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730"/>
  <fileSharing readOnlyRecommended="1" userName="Pallav Kulkarni" algorithmName="SHA-512" hashValue="pMBi0RkgQCPVq1U51Mc8OTXAJCwKJARzBOiqcJbzXPF8eHzBkHX1D/ue3gJNM0zNT72HRxSZXBsKleJQ69Bvdg==" saltValue="7foOV69ygeH45pX62peoIQ==" spinCount="10000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allav\Documents\Projects\Excel Analysis\"/>
    </mc:Choice>
  </mc:AlternateContent>
  <xr:revisionPtr revIDLastSave="0" documentId="13_ncr:10001_{AADC5DBC-FF01-44AB-98C1-0440501F7235}" xr6:coauthVersionLast="45" xr6:coauthVersionMax="45" xr10:uidLastSave="{00000000-0000-0000-0000-000000000000}"/>
  <bookViews>
    <workbookView xWindow="-108" yWindow="-108" windowWidth="23256" windowHeight="13176" xr2:uid="{00000000-000D-0000-FFFF-FFFF00000000}"/>
  </bookViews>
  <sheets>
    <sheet name="Cover Page" sheetId="2" r:id="rId1"/>
    <sheet name="Goals" sheetId="5" r:id="rId2"/>
    <sheet name="Database" sheetId="1" r:id="rId3"/>
    <sheet name="Dashboard" sheetId="4" r:id="rId4"/>
  </sheets>
  <definedNames>
    <definedName name="_xlchart.v2.0" hidden="1">Dashboard!$L$10:$W$10</definedName>
    <definedName name="_xlchart.v2.1" hidden="1">Dashboard!$L$11:$W$11</definedName>
    <definedName name="_xlchart.v2.2" hidden="1">Dashboard!$L$12:$W$12</definedName>
    <definedName name="_xlchart.v5.10" hidden="1">Dashboard!$C$46</definedName>
    <definedName name="_xlchart.v5.11" hidden="1">Dashboard!$C$47</definedName>
    <definedName name="_xlchart.v5.12" hidden="1">Dashboard!$D$43:$AC$45</definedName>
    <definedName name="_xlchart.v5.13" hidden="1">Dashboard!$D$46:$AC$46</definedName>
    <definedName name="_xlchart.v5.14" hidden="1">Dashboard!$D$47:$AC$47</definedName>
    <definedName name="_xlchart.v5.3" hidden="1">Dashboard!$C$43:$C$45</definedName>
    <definedName name="_xlchart.v5.4" hidden="1">Dashboard!$C$46</definedName>
    <definedName name="_xlchart.v5.5" hidden="1">Dashboard!$C$47</definedName>
    <definedName name="_xlchart.v5.6" hidden="1">Dashboard!$D$43:$AC$45</definedName>
    <definedName name="_xlchart.v5.7" hidden="1">Dashboard!$D$46:$AC$46</definedName>
    <definedName name="_xlchart.v5.8" hidden="1">Dashboard!$D$47:$AC$47</definedName>
    <definedName name="_xlchart.v5.9" hidden="1">Dashboard!$C$43:$C$45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L6" i="1" l="1"/>
  <c r="BK6" i="1"/>
  <c r="BG6" i="1"/>
  <c r="B8" i="1" l="1"/>
  <c r="C8" i="1" s="1"/>
  <c r="D8" i="1"/>
  <c r="E8" i="1"/>
  <c r="F8" i="1" s="1"/>
  <c r="G8" i="1"/>
  <c r="H8" i="1" s="1"/>
  <c r="I8" i="1"/>
  <c r="J8" i="1"/>
  <c r="K8" i="1"/>
  <c r="L8" i="1"/>
  <c r="B9" i="1"/>
  <c r="C9" i="1" s="1"/>
  <c r="D9" i="1"/>
  <c r="E9" i="1"/>
  <c r="F9" i="1" s="1"/>
  <c r="G9" i="1"/>
  <c r="H9" i="1" s="1"/>
  <c r="I9" i="1"/>
  <c r="J9" i="1"/>
  <c r="K9" i="1"/>
  <c r="L9" i="1"/>
  <c r="B10" i="1"/>
  <c r="C10" i="1" s="1"/>
  <c r="D10" i="1"/>
  <c r="E10" i="1"/>
  <c r="F10" i="1" s="1"/>
  <c r="G10" i="1"/>
  <c r="H10" i="1" s="1"/>
  <c r="I10" i="1"/>
  <c r="J10" i="1"/>
  <c r="K10" i="1"/>
  <c r="L10" i="1"/>
  <c r="B11" i="1"/>
  <c r="C11" i="1" s="1"/>
  <c r="D11" i="1"/>
  <c r="E11" i="1"/>
  <c r="F11" i="1" s="1"/>
  <c r="G11" i="1"/>
  <c r="H11" i="1" s="1"/>
  <c r="I11" i="1"/>
  <c r="J11" i="1"/>
  <c r="K11" i="1"/>
  <c r="S11" i="1" s="1"/>
  <c r="L11" i="1"/>
  <c r="B12" i="1"/>
  <c r="C12" i="1" s="1"/>
  <c r="D12" i="1"/>
  <c r="E12" i="1"/>
  <c r="F12" i="1" s="1"/>
  <c r="G12" i="1"/>
  <c r="H12" i="1" s="1"/>
  <c r="I12" i="1"/>
  <c r="J12" i="1"/>
  <c r="K12" i="1"/>
  <c r="N12" i="1" s="1"/>
  <c r="L12" i="1"/>
  <c r="B13" i="1"/>
  <c r="C13" i="1" s="1"/>
  <c r="D13" i="1"/>
  <c r="E13" i="1"/>
  <c r="F13" i="1" s="1"/>
  <c r="G13" i="1"/>
  <c r="H13" i="1" s="1"/>
  <c r="I13" i="1"/>
  <c r="J13" i="1"/>
  <c r="K13" i="1"/>
  <c r="L13" i="1"/>
  <c r="B14" i="1"/>
  <c r="C14" i="1" s="1"/>
  <c r="D14" i="1"/>
  <c r="E14" i="1"/>
  <c r="F14" i="1" s="1"/>
  <c r="G14" i="1"/>
  <c r="H14" i="1" s="1"/>
  <c r="I14" i="1"/>
  <c r="J14" i="1"/>
  <c r="K14" i="1"/>
  <c r="L14" i="1"/>
  <c r="B15" i="1"/>
  <c r="C15" i="1" s="1"/>
  <c r="D15" i="1"/>
  <c r="E15" i="1"/>
  <c r="F15" i="1" s="1"/>
  <c r="G15" i="1"/>
  <c r="H15" i="1" s="1"/>
  <c r="I15" i="1"/>
  <c r="J15" i="1"/>
  <c r="K15" i="1"/>
  <c r="N15" i="1" s="1"/>
  <c r="O15" i="1" s="1"/>
  <c r="BJ15" i="1" s="1"/>
  <c r="BK15" i="1" s="1"/>
  <c r="L15" i="1"/>
  <c r="B16" i="1"/>
  <c r="C16" i="1" s="1"/>
  <c r="D16" i="1"/>
  <c r="E16" i="1"/>
  <c r="F16" i="1" s="1"/>
  <c r="G16" i="1"/>
  <c r="H16" i="1" s="1"/>
  <c r="I16" i="1"/>
  <c r="J16" i="1"/>
  <c r="K16" i="1"/>
  <c r="N16" i="1" s="1"/>
  <c r="L16" i="1"/>
  <c r="B17" i="1"/>
  <c r="C17" i="1" s="1"/>
  <c r="D17" i="1"/>
  <c r="E17" i="1"/>
  <c r="F17" i="1" s="1"/>
  <c r="G17" i="1"/>
  <c r="H17" i="1" s="1"/>
  <c r="I17" i="1"/>
  <c r="J17" i="1"/>
  <c r="K17" i="1"/>
  <c r="R17" i="1" s="1"/>
  <c r="L17" i="1"/>
  <c r="B18" i="1"/>
  <c r="C18" i="1" s="1"/>
  <c r="D18" i="1"/>
  <c r="E18" i="1"/>
  <c r="F18" i="1" s="1"/>
  <c r="G18" i="1"/>
  <c r="H18" i="1" s="1"/>
  <c r="I18" i="1"/>
  <c r="J18" i="1"/>
  <c r="K18" i="1"/>
  <c r="R18" i="1" s="1"/>
  <c r="L18" i="1"/>
  <c r="B19" i="1"/>
  <c r="C19" i="1" s="1"/>
  <c r="D19" i="1"/>
  <c r="E19" i="1"/>
  <c r="F19" i="1" s="1"/>
  <c r="G19" i="1"/>
  <c r="H19" i="1" s="1"/>
  <c r="I19" i="1"/>
  <c r="J19" i="1"/>
  <c r="K19" i="1"/>
  <c r="L19" i="1"/>
  <c r="B20" i="1"/>
  <c r="C20" i="1" s="1"/>
  <c r="D20" i="1"/>
  <c r="E20" i="1"/>
  <c r="F20" i="1" s="1"/>
  <c r="G20" i="1"/>
  <c r="H20" i="1" s="1"/>
  <c r="I20" i="1"/>
  <c r="J20" i="1"/>
  <c r="K20" i="1"/>
  <c r="N20" i="1" s="1"/>
  <c r="L20" i="1"/>
  <c r="B21" i="1"/>
  <c r="C21" i="1" s="1"/>
  <c r="D21" i="1"/>
  <c r="E21" i="1"/>
  <c r="F21" i="1" s="1"/>
  <c r="G21" i="1"/>
  <c r="H21" i="1" s="1"/>
  <c r="I21" i="1"/>
  <c r="J21" i="1"/>
  <c r="K21" i="1"/>
  <c r="L21" i="1"/>
  <c r="B22" i="1"/>
  <c r="C22" i="1" s="1"/>
  <c r="D22" i="1"/>
  <c r="E22" i="1"/>
  <c r="F22" i="1" s="1"/>
  <c r="G22" i="1"/>
  <c r="H22" i="1" s="1"/>
  <c r="I22" i="1"/>
  <c r="J22" i="1"/>
  <c r="K22" i="1"/>
  <c r="L22" i="1"/>
  <c r="B23" i="1"/>
  <c r="C23" i="1" s="1"/>
  <c r="D23" i="1"/>
  <c r="E23" i="1"/>
  <c r="F23" i="1" s="1"/>
  <c r="G23" i="1"/>
  <c r="H23" i="1" s="1"/>
  <c r="I23" i="1"/>
  <c r="J23" i="1"/>
  <c r="K23" i="1"/>
  <c r="R23" i="1" s="1"/>
  <c r="L23" i="1"/>
  <c r="B24" i="1"/>
  <c r="C24" i="1" s="1"/>
  <c r="D24" i="1"/>
  <c r="E24" i="1"/>
  <c r="F24" i="1" s="1"/>
  <c r="G24" i="1"/>
  <c r="H24" i="1" s="1"/>
  <c r="I24" i="1"/>
  <c r="J24" i="1"/>
  <c r="K24" i="1"/>
  <c r="L24" i="1"/>
  <c r="M24" i="1" s="1"/>
  <c r="B25" i="1"/>
  <c r="C25" i="1" s="1"/>
  <c r="D25" i="1"/>
  <c r="E25" i="1"/>
  <c r="F25" i="1" s="1"/>
  <c r="G25" i="1"/>
  <c r="H25" i="1" s="1"/>
  <c r="I25" i="1"/>
  <c r="J25" i="1"/>
  <c r="K25" i="1"/>
  <c r="L25" i="1"/>
  <c r="B26" i="1"/>
  <c r="C26" i="1" s="1"/>
  <c r="D26" i="1"/>
  <c r="E26" i="1"/>
  <c r="F26" i="1" s="1"/>
  <c r="G26" i="1"/>
  <c r="H26" i="1" s="1"/>
  <c r="I26" i="1"/>
  <c r="J26" i="1"/>
  <c r="K26" i="1"/>
  <c r="R26" i="1" s="1"/>
  <c r="L26" i="1"/>
  <c r="B27" i="1"/>
  <c r="C27" i="1" s="1"/>
  <c r="D27" i="1"/>
  <c r="E27" i="1"/>
  <c r="F27" i="1" s="1"/>
  <c r="G27" i="1"/>
  <c r="H27" i="1" s="1"/>
  <c r="I27" i="1"/>
  <c r="J27" i="1"/>
  <c r="K27" i="1"/>
  <c r="R27" i="1" s="1"/>
  <c r="L27" i="1"/>
  <c r="B28" i="1"/>
  <c r="C28" i="1" s="1"/>
  <c r="D28" i="1"/>
  <c r="E28" i="1"/>
  <c r="F28" i="1" s="1"/>
  <c r="G28" i="1"/>
  <c r="H28" i="1" s="1"/>
  <c r="I28" i="1"/>
  <c r="J28" i="1"/>
  <c r="K28" i="1"/>
  <c r="S28" i="1" s="1"/>
  <c r="L28" i="1"/>
  <c r="B29" i="1"/>
  <c r="C29" i="1" s="1"/>
  <c r="D29" i="1"/>
  <c r="E29" i="1"/>
  <c r="F29" i="1" s="1"/>
  <c r="G29" i="1"/>
  <c r="H29" i="1" s="1"/>
  <c r="I29" i="1"/>
  <c r="J29" i="1"/>
  <c r="K29" i="1"/>
  <c r="L29" i="1"/>
  <c r="B30" i="1"/>
  <c r="C30" i="1" s="1"/>
  <c r="D30" i="1"/>
  <c r="E30" i="1"/>
  <c r="F30" i="1" s="1"/>
  <c r="G30" i="1"/>
  <c r="H30" i="1" s="1"/>
  <c r="I30" i="1"/>
  <c r="J30" i="1"/>
  <c r="K30" i="1"/>
  <c r="L30" i="1"/>
  <c r="B31" i="1"/>
  <c r="C31" i="1" s="1"/>
  <c r="D31" i="1"/>
  <c r="E31" i="1"/>
  <c r="F31" i="1" s="1"/>
  <c r="G31" i="1"/>
  <c r="H31" i="1" s="1"/>
  <c r="I31" i="1"/>
  <c r="J31" i="1"/>
  <c r="K31" i="1"/>
  <c r="R31" i="1" s="1"/>
  <c r="L31" i="1"/>
  <c r="B32" i="1"/>
  <c r="C32" i="1" s="1"/>
  <c r="D32" i="1"/>
  <c r="E32" i="1"/>
  <c r="F32" i="1" s="1"/>
  <c r="G32" i="1"/>
  <c r="H32" i="1" s="1"/>
  <c r="I32" i="1"/>
  <c r="J32" i="1"/>
  <c r="K32" i="1"/>
  <c r="S32" i="1" s="1"/>
  <c r="L32" i="1"/>
  <c r="B33" i="1"/>
  <c r="C33" i="1" s="1"/>
  <c r="D33" i="1"/>
  <c r="E33" i="1"/>
  <c r="F33" i="1" s="1"/>
  <c r="G33" i="1"/>
  <c r="H33" i="1" s="1"/>
  <c r="I33" i="1"/>
  <c r="J33" i="1"/>
  <c r="K33" i="1"/>
  <c r="L33" i="1"/>
  <c r="B34" i="1"/>
  <c r="C34" i="1" s="1"/>
  <c r="D34" i="1"/>
  <c r="E34" i="1"/>
  <c r="F34" i="1" s="1"/>
  <c r="G34" i="1"/>
  <c r="H34" i="1" s="1"/>
  <c r="I34" i="1"/>
  <c r="J34" i="1"/>
  <c r="K34" i="1"/>
  <c r="L34" i="1"/>
  <c r="B35" i="1"/>
  <c r="C35" i="1" s="1"/>
  <c r="D35" i="1"/>
  <c r="E35" i="1"/>
  <c r="F35" i="1" s="1"/>
  <c r="G35" i="1"/>
  <c r="H35" i="1" s="1"/>
  <c r="I35" i="1"/>
  <c r="J35" i="1"/>
  <c r="K35" i="1"/>
  <c r="S35" i="1" s="1"/>
  <c r="L35" i="1"/>
  <c r="B36" i="1"/>
  <c r="C36" i="1" s="1"/>
  <c r="D36" i="1"/>
  <c r="E36" i="1"/>
  <c r="F36" i="1" s="1"/>
  <c r="G36" i="1"/>
  <c r="H36" i="1" s="1"/>
  <c r="I36" i="1"/>
  <c r="J36" i="1"/>
  <c r="K36" i="1"/>
  <c r="L36" i="1"/>
  <c r="B37" i="1"/>
  <c r="C37" i="1" s="1"/>
  <c r="D37" i="1"/>
  <c r="E37" i="1"/>
  <c r="F37" i="1" s="1"/>
  <c r="G37" i="1"/>
  <c r="H37" i="1" s="1"/>
  <c r="I37" i="1"/>
  <c r="J37" i="1"/>
  <c r="K37" i="1"/>
  <c r="N37" i="1" s="1"/>
  <c r="O37" i="1" s="1"/>
  <c r="BJ37" i="1" s="1"/>
  <c r="BK37" i="1" s="1"/>
  <c r="L37" i="1"/>
  <c r="B38" i="1"/>
  <c r="C38" i="1" s="1"/>
  <c r="D38" i="1"/>
  <c r="E38" i="1"/>
  <c r="F38" i="1" s="1"/>
  <c r="G38" i="1"/>
  <c r="H38" i="1" s="1"/>
  <c r="I38" i="1"/>
  <c r="J38" i="1"/>
  <c r="K38" i="1"/>
  <c r="L38" i="1"/>
  <c r="B39" i="1"/>
  <c r="C39" i="1" s="1"/>
  <c r="D39" i="1"/>
  <c r="E39" i="1"/>
  <c r="F39" i="1" s="1"/>
  <c r="G39" i="1"/>
  <c r="H39" i="1" s="1"/>
  <c r="I39" i="1"/>
  <c r="J39" i="1"/>
  <c r="K39" i="1"/>
  <c r="L39" i="1"/>
  <c r="B40" i="1"/>
  <c r="C40" i="1" s="1"/>
  <c r="D40" i="1"/>
  <c r="E40" i="1"/>
  <c r="F40" i="1" s="1"/>
  <c r="G40" i="1"/>
  <c r="H40" i="1" s="1"/>
  <c r="I40" i="1"/>
  <c r="J40" i="1"/>
  <c r="K40" i="1"/>
  <c r="R40" i="1" s="1"/>
  <c r="L40" i="1"/>
  <c r="B41" i="1"/>
  <c r="C41" i="1" s="1"/>
  <c r="D41" i="1"/>
  <c r="E41" i="1"/>
  <c r="F41" i="1" s="1"/>
  <c r="G41" i="1"/>
  <c r="H41" i="1" s="1"/>
  <c r="I41" i="1"/>
  <c r="J41" i="1"/>
  <c r="K41" i="1"/>
  <c r="R41" i="1" s="1"/>
  <c r="L41" i="1"/>
  <c r="B42" i="1"/>
  <c r="C42" i="1" s="1"/>
  <c r="D42" i="1"/>
  <c r="E42" i="1"/>
  <c r="F42" i="1" s="1"/>
  <c r="G42" i="1"/>
  <c r="H42" i="1" s="1"/>
  <c r="I42" i="1"/>
  <c r="J42" i="1"/>
  <c r="K42" i="1"/>
  <c r="N42" i="1" s="1"/>
  <c r="O42" i="1" s="1"/>
  <c r="BJ42" i="1" s="1"/>
  <c r="BK42" i="1" s="1"/>
  <c r="L42" i="1"/>
  <c r="B43" i="1"/>
  <c r="C43" i="1" s="1"/>
  <c r="D43" i="1"/>
  <c r="E43" i="1"/>
  <c r="F43" i="1" s="1"/>
  <c r="G43" i="1"/>
  <c r="H43" i="1" s="1"/>
  <c r="I43" i="1"/>
  <c r="J43" i="1"/>
  <c r="K43" i="1"/>
  <c r="L43" i="1"/>
  <c r="B44" i="1"/>
  <c r="C44" i="1" s="1"/>
  <c r="D44" i="1"/>
  <c r="E44" i="1"/>
  <c r="F44" i="1" s="1"/>
  <c r="G44" i="1"/>
  <c r="H44" i="1" s="1"/>
  <c r="I44" i="1"/>
  <c r="J44" i="1"/>
  <c r="K44" i="1"/>
  <c r="N44" i="1" s="1"/>
  <c r="L44" i="1"/>
  <c r="B45" i="1"/>
  <c r="C45" i="1" s="1"/>
  <c r="D45" i="1"/>
  <c r="E45" i="1"/>
  <c r="F45" i="1" s="1"/>
  <c r="G45" i="1"/>
  <c r="H45" i="1" s="1"/>
  <c r="I45" i="1"/>
  <c r="J45" i="1"/>
  <c r="K45" i="1"/>
  <c r="L45" i="1"/>
  <c r="B46" i="1"/>
  <c r="C46" i="1" s="1"/>
  <c r="D46" i="1"/>
  <c r="E46" i="1"/>
  <c r="F46" i="1" s="1"/>
  <c r="G46" i="1"/>
  <c r="H46" i="1" s="1"/>
  <c r="I46" i="1"/>
  <c r="J46" i="1"/>
  <c r="K46" i="1"/>
  <c r="L46" i="1"/>
  <c r="B47" i="1"/>
  <c r="C47" i="1" s="1"/>
  <c r="D47" i="1"/>
  <c r="E47" i="1"/>
  <c r="F47" i="1" s="1"/>
  <c r="G47" i="1"/>
  <c r="H47" i="1" s="1"/>
  <c r="I47" i="1"/>
  <c r="J47" i="1"/>
  <c r="K47" i="1"/>
  <c r="L47" i="1"/>
  <c r="B48" i="1"/>
  <c r="C48" i="1" s="1"/>
  <c r="D48" i="1"/>
  <c r="E48" i="1"/>
  <c r="F48" i="1" s="1"/>
  <c r="G48" i="1"/>
  <c r="H48" i="1" s="1"/>
  <c r="I48" i="1"/>
  <c r="J48" i="1"/>
  <c r="K48" i="1"/>
  <c r="N48" i="1" s="1"/>
  <c r="L48" i="1"/>
  <c r="B49" i="1"/>
  <c r="C49" i="1" s="1"/>
  <c r="D49" i="1"/>
  <c r="E49" i="1"/>
  <c r="F49" i="1" s="1"/>
  <c r="G49" i="1"/>
  <c r="H49" i="1" s="1"/>
  <c r="I49" i="1"/>
  <c r="J49" i="1"/>
  <c r="K49" i="1"/>
  <c r="L49" i="1"/>
  <c r="B50" i="1"/>
  <c r="C50" i="1" s="1"/>
  <c r="D50" i="1"/>
  <c r="E50" i="1"/>
  <c r="F50" i="1" s="1"/>
  <c r="G50" i="1"/>
  <c r="H50" i="1" s="1"/>
  <c r="I50" i="1"/>
  <c r="J50" i="1"/>
  <c r="K50" i="1"/>
  <c r="L50" i="1"/>
  <c r="B51" i="1"/>
  <c r="C51" i="1" s="1"/>
  <c r="D51" i="1"/>
  <c r="E51" i="1"/>
  <c r="F51" i="1" s="1"/>
  <c r="G51" i="1"/>
  <c r="H51" i="1" s="1"/>
  <c r="I51" i="1"/>
  <c r="J51" i="1"/>
  <c r="K51" i="1"/>
  <c r="L51" i="1"/>
  <c r="B52" i="1"/>
  <c r="C52" i="1" s="1"/>
  <c r="D52" i="1"/>
  <c r="E52" i="1"/>
  <c r="F52" i="1" s="1"/>
  <c r="G52" i="1"/>
  <c r="H52" i="1" s="1"/>
  <c r="I52" i="1"/>
  <c r="J52" i="1"/>
  <c r="K52" i="1"/>
  <c r="L52" i="1"/>
  <c r="B53" i="1"/>
  <c r="C53" i="1" s="1"/>
  <c r="D53" i="1"/>
  <c r="E53" i="1"/>
  <c r="F53" i="1" s="1"/>
  <c r="G53" i="1"/>
  <c r="H53" i="1" s="1"/>
  <c r="I53" i="1"/>
  <c r="J53" i="1"/>
  <c r="K53" i="1"/>
  <c r="N53" i="1" s="1"/>
  <c r="O53" i="1" s="1"/>
  <c r="BJ53" i="1" s="1"/>
  <c r="BK53" i="1" s="1"/>
  <c r="L53" i="1"/>
  <c r="B54" i="1"/>
  <c r="C54" i="1" s="1"/>
  <c r="D54" i="1"/>
  <c r="E54" i="1"/>
  <c r="F54" i="1" s="1"/>
  <c r="G54" i="1"/>
  <c r="H54" i="1" s="1"/>
  <c r="I54" i="1"/>
  <c r="J54" i="1"/>
  <c r="K54" i="1"/>
  <c r="S54" i="1" s="1"/>
  <c r="L54" i="1"/>
  <c r="B55" i="1"/>
  <c r="C55" i="1" s="1"/>
  <c r="D55" i="1"/>
  <c r="E55" i="1"/>
  <c r="F55" i="1" s="1"/>
  <c r="G55" i="1"/>
  <c r="H55" i="1" s="1"/>
  <c r="I55" i="1"/>
  <c r="J55" i="1"/>
  <c r="K55" i="1"/>
  <c r="R55" i="1" s="1"/>
  <c r="L55" i="1"/>
  <c r="B56" i="1"/>
  <c r="C56" i="1" s="1"/>
  <c r="D56" i="1"/>
  <c r="E56" i="1"/>
  <c r="F56" i="1" s="1"/>
  <c r="G56" i="1"/>
  <c r="H56" i="1" s="1"/>
  <c r="I56" i="1"/>
  <c r="J56" i="1"/>
  <c r="K56" i="1"/>
  <c r="L56" i="1"/>
  <c r="B57" i="1"/>
  <c r="C57" i="1" s="1"/>
  <c r="D57" i="1"/>
  <c r="E57" i="1"/>
  <c r="F57" i="1" s="1"/>
  <c r="G57" i="1"/>
  <c r="H57" i="1" s="1"/>
  <c r="I57" i="1"/>
  <c r="J57" i="1"/>
  <c r="K57" i="1"/>
  <c r="L57" i="1"/>
  <c r="B58" i="1"/>
  <c r="C58" i="1" s="1"/>
  <c r="D58" i="1"/>
  <c r="E58" i="1"/>
  <c r="F58" i="1" s="1"/>
  <c r="G58" i="1"/>
  <c r="H58" i="1" s="1"/>
  <c r="I58" i="1"/>
  <c r="J58" i="1"/>
  <c r="K58" i="1"/>
  <c r="L58" i="1"/>
  <c r="B59" i="1"/>
  <c r="C59" i="1" s="1"/>
  <c r="D59" i="1"/>
  <c r="E59" i="1"/>
  <c r="F59" i="1" s="1"/>
  <c r="G59" i="1"/>
  <c r="H59" i="1" s="1"/>
  <c r="I59" i="1"/>
  <c r="J59" i="1"/>
  <c r="K59" i="1"/>
  <c r="S59" i="1" s="1"/>
  <c r="L59" i="1"/>
  <c r="B60" i="1"/>
  <c r="C60" i="1" s="1"/>
  <c r="D60" i="1"/>
  <c r="E60" i="1"/>
  <c r="F60" i="1" s="1"/>
  <c r="G60" i="1"/>
  <c r="H60" i="1" s="1"/>
  <c r="I60" i="1"/>
  <c r="J60" i="1"/>
  <c r="K60" i="1"/>
  <c r="N60" i="1" s="1"/>
  <c r="L60" i="1"/>
  <c r="B61" i="1"/>
  <c r="C61" i="1" s="1"/>
  <c r="D61" i="1"/>
  <c r="E61" i="1"/>
  <c r="F61" i="1" s="1"/>
  <c r="G61" i="1"/>
  <c r="H61" i="1" s="1"/>
  <c r="I61" i="1"/>
  <c r="J61" i="1"/>
  <c r="K61" i="1"/>
  <c r="L61" i="1"/>
  <c r="B62" i="1"/>
  <c r="C62" i="1" s="1"/>
  <c r="D62" i="1"/>
  <c r="E62" i="1"/>
  <c r="F62" i="1" s="1"/>
  <c r="G62" i="1"/>
  <c r="H62" i="1" s="1"/>
  <c r="I62" i="1"/>
  <c r="J62" i="1"/>
  <c r="K62" i="1"/>
  <c r="R62" i="1" s="1"/>
  <c r="L62" i="1"/>
  <c r="B63" i="1"/>
  <c r="C63" i="1" s="1"/>
  <c r="D63" i="1"/>
  <c r="E63" i="1"/>
  <c r="F63" i="1" s="1"/>
  <c r="G63" i="1"/>
  <c r="H63" i="1" s="1"/>
  <c r="I63" i="1"/>
  <c r="J63" i="1"/>
  <c r="K63" i="1"/>
  <c r="S63" i="1" s="1"/>
  <c r="L63" i="1"/>
  <c r="B64" i="1"/>
  <c r="C64" i="1" s="1"/>
  <c r="D64" i="1"/>
  <c r="E64" i="1"/>
  <c r="F64" i="1" s="1"/>
  <c r="G64" i="1"/>
  <c r="H64" i="1" s="1"/>
  <c r="I64" i="1"/>
  <c r="J64" i="1"/>
  <c r="K64" i="1"/>
  <c r="N64" i="1" s="1"/>
  <c r="L64" i="1"/>
  <c r="B65" i="1"/>
  <c r="C65" i="1" s="1"/>
  <c r="D65" i="1"/>
  <c r="E65" i="1"/>
  <c r="F65" i="1" s="1"/>
  <c r="G65" i="1"/>
  <c r="H65" i="1" s="1"/>
  <c r="I65" i="1"/>
  <c r="J65" i="1"/>
  <c r="K65" i="1"/>
  <c r="L65" i="1"/>
  <c r="B66" i="1"/>
  <c r="C66" i="1" s="1"/>
  <c r="D66" i="1"/>
  <c r="E66" i="1"/>
  <c r="F66" i="1" s="1"/>
  <c r="G66" i="1"/>
  <c r="H66" i="1" s="1"/>
  <c r="I66" i="1"/>
  <c r="J66" i="1"/>
  <c r="K66" i="1"/>
  <c r="R66" i="1" s="1"/>
  <c r="L66" i="1"/>
  <c r="B67" i="1"/>
  <c r="C67" i="1" s="1"/>
  <c r="D67" i="1"/>
  <c r="E67" i="1"/>
  <c r="F67" i="1" s="1"/>
  <c r="G67" i="1"/>
  <c r="H67" i="1" s="1"/>
  <c r="I67" i="1"/>
  <c r="J67" i="1"/>
  <c r="K67" i="1"/>
  <c r="S67" i="1" s="1"/>
  <c r="L67" i="1"/>
  <c r="B68" i="1"/>
  <c r="C68" i="1" s="1"/>
  <c r="D68" i="1"/>
  <c r="E68" i="1"/>
  <c r="F68" i="1" s="1"/>
  <c r="G68" i="1"/>
  <c r="H68" i="1" s="1"/>
  <c r="I68" i="1"/>
  <c r="J68" i="1"/>
  <c r="K68" i="1"/>
  <c r="L68" i="1"/>
  <c r="B69" i="1"/>
  <c r="C69" i="1" s="1"/>
  <c r="D69" i="1"/>
  <c r="E69" i="1"/>
  <c r="F69" i="1" s="1"/>
  <c r="G69" i="1"/>
  <c r="H69" i="1" s="1"/>
  <c r="I69" i="1"/>
  <c r="J69" i="1"/>
  <c r="K69" i="1"/>
  <c r="L69" i="1"/>
  <c r="B70" i="1"/>
  <c r="C70" i="1" s="1"/>
  <c r="D70" i="1"/>
  <c r="E70" i="1"/>
  <c r="F70" i="1" s="1"/>
  <c r="G70" i="1"/>
  <c r="H70" i="1" s="1"/>
  <c r="I70" i="1"/>
  <c r="J70" i="1"/>
  <c r="K70" i="1"/>
  <c r="L70" i="1"/>
  <c r="B71" i="1"/>
  <c r="C71" i="1" s="1"/>
  <c r="D71" i="1"/>
  <c r="E71" i="1"/>
  <c r="F71" i="1" s="1"/>
  <c r="G71" i="1"/>
  <c r="H71" i="1" s="1"/>
  <c r="I71" i="1"/>
  <c r="J71" i="1"/>
  <c r="K71" i="1"/>
  <c r="R71" i="1" s="1"/>
  <c r="L71" i="1"/>
  <c r="B72" i="1"/>
  <c r="C72" i="1" s="1"/>
  <c r="D72" i="1"/>
  <c r="E72" i="1"/>
  <c r="F72" i="1" s="1"/>
  <c r="G72" i="1"/>
  <c r="H72" i="1" s="1"/>
  <c r="I72" i="1"/>
  <c r="J72" i="1"/>
  <c r="K72" i="1"/>
  <c r="L72" i="1"/>
  <c r="B73" i="1"/>
  <c r="C73" i="1" s="1"/>
  <c r="D73" i="1"/>
  <c r="E73" i="1"/>
  <c r="F73" i="1" s="1"/>
  <c r="G73" i="1"/>
  <c r="H73" i="1" s="1"/>
  <c r="I73" i="1"/>
  <c r="J73" i="1"/>
  <c r="K73" i="1"/>
  <c r="S73" i="1" s="1"/>
  <c r="L73" i="1"/>
  <c r="B74" i="1"/>
  <c r="C74" i="1" s="1"/>
  <c r="D74" i="1"/>
  <c r="E74" i="1"/>
  <c r="F74" i="1" s="1"/>
  <c r="G74" i="1"/>
  <c r="H74" i="1" s="1"/>
  <c r="I74" i="1"/>
  <c r="J74" i="1"/>
  <c r="K74" i="1"/>
  <c r="R74" i="1" s="1"/>
  <c r="L74" i="1"/>
  <c r="B75" i="1"/>
  <c r="C75" i="1" s="1"/>
  <c r="D75" i="1"/>
  <c r="E75" i="1"/>
  <c r="F75" i="1" s="1"/>
  <c r="G75" i="1"/>
  <c r="H75" i="1" s="1"/>
  <c r="I75" i="1"/>
  <c r="J75" i="1"/>
  <c r="K75" i="1"/>
  <c r="S75" i="1" s="1"/>
  <c r="L75" i="1"/>
  <c r="B76" i="1"/>
  <c r="C76" i="1" s="1"/>
  <c r="D76" i="1"/>
  <c r="E76" i="1"/>
  <c r="F76" i="1" s="1"/>
  <c r="G76" i="1"/>
  <c r="H76" i="1" s="1"/>
  <c r="I76" i="1"/>
  <c r="J76" i="1"/>
  <c r="K76" i="1"/>
  <c r="L76" i="1"/>
  <c r="B77" i="1"/>
  <c r="C77" i="1" s="1"/>
  <c r="D77" i="1"/>
  <c r="E77" i="1"/>
  <c r="F77" i="1" s="1"/>
  <c r="G77" i="1"/>
  <c r="H77" i="1" s="1"/>
  <c r="I77" i="1"/>
  <c r="J77" i="1"/>
  <c r="K77" i="1"/>
  <c r="N77" i="1" s="1"/>
  <c r="L77" i="1"/>
  <c r="B78" i="1"/>
  <c r="C78" i="1" s="1"/>
  <c r="D78" i="1"/>
  <c r="E78" i="1"/>
  <c r="F78" i="1" s="1"/>
  <c r="G78" i="1"/>
  <c r="H78" i="1" s="1"/>
  <c r="I78" i="1"/>
  <c r="J78" i="1"/>
  <c r="K78" i="1"/>
  <c r="R78" i="1" s="1"/>
  <c r="L78" i="1"/>
  <c r="B79" i="1"/>
  <c r="C79" i="1" s="1"/>
  <c r="D79" i="1"/>
  <c r="E79" i="1"/>
  <c r="F79" i="1" s="1"/>
  <c r="G79" i="1"/>
  <c r="H79" i="1" s="1"/>
  <c r="I79" i="1"/>
  <c r="J79" i="1"/>
  <c r="K79" i="1"/>
  <c r="S79" i="1" s="1"/>
  <c r="L79" i="1"/>
  <c r="B80" i="1"/>
  <c r="C80" i="1" s="1"/>
  <c r="D80" i="1"/>
  <c r="E80" i="1"/>
  <c r="F80" i="1" s="1"/>
  <c r="G80" i="1"/>
  <c r="H80" i="1" s="1"/>
  <c r="I80" i="1"/>
  <c r="J80" i="1"/>
  <c r="K80" i="1"/>
  <c r="L80" i="1"/>
  <c r="B81" i="1"/>
  <c r="C81" i="1" s="1"/>
  <c r="D81" i="1"/>
  <c r="E81" i="1"/>
  <c r="F81" i="1" s="1"/>
  <c r="G81" i="1"/>
  <c r="H81" i="1" s="1"/>
  <c r="I81" i="1"/>
  <c r="J81" i="1"/>
  <c r="K81" i="1"/>
  <c r="L81" i="1"/>
  <c r="B82" i="1"/>
  <c r="C82" i="1" s="1"/>
  <c r="D82" i="1"/>
  <c r="E82" i="1"/>
  <c r="F82" i="1" s="1"/>
  <c r="G82" i="1"/>
  <c r="H82" i="1" s="1"/>
  <c r="I82" i="1"/>
  <c r="J82" i="1"/>
  <c r="K82" i="1"/>
  <c r="S82" i="1" s="1"/>
  <c r="L82" i="1"/>
  <c r="B83" i="1"/>
  <c r="C83" i="1" s="1"/>
  <c r="D83" i="1"/>
  <c r="E83" i="1"/>
  <c r="F83" i="1" s="1"/>
  <c r="G83" i="1"/>
  <c r="H83" i="1" s="1"/>
  <c r="I83" i="1"/>
  <c r="J83" i="1"/>
  <c r="K83" i="1"/>
  <c r="N83" i="1" s="1"/>
  <c r="L83" i="1"/>
  <c r="B84" i="1"/>
  <c r="C84" i="1" s="1"/>
  <c r="D84" i="1"/>
  <c r="E84" i="1"/>
  <c r="F84" i="1" s="1"/>
  <c r="G84" i="1"/>
  <c r="H84" i="1" s="1"/>
  <c r="I84" i="1"/>
  <c r="J84" i="1"/>
  <c r="K84" i="1"/>
  <c r="S84" i="1" s="1"/>
  <c r="L84" i="1"/>
  <c r="B85" i="1"/>
  <c r="C85" i="1" s="1"/>
  <c r="D85" i="1"/>
  <c r="E85" i="1"/>
  <c r="F85" i="1" s="1"/>
  <c r="G85" i="1"/>
  <c r="H85" i="1" s="1"/>
  <c r="I85" i="1"/>
  <c r="J85" i="1"/>
  <c r="K85" i="1"/>
  <c r="L85" i="1"/>
  <c r="B86" i="1"/>
  <c r="C86" i="1" s="1"/>
  <c r="D86" i="1"/>
  <c r="E86" i="1"/>
  <c r="F86" i="1" s="1"/>
  <c r="G86" i="1"/>
  <c r="H86" i="1" s="1"/>
  <c r="I86" i="1"/>
  <c r="J86" i="1"/>
  <c r="K86" i="1"/>
  <c r="R86" i="1" s="1"/>
  <c r="L86" i="1"/>
  <c r="B87" i="1"/>
  <c r="C87" i="1" s="1"/>
  <c r="D87" i="1"/>
  <c r="E87" i="1"/>
  <c r="F87" i="1" s="1"/>
  <c r="G87" i="1"/>
  <c r="H87" i="1" s="1"/>
  <c r="I87" i="1"/>
  <c r="J87" i="1"/>
  <c r="K87" i="1"/>
  <c r="R87" i="1" s="1"/>
  <c r="L87" i="1"/>
  <c r="B88" i="1"/>
  <c r="C88" i="1" s="1"/>
  <c r="D88" i="1"/>
  <c r="E88" i="1"/>
  <c r="F88" i="1" s="1"/>
  <c r="G88" i="1"/>
  <c r="H88" i="1" s="1"/>
  <c r="I88" i="1"/>
  <c r="J88" i="1"/>
  <c r="K88" i="1"/>
  <c r="N88" i="1" s="1"/>
  <c r="O88" i="1" s="1"/>
  <c r="BJ88" i="1" s="1"/>
  <c r="BK88" i="1" s="1"/>
  <c r="L88" i="1"/>
  <c r="B89" i="1"/>
  <c r="C89" i="1" s="1"/>
  <c r="D89" i="1"/>
  <c r="E89" i="1"/>
  <c r="F89" i="1" s="1"/>
  <c r="G89" i="1"/>
  <c r="H89" i="1" s="1"/>
  <c r="I89" i="1"/>
  <c r="J89" i="1"/>
  <c r="K89" i="1"/>
  <c r="R89" i="1" s="1"/>
  <c r="L89" i="1"/>
  <c r="B90" i="1"/>
  <c r="C90" i="1" s="1"/>
  <c r="D90" i="1"/>
  <c r="E90" i="1"/>
  <c r="F90" i="1" s="1"/>
  <c r="G90" i="1"/>
  <c r="H90" i="1" s="1"/>
  <c r="I90" i="1"/>
  <c r="J90" i="1"/>
  <c r="K90" i="1"/>
  <c r="S90" i="1" s="1"/>
  <c r="L90" i="1"/>
  <c r="B91" i="1"/>
  <c r="C91" i="1" s="1"/>
  <c r="D91" i="1"/>
  <c r="E91" i="1"/>
  <c r="F91" i="1" s="1"/>
  <c r="G91" i="1"/>
  <c r="H91" i="1" s="1"/>
  <c r="I91" i="1"/>
  <c r="J91" i="1"/>
  <c r="K91" i="1"/>
  <c r="L91" i="1"/>
  <c r="B92" i="1"/>
  <c r="C92" i="1" s="1"/>
  <c r="D92" i="1"/>
  <c r="E92" i="1"/>
  <c r="F92" i="1" s="1"/>
  <c r="G92" i="1"/>
  <c r="H92" i="1" s="1"/>
  <c r="I92" i="1"/>
  <c r="J92" i="1"/>
  <c r="K92" i="1"/>
  <c r="N92" i="1" s="1"/>
  <c r="L92" i="1"/>
  <c r="B93" i="1"/>
  <c r="C93" i="1" s="1"/>
  <c r="D93" i="1"/>
  <c r="E93" i="1"/>
  <c r="F93" i="1" s="1"/>
  <c r="G93" i="1"/>
  <c r="H93" i="1" s="1"/>
  <c r="I93" i="1"/>
  <c r="J93" i="1"/>
  <c r="K93" i="1"/>
  <c r="R93" i="1" s="1"/>
  <c r="L93" i="1"/>
  <c r="B94" i="1"/>
  <c r="C94" i="1" s="1"/>
  <c r="D94" i="1"/>
  <c r="E94" i="1"/>
  <c r="F94" i="1" s="1"/>
  <c r="G94" i="1"/>
  <c r="H94" i="1" s="1"/>
  <c r="I94" i="1"/>
  <c r="J94" i="1"/>
  <c r="K94" i="1"/>
  <c r="N94" i="1" s="1"/>
  <c r="L94" i="1"/>
  <c r="B95" i="1"/>
  <c r="C95" i="1" s="1"/>
  <c r="D95" i="1"/>
  <c r="E95" i="1"/>
  <c r="F95" i="1" s="1"/>
  <c r="G95" i="1"/>
  <c r="H95" i="1" s="1"/>
  <c r="I95" i="1"/>
  <c r="J95" i="1"/>
  <c r="K95" i="1"/>
  <c r="N95" i="1" s="1"/>
  <c r="L95" i="1"/>
  <c r="B96" i="1"/>
  <c r="C96" i="1" s="1"/>
  <c r="D96" i="1"/>
  <c r="E96" i="1"/>
  <c r="F96" i="1" s="1"/>
  <c r="G96" i="1"/>
  <c r="H96" i="1" s="1"/>
  <c r="I96" i="1"/>
  <c r="J96" i="1"/>
  <c r="K96" i="1"/>
  <c r="L96" i="1"/>
  <c r="B97" i="1"/>
  <c r="C97" i="1" s="1"/>
  <c r="D97" i="1"/>
  <c r="E97" i="1"/>
  <c r="F97" i="1" s="1"/>
  <c r="G97" i="1"/>
  <c r="H97" i="1" s="1"/>
  <c r="I97" i="1"/>
  <c r="J97" i="1"/>
  <c r="K97" i="1"/>
  <c r="N97" i="1" s="1"/>
  <c r="O97" i="1" s="1"/>
  <c r="BJ97" i="1" s="1"/>
  <c r="BK97" i="1" s="1"/>
  <c r="L97" i="1"/>
  <c r="B98" i="1"/>
  <c r="C98" i="1" s="1"/>
  <c r="D98" i="1"/>
  <c r="E98" i="1"/>
  <c r="F98" i="1" s="1"/>
  <c r="G98" i="1"/>
  <c r="H98" i="1" s="1"/>
  <c r="I98" i="1"/>
  <c r="J98" i="1"/>
  <c r="K98" i="1"/>
  <c r="L98" i="1"/>
  <c r="B99" i="1"/>
  <c r="C99" i="1" s="1"/>
  <c r="D99" i="1"/>
  <c r="E99" i="1"/>
  <c r="F99" i="1" s="1"/>
  <c r="G99" i="1"/>
  <c r="H99" i="1" s="1"/>
  <c r="I99" i="1"/>
  <c r="J99" i="1"/>
  <c r="K99" i="1"/>
  <c r="N99" i="1" s="1"/>
  <c r="L99" i="1"/>
  <c r="B100" i="1"/>
  <c r="C100" i="1" s="1"/>
  <c r="D100" i="1"/>
  <c r="E100" i="1"/>
  <c r="F100" i="1" s="1"/>
  <c r="G100" i="1"/>
  <c r="H100" i="1" s="1"/>
  <c r="I100" i="1"/>
  <c r="J100" i="1"/>
  <c r="K100" i="1"/>
  <c r="N100" i="1" s="1"/>
  <c r="L100" i="1"/>
  <c r="B101" i="1"/>
  <c r="C101" i="1" s="1"/>
  <c r="D101" i="1"/>
  <c r="E101" i="1"/>
  <c r="F101" i="1" s="1"/>
  <c r="G101" i="1"/>
  <c r="H101" i="1" s="1"/>
  <c r="I101" i="1"/>
  <c r="J101" i="1"/>
  <c r="K101" i="1"/>
  <c r="N101" i="1" s="1"/>
  <c r="O101" i="1" s="1"/>
  <c r="BJ101" i="1" s="1"/>
  <c r="BK101" i="1" s="1"/>
  <c r="L101" i="1"/>
  <c r="B102" i="1"/>
  <c r="C102" i="1" s="1"/>
  <c r="D102" i="1"/>
  <c r="E102" i="1"/>
  <c r="F102" i="1" s="1"/>
  <c r="G102" i="1"/>
  <c r="H102" i="1" s="1"/>
  <c r="I102" i="1"/>
  <c r="J102" i="1"/>
  <c r="K102" i="1"/>
  <c r="L102" i="1"/>
  <c r="B103" i="1"/>
  <c r="C103" i="1" s="1"/>
  <c r="D103" i="1"/>
  <c r="E103" i="1"/>
  <c r="F103" i="1" s="1"/>
  <c r="G103" i="1"/>
  <c r="H103" i="1" s="1"/>
  <c r="I103" i="1"/>
  <c r="J103" i="1"/>
  <c r="K103" i="1"/>
  <c r="N103" i="1" s="1"/>
  <c r="L103" i="1"/>
  <c r="B104" i="1"/>
  <c r="C104" i="1" s="1"/>
  <c r="D104" i="1"/>
  <c r="E104" i="1"/>
  <c r="F104" i="1" s="1"/>
  <c r="G104" i="1"/>
  <c r="H104" i="1" s="1"/>
  <c r="I104" i="1"/>
  <c r="J104" i="1"/>
  <c r="K104" i="1"/>
  <c r="N104" i="1" s="1"/>
  <c r="L104" i="1"/>
  <c r="B105" i="1"/>
  <c r="C105" i="1" s="1"/>
  <c r="D105" i="1"/>
  <c r="E105" i="1"/>
  <c r="F105" i="1" s="1"/>
  <c r="G105" i="1"/>
  <c r="H105" i="1" s="1"/>
  <c r="I105" i="1"/>
  <c r="J105" i="1"/>
  <c r="K105" i="1"/>
  <c r="L105" i="1"/>
  <c r="B106" i="1"/>
  <c r="C106" i="1" s="1"/>
  <c r="D106" i="1"/>
  <c r="E106" i="1"/>
  <c r="F106" i="1" s="1"/>
  <c r="G106" i="1"/>
  <c r="H106" i="1" s="1"/>
  <c r="I106" i="1"/>
  <c r="J106" i="1"/>
  <c r="K106" i="1"/>
  <c r="N106" i="1" s="1"/>
  <c r="L106" i="1"/>
  <c r="B107" i="1"/>
  <c r="C107" i="1" s="1"/>
  <c r="D107" i="1"/>
  <c r="E107" i="1"/>
  <c r="F107" i="1" s="1"/>
  <c r="G107" i="1"/>
  <c r="H107" i="1" s="1"/>
  <c r="I107" i="1"/>
  <c r="J107" i="1"/>
  <c r="K107" i="1"/>
  <c r="L107" i="1"/>
  <c r="B108" i="1"/>
  <c r="C108" i="1" s="1"/>
  <c r="D108" i="1"/>
  <c r="E108" i="1"/>
  <c r="F108" i="1" s="1"/>
  <c r="G108" i="1"/>
  <c r="H108" i="1" s="1"/>
  <c r="I108" i="1"/>
  <c r="J108" i="1"/>
  <c r="K108" i="1"/>
  <c r="L108" i="1"/>
  <c r="B109" i="1"/>
  <c r="C109" i="1" s="1"/>
  <c r="D109" i="1"/>
  <c r="E109" i="1"/>
  <c r="F109" i="1" s="1"/>
  <c r="G109" i="1"/>
  <c r="H109" i="1" s="1"/>
  <c r="I109" i="1"/>
  <c r="J109" i="1"/>
  <c r="K109" i="1"/>
  <c r="R109" i="1" s="1"/>
  <c r="L109" i="1"/>
  <c r="B110" i="1"/>
  <c r="C110" i="1" s="1"/>
  <c r="D110" i="1"/>
  <c r="E110" i="1"/>
  <c r="F110" i="1" s="1"/>
  <c r="G110" i="1"/>
  <c r="H110" i="1" s="1"/>
  <c r="I110" i="1"/>
  <c r="J110" i="1"/>
  <c r="K110" i="1"/>
  <c r="N110" i="1" s="1"/>
  <c r="L110" i="1"/>
  <c r="B111" i="1"/>
  <c r="C111" i="1" s="1"/>
  <c r="D111" i="1"/>
  <c r="E111" i="1"/>
  <c r="F111" i="1" s="1"/>
  <c r="G111" i="1"/>
  <c r="H111" i="1" s="1"/>
  <c r="I111" i="1"/>
  <c r="J111" i="1"/>
  <c r="K111" i="1"/>
  <c r="L111" i="1"/>
  <c r="B112" i="1"/>
  <c r="C112" i="1" s="1"/>
  <c r="D112" i="1"/>
  <c r="E112" i="1"/>
  <c r="F112" i="1" s="1"/>
  <c r="G112" i="1"/>
  <c r="H112" i="1" s="1"/>
  <c r="I112" i="1"/>
  <c r="J112" i="1"/>
  <c r="K112" i="1"/>
  <c r="S112" i="1" s="1"/>
  <c r="L112" i="1"/>
  <c r="B113" i="1"/>
  <c r="C113" i="1" s="1"/>
  <c r="D113" i="1"/>
  <c r="E113" i="1"/>
  <c r="F113" i="1" s="1"/>
  <c r="G113" i="1"/>
  <c r="H113" i="1" s="1"/>
  <c r="I113" i="1"/>
  <c r="J113" i="1"/>
  <c r="K113" i="1"/>
  <c r="L113" i="1"/>
  <c r="B114" i="1"/>
  <c r="C114" i="1" s="1"/>
  <c r="D114" i="1"/>
  <c r="E114" i="1"/>
  <c r="F114" i="1" s="1"/>
  <c r="G114" i="1"/>
  <c r="H114" i="1" s="1"/>
  <c r="I114" i="1"/>
  <c r="J114" i="1"/>
  <c r="K114" i="1"/>
  <c r="L114" i="1"/>
  <c r="B115" i="1"/>
  <c r="C115" i="1" s="1"/>
  <c r="D115" i="1"/>
  <c r="E115" i="1"/>
  <c r="F115" i="1" s="1"/>
  <c r="G115" i="1"/>
  <c r="H115" i="1" s="1"/>
  <c r="I115" i="1"/>
  <c r="J115" i="1"/>
  <c r="K115" i="1"/>
  <c r="S115" i="1" s="1"/>
  <c r="L115" i="1"/>
  <c r="B116" i="1"/>
  <c r="C116" i="1" s="1"/>
  <c r="D116" i="1"/>
  <c r="E116" i="1"/>
  <c r="F116" i="1" s="1"/>
  <c r="G116" i="1"/>
  <c r="H116" i="1" s="1"/>
  <c r="I116" i="1"/>
  <c r="J116" i="1"/>
  <c r="K116" i="1"/>
  <c r="N116" i="1" s="1"/>
  <c r="L116" i="1"/>
  <c r="B117" i="1"/>
  <c r="C117" i="1" s="1"/>
  <c r="D117" i="1"/>
  <c r="E117" i="1"/>
  <c r="F117" i="1" s="1"/>
  <c r="G117" i="1"/>
  <c r="H117" i="1" s="1"/>
  <c r="I117" i="1"/>
  <c r="J117" i="1"/>
  <c r="K117" i="1"/>
  <c r="L117" i="1"/>
  <c r="B118" i="1"/>
  <c r="C118" i="1" s="1"/>
  <c r="D118" i="1"/>
  <c r="E118" i="1"/>
  <c r="F118" i="1" s="1"/>
  <c r="G118" i="1"/>
  <c r="H118" i="1" s="1"/>
  <c r="I118" i="1"/>
  <c r="J118" i="1"/>
  <c r="K118" i="1"/>
  <c r="S118" i="1" s="1"/>
  <c r="L118" i="1"/>
  <c r="B119" i="1"/>
  <c r="C119" i="1" s="1"/>
  <c r="D119" i="1"/>
  <c r="E119" i="1"/>
  <c r="F119" i="1" s="1"/>
  <c r="G119" i="1"/>
  <c r="H119" i="1" s="1"/>
  <c r="I119" i="1"/>
  <c r="J119" i="1"/>
  <c r="K119" i="1"/>
  <c r="R119" i="1" s="1"/>
  <c r="L119" i="1"/>
  <c r="B120" i="1"/>
  <c r="C120" i="1" s="1"/>
  <c r="D120" i="1"/>
  <c r="E120" i="1"/>
  <c r="F120" i="1" s="1"/>
  <c r="G120" i="1"/>
  <c r="H120" i="1" s="1"/>
  <c r="I120" i="1"/>
  <c r="J120" i="1"/>
  <c r="K120" i="1"/>
  <c r="L120" i="1"/>
  <c r="B121" i="1"/>
  <c r="C121" i="1" s="1"/>
  <c r="D121" i="1"/>
  <c r="E121" i="1"/>
  <c r="F121" i="1" s="1"/>
  <c r="G121" i="1"/>
  <c r="H121" i="1" s="1"/>
  <c r="I121" i="1"/>
  <c r="J121" i="1"/>
  <c r="K121" i="1"/>
  <c r="L121" i="1"/>
  <c r="B122" i="1"/>
  <c r="C122" i="1" s="1"/>
  <c r="D122" i="1"/>
  <c r="E122" i="1"/>
  <c r="F122" i="1" s="1"/>
  <c r="G122" i="1"/>
  <c r="H122" i="1" s="1"/>
  <c r="I122" i="1"/>
  <c r="J122" i="1"/>
  <c r="K122" i="1"/>
  <c r="S122" i="1" s="1"/>
  <c r="L122" i="1"/>
  <c r="B123" i="1"/>
  <c r="C123" i="1" s="1"/>
  <c r="D123" i="1"/>
  <c r="E123" i="1"/>
  <c r="F123" i="1" s="1"/>
  <c r="G123" i="1"/>
  <c r="H123" i="1" s="1"/>
  <c r="I123" i="1"/>
  <c r="J123" i="1"/>
  <c r="K123" i="1"/>
  <c r="L123" i="1"/>
  <c r="B124" i="1"/>
  <c r="C124" i="1" s="1"/>
  <c r="D124" i="1"/>
  <c r="E124" i="1"/>
  <c r="F124" i="1" s="1"/>
  <c r="G124" i="1"/>
  <c r="H124" i="1" s="1"/>
  <c r="I124" i="1"/>
  <c r="J124" i="1"/>
  <c r="K124" i="1"/>
  <c r="R124" i="1" s="1"/>
  <c r="L124" i="1"/>
  <c r="B125" i="1"/>
  <c r="C125" i="1" s="1"/>
  <c r="D125" i="1"/>
  <c r="E125" i="1"/>
  <c r="F125" i="1" s="1"/>
  <c r="G125" i="1"/>
  <c r="H125" i="1" s="1"/>
  <c r="I125" i="1"/>
  <c r="J125" i="1"/>
  <c r="K125" i="1"/>
  <c r="L125" i="1"/>
  <c r="B126" i="1"/>
  <c r="C126" i="1" s="1"/>
  <c r="D126" i="1"/>
  <c r="E126" i="1"/>
  <c r="F126" i="1" s="1"/>
  <c r="G126" i="1"/>
  <c r="H126" i="1" s="1"/>
  <c r="I126" i="1"/>
  <c r="J126" i="1"/>
  <c r="K126" i="1"/>
  <c r="L126" i="1"/>
  <c r="B127" i="1"/>
  <c r="C127" i="1" s="1"/>
  <c r="D127" i="1"/>
  <c r="E127" i="1"/>
  <c r="F127" i="1" s="1"/>
  <c r="G127" i="1"/>
  <c r="H127" i="1" s="1"/>
  <c r="I127" i="1"/>
  <c r="J127" i="1"/>
  <c r="K127" i="1"/>
  <c r="L127" i="1"/>
  <c r="B128" i="1"/>
  <c r="C128" i="1" s="1"/>
  <c r="D128" i="1"/>
  <c r="E128" i="1"/>
  <c r="F128" i="1" s="1"/>
  <c r="G128" i="1"/>
  <c r="H128" i="1" s="1"/>
  <c r="I128" i="1"/>
  <c r="J128" i="1"/>
  <c r="K128" i="1"/>
  <c r="N128" i="1" s="1"/>
  <c r="L128" i="1"/>
  <c r="B129" i="1"/>
  <c r="C129" i="1" s="1"/>
  <c r="D129" i="1"/>
  <c r="E129" i="1"/>
  <c r="F129" i="1" s="1"/>
  <c r="G129" i="1"/>
  <c r="H129" i="1" s="1"/>
  <c r="I129" i="1"/>
  <c r="J129" i="1"/>
  <c r="K129" i="1"/>
  <c r="L129" i="1"/>
  <c r="B130" i="1"/>
  <c r="C130" i="1" s="1"/>
  <c r="D130" i="1"/>
  <c r="E130" i="1"/>
  <c r="F130" i="1" s="1"/>
  <c r="G130" i="1"/>
  <c r="H130" i="1" s="1"/>
  <c r="I130" i="1"/>
  <c r="J130" i="1"/>
  <c r="K130" i="1"/>
  <c r="L130" i="1"/>
  <c r="B131" i="1"/>
  <c r="C131" i="1" s="1"/>
  <c r="D131" i="1"/>
  <c r="E131" i="1"/>
  <c r="F131" i="1" s="1"/>
  <c r="G131" i="1"/>
  <c r="H131" i="1" s="1"/>
  <c r="I131" i="1"/>
  <c r="J131" i="1"/>
  <c r="K131" i="1"/>
  <c r="R131" i="1" s="1"/>
  <c r="L131" i="1"/>
  <c r="B132" i="1"/>
  <c r="C132" i="1" s="1"/>
  <c r="D132" i="1"/>
  <c r="E132" i="1"/>
  <c r="F132" i="1" s="1"/>
  <c r="G132" i="1"/>
  <c r="H132" i="1" s="1"/>
  <c r="I132" i="1"/>
  <c r="J132" i="1"/>
  <c r="K132" i="1"/>
  <c r="N132" i="1" s="1"/>
  <c r="L132" i="1"/>
  <c r="B133" i="1"/>
  <c r="C133" i="1" s="1"/>
  <c r="D133" i="1"/>
  <c r="E133" i="1"/>
  <c r="F133" i="1" s="1"/>
  <c r="G133" i="1"/>
  <c r="H133" i="1" s="1"/>
  <c r="I133" i="1"/>
  <c r="J133" i="1"/>
  <c r="K133" i="1"/>
  <c r="R133" i="1" s="1"/>
  <c r="L133" i="1"/>
  <c r="B134" i="1"/>
  <c r="C134" i="1" s="1"/>
  <c r="D134" i="1"/>
  <c r="E134" i="1"/>
  <c r="F134" i="1" s="1"/>
  <c r="G134" i="1"/>
  <c r="H134" i="1" s="1"/>
  <c r="I134" i="1"/>
  <c r="J134" i="1"/>
  <c r="K134" i="1"/>
  <c r="S134" i="1" s="1"/>
  <c r="L134" i="1"/>
  <c r="B135" i="1"/>
  <c r="C135" i="1" s="1"/>
  <c r="D135" i="1"/>
  <c r="E135" i="1"/>
  <c r="F135" i="1" s="1"/>
  <c r="G135" i="1"/>
  <c r="H135" i="1" s="1"/>
  <c r="I135" i="1"/>
  <c r="J135" i="1"/>
  <c r="K135" i="1"/>
  <c r="L135" i="1"/>
  <c r="B136" i="1"/>
  <c r="C136" i="1" s="1"/>
  <c r="D136" i="1"/>
  <c r="E136" i="1"/>
  <c r="F136" i="1" s="1"/>
  <c r="G136" i="1"/>
  <c r="H136" i="1" s="1"/>
  <c r="I136" i="1"/>
  <c r="J136" i="1"/>
  <c r="K136" i="1"/>
  <c r="L136" i="1"/>
  <c r="B137" i="1"/>
  <c r="C137" i="1" s="1"/>
  <c r="D137" i="1"/>
  <c r="E137" i="1"/>
  <c r="F137" i="1" s="1"/>
  <c r="G137" i="1"/>
  <c r="H137" i="1" s="1"/>
  <c r="I137" i="1"/>
  <c r="J137" i="1"/>
  <c r="K137" i="1"/>
  <c r="S137" i="1" s="1"/>
  <c r="L137" i="1"/>
  <c r="B138" i="1"/>
  <c r="C138" i="1" s="1"/>
  <c r="D138" i="1"/>
  <c r="E138" i="1"/>
  <c r="F138" i="1" s="1"/>
  <c r="G138" i="1"/>
  <c r="H138" i="1" s="1"/>
  <c r="I138" i="1"/>
  <c r="J138" i="1"/>
  <c r="K138" i="1"/>
  <c r="L138" i="1"/>
  <c r="B139" i="1"/>
  <c r="C139" i="1" s="1"/>
  <c r="D139" i="1"/>
  <c r="E139" i="1"/>
  <c r="F139" i="1" s="1"/>
  <c r="G139" i="1"/>
  <c r="H139" i="1" s="1"/>
  <c r="I139" i="1"/>
  <c r="J139" i="1"/>
  <c r="K139" i="1"/>
  <c r="L139" i="1"/>
  <c r="B140" i="1"/>
  <c r="C140" i="1" s="1"/>
  <c r="D140" i="1"/>
  <c r="E140" i="1"/>
  <c r="F140" i="1" s="1"/>
  <c r="G140" i="1"/>
  <c r="H140" i="1" s="1"/>
  <c r="I140" i="1"/>
  <c r="J140" i="1"/>
  <c r="K140" i="1"/>
  <c r="N140" i="1" s="1"/>
  <c r="L140" i="1"/>
  <c r="B141" i="1"/>
  <c r="C141" i="1" s="1"/>
  <c r="D141" i="1"/>
  <c r="E141" i="1"/>
  <c r="F141" i="1" s="1"/>
  <c r="G141" i="1"/>
  <c r="H141" i="1" s="1"/>
  <c r="I141" i="1"/>
  <c r="J141" i="1"/>
  <c r="K141" i="1"/>
  <c r="L141" i="1"/>
  <c r="B142" i="1"/>
  <c r="C142" i="1" s="1"/>
  <c r="D142" i="1"/>
  <c r="E142" i="1"/>
  <c r="F142" i="1" s="1"/>
  <c r="G142" i="1"/>
  <c r="H142" i="1" s="1"/>
  <c r="I142" i="1"/>
  <c r="J142" i="1"/>
  <c r="K142" i="1"/>
  <c r="L142" i="1"/>
  <c r="B143" i="1"/>
  <c r="C143" i="1" s="1"/>
  <c r="D143" i="1"/>
  <c r="E143" i="1"/>
  <c r="F143" i="1" s="1"/>
  <c r="G143" i="1"/>
  <c r="H143" i="1" s="1"/>
  <c r="I143" i="1"/>
  <c r="J143" i="1"/>
  <c r="K143" i="1"/>
  <c r="L143" i="1"/>
  <c r="B144" i="1"/>
  <c r="C144" i="1" s="1"/>
  <c r="D144" i="1"/>
  <c r="E144" i="1"/>
  <c r="F144" i="1" s="1"/>
  <c r="G144" i="1"/>
  <c r="H144" i="1" s="1"/>
  <c r="I144" i="1"/>
  <c r="J144" i="1"/>
  <c r="K144" i="1"/>
  <c r="L144" i="1"/>
  <c r="B145" i="1"/>
  <c r="C145" i="1" s="1"/>
  <c r="D145" i="1"/>
  <c r="E145" i="1"/>
  <c r="F145" i="1" s="1"/>
  <c r="G145" i="1"/>
  <c r="H145" i="1" s="1"/>
  <c r="I145" i="1"/>
  <c r="J145" i="1"/>
  <c r="K145" i="1"/>
  <c r="L145" i="1"/>
  <c r="B146" i="1"/>
  <c r="C146" i="1" s="1"/>
  <c r="D146" i="1"/>
  <c r="E146" i="1"/>
  <c r="F146" i="1" s="1"/>
  <c r="G146" i="1"/>
  <c r="H146" i="1" s="1"/>
  <c r="I146" i="1"/>
  <c r="J146" i="1"/>
  <c r="K146" i="1"/>
  <c r="L146" i="1"/>
  <c r="B147" i="1"/>
  <c r="C147" i="1" s="1"/>
  <c r="D147" i="1"/>
  <c r="E147" i="1"/>
  <c r="F147" i="1" s="1"/>
  <c r="G147" i="1"/>
  <c r="H147" i="1" s="1"/>
  <c r="I147" i="1"/>
  <c r="J147" i="1"/>
  <c r="K147" i="1"/>
  <c r="L147" i="1"/>
  <c r="B148" i="1"/>
  <c r="C148" i="1" s="1"/>
  <c r="D148" i="1"/>
  <c r="E148" i="1"/>
  <c r="F148" i="1" s="1"/>
  <c r="G148" i="1"/>
  <c r="H148" i="1" s="1"/>
  <c r="I148" i="1"/>
  <c r="J148" i="1"/>
  <c r="K148" i="1"/>
  <c r="L148" i="1"/>
  <c r="B149" i="1"/>
  <c r="C149" i="1" s="1"/>
  <c r="D149" i="1"/>
  <c r="E149" i="1"/>
  <c r="F149" i="1" s="1"/>
  <c r="G149" i="1"/>
  <c r="H149" i="1" s="1"/>
  <c r="I149" i="1"/>
  <c r="J149" i="1"/>
  <c r="K149" i="1"/>
  <c r="L149" i="1"/>
  <c r="B150" i="1"/>
  <c r="C150" i="1" s="1"/>
  <c r="D150" i="1"/>
  <c r="E150" i="1"/>
  <c r="F150" i="1" s="1"/>
  <c r="G150" i="1"/>
  <c r="H150" i="1" s="1"/>
  <c r="I150" i="1"/>
  <c r="J150" i="1"/>
  <c r="K150" i="1"/>
  <c r="L150" i="1"/>
  <c r="B151" i="1"/>
  <c r="C151" i="1" s="1"/>
  <c r="D151" i="1"/>
  <c r="E151" i="1"/>
  <c r="F151" i="1" s="1"/>
  <c r="G151" i="1"/>
  <c r="H151" i="1" s="1"/>
  <c r="I151" i="1"/>
  <c r="J151" i="1"/>
  <c r="K151" i="1"/>
  <c r="L151" i="1"/>
  <c r="B152" i="1"/>
  <c r="C152" i="1" s="1"/>
  <c r="D152" i="1"/>
  <c r="E152" i="1"/>
  <c r="F152" i="1" s="1"/>
  <c r="G152" i="1"/>
  <c r="H152" i="1" s="1"/>
  <c r="I152" i="1"/>
  <c r="J152" i="1"/>
  <c r="K152" i="1"/>
  <c r="L152" i="1"/>
  <c r="B153" i="1"/>
  <c r="C153" i="1" s="1"/>
  <c r="D153" i="1"/>
  <c r="E153" i="1"/>
  <c r="F153" i="1" s="1"/>
  <c r="G153" i="1"/>
  <c r="H153" i="1" s="1"/>
  <c r="I153" i="1"/>
  <c r="J153" i="1"/>
  <c r="K153" i="1"/>
  <c r="R153" i="1" s="1"/>
  <c r="L153" i="1"/>
  <c r="B154" i="1"/>
  <c r="C154" i="1" s="1"/>
  <c r="D154" i="1"/>
  <c r="E154" i="1"/>
  <c r="F154" i="1" s="1"/>
  <c r="G154" i="1"/>
  <c r="H154" i="1" s="1"/>
  <c r="I154" i="1"/>
  <c r="J154" i="1"/>
  <c r="K154" i="1"/>
  <c r="L154" i="1"/>
  <c r="B155" i="1"/>
  <c r="C155" i="1" s="1"/>
  <c r="D155" i="1"/>
  <c r="E155" i="1"/>
  <c r="F155" i="1" s="1"/>
  <c r="G155" i="1"/>
  <c r="H155" i="1" s="1"/>
  <c r="I155" i="1"/>
  <c r="J155" i="1"/>
  <c r="K155" i="1"/>
  <c r="N155" i="1" s="1"/>
  <c r="L155" i="1"/>
  <c r="B156" i="1"/>
  <c r="C156" i="1" s="1"/>
  <c r="D156" i="1"/>
  <c r="E156" i="1"/>
  <c r="F156" i="1" s="1"/>
  <c r="G156" i="1"/>
  <c r="H156" i="1" s="1"/>
  <c r="I156" i="1"/>
  <c r="J156" i="1"/>
  <c r="K156" i="1"/>
  <c r="N156" i="1" s="1"/>
  <c r="L156" i="1"/>
  <c r="B157" i="1"/>
  <c r="C157" i="1" s="1"/>
  <c r="D157" i="1"/>
  <c r="E157" i="1"/>
  <c r="F157" i="1" s="1"/>
  <c r="G157" i="1"/>
  <c r="H157" i="1" s="1"/>
  <c r="I157" i="1"/>
  <c r="J157" i="1"/>
  <c r="K157" i="1"/>
  <c r="R157" i="1" s="1"/>
  <c r="L157" i="1"/>
  <c r="B158" i="1"/>
  <c r="C158" i="1" s="1"/>
  <c r="D158" i="1"/>
  <c r="E158" i="1"/>
  <c r="F158" i="1" s="1"/>
  <c r="G158" i="1"/>
  <c r="H158" i="1" s="1"/>
  <c r="I158" i="1"/>
  <c r="J158" i="1"/>
  <c r="K158" i="1"/>
  <c r="L158" i="1"/>
  <c r="B159" i="1"/>
  <c r="C159" i="1" s="1"/>
  <c r="D159" i="1"/>
  <c r="E159" i="1"/>
  <c r="F159" i="1" s="1"/>
  <c r="G159" i="1"/>
  <c r="H159" i="1" s="1"/>
  <c r="I159" i="1"/>
  <c r="J159" i="1"/>
  <c r="K159" i="1"/>
  <c r="S159" i="1" s="1"/>
  <c r="L159" i="1"/>
  <c r="B160" i="1"/>
  <c r="C160" i="1" s="1"/>
  <c r="D160" i="1"/>
  <c r="E160" i="1"/>
  <c r="F160" i="1" s="1"/>
  <c r="G160" i="1"/>
  <c r="H160" i="1" s="1"/>
  <c r="I160" i="1"/>
  <c r="J160" i="1"/>
  <c r="K160" i="1"/>
  <c r="S160" i="1" s="1"/>
  <c r="L160" i="1"/>
  <c r="B161" i="1"/>
  <c r="C161" i="1" s="1"/>
  <c r="D161" i="1"/>
  <c r="E161" i="1"/>
  <c r="F161" i="1" s="1"/>
  <c r="G161" i="1"/>
  <c r="H161" i="1" s="1"/>
  <c r="I161" i="1"/>
  <c r="J161" i="1"/>
  <c r="K161" i="1"/>
  <c r="N161" i="1" s="1"/>
  <c r="L161" i="1"/>
  <c r="B162" i="1"/>
  <c r="C162" i="1" s="1"/>
  <c r="D162" i="1"/>
  <c r="E162" i="1"/>
  <c r="F162" i="1" s="1"/>
  <c r="G162" i="1"/>
  <c r="H162" i="1" s="1"/>
  <c r="I162" i="1"/>
  <c r="J162" i="1"/>
  <c r="K162" i="1"/>
  <c r="L162" i="1"/>
  <c r="B163" i="1"/>
  <c r="C163" i="1" s="1"/>
  <c r="D163" i="1"/>
  <c r="E163" i="1"/>
  <c r="F163" i="1" s="1"/>
  <c r="G163" i="1"/>
  <c r="H163" i="1" s="1"/>
  <c r="I163" i="1"/>
  <c r="J163" i="1"/>
  <c r="K163" i="1"/>
  <c r="L163" i="1"/>
  <c r="B164" i="1"/>
  <c r="C164" i="1" s="1"/>
  <c r="D164" i="1"/>
  <c r="E164" i="1"/>
  <c r="F164" i="1" s="1"/>
  <c r="G164" i="1"/>
  <c r="H164" i="1" s="1"/>
  <c r="I164" i="1"/>
  <c r="J164" i="1"/>
  <c r="K164" i="1"/>
  <c r="S164" i="1" s="1"/>
  <c r="L164" i="1"/>
  <c r="B165" i="1"/>
  <c r="C165" i="1" s="1"/>
  <c r="D165" i="1"/>
  <c r="E165" i="1"/>
  <c r="F165" i="1" s="1"/>
  <c r="G165" i="1"/>
  <c r="H165" i="1" s="1"/>
  <c r="I165" i="1"/>
  <c r="J165" i="1"/>
  <c r="K165" i="1"/>
  <c r="S165" i="1" s="1"/>
  <c r="L165" i="1"/>
  <c r="B166" i="1"/>
  <c r="C166" i="1" s="1"/>
  <c r="D166" i="1"/>
  <c r="E166" i="1"/>
  <c r="F166" i="1" s="1"/>
  <c r="G166" i="1"/>
  <c r="H166" i="1" s="1"/>
  <c r="I166" i="1"/>
  <c r="J166" i="1"/>
  <c r="K166" i="1"/>
  <c r="L166" i="1"/>
  <c r="B167" i="1"/>
  <c r="C167" i="1" s="1"/>
  <c r="D167" i="1"/>
  <c r="E167" i="1"/>
  <c r="F167" i="1" s="1"/>
  <c r="G167" i="1"/>
  <c r="H167" i="1" s="1"/>
  <c r="I167" i="1"/>
  <c r="J167" i="1"/>
  <c r="K167" i="1"/>
  <c r="L167" i="1"/>
  <c r="B168" i="1"/>
  <c r="C168" i="1" s="1"/>
  <c r="D168" i="1"/>
  <c r="E168" i="1"/>
  <c r="F168" i="1" s="1"/>
  <c r="G168" i="1"/>
  <c r="H168" i="1" s="1"/>
  <c r="I168" i="1"/>
  <c r="J168" i="1"/>
  <c r="K168" i="1"/>
  <c r="S168" i="1" s="1"/>
  <c r="L168" i="1"/>
  <c r="B169" i="1"/>
  <c r="C169" i="1" s="1"/>
  <c r="D169" i="1"/>
  <c r="E169" i="1"/>
  <c r="F169" i="1" s="1"/>
  <c r="G169" i="1"/>
  <c r="H169" i="1" s="1"/>
  <c r="I169" i="1"/>
  <c r="J169" i="1"/>
  <c r="K169" i="1"/>
  <c r="L169" i="1"/>
  <c r="B170" i="1"/>
  <c r="C170" i="1" s="1"/>
  <c r="D170" i="1"/>
  <c r="E170" i="1"/>
  <c r="F170" i="1" s="1"/>
  <c r="G170" i="1"/>
  <c r="H170" i="1" s="1"/>
  <c r="I170" i="1"/>
  <c r="J170" i="1"/>
  <c r="K170" i="1"/>
  <c r="S170" i="1" s="1"/>
  <c r="L170" i="1"/>
  <c r="B171" i="1"/>
  <c r="C171" i="1" s="1"/>
  <c r="D171" i="1"/>
  <c r="E171" i="1"/>
  <c r="F171" i="1" s="1"/>
  <c r="G171" i="1"/>
  <c r="H171" i="1" s="1"/>
  <c r="I171" i="1"/>
  <c r="J171" i="1"/>
  <c r="K171" i="1"/>
  <c r="L171" i="1"/>
  <c r="B172" i="1"/>
  <c r="C172" i="1" s="1"/>
  <c r="D172" i="1"/>
  <c r="E172" i="1"/>
  <c r="F172" i="1" s="1"/>
  <c r="G172" i="1"/>
  <c r="H172" i="1" s="1"/>
  <c r="I172" i="1"/>
  <c r="J172" i="1"/>
  <c r="K172" i="1"/>
  <c r="S172" i="1" s="1"/>
  <c r="L172" i="1"/>
  <c r="B173" i="1"/>
  <c r="C173" i="1" s="1"/>
  <c r="D173" i="1"/>
  <c r="E173" i="1"/>
  <c r="F173" i="1" s="1"/>
  <c r="G173" i="1"/>
  <c r="H173" i="1" s="1"/>
  <c r="I173" i="1"/>
  <c r="J173" i="1"/>
  <c r="K173" i="1"/>
  <c r="N173" i="1" s="1"/>
  <c r="O173" i="1" s="1"/>
  <c r="BJ173" i="1" s="1"/>
  <c r="BK173" i="1" s="1"/>
  <c r="L173" i="1"/>
  <c r="B174" i="1"/>
  <c r="C174" i="1" s="1"/>
  <c r="D174" i="1"/>
  <c r="E174" i="1"/>
  <c r="F174" i="1" s="1"/>
  <c r="G174" i="1"/>
  <c r="H174" i="1" s="1"/>
  <c r="I174" i="1"/>
  <c r="J174" i="1"/>
  <c r="K174" i="1"/>
  <c r="S174" i="1" s="1"/>
  <c r="L174" i="1"/>
  <c r="B175" i="1"/>
  <c r="C175" i="1" s="1"/>
  <c r="D175" i="1"/>
  <c r="E175" i="1"/>
  <c r="F175" i="1" s="1"/>
  <c r="G175" i="1"/>
  <c r="H175" i="1" s="1"/>
  <c r="I175" i="1"/>
  <c r="J175" i="1"/>
  <c r="K175" i="1"/>
  <c r="N175" i="1" s="1"/>
  <c r="O175" i="1" s="1"/>
  <c r="BJ175" i="1" s="1"/>
  <c r="BK175" i="1" s="1"/>
  <c r="L175" i="1"/>
  <c r="B176" i="1"/>
  <c r="C176" i="1" s="1"/>
  <c r="D176" i="1"/>
  <c r="E176" i="1"/>
  <c r="F176" i="1" s="1"/>
  <c r="G176" i="1"/>
  <c r="H176" i="1" s="1"/>
  <c r="I176" i="1"/>
  <c r="J176" i="1"/>
  <c r="K176" i="1"/>
  <c r="S176" i="1" s="1"/>
  <c r="L176" i="1"/>
  <c r="B177" i="1"/>
  <c r="C177" i="1" s="1"/>
  <c r="D177" i="1"/>
  <c r="E177" i="1"/>
  <c r="F177" i="1" s="1"/>
  <c r="G177" i="1"/>
  <c r="H177" i="1" s="1"/>
  <c r="I177" i="1"/>
  <c r="J177" i="1"/>
  <c r="K177" i="1"/>
  <c r="L177" i="1"/>
  <c r="B178" i="1"/>
  <c r="C178" i="1" s="1"/>
  <c r="D178" i="1"/>
  <c r="E178" i="1"/>
  <c r="F178" i="1" s="1"/>
  <c r="G178" i="1"/>
  <c r="H178" i="1" s="1"/>
  <c r="I178" i="1"/>
  <c r="J178" i="1"/>
  <c r="K178" i="1"/>
  <c r="S178" i="1" s="1"/>
  <c r="L178" i="1"/>
  <c r="B179" i="1"/>
  <c r="C179" i="1" s="1"/>
  <c r="D179" i="1"/>
  <c r="E179" i="1"/>
  <c r="F179" i="1" s="1"/>
  <c r="G179" i="1"/>
  <c r="H179" i="1" s="1"/>
  <c r="I179" i="1"/>
  <c r="J179" i="1"/>
  <c r="K179" i="1"/>
  <c r="N179" i="1" s="1"/>
  <c r="O179" i="1" s="1"/>
  <c r="BJ179" i="1" s="1"/>
  <c r="BK179" i="1" s="1"/>
  <c r="L179" i="1"/>
  <c r="B180" i="1"/>
  <c r="C180" i="1" s="1"/>
  <c r="D180" i="1"/>
  <c r="E180" i="1"/>
  <c r="F180" i="1" s="1"/>
  <c r="G180" i="1"/>
  <c r="H180" i="1" s="1"/>
  <c r="I180" i="1"/>
  <c r="J180" i="1"/>
  <c r="K180" i="1"/>
  <c r="L180" i="1"/>
  <c r="B181" i="1"/>
  <c r="C181" i="1" s="1"/>
  <c r="D181" i="1"/>
  <c r="E181" i="1"/>
  <c r="F181" i="1" s="1"/>
  <c r="G181" i="1"/>
  <c r="H181" i="1" s="1"/>
  <c r="I181" i="1"/>
  <c r="J181" i="1"/>
  <c r="K181" i="1"/>
  <c r="R181" i="1" s="1"/>
  <c r="L181" i="1"/>
  <c r="B182" i="1"/>
  <c r="C182" i="1" s="1"/>
  <c r="D182" i="1"/>
  <c r="E182" i="1"/>
  <c r="F182" i="1" s="1"/>
  <c r="G182" i="1"/>
  <c r="H182" i="1" s="1"/>
  <c r="I182" i="1"/>
  <c r="J182" i="1"/>
  <c r="K182" i="1"/>
  <c r="S182" i="1" s="1"/>
  <c r="L182" i="1"/>
  <c r="B183" i="1"/>
  <c r="C183" i="1" s="1"/>
  <c r="D183" i="1"/>
  <c r="E183" i="1"/>
  <c r="F183" i="1" s="1"/>
  <c r="G183" i="1"/>
  <c r="H183" i="1" s="1"/>
  <c r="I183" i="1"/>
  <c r="J183" i="1"/>
  <c r="K183" i="1"/>
  <c r="L183" i="1"/>
  <c r="B184" i="1"/>
  <c r="C184" i="1" s="1"/>
  <c r="D184" i="1"/>
  <c r="E184" i="1"/>
  <c r="F184" i="1" s="1"/>
  <c r="G184" i="1"/>
  <c r="H184" i="1" s="1"/>
  <c r="I184" i="1"/>
  <c r="J184" i="1"/>
  <c r="K184" i="1"/>
  <c r="S184" i="1" s="1"/>
  <c r="L184" i="1"/>
  <c r="B185" i="1"/>
  <c r="C185" i="1" s="1"/>
  <c r="D185" i="1"/>
  <c r="E185" i="1"/>
  <c r="F185" i="1" s="1"/>
  <c r="G185" i="1"/>
  <c r="H185" i="1" s="1"/>
  <c r="I185" i="1"/>
  <c r="J185" i="1"/>
  <c r="K185" i="1"/>
  <c r="N185" i="1" s="1"/>
  <c r="L185" i="1"/>
  <c r="B186" i="1"/>
  <c r="C186" i="1" s="1"/>
  <c r="D186" i="1"/>
  <c r="E186" i="1"/>
  <c r="F186" i="1" s="1"/>
  <c r="G186" i="1"/>
  <c r="H186" i="1" s="1"/>
  <c r="I186" i="1"/>
  <c r="J186" i="1"/>
  <c r="K186" i="1"/>
  <c r="N186" i="1" s="1"/>
  <c r="O186" i="1" s="1"/>
  <c r="BJ186" i="1" s="1"/>
  <c r="BK186" i="1" s="1"/>
  <c r="L186" i="1"/>
  <c r="B187" i="1"/>
  <c r="C187" i="1" s="1"/>
  <c r="D187" i="1"/>
  <c r="E187" i="1"/>
  <c r="F187" i="1" s="1"/>
  <c r="G187" i="1"/>
  <c r="H187" i="1" s="1"/>
  <c r="I187" i="1"/>
  <c r="J187" i="1"/>
  <c r="K187" i="1"/>
  <c r="L187" i="1"/>
  <c r="B188" i="1"/>
  <c r="C188" i="1" s="1"/>
  <c r="D188" i="1"/>
  <c r="E188" i="1"/>
  <c r="F188" i="1" s="1"/>
  <c r="G188" i="1"/>
  <c r="H188" i="1" s="1"/>
  <c r="I188" i="1"/>
  <c r="J188" i="1"/>
  <c r="K188" i="1"/>
  <c r="L188" i="1"/>
  <c r="B189" i="1"/>
  <c r="C189" i="1" s="1"/>
  <c r="D189" i="1"/>
  <c r="E189" i="1"/>
  <c r="F189" i="1" s="1"/>
  <c r="G189" i="1"/>
  <c r="H189" i="1" s="1"/>
  <c r="I189" i="1"/>
  <c r="J189" i="1"/>
  <c r="K189" i="1"/>
  <c r="N189" i="1" s="1"/>
  <c r="L189" i="1"/>
  <c r="B190" i="1"/>
  <c r="C190" i="1" s="1"/>
  <c r="D190" i="1"/>
  <c r="E190" i="1"/>
  <c r="F190" i="1" s="1"/>
  <c r="G190" i="1"/>
  <c r="H190" i="1" s="1"/>
  <c r="I190" i="1"/>
  <c r="J190" i="1"/>
  <c r="K190" i="1"/>
  <c r="R190" i="1" s="1"/>
  <c r="L190" i="1"/>
  <c r="B191" i="1"/>
  <c r="C191" i="1" s="1"/>
  <c r="D191" i="1"/>
  <c r="E191" i="1"/>
  <c r="F191" i="1" s="1"/>
  <c r="G191" i="1"/>
  <c r="H191" i="1" s="1"/>
  <c r="I191" i="1"/>
  <c r="J191" i="1"/>
  <c r="K191" i="1"/>
  <c r="N191" i="1" s="1"/>
  <c r="L191" i="1"/>
  <c r="B192" i="1"/>
  <c r="C192" i="1" s="1"/>
  <c r="D192" i="1"/>
  <c r="E192" i="1"/>
  <c r="F192" i="1" s="1"/>
  <c r="G192" i="1"/>
  <c r="H192" i="1" s="1"/>
  <c r="I192" i="1"/>
  <c r="J192" i="1"/>
  <c r="K192" i="1"/>
  <c r="L192" i="1"/>
  <c r="B193" i="1"/>
  <c r="C193" i="1" s="1"/>
  <c r="D193" i="1"/>
  <c r="E193" i="1"/>
  <c r="F193" i="1" s="1"/>
  <c r="G193" i="1"/>
  <c r="H193" i="1" s="1"/>
  <c r="I193" i="1"/>
  <c r="J193" i="1"/>
  <c r="K193" i="1"/>
  <c r="L193" i="1"/>
  <c r="B194" i="1"/>
  <c r="C194" i="1" s="1"/>
  <c r="D194" i="1"/>
  <c r="E194" i="1"/>
  <c r="F194" i="1" s="1"/>
  <c r="G194" i="1"/>
  <c r="H194" i="1" s="1"/>
  <c r="I194" i="1"/>
  <c r="J194" i="1"/>
  <c r="K194" i="1"/>
  <c r="L194" i="1"/>
  <c r="B195" i="1"/>
  <c r="C195" i="1" s="1"/>
  <c r="D195" i="1"/>
  <c r="E195" i="1"/>
  <c r="F195" i="1" s="1"/>
  <c r="G195" i="1"/>
  <c r="H195" i="1" s="1"/>
  <c r="I195" i="1"/>
  <c r="J195" i="1"/>
  <c r="K195" i="1"/>
  <c r="N195" i="1" s="1"/>
  <c r="L195" i="1"/>
  <c r="B196" i="1"/>
  <c r="C196" i="1" s="1"/>
  <c r="D196" i="1"/>
  <c r="E196" i="1"/>
  <c r="F196" i="1" s="1"/>
  <c r="G196" i="1"/>
  <c r="H196" i="1" s="1"/>
  <c r="I196" i="1"/>
  <c r="J196" i="1"/>
  <c r="K196" i="1"/>
  <c r="S196" i="1" s="1"/>
  <c r="L196" i="1"/>
  <c r="B197" i="1"/>
  <c r="C197" i="1" s="1"/>
  <c r="D197" i="1"/>
  <c r="E197" i="1"/>
  <c r="F197" i="1" s="1"/>
  <c r="G197" i="1"/>
  <c r="H197" i="1" s="1"/>
  <c r="I197" i="1"/>
  <c r="J197" i="1"/>
  <c r="K197" i="1"/>
  <c r="N197" i="1" s="1"/>
  <c r="L197" i="1"/>
  <c r="B198" i="1"/>
  <c r="C198" i="1" s="1"/>
  <c r="D198" i="1"/>
  <c r="E198" i="1"/>
  <c r="F198" i="1" s="1"/>
  <c r="G198" i="1"/>
  <c r="H198" i="1" s="1"/>
  <c r="I198" i="1"/>
  <c r="J198" i="1"/>
  <c r="K198" i="1"/>
  <c r="L198" i="1"/>
  <c r="B199" i="1"/>
  <c r="C199" i="1" s="1"/>
  <c r="D199" i="1"/>
  <c r="E199" i="1"/>
  <c r="F199" i="1" s="1"/>
  <c r="G199" i="1"/>
  <c r="H199" i="1" s="1"/>
  <c r="I199" i="1"/>
  <c r="J199" i="1"/>
  <c r="K199" i="1"/>
  <c r="N199" i="1" s="1"/>
  <c r="L199" i="1"/>
  <c r="B200" i="1"/>
  <c r="C200" i="1" s="1"/>
  <c r="D200" i="1"/>
  <c r="E200" i="1"/>
  <c r="F200" i="1" s="1"/>
  <c r="G200" i="1"/>
  <c r="H200" i="1" s="1"/>
  <c r="I200" i="1"/>
  <c r="J200" i="1"/>
  <c r="K200" i="1"/>
  <c r="N200" i="1" s="1"/>
  <c r="O200" i="1" s="1"/>
  <c r="BJ200" i="1" s="1"/>
  <c r="BK200" i="1" s="1"/>
  <c r="L200" i="1"/>
  <c r="B201" i="1"/>
  <c r="C201" i="1" s="1"/>
  <c r="D201" i="1"/>
  <c r="E201" i="1"/>
  <c r="F201" i="1" s="1"/>
  <c r="G201" i="1"/>
  <c r="H201" i="1" s="1"/>
  <c r="I201" i="1"/>
  <c r="J201" i="1"/>
  <c r="K201" i="1"/>
  <c r="N201" i="1" s="1"/>
  <c r="L201" i="1"/>
  <c r="B202" i="1"/>
  <c r="C202" i="1" s="1"/>
  <c r="D202" i="1"/>
  <c r="E202" i="1"/>
  <c r="F202" i="1" s="1"/>
  <c r="G202" i="1"/>
  <c r="H202" i="1" s="1"/>
  <c r="I202" i="1"/>
  <c r="J202" i="1"/>
  <c r="K202" i="1"/>
  <c r="N202" i="1" s="1"/>
  <c r="O202" i="1" s="1"/>
  <c r="BJ202" i="1" s="1"/>
  <c r="BK202" i="1" s="1"/>
  <c r="L202" i="1"/>
  <c r="B203" i="1"/>
  <c r="C203" i="1" s="1"/>
  <c r="D203" i="1"/>
  <c r="E203" i="1"/>
  <c r="F203" i="1" s="1"/>
  <c r="G203" i="1"/>
  <c r="H203" i="1" s="1"/>
  <c r="I203" i="1"/>
  <c r="J203" i="1"/>
  <c r="K203" i="1"/>
  <c r="N203" i="1" s="1"/>
  <c r="L203" i="1"/>
  <c r="B204" i="1"/>
  <c r="C204" i="1" s="1"/>
  <c r="D204" i="1"/>
  <c r="E204" i="1"/>
  <c r="F204" i="1" s="1"/>
  <c r="G204" i="1"/>
  <c r="H204" i="1" s="1"/>
  <c r="I204" i="1"/>
  <c r="J204" i="1"/>
  <c r="K204" i="1"/>
  <c r="L204" i="1"/>
  <c r="B205" i="1"/>
  <c r="C205" i="1" s="1"/>
  <c r="D205" i="1"/>
  <c r="E205" i="1"/>
  <c r="F205" i="1" s="1"/>
  <c r="G205" i="1"/>
  <c r="H205" i="1" s="1"/>
  <c r="I205" i="1"/>
  <c r="J205" i="1"/>
  <c r="K205" i="1"/>
  <c r="N205" i="1" s="1"/>
  <c r="L205" i="1"/>
  <c r="B206" i="1"/>
  <c r="C206" i="1" s="1"/>
  <c r="D206" i="1"/>
  <c r="E206" i="1"/>
  <c r="F206" i="1" s="1"/>
  <c r="G206" i="1"/>
  <c r="H206" i="1" s="1"/>
  <c r="I206" i="1"/>
  <c r="J206" i="1"/>
  <c r="K206" i="1"/>
  <c r="L206" i="1"/>
  <c r="B207" i="1"/>
  <c r="C207" i="1" s="1"/>
  <c r="D207" i="1"/>
  <c r="E207" i="1"/>
  <c r="F207" i="1" s="1"/>
  <c r="G207" i="1"/>
  <c r="H207" i="1" s="1"/>
  <c r="I207" i="1"/>
  <c r="J207" i="1"/>
  <c r="K207" i="1"/>
  <c r="N207" i="1" s="1"/>
  <c r="L207" i="1"/>
  <c r="B208" i="1"/>
  <c r="C208" i="1" s="1"/>
  <c r="D208" i="1"/>
  <c r="E208" i="1"/>
  <c r="F208" i="1" s="1"/>
  <c r="G208" i="1"/>
  <c r="H208" i="1" s="1"/>
  <c r="I208" i="1"/>
  <c r="J208" i="1"/>
  <c r="K208" i="1"/>
  <c r="N208" i="1" s="1"/>
  <c r="O208" i="1" s="1"/>
  <c r="BJ208" i="1" s="1"/>
  <c r="BK208" i="1" s="1"/>
  <c r="L208" i="1"/>
  <c r="B209" i="1"/>
  <c r="C209" i="1" s="1"/>
  <c r="D209" i="1"/>
  <c r="E209" i="1"/>
  <c r="F209" i="1" s="1"/>
  <c r="G209" i="1"/>
  <c r="H209" i="1" s="1"/>
  <c r="I209" i="1"/>
  <c r="J209" i="1"/>
  <c r="K209" i="1"/>
  <c r="S209" i="1" s="1"/>
  <c r="L209" i="1"/>
  <c r="B210" i="1"/>
  <c r="C210" i="1" s="1"/>
  <c r="D210" i="1"/>
  <c r="E210" i="1"/>
  <c r="F210" i="1" s="1"/>
  <c r="G210" i="1"/>
  <c r="H210" i="1" s="1"/>
  <c r="I210" i="1"/>
  <c r="J210" i="1"/>
  <c r="K210" i="1"/>
  <c r="S210" i="1" s="1"/>
  <c r="L210" i="1"/>
  <c r="B211" i="1"/>
  <c r="C211" i="1" s="1"/>
  <c r="D211" i="1"/>
  <c r="E211" i="1"/>
  <c r="F211" i="1" s="1"/>
  <c r="G211" i="1"/>
  <c r="H211" i="1" s="1"/>
  <c r="I211" i="1"/>
  <c r="J211" i="1"/>
  <c r="K211" i="1"/>
  <c r="S211" i="1" s="1"/>
  <c r="L211" i="1"/>
  <c r="B212" i="1"/>
  <c r="C212" i="1" s="1"/>
  <c r="D212" i="1"/>
  <c r="E212" i="1"/>
  <c r="F212" i="1" s="1"/>
  <c r="G212" i="1"/>
  <c r="H212" i="1" s="1"/>
  <c r="I212" i="1"/>
  <c r="J212" i="1"/>
  <c r="K212" i="1"/>
  <c r="L212" i="1"/>
  <c r="B213" i="1"/>
  <c r="C213" i="1" s="1"/>
  <c r="D213" i="1"/>
  <c r="E213" i="1"/>
  <c r="F213" i="1" s="1"/>
  <c r="G213" i="1"/>
  <c r="H213" i="1" s="1"/>
  <c r="I213" i="1"/>
  <c r="J213" i="1"/>
  <c r="K213" i="1"/>
  <c r="S213" i="1" s="1"/>
  <c r="L213" i="1"/>
  <c r="B214" i="1"/>
  <c r="C214" i="1" s="1"/>
  <c r="D214" i="1"/>
  <c r="E214" i="1"/>
  <c r="F214" i="1" s="1"/>
  <c r="G214" i="1"/>
  <c r="H214" i="1" s="1"/>
  <c r="I214" i="1"/>
  <c r="J214" i="1"/>
  <c r="K214" i="1"/>
  <c r="R214" i="1" s="1"/>
  <c r="L214" i="1"/>
  <c r="B215" i="1"/>
  <c r="C215" i="1" s="1"/>
  <c r="D215" i="1"/>
  <c r="E215" i="1"/>
  <c r="F215" i="1" s="1"/>
  <c r="G215" i="1"/>
  <c r="H215" i="1" s="1"/>
  <c r="I215" i="1"/>
  <c r="J215" i="1"/>
  <c r="K215" i="1"/>
  <c r="S215" i="1" s="1"/>
  <c r="L215" i="1"/>
  <c r="B216" i="1"/>
  <c r="C216" i="1" s="1"/>
  <c r="D216" i="1"/>
  <c r="E216" i="1"/>
  <c r="F216" i="1" s="1"/>
  <c r="G216" i="1"/>
  <c r="H216" i="1" s="1"/>
  <c r="I216" i="1"/>
  <c r="J216" i="1"/>
  <c r="K216" i="1"/>
  <c r="L216" i="1"/>
  <c r="B217" i="1"/>
  <c r="C217" i="1" s="1"/>
  <c r="D217" i="1"/>
  <c r="E217" i="1"/>
  <c r="F217" i="1" s="1"/>
  <c r="G217" i="1"/>
  <c r="H217" i="1" s="1"/>
  <c r="I217" i="1"/>
  <c r="J217" i="1"/>
  <c r="K217" i="1"/>
  <c r="S217" i="1" s="1"/>
  <c r="L217" i="1"/>
  <c r="B218" i="1"/>
  <c r="C218" i="1" s="1"/>
  <c r="D218" i="1"/>
  <c r="E218" i="1"/>
  <c r="F218" i="1" s="1"/>
  <c r="G218" i="1"/>
  <c r="H218" i="1" s="1"/>
  <c r="I218" i="1"/>
  <c r="J218" i="1"/>
  <c r="K218" i="1"/>
  <c r="N218" i="1" s="1"/>
  <c r="O218" i="1" s="1"/>
  <c r="BJ218" i="1" s="1"/>
  <c r="BK218" i="1" s="1"/>
  <c r="L218" i="1"/>
  <c r="B219" i="1"/>
  <c r="C219" i="1" s="1"/>
  <c r="D219" i="1"/>
  <c r="E219" i="1"/>
  <c r="F219" i="1" s="1"/>
  <c r="G219" i="1"/>
  <c r="H219" i="1" s="1"/>
  <c r="I219" i="1"/>
  <c r="J219" i="1"/>
  <c r="K219" i="1"/>
  <c r="S219" i="1" s="1"/>
  <c r="L219" i="1"/>
  <c r="B220" i="1"/>
  <c r="C220" i="1" s="1"/>
  <c r="D220" i="1"/>
  <c r="E220" i="1"/>
  <c r="F220" i="1" s="1"/>
  <c r="G220" i="1"/>
  <c r="H220" i="1" s="1"/>
  <c r="I220" i="1"/>
  <c r="J220" i="1"/>
  <c r="K220" i="1"/>
  <c r="L220" i="1"/>
  <c r="B221" i="1"/>
  <c r="C221" i="1" s="1"/>
  <c r="D221" i="1"/>
  <c r="E221" i="1"/>
  <c r="F221" i="1" s="1"/>
  <c r="G221" i="1"/>
  <c r="H221" i="1" s="1"/>
  <c r="I221" i="1"/>
  <c r="J221" i="1"/>
  <c r="K221" i="1"/>
  <c r="S221" i="1" s="1"/>
  <c r="L221" i="1"/>
  <c r="B222" i="1"/>
  <c r="C222" i="1" s="1"/>
  <c r="D222" i="1"/>
  <c r="E222" i="1"/>
  <c r="F222" i="1" s="1"/>
  <c r="G222" i="1"/>
  <c r="H222" i="1" s="1"/>
  <c r="I222" i="1"/>
  <c r="J222" i="1"/>
  <c r="K222" i="1"/>
  <c r="S222" i="1" s="1"/>
  <c r="L222" i="1"/>
  <c r="B223" i="1"/>
  <c r="C223" i="1" s="1"/>
  <c r="D223" i="1"/>
  <c r="E223" i="1"/>
  <c r="F223" i="1" s="1"/>
  <c r="G223" i="1"/>
  <c r="H223" i="1" s="1"/>
  <c r="I223" i="1"/>
  <c r="J223" i="1"/>
  <c r="K223" i="1"/>
  <c r="S223" i="1" s="1"/>
  <c r="L223" i="1"/>
  <c r="B224" i="1"/>
  <c r="C224" i="1" s="1"/>
  <c r="D224" i="1"/>
  <c r="E224" i="1"/>
  <c r="F224" i="1" s="1"/>
  <c r="G224" i="1"/>
  <c r="H224" i="1" s="1"/>
  <c r="I224" i="1"/>
  <c r="J224" i="1"/>
  <c r="K224" i="1"/>
  <c r="S224" i="1" s="1"/>
  <c r="L224" i="1"/>
  <c r="B225" i="1"/>
  <c r="C225" i="1" s="1"/>
  <c r="D225" i="1"/>
  <c r="E225" i="1"/>
  <c r="F225" i="1" s="1"/>
  <c r="G225" i="1"/>
  <c r="H225" i="1" s="1"/>
  <c r="I225" i="1"/>
  <c r="J225" i="1"/>
  <c r="K225" i="1"/>
  <c r="S225" i="1" s="1"/>
  <c r="L225" i="1"/>
  <c r="B226" i="1"/>
  <c r="C226" i="1" s="1"/>
  <c r="D226" i="1"/>
  <c r="E226" i="1"/>
  <c r="F226" i="1" s="1"/>
  <c r="G226" i="1"/>
  <c r="H226" i="1" s="1"/>
  <c r="I226" i="1"/>
  <c r="J226" i="1"/>
  <c r="K226" i="1"/>
  <c r="S226" i="1" s="1"/>
  <c r="L226" i="1"/>
  <c r="B227" i="1"/>
  <c r="C227" i="1" s="1"/>
  <c r="D227" i="1"/>
  <c r="E227" i="1"/>
  <c r="F227" i="1" s="1"/>
  <c r="G227" i="1"/>
  <c r="H227" i="1" s="1"/>
  <c r="I227" i="1"/>
  <c r="J227" i="1"/>
  <c r="K227" i="1"/>
  <c r="S227" i="1" s="1"/>
  <c r="L227" i="1"/>
  <c r="B228" i="1"/>
  <c r="C228" i="1" s="1"/>
  <c r="D228" i="1"/>
  <c r="E228" i="1"/>
  <c r="F228" i="1" s="1"/>
  <c r="G228" i="1"/>
  <c r="H228" i="1" s="1"/>
  <c r="I228" i="1"/>
  <c r="J228" i="1"/>
  <c r="K228" i="1"/>
  <c r="S228" i="1" s="1"/>
  <c r="L228" i="1"/>
  <c r="B229" i="1"/>
  <c r="C229" i="1" s="1"/>
  <c r="D229" i="1"/>
  <c r="E229" i="1"/>
  <c r="F229" i="1" s="1"/>
  <c r="G229" i="1"/>
  <c r="H229" i="1" s="1"/>
  <c r="I229" i="1"/>
  <c r="J229" i="1"/>
  <c r="K229" i="1"/>
  <c r="L229" i="1"/>
  <c r="B230" i="1"/>
  <c r="C230" i="1" s="1"/>
  <c r="D230" i="1"/>
  <c r="E230" i="1"/>
  <c r="F230" i="1" s="1"/>
  <c r="G230" i="1"/>
  <c r="H230" i="1" s="1"/>
  <c r="I230" i="1"/>
  <c r="J230" i="1"/>
  <c r="K230" i="1"/>
  <c r="S230" i="1" s="1"/>
  <c r="L230" i="1"/>
  <c r="B231" i="1"/>
  <c r="C231" i="1" s="1"/>
  <c r="D231" i="1"/>
  <c r="E231" i="1"/>
  <c r="F231" i="1" s="1"/>
  <c r="G231" i="1"/>
  <c r="H231" i="1" s="1"/>
  <c r="I231" i="1"/>
  <c r="J231" i="1"/>
  <c r="K231" i="1"/>
  <c r="S231" i="1" s="1"/>
  <c r="L231" i="1"/>
  <c r="B232" i="1"/>
  <c r="C232" i="1" s="1"/>
  <c r="D232" i="1"/>
  <c r="E232" i="1"/>
  <c r="F232" i="1" s="1"/>
  <c r="G232" i="1"/>
  <c r="H232" i="1" s="1"/>
  <c r="I232" i="1"/>
  <c r="J232" i="1"/>
  <c r="K232" i="1"/>
  <c r="L232" i="1"/>
  <c r="B233" i="1"/>
  <c r="C233" i="1" s="1"/>
  <c r="D233" i="1"/>
  <c r="E233" i="1"/>
  <c r="F233" i="1" s="1"/>
  <c r="G233" i="1"/>
  <c r="H233" i="1" s="1"/>
  <c r="I233" i="1"/>
  <c r="J233" i="1"/>
  <c r="K233" i="1"/>
  <c r="S233" i="1" s="1"/>
  <c r="L233" i="1"/>
  <c r="B234" i="1"/>
  <c r="C234" i="1" s="1"/>
  <c r="D234" i="1"/>
  <c r="E234" i="1"/>
  <c r="F234" i="1" s="1"/>
  <c r="G234" i="1"/>
  <c r="H234" i="1" s="1"/>
  <c r="I234" i="1"/>
  <c r="J234" i="1"/>
  <c r="K234" i="1"/>
  <c r="S234" i="1" s="1"/>
  <c r="L234" i="1"/>
  <c r="B235" i="1"/>
  <c r="C235" i="1" s="1"/>
  <c r="D235" i="1"/>
  <c r="E235" i="1"/>
  <c r="F235" i="1" s="1"/>
  <c r="G235" i="1"/>
  <c r="H235" i="1" s="1"/>
  <c r="I235" i="1"/>
  <c r="J235" i="1"/>
  <c r="K235" i="1"/>
  <c r="L235" i="1"/>
  <c r="B236" i="1"/>
  <c r="C236" i="1" s="1"/>
  <c r="D236" i="1"/>
  <c r="E236" i="1"/>
  <c r="F236" i="1" s="1"/>
  <c r="G236" i="1"/>
  <c r="H236" i="1" s="1"/>
  <c r="I236" i="1"/>
  <c r="J236" i="1"/>
  <c r="K236" i="1"/>
  <c r="L236" i="1"/>
  <c r="B237" i="1"/>
  <c r="C237" i="1" s="1"/>
  <c r="D237" i="1"/>
  <c r="E237" i="1"/>
  <c r="F237" i="1" s="1"/>
  <c r="G237" i="1"/>
  <c r="H237" i="1" s="1"/>
  <c r="I237" i="1"/>
  <c r="J237" i="1"/>
  <c r="K237" i="1"/>
  <c r="N237" i="1" s="1"/>
  <c r="L237" i="1"/>
  <c r="B238" i="1"/>
  <c r="C238" i="1" s="1"/>
  <c r="D238" i="1"/>
  <c r="E238" i="1"/>
  <c r="F238" i="1" s="1"/>
  <c r="G238" i="1"/>
  <c r="H238" i="1" s="1"/>
  <c r="I238" i="1"/>
  <c r="J238" i="1"/>
  <c r="K238" i="1"/>
  <c r="S238" i="1" s="1"/>
  <c r="L238" i="1"/>
  <c r="B239" i="1"/>
  <c r="C239" i="1" s="1"/>
  <c r="D239" i="1"/>
  <c r="E239" i="1"/>
  <c r="F239" i="1" s="1"/>
  <c r="G239" i="1"/>
  <c r="H239" i="1" s="1"/>
  <c r="I239" i="1"/>
  <c r="J239" i="1"/>
  <c r="K239" i="1"/>
  <c r="N239" i="1" s="1"/>
  <c r="L239" i="1"/>
  <c r="B240" i="1"/>
  <c r="C240" i="1" s="1"/>
  <c r="D240" i="1"/>
  <c r="E240" i="1"/>
  <c r="F240" i="1" s="1"/>
  <c r="G240" i="1"/>
  <c r="H240" i="1" s="1"/>
  <c r="I240" i="1"/>
  <c r="J240" i="1"/>
  <c r="K240" i="1"/>
  <c r="L240" i="1"/>
  <c r="B241" i="1"/>
  <c r="C241" i="1" s="1"/>
  <c r="D241" i="1"/>
  <c r="E241" i="1"/>
  <c r="F241" i="1" s="1"/>
  <c r="G241" i="1"/>
  <c r="H241" i="1" s="1"/>
  <c r="I241" i="1"/>
  <c r="J241" i="1"/>
  <c r="K241" i="1"/>
  <c r="S241" i="1" s="1"/>
  <c r="L241" i="1"/>
  <c r="B242" i="1"/>
  <c r="C242" i="1" s="1"/>
  <c r="D242" i="1"/>
  <c r="E242" i="1"/>
  <c r="F242" i="1" s="1"/>
  <c r="G242" i="1"/>
  <c r="H242" i="1" s="1"/>
  <c r="I242" i="1"/>
  <c r="J242" i="1"/>
  <c r="K242" i="1"/>
  <c r="S242" i="1" s="1"/>
  <c r="L242" i="1"/>
  <c r="B243" i="1"/>
  <c r="C243" i="1" s="1"/>
  <c r="D243" i="1"/>
  <c r="E243" i="1"/>
  <c r="F243" i="1" s="1"/>
  <c r="G243" i="1"/>
  <c r="H243" i="1" s="1"/>
  <c r="I243" i="1"/>
  <c r="J243" i="1"/>
  <c r="K243" i="1"/>
  <c r="S243" i="1" s="1"/>
  <c r="L243" i="1"/>
  <c r="B244" i="1"/>
  <c r="C244" i="1" s="1"/>
  <c r="D244" i="1"/>
  <c r="E244" i="1"/>
  <c r="F244" i="1" s="1"/>
  <c r="G244" i="1"/>
  <c r="H244" i="1" s="1"/>
  <c r="I244" i="1"/>
  <c r="J244" i="1"/>
  <c r="K244" i="1"/>
  <c r="N244" i="1" s="1"/>
  <c r="L244" i="1"/>
  <c r="B245" i="1"/>
  <c r="C245" i="1" s="1"/>
  <c r="D245" i="1"/>
  <c r="E245" i="1"/>
  <c r="F245" i="1" s="1"/>
  <c r="G245" i="1"/>
  <c r="H245" i="1" s="1"/>
  <c r="I245" i="1"/>
  <c r="J245" i="1"/>
  <c r="K245" i="1"/>
  <c r="L245" i="1"/>
  <c r="B246" i="1"/>
  <c r="C246" i="1" s="1"/>
  <c r="D246" i="1"/>
  <c r="E246" i="1"/>
  <c r="F246" i="1" s="1"/>
  <c r="G246" i="1"/>
  <c r="H246" i="1" s="1"/>
  <c r="I246" i="1"/>
  <c r="J246" i="1"/>
  <c r="K246" i="1"/>
  <c r="S246" i="1" s="1"/>
  <c r="L246" i="1"/>
  <c r="B247" i="1"/>
  <c r="C247" i="1" s="1"/>
  <c r="D247" i="1"/>
  <c r="E247" i="1"/>
  <c r="F247" i="1" s="1"/>
  <c r="G247" i="1"/>
  <c r="H247" i="1" s="1"/>
  <c r="I247" i="1"/>
  <c r="J247" i="1"/>
  <c r="K247" i="1"/>
  <c r="N247" i="1" s="1"/>
  <c r="L247" i="1"/>
  <c r="B248" i="1"/>
  <c r="C248" i="1" s="1"/>
  <c r="D248" i="1"/>
  <c r="E248" i="1"/>
  <c r="F248" i="1" s="1"/>
  <c r="G248" i="1"/>
  <c r="H248" i="1" s="1"/>
  <c r="I248" i="1"/>
  <c r="J248" i="1"/>
  <c r="K248" i="1"/>
  <c r="L248" i="1"/>
  <c r="M248" i="1" s="1"/>
  <c r="B249" i="1"/>
  <c r="C249" i="1" s="1"/>
  <c r="D249" i="1"/>
  <c r="E249" i="1"/>
  <c r="F249" i="1" s="1"/>
  <c r="G249" i="1"/>
  <c r="H249" i="1" s="1"/>
  <c r="I249" i="1"/>
  <c r="J249" i="1"/>
  <c r="K249" i="1"/>
  <c r="L249" i="1"/>
  <c r="M249" i="1" s="1"/>
  <c r="B250" i="1"/>
  <c r="C250" i="1" s="1"/>
  <c r="D250" i="1"/>
  <c r="E250" i="1"/>
  <c r="F250" i="1" s="1"/>
  <c r="G250" i="1"/>
  <c r="H250" i="1" s="1"/>
  <c r="I250" i="1"/>
  <c r="J250" i="1"/>
  <c r="K250" i="1"/>
  <c r="S250" i="1" s="1"/>
  <c r="L250" i="1"/>
  <c r="M250" i="1" s="1"/>
  <c r="B251" i="1"/>
  <c r="C251" i="1" s="1"/>
  <c r="D251" i="1"/>
  <c r="E251" i="1"/>
  <c r="F251" i="1" s="1"/>
  <c r="G251" i="1"/>
  <c r="H251" i="1" s="1"/>
  <c r="I251" i="1"/>
  <c r="J251" i="1"/>
  <c r="K251" i="1"/>
  <c r="R251" i="1" s="1"/>
  <c r="L251" i="1"/>
  <c r="M251" i="1" s="1"/>
  <c r="B252" i="1"/>
  <c r="C252" i="1" s="1"/>
  <c r="D252" i="1"/>
  <c r="E252" i="1"/>
  <c r="F252" i="1" s="1"/>
  <c r="G252" i="1"/>
  <c r="H252" i="1" s="1"/>
  <c r="I252" i="1"/>
  <c r="J252" i="1"/>
  <c r="K252" i="1"/>
  <c r="L252" i="1"/>
  <c r="M252" i="1" s="1"/>
  <c r="B253" i="1"/>
  <c r="C253" i="1" s="1"/>
  <c r="D253" i="1"/>
  <c r="E253" i="1"/>
  <c r="F253" i="1" s="1"/>
  <c r="G253" i="1"/>
  <c r="H253" i="1" s="1"/>
  <c r="I253" i="1"/>
  <c r="J253" i="1"/>
  <c r="K253" i="1"/>
  <c r="N253" i="1" s="1"/>
  <c r="L253" i="1"/>
  <c r="M253" i="1" s="1"/>
  <c r="B254" i="1"/>
  <c r="C254" i="1" s="1"/>
  <c r="D254" i="1"/>
  <c r="E254" i="1"/>
  <c r="F254" i="1" s="1"/>
  <c r="G254" i="1"/>
  <c r="H254" i="1" s="1"/>
  <c r="I254" i="1"/>
  <c r="J254" i="1"/>
  <c r="K254" i="1"/>
  <c r="S254" i="1" s="1"/>
  <c r="L254" i="1"/>
  <c r="M254" i="1" s="1"/>
  <c r="B255" i="1"/>
  <c r="C255" i="1" s="1"/>
  <c r="D255" i="1"/>
  <c r="E255" i="1"/>
  <c r="F255" i="1" s="1"/>
  <c r="G255" i="1"/>
  <c r="H255" i="1" s="1"/>
  <c r="I255" i="1"/>
  <c r="J255" i="1"/>
  <c r="K255" i="1"/>
  <c r="L255" i="1"/>
  <c r="M255" i="1" s="1"/>
  <c r="B256" i="1"/>
  <c r="C256" i="1" s="1"/>
  <c r="D256" i="1"/>
  <c r="E256" i="1"/>
  <c r="F256" i="1" s="1"/>
  <c r="G256" i="1"/>
  <c r="H256" i="1" s="1"/>
  <c r="I256" i="1"/>
  <c r="J256" i="1"/>
  <c r="K256" i="1"/>
  <c r="S256" i="1" s="1"/>
  <c r="L256" i="1"/>
  <c r="M256" i="1" s="1"/>
  <c r="B257" i="1"/>
  <c r="C257" i="1" s="1"/>
  <c r="D257" i="1"/>
  <c r="E257" i="1"/>
  <c r="F257" i="1" s="1"/>
  <c r="G257" i="1"/>
  <c r="H257" i="1" s="1"/>
  <c r="I257" i="1"/>
  <c r="J257" i="1"/>
  <c r="K257" i="1"/>
  <c r="R257" i="1" s="1"/>
  <c r="L257" i="1"/>
  <c r="M257" i="1" s="1"/>
  <c r="B258" i="1"/>
  <c r="C258" i="1" s="1"/>
  <c r="D258" i="1"/>
  <c r="E258" i="1"/>
  <c r="F258" i="1" s="1"/>
  <c r="G258" i="1"/>
  <c r="H258" i="1" s="1"/>
  <c r="I258" i="1"/>
  <c r="J258" i="1"/>
  <c r="K258" i="1"/>
  <c r="S258" i="1" s="1"/>
  <c r="L258" i="1"/>
  <c r="M258" i="1" s="1"/>
  <c r="B259" i="1"/>
  <c r="C259" i="1" s="1"/>
  <c r="D259" i="1"/>
  <c r="E259" i="1"/>
  <c r="F259" i="1" s="1"/>
  <c r="G259" i="1"/>
  <c r="H259" i="1" s="1"/>
  <c r="I259" i="1"/>
  <c r="J259" i="1"/>
  <c r="K259" i="1"/>
  <c r="L259" i="1"/>
  <c r="M259" i="1" s="1"/>
  <c r="B260" i="1"/>
  <c r="C260" i="1" s="1"/>
  <c r="D260" i="1"/>
  <c r="E260" i="1"/>
  <c r="F260" i="1" s="1"/>
  <c r="G260" i="1"/>
  <c r="H260" i="1" s="1"/>
  <c r="I260" i="1"/>
  <c r="J260" i="1"/>
  <c r="K260" i="1"/>
  <c r="S260" i="1" s="1"/>
  <c r="L260" i="1"/>
  <c r="M260" i="1" s="1"/>
  <c r="B261" i="1"/>
  <c r="C261" i="1" s="1"/>
  <c r="D261" i="1"/>
  <c r="E261" i="1"/>
  <c r="F261" i="1" s="1"/>
  <c r="G261" i="1"/>
  <c r="H261" i="1" s="1"/>
  <c r="I261" i="1"/>
  <c r="J261" i="1"/>
  <c r="K261" i="1"/>
  <c r="L261" i="1"/>
  <c r="M261" i="1" s="1"/>
  <c r="B262" i="1"/>
  <c r="C262" i="1" s="1"/>
  <c r="D262" i="1"/>
  <c r="E262" i="1"/>
  <c r="F262" i="1" s="1"/>
  <c r="G262" i="1"/>
  <c r="H262" i="1" s="1"/>
  <c r="I262" i="1"/>
  <c r="J262" i="1"/>
  <c r="K262" i="1"/>
  <c r="S262" i="1" s="1"/>
  <c r="L262" i="1"/>
  <c r="M262" i="1" s="1"/>
  <c r="B263" i="1"/>
  <c r="C263" i="1" s="1"/>
  <c r="D263" i="1"/>
  <c r="E263" i="1"/>
  <c r="F263" i="1" s="1"/>
  <c r="G263" i="1"/>
  <c r="H263" i="1" s="1"/>
  <c r="I263" i="1"/>
  <c r="J263" i="1"/>
  <c r="K263" i="1"/>
  <c r="N263" i="1" s="1"/>
  <c r="O263" i="1" s="1"/>
  <c r="BJ263" i="1" s="1"/>
  <c r="BK263" i="1" s="1"/>
  <c r="L263" i="1"/>
  <c r="M263" i="1" s="1"/>
  <c r="B264" i="1"/>
  <c r="C264" i="1" s="1"/>
  <c r="D264" i="1"/>
  <c r="E264" i="1"/>
  <c r="F264" i="1" s="1"/>
  <c r="G264" i="1"/>
  <c r="H264" i="1" s="1"/>
  <c r="I264" i="1"/>
  <c r="J264" i="1"/>
  <c r="K264" i="1"/>
  <c r="S264" i="1" s="1"/>
  <c r="L264" i="1"/>
  <c r="M264" i="1" s="1"/>
  <c r="B265" i="1"/>
  <c r="C265" i="1" s="1"/>
  <c r="D265" i="1"/>
  <c r="E265" i="1"/>
  <c r="F265" i="1" s="1"/>
  <c r="G265" i="1"/>
  <c r="H265" i="1" s="1"/>
  <c r="I265" i="1"/>
  <c r="J265" i="1"/>
  <c r="K265" i="1"/>
  <c r="L265" i="1"/>
  <c r="M265" i="1" s="1"/>
  <c r="B266" i="1"/>
  <c r="C266" i="1" s="1"/>
  <c r="D266" i="1"/>
  <c r="E266" i="1"/>
  <c r="F266" i="1" s="1"/>
  <c r="G266" i="1"/>
  <c r="H266" i="1" s="1"/>
  <c r="I266" i="1"/>
  <c r="J266" i="1"/>
  <c r="K266" i="1"/>
  <c r="S266" i="1" s="1"/>
  <c r="L266" i="1"/>
  <c r="M266" i="1" s="1"/>
  <c r="B267" i="1"/>
  <c r="C267" i="1" s="1"/>
  <c r="D267" i="1"/>
  <c r="E267" i="1"/>
  <c r="F267" i="1" s="1"/>
  <c r="G267" i="1"/>
  <c r="H267" i="1" s="1"/>
  <c r="I267" i="1"/>
  <c r="J267" i="1"/>
  <c r="K267" i="1"/>
  <c r="R267" i="1" s="1"/>
  <c r="L267" i="1"/>
  <c r="M267" i="1" s="1"/>
  <c r="B268" i="1"/>
  <c r="C268" i="1" s="1"/>
  <c r="D268" i="1"/>
  <c r="E268" i="1"/>
  <c r="F268" i="1" s="1"/>
  <c r="G268" i="1"/>
  <c r="H268" i="1" s="1"/>
  <c r="I268" i="1"/>
  <c r="J268" i="1"/>
  <c r="K268" i="1"/>
  <c r="S268" i="1" s="1"/>
  <c r="L268" i="1"/>
  <c r="M268" i="1" s="1"/>
  <c r="B269" i="1"/>
  <c r="C269" i="1" s="1"/>
  <c r="D269" i="1"/>
  <c r="E269" i="1"/>
  <c r="F269" i="1" s="1"/>
  <c r="G269" i="1"/>
  <c r="H269" i="1" s="1"/>
  <c r="I269" i="1"/>
  <c r="J269" i="1"/>
  <c r="K269" i="1"/>
  <c r="R269" i="1" s="1"/>
  <c r="L269" i="1"/>
  <c r="M269" i="1" s="1"/>
  <c r="B270" i="1"/>
  <c r="C270" i="1" s="1"/>
  <c r="D270" i="1"/>
  <c r="E270" i="1"/>
  <c r="F270" i="1" s="1"/>
  <c r="G270" i="1"/>
  <c r="H270" i="1" s="1"/>
  <c r="I270" i="1"/>
  <c r="J270" i="1"/>
  <c r="K270" i="1"/>
  <c r="S270" i="1" s="1"/>
  <c r="L270" i="1"/>
  <c r="M270" i="1" s="1"/>
  <c r="B271" i="1"/>
  <c r="C271" i="1" s="1"/>
  <c r="D271" i="1"/>
  <c r="E271" i="1"/>
  <c r="F271" i="1" s="1"/>
  <c r="G271" i="1"/>
  <c r="H271" i="1" s="1"/>
  <c r="I271" i="1"/>
  <c r="J271" i="1"/>
  <c r="K271" i="1"/>
  <c r="R271" i="1" s="1"/>
  <c r="L271" i="1"/>
  <c r="M271" i="1" s="1"/>
  <c r="B272" i="1"/>
  <c r="C272" i="1" s="1"/>
  <c r="D272" i="1"/>
  <c r="E272" i="1"/>
  <c r="F272" i="1" s="1"/>
  <c r="G272" i="1"/>
  <c r="H272" i="1" s="1"/>
  <c r="I272" i="1"/>
  <c r="J272" i="1"/>
  <c r="K272" i="1"/>
  <c r="S272" i="1" s="1"/>
  <c r="L272" i="1"/>
  <c r="M272" i="1" s="1"/>
  <c r="B273" i="1"/>
  <c r="C273" i="1" s="1"/>
  <c r="D273" i="1"/>
  <c r="E273" i="1"/>
  <c r="F273" i="1" s="1"/>
  <c r="G273" i="1"/>
  <c r="H273" i="1" s="1"/>
  <c r="I273" i="1"/>
  <c r="J273" i="1"/>
  <c r="K273" i="1"/>
  <c r="N273" i="1" s="1"/>
  <c r="O273" i="1" s="1"/>
  <c r="BJ273" i="1" s="1"/>
  <c r="BK273" i="1" s="1"/>
  <c r="L273" i="1"/>
  <c r="M273" i="1" s="1"/>
  <c r="B274" i="1"/>
  <c r="C274" i="1" s="1"/>
  <c r="D274" i="1"/>
  <c r="E274" i="1"/>
  <c r="F274" i="1" s="1"/>
  <c r="G274" i="1"/>
  <c r="H274" i="1" s="1"/>
  <c r="I274" i="1"/>
  <c r="J274" i="1"/>
  <c r="K274" i="1"/>
  <c r="S274" i="1" s="1"/>
  <c r="L274" i="1"/>
  <c r="M274" i="1" s="1"/>
  <c r="B275" i="1"/>
  <c r="C275" i="1" s="1"/>
  <c r="D275" i="1"/>
  <c r="E275" i="1"/>
  <c r="F275" i="1" s="1"/>
  <c r="G275" i="1"/>
  <c r="H275" i="1" s="1"/>
  <c r="I275" i="1"/>
  <c r="J275" i="1"/>
  <c r="K275" i="1"/>
  <c r="L275" i="1"/>
  <c r="M275" i="1" s="1"/>
  <c r="B276" i="1"/>
  <c r="C276" i="1" s="1"/>
  <c r="D276" i="1"/>
  <c r="E276" i="1"/>
  <c r="F276" i="1" s="1"/>
  <c r="G276" i="1"/>
  <c r="H276" i="1" s="1"/>
  <c r="I276" i="1"/>
  <c r="J276" i="1"/>
  <c r="K276" i="1"/>
  <c r="S276" i="1" s="1"/>
  <c r="L276" i="1"/>
  <c r="M276" i="1" s="1"/>
  <c r="B277" i="1"/>
  <c r="C277" i="1" s="1"/>
  <c r="D277" i="1"/>
  <c r="E277" i="1"/>
  <c r="F277" i="1" s="1"/>
  <c r="G277" i="1"/>
  <c r="H277" i="1" s="1"/>
  <c r="I277" i="1"/>
  <c r="J277" i="1"/>
  <c r="K277" i="1"/>
  <c r="R277" i="1" s="1"/>
  <c r="L277" i="1"/>
  <c r="M277" i="1" s="1"/>
  <c r="B278" i="1"/>
  <c r="C278" i="1" s="1"/>
  <c r="D278" i="1"/>
  <c r="E278" i="1"/>
  <c r="F278" i="1" s="1"/>
  <c r="G278" i="1"/>
  <c r="H278" i="1" s="1"/>
  <c r="I278" i="1"/>
  <c r="J278" i="1"/>
  <c r="K278" i="1"/>
  <c r="S278" i="1" s="1"/>
  <c r="L278" i="1"/>
  <c r="M278" i="1" s="1"/>
  <c r="B279" i="1"/>
  <c r="C279" i="1" s="1"/>
  <c r="D279" i="1"/>
  <c r="E279" i="1"/>
  <c r="F279" i="1" s="1"/>
  <c r="G279" i="1"/>
  <c r="H279" i="1" s="1"/>
  <c r="I279" i="1"/>
  <c r="J279" i="1"/>
  <c r="K279" i="1"/>
  <c r="L279" i="1"/>
  <c r="M279" i="1" s="1"/>
  <c r="B280" i="1"/>
  <c r="C280" i="1" s="1"/>
  <c r="D280" i="1"/>
  <c r="E280" i="1"/>
  <c r="F280" i="1" s="1"/>
  <c r="G280" i="1"/>
  <c r="H280" i="1" s="1"/>
  <c r="I280" i="1"/>
  <c r="J280" i="1"/>
  <c r="K280" i="1"/>
  <c r="S280" i="1" s="1"/>
  <c r="L280" i="1"/>
  <c r="M280" i="1" s="1"/>
  <c r="B281" i="1"/>
  <c r="C281" i="1" s="1"/>
  <c r="D281" i="1"/>
  <c r="E281" i="1"/>
  <c r="F281" i="1" s="1"/>
  <c r="G281" i="1"/>
  <c r="H281" i="1" s="1"/>
  <c r="I281" i="1"/>
  <c r="J281" i="1"/>
  <c r="K281" i="1"/>
  <c r="R281" i="1" s="1"/>
  <c r="L281" i="1"/>
  <c r="M281" i="1" s="1"/>
  <c r="B282" i="1"/>
  <c r="C282" i="1" s="1"/>
  <c r="D282" i="1"/>
  <c r="E282" i="1"/>
  <c r="F282" i="1" s="1"/>
  <c r="G282" i="1"/>
  <c r="H282" i="1" s="1"/>
  <c r="I282" i="1"/>
  <c r="J282" i="1"/>
  <c r="K282" i="1"/>
  <c r="N282" i="1" s="1"/>
  <c r="L282" i="1"/>
  <c r="M282" i="1" s="1"/>
  <c r="B283" i="1"/>
  <c r="C283" i="1" s="1"/>
  <c r="D283" i="1"/>
  <c r="E283" i="1"/>
  <c r="F283" i="1" s="1"/>
  <c r="G283" i="1"/>
  <c r="H283" i="1" s="1"/>
  <c r="I283" i="1"/>
  <c r="J283" i="1"/>
  <c r="K283" i="1"/>
  <c r="N283" i="1" s="1"/>
  <c r="L283" i="1"/>
  <c r="M283" i="1" s="1"/>
  <c r="B284" i="1"/>
  <c r="C284" i="1" s="1"/>
  <c r="D284" i="1"/>
  <c r="E284" i="1"/>
  <c r="F284" i="1" s="1"/>
  <c r="G284" i="1"/>
  <c r="H284" i="1" s="1"/>
  <c r="I284" i="1"/>
  <c r="J284" i="1"/>
  <c r="K284" i="1"/>
  <c r="N284" i="1" s="1"/>
  <c r="O284" i="1" s="1"/>
  <c r="BJ284" i="1" s="1"/>
  <c r="BK284" i="1" s="1"/>
  <c r="L284" i="1"/>
  <c r="M284" i="1" s="1"/>
  <c r="B285" i="1"/>
  <c r="C285" i="1" s="1"/>
  <c r="D285" i="1"/>
  <c r="E285" i="1"/>
  <c r="F285" i="1" s="1"/>
  <c r="G285" i="1"/>
  <c r="H285" i="1" s="1"/>
  <c r="I285" i="1"/>
  <c r="J285" i="1"/>
  <c r="K285" i="1"/>
  <c r="S285" i="1" s="1"/>
  <c r="L285" i="1"/>
  <c r="M285" i="1" s="1"/>
  <c r="B286" i="1"/>
  <c r="C286" i="1" s="1"/>
  <c r="D286" i="1"/>
  <c r="E286" i="1"/>
  <c r="F286" i="1" s="1"/>
  <c r="G286" i="1"/>
  <c r="H286" i="1" s="1"/>
  <c r="I286" i="1"/>
  <c r="J286" i="1"/>
  <c r="K286" i="1"/>
  <c r="L286" i="1"/>
  <c r="M286" i="1" s="1"/>
  <c r="B287" i="1"/>
  <c r="C287" i="1" s="1"/>
  <c r="D287" i="1"/>
  <c r="E287" i="1"/>
  <c r="F287" i="1" s="1"/>
  <c r="G287" i="1"/>
  <c r="H287" i="1" s="1"/>
  <c r="I287" i="1"/>
  <c r="J287" i="1"/>
  <c r="K287" i="1"/>
  <c r="N287" i="1" s="1"/>
  <c r="L287" i="1"/>
  <c r="M287" i="1" s="1"/>
  <c r="B288" i="1"/>
  <c r="C288" i="1" s="1"/>
  <c r="D288" i="1"/>
  <c r="E288" i="1"/>
  <c r="F288" i="1" s="1"/>
  <c r="G288" i="1"/>
  <c r="H288" i="1" s="1"/>
  <c r="I288" i="1"/>
  <c r="J288" i="1"/>
  <c r="K288" i="1"/>
  <c r="N288" i="1" s="1"/>
  <c r="O288" i="1" s="1"/>
  <c r="BJ288" i="1" s="1"/>
  <c r="BK288" i="1" s="1"/>
  <c r="L288" i="1"/>
  <c r="M288" i="1" s="1"/>
  <c r="B289" i="1"/>
  <c r="C289" i="1" s="1"/>
  <c r="D289" i="1"/>
  <c r="E289" i="1"/>
  <c r="F289" i="1" s="1"/>
  <c r="G289" i="1"/>
  <c r="H289" i="1" s="1"/>
  <c r="I289" i="1"/>
  <c r="J289" i="1"/>
  <c r="K289" i="1"/>
  <c r="S289" i="1" s="1"/>
  <c r="L289" i="1"/>
  <c r="M289" i="1" s="1"/>
  <c r="B290" i="1"/>
  <c r="C290" i="1" s="1"/>
  <c r="D290" i="1"/>
  <c r="E290" i="1"/>
  <c r="F290" i="1" s="1"/>
  <c r="G290" i="1"/>
  <c r="H290" i="1" s="1"/>
  <c r="I290" i="1"/>
  <c r="J290" i="1"/>
  <c r="K290" i="1"/>
  <c r="L290" i="1"/>
  <c r="M290" i="1" s="1"/>
  <c r="B291" i="1"/>
  <c r="C291" i="1" s="1"/>
  <c r="D291" i="1"/>
  <c r="E291" i="1"/>
  <c r="F291" i="1" s="1"/>
  <c r="G291" i="1"/>
  <c r="H291" i="1" s="1"/>
  <c r="I291" i="1"/>
  <c r="J291" i="1"/>
  <c r="K291" i="1"/>
  <c r="L291" i="1"/>
  <c r="M291" i="1" s="1"/>
  <c r="B292" i="1"/>
  <c r="C292" i="1" s="1"/>
  <c r="D292" i="1"/>
  <c r="E292" i="1"/>
  <c r="F292" i="1" s="1"/>
  <c r="G292" i="1"/>
  <c r="H292" i="1" s="1"/>
  <c r="I292" i="1"/>
  <c r="J292" i="1"/>
  <c r="K292" i="1"/>
  <c r="L292" i="1"/>
  <c r="M292" i="1" s="1"/>
  <c r="B293" i="1"/>
  <c r="C293" i="1" s="1"/>
  <c r="D293" i="1"/>
  <c r="E293" i="1"/>
  <c r="F293" i="1" s="1"/>
  <c r="G293" i="1"/>
  <c r="H293" i="1" s="1"/>
  <c r="I293" i="1"/>
  <c r="J293" i="1"/>
  <c r="K293" i="1"/>
  <c r="S293" i="1" s="1"/>
  <c r="L293" i="1"/>
  <c r="M293" i="1" s="1"/>
  <c r="B294" i="1"/>
  <c r="C294" i="1" s="1"/>
  <c r="D294" i="1"/>
  <c r="E294" i="1"/>
  <c r="F294" i="1" s="1"/>
  <c r="G294" i="1"/>
  <c r="H294" i="1" s="1"/>
  <c r="I294" i="1"/>
  <c r="J294" i="1"/>
  <c r="K294" i="1"/>
  <c r="R294" i="1" s="1"/>
  <c r="L294" i="1"/>
  <c r="M294" i="1" s="1"/>
  <c r="B295" i="1"/>
  <c r="C295" i="1" s="1"/>
  <c r="D295" i="1"/>
  <c r="E295" i="1"/>
  <c r="F295" i="1" s="1"/>
  <c r="G295" i="1"/>
  <c r="H295" i="1" s="1"/>
  <c r="I295" i="1"/>
  <c r="J295" i="1"/>
  <c r="K295" i="1"/>
  <c r="L295" i="1"/>
  <c r="M295" i="1" s="1"/>
  <c r="B296" i="1"/>
  <c r="C296" i="1" s="1"/>
  <c r="D296" i="1"/>
  <c r="E296" i="1"/>
  <c r="F296" i="1" s="1"/>
  <c r="G296" i="1"/>
  <c r="H296" i="1" s="1"/>
  <c r="I296" i="1"/>
  <c r="J296" i="1"/>
  <c r="K296" i="1"/>
  <c r="S296" i="1" s="1"/>
  <c r="L296" i="1"/>
  <c r="M296" i="1" s="1"/>
  <c r="B297" i="1"/>
  <c r="C297" i="1" s="1"/>
  <c r="D297" i="1"/>
  <c r="E297" i="1"/>
  <c r="F297" i="1" s="1"/>
  <c r="G297" i="1"/>
  <c r="H297" i="1" s="1"/>
  <c r="I297" i="1"/>
  <c r="J297" i="1"/>
  <c r="K297" i="1"/>
  <c r="N297" i="1" s="1"/>
  <c r="O297" i="1" s="1"/>
  <c r="BJ297" i="1" s="1"/>
  <c r="BK297" i="1" s="1"/>
  <c r="L297" i="1"/>
  <c r="M297" i="1" s="1"/>
  <c r="B298" i="1"/>
  <c r="C298" i="1" s="1"/>
  <c r="D298" i="1"/>
  <c r="E298" i="1"/>
  <c r="F298" i="1" s="1"/>
  <c r="G298" i="1"/>
  <c r="H298" i="1" s="1"/>
  <c r="I298" i="1"/>
  <c r="J298" i="1"/>
  <c r="K298" i="1"/>
  <c r="N298" i="1" s="1"/>
  <c r="L298" i="1"/>
  <c r="M298" i="1" s="1"/>
  <c r="B299" i="1"/>
  <c r="C299" i="1" s="1"/>
  <c r="D299" i="1"/>
  <c r="E299" i="1"/>
  <c r="F299" i="1" s="1"/>
  <c r="G299" i="1"/>
  <c r="H299" i="1" s="1"/>
  <c r="I299" i="1"/>
  <c r="J299" i="1"/>
  <c r="K299" i="1"/>
  <c r="N299" i="1" s="1"/>
  <c r="O299" i="1" s="1"/>
  <c r="BJ299" i="1" s="1"/>
  <c r="BK299" i="1" s="1"/>
  <c r="L299" i="1"/>
  <c r="M299" i="1" s="1"/>
  <c r="B300" i="1"/>
  <c r="C300" i="1" s="1"/>
  <c r="D300" i="1"/>
  <c r="E300" i="1"/>
  <c r="F300" i="1" s="1"/>
  <c r="G300" i="1"/>
  <c r="H300" i="1" s="1"/>
  <c r="I300" i="1"/>
  <c r="J300" i="1"/>
  <c r="K300" i="1"/>
  <c r="S300" i="1" s="1"/>
  <c r="L300" i="1"/>
  <c r="M300" i="1" s="1"/>
  <c r="B301" i="1"/>
  <c r="C301" i="1" s="1"/>
  <c r="D301" i="1"/>
  <c r="E301" i="1"/>
  <c r="F301" i="1" s="1"/>
  <c r="G301" i="1"/>
  <c r="H301" i="1" s="1"/>
  <c r="I301" i="1"/>
  <c r="J301" i="1"/>
  <c r="K301" i="1"/>
  <c r="R301" i="1" s="1"/>
  <c r="L301" i="1"/>
  <c r="M301" i="1" s="1"/>
  <c r="B302" i="1"/>
  <c r="C302" i="1" s="1"/>
  <c r="D302" i="1"/>
  <c r="E302" i="1"/>
  <c r="F302" i="1" s="1"/>
  <c r="G302" i="1"/>
  <c r="H302" i="1" s="1"/>
  <c r="I302" i="1"/>
  <c r="J302" i="1"/>
  <c r="K302" i="1"/>
  <c r="L302" i="1"/>
  <c r="M302" i="1" s="1"/>
  <c r="B303" i="1"/>
  <c r="C303" i="1" s="1"/>
  <c r="D303" i="1"/>
  <c r="E303" i="1"/>
  <c r="F303" i="1" s="1"/>
  <c r="G303" i="1"/>
  <c r="H303" i="1" s="1"/>
  <c r="I303" i="1"/>
  <c r="J303" i="1"/>
  <c r="K303" i="1"/>
  <c r="L303" i="1"/>
  <c r="M303" i="1" s="1"/>
  <c r="B304" i="1"/>
  <c r="C304" i="1" s="1"/>
  <c r="D304" i="1"/>
  <c r="E304" i="1"/>
  <c r="F304" i="1" s="1"/>
  <c r="G304" i="1"/>
  <c r="H304" i="1" s="1"/>
  <c r="I304" i="1"/>
  <c r="J304" i="1"/>
  <c r="K304" i="1"/>
  <c r="N304" i="1" s="1"/>
  <c r="O304" i="1" s="1"/>
  <c r="BJ304" i="1" s="1"/>
  <c r="BK304" i="1" s="1"/>
  <c r="L304" i="1"/>
  <c r="M304" i="1" s="1"/>
  <c r="B305" i="1"/>
  <c r="C305" i="1" s="1"/>
  <c r="D305" i="1"/>
  <c r="E305" i="1"/>
  <c r="F305" i="1" s="1"/>
  <c r="G305" i="1"/>
  <c r="H305" i="1" s="1"/>
  <c r="I305" i="1"/>
  <c r="J305" i="1"/>
  <c r="K305" i="1"/>
  <c r="R305" i="1" s="1"/>
  <c r="L305" i="1"/>
  <c r="M305" i="1" s="1"/>
  <c r="B306" i="1"/>
  <c r="C306" i="1" s="1"/>
  <c r="D306" i="1"/>
  <c r="E306" i="1"/>
  <c r="F306" i="1" s="1"/>
  <c r="G306" i="1"/>
  <c r="H306" i="1" s="1"/>
  <c r="I306" i="1"/>
  <c r="J306" i="1"/>
  <c r="K306" i="1"/>
  <c r="S306" i="1" s="1"/>
  <c r="L306" i="1"/>
  <c r="M306" i="1" s="1"/>
  <c r="B307" i="1"/>
  <c r="C307" i="1" s="1"/>
  <c r="D307" i="1"/>
  <c r="E307" i="1"/>
  <c r="F307" i="1" s="1"/>
  <c r="G307" i="1"/>
  <c r="H307" i="1" s="1"/>
  <c r="I307" i="1"/>
  <c r="J307" i="1"/>
  <c r="K307" i="1"/>
  <c r="S307" i="1" s="1"/>
  <c r="L307" i="1"/>
  <c r="M307" i="1" s="1"/>
  <c r="B308" i="1"/>
  <c r="C308" i="1" s="1"/>
  <c r="D308" i="1"/>
  <c r="E308" i="1"/>
  <c r="F308" i="1" s="1"/>
  <c r="G308" i="1"/>
  <c r="H308" i="1" s="1"/>
  <c r="I308" i="1"/>
  <c r="J308" i="1"/>
  <c r="K308" i="1"/>
  <c r="S308" i="1" s="1"/>
  <c r="L308" i="1"/>
  <c r="M308" i="1" s="1"/>
  <c r="B309" i="1"/>
  <c r="C309" i="1" s="1"/>
  <c r="D309" i="1"/>
  <c r="E309" i="1"/>
  <c r="F309" i="1" s="1"/>
  <c r="G309" i="1"/>
  <c r="H309" i="1" s="1"/>
  <c r="I309" i="1"/>
  <c r="J309" i="1"/>
  <c r="K309" i="1"/>
  <c r="R309" i="1" s="1"/>
  <c r="L309" i="1"/>
  <c r="M309" i="1" s="1"/>
  <c r="B310" i="1"/>
  <c r="C310" i="1" s="1"/>
  <c r="D310" i="1"/>
  <c r="E310" i="1"/>
  <c r="F310" i="1" s="1"/>
  <c r="G310" i="1"/>
  <c r="H310" i="1" s="1"/>
  <c r="I310" i="1"/>
  <c r="J310" i="1"/>
  <c r="K310" i="1"/>
  <c r="N310" i="1" s="1"/>
  <c r="O310" i="1" s="1"/>
  <c r="BJ310" i="1" s="1"/>
  <c r="BK310" i="1" s="1"/>
  <c r="L310" i="1"/>
  <c r="M310" i="1" s="1"/>
  <c r="B311" i="1"/>
  <c r="C311" i="1" s="1"/>
  <c r="D311" i="1"/>
  <c r="E311" i="1"/>
  <c r="F311" i="1" s="1"/>
  <c r="G311" i="1"/>
  <c r="H311" i="1" s="1"/>
  <c r="I311" i="1"/>
  <c r="J311" i="1"/>
  <c r="K311" i="1"/>
  <c r="S311" i="1" s="1"/>
  <c r="L311" i="1"/>
  <c r="M311" i="1" s="1"/>
  <c r="B312" i="1"/>
  <c r="C312" i="1" s="1"/>
  <c r="D312" i="1"/>
  <c r="E312" i="1"/>
  <c r="F312" i="1" s="1"/>
  <c r="G312" i="1"/>
  <c r="H312" i="1" s="1"/>
  <c r="I312" i="1"/>
  <c r="J312" i="1"/>
  <c r="K312" i="1"/>
  <c r="R312" i="1" s="1"/>
  <c r="L312" i="1"/>
  <c r="M312" i="1" s="1"/>
  <c r="B313" i="1"/>
  <c r="C313" i="1" s="1"/>
  <c r="D313" i="1"/>
  <c r="E313" i="1"/>
  <c r="F313" i="1" s="1"/>
  <c r="G313" i="1"/>
  <c r="H313" i="1" s="1"/>
  <c r="I313" i="1"/>
  <c r="J313" i="1"/>
  <c r="K313" i="1"/>
  <c r="R313" i="1" s="1"/>
  <c r="L313" i="1"/>
  <c r="M313" i="1" s="1"/>
  <c r="B314" i="1"/>
  <c r="C314" i="1" s="1"/>
  <c r="D314" i="1"/>
  <c r="E314" i="1"/>
  <c r="F314" i="1" s="1"/>
  <c r="G314" i="1"/>
  <c r="H314" i="1" s="1"/>
  <c r="I314" i="1"/>
  <c r="J314" i="1"/>
  <c r="K314" i="1"/>
  <c r="N314" i="1" s="1"/>
  <c r="O314" i="1" s="1"/>
  <c r="BJ314" i="1" s="1"/>
  <c r="BK314" i="1" s="1"/>
  <c r="L314" i="1"/>
  <c r="M314" i="1" s="1"/>
  <c r="B315" i="1"/>
  <c r="C315" i="1" s="1"/>
  <c r="D315" i="1"/>
  <c r="E315" i="1"/>
  <c r="F315" i="1" s="1"/>
  <c r="G315" i="1"/>
  <c r="H315" i="1" s="1"/>
  <c r="I315" i="1"/>
  <c r="J315" i="1"/>
  <c r="K315" i="1"/>
  <c r="L315" i="1"/>
  <c r="M315" i="1" s="1"/>
  <c r="BW315" i="1" s="1"/>
  <c r="B316" i="1"/>
  <c r="C316" i="1" s="1"/>
  <c r="D316" i="1"/>
  <c r="E316" i="1"/>
  <c r="F316" i="1" s="1"/>
  <c r="G316" i="1"/>
  <c r="H316" i="1" s="1"/>
  <c r="I316" i="1"/>
  <c r="J316" i="1"/>
  <c r="K316" i="1"/>
  <c r="N316" i="1" s="1"/>
  <c r="O316" i="1" s="1"/>
  <c r="BJ316" i="1" s="1"/>
  <c r="BK316" i="1" s="1"/>
  <c r="L316" i="1"/>
  <c r="M316" i="1" s="1"/>
  <c r="B317" i="1"/>
  <c r="C317" i="1" s="1"/>
  <c r="D317" i="1"/>
  <c r="E317" i="1"/>
  <c r="F317" i="1" s="1"/>
  <c r="G317" i="1"/>
  <c r="H317" i="1" s="1"/>
  <c r="I317" i="1"/>
  <c r="J317" i="1"/>
  <c r="K317" i="1"/>
  <c r="R317" i="1" s="1"/>
  <c r="L317" i="1"/>
  <c r="M317" i="1" s="1"/>
  <c r="B318" i="1"/>
  <c r="C318" i="1" s="1"/>
  <c r="D318" i="1"/>
  <c r="E318" i="1"/>
  <c r="F318" i="1" s="1"/>
  <c r="G318" i="1"/>
  <c r="H318" i="1" s="1"/>
  <c r="I318" i="1"/>
  <c r="J318" i="1"/>
  <c r="K318" i="1"/>
  <c r="L318" i="1"/>
  <c r="M318" i="1" s="1"/>
  <c r="B319" i="1"/>
  <c r="C319" i="1" s="1"/>
  <c r="D319" i="1"/>
  <c r="E319" i="1"/>
  <c r="F319" i="1" s="1"/>
  <c r="G319" i="1"/>
  <c r="H319" i="1" s="1"/>
  <c r="I319" i="1"/>
  <c r="J319" i="1"/>
  <c r="K319" i="1"/>
  <c r="S319" i="1" s="1"/>
  <c r="L319" i="1"/>
  <c r="M319" i="1" s="1"/>
  <c r="B320" i="1"/>
  <c r="C320" i="1" s="1"/>
  <c r="D320" i="1"/>
  <c r="E320" i="1"/>
  <c r="F320" i="1" s="1"/>
  <c r="G320" i="1"/>
  <c r="H320" i="1" s="1"/>
  <c r="I320" i="1"/>
  <c r="J320" i="1"/>
  <c r="K320" i="1"/>
  <c r="L320" i="1"/>
  <c r="M320" i="1" s="1"/>
  <c r="B321" i="1"/>
  <c r="C321" i="1" s="1"/>
  <c r="D321" i="1"/>
  <c r="E321" i="1"/>
  <c r="F321" i="1" s="1"/>
  <c r="G321" i="1"/>
  <c r="H321" i="1" s="1"/>
  <c r="I321" i="1"/>
  <c r="J321" i="1"/>
  <c r="K321" i="1"/>
  <c r="R321" i="1" s="1"/>
  <c r="L321" i="1"/>
  <c r="M321" i="1" s="1"/>
  <c r="B322" i="1"/>
  <c r="C322" i="1" s="1"/>
  <c r="D322" i="1"/>
  <c r="E322" i="1"/>
  <c r="F322" i="1" s="1"/>
  <c r="G322" i="1"/>
  <c r="H322" i="1" s="1"/>
  <c r="I322" i="1"/>
  <c r="J322" i="1"/>
  <c r="K322" i="1"/>
  <c r="N322" i="1" s="1"/>
  <c r="O322" i="1" s="1"/>
  <c r="BJ322" i="1" s="1"/>
  <c r="BK322" i="1" s="1"/>
  <c r="L322" i="1"/>
  <c r="M322" i="1" s="1"/>
  <c r="B323" i="1"/>
  <c r="C323" i="1" s="1"/>
  <c r="D323" i="1"/>
  <c r="E323" i="1"/>
  <c r="F323" i="1" s="1"/>
  <c r="G323" i="1"/>
  <c r="H323" i="1" s="1"/>
  <c r="I323" i="1"/>
  <c r="J323" i="1"/>
  <c r="K323" i="1"/>
  <c r="S323" i="1" s="1"/>
  <c r="L323" i="1"/>
  <c r="M323" i="1" s="1"/>
  <c r="B324" i="1"/>
  <c r="C324" i="1" s="1"/>
  <c r="D324" i="1"/>
  <c r="E324" i="1"/>
  <c r="F324" i="1" s="1"/>
  <c r="G324" i="1"/>
  <c r="H324" i="1" s="1"/>
  <c r="I324" i="1"/>
  <c r="J324" i="1"/>
  <c r="K324" i="1"/>
  <c r="L324" i="1"/>
  <c r="M324" i="1" s="1"/>
  <c r="B325" i="1"/>
  <c r="C325" i="1" s="1"/>
  <c r="D325" i="1"/>
  <c r="E325" i="1"/>
  <c r="F325" i="1" s="1"/>
  <c r="G325" i="1"/>
  <c r="H325" i="1" s="1"/>
  <c r="I325" i="1"/>
  <c r="J325" i="1"/>
  <c r="K325" i="1"/>
  <c r="R325" i="1" s="1"/>
  <c r="L325" i="1"/>
  <c r="M325" i="1" s="1"/>
  <c r="B326" i="1"/>
  <c r="C326" i="1" s="1"/>
  <c r="D326" i="1"/>
  <c r="E326" i="1"/>
  <c r="F326" i="1" s="1"/>
  <c r="G326" i="1"/>
  <c r="H326" i="1" s="1"/>
  <c r="I326" i="1"/>
  <c r="J326" i="1"/>
  <c r="K326" i="1"/>
  <c r="L326" i="1"/>
  <c r="M326" i="1" s="1"/>
  <c r="B327" i="1"/>
  <c r="C327" i="1" s="1"/>
  <c r="D327" i="1"/>
  <c r="E327" i="1"/>
  <c r="F327" i="1" s="1"/>
  <c r="G327" i="1"/>
  <c r="H327" i="1" s="1"/>
  <c r="I327" i="1"/>
  <c r="J327" i="1"/>
  <c r="K327" i="1"/>
  <c r="S327" i="1" s="1"/>
  <c r="L327" i="1"/>
  <c r="M327" i="1" s="1"/>
  <c r="B328" i="1"/>
  <c r="C328" i="1" s="1"/>
  <c r="D328" i="1"/>
  <c r="E328" i="1"/>
  <c r="F328" i="1" s="1"/>
  <c r="G328" i="1"/>
  <c r="H328" i="1" s="1"/>
  <c r="I328" i="1"/>
  <c r="J328" i="1"/>
  <c r="K328" i="1"/>
  <c r="R328" i="1" s="1"/>
  <c r="L328" i="1"/>
  <c r="M328" i="1" s="1"/>
  <c r="B329" i="1"/>
  <c r="C329" i="1" s="1"/>
  <c r="D329" i="1"/>
  <c r="E329" i="1"/>
  <c r="F329" i="1" s="1"/>
  <c r="G329" i="1"/>
  <c r="H329" i="1" s="1"/>
  <c r="I329" i="1"/>
  <c r="J329" i="1"/>
  <c r="K329" i="1"/>
  <c r="N329" i="1" s="1"/>
  <c r="O329" i="1" s="1"/>
  <c r="BJ329" i="1" s="1"/>
  <c r="BK329" i="1" s="1"/>
  <c r="L329" i="1"/>
  <c r="M329" i="1" s="1"/>
  <c r="B330" i="1"/>
  <c r="C330" i="1" s="1"/>
  <c r="D330" i="1"/>
  <c r="E330" i="1"/>
  <c r="F330" i="1" s="1"/>
  <c r="G330" i="1"/>
  <c r="H330" i="1" s="1"/>
  <c r="I330" i="1"/>
  <c r="J330" i="1"/>
  <c r="K330" i="1"/>
  <c r="N330" i="1" s="1"/>
  <c r="L330" i="1"/>
  <c r="M330" i="1" s="1"/>
  <c r="B331" i="1"/>
  <c r="C331" i="1" s="1"/>
  <c r="D331" i="1"/>
  <c r="E331" i="1"/>
  <c r="F331" i="1" s="1"/>
  <c r="G331" i="1"/>
  <c r="H331" i="1" s="1"/>
  <c r="I331" i="1"/>
  <c r="J331" i="1"/>
  <c r="K331" i="1"/>
  <c r="S331" i="1" s="1"/>
  <c r="L331" i="1"/>
  <c r="M331" i="1" s="1"/>
  <c r="B332" i="1"/>
  <c r="C332" i="1" s="1"/>
  <c r="D332" i="1"/>
  <c r="E332" i="1"/>
  <c r="F332" i="1" s="1"/>
  <c r="G332" i="1"/>
  <c r="H332" i="1" s="1"/>
  <c r="I332" i="1"/>
  <c r="J332" i="1"/>
  <c r="K332" i="1"/>
  <c r="L332" i="1"/>
  <c r="M332" i="1" s="1"/>
  <c r="B333" i="1"/>
  <c r="C333" i="1" s="1"/>
  <c r="D333" i="1"/>
  <c r="E333" i="1"/>
  <c r="F333" i="1" s="1"/>
  <c r="G333" i="1"/>
  <c r="H333" i="1" s="1"/>
  <c r="I333" i="1"/>
  <c r="J333" i="1"/>
  <c r="K333" i="1"/>
  <c r="N333" i="1" s="1"/>
  <c r="O333" i="1" s="1"/>
  <c r="BJ333" i="1" s="1"/>
  <c r="BK333" i="1" s="1"/>
  <c r="L333" i="1"/>
  <c r="M333" i="1" s="1"/>
  <c r="B334" i="1"/>
  <c r="C334" i="1" s="1"/>
  <c r="D334" i="1"/>
  <c r="E334" i="1"/>
  <c r="F334" i="1" s="1"/>
  <c r="G334" i="1"/>
  <c r="H334" i="1" s="1"/>
  <c r="I334" i="1"/>
  <c r="J334" i="1"/>
  <c r="K334" i="1"/>
  <c r="L334" i="1"/>
  <c r="M334" i="1" s="1"/>
  <c r="B335" i="1"/>
  <c r="C335" i="1" s="1"/>
  <c r="D335" i="1"/>
  <c r="E335" i="1"/>
  <c r="F335" i="1" s="1"/>
  <c r="G335" i="1"/>
  <c r="H335" i="1" s="1"/>
  <c r="I335" i="1"/>
  <c r="J335" i="1"/>
  <c r="K335" i="1"/>
  <c r="L335" i="1"/>
  <c r="M335" i="1" s="1"/>
  <c r="B336" i="1"/>
  <c r="C336" i="1" s="1"/>
  <c r="D336" i="1"/>
  <c r="E336" i="1"/>
  <c r="F336" i="1" s="1"/>
  <c r="G336" i="1"/>
  <c r="H336" i="1" s="1"/>
  <c r="I336" i="1"/>
  <c r="J336" i="1"/>
  <c r="K336" i="1"/>
  <c r="N336" i="1" s="1"/>
  <c r="O336" i="1" s="1"/>
  <c r="BJ336" i="1" s="1"/>
  <c r="BK336" i="1" s="1"/>
  <c r="L336" i="1"/>
  <c r="M336" i="1" s="1"/>
  <c r="B337" i="1"/>
  <c r="C337" i="1" s="1"/>
  <c r="D337" i="1"/>
  <c r="E337" i="1"/>
  <c r="F337" i="1" s="1"/>
  <c r="G337" i="1"/>
  <c r="H337" i="1" s="1"/>
  <c r="I337" i="1"/>
  <c r="J337" i="1"/>
  <c r="K337" i="1"/>
  <c r="S337" i="1" s="1"/>
  <c r="L337" i="1"/>
  <c r="M337" i="1" s="1"/>
  <c r="B338" i="1"/>
  <c r="C338" i="1" s="1"/>
  <c r="D338" i="1"/>
  <c r="E338" i="1"/>
  <c r="F338" i="1" s="1"/>
  <c r="G338" i="1"/>
  <c r="H338" i="1" s="1"/>
  <c r="I338" i="1"/>
  <c r="J338" i="1"/>
  <c r="K338" i="1"/>
  <c r="N338" i="1" s="1"/>
  <c r="L338" i="1"/>
  <c r="M338" i="1" s="1"/>
  <c r="B339" i="1"/>
  <c r="C339" i="1" s="1"/>
  <c r="D339" i="1"/>
  <c r="E339" i="1"/>
  <c r="F339" i="1" s="1"/>
  <c r="G339" i="1"/>
  <c r="H339" i="1" s="1"/>
  <c r="I339" i="1"/>
  <c r="J339" i="1"/>
  <c r="K339" i="1"/>
  <c r="S339" i="1" s="1"/>
  <c r="L339" i="1"/>
  <c r="M339" i="1" s="1"/>
  <c r="BW339" i="1" s="1"/>
  <c r="B340" i="1"/>
  <c r="C340" i="1" s="1"/>
  <c r="D340" i="1"/>
  <c r="E340" i="1"/>
  <c r="F340" i="1" s="1"/>
  <c r="G340" i="1"/>
  <c r="H340" i="1" s="1"/>
  <c r="I340" i="1"/>
  <c r="J340" i="1"/>
  <c r="K340" i="1"/>
  <c r="N340" i="1" s="1"/>
  <c r="O340" i="1" s="1"/>
  <c r="BJ340" i="1" s="1"/>
  <c r="BK340" i="1" s="1"/>
  <c r="L340" i="1"/>
  <c r="M340" i="1" s="1"/>
  <c r="B341" i="1"/>
  <c r="C341" i="1" s="1"/>
  <c r="D341" i="1"/>
  <c r="E341" i="1"/>
  <c r="F341" i="1" s="1"/>
  <c r="G341" i="1"/>
  <c r="H341" i="1" s="1"/>
  <c r="I341" i="1"/>
  <c r="J341" i="1"/>
  <c r="K341" i="1"/>
  <c r="R341" i="1" s="1"/>
  <c r="L341" i="1"/>
  <c r="M341" i="1" s="1"/>
  <c r="B342" i="1"/>
  <c r="C342" i="1" s="1"/>
  <c r="D342" i="1"/>
  <c r="E342" i="1"/>
  <c r="F342" i="1" s="1"/>
  <c r="G342" i="1"/>
  <c r="H342" i="1" s="1"/>
  <c r="I342" i="1"/>
  <c r="J342" i="1"/>
  <c r="K342" i="1"/>
  <c r="L342" i="1"/>
  <c r="M342" i="1" s="1"/>
  <c r="B343" i="1"/>
  <c r="C343" i="1" s="1"/>
  <c r="D343" i="1"/>
  <c r="E343" i="1"/>
  <c r="F343" i="1" s="1"/>
  <c r="G343" i="1"/>
  <c r="H343" i="1" s="1"/>
  <c r="I343" i="1"/>
  <c r="J343" i="1"/>
  <c r="K343" i="1"/>
  <c r="L343" i="1"/>
  <c r="M343" i="1" s="1"/>
  <c r="BW343" i="1" s="1"/>
  <c r="B344" i="1"/>
  <c r="C344" i="1" s="1"/>
  <c r="D344" i="1"/>
  <c r="E344" i="1"/>
  <c r="F344" i="1" s="1"/>
  <c r="G344" i="1"/>
  <c r="H344" i="1" s="1"/>
  <c r="I344" i="1"/>
  <c r="J344" i="1"/>
  <c r="K344" i="1"/>
  <c r="L344" i="1"/>
  <c r="M344" i="1" s="1"/>
  <c r="B345" i="1"/>
  <c r="C345" i="1" s="1"/>
  <c r="D345" i="1"/>
  <c r="E345" i="1"/>
  <c r="F345" i="1" s="1"/>
  <c r="G345" i="1"/>
  <c r="H345" i="1" s="1"/>
  <c r="I345" i="1"/>
  <c r="J345" i="1"/>
  <c r="K345" i="1"/>
  <c r="N345" i="1" s="1"/>
  <c r="O345" i="1" s="1"/>
  <c r="BJ345" i="1" s="1"/>
  <c r="BK345" i="1" s="1"/>
  <c r="L345" i="1"/>
  <c r="M345" i="1" s="1"/>
  <c r="B346" i="1"/>
  <c r="C346" i="1" s="1"/>
  <c r="D346" i="1"/>
  <c r="E346" i="1"/>
  <c r="F346" i="1" s="1"/>
  <c r="G346" i="1"/>
  <c r="H346" i="1" s="1"/>
  <c r="I346" i="1"/>
  <c r="J346" i="1"/>
  <c r="K346" i="1"/>
  <c r="N346" i="1" s="1"/>
  <c r="L346" i="1"/>
  <c r="M346" i="1" s="1"/>
  <c r="B347" i="1"/>
  <c r="C347" i="1" s="1"/>
  <c r="D347" i="1"/>
  <c r="E347" i="1"/>
  <c r="F347" i="1" s="1"/>
  <c r="G347" i="1"/>
  <c r="H347" i="1" s="1"/>
  <c r="I347" i="1"/>
  <c r="J347" i="1"/>
  <c r="K347" i="1"/>
  <c r="S347" i="1" s="1"/>
  <c r="L347" i="1"/>
  <c r="M347" i="1" s="1"/>
  <c r="B348" i="1"/>
  <c r="C348" i="1" s="1"/>
  <c r="D348" i="1"/>
  <c r="E348" i="1"/>
  <c r="F348" i="1" s="1"/>
  <c r="G348" i="1"/>
  <c r="H348" i="1" s="1"/>
  <c r="I348" i="1"/>
  <c r="J348" i="1"/>
  <c r="K348" i="1"/>
  <c r="N348" i="1" s="1"/>
  <c r="O348" i="1" s="1"/>
  <c r="BJ348" i="1" s="1"/>
  <c r="BK348" i="1" s="1"/>
  <c r="L348" i="1"/>
  <c r="M348" i="1" s="1"/>
  <c r="B349" i="1"/>
  <c r="C349" i="1" s="1"/>
  <c r="D349" i="1"/>
  <c r="E349" i="1"/>
  <c r="F349" i="1" s="1"/>
  <c r="G349" i="1"/>
  <c r="H349" i="1" s="1"/>
  <c r="I349" i="1"/>
  <c r="J349" i="1"/>
  <c r="K349" i="1"/>
  <c r="R349" i="1" s="1"/>
  <c r="L349" i="1"/>
  <c r="M349" i="1" s="1"/>
  <c r="B350" i="1"/>
  <c r="C350" i="1" s="1"/>
  <c r="D350" i="1"/>
  <c r="E350" i="1"/>
  <c r="F350" i="1" s="1"/>
  <c r="G350" i="1"/>
  <c r="H350" i="1" s="1"/>
  <c r="I350" i="1"/>
  <c r="J350" i="1"/>
  <c r="K350" i="1"/>
  <c r="L350" i="1"/>
  <c r="M350" i="1" s="1"/>
  <c r="B351" i="1"/>
  <c r="C351" i="1" s="1"/>
  <c r="D351" i="1"/>
  <c r="E351" i="1"/>
  <c r="F351" i="1" s="1"/>
  <c r="G351" i="1"/>
  <c r="H351" i="1" s="1"/>
  <c r="I351" i="1"/>
  <c r="J351" i="1"/>
  <c r="K351" i="1"/>
  <c r="L351" i="1"/>
  <c r="M351" i="1" s="1"/>
  <c r="BW351" i="1" s="1"/>
  <c r="B352" i="1"/>
  <c r="C352" i="1" s="1"/>
  <c r="D352" i="1"/>
  <c r="E352" i="1"/>
  <c r="F352" i="1" s="1"/>
  <c r="G352" i="1"/>
  <c r="H352" i="1" s="1"/>
  <c r="I352" i="1"/>
  <c r="J352" i="1"/>
  <c r="K352" i="1"/>
  <c r="L352" i="1"/>
  <c r="M352" i="1" s="1"/>
  <c r="B353" i="1"/>
  <c r="C353" i="1" s="1"/>
  <c r="D353" i="1"/>
  <c r="E353" i="1"/>
  <c r="F353" i="1" s="1"/>
  <c r="G353" i="1"/>
  <c r="H353" i="1" s="1"/>
  <c r="I353" i="1"/>
  <c r="J353" i="1"/>
  <c r="K353" i="1"/>
  <c r="L353" i="1"/>
  <c r="M353" i="1" s="1"/>
  <c r="B354" i="1"/>
  <c r="C354" i="1" s="1"/>
  <c r="D354" i="1"/>
  <c r="E354" i="1"/>
  <c r="F354" i="1" s="1"/>
  <c r="G354" i="1"/>
  <c r="H354" i="1" s="1"/>
  <c r="I354" i="1"/>
  <c r="J354" i="1"/>
  <c r="K354" i="1"/>
  <c r="L354" i="1"/>
  <c r="M354" i="1" s="1"/>
  <c r="B355" i="1"/>
  <c r="C355" i="1" s="1"/>
  <c r="D355" i="1"/>
  <c r="E355" i="1"/>
  <c r="F355" i="1" s="1"/>
  <c r="G355" i="1"/>
  <c r="H355" i="1" s="1"/>
  <c r="I355" i="1"/>
  <c r="J355" i="1"/>
  <c r="K355" i="1"/>
  <c r="S355" i="1" s="1"/>
  <c r="L355" i="1"/>
  <c r="M355" i="1" s="1"/>
  <c r="B356" i="1"/>
  <c r="C356" i="1" s="1"/>
  <c r="D356" i="1"/>
  <c r="E356" i="1"/>
  <c r="F356" i="1" s="1"/>
  <c r="G356" i="1"/>
  <c r="H356" i="1" s="1"/>
  <c r="I356" i="1"/>
  <c r="J356" i="1"/>
  <c r="K356" i="1"/>
  <c r="R356" i="1" s="1"/>
  <c r="L356" i="1"/>
  <c r="M356" i="1" s="1"/>
  <c r="B357" i="1"/>
  <c r="C357" i="1" s="1"/>
  <c r="D357" i="1"/>
  <c r="E357" i="1"/>
  <c r="F357" i="1" s="1"/>
  <c r="G357" i="1"/>
  <c r="H357" i="1" s="1"/>
  <c r="I357" i="1"/>
  <c r="J357" i="1"/>
  <c r="K357" i="1"/>
  <c r="R357" i="1" s="1"/>
  <c r="L357" i="1"/>
  <c r="M357" i="1" s="1"/>
  <c r="B358" i="1"/>
  <c r="C358" i="1" s="1"/>
  <c r="D358" i="1"/>
  <c r="E358" i="1"/>
  <c r="F358" i="1" s="1"/>
  <c r="G358" i="1"/>
  <c r="H358" i="1" s="1"/>
  <c r="I358" i="1"/>
  <c r="J358" i="1"/>
  <c r="K358" i="1"/>
  <c r="L358" i="1"/>
  <c r="M358" i="1" s="1"/>
  <c r="B359" i="1"/>
  <c r="C359" i="1" s="1"/>
  <c r="D359" i="1"/>
  <c r="E359" i="1"/>
  <c r="F359" i="1" s="1"/>
  <c r="G359" i="1"/>
  <c r="H359" i="1" s="1"/>
  <c r="I359" i="1"/>
  <c r="J359" i="1"/>
  <c r="K359" i="1"/>
  <c r="L359" i="1"/>
  <c r="M359" i="1" s="1"/>
  <c r="B360" i="1"/>
  <c r="C360" i="1" s="1"/>
  <c r="D360" i="1"/>
  <c r="E360" i="1"/>
  <c r="F360" i="1" s="1"/>
  <c r="G360" i="1"/>
  <c r="H360" i="1" s="1"/>
  <c r="I360" i="1"/>
  <c r="J360" i="1"/>
  <c r="K360" i="1"/>
  <c r="R360" i="1" s="1"/>
  <c r="L360" i="1"/>
  <c r="M360" i="1" s="1"/>
  <c r="B361" i="1"/>
  <c r="C361" i="1" s="1"/>
  <c r="D361" i="1"/>
  <c r="E361" i="1"/>
  <c r="F361" i="1" s="1"/>
  <c r="G361" i="1"/>
  <c r="H361" i="1" s="1"/>
  <c r="I361" i="1"/>
  <c r="J361" i="1"/>
  <c r="K361" i="1"/>
  <c r="S361" i="1" s="1"/>
  <c r="L361" i="1"/>
  <c r="M361" i="1" s="1"/>
  <c r="B362" i="1"/>
  <c r="C362" i="1" s="1"/>
  <c r="D362" i="1"/>
  <c r="E362" i="1"/>
  <c r="F362" i="1" s="1"/>
  <c r="G362" i="1"/>
  <c r="H362" i="1" s="1"/>
  <c r="I362" i="1"/>
  <c r="J362" i="1"/>
  <c r="K362" i="1"/>
  <c r="N362" i="1" s="1"/>
  <c r="L362" i="1"/>
  <c r="M362" i="1" s="1"/>
  <c r="B363" i="1"/>
  <c r="C363" i="1" s="1"/>
  <c r="D363" i="1"/>
  <c r="E363" i="1"/>
  <c r="F363" i="1" s="1"/>
  <c r="G363" i="1"/>
  <c r="H363" i="1" s="1"/>
  <c r="I363" i="1"/>
  <c r="J363" i="1"/>
  <c r="K363" i="1"/>
  <c r="S363" i="1" s="1"/>
  <c r="L363" i="1"/>
  <c r="M363" i="1" s="1"/>
  <c r="B364" i="1"/>
  <c r="C364" i="1" s="1"/>
  <c r="D364" i="1"/>
  <c r="E364" i="1"/>
  <c r="F364" i="1" s="1"/>
  <c r="G364" i="1"/>
  <c r="H364" i="1" s="1"/>
  <c r="I364" i="1"/>
  <c r="J364" i="1"/>
  <c r="K364" i="1"/>
  <c r="S364" i="1" s="1"/>
  <c r="L364" i="1"/>
  <c r="M364" i="1" s="1"/>
  <c r="B365" i="1"/>
  <c r="C365" i="1" s="1"/>
  <c r="D365" i="1"/>
  <c r="E365" i="1"/>
  <c r="F365" i="1" s="1"/>
  <c r="G365" i="1"/>
  <c r="H365" i="1" s="1"/>
  <c r="I365" i="1"/>
  <c r="J365" i="1"/>
  <c r="K365" i="1"/>
  <c r="R365" i="1" s="1"/>
  <c r="L365" i="1"/>
  <c r="M365" i="1" s="1"/>
  <c r="B366" i="1"/>
  <c r="C366" i="1" s="1"/>
  <c r="D366" i="1"/>
  <c r="E366" i="1"/>
  <c r="F366" i="1" s="1"/>
  <c r="G366" i="1"/>
  <c r="H366" i="1" s="1"/>
  <c r="I366" i="1"/>
  <c r="J366" i="1"/>
  <c r="K366" i="1"/>
  <c r="L366" i="1"/>
  <c r="M366" i="1" s="1"/>
  <c r="B367" i="1"/>
  <c r="C367" i="1" s="1"/>
  <c r="D367" i="1"/>
  <c r="E367" i="1"/>
  <c r="F367" i="1" s="1"/>
  <c r="G367" i="1"/>
  <c r="H367" i="1" s="1"/>
  <c r="I367" i="1"/>
  <c r="J367" i="1"/>
  <c r="K367" i="1"/>
  <c r="L367" i="1"/>
  <c r="M367" i="1" s="1"/>
  <c r="B368" i="1"/>
  <c r="C368" i="1" s="1"/>
  <c r="D368" i="1"/>
  <c r="E368" i="1"/>
  <c r="F368" i="1" s="1"/>
  <c r="G368" i="1"/>
  <c r="H368" i="1" s="1"/>
  <c r="I368" i="1"/>
  <c r="J368" i="1"/>
  <c r="K368" i="1"/>
  <c r="R368" i="1" s="1"/>
  <c r="L368" i="1"/>
  <c r="M368" i="1" s="1"/>
  <c r="B369" i="1"/>
  <c r="C369" i="1" s="1"/>
  <c r="D369" i="1"/>
  <c r="E369" i="1"/>
  <c r="F369" i="1" s="1"/>
  <c r="G369" i="1"/>
  <c r="H369" i="1" s="1"/>
  <c r="I369" i="1"/>
  <c r="J369" i="1"/>
  <c r="K369" i="1"/>
  <c r="N369" i="1" s="1"/>
  <c r="L369" i="1"/>
  <c r="M369" i="1" s="1"/>
  <c r="B370" i="1"/>
  <c r="C370" i="1" s="1"/>
  <c r="D370" i="1"/>
  <c r="E370" i="1"/>
  <c r="F370" i="1" s="1"/>
  <c r="G370" i="1"/>
  <c r="H370" i="1" s="1"/>
  <c r="I370" i="1"/>
  <c r="J370" i="1"/>
  <c r="K370" i="1"/>
  <c r="L370" i="1"/>
  <c r="M370" i="1" s="1"/>
  <c r="B371" i="1"/>
  <c r="C371" i="1" s="1"/>
  <c r="D371" i="1"/>
  <c r="E371" i="1"/>
  <c r="F371" i="1" s="1"/>
  <c r="G371" i="1"/>
  <c r="H371" i="1" s="1"/>
  <c r="I371" i="1"/>
  <c r="J371" i="1"/>
  <c r="K371" i="1"/>
  <c r="S371" i="1" s="1"/>
  <c r="L371" i="1"/>
  <c r="M371" i="1" s="1"/>
  <c r="BW371" i="1" s="1"/>
  <c r="B372" i="1"/>
  <c r="C372" i="1" s="1"/>
  <c r="D372" i="1"/>
  <c r="E372" i="1"/>
  <c r="F372" i="1" s="1"/>
  <c r="G372" i="1"/>
  <c r="H372" i="1" s="1"/>
  <c r="I372" i="1"/>
  <c r="J372" i="1"/>
  <c r="K372" i="1"/>
  <c r="N372" i="1" s="1"/>
  <c r="L372" i="1"/>
  <c r="M372" i="1" s="1"/>
  <c r="BW372" i="1" s="1"/>
  <c r="B373" i="1"/>
  <c r="C373" i="1" s="1"/>
  <c r="D373" i="1"/>
  <c r="E373" i="1"/>
  <c r="F373" i="1" s="1"/>
  <c r="G373" i="1"/>
  <c r="H373" i="1" s="1"/>
  <c r="I373" i="1"/>
  <c r="J373" i="1"/>
  <c r="K373" i="1"/>
  <c r="R373" i="1" s="1"/>
  <c r="L373" i="1"/>
  <c r="M373" i="1" s="1"/>
  <c r="B374" i="1"/>
  <c r="C374" i="1" s="1"/>
  <c r="D374" i="1"/>
  <c r="E374" i="1"/>
  <c r="F374" i="1" s="1"/>
  <c r="G374" i="1"/>
  <c r="H374" i="1" s="1"/>
  <c r="I374" i="1"/>
  <c r="J374" i="1"/>
  <c r="K374" i="1"/>
  <c r="L374" i="1"/>
  <c r="M374" i="1" s="1"/>
  <c r="B375" i="1"/>
  <c r="C375" i="1" s="1"/>
  <c r="D375" i="1"/>
  <c r="E375" i="1"/>
  <c r="F375" i="1" s="1"/>
  <c r="G375" i="1"/>
  <c r="H375" i="1" s="1"/>
  <c r="I375" i="1"/>
  <c r="J375" i="1"/>
  <c r="K375" i="1"/>
  <c r="S375" i="1" s="1"/>
  <c r="L375" i="1"/>
  <c r="M375" i="1" s="1"/>
  <c r="BW375" i="1" s="1"/>
  <c r="B376" i="1"/>
  <c r="C376" i="1" s="1"/>
  <c r="D376" i="1"/>
  <c r="E376" i="1"/>
  <c r="F376" i="1" s="1"/>
  <c r="G376" i="1"/>
  <c r="H376" i="1" s="1"/>
  <c r="I376" i="1"/>
  <c r="J376" i="1"/>
  <c r="K376" i="1"/>
  <c r="N376" i="1" s="1"/>
  <c r="L376" i="1"/>
  <c r="M376" i="1" s="1"/>
  <c r="BW376" i="1" s="1"/>
  <c r="B377" i="1"/>
  <c r="C377" i="1" s="1"/>
  <c r="D377" i="1"/>
  <c r="E377" i="1"/>
  <c r="F377" i="1" s="1"/>
  <c r="G377" i="1"/>
  <c r="H377" i="1" s="1"/>
  <c r="I377" i="1"/>
  <c r="J377" i="1"/>
  <c r="K377" i="1"/>
  <c r="L377" i="1"/>
  <c r="M377" i="1" s="1"/>
  <c r="B378" i="1"/>
  <c r="C378" i="1" s="1"/>
  <c r="D378" i="1"/>
  <c r="E378" i="1"/>
  <c r="F378" i="1" s="1"/>
  <c r="G378" i="1"/>
  <c r="H378" i="1" s="1"/>
  <c r="I378" i="1"/>
  <c r="J378" i="1"/>
  <c r="K378" i="1"/>
  <c r="N378" i="1" s="1"/>
  <c r="O378" i="1" s="1"/>
  <c r="BJ378" i="1" s="1"/>
  <c r="BK378" i="1" s="1"/>
  <c r="L378" i="1"/>
  <c r="M378" i="1" s="1"/>
  <c r="BW378" i="1" s="1"/>
  <c r="B379" i="1"/>
  <c r="C379" i="1" s="1"/>
  <c r="D379" i="1"/>
  <c r="E379" i="1"/>
  <c r="F379" i="1" s="1"/>
  <c r="G379" i="1"/>
  <c r="H379" i="1" s="1"/>
  <c r="I379" i="1"/>
  <c r="J379" i="1"/>
  <c r="K379" i="1"/>
  <c r="L379" i="1"/>
  <c r="M379" i="1" s="1"/>
  <c r="BW379" i="1" s="1"/>
  <c r="B380" i="1"/>
  <c r="C380" i="1" s="1"/>
  <c r="D380" i="1"/>
  <c r="E380" i="1"/>
  <c r="F380" i="1" s="1"/>
  <c r="G380" i="1"/>
  <c r="H380" i="1" s="1"/>
  <c r="I380" i="1"/>
  <c r="J380" i="1"/>
  <c r="K380" i="1"/>
  <c r="L380" i="1"/>
  <c r="M380" i="1" s="1"/>
  <c r="BW380" i="1" s="1"/>
  <c r="B381" i="1"/>
  <c r="C381" i="1" s="1"/>
  <c r="D381" i="1"/>
  <c r="E381" i="1"/>
  <c r="F381" i="1" s="1"/>
  <c r="G381" i="1"/>
  <c r="H381" i="1" s="1"/>
  <c r="I381" i="1"/>
  <c r="J381" i="1"/>
  <c r="K381" i="1"/>
  <c r="R381" i="1" s="1"/>
  <c r="L381" i="1"/>
  <c r="M381" i="1" s="1"/>
  <c r="BW381" i="1" s="1"/>
  <c r="B382" i="1"/>
  <c r="C382" i="1" s="1"/>
  <c r="D382" i="1"/>
  <c r="E382" i="1"/>
  <c r="F382" i="1" s="1"/>
  <c r="G382" i="1"/>
  <c r="H382" i="1" s="1"/>
  <c r="I382" i="1"/>
  <c r="J382" i="1"/>
  <c r="K382" i="1"/>
  <c r="N382" i="1" s="1"/>
  <c r="O382" i="1" s="1"/>
  <c r="BJ382" i="1" s="1"/>
  <c r="BK382" i="1" s="1"/>
  <c r="L382" i="1"/>
  <c r="M382" i="1" s="1"/>
  <c r="BW382" i="1" s="1"/>
  <c r="B383" i="1"/>
  <c r="C383" i="1" s="1"/>
  <c r="D383" i="1"/>
  <c r="E383" i="1"/>
  <c r="F383" i="1" s="1"/>
  <c r="G383" i="1"/>
  <c r="H383" i="1" s="1"/>
  <c r="I383" i="1"/>
  <c r="J383" i="1"/>
  <c r="K383" i="1"/>
  <c r="L383" i="1"/>
  <c r="M383" i="1" s="1"/>
  <c r="BW383" i="1" s="1"/>
  <c r="B384" i="1"/>
  <c r="C384" i="1" s="1"/>
  <c r="D384" i="1"/>
  <c r="E384" i="1"/>
  <c r="F384" i="1" s="1"/>
  <c r="G384" i="1"/>
  <c r="H384" i="1" s="1"/>
  <c r="I384" i="1"/>
  <c r="J384" i="1"/>
  <c r="K384" i="1"/>
  <c r="L384" i="1"/>
  <c r="M384" i="1" s="1"/>
  <c r="BW384" i="1" s="1"/>
  <c r="B385" i="1"/>
  <c r="C385" i="1" s="1"/>
  <c r="D385" i="1"/>
  <c r="E385" i="1"/>
  <c r="F385" i="1" s="1"/>
  <c r="G385" i="1"/>
  <c r="H385" i="1" s="1"/>
  <c r="I385" i="1"/>
  <c r="J385" i="1"/>
  <c r="K385" i="1"/>
  <c r="R385" i="1" s="1"/>
  <c r="L385" i="1"/>
  <c r="M385" i="1" s="1"/>
  <c r="BW385" i="1" s="1"/>
  <c r="B386" i="1"/>
  <c r="C386" i="1" s="1"/>
  <c r="D386" i="1"/>
  <c r="E386" i="1"/>
  <c r="F386" i="1" s="1"/>
  <c r="G386" i="1"/>
  <c r="H386" i="1" s="1"/>
  <c r="I386" i="1"/>
  <c r="J386" i="1"/>
  <c r="K386" i="1"/>
  <c r="N386" i="1" s="1"/>
  <c r="O386" i="1" s="1"/>
  <c r="BJ386" i="1" s="1"/>
  <c r="BK386" i="1" s="1"/>
  <c r="L386" i="1"/>
  <c r="M386" i="1" s="1"/>
  <c r="B387" i="1"/>
  <c r="C387" i="1" s="1"/>
  <c r="D387" i="1"/>
  <c r="E387" i="1"/>
  <c r="F387" i="1" s="1"/>
  <c r="G387" i="1"/>
  <c r="H387" i="1" s="1"/>
  <c r="I387" i="1"/>
  <c r="J387" i="1"/>
  <c r="K387" i="1"/>
  <c r="L387" i="1"/>
  <c r="M387" i="1" s="1"/>
  <c r="BW387" i="1" s="1"/>
  <c r="B388" i="1"/>
  <c r="C388" i="1" s="1"/>
  <c r="D388" i="1"/>
  <c r="E388" i="1"/>
  <c r="F388" i="1" s="1"/>
  <c r="G388" i="1"/>
  <c r="H388" i="1" s="1"/>
  <c r="I388" i="1"/>
  <c r="J388" i="1"/>
  <c r="K388" i="1"/>
  <c r="L388" i="1"/>
  <c r="M388" i="1" s="1"/>
  <c r="BW388" i="1" s="1"/>
  <c r="B389" i="1"/>
  <c r="C389" i="1" s="1"/>
  <c r="D389" i="1"/>
  <c r="E389" i="1"/>
  <c r="F389" i="1" s="1"/>
  <c r="G389" i="1"/>
  <c r="H389" i="1" s="1"/>
  <c r="I389" i="1"/>
  <c r="J389" i="1"/>
  <c r="K389" i="1"/>
  <c r="R389" i="1" s="1"/>
  <c r="L389" i="1"/>
  <c r="M389" i="1" s="1"/>
  <c r="B390" i="1"/>
  <c r="C390" i="1" s="1"/>
  <c r="D390" i="1"/>
  <c r="E390" i="1"/>
  <c r="F390" i="1" s="1"/>
  <c r="G390" i="1"/>
  <c r="H390" i="1" s="1"/>
  <c r="I390" i="1"/>
  <c r="J390" i="1"/>
  <c r="K390" i="1"/>
  <c r="S390" i="1" s="1"/>
  <c r="L390" i="1"/>
  <c r="M390" i="1" s="1"/>
  <c r="B391" i="1"/>
  <c r="C391" i="1" s="1"/>
  <c r="D391" i="1"/>
  <c r="E391" i="1"/>
  <c r="F391" i="1" s="1"/>
  <c r="G391" i="1"/>
  <c r="H391" i="1" s="1"/>
  <c r="I391" i="1"/>
  <c r="J391" i="1"/>
  <c r="K391" i="1"/>
  <c r="L391" i="1"/>
  <c r="M391" i="1" s="1"/>
  <c r="BW391" i="1" s="1"/>
  <c r="B392" i="1"/>
  <c r="C392" i="1" s="1"/>
  <c r="D392" i="1"/>
  <c r="E392" i="1"/>
  <c r="F392" i="1" s="1"/>
  <c r="G392" i="1"/>
  <c r="H392" i="1" s="1"/>
  <c r="I392" i="1"/>
  <c r="J392" i="1"/>
  <c r="K392" i="1"/>
  <c r="L392" i="1"/>
  <c r="M392" i="1" s="1"/>
  <c r="B393" i="1"/>
  <c r="C393" i="1" s="1"/>
  <c r="D393" i="1"/>
  <c r="E393" i="1"/>
  <c r="F393" i="1" s="1"/>
  <c r="G393" i="1"/>
  <c r="H393" i="1" s="1"/>
  <c r="I393" i="1"/>
  <c r="J393" i="1"/>
  <c r="K393" i="1"/>
  <c r="N393" i="1" s="1"/>
  <c r="O393" i="1" s="1"/>
  <c r="BJ393" i="1" s="1"/>
  <c r="BK393" i="1" s="1"/>
  <c r="L393" i="1"/>
  <c r="M393" i="1" s="1"/>
  <c r="B394" i="1"/>
  <c r="C394" i="1" s="1"/>
  <c r="D394" i="1"/>
  <c r="E394" i="1"/>
  <c r="F394" i="1" s="1"/>
  <c r="G394" i="1"/>
  <c r="H394" i="1" s="1"/>
  <c r="I394" i="1"/>
  <c r="J394" i="1"/>
  <c r="K394" i="1"/>
  <c r="L394" i="1"/>
  <c r="M394" i="1" s="1"/>
  <c r="B395" i="1"/>
  <c r="C395" i="1" s="1"/>
  <c r="D395" i="1"/>
  <c r="E395" i="1"/>
  <c r="F395" i="1" s="1"/>
  <c r="G395" i="1"/>
  <c r="H395" i="1" s="1"/>
  <c r="I395" i="1"/>
  <c r="J395" i="1"/>
  <c r="K395" i="1"/>
  <c r="N395" i="1" s="1"/>
  <c r="L395" i="1"/>
  <c r="M395" i="1" s="1"/>
  <c r="BW395" i="1" s="1"/>
  <c r="B396" i="1"/>
  <c r="C396" i="1" s="1"/>
  <c r="D396" i="1"/>
  <c r="E396" i="1"/>
  <c r="F396" i="1" s="1"/>
  <c r="G396" i="1"/>
  <c r="H396" i="1" s="1"/>
  <c r="I396" i="1"/>
  <c r="J396" i="1"/>
  <c r="K396" i="1"/>
  <c r="R396" i="1" s="1"/>
  <c r="L396" i="1"/>
  <c r="M396" i="1" s="1"/>
  <c r="B397" i="1"/>
  <c r="C397" i="1" s="1"/>
  <c r="D397" i="1"/>
  <c r="E397" i="1"/>
  <c r="F397" i="1" s="1"/>
  <c r="G397" i="1"/>
  <c r="H397" i="1" s="1"/>
  <c r="I397" i="1"/>
  <c r="J397" i="1"/>
  <c r="K397" i="1"/>
  <c r="S397" i="1" s="1"/>
  <c r="L397" i="1"/>
  <c r="M397" i="1" s="1"/>
  <c r="B398" i="1"/>
  <c r="C398" i="1" s="1"/>
  <c r="D398" i="1"/>
  <c r="E398" i="1"/>
  <c r="F398" i="1" s="1"/>
  <c r="G398" i="1"/>
  <c r="H398" i="1" s="1"/>
  <c r="I398" i="1"/>
  <c r="J398" i="1"/>
  <c r="K398" i="1"/>
  <c r="L398" i="1"/>
  <c r="M398" i="1" s="1"/>
  <c r="BW398" i="1" s="1"/>
  <c r="B399" i="1"/>
  <c r="C399" i="1" s="1"/>
  <c r="D399" i="1"/>
  <c r="E399" i="1"/>
  <c r="F399" i="1" s="1"/>
  <c r="G399" i="1"/>
  <c r="H399" i="1" s="1"/>
  <c r="I399" i="1"/>
  <c r="J399" i="1"/>
  <c r="K399" i="1"/>
  <c r="N399" i="1" s="1"/>
  <c r="O399" i="1" s="1"/>
  <c r="BJ399" i="1" s="1"/>
  <c r="BK399" i="1" s="1"/>
  <c r="L399" i="1"/>
  <c r="M399" i="1" s="1"/>
  <c r="BW399" i="1" s="1"/>
  <c r="B400" i="1"/>
  <c r="C400" i="1" s="1"/>
  <c r="D400" i="1"/>
  <c r="E400" i="1"/>
  <c r="F400" i="1" s="1"/>
  <c r="G400" i="1"/>
  <c r="H400" i="1" s="1"/>
  <c r="I400" i="1"/>
  <c r="J400" i="1"/>
  <c r="K400" i="1"/>
  <c r="R400" i="1" s="1"/>
  <c r="L400" i="1"/>
  <c r="M400" i="1" s="1"/>
  <c r="BW400" i="1" s="1"/>
  <c r="B401" i="1"/>
  <c r="C401" i="1" s="1"/>
  <c r="D401" i="1"/>
  <c r="E401" i="1"/>
  <c r="F401" i="1" s="1"/>
  <c r="G401" i="1"/>
  <c r="H401" i="1" s="1"/>
  <c r="I401" i="1"/>
  <c r="J401" i="1"/>
  <c r="K401" i="1"/>
  <c r="L401" i="1"/>
  <c r="M401" i="1" s="1"/>
  <c r="B402" i="1"/>
  <c r="C402" i="1" s="1"/>
  <c r="D402" i="1"/>
  <c r="E402" i="1"/>
  <c r="F402" i="1" s="1"/>
  <c r="G402" i="1"/>
  <c r="H402" i="1" s="1"/>
  <c r="I402" i="1"/>
  <c r="J402" i="1"/>
  <c r="K402" i="1"/>
  <c r="S402" i="1" s="1"/>
  <c r="L402" i="1"/>
  <c r="M402" i="1" s="1"/>
  <c r="B403" i="1"/>
  <c r="C403" i="1" s="1"/>
  <c r="D403" i="1"/>
  <c r="E403" i="1"/>
  <c r="F403" i="1" s="1"/>
  <c r="G403" i="1"/>
  <c r="H403" i="1" s="1"/>
  <c r="I403" i="1"/>
  <c r="J403" i="1"/>
  <c r="K403" i="1"/>
  <c r="L403" i="1"/>
  <c r="M403" i="1" s="1"/>
  <c r="BW403" i="1" s="1"/>
  <c r="B404" i="1"/>
  <c r="C404" i="1" s="1"/>
  <c r="D404" i="1"/>
  <c r="E404" i="1"/>
  <c r="F404" i="1" s="1"/>
  <c r="G404" i="1"/>
  <c r="H404" i="1" s="1"/>
  <c r="I404" i="1"/>
  <c r="J404" i="1"/>
  <c r="K404" i="1"/>
  <c r="R404" i="1" s="1"/>
  <c r="L404" i="1"/>
  <c r="M404" i="1" s="1"/>
  <c r="BW404" i="1" s="1"/>
  <c r="B405" i="1"/>
  <c r="C405" i="1" s="1"/>
  <c r="D405" i="1"/>
  <c r="E405" i="1"/>
  <c r="F405" i="1" s="1"/>
  <c r="G405" i="1"/>
  <c r="H405" i="1" s="1"/>
  <c r="I405" i="1"/>
  <c r="J405" i="1"/>
  <c r="K405" i="1"/>
  <c r="N405" i="1" s="1"/>
  <c r="O405" i="1" s="1"/>
  <c r="BJ405" i="1" s="1"/>
  <c r="BK405" i="1" s="1"/>
  <c r="L405" i="1"/>
  <c r="M405" i="1" s="1"/>
  <c r="BW405" i="1" s="1"/>
  <c r="B406" i="1"/>
  <c r="C406" i="1" s="1"/>
  <c r="D406" i="1"/>
  <c r="E406" i="1"/>
  <c r="F406" i="1" s="1"/>
  <c r="G406" i="1"/>
  <c r="H406" i="1" s="1"/>
  <c r="I406" i="1"/>
  <c r="J406" i="1"/>
  <c r="K406" i="1"/>
  <c r="S406" i="1" s="1"/>
  <c r="L406" i="1"/>
  <c r="M406" i="1" s="1"/>
  <c r="B407" i="1"/>
  <c r="C407" i="1" s="1"/>
  <c r="D407" i="1"/>
  <c r="E407" i="1"/>
  <c r="F407" i="1" s="1"/>
  <c r="G407" i="1"/>
  <c r="H407" i="1" s="1"/>
  <c r="I407" i="1"/>
  <c r="J407" i="1"/>
  <c r="K407" i="1"/>
  <c r="S407" i="1" s="1"/>
  <c r="L407" i="1"/>
  <c r="M407" i="1" s="1"/>
  <c r="BW407" i="1" s="1"/>
  <c r="B408" i="1"/>
  <c r="C408" i="1" s="1"/>
  <c r="D408" i="1"/>
  <c r="E408" i="1"/>
  <c r="F408" i="1" s="1"/>
  <c r="G408" i="1"/>
  <c r="H408" i="1" s="1"/>
  <c r="I408" i="1"/>
  <c r="J408" i="1"/>
  <c r="K408" i="1"/>
  <c r="R408" i="1" s="1"/>
  <c r="L408" i="1"/>
  <c r="M408" i="1" s="1"/>
  <c r="B409" i="1"/>
  <c r="C409" i="1" s="1"/>
  <c r="D409" i="1"/>
  <c r="E409" i="1"/>
  <c r="F409" i="1" s="1"/>
  <c r="G409" i="1"/>
  <c r="H409" i="1" s="1"/>
  <c r="I409" i="1"/>
  <c r="J409" i="1"/>
  <c r="K409" i="1"/>
  <c r="L409" i="1"/>
  <c r="M409" i="1" s="1"/>
  <c r="BW409" i="1" s="1"/>
  <c r="B410" i="1"/>
  <c r="C410" i="1" s="1"/>
  <c r="D410" i="1"/>
  <c r="E410" i="1"/>
  <c r="F410" i="1" s="1"/>
  <c r="G410" i="1"/>
  <c r="H410" i="1" s="1"/>
  <c r="I410" i="1"/>
  <c r="J410" i="1"/>
  <c r="K410" i="1"/>
  <c r="S410" i="1" s="1"/>
  <c r="L410" i="1"/>
  <c r="M410" i="1" s="1"/>
  <c r="B411" i="1"/>
  <c r="C411" i="1" s="1"/>
  <c r="D411" i="1"/>
  <c r="E411" i="1"/>
  <c r="F411" i="1" s="1"/>
  <c r="G411" i="1"/>
  <c r="H411" i="1" s="1"/>
  <c r="I411" i="1"/>
  <c r="J411" i="1"/>
  <c r="K411" i="1"/>
  <c r="S411" i="1" s="1"/>
  <c r="L411" i="1"/>
  <c r="M411" i="1" s="1"/>
  <c r="BW411" i="1" s="1"/>
  <c r="B412" i="1"/>
  <c r="C412" i="1" s="1"/>
  <c r="D412" i="1"/>
  <c r="E412" i="1"/>
  <c r="F412" i="1" s="1"/>
  <c r="G412" i="1"/>
  <c r="H412" i="1" s="1"/>
  <c r="I412" i="1"/>
  <c r="J412" i="1"/>
  <c r="K412" i="1"/>
  <c r="R412" i="1" s="1"/>
  <c r="L412" i="1"/>
  <c r="M412" i="1" s="1"/>
  <c r="B413" i="1"/>
  <c r="C413" i="1" s="1"/>
  <c r="D413" i="1"/>
  <c r="E413" i="1"/>
  <c r="F413" i="1" s="1"/>
  <c r="G413" i="1"/>
  <c r="H413" i="1" s="1"/>
  <c r="I413" i="1"/>
  <c r="J413" i="1"/>
  <c r="K413" i="1"/>
  <c r="S413" i="1" s="1"/>
  <c r="L413" i="1"/>
  <c r="M413" i="1" s="1"/>
  <c r="BW413" i="1" s="1"/>
  <c r="B414" i="1"/>
  <c r="C414" i="1" s="1"/>
  <c r="D414" i="1"/>
  <c r="E414" i="1"/>
  <c r="F414" i="1" s="1"/>
  <c r="G414" i="1"/>
  <c r="H414" i="1" s="1"/>
  <c r="I414" i="1"/>
  <c r="J414" i="1"/>
  <c r="K414" i="1"/>
  <c r="S414" i="1" s="1"/>
  <c r="L414" i="1"/>
  <c r="M414" i="1" s="1"/>
  <c r="B415" i="1"/>
  <c r="C415" i="1" s="1"/>
  <c r="D415" i="1"/>
  <c r="E415" i="1"/>
  <c r="F415" i="1" s="1"/>
  <c r="G415" i="1"/>
  <c r="H415" i="1" s="1"/>
  <c r="I415" i="1"/>
  <c r="J415" i="1"/>
  <c r="K415" i="1"/>
  <c r="L415" i="1"/>
  <c r="M415" i="1" s="1"/>
  <c r="BW415" i="1" s="1"/>
  <c r="B416" i="1"/>
  <c r="C416" i="1" s="1"/>
  <c r="D416" i="1"/>
  <c r="E416" i="1"/>
  <c r="F416" i="1" s="1"/>
  <c r="G416" i="1"/>
  <c r="H416" i="1" s="1"/>
  <c r="I416" i="1"/>
  <c r="J416" i="1"/>
  <c r="K416" i="1"/>
  <c r="R416" i="1" s="1"/>
  <c r="L416" i="1"/>
  <c r="M416" i="1" s="1"/>
  <c r="BW416" i="1" s="1"/>
  <c r="B417" i="1"/>
  <c r="C417" i="1" s="1"/>
  <c r="D417" i="1"/>
  <c r="E417" i="1"/>
  <c r="F417" i="1" s="1"/>
  <c r="G417" i="1"/>
  <c r="H417" i="1" s="1"/>
  <c r="I417" i="1"/>
  <c r="J417" i="1"/>
  <c r="K417" i="1"/>
  <c r="S417" i="1" s="1"/>
  <c r="L417" i="1"/>
  <c r="M417" i="1" s="1"/>
  <c r="BW417" i="1" s="1"/>
  <c r="B418" i="1"/>
  <c r="C418" i="1" s="1"/>
  <c r="D418" i="1"/>
  <c r="E418" i="1"/>
  <c r="F418" i="1" s="1"/>
  <c r="G418" i="1"/>
  <c r="H418" i="1" s="1"/>
  <c r="I418" i="1"/>
  <c r="J418" i="1"/>
  <c r="K418" i="1"/>
  <c r="S418" i="1" s="1"/>
  <c r="L418" i="1"/>
  <c r="M418" i="1" s="1"/>
  <c r="B419" i="1"/>
  <c r="C419" i="1" s="1"/>
  <c r="D419" i="1"/>
  <c r="E419" i="1"/>
  <c r="F419" i="1" s="1"/>
  <c r="G419" i="1"/>
  <c r="H419" i="1" s="1"/>
  <c r="I419" i="1"/>
  <c r="J419" i="1"/>
  <c r="K419" i="1"/>
  <c r="S419" i="1" s="1"/>
  <c r="L419" i="1"/>
  <c r="M419" i="1" s="1"/>
  <c r="BW419" i="1" s="1"/>
  <c r="B420" i="1"/>
  <c r="C420" i="1" s="1"/>
  <c r="D420" i="1"/>
  <c r="E420" i="1"/>
  <c r="F420" i="1" s="1"/>
  <c r="G420" i="1"/>
  <c r="H420" i="1" s="1"/>
  <c r="I420" i="1"/>
  <c r="J420" i="1"/>
  <c r="K420" i="1"/>
  <c r="R420" i="1" s="1"/>
  <c r="L420" i="1"/>
  <c r="M420" i="1" s="1"/>
  <c r="BW420" i="1" s="1"/>
  <c r="B421" i="1"/>
  <c r="C421" i="1" s="1"/>
  <c r="D421" i="1"/>
  <c r="E421" i="1"/>
  <c r="F421" i="1" s="1"/>
  <c r="G421" i="1"/>
  <c r="H421" i="1" s="1"/>
  <c r="I421" i="1"/>
  <c r="J421" i="1"/>
  <c r="K421" i="1"/>
  <c r="L421" i="1"/>
  <c r="M421" i="1" s="1"/>
  <c r="BW421" i="1" s="1"/>
  <c r="B422" i="1"/>
  <c r="C422" i="1" s="1"/>
  <c r="D422" i="1"/>
  <c r="E422" i="1"/>
  <c r="F422" i="1" s="1"/>
  <c r="G422" i="1"/>
  <c r="H422" i="1" s="1"/>
  <c r="I422" i="1"/>
  <c r="J422" i="1"/>
  <c r="K422" i="1"/>
  <c r="N422" i="1" s="1"/>
  <c r="L422" i="1"/>
  <c r="M422" i="1" s="1"/>
  <c r="BW422" i="1" s="1"/>
  <c r="B423" i="1"/>
  <c r="C423" i="1" s="1"/>
  <c r="D423" i="1"/>
  <c r="E423" i="1"/>
  <c r="F423" i="1" s="1"/>
  <c r="G423" i="1"/>
  <c r="H423" i="1" s="1"/>
  <c r="I423" i="1"/>
  <c r="J423" i="1"/>
  <c r="K423" i="1"/>
  <c r="L423" i="1"/>
  <c r="M423" i="1" s="1"/>
  <c r="BW423" i="1" s="1"/>
  <c r="B424" i="1"/>
  <c r="C424" i="1" s="1"/>
  <c r="D424" i="1"/>
  <c r="E424" i="1"/>
  <c r="F424" i="1" s="1"/>
  <c r="G424" i="1"/>
  <c r="H424" i="1" s="1"/>
  <c r="I424" i="1"/>
  <c r="J424" i="1"/>
  <c r="K424" i="1"/>
  <c r="L424" i="1"/>
  <c r="M424" i="1" s="1"/>
  <c r="B425" i="1"/>
  <c r="C425" i="1" s="1"/>
  <c r="D425" i="1"/>
  <c r="E425" i="1"/>
  <c r="F425" i="1" s="1"/>
  <c r="G425" i="1"/>
  <c r="H425" i="1" s="1"/>
  <c r="I425" i="1"/>
  <c r="J425" i="1"/>
  <c r="K425" i="1"/>
  <c r="S425" i="1" s="1"/>
  <c r="L425" i="1"/>
  <c r="M425" i="1" s="1"/>
  <c r="B426" i="1"/>
  <c r="C426" i="1" s="1"/>
  <c r="D426" i="1"/>
  <c r="E426" i="1"/>
  <c r="F426" i="1" s="1"/>
  <c r="G426" i="1"/>
  <c r="H426" i="1" s="1"/>
  <c r="I426" i="1"/>
  <c r="J426" i="1"/>
  <c r="K426" i="1"/>
  <c r="N426" i="1" s="1"/>
  <c r="L426" i="1"/>
  <c r="M426" i="1" s="1"/>
  <c r="BW426" i="1" s="1"/>
  <c r="B427" i="1"/>
  <c r="C427" i="1" s="1"/>
  <c r="D427" i="1"/>
  <c r="E427" i="1"/>
  <c r="F427" i="1" s="1"/>
  <c r="G427" i="1"/>
  <c r="H427" i="1" s="1"/>
  <c r="I427" i="1"/>
  <c r="J427" i="1"/>
  <c r="K427" i="1"/>
  <c r="L427" i="1"/>
  <c r="M427" i="1" s="1"/>
  <c r="BW427" i="1" s="1"/>
  <c r="B428" i="1"/>
  <c r="C428" i="1" s="1"/>
  <c r="D428" i="1"/>
  <c r="E428" i="1"/>
  <c r="F428" i="1" s="1"/>
  <c r="G428" i="1"/>
  <c r="H428" i="1" s="1"/>
  <c r="I428" i="1"/>
  <c r="J428" i="1"/>
  <c r="K428" i="1"/>
  <c r="S428" i="1" s="1"/>
  <c r="L428" i="1"/>
  <c r="M428" i="1" s="1"/>
  <c r="B429" i="1"/>
  <c r="C429" i="1" s="1"/>
  <c r="D429" i="1"/>
  <c r="E429" i="1"/>
  <c r="F429" i="1" s="1"/>
  <c r="G429" i="1"/>
  <c r="H429" i="1" s="1"/>
  <c r="I429" i="1"/>
  <c r="J429" i="1"/>
  <c r="K429" i="1"/>
  <c r="N429" i="1" s="1"/>
  <c r="O429" i="1" s="1"/>
  <c r="BJ429" i="1" s="1"/>
  <c r="BK429" i="1" s="1"/>
  <c r="L429" i="1"/>
  <c r="M429" i="1" s="1"/>
  <c r="BW429" i="1" s="1"/>
  <c r="B430" i="1"/>
  <c r="C430" i="1" s="1"/>
  <c r="D430" i="1"/>
  <c r="E430" i="1"/>
  <c r="F430" i="1" s="1"/>
  <c r="G430" i="1"/>
  <c r="H430" i="1" s="1"/>
  <c r="I430" i="1"/>
  <c r="J430" i="1"/>
  <c r="K430" i="1"/>
  <c r="N430" i="1" s="1"/>
  <c r="L430" i="1"/>
  <c r="M430" i="1" s="1"/>
  <c r="BW430" i="1" s="1"/>
  <c r="B431" i="1"/>
  <c r="C431" i="1" s="1"/>
  <c r="D431" i="1"/>
  <c r="E431" i="1"/>
  <c r="F431" i="1" s="1"/>
  <c r="G431" i="1"/>
  <c r="H431" i="1" s="1"/>
  <c r="I431" i="1"/>
  <c r="J431" i="1"/>
  <c r="K431" i="1"/>
  <c r="S431" i="1" s="1"/>
  <c r="L431" i="1"/>
  <c r="M431" i="1" s="1"/>
  <c r="BW431" i="1" s="1"/>
  <c r="B432" i="1"/>
  <c r="C432" i="1" s="1"/>
  <c r="D432" i="1"/>
  <c r="E432" i="1"/>
  <c r="F432" i="1" s="1"/>
  <c r="G432" i="1"/>
  <c r="H432" i="1" s="1"/>
  <c r="I432" i="1"/>
  <c r="J432" i="1"/>
  <c r="K432" i="1"/>
  <c r="N432" i="1" s="1"/>
  <c r="O432" i="1" s="1"/>
  <c r="BJ432" i="1" s="1"/>
  <c r="BK432" i="1" s="1"/>
  <c r="L432" i="1"/>
  <c r="M432" i="1" s="1"/>
  <c r="BW432" i="1" s="1"/>
  <c r="B433" i="1"/>
  <c r="C433" i="1" s="1"/>
  <c r="D433" i="1"/>
  <c r="E433" i="1"/>
  <c r="F433" i="1" s="1"/>
  <c r="G433" i="1"/>
  <c r="H433" i="1" s="1"/>
  <c r="I433" i="1"/>
  <c r="J433" i="1"/>
  <c r="K433" i="1"/>
  <c r="S433" i="1" s="1"/>
  <c r="L433" i="1"/>
  <c r="M433" i="1" s="1"/>
  <c r="B434" i="1"/>
  <c r="C434" i="1" s="1"/>
  <c r="D434" i="1"/>
  <c r="E434" i="1"/>
  <c r="F434" i="1" s="1"/>
  <c r="G434" i="1"/>
  <c r="H434" i="1" s="1"/>
  <c r="I434" i="1"/>
  <c r="J434" i="1"/>
  <c r="K434" i="1"/>
  <c r="N434" i="1" s="1"/>
  <c r="L434" i="1"/>
  <c r="M434" i="1" s="1"/>
  <c r="B435" i="1"/>
  <c r="C435" i="1" s="1"/>
  <c r="D435" i="1"/>
  <c r="E435" i="1"/>
  <c r="F435" i="1" s="1"/>
  <c r="G435" i="1"/>
  <c r="H435" i="1" s="1"/>
  <c r="I435" i="1"/>
  <c r="J435" i="1"/>
  <c r="K435" i="1"/>
  <c r="S435" i="1" s="1"/>
  <c r="L435" i="1"/>
  <c r="M435" i="1" s="1"/>
  <c r="BW435" i="1" s="1"/>
  <c r="B436" i="1"/>
  <c r="C436" i="1" s="1"/>
  <c r="D436" i="1"/>
  <c r="E436" i="1"/>
  <c r="F436" i="1" s="1"/>
  <c r="G436" i="1"/>
  <c r="H436" i="1" s="1"/>
  <c r="I436" i="1"/>
  <c r="J436" i="1"/>
  <c r="K436" i="1"/>
  <c r="L436" i="1"/>
  <c r="M436" i="1" s="1"/>
  <c r="BW436" i="1" s="1"/>
  <c r="B437" i="1"/>
  <c r="C437" i="1" s="1"/>
  <c r="D437" i="1"/>
  <c r="E437" i="1"/>
  <c r="F437" i="1" s="1"/>
  <c r="G437" i="1"/>
  <c r="H437" i="1" s="1"/>
  <c r="I437" i="1"/>
  <c r="J437" i="1"/>
  <c r="K437" i="1"/>
  <c r="L437" i="1"/>
  <c r="M437" i="1" s="1"/>
  <c r="BW437" i="1" s="1"/>
  <c r="B438" i="1"/>
  <c r="C438" i="1" s="1"/>
  <c r="D438" i="1"/>
  <c r="E438" i="1"/>
  <c r="F438" i="1" s="1"/>
  <c r="G438" i="1"/>
  <c r="H438" i="1" s="1"/>
  <c r="I438" i="1"/>
  <c r="J438" i="1"/>
  <c r="K438" i="1"/>
  <c r="N438" i="1" s="1"/>
  <c r="L438" i="1"/>
  <c r="M438" i="1" s="1"/>
  <c r="BW438" i="1" s="1"/>
  <c r="B439" i="1"/>
  <c r="C439" i="1" s="1"/>
  <c r="D439" i="1"/>
  <c r="E439" i="1"/>
  <c r="F439" i="1" s="1"/>
  <c r="G439" i="1"/>
  <c r="H439" i="1" s="1"/>
  <c r="I439" i="1"/>
  <c r="J439" i="1"/>
  <c r="K439" i="1"/>
  <c r="S439" i="1" s="1"/>
  <c r="L439" i="1"/>
  <c r="M439" i="1" s="1"/>
  <c r="BW439" i="1" s="1"/>
  <c r="B440" i="1"/>
  <c r="C440" i="1" s="1"/>
  <c r="D440" i="1"/>
  <c r="E440" i="1"/>
  <c r="F440" i="1" s="1"/>
  <c r="G440" i="1"/>
  <c r="H440" i="1" s="1"/>
  <c r="I440" i="1"/>
  <c r="J440" i="1"/>
  <c r="K440" i="1"/>
  <c r="S440" i="1" s="1"/>
  <c r="L440" i="1"/>
  <c r="M440" i="1" s="1"/>
  <c r="B441" i="1"/>
  <c r="C441" i="1" s="1"/>
  <c r="D441" i="1"/>
  <c r="E441" i="1"/>
  <c r="F441" i="1" s="1"/>
  <c r="G441" i="1"/>
  <c r="H441" i="1" s="1"/>
  <c r="I441" i="1"/>
  <c r="J441" i="1"/>
  <c r="K441" i="1"/>
  <c r="L441" i="1"/>
  <c r="M441" i="1" s="1"/>
  <c r="BW441" i="1" s="1"/>
  <c r="B442" i="1"/>
  <c r="C442" i="1" s="1"/>
  <c r="D442" i="1"/>
  <c r="E442" i="1"/>
  <c r="F442" i="1" s="1"/>
  <c r="G442" i="1"/>
  <c r="H442" i="1" s="1"/>
  <c r="I442" i="1"/>
  <c r="J442" i="1"/>
  <c r="K442" i="1"/>
  <c r="N442" i="1" s="1"/>
  <c r="L442" i="1"/>
  <c r="M442" i="1" s="1"/>
  <c r="BW442" i="1" s="1"/>
  <c r="B443" i="1"/>
  <c r="C443" i="1" s="1"/>
  <c r="D443" i="1"/>
  <c r="E443" i="1"/>
  <c r="F443" i="1" s="1"/>
  <c r="G443" i="1"/>
  <c r="H443" i="1" s="1"/>
  <c r="I443" i="1"/>
  <c r="J443" i="1"/>
  <c r="K443" i="1"/>
  <c r="L443" i="1"/>
  <c r="M443" i="1" s="1"/>
  <c r="BW443" i="1" s="1"/>
  <c r="B444" i="1"/>
  <c r="C444" i="1" s="1"/>
  <c r="D444" i="1"/>
  <c r="E444" i="1"/>
  <c r="F444" i="1" s="1"/>
  <c r="G444" i="1"/>
  <c r="H444" i="1" s="1"/>
  <c r="I444" i="1"/>
  <c r="J444" i="1"/>
  <c r="K444" i="1"/>
  <c r="R444" i="1" s="1"/>
  <c r="L444" i="1"/>
  <c r="M444" i="1" s="1"/>
  <c r="BW444" i="1" s="1"/>
  <c r="B445" i="1"/>
  <c r="C445" i="1" s="1"/>
  <c r="D445" i="1"/>
  <c r="E445" i="1"/>
  <c r="F445" i="1" s="1"/>
  <c r="G445" i="1"/>
  <c r="H445" i="1" s="1"/>
  <c r="I445" i="1"/>
  <c r="J445" i="1"/>
  <c r="K445" i="1"/>
  <c r="L445" i="1"/>
  <c r="M445" i="1" s="1"/>
  <c r="BW445" i="1" s="1"/>
  <c r="B446" i="1"/>
  <c r="C446" i="1" s="1"/>
  <c r="D446" i="1"/>
  <c r="E446" i="1"/>
  <c r="F446" i="1" s="1"/>
  <c r="G446" i="1"/>
  <c r="H446" i="1" s="1"/>
  <c r="I446" i="1"/>
  <c r="J446" i="1"/>
  <c r="K446" i="1"/>
  <c r="L446" i="1"/>
  <c r="M446" i="1" s="1"/>
  <c r="BW446" i="1" s="1"/>
  <c r="B447" i="1"/>
  <c r="C447" i="1" s="1"/>
  <c r="D447" i="1"/>
  <c r="E447" i="1"/>
  <c r="F447" i="1" s="1"/>
  <c r="G447" i="1"/>
  <c r="H447" i="1" s="1"/>
  <c r="I447" i="1"/>
  <c r="J447" i="1"/>
  <c r="K447" i="1"/>
  <c r="S447" i="1" s="1"/>
  <c r="L447" i="1"/>
  <c r="M447" i="1" s="1"/>
  <c r="BW447" i="1" s="1"/>
  <c r="B448" i="1"/>
  <c r="C448" i="1" s="1"/>
  <c r="D448" i="1"/>
  <c r="E448" i="1"/>
  <c r="F448" i="1" s="1"/>
  <c r="G448" i="1"/>
  <c r="H448" i="1" s="1"/>
  <c r="I448" i="1"/>
  <c r="J448" i="1"/>
  <c r="K448" i="1"/>
  <c r="L448" i="1"/>
  <c r="M448" i="1" s="1"/>
  <c r="BW448" i="1" s="1"/>
  <c r="B449" i="1"/>
  <c r="C449" i="1" s="1"/>
  <c r="D449" i="1"/>
  <c r="E449" i="1"/>
  <c r="F449" i="1" s="1"/>
  <c r="G449" i="1"/>
  <c r="H449" i="1" s="1"/>
  <c r="I449" i="1"/>
  <c r="J449" i="1"/>
  <c r="K449" i="1"/>
  <c r="S449" i="1" s="1"/>
  <c r="L449" i="1"/>
  <c r="M449" i="1" s="1"/>
  <c r="BW449" i="1" s="1"/>
  <c r="B450" i="1"/>
  <c r="C450" i="1" s="1"/>
  <c r="D450" i="1"/>
  <c r="E450" i="1"/>
  <c r="F450" i="1" s="1"/>
  <c r="G450" i="1"/>
  <c r="H450" i="1" s="1"/>
  <c r="I450" i="1"/>
  <c r="J450" i="1"/>
  <c r="K450" i="1"/>
  <c r="N450" i="1" s="1"/>
  <c r="L450" i="1"/>
  <c r="M450" i="1" s="1"/>
  <c r="BW450" i="1" s="1"/>
  <c r="B451" i="1"/>
  <c r="C451" i="1" s="1"/>
  <c r="D451" i="1"/>
  <c r="E451" i="1"/>
  <c r="F451" i="1" s="1"/>
  <c r="G451" i="1"/>
  <c r="H451" i="1" s="1"/>
  <c r="I451" i="1"/>
  <c r="J451" i="1"/>
  <c r="K451" i="1"/>
  <c r="S451" i="1" s="1"/>
  <c r="L451" i="1"/>
  <c r="M451" i="1" s="1"/>
  <c r="B452" i="1"/>
  <c r="C452" i="1" s="1"/>
  <c r="D452" i="1"/>
  <c r="E452" i="1"/>
  <c r="F452" i="1" s="1"/>
  <c r="G452" i="1"/>
  <c r="H452" i="1" s="1"/>
  <c r="I452" i="1"/>
  <c r="J452" i="1"/>
  <c r="K452" i="1"/>
  <c r="S452" i="1" s="1"/>
  <c r="L452" i="1"/>
  <c r="M452" i="1" s="1"/>
  <c r="BW452" i="1" s="1"/>
  <c r="B453" i="1"/>
  <c r="C453" i="1" s="1"/>
  <c r="D453" i="1"/>
  <c r="E453" i="1"/>
  <c r="F453" i="1" s="1"/>
  <c r="G453" i="1"/>
  <c r="H453" i="1" s="1"/>
  <c r="I453" i="1"/>
  <c r="J453" i="1"/>
  <c r="K453" i="1"/>
  <c r="S453" i="1" s="1"/>
  <c r="L453" i="1"/>
  <c r="M453" i="1" s="1"/>
  <c r="BW453" i="1" s="1"/>
  <c r="B454" i="1"/>
  <c r="C454" i="1" s="1"/>
  <c r="D454" i="1"/>
  <c r="E454" i="1"/>
  <c r="F454" i="1" s="1"/>
  <c r="G454" i="1"/>
  <c r="H454" i="1" s="1"/>
  <c r="I454" i="1"/>
  <c r="J454" i="1"/>
  <c r="K454" i="1"/>
  <c r="N454" i="1" s="1"/>
  <c r="L454" i="1"/>
  <c r="M454" i="1" s="1"/>
  <c r="BW454" i="1" s="1"/>
  <c r="B455" i="1"/>
  <c r="C455" i="1" s="1"/>
  <c r="D455" i="1"/>
  <c r="E455" i="1"/>
  <c r="F455" i="1" s="1"/>
  <c r="G455" i="1"/>
  <c r="H455" i="1" s="1"/>
  <c r="I455" i="1"/>
  <c r="J455" i="1"/>
  <c r="K455" i="1"/>
  <c r="S455" i="1" s="1"/>
  <c r="L455" i="1"/>
  <c r="M455" i="1" s="1"/>
  <c r="BW455" i="1" s="1"/>
  <c r="B456" i="1"/>
  <c r="C456" i="1" s="1"/>
  <c r="D456" i="1"/>
  <c r="E456" i="1"/>
  <c r="F456" i="1" s="1"/>
  <c r="G456" i="1"/>
  <c r="H456" i="1" s="1"/>
  <c r="I456" i="1"/>
  <c r="J456" i="1"/>
  <c r="K456" i="1"/>
  <c r="S456" i="1" s="1"/>
  <c r="L456" i="1"/>
  <c r="M456" i="1" s="1"/>
  <c r="B457" i="1"/>
  <c r="C457" i="1" s="1"/>
  <c r="D457" i="1"/>
  <c r="E457" i="1"/>
  <c r="F457" i="1" s="1"/>
  <c r="G457" i="1"/>
  <c r="H457" i="1" s="1"/>
  <c r="I457" i="1"/>
  <c r="J457" i="1"/>
  <c r="K457" i="1"/>
  <c r="R457" i="1" s="1"/>
  <c r="L457" i="1"/>
  <c r="M457" i="1" s="1"/>
  <c r="BW457" i="1" s="1"/>
  <c r="B458" i="1"/>
  <c r="C458" i="1" s="1"/>
  <c r="D458" i="1"/>
  <c r="E458" i="1"/>
  <c r="F458" i="1" s="1"/>
  <c r="G458" i="1"/>
  <c r="H458" i="1" s="1"/>
  <c r="I458" i="1"/>
  <c r="J458" i="1"/>
  <c r="K458" i="1"/>
  <c r="N458" i="1" s="1"/>
  <c r="L458" i="1"/>
  <c r="M458" i="1" s="1"/>
  <c r="BW458" i="1" s="1"/>
  <c r="B459" i="1"/>
  <c r="C459" i="1" s="1"/>
  <c r="D459" i="1"/>
  <c r="E459" i="1"/>
  <c r="F459" i="1" s="1"/>
  <c r="G459" i="1"/>
  <c r="H459" i="1" s="1"/>
  <c r="I459" i="1"/>
  <c r="J459" i="1"/>
  <c r="K459" i="1"/>
  <c r="L459" i="1"/>
  <c r="M459" i="1" s="1"/>
  <c r="BW459" i="1" s="1"/>
  <c r="B460" i="1"/>
  <c r="C460" i="1" s="1"/>
  <c r="D460" i="1"/>
  <c r="E460" i="1"/>
  <c r="F460" i="1" s="1"/>
  <c r="G460" i="1"/>
  <c r="H460" i="1" s="1"/>
  <c r="I460" i="1"/>
  <c r="J460" i="1"/>
  <c r="K460" i="1"/>
  <c r="N460" i="1" s="1"/>
  <c r="O460" i="1" s="1"/>
  <c r="BJ460" i="1" s="1"/>
  <c r="BK460" i="1" s="1"/>
  <c r="L460" i="1"/>
  <c r="M460" i="1" s="1"/>
  <c r="BW460" i="1" s="1"/>
  <c r="B461" i="1"/>
  <c r="C461" i="1" s="1"/>
  <c r="D461" i="1"/>
  <c r="E461" i="1"/>
  <c r="F461" i="1" s="1"/>
  <c r="G461" i="1"/>
  <c r="H461" i="1" s="1"/>
  <c r="I461" i="1"/>
  <c r="J461" i="1"/>
  <c r="K461" i="1"/>
  <c r="S461" i="1" s="1"/>
  <c r="L461" i="1"/>
  <c r="M461" i="1" s="1"/>
  <c r="B462" i="1"/>
  <c r="C462" i="1" s="1"/>
  <c r="D462" i="1"/>
  <c r="E462" i="1"/>
  <c r="F462" i="1" s="1"/>
  <c r="G462" i="1"/>
  <c r="H462" i="1" s="1"/>
  <c r="I462" i="1"/>
  <c r="J462" i="1"/>
  <c r="K462" i="1"/>
  <c r="N462" i="1" s="1"/>
  <c r="L462" i="1"/>
  <c r="M462" i="1" s="1"/>
  <c r="BW462" i="1" s="1"/>
  <c r="B463" i="1"/>
  <c r="C463" i="1" s="1"/>
  <c r="D463" i="1"/>
  <c r="E463" i="1"/>
  <c r="F463" i="1" s="1"/>
  <c r="G463" i="1"/>
  <c r="H463" i="1" s="1"/>
  <c r="I463" i="1"/>
  <c r="J463" i="1"/>
  <c r="K463" i="1"/>
  <c r="S463" i="1" s="1"/>
  <c r="L463" i="1"/>
  <c r="M463" i="1" s="1"/>
  <c r="BW463" i="1" s="1"/>
  <c r="B464" i="1"/>
  <c r="C464" i="1" s="1"/>
  <c r="D464" i="1"/>
  <c r="E464" i="1"/>
  <c r="F464" i="1" s="1"/>
  <c r="G464" i="1"/>
  <c r="H464" i="1" s="1"/>
  <c r="I464" i="1"/>
  <c r="J464" i="1"/>
  <c r="K464" i="1"/>
  <c r="S464" i="1" s="1"/>
  <c r="L464" i="1"/>
  <c r="M464" i="1" s="1"/>
  <c r="BW464" i="1" s="1"/>
  <c r="B465" i="1"/>
  <c r="C465" i="1" s="1"/>
  <c r="D465" i="1"/>
  <c r="E465" i="1"/>
  <c r="F465" i="1" s="1"/>
  <c r="G465" i="1"/>
  <c r="H465" i="1" s="1"/>
  <c r="I465" i="1"/>
  <c r="J465" i="1"/>
  <c r="K465" i="1"/>
  <c r="S465" i="1" s="1"/>
  <c r="L465" i="1"/>
  <c r="M465" i="1" s="1"/>
  <c r="BW465" i="1" s="1"/>
  <c r="B466" i="1"/>
  <c r="C466" i="1" s="1"/>
  <c r="D466" i="1"/>
  <c r="E466" i="1"/>
  <c r="F466" i="1" s="1"/>
  <c r="G466" i="1"/>
  <c r="H466" i="1" s="1"/>
  <c r="I466" i="1"/>
  <c r="J466" i="1"/>
  <c r="K466" i="1"/>
  <c r="N466" i="1" s="1"/>
  <c r="L466" i="1"/>
  <c r="M466" i="1" s="1"/>
  <c r="BW466" i="1" s="1"/>
  <c r="B467" i="1"/>
  <c r="C467" i="1" s="1"/>
  <c r="D467" i="1"/>
  <c r="E467" i="1"/>
  <c r="F467" i="1" s="1"/>
  <c r="G467" i="1"/>
  <c r="H467" i="1" s="1"/>
  <c r="I467" i="1"/>
  <c r="J467" i="1"/>
  <c r="K467" i="1"/>
  <c r="S467" i="1" s="1"/>
  <c r="L467" i="1"/>
  <c r="M467" i="1" s="1"/>
  <c r="BW467" i="1" s="1"/>
  <c r="B468" i="1"/>
  <c r="C468" i="1" s="1"/>
  <c r="D468" i="1"/>
  <c r="E468" i="1"/>
  <c r="F468" i="1" s="1"/>
  <c r="G468" i="1"/>
  <c r="H468" i="1" s="1"/>
  <c r="I468" i="1"/>
  <c r="J468" i="1"/>
  <c r="K468" i="1"/>
  <c r="S468" i="1" s="1"/>
  <c r="L468" i="1"/>
  <c r="M468" i="1" s="1"/>
  <c r="B469" i="1"/>
  <c r="C469" i="1" s="1"/>
  <c r="D469" i="1"/>
  <c r="E469" i="1"/>
  <c r="F469" i="1" s="1"/>
  <c r="G469" i="1"/>
  <c r="H469" i="1" s="1"/>
  <c r="I469" i="1"/>
  <c r="J469" i="1"/>
  <c r="K469" i="1"/>
  <c r="S469" i="1" s="1"/>
  <c r="L469" i="1"/>
  <c r="M469" i="1" s="1"/>
  <c r="BW469" i="1" s="1"/>
  <c r="B470" i="1"/>
  <c r="C470" i="1" s="1"/>
  <c r="D470" i="1"/>
  <c r="E470" i="1"/>
  <c r="F470" i="1" s="1"/>
  <c r="G470" i="1"/>
  <c r="H470" i="1" s="1"/>
  <c r="I470" i="1"/>
  <c r="J470" i="1"/>
  <c r="K470" i="1"/>
  <c r="L470" i="1"/>
  <c r="M470" i="1" s="1"/>
  <c r="BW470" i="1" s="1"/>
  <c r="B471" i="1"/>
  <c r="C471" i="1" s="1"/>
  <c r="D471" i="1"/>
  <c r="E471" i="1"/>
  <c r="F471" i="1" s="1"/>
  <c r="G471" i="1"/>
  <c r="H471" i="1" s="1"/>
  <c r="I471" i="1"/>
  <c r="J471" i="1"/>
  <c r="K471" i="1"/>
  <c r="S471" i="1" s="1"/>
  <c r="L471" i="1"/>
  <c r="M471" i="1" s="1"/>
  <c r="BW471" i="1" s="1"/>
  <c r="B472" i="1"/>
  <c r="C472" i="1" s="1"/>
  <c r="D472" i="1"/>
  <c r="E472" i="1"/>
  <c r="F472" i="1" s="1"/>
  <c r="G472" i="1"/>
  <c r="H472" i="1" s="1"/>
  <c r="I472" i="1"/>
  <c r="J472" i="1"/>
  <c r="K472" i="1"/>
  <c r="L472" i="1"/>
  <c r="M472" i="1" s="1"/>
  <c r="BW472" i="1" s="1"/>
  <c r="B473" i="1"/>
  <c r="C473" i="1" s="1"/>
  <c r="D473" i="1"/>
  <c r="E473" i="1"/>
  <c r="F473" i="1" s="1"/>
  <c r="G473" i="1"/>
  <c r="H473" i="1" s="1"/>
  <c r="I473" i="1"/>
  <c r="J473" i="1"/>
  <c r="K473" i="1"/>
  <c r="N473" i="1" s="1"/>
  <c r="O473" i="1" s="1"/>
  <c r="BJ473" i="1" s="1"/>
  <c r="BK473" i="1" s="1"/>
  <c r="L473" i="1"/>
  <c r="M473" i="1" s="1"/>
  <c r="BW473" i="1" s="1"/>
  <c r="B474" i="1"/>
  <c r="C474" i="1" s="1"/>
  <c r="D474" i="1"/>
  <c r="E474" i="1"/>
  <c r="F474" i="1" s="1"/>
  <c r="G474" i="1"/>
  <c r="H474" i="1" s="1"/>
  <c r="I474" i="1"/>
  <c r="J474" i="1"/>
  <c r="K474" i="1"/>
  <c r="N474" i="1" s="1"/>
  <c r="L474" i="1"/>
  <c r="M474" i="1" s="1"/>
  <c r="BW474" i="1" s="1"/>
  <c r="B475" i="1"/>
  <c r="C475" i="1" s="1"/>
  <c r="D475" i="1"/>
  <c r="E475" i="1"/>
  <c r="F475" i="1" s="1"/>
  <c r="G475" i="1"/>
  <c r="H475" i="1" s="1"/>
  <c r="I475" i="1"/>
  <c r="J475" i="1"/>
  <c r="K475" i="1"/>
  <c r="L475" i="1"/>
  <c r="M475" i="1" s="1"/>
  <c r="BW475" i="1" s="1"/>
  <c r="B476" i="1"/>
  <c r="C476" i="1" s="1"/>
  <c r="D476" i="1"/>
  <c r="E476" i="1"/>
  <c r="F476" i="1" s="1"/>
  <c r="G476" i="1"/>
  <c r="H476" i="1" s="1"/>
  <c r="I476" i="1"/>
  <c r="J476" i="1"/>
  <c r="K476" i="1"/>
  <c r="N476" i="1" s="1"/>
  <c r="O476" i="1" s="1"/>
  <c r="BJ476" i="1" s="1"/>
  <c r="BK476" i="1" s="1"/>
  <c r="L476" i="1"/>
  <c r="M476" i="1" s="1"/>
  <c r="BW476" i="1" s="1"/>
  <c r="B477" i="1"/>
  <c r="C477" i="1" s="1"/>
  <c r="D477" i="1"/>
  <c r="E477" i="1"/>
  <c r="F477" i="1" s="1"/>
  <c r="G477" i="1"/>
  <c r="H477" i="1" s="1"/>
  <c r="I477" i="1"/>
  <c r="J477" i="1"/>
  <c r="K477" i="1"/>
  <c r="N477" i="1" s="1"/>
  <c r="O477" i="1" s="1"/>
  <c r="BJ477" i="1" s="1"/>
  <c r="BK477" i="1" s="1"/>
  <c r="L477" i="1"/>
  <c r="M477" i="1" s="1"/>
  <c r="BW477" i="1" s="1"/>
  <c r="B478" i="1"/>
  <c r="C478" i="1" s="1"/>
  <c r="D478" i="1"/>
  <c r="E478" i="1"/>
  <c r="F478" i="1" s="1"/>
  <c r="G478" i="1"/>
  <c r="H478" i="1" s="1"/>
  <c r="I478" i="1"/>
  <c r="J478" i="1"/>
  <c r="K478" i="1"/>
  <c r="N478" i="1" s="1"/>
  <c r="L478" i="1"/>
  <c r="M478" i="1" s="1"/>
  <c r="BW478" i="1" s="1"/>
  <c r="B479" i="1"/>
  <c r="C479" i="1" s="1"/>
  <c r="D479" i="1"/>
  <c r="E479" i="1"/>
  <c r="F479" i="1" s="1"/>
  <c r="G479" i="1"/>
  <c r="H479" i="1" s="1"/>
  <c r="I479" i="1"/>
  <c r="J479" i="1"/>
  <c r="K479" i="1"/>
  <c r="S479" i="1" s="1"/>
  <c r="L479" i="1"/>
  <c r="M479" i="1" s="1"/>
  <c r="BW479" i="1" s="1"/>
  <c r="B480" i="1"/>
  <c r="C480" i="1" s="1"/>
  <c r="D480" i="1"/>
  <c r="E480" i="1"/>
  <c r="F480" i="1" s="1"/>
  <c r="G480" i="1"/>
  <c r="H480" i="1" s="1"/>
  <c r="I480" i="1"/>
  <c r="J480" i="1"/>
  <c r="K480" i="1"/>
  <c r="N480" i="1" s="1"/>
  <c r="O480" i="1" s="1"/>
  <c r="BJ480" i="1" s="1"/>
  <c r="BK480" i="1" s="1"/>
  <c r="L480" i="1"/>
  <c r="M480" i="1" s="1"/>
  <c r="BW480" i="1" s="1"/>
  <c r="B481" i="1"/>
  <c r="C481" i="1" s="1"/>
  <c r="D481" i="1"/>
  <c r="E481" i="1"/>
  <c r="F481" i="1" s="1"/>
  <c r="G481" i="1"/>
  <c r="H481" i="1" s="1"/>
  <c r="I481" i="1"/>
  <c r="J481" i="1"/>
  <c r="K481" i="1"/>
  <c r="S481" i="1" s="1"/>
  <c r="L481" i="1"/>
  <c r="M481" i="1" s="1"/>
  <c r="BW481" i="1" s="1"/>
  <c r="B482" i="1"/>
  <c r="C482" i="1" s="1"/>
  <c r="D482" i="1"/>
  <c r="E482" i="1"/>
  <c r="F482" i="1" s="1"/>
  <c r="G482" i="1"/>
  <c r="H482" i="1" s="1"/>
  <c r="I482" i="1"/>
  <c r="J482" i="1"/>
  <c r="K482" i="1"/>
  <c r="N482" i="1" s="1"/>
  <c r="L482" i="1"/>
  <c r="M482" i="1" s="1"/>
  <c r="BW482" i="1" s="1"/>
  <c r="B483" i="1"/>
  <c r="C483" i="1" s="1"/>
  <c r="D483" i="1"/>
  <c r="E483" i="1"/>
  <c r="F483" i="1" s="1"/>
  <c r="G483" i="1"/>
  <c r="H483" i="1" s="1"/>
  <c r="I483" i="1"/>
  <c r="J483" i="1"/>
  <c r="K483" i="1"/>
  <c r="S483" i="1" s="1"/>
  <c r="L483" i="1"/>
  <c r="M483" i="1" s="1"/>
  <c r="BW483" i="1" s="1"/>
  <c r="B484" i="1"/>
  <c r="C484" i="1" s="1"/>
  <c r="D484" i="1"/>
  <c r="E484" i="1"/>
  <c r="F484" i="1" s="1"/>
  <c r="G484" i="1"/>
  <c r="H484" i="1" s="1"/>
  <c r="I484" i="1"/>
  <c r="J484" i="1"/>
  <c r="K484" i="1"/>
  <c r="S484" i="1" s="1"/>
  <c r="L484" i="1"/>
  <c r="M484" i="1" s="1"/>
  <c r="BW484" i="1" s="1"/>
  <c r="B485" i="1"/>
  <c r="C485" i="1" s="1"/>
  <c r="D485" i="1"/>
  <c r="E485" i="1"/>
  <c r="F485" i="1" s="1"/>
  <c r="G485" i="1"/>
  <c r="H485" i="1" s="1"/>
  <c r="I485" i="1"/>
  <c r="J485" i="1"/>
  <c r="K485" i="1"/>
  <c r="S485" i="1" s="1"/>
  <c r="L485" i="1"/>
  <c r="M485" i="1" s="1"/>
  <c r="BW485" i="1" s="1"/>
  <c r="B486" i="1"/>
  <c r="C486" i="1" s="1"/>
  <c r="D486" i="1"/>
  <c r="E486" i="1"/>
  <c r="F486" i="1" s="1"/>
  <c r="G486" i="1"/>
  <c r="H486" i="1" s="1"/>
  <c r="I486" i="1"/>
  <c r="J486" i="1"/>
  <c r="K486" i="1"/>
  <c r="N486" i="1" s="1"/>
  <c r="L486" i="1"/>
  <c r="M486" i="1" s="1"/>
  <c r="BW486" i="1" s="1"/>
  <c r="B487" i="1"/>
  <c r="C487" i="1" s="1"/>
  <c r="D487" i="1"/>
  <c r="E487" i="1"/>
  <c r="F487" i="1" s="1"/>
  <c r="G487" i="1"/>
  <c r="H487" i="1" s="1"/>
  <c r="I487" i="1"/>
  <c r="J487" i="1"/>
  <c r="K487" i="1"/>
  <c r="S487" i="1" s="1"/>
  <c r="L487" i="1"/>
  <c r="M487" i="1" s="1"/>
  <c r="BW487" i="1" s="1"/>
  <c r="B488" i="1"/>
  <c r="C488" i="1" s="1"/>
  <c r="D488" i="1"/>
  <c r="E488" i="1"/>
  <c r="F488" i="1" s="1"/>
  <c r="G488" i="1"/>
  <c r="H488" i="1" s="1"/>
  <c r="I488" i="1"/>
  <c r="J488" i="1"/>
  <c r="K488" i="1"/>
  <c r="L488" i="1"/>
  <c r="M488" i="1" s="1"/>
  <c r="BW488" i="1" s="1"/>
  <c r="B489" i="1"/>
  <c r="C489" i="1" s="1"/>
  <c r="D489" i="1"/>
  <c r="E489" i="1"/>
  <c r="F489" i="1" s="1"/>
  <c r="G489" i="1"/>
  <c r="H489" i="1" s="1"/>
  <c r="I489" i="1"/>
  <c r="J489" i="1"/>
  <c r="K489" i="1"/>
  <c r="N489" i="1" s="1"/>
  <c r="O489" i="1" s="1"/>
  <c r="BJ489" i="1" s="1"/>
  <c r="BK489" i="1" s="1"/>
  <c r="L489" i="1"/>
  <c r="M489" i="1" s="1"/>
  <c r="BW489" i="1" s="1"/>
  <c r="B490" i="1"/>
  <c r="C490" i="1" s="1"/>
  <c r="D490" i="1"/>
  <c r="E490" i="1"/>
  <c r="F490" i="1" s="1"/>
  <c r="CG490" i="1" s="1"/>
  <c r="G490" i="1"/>
  <c r="H490" i="1" s="1"/>
  <c r="I490" i="1"/>
  <c r="J490" i="1"/>
  <c r="K490" i="1"/>
  <c r="N490" i="1" s="1"/>
  <c r="L490" i="1"/>
  <c r="M490" i="1" s="1"/>
  <c r="BW490" i="1" s="1"/>
  <c r="B491" i="1"/>
  <c r="C491" i="1" s="1"/>
  <c r="D491" i="1"/>
  <c r="E491" i="1"/>
  <c r="F491" i="1" s="1"/>
  <c r="G491" i="1"/>
  <c r="H491" i="1" s="1"/>
  <c r="I491" i="1"/>
  <c r="J491" i="1"/>
  <c r="K491" i="1"/>
  <c r="L491" i="1"/>
  <c r="M491" i="1" s="1"/>
  <c r="BW491" i="1" s="1"/>
  <c r="B492" i="1"/>
  <c r="C492" i="1" s="1"/>
  <c r="D492" i="1"/>
  <c r="E492" i="1"/>
  <c r="F492" i="1" s="1"/>
  <c r="G492" i="1"/>
  <c r="H492" i="1" s="1"/>
  <c r="I492" i="1"/>
  <c r="J492" i="1"/>
  <c r="K492" i="1"/>
  <c r="N492" i="1" s="1"/>
  <c r="O492" i="1" s="1"/>
  <c r="BJ492" i="1" s="1"/>
  <c r="BK492" i="1" s="1"/>
  <c r="L492" i="1"/>
  <c r="M492" i="1" s="1"/>
  <c r="BW492" i="1" s="1"/>
  <c r="B493" i="1"/>
  <c r="C493" i="1" s="1"/>
  <c r="D493" i="1"/>
  <c r="E493" i="1"/>
  <c r="F493" i="1" s="1"/>
  <c r="G493" i="1"/>
  <c r="H493" i="1" s="1"/>
  <c r="I493" i="1"/>
  <c r="J493" i="1"/>
  <c r="K493" i="1"/>
  <c r="N493" i="1" s="1"/>
  <c r="O493" i="1" s="1"/>
  <c r="BJ493" i="1" s="1"/>
  <c r="BK493" i="1" s="1"/>
  <c r="L493" i="1"/>
  <c r="M493" i="1" s="1"/>
  <c r="BW493" i="1" s="1"/>
  <c r="B494" i="1"/>
  <c r="C494" i="1" s="1"/>
  <c r="D494" i="1"/>
  <c r="E494" i="1"/>
  <c r="F494" i="1" s="1"/>
  <c r="G494" i="1"/>
  <c r="H494" i="1" s="1"/>
  <c r="I494" i="1"/>
  <c r="J494" i="1"/>
  <c r="K494" i="1"/>
  <c r="N494" i="1" s="1"/>
  <c r="L494" i="1"/>
  <c r="M494" i="1" s="1"/>
  <c r="BW494" i="1" s="1"/>
  <c r="B495" i="1"/>
  <c r="C495" i="1" s="1"/>
  <c r="D495" i="1"/>
  <c r="E495" i="1"/>
  <c r="F495" i="1" s="1"/>
  <c r="G495" i="1"/>
  <c r="H495" i="1" s="1"/>
  <c r="I495" i="1"/>
  <c r="J495" i="1"/>
  <c r="K495" i="1"/>
  <c r="S495" i="1" s="1"/>
  <c r="L495" i="1"/>
  <c r="M495" i="1" s="1"/>
  <c r="BW495" i="1" s="1"/>
  <c r="B496" i="1"/>
  <c r="C496" i="1" s="1"/>
  <c r="D496" i="1"/>
  <c r="E496" i="1"/>
  <c r="F496" i="1" s="1"/>
  <c r="G496" i="1"/>
  <c r="H496" i="1" s="1"/>
  <c r="I496" i="1"/>
  <c r="J496" i="1"/>
  <c r="K496" i="1"/>
  <c r="N496" i="1" s="1"/>
  <c r="O496" i="1" s="1"/>
  <c r="BJ496" i="1" s="1"/>
  <c r="BK496" i="1" s="1"/>
  <c r="L496" i="1"/>
  <c r="M496" i="1" s="1"/>
  <c r="BW496" i="1" s="1"/>
  <c r="B497" i="1"/>
  <c r="C497" i="1" s="1"/>
  <c r="D497" i="1"/>
  <c r="E497" i="1"/>
  <c r="F497" i="1" s="1"/>
  <c r="G497" i="1"/>
  <c r="H497" i="1" s="1"/>
  <c r="I497" i="1"/>
  <c r="J497" i="1"/>
  <c r="K497" i="1"/>
  <c r="S497" i="1" s="1"/>
  <c r="L497" i="1"/>
  <c r="M497" i="1" s="1"/>
  <c r="BW497" i="1" s="1"/>
  <c r="B498" i="1"/>
  <c r="C498" i="1" s="1"/>
  <c r="D498" i="1"/>
  <c r="E498" i="1"/>
  <c r="F498" i="1" s="1"/>
  <c r="G498" i="1"/>
  <c r="H498" i="1" s="1"/>
  <c r="I498" i="1"/>
  <c r="J498" i="1"/>
  <c r="K498" i="1"/>
  <c r="N498" i="1" s="1"/>
  <c r="L498" i="1"/>
  <c r="M498" i="1" s="1"/>
  <c r="BW498" i="1" s="1"/>
  <c r="B499" i="1"/>
  <c r="C499" i="1" s="1"/>
  <c r="D499" i="1"/>
  <c r="E499" i="1"/>
  <c r="F499" i="1" s="1"/>
  <c r="G499" i="1"/>
  <c r="H499" i="1" s="1"/>
  <c r="I499" i="1"/>
  <c r="J499" i="1"/>
  <c r="K499" i="1"/>
  <c r="S499" i="1" s="1"/>
  <c r="L499" i="1"/>
  <c r="M499" i="1" s="1"/>
  <c r="BW499" i="1" s="1"/>
  <c r="B500" i="1"/>
  <c r="C500" i="1" s="1"/>
  <c r="D500" i="1"/>
  <c r="E500" i="1"/>
  <c r="F500" i="1" s="1"/>
  <c r="G500" i="1"/>
  <c r="H500" i="1" s="1"/>
  <c r="I500" i="1"/>
  <c r="J500" i="1"/>
  <c r="K500" i="1"/>
  <c r="S500" i="1" s="1"/>
  <c r="L500" i="1"/>
  <c r="M500" i="1" s="1"/>
  <c r="BW500" i="1" s="1"/>
  <c r="L7" i="1"/>
  <c r="AE7" i="1"/>
  <c r="AE8" i="1" s="1"/>
  <c r="AE9" i="1" s="1"/>
  <c r="AE10" i="1" s="1"/>
  <c r="AE11" i="1" s="1"/>
  <c r="AE12" i="1" s="1"/>
  <c r="AE13" i="1" s="1"/>
  <c r="AE14" i="1" s="1"/>
  <c r="AE15" i="1" s="1"/>
  <c r="AE16" i="1" s="1"/>
  <c r="AE17" i="1" s="1"/>
  <c r="AE18" i="1" s="1"/>
  <c r="K7" i="1"/>
  <c r="R7" i="1" s="1"/>
  <c r="CI7" i="1" s="1"/>
  <c r="J7" i="1"/>
  <c r="I7" i="1"/>
  <c r="G7" i="1"/>
  <c r="H7" i="1" s="1"/>
  <c r="E7" i="1"/>
  <c r="F7" i="1" s="1"/>
  <c r="CG7" i="1" s="1"/>
  <c r="D7" i="1"/>
  <c r="AK7" i="1" s="1"/>
  <c r="H10" i="4" s="1"/>
  <c r="B7" i="1"/>
  <c r="C7" i="1" s="1"/>
  <c r="BW367" i="1" l="1"/>
  <c r="BW359" i="1"/>
  <c r="BW349" i="1"/>
  <c r="CG384" i="1"/>
  <c r="CG432" i="1"/>
  <c r="BW369" i="1"/>
  <c r="BW366" i="1"/>
  <c r="BW361" i="1"/>
  <c r="BW368" i="1"/>
  <c r="BW355" i="1"/>
  <c r="BW353" i="1"/>
  <c r="BW295" i="1"/>
  <c r="CG487" i="1"/>
  <c r="BX461" i="1"/>
  <c r="BW461" i="1"/>
  <c r="BX456" i="1"/>
  <c r="BW456" i="1"/>
  <c r="BX433" i="1"/>
  <c r="BW433" i="1"/>
  <c r="BX418" i="1"/>
  <c r="BW418" i="1"/>
  <c r="BX347" i="1"/>
  <c r="BW347" i="1"/>
  <c r="BX342" i="1"/>
  <c r="BW342" i="1"/>
  <c r="BX340" i="1"/>
  <c r="BW340" i="1"/>
  <c r="BX336" i="1"/>
  <c r="BW336" i="1"/>
  <c r="BX327" i="1"/>
  <c r="BW327" i="1"/>
  <c r="BX320" i="1"/>
  <c r="BW320" i="1"/>
  <c r="BX316" i="1"/>
  <c r="BW316" i="1"/>
  <c r="BX314" i="1"/>
  <c r="BW314" i="1"/>
  <c r="BX307" i="1"/>
  <c r="BW307" i="1"/>
  <c r="BX303" i="1"/>
  <c r="BW303" i="1"/>
  <c r="BX299" i="1"/>
  <c r="BW299" i="1"/>
  <c r="BX293" i="1"/>
  <c r="BW293" i="1"/>
  <c r="BX289" i="1"/>
  <c r="BW289" i="1"/>
  <c r="BX280" i="1"/>
  <c r="BW280" i="1"/>
  <c r="BX278" i="1"/>
  <c r="BW278" i="1"/>
  <c r="BX276" i="1"/>
  <c r="BW276" i="1"/>
  <c r="BX274" i="1"/>
  <c r="BW274" i="1"/>
  <c r="BX272" i="1"/>
  <c r="BW272" i="1"/>
  <c r="BX268" i="1"/>
  <c r="BW268" i="1"/>
  <c r="BX266" i="1"/>
  <c r="BW266" i="1"/>
  <c r="BX259" i="1"/>
  <c r="BW259" i="1"/>
  <c r="BX254" i="1"/>
  <c r="BW254" i="1"/>
  <c r="BX252" i="1"/>
  <c r="BW252" i="1"/>
  <c r="BX468" i="1"/>
  <c r="BW468" i="1"/>
  <c r="BX451" i="1"/>
  <c r="BW451" i="1"/>
  <c r="BX434" i="1"/>
  <c r="BW434" i="1"/>
  <c r="BX424" i="1"/>
  <c r="BW424" i="1"/>
  <c r="BX414" i="1"/>
  <c r="BW414" i="1"/>
  <c r="BX412" i="1"/>
  <c r="BW412" i="1"/>
  <c r="BX397" i="1"/>
  <c r="BW397" i="1"/>
  <c r="BX396" i="1"/>
  <c r="BW396" i="1"/>
  <c r="BX394" i="1"/>
  <c r="BW394" i="1"/>
  <c r="BX393" i="1"/>
  <c r="BW393" i="1"/>
  <c r="BX392" i="1"/>
  <c r="BW392" i="1"/>
  <c r="BX390" i="1"/>
  <c r="BW390" i="1"/>
  <c r="BX389" i="1"/>
  <c r="BW389" i="1"/>
  <c r="BX386" i="1"/>
  <c r="BW386" i="1"/>
  <c r="BX374" i="1"/>
  <c r="BW374" i="1"/>
  <c r="BX370" i="1"/>
  <c r="BW370" i="1"/>
  <c r="BX365" i="1"/>
  <c r="BW365" i="1"/>
  <c r="BX364" i="1"/>
  <c r="BW364" i="1"/>
  <c r="BX363" i="1"/>
  <c r="BW363" i="1"/>
  <c r="BX362" i="1"/>
  <c r="BW362" i="1"/>
  <c r="BX360" i="1"/>
  <c r="BW360" i="1"/>
  <c r="BX357" i="1"/>
  <c r="BW357" i="1"/>
  <c r="BX356" i="1"/>
  <c r="BW356" i="1"/>
  <c r="BX352" i="1"/>
  <c r="BW352" i="1"/>
  <c r="BX350" i="1"/>
  <c r="BW350" i="1"/>
  <c r="BX348" i="1"/>
  <c r="BW348" i="1"/>
  <c r="BX345" i="1"/>
  <c r="BW345" i="1"/>
  <c r="BX344" i="1"/>
  <c r="BW344" i="1"/>
  <c r="BX338" i="1"/>
  <c r="BW338" i="1"/>
  <c r="BX337" i="1"/>
  <c r="BW337" i="1"/>
  <c r="BX334" i="1"/>
  <c r="BW334" i="1"/>
  <c r="BX333" i="1"/>
  <c r="BW333" i="1"/>
  <c r="BX330" i="1"/>
  <c r="BW330" i="1"/>
  <c r="BX329" i="1"/>
  <c r="BW329" i="1"/>
  <c r="BX326" i="1"/>
  <c r="BW326" i="1"/>
  <c r="BX323" i="1"/>
  <c r="BW323" i="1"/>
  <c r="BX321" i="1"/>
  <c r="BW321" i="1"/>
  <c r="BX317" i="1"/>
  <c r="BW317" i="1"/>
  <c r="BX312" i="1"/>
  <c r="BW312" i="1"/>
  <c r="BX311" i="1"/>
  <c r="BW311" i="1"/>
  <c r="BX308" i="1"/>
  <c r="BW308" i="1"/>
  <c r="BX304" i="1"/>
  <c r="BW304" i="1"/>
  <c r="BX301" i="1"/>
  <c r="BW301" i="1"/>
  <c r="BX300" i="1"/>
  <c r="BW300" i="1"/>
  <c r="BX294" i="1"/>
  <c r="BW294" i="1"/>
  <c r="BX291" i="1"/>
  <c r="BW291" i="1"/>
  <c r="BX290" i="1"/>
  <c r="BW290" i="1"/>
  <c r="BX287" i="1"/>
  <c r="BW287" i="1"/>
  <c r="BX286" i="1"/>
  <c r="BW286" i="1"/>
  <c r="BX283" i="1"/>
  <c r="BW283" i="1"/>
  <c r="BX282" i="1"/>
  <c r="BW282" i="1"/>
  <c r="BX279" i="1"/>
  <c r="BW279" i="1"/>
  <c r="BX275" i="1"/>
  <c r="BW275" i="1"/>
  <c r="BX271" i="1"/>
  <c r="BW271" i="1"/>
  <c r="BX269" i="1"/>
  <c r="BW269" i="1"/>
  <c r="BX265" i="1"/>
  <c r="BW265" i="1"/>
  <c r="BX262" i="1"/>
  <c r="BW262" i="1"/>
  <c r="BX261" i="1"/>
  <c r="BW261" i="1"/>
  <c r="BX256" i="1"/>
  <c r="BW256" i="1"/>
  <c r="BX255" i="1"/>
  <c r="BW255" i="1"/>
  <c r="BX253" i="1"/>
  <c r="BW253" i="1"/>
  <c r="BX250" i="1"/>
  <c r="BW250" i="1"/>
  <c r="BX249" i="1"/>
  <c r="BW249" i="1"/>
  <c r="BX24" i="1"/>
  <c r="BW24" i="1"/>
  <c r="BX440" i="1"/>
  <c r="BW440" i="1"/>
  <c r="BX428" i="1"/>
  <c r="BW428" i="1"/>
  <c r="BX425" i="1"/>
  <c r="BW425" i="1"/>
  <c r="BX410" i="1"/>
  <c r="BW410" i="1"/>
  <c r="BX408" i="1"/>
  <c r="BW408" i="1"/>
  <c r="BX406" i="1"/>
  <c r="BW406" i="1"/>
  <c r="BX402" i="1"/>
  <c r="BW402" i="1"/>
  <c r="BX401" i="1"/>
  <c r="BW401" i="1"/>
  <c r="BX377" i="1"/>
  <c r="BW377" i="1"/>
  <c r="BX373" i="1"/>
  <c r="BW373" i="1"/>
  <c r="BX358" i="1"/>
  <c r="BW358" i="1"/>
  <c r="BX354" i="1"/>
  <c r="BW354" i="1"/>
  <c r="BX346" i="1"/>
  <c r="BW346" i="1"/>
  <c r="BX341" i="1"/>
  <c r="BW341" i="1"/>
  <c r="BX335" i="1"/>
  <c r="BW335" i="1"/>
  <c r="BX332" i="1"/>
  <c r="BW332" i="1"/>
  <c r="BX331" i="1"/>
  <c r="BW331" i="1"/>
  <c r="BX328" i="1"/>
  <c r="BW328" i="1"/>
  <c r="BX325" i="1"/>
  <c r="BW325" i="1"/>
  <c r="BX324" i="1"/>
  <c r="BW324" i="1"/>
  <c r="BX322" i="1"/>
  <c r="BW322" i="1"/>
  <c r="BX319" i="1"/>
  <c r="BW319" i="1"/>
  <c r="BX318" i="1"/>
  <c r="BW318" i="1"/>
  <c r="BX313" i="1"/>
  <c r="BW313" i="1"/>
  <c r="BX310" i="1"/>
  <c r="BW310" i="1"/>
  <c r="BX309" i="1"/>
  <c r="BW309" i="1"/>
  <c r="BX306" i="1"/>
  <c r="BW306" i="1"/>
  <c r="BX305" i="1"/>
  <c r="BW305" i="1"/>
  <c r="BX302" i="1"/>
  <c r="BW302" i="1"/>
  <c r="BX298" i="1"/>
  <c r="BW298" i="1"/>
  <c r="BX297" i="1"/>
  <c r="BW297" i="1"/>
  <c r="BX296" i="1"/>
  <c r="BW296" i="1"/>
  <c r="BX292" i="1"/>
  <c r="BW292" i="1"/>
  <c r="BX288" i="1"/>
  <c r="BW288" i="1"/>
  <c r="BX285" i="1"/>
  <c r="BW285" i="1"/>
  <c r="BX284" i="1"/>
  <c r="BW284" i="1"/>
  <c r="BX281" i="1"/>
  <c r="BW281" i="1"/>
  <c r="BX277" i="1"/>
  <c r="BW277" i="1"/>
  <c r="BX273" i="1"/>
  <c r="BW273" i="1"/>
  <c r="BX270" i="1"/>
  <c r="BW270" i="1"/>
  <c r="BX267" i="1"/>
  <c r="BW267" i="1"/>
  <c r="BX264" i="1"/>
  <c r="BW264" i="1"/>
  <c r="BX263" i="1"/>
  <c r="BW263" i="1"/>
  <c r="BX260" i="1"/>
  <c r="BW260" i="1"/>
  <c r="BX258" i="1"/>
  <c r="BW258" i="1"/>
  <c r="BX257" i="1"/>
  <c r="BW257" i="1"/>
  <c r="BX251" i="1"/>
  <c r="BW251" i="1"/>
  <c r="BX248" i="1"/>
  <c r="BW248" i="1"/>
  <c r="BS498" i="1"/>
  <c r="BX498" i="1"/>
  <c r="BS495" i="1"/>
  <c r="BX495" i="1"/>
  <c r="BS491" i="1"/>
  <c r="BX491" i="1"/>
  <c r="BS485" i="1"/>
  <c r="BX485" i="1"/>
  <c r="BS482" i="1"/>
  <c r="BX482" i="1"/>
  <c r="BS481" i="1"/>
  <c r="BX481" i="1"/>
  <c r="BS475" i="1"/>
  <c r="BX475" i="1"/>
  <c r="BS474" i="1"/>
  <c r="BX474" i="1"/>
  <c r="BS471" i="1"/>
  <c r="BX471" i="1"/>
  <c r="BS469" i="1"/>
  <c r="BX469" i="1"/>
  <c r="BS466" i="1"/>
  <c r="BX466" i="1"/>
  <c r="BS463" i="1"/>
  <c r="BX463" i="1"/>
  <c r="BS458" i="1"/>
  <c r="BX458" i="1"/>
  <c r="BS455" i="1"/>
  <c r="BX455" i="1"/>
  <c r="BS448" i="1"/>
  <c r="BX448" i="1"/>
  <c r="BS447" i="1"/>
  <c r="BX447" i="1"/>
  <c r="BS444" i="1"/>
  <c r="BX444" i="1"/>
  <c r="BS441" i="1"/>
  <c r="BX441" i="1"/>
  <c r="BS437" i="1"/>
  <c r="BX437" i="1"/>
  <c r="BS430" i="1"/>
  <c r="BX430" i="1"/>
  <c r="BS429" i="1"/>
  <c r="BX429" i="1"/>
  <c r="BS427" i="1"/>
  <c r="BX427" i="1"/>
  <c r="BS423" i="1"/>
  <c r="BX423" i="1"/>
  <c r="BS420" i="1"/>
  <c r="BX420" i="1"/>
  <c r="BS419" i="1"/>
  <c r="BX419" i="1"/>
  <c r="BS417" i="1"/>
  <c r="BX417" i="1"/>
  <c r="BS409" i="1"/>
  <c r="BX409" i="1"/>
  <c r="BS387" i="1"/>
  <c r="BX387" i="1"/>
  <c r="BS384" i="1"/>
  <c r="BX384" i="1"/>
  <c r="BS383" i="1"/>
  <c r="BX383" i="1"/>
  <c r="BS379" i="1"/>
  <c r="BX379" i="1"/>
  <c r="BS371" i="1"/>
  <c r="BX371" i="1"/>
  <c r="BS368" i="1"/>
  <c r="BX368" i="1"/>
  <c r="BS355" i="1"/>
  <c r="BX355" i="1"/>
  <c r="BS315" i="1"/>
  <c r="BX315" i="1"/>
  <c r="BS500" i="1"/>
  <c r="BX500" i="1"/>
  <c r="BS497" i="1"/>
  <c r="BX497" i="1"/>
  <c r="BS494" i="1"/>
  <c r="BX494" i="1"/>
  <c r="BS492" i="1"/>
  <c r="BX492" i="1"/>
  <c r="BS489" i="1"/>
  <c r="BX489" i="1"/>
  <c r="BS488" i="1"/>
  <c r="BX488" i="1"/>
  <c r="BS487" i="1"/>
  <c r="BX487" i="1"/>
  <c r="BS483" i="1"/>
  <c r="BX483" i="1"/>
  <c r="BS480" i="1"/>
  <c r="BX480" i="1"/>
  <c r="BS476" i="1"/>
  <c r="BX476" i="1"/>
  <c r="BS473" i="1"/>
  <c r="BX473" i="1"/>
  <c r="BS465" i="1"/>
  <c r="BX465" i="1"/>
  <c r="BS464" i="1"/>
  <c r="BX464" i="1"/>
  <c r="BS460" i="1"/>
  <c r="BX460" i="1"/>
  <c r="BS457" i="1"/>
  <c r="BX457" i="1"/>
  <c r="BS454" i="1"/>
  <c r="BX454" i="1"/>
  <c r="BS453" i="1"/>
  <c r="BX453" i="1"/>
  <c r="BS452" i="1"/>
  <c r="BX452" i="1"/>
  <c r="BS449" i="1"/>
  <c r="BX449" i="1"/>
  <c r="BS446" i="1"/>
  <c r="BX446" i="1"/>
  <c r="BS445" i="1"/>
  <c r="BX445" i="1"/>
  <c r="BS439" i="1"/>
  <c r="BX439" i="1"/>
  <c r="BS436" i="1"/>
  <c r="BX436" i="1"/>
  <c r="BS431" i="1"/>
  <c r="BX431" i="1"/>
  <c r="BS426" i="1"/>
  <c r="BX426" i="1"/>
  <c r="BS421" i="1"/>
  <c r="BX421" i="1"/>
  <c r="BS415" i="1"/>
  <c r="BX415" i="1"/>
  <c r="BS404" i="1"/>
  <c r="BX404" i="1"/>
  <c r="BS400" i="1"/>
  <c r="BX400" i="1"/>
  <c r="BS391" i="1"/>
  <c r="BX391" i="1"/>
  <c r="BS382" i="1"/>
  <c r="BX382" i="1"/>
  <c r="BS380" i="1"/>
  <c r="BX380" i="1"/>
  <c r="BS375" i="1"/>
  <c r="BX375" i="1"/>
  <c r="BS367" i="1"/>
  <c r="BX367" i="1"/>
  <c r="BS366" i="1"/>
  <c r="BX366" i="1"/>
  <c r="BS361" i="1"/>
  <c r="BX361" i="1"/>
  <c r="BS359" i="1"/>
  <c r="BX359" i="1"/>
  <c r="BS353" i="1"/>
  <c r="BX353" i="1"/>
  <c r="BS351" i="1"/>
  <c r="BX351" i="1"/>
  <c r="BS349" i="1"/>
  <c r="BX349" i="1"/>
  <c r="BS343" i="1"/>
  <c r="BX343" i="1"/>
  <c r="BS339" i="1"/>
  <c r="BX339" i="1"/>
  <c r="CG450" i="1"/>
  <c r="BS499" i="1"/>
  <c r="BX499" i="1"/>
  <c r="BS496" i="1"/>
  <c r="BX496" i="1"/>
  <c r="BS493" i="1"/>
  <c r="BX493" i="1"/>
  <c r="BS490" i="1"/>
  <c r="BX490" i="1"/>
  <c r="BS486" i="1"/>
  <c r="BX486" i="1"/>
  <c r="BS484" i="1"/>
  <c r="BX484" i="1"/>
  <c r="BS479" i="1"/>
  <c r="BX479" i="1"/>
  <c r="BS478" i="1"/>
  <c r="BX478" i="1"/>
  <c r="BS477" i="1"/>
  <c r="BX477" i="1"/>
  <c r="BS472" i="1"/>
  <c r="BX472" i="1"/>
  <c r="BS470" i="1"/>
  <c r="BX470" i="1"/>
  <c r="BS467" i="1"/>
  <c r="BX467" i="1"/>
  <c r="BS462" i="1"/>
  <c r="BX462" i="1"/>
  <c r="BS459" i="1"/>
  <c r="BX459" i="1"/>
  <c r="BS450" i="1"/>
  <c r="BX450" i="1"/>
  <c r="BS443" i="1"/>
  <c r="BX443" i="1"/>
  <c r="BS442" i="1"/>
  <c r="BX442" i="1"/>
  <c r="BS438" i="1"/>
  <c r="BX438" i="1"/>
  <c r="BS435" i="1"/>
  <c r="BX435" i="1"/>
  <c r="BS432" i="1"/>
  <c r="BX432" i="1"/>
  <c r="BS422" i="1"/>
  <c r="BX422" i="1"/>
  <c r="BS416" i="1"/>
  <c r="BX416" i="1"/>
  <c r="BS413" i="1"/>
  <c r="BX413" i="1"/>
  <c r="BS411" i="1"/>
  <c r="BX411" i="1"/>
  <c r="BS407" i="1"/>
  <c r="BX407" i="1"/>
  <c r="BS405" i="1"/>
  <c r="BX405" i="1"/>
  <c r="BS403" i="1"/>
  <c r="BX403" i="1"/>
  <c r="BS399" i="1"/>
  <c r="BX399" i="1"/>
  <c r="BS398" i="1"/>
  <c r="BX398" i="1"/>
  <c r="BS395" i="1"/>
  <c r="BX395" i="1"/>
  <c r="BS388" i="1"/>
  <c r="BX388" i="1"/>
  <c r="BS385" i="1"/>
  <c r="BX385" i="1"/>
  <c r="BS381" i="1"/>
  <c r="BX381" i="1"/>
  <c r="BS378" i="1"/>
  <c r="BX378" i="1"/>
  <c r="BS376" i="1"/>
  <c r="BX376" i="1"/>
  <c r="BS372" i="1"/>
  <c r="BX372" i="1"/>
  <c r="BS369" i="1"/>
  <c r="BX369" i="1"/>
  <c r="BS295" i="1"/>
  <c r="BX295" i="1"/>
  <c r="BP461" i="1"/>
  <c r="BS461" i="1"/>
  <c r="BP440" i="1"/>
  <c r="BS440" i="1"/>
  <c r="BP434" i="1"/>
  <c r="BS434" i="1"/>
  <c r="BP425" i="1"/>
  <c r="BS425" i="1"/>
  <c r="BP424" i="1"/>
  <c r="BS424" i="1"/>
  <c r="BP418" i="1"/>
  <c r="BS418" i="1"/>
  <c r="BP412" i="1"/>
  <c r="BS412" i="1"/>
  <c r="BP408" i="1"/>
  <c r="BS408" i="1"/>
  <c r="BP401" i="1"/>
  <c r="BS401" i="1"/>
  <c r="BP392" i="1"/>
  <c r="BS392" i="1"/>
  <c r="BP390" i="1"/>
  <c r="BS390" i="1"/>
  <c r="BP373" i="1"/>
  <c r="BS373" i="1"/>
  <c r="BP362" i="1"/>
  <c r="BS362" i="1"/>
  <c r="BP358" i="1"/>
  <c r="BS358" i="1"/>
  <c r="BP354" i="1"/>
  <c r="BS354" i="1"/>
  <c r="BP346" i="1"/>
  <c r="BS346" i="1"/>
  <c r="BP338" i="1"/>
  <c r="BS338" i="1"/>
  <c r="BP335" i="1"/>
  <c r="BS335" i="1"/>
  <c r="BP331" i="1"/>
  <c r="BS331" i="1"/>
  <c r="BP328" i="1"/>
  <c r="BS328" i="1"/>
  <c r="BP325" i="1"/>
  <c r="BS325" i="1"/>
  <c r="BP322" i="1"/>
  <c r="BS322" i="1"/>
  <c r="BP319" i="1"/>
  <c r="BS319" i="1"/>
  <c r="BP312" i="1"/>
  <c r="BS312" i="1"/>
  <c r="BP309" i="1"/>
  <c r="BS309" i="1"/>
  <c r="BP306" i="1"/>
  <c r="BS306" i="1"/>
  <c r="BP303" i="1"/>
  <c r="BS303" i="1"/>
  <c r="BP300" i="1"/>
  <c r="BS300" i="1"/>
  <c r="BP297" i="1"/>
  <c r="BS297" i="1"/>
  <c r="BP296" i="1"/>
  <c r="BS296" i="1"/>
  <c r="BP293" i="1"/>
  <c r="BS293" i="1"/>
  <c r="BP288" i="1"/>
  <c r="BS288" i="1"/>
  <c r="BP285" i="1"/>
  <c r="BS285" i="1"/>
  <c r="BP283" i="1"/>
  <c r="BS283" i="1"/>
  <c r="BP280" i="1"/>
  <c r="BS280" i="1"/>
  <c r="BP278" i="1"/>
  <c r="BS278" i="1"/>
  <c r="BP275" i="1"/>
  <c r="BS275" i="1"/>
  <c r="BP271" i="1"/>
  <c r="BS271" i="1"/>
  <c r="BP268" i="1"/>
  <c r="BS268" i="1"/>
  <c r="BP261" i="1"/>
  <c r="BS261" i="1"/>
  <c r="BP258" i="1"/>
  <c r="BS258" i="1"/>
  <c r="BP254" i="1"/>
  <c r="BS254" i="1"/>
  <c r="BP252" i="1"/>
  <c r="BS252" i="1"/>
  <c r="BP251" i="1"/>
  <c r="BS251" i="1"/>
  <c r="BP248" i="1"/>
  <c r="BS248" i="1"/>
  <c r="BP24" i="1"/>
  <c r="BS24" i="1"/>
  <c r="BP468" i="1"/>
  <c r="BS468" i="1"/>
  <c r="BP456" i="1"/>
  <c r="BS456" i="1"/>
  <c r="BP451" i="1"/>
  <c r="BS451" i="1"/>
  <c r="BP433" i="1"/>
  <c r="BS433" i="1"/>
  <c r="BP394" i="1"/>
  <c r="BS394" i="1"/>
  <c r="BP389" i="1"/>
  <c r="BS389" i="1"/>
  <c r="BP386" i="1"/>
  <c r="BS386" i="1"/>
  <c r="BP374" i="1"/>
  <c r="BS374" i="1"/>
  <c r="BP370" i="1"/>
  <c r="BS370" i="1"/>
  <c r="BP364" i="1"/>
  <c r="BS364" i="1"/>
  <c r="BP360" i="1"/>
  <c r="BS360" i="1"/>
  <c r="BP357" i="1"/>
  <c r="BS357" i="1"/>
  <c r="BP356" i="1"/>
  <c r="BS356" i="1"/>
  <c r="BP352" i="1"/>
  <c r="BS352" i="1"/>
  <c r="BP348" i="1"/>
  <c r="BS348" i="1"/>
  <c r="BP344" i="1"/>
  <c r="BS344" i="1"/>
  <c r="BP341" i="1"/>
  <c r="BS341" i="1"/>
  <c r="BP340" i="1"/>
  <c r="BS340" i="1"/>
  <c r="BP337" i="1"/>
  <c r="BS337" i="1"/>
  <c r="BP334" i="1"/>
  <c r="BS334" i="1"/>
  <c r="BP332" i="1"/>
  <c r="BS332" i="1"/>
  <c r="BP329" i="1"/>
  <c r="BS329" i="1"/>
  <c r="BP323" i="1"/>
  <c r="BS323" i="1"/>
  <c r="BP321" i="1"/>
  <c r="BS321" i="1"/>
  <c r="BP318" i="1"/>
  <c r="BS318" i="1"/>
  <c r="BP313" i="1"/>
  <c r="BS313" i="1"/>
  <c r="BP310" i="1"/>
  <c r="BS310" i="1"/>
  <c r="BP307" i="1"/>
  <c r="BS307" i="1"/>
  <c r="BP304" i="1"/>
  <c r="BS304" i="1"/>
  <c r="BP301" i="1"/>
  <c r="BS301" i="1"/>
  <c r="BP298" i="1"/>
  <c r="BS298" i="1"/>
  <c r="BP292" i="1"/>
  <c r="BS292" i="1"/>
  <c r="BP291" i="1"/>
  <c r="BS291" i="1"/>
  <c r="BP290" i="1"/>
  <c r="BS290" i="1"/>
  <c r="BP289" i="1"/>
  <c r="BS289" i="1"/>
  <c r="BP286" i="1"/>
  <c r="BS286" i="1"/>
  <c r="BP284" i="1"/>
  <c r="BS284" i="1"/>
  <c r="BP281" i="1"/>
  <c r="BS281" i="1"/>
  <c r="BP277" i="1"/>
  <c r="BS277" i="1"/>
  <c r="BP274" i="1"/>
  <c r="BS274" i="1"/>
  <c r="BP272" i="1"/>
  <c r="BS272" i="1"/>
  <c r="BP270" i="1"/>
  <c r="BS270" i="1"/>
  <c r="BP266" i="1"/>
  <c r="BS266" i="1"/>
  <c r="BP265" i="1"/>
  <c r="BS265" i="1"/>
  <c r="BP264" i="1"/>
  <c r="BS264" i="1"/>
  <c r="BP263" i="1"/>
  <c r="BS263" i="1"/>
  <c r="BP260" i="1"/>
  <c r="BS260" i="1"/>
  <c r="BP256" i="1"/>
  <c r="BS256" i="1"/>
  <c r="BP250" i="1"/>
  <c r="BS250" i="1"/>
  <c r="BP249" i="1"/>
  <c r="BS249" i="1"/>
  <c r="BP428" i="1"/>
  <c r="BS428" i="1"/>
  <c r="BP414" i="1"/>
  <c r="BS414" i="1"/>
  <c r="BP410" i="1"/>
  <c r="BS410" i="1"/>
  <c r="BP406" i="1"/>
  <c r="BS406" i="1"/>
  <c r="BP402" i="1"/>
  <c r="BS402" i="1"/>
  <c r="BP397" i="1"/>
  <c r="BS397" i="1"/>
  <c r="BP396" i="1"/>
  <c r="BS396" i="1"/>
  <c r="BP393" i="1"/>
  <c r="BS393" i="1"/>
  <c r="BP377" i="1"/>
  <c r="BS377" i="1"/>
  <c r="BP365" i="1"/>
  <c r="BS365" i="1"/>
  <c r="BP363" i="1"/>
  <c r="BS363" i="1"/>
  <c r="BP350" i="1"/>
  <c r="BS350" i="1"/>
  <c r="BP347" i="1"/>
  <c r="BS347" i="1"/>
  <c r="BP345" i="1"/>
  <c r="BS345" i="1"/>
  <c r="BP342" i="1"/>
  <c r="BS342" i="1"/>
  <c r="BP336" i="1"/>
  <c r="BS336" i="1"/>
  <c r="BP333" i="1"/>
  <c r="BS333" i="1"/>
  <c r="BP330" i="1"/>
  <c r="BS330" i="1"/>
  <c r="BP327" i="1"/>
  <c r="BS327" i="1"/>
  <c r="BP326" i="1"/>
  <c r="BS326" i="1"/>
  <c r="BP324" i="1"/>
  <c r="BS324" i="1"/>
  <c r="BP320" i="1"/>
  <c r="BS320" i="1"/>
  <c r="BP317" i="1"/>
  <c r="BS317" i="1"/>
  <c r="BP316" i="1"/>
  <c r="BS316" i="1"/>
  <c r="BP314" i="1"/>
  <c r="BS314" i="1"/>
  <c r="BP311" i="1"/>
  <c r="BS311" i="1"/>
  <c r="BP308" i="1"/>
  <c r="BS308" i="1"/>
  <c r="BP305" i="1"/>
  <c r="BS305" i="1"/>
  <c r="BP302" i="1"/>
  <c r="BS302" i="1"/>
  <c r="BP299" i="1"/>
  <c r="BS299" i="1"/>
  <c r="BP294" i="1"/>
  <c r="BS294" i="1"/>
  <c r="BP287" i="1"/>
  <c r="BS287" i="1"/>
  <c r="BP282" i="1"/>
  <c r="BS282" i="1"/>
  <c r="BP279" i="1"/>
  <c r="BS279" i="1"/>
  <c r="BP276" i="1"/>
  <c r="BS276" i="1"/>
  <c r="BP273" i="1"/>
  <c r="BS273" i="1"/>
  <c r="BP269" i="1"/>
  <c r="BS269" i="1"/>
  <c r="BP267" i="1"/>
  <c r="BS267" i="1"/>
  <c r="BP262" i="1"/>
  <c r="BS262" i="1"/>
  <c r="BP259" i="1"/>
  <c r="BS259" i="1"/>
  <c r="BP257" i="1"/>
  <c r="BS257" i="1"/>
  <c r="BP255" i="1"/>
  <c r="BS255" i="1"/>
  <c r="BP253" i="1"/>
  <c r="BS253" i="1"/>
  <c r="BZ497" i="1"/>
  <c r="BP497" i="1"/>
  <c r="BZ496" i="1"/>
  <c r="BP496" i="1"/>
  <c r="BZ495" i="1"/>
  <c r="BP495" i="1"/>
  <c r="BZ494" i="1"/>
  <c r="BP494" i="1"/>
  <c r="BZ493" i="1"/>
  <c r="BP493" i="1"/>
  <c r="BZ490" i="1"/>
  <c r="BP490" i="1"/>
  <c r="BZ472" i="1"/>
  <c r="BP472" i="1"/>
  <c r="BZ471" i="1"/>
  <c r="BP471" i="1"/>
  <c r="BZ470" i="1"/>
  <c r="BP470" i="1"/>
  <c r="BZ469" i="1"/>
  <c r="BP469" i="1"/>
  <c r="BZ455" i="1"/>
  <c r="BP455" i="1"/>
  <c r="BZ454" i="1"/>
  <c r="BP454" i="1"/>
  <c r="BZ453" i="1"/>
  <c r="BP453" i="1"/>
  <c r="BZ452" i="1"/>
  <c r="BP452" i="1"/>
  <c r="BZ450" i="1"/>
  <c r="BP450" i="1"/>
  <c r="BZ449" i="1"/>
  <c r="BP449" i="1"/>
  <c r="BZ448" i="1"/>
  <c r="BP448" i="1"/>
  <c r="BZ447" i="1"/>
  <c r="BP447" i="1"/>
  <c r="BZ446" i="1"/>
  <c r="BP446" i="1"/>
  <c r="BZ445" i="1"/>
  <c r="BP445" i="1"/>
  <c r="BZ444" i="1"/>
  <c r="BP444" i="1"/>
  <c r="BZ441" i="1"/>
  <c r="BP441" i="1"/>
  <c r="BZ439" i="1"/>
  <c r="BP439" i="1"/>
  <c r="BZ438" i="1"/>
  <c r="BP438" i="1"/>
  <c r="BZ437" i="1"/>
  <c r="BP437" i="1"/>
  <c r="BZ436" i="1"/>
  <c r="BP436" i="1"/>
  <c r="BZ435" i="1"/>
  <c r="BP435" i="1"/>
  <c r="BZ432" i="1"/>
  <c r="BP432" i="1"/>
  <c r="BZ427" i="1"/>
  <c r="BP427" i="1"/>
  <c r="BZ423" i="1"/>
  <c r="BP423" i="1"/>
  <c r="BZ420" i="1"/>
  <c r="BP420" i="1"/>
  <c r="BZ409" i="1"/>
  <c r="BP409" i="1"/>
  <c r="BZ405" i="1"/>
  <c r="BP405" i="1"/>
  <c r="BZ399" i="1"/>
  <c r="BP399" i="1"/>
  <c r="BZ398" i="1"/>
  <c r="BP398" i="1"/>
  <c r="BZ391" i="1"/>
  <c r="BP391" i="1"/>
  <c r="BZ381" i="1"/>
  <c r="BP381" i="1"/>
  <c r="BZ380" i="1"/>
  <c r="BP380" i="1"/>
  <c r="BZ379" i="1"/>
  <c r="BP379" i="1"/>
  <c r="BZ378" i="1"/>
  <c r="BP378" i="1"/>
  <c r="BZ376" i="1"/>
  <c r="BP376" i="1"/>
  <c r="BZ375" i="1"/>
  <c r="BP375" i="1"/>
  <c r="BZ369" i="1"/>
  <c r="BP369" i="1"/>
  <c r="BZ368" i="1"/>
  <c r="BP368" i="1"/>
  <c r="BZ367" i="1"/>
  <c r="BP367" i="1"/>
  <c r="BZ366" i="1"/>
  <c r="BP366" i="1"/>
  <c r="BZ355" i="1"/>
  <c r="BP355" i="1"/>
  <c r="BZ349" i="1"/>
  <c r="BP349" i="1"/>
  <c r="BZ339" i="1"/>
  <c r="BP339" i="1"/>
  <c r="BZ431" i="1"/>
  <c r="BP431" i="1"/>
  <c r="BZ426" i="1"/>
  <c r="BP426" i="1"/>
  <c r="BZ419" i="1"/>
  <c r="BP419" i="1"/>
  <c r="BZ417" i="1"/>
  <c r="BP417" i="1"/>
  <c r="BZ415" i="1"/>
  <c r="BP415" i="1"/>
  <c r="BZ413" i="1"/>
  <c r="BP413" i="1"/>
  <c r="BZ411" i="1"/>
  <c r="BP411" i="1"/>
  <c r="BZ404" i="1"/>
  <c r="BP404" i="1"/>
  <c r="BZ400" i="1"/>
  <c r="BP400" i="1"/>
  <c r="BZ382" i="1"/>
  <c r="BP382" i="1"/>
  <c r="BZ359" i="1"/>
  <c r="BP359" i="1"/>
  <c r="BZ343" i="1"/>
  <c r="BP343" i="1"/>
  <c r="BZ500" i="1"/>
  <c r="BP500" i="1"/>
  <c r="BZ499" i="1"/>
  <c r="BP499" i="1"/>
  <c r="BZ498" i="1"/>
  <c r="BP498" i="1"/>
  <c r="BZ492" i="1"/>
  <c r="BP492" i="1"/>
  <c r="BZ491" i="1"/>
  <c r="BP491" i="1"/>
  <c r="BZ489" i="1"/>
  <c r="BP489" i="1"/>
  <c r="BZ488" i="1"/>
  <c r="BP488" i="1"/>
  <c r="BZ487" i="1"/>
  <c r="BP487" i="1"/>
  <c r="BZ486" i="1"/>
  <c r="BP486" i="1"/>
  <c r="BZ485" i="1"/>
  <c r="BP485" i="1"/>
  <c r="BZ484" i="1"/>
  <c r="BP484" i="1"/>
  <c r="BZ483" i="1"/>
  <c r="BP483" i="1"/>
  <c r="BZ482" i="1"/>
  <c r="BP482" i="1"/>
  <c r="BZ481" i="1"/>
  <c r="BP481" i="1"/>
  <c r="BZ480" i="1"/>
  <c r="BP480" i="1"/>
  <c r="BZ479" i="1"/>
  <c r="BP479" i="1"/>
  <c r="BZ478" i="1"/>
  <c r="BP478" i="1"/>
  <c r="BZ477" i="1"/>
  <c r="BP477" i="1"/>
  <c r="BZ476" i="1"/>
  <c r="BP476" i="1"/>
  <c r="BZ475" i="1"/>
  <c r="BP475" i="1"/>
  <c r="BZ474" i="1"/>
  <c r="BP474" i="1"/>
  <c r="BZ473" i="1"/>
  <c r="BP473" i="1"/>
  <c r="BZ467" i="1"/>
  <c r="BP467" i="1"/>
  <c r="BZ466" i="1"/>
  <c r="BP466" i="1"/>
  <c r="BZ465" i="1"/>
  <c r="BP465" i="1"/>
  <c r="BZ464" i="1"/>
  <c r="BP464" i="1"/>
  <c r="BZ463" i="1"/>
  <c r="BP463" i="1"/>
  <c r="BZ462" i="1"/>
  <c r="BP462" i="1"/>
  <c r="BZ460" i="1"/>
  <c r="BP460" i="1"/>
  <c r="BZ459" i="1"/>
  <c r="BP459" i="1"/>
  <c r="BZ458" i="1"/>
  <c r="BP458" i="1"/>
  <c r="BZ457" i="1"/>
  <c r="BP457" i="1"/>
  <c r="BZ443" i="1"/>
  <c r="BP443" i="1"/>
  <c r="BZ442" i="1"/>
  <c r="BP442" i="1"/>
  <c r="BZ430" i="1"/>
  <c r="BP430" i="1"/>
  <c r="BZ429" i="1"/>
  <c r="BP429" i="1"/>
  <c r="BZ422" i="1"/>
  <c r="BP422" i="1"/>
  <c r="BZ421" i="1"/>
  <c r="BP421" i="1"/>
  <c r="BZ416" i="1"/>
  <c r="BP416" i="1"/>
  <c r="BZ407" i="1"/>
  <c r="BP407" i="1"/>
  <c r="BZ403" i="1"/>
  <c r="BP403" i="1"/>
  <c r="BZ395" i="1"/>
  <c r="BP395" i="1"/>
  <c r="BZ388" i="1"/>
  <c r="BP388" i="1"/>
  <c r="BZ387" i="1"/>
  <c r="BP387" i="1"/>
  <c r="BZ385" i="1"/>
  <c r="BP385" i="1"/>
  <c r="BZ384" i="1"/>
  <c r="BP384" i="1"/>
  <c r="BZ383" i="1"/>
  <c r="BP383" i="1"/>
  <c r="BZ372" i="1"/>
  <c r="BP372" i="1"/>
  <c r="BZ371" i="1"/>
  <c r="BP371" i="1"/>
  <c r="BZ361" i="1"/>
  <c r="BP361" i="1"/>
  <c r="BZ353" i="1"/>
  <c r="BP353" i="1"/>
  <c r="BZ351" i="1"/>
  <c r="BP351" i="1"/>
  <c r="BZ315" i="1"/>
  <c r="BP315" i="1"/>
  <c r="BZ295" i="1"/>
  <c r="BP295" i="1"/>
  <c r="BZ451" i="1"/>
  <c r="BZ434" i="1"/>
  <c r="BZ433" i="1"/>
  <c r="BZ414" i="1"/>
  <c r="BZ374" i="1"/>
  <c r="BZ311" i="1"/>
  <c r="BZ412" i="1"/>
  <c r="BZ406" i="1"/>
  <c r="BZ401" i="1"/>
  <c r="BZ389" i="1"/>
  <c r="BZ362" i="1"/>
  <c r="BZ338" i="1"/>
  <c r="BZ360" i="1"/>
  <c r="BZ358" i="1"/>
  <c r="BZ350" i="1"/>
  <c r="BZ348" i="1"/>
  <c r="CG400" i="1"/>
  <c r="CG376" i="1"/>
  <c r="BZ324" i="1"/>
  <c r="BZ310" i="1"/>
  <c r="CG464" i="1"/>
  <c r="CG397" i="1"/>
  <c r="CG421" i="1"/>
  <c r="BZ365" i="1"/>
  <c r="BZ364" i="1"/>
  <c r="BZ354" i="1"/>
  <c r="BZ336" i="1"/>
  <c r="CG324" i="1"/>
  <c r="BZ327" i="1"/>
  <c r="CG279" i="1"/>
  <c r="CG497" i="1"/>
  <c r="BZ425" i="1"/>
  <c r="CG307" i="1"/>
  <c r="BZ335" i="1"/>
  <c r="CG336" i="1"/>
  <c r="CG402" i="1"/>
  <c r="CG269" i="1"/>
  <c r="CG480" i="1"/>
  <c r="BZ277" i="1"/>
  <c r="CG439" i="1"/>
  <c r="CG466" i="1"/>
  <c r="CG456" i="1"/>
  <c r="CG323" i="1"/>
  <c r="CG277" i="1"/>
  <c r="BZ276" i="1"/>
  <c r="BZ319" i="1"/>
  <c r="CG287" i="1"/>
  <c r="CG325" i="1"/>
  <c r="CG290" i="1"/>
  <c r="BZ254" i="1"/>
  <c r="BZ302" i="1"/>
  <c r="CG494" i="1"/>
  <c r="BZ325" i="1"/>
  <c r="CG308" i="1"/>
  <c r="BZ275" i="1"/>
  <c r="CG366" i="1"/>
  <c r="CG330" i="1"/>
  <c r="CG406" i="1"/>
  <c r="CG469" i="1"/>
  <c r="CG484" i="1"/>
  <c r="CG302" i="1"/>
  <c r="CG256" i="1"/>
  <c r="BZ390" i="1"/>
  <c r="BZ373" i="1"/>
  <c r="BZ357" i="1"/>
  <c r="BZ344" i="1"/>
  <c r="BZ342" i="1"/>
  <c r="BZ320" i="1"/>
  <c r="BZ318" i="1"/>
  <c r="CG306" i="1"/>
  <c r="CG275" i="1"/>
  <c r="CG263" i="1"/>
  <c r="CG383" i="1"/>
  <c r="CG311" i="1"/>
  <c r="CG367" i="1"/>
  <c r="CG377" i="1"/>
  <c r="CG266" i="1"/>
  <c r="BZ346" i="1"/>
  <c r="BZ322" i="1"/>
  <c r="BZ271" i="1"/>
  <c r="CG305" i="1"/>
  <c r="CG221" i="1"/>
  <c r="CG85" i="1"/>
  <c r="CG282" i="1"/>
  <c r="CG247" i="1"/>
  <c r="CG225" i="1"/>
  <c r="CG249" i="1"/>
  <c r="CG232" i="1"/>
  <c r="CG224" i="1"/>
  <c r="CG217" i="1"/>
  <c r="CG215" i="1"/>
  <c r="CG206" i="1"/>
  <c r="CG270" i="1"/>
  <c r="CG145" i="1"/>
  <c r="CG166" i="1"/>
  <c r="BZ261" i="1"/>
  <c r="BZ410" i="1"/>
  <c r="BZ408" i="1"/>
  <c r="BZ402" i="1"/>
  <c r="BZ396" i="1"/>
  <c r="BZ392" i="1"/>
  <c r="BZ341" i="1"/>
  <c r="BZ250" i="1"/>
  <c r="CG414" i="1"/>
  <c r="CG389" i="1"/>
  <c r="CG294" i="1"/>
  <c r="CG292" i="1"/>
  <c r="CG286" i="1"/>
  <c r="CG285" i="1"/>
  <c r="CG188" i="1"/>
  <c r="CG212" i="1"/>
  <c r="CG440" i="1"/>
  <c r="CG193" i="1"/>
  <c r="CG185" i="1"/>
  <c r="CG244" i="1"/>
  <c r="BE444" i="1"/>
  <c r="CI444" i="1"/>
  <c r="BE416" i="1"/>
  <c r="CI416" i="1"/>
  <c r="BE408" i="1"/>
  <c r="CI408" i="1"/>
  <c r="BE404" i="1"/>
  <c r="CI404" i="1"/>
  <c r="BE400" i="1"/>
  <c r="CI400" i="1"/>
  <c r="BE396" i="1"/>
  <c r="CI396" i="1"/>
  <c r="BE368" i="1"/>
  <c r="CI368" i="1"/>
  <c r="BE360" i="1"/>
  <c r="CI360" i="1"/>
  <c r="BE357" i="1"/>
  <c r="CI357" i="1"/>
  <c r="BE356" i="1"/>
  <c r="CI356" i="1"/>
  <c r="BE349" i="1"/>
  <c r="CI349" i="1"/>
  <c r="BE341" i="1"/>
  <c r="CI341" i="1"/>
  <c r="BE328" i="1"/>
  <c r="CI328" i="1"/>
  <c r="BE313" i="1"/>
  <c r="CI313" i="1"/>
  <c r="BE312" i="1"/>
  <c r="CI312" i="1"/>
  <c r="BE301" i="1"/>
  <c r="CI301" i="1"/>
  <c r="BE294" i="1"/>
  <c r="CI294" i="1"/>
  <c r="BE257" i="1"/>
  <c r="CI257" i="1"/>
  <c r="BE251" i="1"/>
  <c r="CI251" i="1"/>
  <c r="BE214" i="1"/>
  <c r="CI214" i="1"/>
  <c r="CG211" i="1"/>
  <c r="CG204" i="1"/>
  <c r="BE190" i="1"/>
  <c r="CI190" i="1"/>
  <c r="BE181" i="1"/>
  <c r="CI181" i="1"/>
  <c r="BE157" i="1"/>
  <c r="CI157" i="1"/>
  <c r="BE153" i="1"/>
  <c r="CI153" i="1"/>
  <c r="BE133" i="1"/>
  <c r="CI133" i="1"/>
  <c r="BE131" i="1"/>
  <c r="CI131" i="1"/>
  <c r="BE124" i="1"/>
  <c r="CI124" i="1"/>
  <c r="BE119" i="1"/>
  <c r="CI119" i="1"/>
  <c r="BE109" i="1"/>
  <c r="CI109" i="1"/>
  <c r="BE93" i="1"/>
  <c r="CI93" i="1"/>
  <c r="BE89" i="1"/>
  <c r="CI89" i="1"/>
  <c r="BE87" i="1"/>
  <c r="CI87" i="1"/>
  <c r="BE86" i="1"/>
  <c r="CI86" i="1"/>
  <c r="BE78" i="1"/>
  <c r="CI78" i="1"/>
  <c r="BE74" i="1"/>
  <c r="CI74" i="1"/>
  <c r="BE71" i="1"/>
  <c r="CI71" i="1"/>
  <c r="BE66" i="1"/>
  <c r="CI66" i="1"/>
  <c r="BE62" i="1"/>
  <c r="CI62" i="1"/>
  <c r="BE55" i="1"/>
  <c r="CI55" i="1"/>
  <c r="BE41" i="1"/>
  <c r="CI41" i="1"/>
  <c r="BE40" i="1"/>
  <c r="CI40" i="1"/>
  <c r="BE31" i="1"/>
  <c r="CI31" i="1"/>
  <c r="BE27" i="1"/>
  <c r="CI27" i="1"/>
  <c r="BE26" i="1"/>
  <c r="CI26" i="1"/>
  <c r="BE23" i="1"/>
  <c r="CI23" i="1"/>
  <c r="BE18" i="1"/>
  <c r="CI18" i="1"/>
  <c r="BE17" i="1"/>
  <c r="CI17" i="1"/>
  <c r="BE420" i="1"/>
  <c r="CI420" i="1"/>
  <c r="BE412" i="1"/>
  <c r="CI412" i="1"/>
  <c r="BE389" i="1"/>
  <c r="CI389" i="1"/>
  <c r="BE385" i="1"/>
  <c r="CI385" i="1"/>
  <c r="BE381" i="1"/>
  <c r="CI381" i="1"/>
  <c r="BE373" i="1"/>
  <c r="CI373" i="1"/>
  <c r="BE365" i="1"/>
  <c r="CI365" i="1"/>
  <c r="BE325" i="1"/>
  <c r="CI325" i="1"/>
  <c r="BE321" i="1"/>
  <c r="CI321" i="1"/>
  <c r="BE317" i="1"/>
  <c r="CI317" i="1"/>
  <c r="BE309" i="1"/>
  <c r="CI309" i="1"/>
  <c r="BE305" i="1"/>
  <c r="CI305" i="1"/>
  <c r="BE281" i="1"/>
  <c r="CI281" i="1"/>
  <c r="BE277" i="1"/>
  <c r="CI277" i="1"/>
  <c r="BE271" i="1"/>
  <c r="CI271" i="1"/>
  <c r="BE269" i="1"/>
  <c r="CI269" i="1"/>
  <c r="BE267" i="1"/>
  <c r="CI267" i="1"/>
  <c r="BE457" i="1"/>
  <c r="CI457" i="1"/>
  <c r="CG174" i="1"/>
  <c r="CG73" i="1"/>
  <c r="CG360" i="1"/>
  <c r="CG276" i="1"/>
  <c r="CG176" i="1"/>
  <c r="CG131" i="1"/>
  <c r="CG87" i="1"/>
  <c r="CG64" i="1"/>
  <c r="CG160" i="1"/>
  <c r="CG91" i="1"/>
  <c r="CG63" i="1"/>
  <c r="CG205" i="1"/>
  <c r="CG186" i="1"/>
  <c r="CG181" i="1"/>
  <c r="CG172" i="1"/>
  <c r="CG143" i="1"/>
  <c r="CG136" i="1"/>
  <c r="BZ308" i="1"/>
  <c r="CG191" i="1"/>
  <c r="CG163" i="1"/>
  <c r="CG154" i="1"/>
  <c r="CG116" i="1"/>
  <c r="CG59" i="1"/>
  <c r="CG54" i="1"/>
  <c r="CG43" i="1"/>
  <c r="BZ323" i="1"/>
  <c r="BZ312" i="1"/>
  <c r="BZ296" i="1"/>
  <c r="CG207" i="1"/>
  <c r="CG137" i="1"/>
  <c r="CG27" i="1"/>
  <c r="CG139" i="1"/>
  <c r="CG111" i="1"/>
  <c r="CG45" i="1"/>
  <c r="CG21" i="1"/>
  <c r="CG134" i="1"/>
  <c r="CG96" i="1"/>
  <c r="CG84" i="1"/>
  <c r="CG359" i="1"/>
  <c r="CG201" i="1"/>
  <c r="CG178" i="1"/>
  <c r="CG177" i="1"/>
  <c r="CG173" i="1"/>
  <c r="CG158" i="1"/>
  <c r="CG150" i="1"/>
  <c r="CG130" i="1"/>
  <c r="CG118" i="1"/>
  <c r="CG110" i="1"/>
  <c r="CG71" i="1"/>
  <c r="BZ397" i="1"/>
  <c r="BZ394" i="1"/>
  <c r="BZ370" i="1"/>
  <c r="BZ363" i="1"/>
  <c r="BZ356" i="1"/>
  <c r="BZ352" i="1"/>
  <c r="BZ328" i="1"/>
  <c r="BZ313" i="1"/>
  <c r="BZ306" i="1"/>
  <c r="BZ289" i="1"/>
  <c r="BZ265" i="1"/>
  <c r="CG180" i="1"/>
  <c r="CG175" i="1"/>
  <c r="CG161" i="1"/>
  <c r="CG155" i="1"/>
  <c r="CG153" i="1"/>
  <c r="CG146" i="1"/>
  <c r="CG138" i="1"/>
  <c r="CG99" i="1"/>
  <c r="CG92" i="1"/>
  <c r="BZ300" i="1"/>
  <c r="BZ288" i="1"/>
  <c r="BZ287" i="1"/>
  <c r="BZ286" i="1"/>
  <c r="CG229" i="1"/>
  <c r="CG222" i="1"/>
  <c r="CG216" i="1"/>
  <c r="CG199" i="1"/>
  <c r="CG195" i="1"/>
  <c r="CG171" i="1"/>
  <c r="CG151" i="1"/>
  <c r="CG132" i="1"/>
  <c r="CG55" i="1"/>
  <c r="CG39" i="1"/>
  <c r="CG12" i="1"/>
  <c r="CG315" i="1"/>
  <c r="CG243" i="1"/>
  <c r="CG237" i="1"/>
  <c r="CG233" i="1"/>
  <c r="CG227" i="1"/>
  <c r="CG226" i="1"/>
  <c r="CG223" i="1"/>
  <c r="CG220" i="1"/>
  <c r="CG202" i="1"/>
  <c r="CG198" i="1"/>
  <c r="CG197" i="1"/>
  <c r="CG192" i="1"/>
  <c r="CG190" i="1"/>
  <c r="CG189" i="1"/>
  <c r="CG184" i="1"/>
  <c r="CG152" i="1"/>
  <c r="CG125" i="1"/>
  <c r="CG95" i="1"/>
  <c r="CG90" i="1"/>
  <c r="CG19" i="1"/>
  <c r="CG14" i="1"/>
  <c r="CG187" i="1"/>
  <c r="CG183" i="1"/>
  <c r="CG159" i="1"/>
  <c r="CG157" i="1"/>
  <c r="CG149" i="1"/>
  <c r="CG144" i="1"/>
  <c r="CG69" i="1"/>
  <c r="CG57" i="1"/>
  <c r="CG20" i="1"/>
  <c r="BZ468" i="1"/>
  <c r="BZ461" i="1"/>
  <c r="BZ456" i="1"/>
  <c r="BZ440" i="1"/>
  <c r="BZ428" i="1"/>
  <c r="BZ424" i="1"/>
  <c r="BZ418" i="1"/>
  <c r="BZ386" i="1"/>
  <c r="BZ377" i="1"/>
  <c r="BZ340" i="1"/>
  <c r="BZ332" i="1"/>
  <c r="BZ329" i="1"/>
  <c r="CG408" i="1"/>
  <c r="CG88" i="1"/>
  <c r="CG74" i="1"/>
  <c r="CG70" i="1"/>
  <c r="CG52" i="1"/>
  <c r="CG47" i="1"/>
  <c r="CG40" i="1"/>
  <c r="CG30" i="1"/>
  <c r="CG11" i="1"/>
  <c r="CG8" i="1"/>
  <c r="CG317" i="1"/>
  <c r="CG219" i="1"/>
  <c r="CG209" i="1"/>
  <c r="CG77" i="1"/>
  <c r="CG66" i="1"/>
  <c r="CG65" i="1"/>
  <c r="CG42" i="1"/>
  <c r="CG37" i="1"/>
  <c r="CG16" i="1"/>
  <c r="CG15" i="1"/>
  <c r="CG231" i="1"/>
  <c r="CG167" i="1"/>
  <c r="CG147" i="1"/>
  <c r="CG121" i="1"/>
  <c r="CG119" i="1"/>
  <c r="CG115" i="1"/>
  <c r="CG113" i="1"/>
  <c r="CG109" i="1"/>
  <c r="CG108" i="1"/>
  <c r="CG102" i="1"/>
  <c r="CG82" i="1"/>
  <c r="CG58" i="1"/>
  <c r="CG48" i="1"/>
  <c r="CG36" i="1"/>
  <c r="CG13" i="1"/>
  <c r="BZ316" i="1"/>
  <c r="BZ280" i="1"/>
  <c r="BZ263" i="1"/>
  <c r="CG179" i="1"/>
  <c r="CG170" i="1"/>
  <c r="CG133" i="1"/>
  <c r="CG128" i="1"/>
  <c r="CG123" i="1"/>
  <c r="CG107" i="1"/>
  <c r="CG106" i="1"/>
  <c r="CG105" i="1"/>
  <c r="CG104" i="1"/>
  <c r="CG83" i="1"/>
  <c r="CG62" i="1"/>
  <c r="CG51" i="1"/>
  <c r="CG46" i="1"/>
  <c r="CG44" i="1"/>
  <c r="CG41" i="1"/>
  <c r="CG38" i="1"/>
  <c r="CG35" i="1"/>
  <c r="CG29" i="1"/>
  <c r="CG28" i="1"/>
  <c r="CG22" i="1"/>
  <c r="CG182" i="1"/>
  <c r="CF500" i="1"/>
  <c r="CG500" i="1"/>
  <c r="CF496" i="1"/>
  <c r="CG496" i="1"/>
  <c r="CF488" i="1"/>
  <c r="CG488" i="1"/>
  <c r="CF486" i="1"/>
  <c r="CG486" i="1"/>
  <c r="CF481" i="1"/>
  <c r="CG481" i="1"/>
  <c r="CF479" i="1"/>
  <c r="CG479" i="1"/>
  <c r="CF473" i="1"/>
  <c r="CG473" i="1"/>
  <c r="CF471" i="1"/>
  <c r="CG471" i="1"/>
  <c r="CF467" i="1"/>
  <c r="CG467" i="1"/>
  <c r="CF465" i="1"/>
  <c r="CG465" i="1"/>
  <c r="CF462" i="1"/>
  <c r="CG462" i="1"/>
  <c r="CF460" i="1"/>
  <c r="CG460" i="1"/>
  <c r="CF453" i="1"/>
  <c r="CG453" i="1"/>
  <c r="CF448" i="1"/>
  <c r="CG448" i="1"/>
  <c r="CF444" i="1"/>
  <c r="CG444" i="1"/>
  <c r="CF438" i="1"/>
  <c r="CG438" i="1"/>
  <c r="CF435" i="1"/>
  <c r="CG435" i="1"/>
  <c r="CF427" i="1"/>
  <c r="CG427" i="1"/>
  <c r="CF425" i="1"/>
  <c r="CG425" i="1"/>
  <c r="CF419" i="1"/>
  <c r="CG419" i="1"/>
  <c r="CF416" i="1"/>
  <c r="CG416" i="1"/>
  <c r="CF413" i="1"/>
  <c r="CG413" i="1"/>
  <c r="CF411" i="1"/>
  <c r="CG411" i="1"/>
  <c r="CF409" i="1"/>
  <c r="CG409" i="1"/>
  <c r="CF407" i="1"/>
  <c r="CG407" i="1"/>
  <c r="CF405" i="1"/>
  <c r="CG405" i="1"/>
  <c r="CF404" i="1"/>
  <c r="CG404" i="1"/>
  <c r="CF399" i="1"/>
  <c r="CG399" i="1"/>
  <c r="CF396" i="1"/>
  <c r="CG396" i="1"/>
  <c r="CF394" i="1"/>
  <c r="CG394" i="1"/>
  <c r="CF392" i="1"/>
  <c r="CG392" i="1"/>
  <c r="CF387" i="1"/>
  <c r="CG387" i="1"/>
  <c r="CF379" i="1"/>
  <c r="CG379" i="1"/>
  <c r="CF375" i="1"/>
  <c r="CG375" i="1"/>
  <c r="CF370" i="1"/>
  <c r="CG370" i="1"/>
  <c r="CF364" i="1"/>
  <c r="CG364" i="1"/>
  <c r="CF354" i="1"/>
  <c r="CG354" i="1"/>
  <c r="CF351" i="1"/>
  <c r="CG351" i="1"/>
  <c r="CF347" i="1"/>
  <c r="CG347" i="1"/>
  <c r="CF346" i="1"/>
  <c r="CG346" i="1"/>
  <c r="CF345" i="1"/>
  <c r="CG345" i="1"/>
  <c r="CF343" i="1"/>
  <c r="CG343" i="1"/>
  <c r="CF339" i="1"/>
  <c r="CG339" i="1"/>
  <c r="CF335" i="1"/>
  <c r="CG335" i="1"/>
  <c r="CF334" i="1"/>
  <c r="CG334" i="1"/>
  <c r="CF333" i="1"/>
  <c r="CG333" i="1"/>
  <c r="CF331" i="1"/>
  <c r="CG331" i="1"/>
  <c r="CF329" i="1"/>
  <c r="CG329" i="1"/>
  <c r="CF328" i="1"/>
  <c r="CG328" i="1"/>
  <c r="CF326" i="1"/>
  <c r="CG326" i="1"/>
  <c r="CF322" i="1"/>
  <c r="CG322" i="1"/>
  <c r="CF321" i="1"/>
  <c r="CG321" i="1"/>
  <c r="CF319" i="1"/>
  <c r="CG319" i="1"/>
  <c r="CF314" i="1"/>
  <c r="CG314" i="1"/>
  <c r="CF313" i="1"/>
  <c r="CG313" i="1"/>
  <c r="CF312" i="1"/>
  <c r="CG312" i="1"/>
  <c r="CF310" i="1"/>
  <c r="CG310" i="1"/>
  <c r="CF309" i="1"/>
  <c r="CG309" i="1"/>
  <c r="CF303" i="1"/>
  <c r="CG303" i="1"/>
  <c r="CF300" i="1"/>
  <c r="CG300" i="1"/>
  <c r="CF295" i="1"/>
  <c r="CG295" i="1"/>
  <c r="CF291" i="1"/>
  <c r="CG291" i="1"/>
  <c r="CF289" i="1"/>
  <c r="CG289" i="1"/>
  <c r="CF288" i="1"/>
  <c r="CG288" i="1"/>
  <c r="CF284" i="1"/>
  <c r="CG284" i="1"/>
  <c r="CF281" i="1"/>
  <c r="CG281" i="1"/>
  <c r="CF280" i="1"/>
  <c r="CG280" i="1"/>
  <c r="CF278" i="1"/>
  <c r="CG278" i="1"/>
  <c r="CF268" i="1"/>
  <c r="CG268" i="1"/>
  <c r="CF267" i="1"/>
  <c r="CG267" i="1"/>
  <c r="CF265" i="1"/>
  <c r="CG265" i="1"/>
  <c r="CF261" i="1"/>
  <c r="CG261" i="1"/>
  <c r="CF260" i="1"/>
  <c r="CG260" i="1"/>
  <c r="CF254" i="1"/>
  <c r="CG254" i="1"/>
  <c r="CF252" i="1"/>
  <c r="CG252" i="1"/>
  <c r="CF251" i="1"/>
  <c r="CG251" i="1"/>
  <c r="CF245" i="1"/>
  <c r="CG245" i="1"/>
  <c r="CF240" i="1"/>
  <c r="CG240" i="1"/>
  <c r="CF235" i="1"/>
  <c r="CG235" i="1"/>
  <c r="CF234" i="1"/>
  <c r="CG234" i="1"/>
  <c r="CF214" i="1"/>
  <c r="CG214" i="1"/>
  <c r="CF213" i="1"/>
  <c r="CG213" i="1"/>
  <c r="CF208" i="1"/>
  <c r="CG208" i="1"/>
  <c r="CG169" i="1"/>
  <c r="CG168" i="1"/>
  <c r="CF165" i="1"/>
  <c r="CG165" i="1"/>
  <c r="CF164" i="1"/>
  <c r="CG164" i="1"/>
  <c r="CG162" i="1"/>
  <c r="CF156" i="1"/>
  <c r="CG156" i="1"/>
  <c r="CF148" i="1"/>
  <c r="CG148" i="1"/>
  <c r="CF142" i="1"/>
  <c r="CG142" i="1"/>
  <c r="CF141" i="1"/>
  <c r="CG141" i="1"/>
  <c r="CG140" i="1"/>
  <c r="CF135" i="1"/>
  <c r="CG135" i="1"/>
  <c r="CF129" i="1"/>
  <c r="CG129" i="1"/>
  <c r="CF127" i="1"/>
  <c r="CG127" i="1"/>
  <c r="CG126" i="1"/>
  <c r="CF124" i="1"/>
  <c r="CG124" i="1"/>
  <c r="CF122" i="1"/>
  <c r="CG122" i="1"/>
  <c r="CF120" i="1"/>
  <c r="CG120" i="1"/>
  <c r="CF117" i="1"/>
  <c r="CG117" i="1"/>
  <c r="CF114" i="1"/>
  <c r="CG114" i="1"/>
  <c r="CG112" i="1"/>
  <c r="CF103" i="1"/>
  <c r="CG103" i="1"/>
  <c r="CF101" i="1"/>
  <c r="CG101" i="1"/>
  <c r="CG100" i="1"/>
  <c r="CF98" i="1"/>
  <c r="CG98" i="1"/>
  <c r="CF97" i="1"/>
  <c r="CG97" i="1"/>
  <c r="CG94" i="1"/>
  <c r="CF93" i="1"/>
  <c r="CG93" i="1"/>
  <c r="CG89" i="1"/>
  <c r="CG86" i="1"/>
  <c r="CF81" i="1"/>
  <c r="CG81" i="1"/>
  <c r="CG80" i="1"/>
  <c r="CF79" i="1"/>
  <c r="CG79" i="1"/>
  <c r="CG78" i="1"/>
  <c r="CF76" i="1"/>
  <c r="CG76" i="1"/>
  <c r="CF75" i="1"/>
  <c r="CG75" i="1"/>
  <c r="CF72" i="1"/>
  <c r="CG72" i="1"/>
  <c r="CG68" i="1"/>
  <c r="CF67" i="1"/>
  <c r="CG67" i="1"/>
  <c r="CF61" i="1"/>
  <c r="CG61" i="1"/>
  <c r="CF60" i="1"/>
  <c r="CG60" i="1"/>
  <c r="CF56" i="1"/>
  <c r="CG56" i="1"/>
  <c r="CF53" i="1"/>
  <c r="CG53" i="1"/>
  <c r="CG50" i="1"/>
  <c r="CF49" i="1"/>
  <c r="CG49" i="1"/>
  <c r="CF34" i="1"/>
  <c r="CG34" i="1"/>
  <c r="CG33" i="1"/>
  <c r="CF32" i="1"/>
  <c r="CG32" i="1"/>
  <c r="CG31" i="1"/>
  <c r="CG26" i="1"/>
  <c r="CG25" i="1"/>
  <c r="CF24" i="1"/>
  <c r="CG24" i="1"/>
  <c r="CF23" i="1"/>
  <c r="CG23" i="1"/>
  <c r="CF18" i="1"/>
  <c r="CG18" i="1"/>
  <c r="CG17" i="1"/>
  <c r="CF10" i="1"/>
  <c r="CG10" i="1"/>
  <c r="CG9" i="1"/>
  <c r="CF499" i="1"/>
  <c r="CG499" i="1"/>
  <c r="CF495" i="1"/>
  <c r="CG495" i="1"/>
  <c r="CF492" i="1"/>
  <c r="CG492" i="1"/>
  <c r="CF482" i="1"/>
  <c r="CG482" i="1"/>
  <c r="CF476" i="1"/>
  <c r="CG476" i="1"/>
  <c r="CF463" i="1"/>
  <c r="CG463" i="1"/>
  <c r="CF461" i="1"/>
  <c r="CG461" i="1"/>
  <c r="CF459" i="1"/>
  <c r="CG459" i="1"/>
  <c r="CF454" i="1"/>
  <c r="CG454" i="1"/>
  <c r="CF452" i="1"/>
  <c r="CG452" i="1"/>
  <c r="CF446" i="1"/>
  <c r="CG446" i="1"/>
  <c r="CF442" i="1"/>
  <c r="CG442" i="1"/>
  <c r="CF437" i="1"/>
  <c r="CG437" i="1"/>
  <c r="CF433" i="1"/>
  <c r="CG433" i="1"/>
  <c r="CF431" i="1"/>
  <c r="CG431" i="1"/>
  <c r="CF430" i="1"/>
  <c r="CG430" i="1"/>
  <c r="CF428" i="1"/>
  <c r="CG428" i="1"/>
  <c r="CF423" i="1"/>
  <c r="CG423" i="1"/>
  <c r="CF420" i="1"/>
  <c r="CG420" i="1"/>
  <c r="CF417" i="1"/>
  <c r="CG417" i="1"/>
  <c r="CF415" i="1"/>
  <c r="CG415" i="1"/>
  <c r="CF412" i="1"/>
  <c r="CG412" i="1"/>
  <c r="CF403" i="1"/>
  <c r="CG403" i="1"/>
  <c r="CF401" i="1"/>
  <c r="CG401" i="1"/>
  <c r="CF395" i="1"/>
  <c r="CG395" i="1"/>
  <c r="CF393" i="1"/>
  <c r="CG393" i="1"/>
  <c r="CF391" i="1"/>
  <c r="CG391" i="1"/>
  <c r="CF390" i="1"/>
  <c r="CG390" i="1"/>
  <c r="CF388" i="1"/>
  <c r="CG388" i="1"/>
  <c r="CF386" i="1"/>
  <c r="CG386" i="1"/>
  <c r="CF382" i="1"/>
  <c r="CG382" i="1"/>
  <c r="CF380" i="1"/>
  <c r="CG380" i="1"/>
  <c r="CF378" i="1"/>
  <c r="CG378" i="1"/>
  <c r="CF373" i="1"/>
  <c r="CG373" i="1"/>
  <c r="CF371" i="1"/>
  <c r="CG371" i="1"/>
  <c r="CF368" i="1"/>
  <c r="CG368" i="1"/>
  <c r="CF363" i="1"/>
  <c r="CG363" i="1"/>
  <c r="CF361" i="1"/>
  <c r="CG361" i="1"/>
  <c r="CF357" i="1"/>
  <c r="CG357" i="1"/>
  <c r="CF355" i="1"/>
  <c r="CG355" i="1"/>
  <c r="CF353" i="1"/>
  <c r="CG353" i="1"/>
  <c r="CF352" i="1"/>
  <c r="CG352" i="1"/>
  <c r="CF350" i="1"/>
  <c r="CG350" i="1"/>
  <c r="CF349" i="1"/>
  <c r="CG349" i="1"/>
  <c r="CF348" i="1"/>
  <c r="CG348" i="1"/>
  <c r="CF344" i="1"/>
  <c r="CG344" i="1"/>
  <c r="CF342" i="1"/>
  <c r="CG342" i="1"/>
  <c r="CF341" i="1"/>
  <c r="CG341" i="1"/>
  <c r="CF340" i="1"/>
  <c r="CG340" i="1"/>
  <c r="CF338" i="1"/>
  <c r="CG338" i="1"/>
  <c r="CF337" i="1"/>
  <c r="CG337" i="1"/>
  <c r="CF332" i="1"/>
  <c r="CG332" i="1"/>
  <c r="CF327" i="1"/>
  <c r="CG327" i="1"/>
  <c r="CF320" i="1"/>
  <c r="CG320" i="1"/>
  <c r="CF318" i="1"/>
  <c r="CG318" i="1"/>
  <c r="CF316" i="1"/>
  <c r="CG316" i="1"/>
  <c r="CF304" i="1"/>
  <c r="CG304" i="1"/>
  <c r="CF301" i="1"/>
  <c r="CG301" i="1"/>
  <c r="CF299" i="1"/>
  <c r="CG299" i="1"/>
  <c r="CF298" i="1"/>
  <c r="CG298" i="1"/>
  <c r="CF297" i="1"/>
  <c r="CG297" i="1"/>
  <c r="CF296" i="1"/>
  <c r="CG296" i="1"/>
  <c r="CF293" i="1"/>
  <c r="CG293" i="1"/>
  <c r="CF283" i="1"/>
  <c r="CG283" i="1"/>
  <c r="CF274" i="1"/>
  <c r="CG274" i="1"/>
  <c r="CF273" i="1"/>
  <c r="CG273" i="1"/>
  <c r="CF272" i="1"/>
  <c r="CG272" i="1"/>
  <c r="CF271" i="1"/>
  <c r="CG271" i="1"/>
  <c r="CF264" i="1"/>
  <c r="CG264" i="1"/>
  <c r="CF262" i="1"/>
  <c r="CG262" i="1"/>
  <c r="CF259" i="1"/>
  <c r="CG259" i="1"/>
  <c r="CF258" i="1"/>
  <c r="CG258" i="1"/>
  <c r="CF257" i="1"/>
  <c r="CG257" i="1"/>
  <c r="CF255" i="1"/>
  <c r="CG255" i="1"/>
  <c r="CF253" i="1"/>
  <c r="CG253" i="1"/>
  <c r="CF250" i="1"/>
  <c r="CG250" i="1"/>
  <c r="CF248" i="1"/>
  <c r="CG248" i="1"/>
  <c r="CF246" i="1"/>
  <c r="CG246" i="1"/>
  <c r="CF242" i="1"/>
  <c r="CG242" i="1"/>
  <c r="CF241" i="1"/>
  <c r="CG241" i="1"/>
  <c r="CF239" i="1"/>
  <c r="CG239" i="1"/>
  <c r="CF238" i="1"/>
  <c r="CG238" i="1"/>
  <c r="CF236" i="1"/>
  <c r="CG236" i="1"/>
  <c r="CF230" i="1"/>
  <c r="CG230" i="1"/>
  <c r="CF228" i="1"/>
  <c r="CG228" i="1"/>
  <c r="CF218" i="1"/>
  <c r="CG218" i="1"/>
  <c r="CF210" i="1"/>
  <c r="CG210" i="1"/>
  <c r="CF203" i="1"/>
  <c r="CG203" i="1"/>
  <c r="CF200" i="1"/>
  <c r="CG200" i="1"/>
  <c r="CF196" i="1"/>
  <c r="CG196" i="1"/>
  <c r="CF194" i="1"/>
  <c r="CG194" i="1"/>
  <c r="CF498" i="1"/>
  <c r="CG498" i="1"/>
  <c r="CF493" i="1"/>
  <c r="CG493" i="1"/>
  <c r="CF491" i="1"/>
  <c r="CG491" i="1"/>
  <c r="CF489" i="1"/>
  <c r="CG489" i="1"/>
  <c r="CF485" i="1"/>
  <c r="CG485" i="1"/>
  <c r="CF483" i="1"/>
  <c r="CG483" i="1"/>
  <c r="CF478" i="1"/>
  <c r="CG478" i="1"/>
  <c r="CF477" i="1"/>
  <c r="CG477" i="1"/>
  <c r="CF475" i="1"/>
  <c r="CG475" i="1"/>
  <c r="CF474" i="1"/>
  <c r="CG474" i="1"/>
  <c r="CF472" i="1"/>
  <c r="CG472" i="1"/>
  <c r="CF470" i="1"/>
  <c r="CG470" i="1"/>
  <c r="CF468" i="1"/>
  <c r="CG468" i="1"/>
  <c r="CF458" i="1"/>
  <c r="CG458" i="1"/>
  <c r="CF457" i="1"/>
  <c r="CG457" i="1"/>
  <c r="CF455" i="1"/>
  <c r="CG455" i="1"/>
  <c r="CF451" i="1"/>
  <c r="CG451" i="1"/>
  <c r="CF449" i="1"/>
  <c r="CG449" i="1"/>
  <c r="CF447" i="1"/>
  <c r="CG447" i="1"/>
  <c r="CF445" i="1"/>
  <c r="CG445" i="1"/>
  <c r="CF443" i="1"/>
  <c r="CG443" i="1"/>
  <c r="CF441" i="1"/>
  <c r="CG441" i="1"/>
  <c r="CF436" i="1"/>
  <c r="CG436" i="1"/>
  <c r="CF434" i="1"/>
  <c r="CG434" i="1"/>
  <c r="CF429" i="1"/>
  <c r="CG429" i="1"/>
  <c r="CF426" i="1"/>
  <c r="CG426" i="1"/>
  <c r="CF424" i="1"/>
  <c r="CG424" i="1"/>
  <c r="CF422" i="1"/>
  <c r="CG422" i="1"/>
  <c r="CF418" i="1"/>
  <c r="CG418" i="1"/>
  <c r="CF410" i="1"/>
  <c r="CG410" i="1"/>
  <c r="CF398" i="1"/>
  <c r="CG398" i="1"/>
  <c r="CF385" i="1"/>
  <c r="CG385" i="1"/>
  <c r="CF381" i="1"/>
  <c r="CG381" i="1"/>
  <c r="CF374" i="1"/>
  <c r="CG374" i="1"/>
  <c r="CF372" i="1"/>
  <c r="CG372" i="1"/>
  <c r="CF369" i="1"/>
  <c r="CG369" i="1"/>
  <c r="CF365" i="1"/>
  <c r="CG365" i="1"/>
  <c r="CF362" i="1"/>
  <c r="CG362" i="1"/>
  <c r="CF358" i="1"/>
  <c r="CG358" i="1"/>
  <c r="CF356" i="1"/>
  <c r="CG356" i="1"/>
  <c r="CE487" i="1"/>
  <c r="CF487" i="1"/>
  <c r="CE466" i="1"/>
  <c r="CF466" i="1"/>
  <c r="CE464" i="1"/>
  <c r="CF464" i="1"/>
  <c r="CE439" i="1"/>
  <c r="CF439" i="1"/>
  <c r="CE421" i="1"/>
  <c r="CF421" i="1"/>
  <c r="CE397" i="1"/>
  <c r="CF397" i="1"/>
  <c r="CE366" i="1"/>
  <c r="CF366" i="1"/>
  <c r="CE360" i="1"/>
  <c r="CF360" i="1"/>
  <c r="CE359" i="1"/>
  <c r="CF359" i="1"/>
  <c r="CE336" i="1"/>
  <c r="CF336" i="1"/>
  <c r="CE325" i="1"/>
  <c r="CF325" i="1"/>
  <c r="CE323" i="1"/>
  <c r="CF323" i="1"/>
  <c r="CE317" i="1"/>
  <c r="CF317" i="1"/>
  <c r="CE307" i="1"/>
  <c r="CF307" i="1"/>
  <c r="CE294" i="1"/>
  <c r="CF294" i="1"/>
  <c r="CE287" i="1"/>
  <c r="CF287" i="1"/>
  <c r="CE285" i="1"/>
  <c r="CF285" i="1"/>
  <c r="CE279" i="1"/>
  <c r="CF279" i="1"/>
  <c r="CE269" i="1"/>
  <c r="CF269" i="1"/>
  <c r="CE237" i="1"/>
  <c r="CF237" i="1"/>
  <c r="CE233" i="1"/>
  <c r="CF233" i="1"/>
  <c r="CE231" i="1"/>
  <c r="CF231" i="1"/>
  <c r="CE226" i="1"/>
  <c r="CF226" i="1"/>
  <c r="CE209" i="1"/>
  <c r="CF209" i="1"/>
  <c r="CE207" i="1"/>
  <c r="CF207" i="1"/>
  <c r="CE202" i="1"/>
  <c r="CF202" i="1"/>
  <c r="CE198" i="1"/>
  <c r="CF198" i="1"/>
  <c r="CE195" i="1"/>
  <c r="CF195" i="1"/>
  <c r="CE193" i="1"/>
  <c r="CF193" i="1"/>
  <c r="CE191" i="1"/>
  <c r="CF191" i="1"/>
  <c r="CE190" i="1"/>
  <c r="CF190" i="1"/>
  <c r="CE188" i="1"/>
  <c r="CF188" i="1"/>
  <c r="CE185" i="1"/>
  <c r="CF185" i="1"/>
  <c r="CE184" i="1"/>
  <c r="CF184" i="1"/>
  <c r="CE182" i="1"/>
  <c r="CF182" i="1"/>
  <c r="CE181" i="1"/>
  <c r="CF181" i="1"/>
  <c r="CE178" i="1"/>
  <c r="CF178" i="1"/>
  <c r="CE174" i="1"/>
  <c r="CF174" i="1"/>
  <c r="CE173" i="1"/>
  <c r="CF173" i="1"/>
  <c r="CE171" i="1"/>
  <c r="CF171" i="1"/>
  <c r="CE169" i="1"/>
  <c r="CF169" i="1"/>
  <c r="CE167" i="1"/>
  <c r="CF167" i="1"/>
  <c r="CE162" i="1"/>
  <c r="CF162" i="1"/>
  <c r="CE160" i="1"/>
  <c r="CF160" i="1"/>
  <c r="CE158" i="1"/>
  <c r="CF158" i="1"/>
  <c r="CE157" i="1"/>
  <c r="CF157" i="1"/>
  <c r="CE155" i="1"/>
  <c r="CF155" i="1"/>
  <c r="CE154" i="1"/>
  <c r="CF154" i="1"/>
  <c r="CE153" i="1"/>
  <c r="CF153" i="1"/>
  <c r="CE151" i="1"/>
  <c r="CF151" i="1"/>
  <c r="CE149" i="1"/>
  <c r="CF149" i="1"/>
  <c r="CE147" i="1"/>
  <c r="CF147" i="1"/>
  <c r="CE146" i="1"/>
  <c r="CF146" i="1"/>
  <c r="CE144" i="1"/>
  <c r="CF144" i="1"/>
  <c r="CE139" i="1"/>
  <c r="CF139" i="1"/>
  <c r="CE137" i="1"/>
  <c r="CF137" i="1"/>
  <c r="CE136" i="1"/>
  <c r="CF136" i="1"/>
  <c r="CE134" i="1"/>
  <c r="CF134" i="1"/>
  <c r="CE131" i="1"/>
  <c r="CF131" i="1"/>
  <c r="CE130" i="1"/>
  <c r="CF130" i="1"/>
  <c r="CE119" i="1"/>
  <c r="CF119" i="1"/>
  <c r="CE118" i="1"/>
  <c r="CF118" i="1"/>
  <c r="CE116" i="1"/>
  <c r="CF116" i="1"/>
  <c r="CE115" i="1"/>
  <c r="CF115" i="1"/>
  <c r="CE113" i="1"/>
  <c r="CF113" i="1"/>
  <c r="CE111" i="1"/>
  <c r="CF111" i="1"/>
  <c r="CE107" i="1"/>
  <c r="CF107" i="1"/>
  <c r="CE105" i="1"/>
  <c r="CF105" i="1"/>
  <c r="CE104" i="1"/>
  <c r="CF104" i="1"/>
  <c r="CE102" i="1"/>
  <c r="CF102" i="1"/>
  <c r="CE100" i="1"/>
  <c r="CF100" i="1"/>
  <c r="CE96" i="1"/>
  <c r="CF96" i="1"/>
  <c r="CE94" i="1"/>
  <c r="CF94" i="1"/>
  <c r="CE92" i="1"/>
  <c r="CF92" i="1"/>
  <c r="CE85" i="1"/>
  <c r="CF85" i="1"/>
  <c r="CE83" i="1"/>
  <c r="CF83" i="1"/>
  <c r="CE82" i="1"/>
  <c r="CF82" i="1"/>
  <c r="CE80" i="1"/>
  <c r="CF80" i="1"/>
  <c r="CE74" i="1"/>
  <c r="CF74" i="1"/>
  <c r="CE71" i="1"/>
  <c r="CF71" i="1"/>
  <c r="CE69" i="1"/>
  <c r="CF69" i="1"/>
  <c r="CE66" i="1"/>
  <c r="CF66" i="1"/>
  <c r="CE497" i="1"/>
  <c r="CF497" i="1"/>
  <c r="CE490" i="1"/>
  <c r="CF490" i="1"/>
  <c r="CE484" i="1"/>
  <c r="CF484" i="1"/>
  <c r="CE456" i="1"/>
  <c r="CF456" i="1"/>
  <c r="CE450" i="1"/>
  <c r="CF450" i="1"/>
  <c r="CE414" i="1"/>
  <c r="CF414" i="1"/>
  <c r="CE408" i="1"/>
  <c r="CF408" i="1"/>
  <c r="CE400" i="1"/>
  <c r="CF400" i="1"/>
  <c r="CE389" i="1"/>
  <c r="CF389" i="1"/>
  <c r="CE384" i="1"/>
  <c r="CF384" i="1"/>
  <c r="CE377" i="1"/>
  <c r="CF377" i="1"/>
  <c r="CE330" i="1"/>
  <c r="CF330" i="1"/>
  <c r="CE311" i="1"/>
  <c r="CF311" i="1"/>
  <c r="CE308" i="1"/>
  <c r="CF308" i="1"/>
  <c r="CE306" i="1"/>
  <c r="CF306" i="1"/>
  <c r="CE302" i="1"/>
  <c r="CF302" i="1"/>
  <c r="CE290" i="1"/>
  <c r="CF290" i="1"/>
  <c r="CE282" i="1"/>
  <c r="CF282" i="1"/>
  <c r="CE276" i="1"/>
  <c r="CF276" i="1"/>
  <c r="CE270" i="1"/>
  <c r="CF270" i="1"/>
  <c r="CE249" i="1"/>
  <c r="CF249" i="1"/>
  <c r="CE247" i="1"/>
  <c r="CF247" i="1"/>
  <c r="CE243" i="1"/>
  <c r="CF243" i="1"/>
  <c r="CE229" i="1"/>
  <c r="CF229" i="1"/>
  <c r="CE227" i="1"/>
  <c r="CF227" i="1"/>
  <c r="CE225" i="1"/>
  <c r="CF225" i="1"/>
  <c r="CE223" i="1"/>
  <c r="CF223" i="1"/>
  <c r="CE221" i="1"/>
  <c r="CF221" i="1"/>
  <c r="CE219" i="1"/>
  <c r="CF219" i="1"/>
  <c r="CE217" i="1"/>
  <c r="CF217" i="1"/>
  <c r="CE215" i="1"/>
  <c r="CF215" i="1"/>
  <c r="CE211" i="1"/>
  <c r="CF211" i="1"/>
  <c r="CE205" i="1"/>
  <c r="CF205" i="1"/>
  <c r="CE204" i="1"/>
  <c r="CF204" i="1"/>
  <c r="CE201" i="1"/>
  <c r="CF201" i="1"/>
  <c r="CE197" i="1"/>
  <c r="CF197" i="1"/>
  <c r="CE192" i="1"/>
  <c r="CF192" i="1"/>
  <c r="CE189" i="1"/>
  <c r="CF189" i="1"/>
  <c r="CE187" i="1"/>
  <c r="CF187" i="1"/>
  <c r="CE186" i="1"/>
  <c r="CF186" i="1"/>
  <c r="CE183" i="1"/>
  <c r="CF183" i="1"/>
  <c r="CE180" i="1"/>
  <c r="CF180" i="1"/>
  <c r="CE179" i="1"/>
  <c r="CF179" i="1"/>
  <c r="CE177" i="1"/>
  <c r="CF177" i="1"/>
  <c r="CE176" i="1"/>
  <c r="CF176" i="1"/>
  <c r="CE175" i="1"/>
  <c r="CF175" i="1"/>
  <c r="CE172" i="1"/>
  <c r="CF172" i="1"/>
  <c r="CE170" i="1"/>
  <c r="CF170" i="1"/>
  <c r="CE168" i="1"/>
  <c r="CF168" i="1"/>
  <c r="CE166" i="1"/>
  <c r="CF166" i="1"/>
  <c r="CE163" i="1"/>
  <c r="CF163" i="1"/>
  <c r="CE161" i="1"/>
  <c r="CF161" i="1"/>
  <c r="CE159" i="1"/>
  <c r="CF159" i="1"/>
  <c r="CE152" i="1"/>
  <c r="CF152" i="1"/>
  <c r="CE150" i="1"/>
  <c r="CF150" i="1"/>
  <c r="CE145" i="1"/>
  <c r="CF145" i="1"/>
  <c r="CE143" i="1"/>
  <c r="CF143" i="1"/>
  <c r="CE140" i="1"/>
  <c r="CF140" i="1"/>
  <c r="CE138" i="1"/>
  <c r="CF138" i="1"/>
  <c r="CE133" i="1"/>
  <c r="CF133" i="1"/>
  <c r="CE132" i="1"/>
  <c r="CF132" i="1"/>
  <c r="CE128" i="1"/>
  <c r="CF128" i="1"/>
  <c r="CE126" i="1"/>
  <c r="CF126" i="1"/>
  <c r="CE125" i="1"/>
  <c r="CF125" i="1"/>
  <c r="CE123" i="1"/>
  <c r="CF123" i="1"/>
  <c r="CE121" i="1"/>
  <c r="CF121" i="1"/>
  <c r="CE112" i="1"/>
  <c r="CF112" i="1"/>
  <c r="CE110" i="1"/>
  <c r="CF110" i="1"/>
  <c r="CE109" i="1"/>
  <c r="CF109" i="1"/>
  <c r="CE108" i="1"/>
  <c r="CF108" i="1"/>
  <c r="CE106" i="1"/>
  <c r="CF106" i="1"/>
  <c r="CE99" i="1"/>
  <c r="CF99" i="1"/>
  <c r="CE95" i="1"/>
  <c r="CF95" i="1"/>
  <c r="CE91" i="1"/>
  <c r="CF91" i="1"/>
  <c r="CE90" i="1"/>
  <c r="CF90" i="1"/>
  <c r="CE89" i="1"/>
  <c r="CF89" i="1"/>
  <c r="CE88" i="1"/>
  <c r="CF88" i="1"/>
  <c r="CE87" i="1"/>
  <c r="CF87" i="1"/>
  <c r="CE86" i="1"/>
  <c r="CF86" i="1"/>
  <c r="CE84" i="1"/>
  <c r="CF84" i="1"/>
  <c r="CE78" i="1"/>
  <c r="CF78" i="1"/>
  <c r="CE77" i="1"/>
  <c r="CF77" i="1"/>
  <c r="CE73" i="1"/>
  <c r="CF73" i="1"/>
  <c r="CE70" i="1"/>
  <c r="CF70" i="1"/>
  <c r="CE68" i="1"/>
  <c r="CF68" i="1"/>
  <c r="CE65" i="1"/>
  <c r="CF65" i="1"/>
  <c r="CE64" i="1"/>
  <c r="CF64" i="1"/>
  <c r="CE63" i="1"/>
  <c r="CF63" i="1"/>
  <c r="CE62" i="1"/>
  <c r="CF62" i="1"/>
  <c r="CE59" i="1"/>
  <c r="CF59" i="1"/>
  <c r="CE58" i="1"/>
  <c r="CF58" i="1"/>
  <c r="CE57" i="1"/>
  <c r="CF57" i="1"/>
  <c r="CE55" i="1"/>
  <c r="CF55" i="1"/>
  <c r="CE54" i="1"/>
  <c r="CF54" i="1"/>
  <c r="CE52" i="1"/>
  <c r="CF52" i="1"/>
  <c r="CE51" i="1"/>
  <c r="CF51" i="1"/>
  <c r="CE50" i="1"/>
  <c r="CF50" i="1"/>
  <c r="CE48" i="1"/>
  <c r="CF48" i="1"/>
  <c r="CE47" i="1"/>
  <c r="CF47" i="1"/>
  <c r="CE46" i="1"/>
  <c r="CF46" i="1"/>
  <c r="CE45" i="1"/>
  <c r="CF45" i="1"/>
  <c r="CE44" i="1"/>
  <c r="CF44" i="1"/>
  <c r="CE43" i="1"/>
  <c r="CF43" i="1"/>
  <c r="CE42" i="1"/>
  <c r="CF42" i="1"/>
  <c r="CE41" i="1"/>
  <c r="CF41" i="1"/>
  <c r="CE40" i="1"/>
  <c r="CF40" i="1"/>
  <c r="CE39" i="1"/>
  <c r="CF39" i="1"/>
  <c r="CE38" i="1"/>
  <c r="CF38" i="1"/>
  <c r="CE37" i="1"/>
  <c r="CF37" i="1"/>
  <c r="CE36" i="1"/>
  <c r="CF36" i="1"/>
  <c r="CE35" i="1"/>
  <c r="CF35" i="1"/>
  <c r="CE33" i="1"/>
  <c r="CF33" i="1"/>
  <c r="CE31" i="1"/>
  <c r="CF31" i="1"/>
  <c r="CE30" i="1"/>
  <c r="CF30" i="1"/>
  <c r="CF29" i="1"/>
  <c r="CE28" i="1"/>
  <c r="CF28" i="1"/>
  <c r="CE27" i="1"/>
  <c r="CF27" i="1"/>
  <c r="CE26" i="1"/>
  <c r="CF26" i="1"/>
  <c r="CE25" i="1"/>
  <c r="CF25" i="1"/>
  <c r="CE22" i="1"/>
  <c r="CF22" i="1"/>
  <c r="CE21" i="1"/>
  <c r="CF21" i="1"/>
  <c r="CE20" i="1"/>
  <c r="CF20" i="1"/>
  <c r="CE19" i="1"/>
  <c r="CF19" i="1"/>
  <c r="CE17" i="1"/>
  <c r="CF17" i="1"/>
  <c r="CE16" i="1"/>
  <c r="CF16" i="1"/>
  <c r="CE15" i="1"/>
  <c r="CF15" i="1"/>
  <c r="CE14" i="1"/>
  <c r="CF14" i="1"/>
  <c r="CE13" i="1"/>
  <c r="CF13" i="1"/>
  <c r="CE12" i="1"/>
  <c r="CF12" i="1"/>
  <c r="CE11" i="1"/>
  <c r="CF11" i="1"/>
  <c r="CE9" i="1"/>
  <c r="CF9" i="1"/>
  <c r="CF8" i="1"/>
  <c r="CE494" i="1"/>
  <c r="CF494" i="1"/>
  <c r="CE480" i="1"/>
  <c r="CF480" i="1"/>
  <c r="CE469" i="1"/>
  <c r="CF469" i="1"/>
  <c r="CE440" i="1"/>
  <c r="CF440" i="1"/>
  <c r="CE432" i="1"/>
  <c r="CF432" i="1"/>
  <c r="CE406" i="1"/>
  <c r="CF406" i="1"/>
  <c r="CE402" i="1"/>
  <c r="CF402" i="1"/>
  <c r="CE383" i="1"/>
  <c r="CF383" i="1"/>
  <c r="CE376" i="1"/>
  <c r="CF376" i="1"/>
  <c r="CE367" i="1"/>
  <c r="CF367" i="1"/>
  <c r="CE324" i="1"/>
  <c r="CF324" i="1"/>
  <c r="CE315" i="1"/>
  <c r="CF315" i="1"/>
  <c r="CE305" i="1"/>
  <c r="CF305" i="1"/>
  <c r="CE292" i="1"/>
  <c r="CF292" i="1"/>
  <c r="CE286" i="1"/>
  <c r="CF286" i="1"/>
  <c r="CE277" i="1"/>
  <c r="CF277" i="1"/>
  <c r="CE275" i="1"/>
  <c r="CF275" i="1"/>
  <c r="CE266" i="1"/>
  <c r="CF266" i="1"/>
  <c r="CE263" i="1"/>
  <c r="CF263" i="1"/>
  <c r="CE256" i="1"/>
  <c r="CF256" i="1"/>
  <c r="CE244" i="1"/>
  <c r="CF244" i="1"/>
  <c r="CE232" i="1"/>
  <c r="CF232" i="1"/>
  <c r="CE224" i="1"/>
  <c r="CF224" i="1"/>
  <c r="CE222" i="1"/>
  <c r="CF222" i="1"/>
  <c r="CE220" i="1"/>
  <c r="CF220" i="1"/>
  <c r="CE216" i="1"/>
  <c r="CF216" i="1"/>
  <c r="CE212" i="1"/>
  <c r="CF212" i="1"/>
  <c r="CE206" i="1"/>
  <c r="CF206" i="1"/>
  <c r="CE199" i="1"/>
  <c r="CF199" i="1"/>
  <c r="CD500" i="1"/>
  <c r="CE500" i="1"/>
  <c r="CD498" i="1"/>
  <c r="CE498" i="1"/>
  <c r="CD492" i="1"/>
  <c r="CE492" i="1"/>
  <c r="CD483" i="1"/>
  <c r="CE483" i="1"/>
  <c r="CD478" i="1"/>
  <c r="CE478" i="1"/>
  <c r="CD473" i="1"/>
  <c r="CE473" i="1"/>
  <c r="CD467" i="1"/>
  <c r="CE467" i="1"/>
  <c r="CD462" i="1"/>
  <c r="CE462" i="1"/>
  <c r="CD461" i="1"/>
  <c r="CE461" i="1"/>
  <c r="CD459" i="1"/>
  <c r="CE459" i="1"/>
  <c r="CD451" i="1"/>
  <c r="CE451" i="1"/>
  <c r="CD449" i="1"/>
  <c r="CE449" i="1"/>
  <c r="CD447" i="1"/>
  <c r="CE447" i="1"/>
  <c r="CD444" i="1"/>
  <c r="CE444" i="1"/>
  <c r="CD438" i="1"/>
  <c r="CE438" i="1"/>
  <c r="CD436" i="1"/>
  <c r="CE436" i="1"/>
  <c r="CD434" i="1"/>
  <c r="CE434" i="1"/>
  <c r="CD433" i="1"/>
  <c r="CE433" i="1"/>
  <c r="CD431" i="1"/>
  <c r="CE431" i="1"/>
  <c r="CD430" i="1"/>
  <c r="CE430" i="1"/>
  <c r="CD428" i="1"/>
  <c r="CE428" i="1"/>
  <c r="CD423" i="1"/>
  <c r="CE423" i="1"/>
  <c r="CD420" i="1"/>
  <c r="CE420" i="1"/>
  <c r="CD418" i="1"/>
  <c r="CE418" i="1"/>
  <c r="CD415" i="1"/>
  <c r="CE415" i="1"/>
  <c r="CD412" i="1"/>
  <c r="CE412" i="1"/>
  <c r="CD410" i="1"/>
  <c r="CE410" i="1"/>
  <c r="CD409" i="1"/>
  <c r="CE409" i="1"/>
  <c r="CD407" i="1"/>
  <c r="CE407" i="1"/>
  <c r="CD405" i="1"/>
  <c r="CE405" i="1"/>
  <c r="CD403" i="1"/>
  <c r="CE403" i="1"/>
  <c r="CD401" i="1"/>
  <c r="CE401" i="1"/>
  <c r="CD395" i="1"/>
  <c r="CE395" i="1"/>
  <c r="CD394" i="1"/>
  <c r="CE394" i="1"/>
  <c r="CD392" i="1"/>
  <c r="CE392" i="1"/>
  <c r="CD390" i="1"/>
  <c r="CE390" i="1"/>
  <c r="CD388" i="1"/>
  <c r="CE388" i="1"/>
  <c r="CD386" i="1"/>
  <c r="CE386" i="1"/>
  <c r="CD385" i="1"/>
  <c r="CE385" i="1"/>
  <c r="CD382" i="1"/>
  <c r="CE382" i="1"/>
  <c r="CD380" i="1"/>
  <c r="CE380" i="1"/>
  <c r="CD375" i="1"/>
  <c r="CE375" i="1"/>
  <c r="CD373" i="1"/>
  <c r="CE373" i="1"/>
  <c r="CD371" i="1"/>
  <c r="CE371" i="1"/>
  <c r="CD368" i="1"/>
  <c r="CE368" i="1"/>
  <c r="CD364" i="1"/>
  <c r="CE364" i="1"/>
  <c r="CD353" i="1"/>
  <c r="CE353" i="1"/>
  <c r="CD351" i="1"/>
  <c r="CE351" i="1"/>
  <c r="CD342" i="1"/>
  <c r="CE342" i="1"/>
  <c r="CD334" i="1"/>
  <c r="CE334" i="1"/>
  <c r="CD332" i="1"/>
  <c r="CE332" i="1"/>
  <c r="CD328" i="1"/>
  <c r="CE328" i="1"/>
  <c r="CD326" i="1"/>
  <c r="CE326" i="1"/>
  <c r="CD322" i="1"/>
  <c r="CE322" i="1"/>
  <c r="CD321" i="1"/>
  <c r="CE321" i="1"/>
  <c r="CD319" i="1"/>
  <c r="CE319" i="1"/>
  <c r="CD304" i="1"/>
  <c r="CE304" i="1"/>
  <c r="CD303" i="1"/>
  <c r="CE303" i="1"/>
  <c r="CD296" i="1"/>
  <c r="CE296" i="1"/>
  <c r="CD283" i="1"/>
  <c r="CE283" i="1"/>
  <c r="CD280" i="1"/>
  <c r="CE280" i="1"/>
  <c r="CD278" i="1"/>
  <c r="CE278" i="1"/>
  <c r="CD264" i="1"/>
  <c r="CE264" i="1"/>
  <c r="CD261" i="1"/>
  <c r="CE261" i="1"/>
  <c r="CD260" i="1"/>
  <c r="CE260" i="1"/>
  <c r="CD258" i="1"/>
  <c r="CE258" i="1"/>
  <c r="CD257" i="1"/>
  <c r="CE257" i="1"/>
  <c r="CD255" i="1"/>
  <c r="CE255" i="1"/>
  <c r="CD253" i="1"/>
  <c r="CE253" i="1"/>
  <c r="CD250" i="1"/>
  <c r="CE250" i="1"/>
  <c r="CD248" i="1"/>
  <c r="CE248" i="1"/>
  <c r="CD246" i="1"/>
  <c r="CE246" i="1"/>
  <c r="CD242" i="1"/>
  <c r="CE242" i="1"/>
  <c r="CD235" i="1"/>
  <c r="CE235" i="1"/>
  <c r="CD234" i="1"/>
  <c r="CE234" i="1"/>
  <c r="CD228" i="1"/>
  <c r="CE228" i="1"/>
  <c r="CD218" i="1"/>
  <c r="CE218" i="1"/>
  <c r="CD213" i="1"/>
  <c r="CE213" i="1"/>
  <c r="CD208" i="1"/>
  <c r="CE208" i="1"/>
  <c r="CD200" i="1"/>
  <c r="CE200" i="1"/>
  <c r="CD196" i="1"/>
  <c r="CE196" i="1"/>
  <c r="CD194" i="1"/>
  <c r="CE194" i="1"/>
  <c r="CD165" i="1"/>
  <c r="CE165" i="1"/>
  <c r="CD156" i="1"/>
  <c r="CE156" i="1"/>
  <c r="CD141" i="1"/>
  <c r="CE141" i="1"/>
  <c r="CE127" i="1"/>
  <c r="CD124" i="1"/>
  <c r="CE124" i="1"/>
  <c r="CD122" i="1"/>
  <c r="CE122" i="1"/>
  <c r="CD120" i="1"/>
  <c r="CE120" i="1"/>
  <c r="CE117" i="1"/>
  <c r="CE114" i="1"/>
  <c r="CD103" i="1"/>
  <c r="CE103" i="1"/>
  <c r="CD101" i="1"/>
  <c r="CE101" i="1"/>
  <c r="CE98" i="1"/>
  <c r="CD97" i="1"/>
  <c r="CE97" i="1"/>
  <c r="CE93" i="1"/>
  <c r="CE81" i="1"/>
  <c r="CE79" i="1"/>
  <c r="CE76" i="1"/>
  <c r="CE75" i="1"/>
  <c r="CD72" i="1"/>
  <c r="CE72" i="1"/>
  <c r="CD67" i="1"/>
  <c r="CE67" i="1"/>
  <c r="CE61" i="1"/>
  <c r="CE60" i="1"/>
  <c r="CD56" i="1"/>
  <c r="CE56" i="1"/>
  <c r="CD53" i="1"/>
  <c r="CE53" i="1"/>
  <c r="CD49" i="1"/>
  <c r="CE49" i="1"/>
  <c r="CD34" i="1"/>
  <c r="CE34" i="1"/>
  <c r="CE32" i="1"/>
  <c r="CD29" i="1"/>
  <c r="CE29" i="1"/>
  <c r="CD24" i="1"/>
  <c r="CE24" i="1"/>
  <c r="CE23" i="1"/>
  <c r="CD18" i="1"/>
  <c r="CE18" i="1"/>
  <c r="CE10" i="1"/>
  <c r="CD8" i="1"/>
  <c r="CE8" i="1"/>
  <c r="CD499" i="1"/>
  <c r="CE499" i="1"/>
  <c r="CD496" i="1"/>
  <c r="CE496" i="1"/>
  <c r="CD488" i="1"/>
  <c r="CE488" i="1"/>
  <c r="CD486" i="1"/>
  <c r="CE486" i="1"/>
  <c r="CD482" i="1"/>
  <c r="CE482" i="1"/>
  <c r="CD479" i="1"/>
  <c r="CE479" i="1"/>
  <c r="CD477" i="1"/>
  <c r="CE477" i="1"/>
  <c r="CD475" i="1"/>
  <c r="CE475" i="1"/>
  <c r="CD471" i="1"/>
  <c r="CE471" i="1"/>
  <c r="CD468" i="1"/>
  <c r="CE468" i="1"/>
  <c r="CD460" i="1"/>
  <c r="CE460" i="1"/>
  <c r="CD454" i="1"/>
  <c r="CE454" i="1"/>
  <c r="CD452" i="1"/>
  <c r="CE452" i="1"/>
  <c r="CD448" i="1"/>
  <c r="CE448" i="1"/>
  <c r="CD446" i="1"/>
  <c r="CE446" i="1"/>
  <c r="CD442" i="1"/>
  <c r="CE442" i="1"/>
  <c r="CD437" i="1"/>
  <c r="CE437" i="1"/>
  <c r="CD429" i="1"/>
  <c r="CE429" i="1"/>
  <c r="CD426" i="1"/>
  <c r="CE426" i="1"/>
  <c r="CD424" i="1"/>
  <c r="CE424" i="1"/>
  <c r="CD422" i="1"/>
  <c r="CE422" i="1"/>
  <c r="CD416" i="1"/>
  <c r="CE416" i="1"/>
  <c r="CD413" i="1"/>
  <c r="CE413" i="1"/>
  <c r="CD411" i="1"/>
  <c r="CE411" i="1"/>
  <c r="CD398" i="1"/>
  <c r="CE398" i="1"/>
  <c r="CD393" i="1"/>
  <c r="CE393" i="1"/>
  <c r="CD391" i="1"/>
  <c r="CE391" i="1"/>
  <c r="CD387" i="1"/>
  <c r="CE387" i="1"/>
  <c r="CD381" i="1"/>
  <c r="CE381" i="1"/>
  <c r="CD379" i="1"/>
  <c r="CE379" i="1"/>
  <c r="CD378" i="1"/>
  <c r="CE378" i="1"/>
  <c r="CD369" i="1"/>
  <c r="CE369" i="1"/>
  <c r="CD362" i="1"/>
  <c r="CE362" i="1"/>
  <c r="CD361" i="1"/>
  <c r="CE361" i="1"/>
  <c r="CD357" i="1"/>
  <c r="CE357" i="1"/>
  <c r="CD355" i="1"/>
  <c r="CE355" i="1"/>
  <c r="CD352" i="1"/>
  <c r="CE352" i="1"/>
  <c r="CD350" i="1"/>
  <c r="CE350" i="1"/>
  <c r="CD349" i="1"/>
  <c r="CE349" i="1"/>
  <c r="CD347" i="1"/>
  <c r="CE347" i="1"/>
  <c r="CD345" i="1"/>
  <c r="CE345" i="1"/>
  <c r="CD343" i="1"/>
  <c r="CE343" i="1"/>
  <c r="CD340" i="1"/>
  <c r="CE340" i="1"/>
  <c r="CD338" i="1"/>
  <c r="CE338" i="1"/>
  <c r="CD337" i="1"/>
  <c r="CE337" i="1"/>
  <c r="CD335" i="1"/>
  <c r="CE335" i="1"/>
  <c r="CD331" i="1"/>
  <c r="CE331" i="1"/>
  <c r="CD329" i="1"/>
  <c r="CE329" i="1"/>
  <c r="CD327" i="1"/>
  <c r="CE327" i="1"/>
  <c r="CD320" i="1"/>
  <c r="CE320" i="1"/>
  <c r="CD318" i="1"/>
  <c r="CE318" i="1"/>
  <c r="CD314" i="1"/>
  <c r="CE314" i="1"/>
  <c r="CD313" i="1"/>
  <c r="CE313" i="1"/>
  <c r="CD312" i="1"/>
  <c r="CE312" i="1"/>
  <c r="CD310" i="1"/>
  <c r="CE310" i="1"/>
  <c r="CD309" i="1"/>
  <c r="CE309" i="1"/>
  <c r="CD301" i="1"/>
  <c r="CE301" i="1"/>
  <c r="CD300" i="1"/>
  <c r="CE300" i="1"/>
  <c r="CD299" i="1"/>
  <c r="CE299" i="1"/>
  <c r="CD298" i="1"/>
  <c r="CE298" i="1"/>
  <c r="CD297" i="1"/>
  <c r="CE297" i="1"/>
  <c r="CD295" i="1"/>
  <c r="CE295" i="1"/>
  <c r="CD293" i="1"/>
  <c r="CE293" i="1"/>
  <c r="CD291" i="1"/>
  <c r="CE291" i="1"/>
  <c r="CD289" i="1"/>
  <c r="CE289" i="1"/>
  <c r="CD288" i="1"/>
  <c r="CE288" i="1"/>
  <c r="CD284" i="1"/>
  <c r="CE284" i="1"/>
  <c r="CD281" i="1"/>
  <c r="CE281" i="1"/>
  <c r="CD274" i="1"/>
  <c r="CE274" i="1"/>
  <c r="CD273" i="1"/>
  <c r="CE273" i="1"/>
  <c r="CD272" i="1"/>
  <c r="CE272" i="1"/>
  <c r="CD271" i="1"/>
  <c r="CE271" i="1"/>
  <c r="CD268" i="1"/>
  <c r="CE268" i="1"/>
  <c r="CD267" i="1"/>
  <c r="CE267" i="1"/>
  <c r="CD265" i="1"/>
  <c r="CE265" i="1"/>
  <c r="CD262" i="1"/>
  <c r="CE262" i="1"/>
  <c r="CD259" i="1"/>
  <c r="CE259" i="1"/>
  <c r="CD254" i="1"/>
  <c r="CE254" i="1"/>
  <c r="CD252" i="1"/>
  <c r="CE252" i="1"/>
  <c r="CD251" i="1"/>
  <c r="CE251" i="1"/>
  <c r="CD245" i="1"/>
  <c r="CE245" i="1"/>
  <c r="CD241" i="1"/>
  <c r="CE241" i="1"/>
  <c r="CD240" i="1"/>
  <c r="CE240" i="1"/>
  <c r="CD239" i="1"/>
  <c r="CE239" i="1"/>
  <c r="CD238" i="1"/>
  <c r="CE238" i="1"/>
  <c r="CD236" i="1"/>
  <c r="CE236" i="1"/>
  <c r="CD230" i="1"/>
  <c r="CE230" i="1"/>
  <c r="CD214" i="1"/>
  <c r="CE214" i="1"/>
  <c r="CD210" i="1"/>
  <c r="CE210" i="1"/>
  <c r="CD203" i="1"/>
  <c r="CE203" i="1"/>
  <c r="CD164" i="1"/>
  <c r="CE164" i="1"/>
  <c r="CD148" i="1"/>
  <c r="CE148" i="1"/>
  <c r="CD142" i="1"/>
  <c r="CE142" i="1"/>
  <c r="CD135" i="1"/>
  <c r="CE135" i="1"/>
  <c r="CD129" i="1"/>
  <c r="CE129" i="1"/>
  <c r="CD495" i="1"/>
  <c r="CE495" i="1"/>
  <c r="CD493" i="1"/>
  <c r="CE493" i="1"/>
  <c r="CD491" i="1"/>
  <c r="CE491" i="1"/>
  <c r="CD489" i="1"/>
  <c r="CE489" i="1"/>
  <c r="CD485" i="1"/>
  <c r="CE485" i="1"/>
  <c r="CD481" i="1"/>
  <c r="CE481" i="1"/>
  <c r="CD476" i="1"/>
  <c r="CE476" i="1"/>
  <c r="CD474" i="1"/>
  <c r="CE474" i="1"/>
  <c r="CD472" i="1"/>
  <c r="CE472" i="1"/>
  <c r="CD470" i="1"/>
  <c r="CE470" i="1"/>
  <c r="CD465" i="1"/>
  <c r="CE465" i="1"/>
  <c r="CD463" i="1"/>
  <c r="CE463" i="1"/>
  <c r="CD458" i="1"/>
  <c r="CE458" i="1"/>
  <c r="CD457" i="1"/>
  <c r="CE457" i="1"/>
  <c r="CD455" i="1"/>
  <c r="CE455" i="1"/>
  <c r="CD453" i="1"/>
  <c r="CE453" i="1"/>
  <c r="CD445" i="1"/>
  <c r="CE445" i="1"/>
  <c r="CD443" i="1"/>
  <c r="CE443" i="1"/>
  <c r="CD441" i="1"/>
  <c r="CE441" i="1"/>
  <c r="CD435" i="1"/>
  <c r="CE435" i="1"/>
  <c r="CD427" i="1"/>
  <c r="CE427" i="1"/>
  <c r="CD425" i="1"/>
  <c r="CE425" i="1"/>
  <c r="CD419" i="1"/>
  <c r="CE419" i="1"/>
  <c r="CD417" i="1"/>
  <c r="CE417" i="1"/>
  <c r="CD404" i="1"/>
  <c r="CE404" i="1"/>
  <c r="CD399" i="1"/>
  <c r="CE399" i="1"/>
  <c r="CD396" i="1"/>
  <c r="CE396" i="1"/>
  <c r="CD374" i="1"/>
  <c r="CE374" i="1"/>
  <c r="CD372" i="1"/>
  <c r="CE372" i="1"/>
  <c r="CD370" i="1"/>
  <c r="CE370" i="1"/>
  <c r="CD365" i="1"/>
  <c r="CE365" i="1"/>
  <c r="CD363" i="1"/>
  <c r="CE363" i="1"/>
  <c r="CD358" i="1"/>
  <c r="CE358" i="1"/>
  <c r="CD356" i="1"/>
  <c r="CE356" i="1"/>
  <c r="CD354" i="1"/>
  <c r="CE354" i="1"/>
  <c r="CD348" i="1"/>
  <c r="CE348" i="1"/>
  <c r="CD346" i="1"/>
  <c r="CE346" i="1"/>
  <c r="CD344" i="1"/>
  <c r="CE344" i="1"/>
  <c r="CD341" i="1"/>
  <c r="CE341" i="1"/>
  <c r="CD339" i="1"/>
  <c r="CE339" i="1"/>
  <c r="CD333" i="1"/>
  <c r="CE333" i="1"/>
  <c r="CD316" i="1"/>
  <c r="CE316" i="1"/>
  <c r="CC497" i="1"/>
  <c r="CD497" i="1"/>
  <c r="CC487" i="1"/>
  <c r="CD487" i="1"/>
  <c r="CC480" i="1"/>
  <c r="CD480" i="1"/>
  <c r="CC456" i="1"/>
  <c r="CD456" i="1"/>
  <c r="CC377" i="1"/>
  <c r="CD377" i="1"/>
  <c r="CC359" i="1"/>
  <c r="CD359" i="1"/>
  <c r="CC324" i="1"/>
  <c r="CD324" i="1"/>
  <c r="CC315" i="1"/>
  <c r="CD315" i="1"/>
  <c r="CC311" i="1"/>
  <c r="CD311" i="1"/>
  <c r="CC308" i="1"/>
  <c r="CD308" i="1"/>
  <c r="CC306" i="1"/>
  <c r="CD306" i="1"/>
  <c r="CC305" i="1"/>
  <c r="CD305" i="1"/>
  <c r="CC302" i="1"/>
  <c r="CD302" i="1"/>
  <c r="CC286" i="1"/>
  <c r="CD286" i="1"/>
  <c r="CC277" i="1"/>
  <c r="CD277" i="1"/>
  <c r="CC275" i="1"/>
  <c r="CD275" i="1"/>
  <c r="CC263" i="1"/>
  <c r="CD263" i="1"/>
  <c r="CC256" i="1"/>
  <c r="CD256" i="1"/>
  <c r="CC244" i="1"/>
  <c r="CD244" i="1"/>
  <c r="CC243" i="1"/>
  <c r="CD243" i="1"/>
  <c r="CC232" i="1"/>
  <c r="CD232" i="1"/>
  <c r="CD231" i="1"/>
  <c r="CC229" i="1"/>
  <c r="CD229" i="1"/>
  <c r="CC227" i="1"/>
  <c r="CD227" i="1"/>
  <c r="CC226" i="1"/>
  <c r="CD226" i="1"/>
  <c r="CC224" i="1"/>
  <c r="CD224" i="1"/>
  <c r="CC222" i="1"/>
  <c r="CD222" i="1"/>
  <c r="CC221" i="1"/>
  <c r="CD221" i="1"/>
  <c r="CC219" i="1"/>
  <c r="CD219" i="1"/>
  <c r="CC216" i="1"/>
  <c r="CD216" i="1"/>
  <c r="CC215" i="1"/>
  <c r="CD215" i="1"/>
  <c r="CC212" i="1"/>
  <c r="CD212" i="1"/>
  <c r="CC209" i="1"/>
  <c r="CD209" i="1"/>
  <c r="CC207" i="1"/>
  <c r="CD207" i="1"/>
  <c r="CC205" i="1"/>
  <c r="CD205" i="1"/>
  <c r="CC204" i="1"/>
  <c r="CD204" i="1"/>
  <c r="CC201" i="1"/>
  <c r="CD201" i="1"/>
  <c r="CC199" i="1"/>
  <c r="CD199" i="1"/>
  <c r="CC197" i="1"/>
  <c r="CD197" i="1"/>
  <c r="CC195" i="1"/>
  <c r="CD195" i="1"/>
  <c r="CC193" i="1"/>
  <c r="CD193" i="1"/>
  <c r="CC192" i="1"/>
  <c r="CD192" i="1"/>
  <c r="CC191" i="1"/>
  <c r="CD191" i="1"/>
  <c r="CC190" i="1"/>
  <c r="CD190" i="1"/>
  <c r="CC189" i="1"/>
  <c r="CD189" i="1"/>
  <c r="CC188" i="1"/>
  <c r="CD188" i="1"/>
  <c r="CC187" i="1"/>
  <c r="CD187" i="1"/>
  <c r="CC186" i="1"/>
  <c r="CD186" i="1"/>
  <c r="CC185" i="1"/>
  <c r="CD185" i="1"/>
  <c r="CC184" i="1"/>
  <c r="CD184" i="1"/>
  <c r="CC183" i="1"/>
  <c r="CD183" i="1"/>
  <c r="CC182" i="1"/>
  <c r="CD182" i="1"/>
  <c r="CC181" i="1"/>
  <c r="CD181" i="1"/>
  <c r="CC180" i="1"/>
  <c r="CD180" i="1"/>
  <c r="CC179" i="1"/>
  <c r="CD179" i="1"/>
  <c r="CC178" i="1"/>
  <c r="CD178" i="1"/>
  <c r="CC177" i="1"/>
  <c r="CD177" i="1"/>
  <c r="CC176" i="1"/>
  <c r="CD176" i="1"/>
  <c r="CC175" i="1"/>
  <c r="CD175" i="1"/>
  <c r="CC174" i="1"/>
  <c r="CD174" i="1"/>
  <c r="CC173" i="1"/>
  <c r="CD173" i="1"/>
  <c r="CC172" i="1"/>
  <c r="CD172" i="1"/>
  <c r="CC171" i="1"/>
  <c r="CD171" i="1"/>
  <c r="CC170" i="1"/>
  <c r="CD170" i="1"/>
  <c r="CC169" i="1"/>
  <c r="CD169" i="1"/>
  <c r="CC168" i="1"/>
  <c r="CD168" i="1"/>
  <c r="CC167" i="1"/>
  <c r="CD167" i="1"/>
  <c r="CC166" i="1"/>
  <c r="CD166" i="1"/>
  <c r="CC163" i="1"/>
  <c r="CD163" i="1"/>
  <c r="CC162" i="1"/>
  <c r="CD162" i="1"/>
  <c r="CC161" i="1"/>
  <c r="CD161" i="1"/>
  <c r="CC160" i="1"/>
  <c r="CD160" i="1"/>
  <c r="CC159" i="1"/>
  <c r="CD159" i="1"/>
  <c r="CC158" i="1"/>
  <c r="CD158" i="1"/>
  <c r="CC157" i="1"/>
  <c r="CD157" i="1"/>
  <c r="CC155" i="1"/>
  <c r="CD155" i="1"/>
  <c r="CC154" i="1"/>
  <c r="CD154" i="1"/>
  <c r="CC153" i="1"/>
  <c r="CD153" i="1"/>
  <c r="CC152" i="1"/>
  <c r="CD152" i="1"/>
  <c r="CC151" i="1"/>
  <c r="CD151" i="1"/>
  <c r="CC150" i="1"/>
  <c r="CD150" i="1"/>
  <c r="CC149" i="1"/>
  <c r="CD149" i="1"/>
  <c r="CC147" i="1"/>
  <c r="CD147" i="1"/>
  <c r="CC146" i="1"/>
  <c r="CD146" i="1"/>
  <c r="CC145" i="1"/>
  <c r="CD145" i="1"/>
  <c r="CC144" i="1"/>
  <c r="CD144" i="1"/>
  <c r="CC143" i="1"/>
  <c r="CD143" i="1"/>
  <c r="CD140" i="1"/>
  <c r="CC139" i="1"/>
  <c r="CD139" i="1"/>
  <c r="CC138" i="1"/>
  <c r="CD138" i="1"/>
  <c r="CC137" i="1"/>
  <c r="CD137" i="1"/>
  <c r="CC136" i="1"/>
  <c r="CD136" i="1"/>
  <c r="CC134" i="1"/>
  <c r="CD134" i="1"/>
  <c r="CC133" i="1"/>
  <c r="CD133" i="1"/>
  <c r="CC132" i="1"/>
  <c r="CD132" i="1"/>
  <c r="CC131" i="1"/>
  <c r="CD131" i="1"/>
  <c r="CC130" i="1"/>
  <c r="CD130" i="1"/>
  <c r="CC128" i="1"/>
  <c r="CD128" i="1"/>
  <c r="CC127" i="1"/>
  <c r="CD127" i="1"/>
  <c r="CC126" i="1"/>
  <c r="CD126" i="1"/>
  <c r="CC125" i="1"/>
  <c r="CD125" i="1"/>
  <c r="CC123" i="1"/>
  <c r="CD123" i="1"/>
  <c r="CC121" i="1"/>
  <c r="CD121" i="1"/>
  <c r="CC119" i="1"/>
  <c r="CD119" i="1"/>
  <c r="CC118" i="1"/>
  <c r="CD118" i="1"/>
  <c r="CD117" i="1"/>
  <c r="CC116" i="1"/>
  <c r="CD116" i="1"/>
  <c r="CC115" i="1"/>
  <c r="CD115" i="1"/>
  <c r="CC114" i="1"/>
  <c r="CD114" i="1"/>
  <c r="CC113" i="1"/>
  <c r="CD113" i="1"/>
  <c r="CC112" i="1"/>
  <c r="CD112" i="1"/>
  <c r="CC111" i="1"/>
  <c r="CD111" i="1"/>
  <c r="CC110" i="1"/>
  <c r="CD110" i="1"/>
  <c r="CC109" i="1"/>
  <c r="CD109" i="1"/>
  <c r="CC108" i="1"/>
  <c r="CD108" i="1"/>
  <c r="CC107" i="1"/>
  <c r="CD107" i="1"/>
  <c r="CC106" i="1"/>
  <c r="CD106" i="1"/>
  <c r="CC105" i="1"/>
  <c r="CD105" i="1"/>
  <c r="CC104" i="1"/>
  <c r="CD104" i="1"/>
  <c r="CC102" i="1"/>
  <c r="CD102" i="1"/>
  <c r="CC100" i="1"/>
  <c r="CD100" i="1"/>
  <c r="CC99" i="1"/>
  <c r="CD99" i="1"/>
  <c r="CC98" i="1"/>
  <c r="CD98" i="1"/>
  <c r="CC96" i="1"/>
  <c r="CD96" i="1"/>
  <c r="CC95" i="1"/>
  <c r="CD95" i="1"/>
  <c r="CC94" i="1"/>
  <c r="CD94" i="1"/>
  <c r="CC93" i="1"/>
  <c r="CD93" i="1"/>
  <c r="CC92" i="1"/>
  <c r="CD92" i="1"/>
  <c r="CC91" i="1"/>
  <c r="CD91" i="1"/>
  <c r="CC90" i="1"/>
  <c r="CD90" i="1"/>
  <c r="CC89" i="1"/>
  <c r="CD89" i="1"/>
  <c r="CC88" i="1"/>
  <c r="CD88" i="1"/>
  <c r="CC87" i="1"/>
  <c r="CD87" i="1"/>
  <c r="CC86" i="1"/>
  <c r="CD86" i="1"/>
  <c r="CC85" i="1"/>
  <c r="CD85" i="1"/>
  <c r="CC84" i="1"/>
  <c r="CD84" i="1"/>
  <c r="CC83" i="1"/>
  <c r="CD83" i="1"/>
  <c r="CC82" i="1"/>
  <c r="CD82" i="1"/>
  <c r="CC81" i="1"/>
  <c r="CD81" i="1"/>
  <c r="CC80" i="1"/>
  <c r="CD80" i="1"/>
  <c r="CC79" i="1"/>
  <c r="CD79" i="1"/>
  <c r="CC78" i="1"/>
  <c r="CD78" i="1"/>
  <c r="CD77" i="1"/>
  <c r="CC76" i="1"/>
  <c r="CD76" i="1"/>
  <c r="CC75" i="1"/>
  <c r="CD75" i="1"/>
  <c r="CC74" i="1"/>
  <c r="CD74" i="1"/>
  <c r="CC73" i="1"/>
  <c r="CD73" i="1"/>
  <c r="CC71" i="1"/>
  <c r="CD71" i="1"/>
  <c r="CC70" i="1"/>
  <c r="CD70" i="1"/>
  <c r="CC69" i="1"/>
  <c r="CD69" i="1"/>
  <c r="CC68" i="1"/>
  <c r="CD68" i="1"/>
  <c r="CC66" i="1"/>
  <c r="CD66" i="1"/>
  <c r="CC65" i="1"/>
  <c r="CD65" i="1"/>
  <c r="CC64" i="1"/>
  <c r="CD64" i="1"/>
  <c r="CD63" i="1"/>
  <c r="CC62" i="1"/>
  <c r="CD62" i="1"/>
  <c r="CC61" i="1"/>
  <c r="CD61" i="1"/>
  <c r="CC60" i="1"/>
  <c r="CD60" i="1"/>
  <c r="CC59" i="1"/>
  <c r="CD59" i="1"/>
  <c r="CC58" i="1"/>
  <c r="CD58" i="1"/>
  <c r="CC57" i="1"/>
  <c r="CD57" i="1"/>
  <c r="CC55" i="1"/>
  <c r="CD55" i="1"/>
  <c r="CC54" i="1"/>
  <c r="CD54" i="1"/>
  <c r="CC52" i="1"/>
  <c r="CD52" i="1"/>
  <c r="CC51" i="1"/>
  <c r="CD51" i="1"/>
  <c r="CC50" i="1"/>
  <c r="CD50" i="1"/>
  <c r="CC48" i="1"/>
  <c r="CD48" i="1"/>
  <c r="CC47" i="1"/>
  <c r="CD47" i="1"/>
  <c r="CC46" i="1"/>
  <c r="CD46" i="1"/>
  <c r="CC45" i="1"/>
  <c r="CD45" i="1"/>
  <c r="CC44" i="1"/>
  <c r="CD44" i="1"/>
  <c r="CC43" i="1"/>
  <c r="CD43" i="1"/>
  <c r="CC42" i="1"/>
  <c r="CD42" i="1"/>
  <c r="CC41" i="1"/>
  <c r="CD41" i="1"/>
  <c r="CC40" i="1"/>
  <c r="CD40" i="1"/>
  <c r="CC39" i="1"/>
  <c r="CD39" i="1"/>
  <c r="CC38" i="1"/>
  <c r="CD38" i="1"/>
  <c r="CC37" i="1"/>
  <c r="CD37" i="1"/>
  <c r="CC36" i="1"/>
  <c r="CD36" i="1"/>
  <c r="CC35" i="1"/>
  <c r="CD35" i="1"/>
  <c r="CC33" i="1"/>
  <c r="CD33" i="1"/>
  <c r="CC32" i="1"/>
  <c r="CD32" i="1"/>
  <c r="CC31" i="1"/>
  <c r="CD31" i="1"/>
  <c r="CC30" i="1"/>
  <c r="CD30" i="1"/>
  <c r="CC28" i="1"/>
  <c r="CD28" i="1"/>
  <c r="CC27" i="1"/>
  <c r="CD27" i="1"/>
  <c r="CC26" i="1"/>
  <c r="CD26" i="1"/>
  <c r="CC25" i="1"/>
  <c r="CD25" i="1"/>
  <c r="CC23" i="1"/>
  <c r="CD23" i="1"/>
  <c r="CC22" i="1"/>
  <c r="CD22" i="1"/>
  <c r="CC21" i="1"/>
  <c r="CD21" i="1"/>
  <c r="CC20" i="1"/>
  <c r="CD20" i="1"/>
  <c r="CC19" i="1"/>
  <c r="CD19" i="1"/>
  <c r="CC17" i="1"/>
  <c r="CD17" i="1"/>
  <c r="CC16" i="1"/>
  <c r="CD16" i="1"/>
  <c r="CC15" i="1"/>
  <c r="CD15" i="1"/>
  <c r="CC14" i="1"/>
  <c r="CD14" i="1"/>
  <c r="CC13" i="1"/>
  <c r="CD13" i="1"/>
  <c r="CC12" i="1"/>
  <c r="CD12" i="1"/>
  <c r="CC11" i="1"/>
  <c r="CD11" i="1"/>
  <c r="CC10" i="1"/>
  <c r="CD10" i="1"/>
  <c r="CC9" i="1"/>
  <c r="CD9" i="1"/>
  <c r="CC469" i="1"/>
  <c r="CD469" i="1"/>
  <c r="CC439" i="1"/>
  <c r="CD439" i="1"/>
  <c r="CC432" i="1"/>
  <c r="CD432" i="1"/>
  <c r="CC421" i="1"/>
  <c r="CD421" i="1"/>
  <c r="CC406" i="1"/>
  <c r="CD406" i="1"/>
  <c r="CC400" i="1"/>
  <c r="CD400" i="1"/>
  <c r="CC389" i="1"/>
  <c r="CD389" i="1"/>
  <c r="CC383" i="1"/>
  <c r="CD383" i="1"/>
  <c r="CC376" i="1"/>
  <c r="CD376" i="1"/>
  <c r="CC367" i="1"/>
  <c r="CD367" i="1"/>
  <c r="CC360" i="1"/>
  <c r="CD360" i="1"/>
  <c r="CD336" i="1"/>
  <c r="CC330" i="1"/>
  <c r="CD330" i="1"/>
  <c r="CC325" i="1"/>
  <c r="CD325" i="1"/>
  <c r="CC323" i="1"/>
  <c r="CD323" i="1"/>
  <c r="CC317" i="1"/>
  <c r="CD317" i="1"/>
  <c r="CC307" i="1"/>
  <c r="CD307" i="1"/>
  <c r="CC294" i="1"/>
  <c r="CD294" i="1"/>
  <c r="CC292" i="1"/>
  <c r="CD292" i="1"/>
  <c r="CC290" i="1"/>
  <c r="CD290" i="1"/>
  <c r="CC287" i="1"/>
  <c r="CD287" i="1"/>
  <c r="CC285" i="1"/>
  <c r="CD285" i="1"/>
  <c r="CC282" i="1"/>
  <c r="CD282" i="1"/>
  <c r="CC279" i="1"/>
  <c r="CD279" i="1"/>
  <c r="CC276" i="1"/>
  <c r="CD276" i="1"/>
  <c r="CC270" i="1"/>
  <c r="CD270" i="1"/>
  <c r="CC269" i="1"/>
  <c r="CD269" i="1"/>
  <c r="CC266" i="1"/>
  <c r="CD266" i="1"/>
  <c r="CC249" i="1"/>
  <c r="CD249" i="1"/>
  <c r="CC247" i="1"/>
  <c r="CD247" i="1"/>
  <c r="CC237" i="1"/>
  <c r="CD237" i="1"/>
  <c r="CC233" i="1"/>
  <c r="CD233" i="1"/>
  <c r="CC225" i="1"/>
  <c r="CD225" i="1"/>
  <c r="CC223" i="1"/>
  <c r="CD223" i="1"/>
  <c r="CC220" i="1"/>
  <c r="CD220" i="1"/>
  <c r="CC217" i="1"/>
  <c r="CD217" i="1"/>
  <c r="CC211" i="1"/>
  <c r="CD211" i="1"/>
  <c r="CC206" i="1"/>
  <c r="CD206" i="1"/>
  <c r="CC202" i="1"/>
  <c r="CD202" i="1"/>
  <c r="CC198" i="1"/>
  <c r="CD198" i="1"/>
  <c r="CC494" i="1"/>
  <c r="CD494" i="1"/>
  <c r="CC490" i="1"/>
  <c r="CD490" i="1"/>
  <c r="CC484" i="1"/>
  <c r="CD484" i="1"/>
  <c r="CC466" i="1"/>
  <c r="CD466" i="1"/>
  <c r="CC464" i="1"/>
  <c r="CD464" i="1"/>
  <c r="CC450" i="1"/>
  <c r="CD450" i="1"/>
  <c r="CC440" i="1"/>
  <c r="CD440" i="1"/>
  <c r="CC414" i="1"/>
  <c r="CD414" i="1"/>
  <c r="CC408" i="1"/>
  <c r="CD408" i="1"/>
  <c r="CC402" i="1"/>
  <c r="CD402" i="1"/>
  <c r="CC397" i="1"/>
  <c r="CD397" i="1"/>
  <c r="CC384" i="1"/>
  <c r="CD384" i="1"/>
  <c r="CC366" i="1"/>
  <c r="CD366" i="1"/>
  <c r="CB495" i="1"/>
  <c r="CC495" i="1"/>
  <c r="CB488" i="1"/>
  <c r="CC488" i="1"/>
  <c r="CB486" i="1"/>
  <c r="CC486" i="1"/>
  <c r="CB478" i="1"/>
  <c r="CC478" i="1"/>
  <c r="CB477" i="1"/>
  <c r="CC477" i="1"/>
  <c r="CB475" i="1"/>
  <c r="CC475" i="1"/>
  <c r="CB473" i="1"/>
  <c r="CC473" i="1"/>
  <c r="CB470" i="1"/>
  <c r="CC470" i="1"/>
  <c r="CB468" i="1"/>
  <c r="CC468" i="1"/>
  <c r="CB467" i="1"/>
  <c r="CC467" i="1"/>
  <c r="CB465" i="1"/>
  <c r="CC465" i="1"/>
  <c r="CB454" i="1"/>
  <c r="CC454" i="1"/>
  <c r="CB452" i="1"/>
  <c r="CC452" i="1"/>
  <c r="CB447" i="1"/>
  <c r="CC447" i="1"/>
  <c r="CB445" i="1"/>
  <c r="CC445" i="1"/>
  <c r="CB443" i="1"/>
  <c r="CC443" i="1"/>
  <c r="CB436" i="1"/>
  <c r="CC436" i="1"/>
  <c r="CB434" i="1"/>
  <c r="CC434" i="1"/>
  <c r="CB426" i="1"/>
  <c r="CC426" i="1"/>
  <c r="CB424" i="1"/>
  <c r="CC424" i="1"/>
  <c r="CB422" i="1"/>
  <c r="CC422" i="1"/>
  <c r="CB417" i="1"/>
  <c r="CC417" i="1"/>
  <c r="CB415" i="1"/>
  <c r="CC415" i="1"/>
  <c r="CB410" i="1"/>
  <c r="CC410" i="1"/>
  <c r="CB404" i="1"/>
  <c r="CC404" i="1"/>
  <c r="CB401" i="1"/>
  <c r="CC401" i="1"/>
  <c r="CB394" i="1"/>
  <c r="CC394" i="1"/>
  <c r="CB392" i="1"/>
  <c r="CC392" i="1"/>
  <c r="CB387" i="1"/>
  <c r="CC387" i="1"/>
  <c r="CB386" i="1"/>
  <c r="CC386" i="1"/>
  <c r="CB385" i="1"/>
  <c r="CC385" i="1"/>
  <c r="CB380" i="1"/>
  <c r="CC380" i="1"/>
  <c r="CB378" i="1"/>
  <c r="CC378" i="1"/>
  <c r="CB373" i="1"/>
  <c r="CC373" i="1"/>
  <c r="CB371" i="1"/>
  <c r="CC371" i="1"/>
  <c r="CB369" i="1"/>
  <c r="CC369" i="1"/>
  <c r="CB364" i="1"/>
  <c r="CC364" i="1"/>
  <c r="CB355" i="1"/>
  <c r="CC355" i="1"/>
  <c r="CB353" i="1"/>
  <c r="CC353" i="1"/>
  <c r="CB351" i="1"/>
  <c r="CC351" i="1"/>
  <c r="CB347" i="1"/>
  <c r="CC347" i="1"/>
  <c r="CB346" i="1"/>
  <c r="CC346" i="1"/>
  <c r="CB345" i="1"/>
  <c r="CC345" i="1"/>
  <c r="CB343" i="1"/>
  <c r="CC343" i="1"/>
  <c r="CB342" i="1"/>
  <c r="CC342" i="1"/>
  <c r="CB339" i="1"/>
  <c r="CC339" i="1"/>
  <c r="CB338" i="1"/>
  <c r="CC338" i="1"/>
  <c r="CB335" i="1"/>
  <c r="CC335" i="1"/>
  <c r="CB332" i="1"/>
  <c r="CC332" i="1"/>
  <c r="CB326" i="1"/>
  <c r="CC326" i="1"/>
  <c r="CB322" i="1"/>
  <c r="CC322" i="1"/>
  <c r="CB321" i="1"/>
  <c r="CC321" i="1"/>
  <c r="CB318" i="1"/>
  <c r="CC318" i="1"/>
  <c r="CB316" i="1"/>
  <c r="CC316" i="1"/>
  <c r="CB310" i="1"/>
  <c r="CC310" i="1"/>
  <c r="CB304" i="1"/>
  <c r="CC304" i="1"/>
  <c r="CB303" i="1"/>
  <c r="CC303" i="1"/>
  <c r="CB295" i="1"/>
  <c r="CC295" i="1"/>
  <c r="CB289" i="1"/>
  <c r="CC289" i="1"/>
  <c r="CB288" i="1"/>
  <c r="CC288" i="1"/>
  <c r="CB284" i="1"/>
  <c r="CC284" i="1"/>
  <c r="CB283" i="1"/>
  <c r="CC283" i="1"/>
  <c r="CB268" i="1"/>
  <c r="CC268" i="1"/>
  <c r="CB264" i="1"/>
  <c r="CC264" i="1"/>
  <c r="CB262" i="1"/>
  <c r="CC262" i="1"/>
  <c r="CB260" i="1"/>
  <c r="CC260" i="1"/>
  <c r="CB257" i="1"/>
  <c r="CC257" i="1"/>
  <c r="CB255" i="1"/>
  <c r="CC255" i="1"/>
  <c r="CB254" i="1"/>
  <c r="CC254" i="1"/>
  <c r="CB253" i="1"/>
  <c r="CC253" i="1"/>
  <c r="CB252" i="1"/>
  <c r="CC252" i="1"/>
  <c r="CB251" i="1"/>
  <c r="CC251" i="1"/>
  <c r="CB248" i="1"/>
  <c r="CC248" i="1"/>
  <c r="CB245" i="1"/>
  <c r="CC245" i="1"/>
  <c r="CB242" i="1"/>
  <c r="CC242" i="1"/>
  <c r="CB240" i="1"/>
  <c r="CC240" i="1"/>
  <c r="CB238" i="1"/>
  <c r="CC238" i="1"/>
  <c r="CB236" i="1"/>
  <c r="CC236" i="1"/>
  <c r="CB234" i="1"/>
  <c r="CC234" i="1"/>
  <c r="CB231" i="1"/>
  <c r="CC231" i="1"/>
  <c r="CB230" i="1"/>
  <c r="CC230" i="1"/>
  <c r="CB228" i="1"/>
  <c r="CC228" i="1"/>
  <c r="CB214" i="1"/>
  <c r="CC214" i="1"/>
  <c r="CB210" i="1"/>
  <c r="CC210" i="1"/>
  <c r="CB208" i="1"/>
  <c r="CC208" i="1"/>
  <c r="CB165" i="1"/>
  <c r="CC165" i="1"/>
  <c r="CC164" i="1"/>
  <c r="CC156" i="1"/>
  <c r="CB148" i="1"/>
  <c r="CC148" i="1"/>
  <c r="CC142" i="1"/>
  <c r="CC141" i="1"/>
  <c r="CC140" i="1"/>
  <c r="CC135" i="1"/>
  <c r="CC129" i="1"/>
  <c r="CC124" i="1"/>
  <c r="CC122" i="1"/>
  <c r="CC120" i="1"/>
  <c r="CB117" i="1"/>
  <c r="CC117" i="1"/>
  <c r="CC103" i="1"/>
  <c r="CC101" i="1"/>
  <c r="CC97" i="1"/>
  <c r="CB77" i="1"/>
  <c r="CC77" i="1"/>
  <c r="CC72" i="1"/>
  <c r="CB67" i="1"/>
  <c r="CC67" i="1"/>
  <c r="CC63" i="1"/>
  <c r="CC56" i="1"/>
  <c r="CC53" i="1"/>
  <c r="CC49" i="1"/>
  <c r="CC34" i="1"/>
  <c r="CC29" i="1"/>
  <c r="CC24" i="1"/>
  <c r="CC18" i="1"/>
  <c r="CC8" i="1"/>
  <c r="CB500" i="1"/>
  <c r="CC500" i="1"/>
  <c r="CB498" i="1"/>
  <c r="CC498" i="1"/>
  <c r="CB496" i="1"/>
  <c r="CC496" i="1"/>
  <c r="CB492" i="1"/>
  <c r="CC492" i="1"/>
  <c r="CB483" i="1"/>
  <c r="CC483" i="1"/>
  <c r="CB481" i="1"/>
  <c r="CC481" i="1"/>
  <c r="CB479" i="1"/>
  <c r="CC479" i="1"/>
  <c r="CB474" i="1"/>
  <c r="CC474" i="1"/>
  <c r="CB472" i="1"/>
  <c r="CC472" i="1"/>
  <c r="CB462" i="1"/>
  <c r="CC462" i="1"/>
  <c r="CB461" i="1"/>
  <c r="CC461" i="1"/>
  <c r="CB459" i="1"/>
  <c r="CC459" i="1"/>
  <c r="CB448" i="1"/>
  <c r="CC448" i="1"/>
  <c r="CB446" i="1"/>
  <c r="CC446" i="1"/>
  <c r="CB444" i="1"/>
  <c r="CC444" i="1"/>
  <c r="CB441" i="1"/>
  <c r="CC441" i="1"/>
  <c r="CB437" i="1"/>
  <c r="CC437" i="1"/>
  <c r="CB433" i="1"/>
  <c r="CC433" i="1"/>
  <c r="CB431" i="1"/>
  <c r="CC431" i="1"/>
  <c r="CB429" i="1"/>
  <c r="CC429" i="1"/>
  <c r="CB427" i="1"/>
  <c r="CC427" i="1"/>
  <c r="CB425" i="1"/>
  <c r="CC425" i="1"/>
  <c r="CB423" i="1"/>
  <c r="CC423" i="1"/>
  <c r="CB420" i="1"/>
  <c r="CC420" i="1"/>
  <c r="CB418" i="1"/>
  <c r="CC418" i="1"/>
  <c r="CB412" i="1"/>
  <c r="CC412" i="1"/>
  <c r="CB405" i="1"/>
  <c r="CC405" i="1"/>
  <c r="CB403" i="1"/>
  <c r="CC403" i="1"/>
  <c r="CB399" i="1"/>
  <c r="CC399" i="1"/>
  <c r="CB395" i="1"/>
  <c r="CC395" i="1"/>
  <c r="CB393" i="1"/>
  <c r="CC393" i="1"/>
  <c r="CB391" i="1"/>
  <c r="CC391" i="1"/>
  <c r="CB381" i="1"/>
  <c r="CC381" i="1"/>
  <c r="CB379" i="1"/>
  <c r="CC379" i="1"/>
  <c r="CB375" i="1"/>
  <c r="CC375" i="1"/>
  <c r="CB374" i="1"/>
  <c r="CC374" i="1"/>
  <c r="CB372" i="1"/>
  <c r="CC372" i="1"/>
  <c r="CB370" i="1"/>
  <c r="CC370" i="1"/>
  <c r="CB368" i="1"/>
  <c r="CC368" i="1"/>
  <c r="CB365" i="1"/>
  <c r="CC365" i="1"/>
  <c r="CB363" i="1"/>
  <c r="CC363" i="1"/>
  <c r="CB361" i="1"/>
  <c r="CC361" i="1"/>
  <c r="CB358" i="1"/>
  <c r="CC358" i="1"/>
  <c r="CB357" i="1"/>
  <c r="CC357" i="1"/>
  <c r="CB356" i="1"/>
  <c r="CC356" i="1"/>
  <c r="CB354" i="1"/>
  <c r="CC354" i="1"/>
  <c r="CB352" i="1"/>
  <c r="CC352" i="1"/>
  <c r="CB350" i="1"/>
  <c r="CC350" i="1"/>
  <c r="CB349" i="1"/>
  <c r="CC349" i="1"/>
  <c r="CB348" i="1"/>
  <c r="CC348" i="1"/>
  <c r="CB344" i="1"/>
  <c r="CC344" i="1"/>
  <c r="CB341" i="1"/>
  <c r="CC341" i="1"/>
  <c r="CB340" i="1"/>
  <c r="CC340" i="1"/>
  <c r="CB337" i="1"/>
  <c r="CC337" i="1"/>
  <c r="CB336" i="1"/>
  <c r="CC336" i="1"/>
  <c r="CB334" i="1"/>
  <c r="CC334" i="1"/>
  <c r="CB333" i="1"/>
  <c r="CC333" i="1"/>
  <c r="CB331" i="1"/>
  <c r="CC331" i="1"/>
  <c r="CB329" i="1"/>
  <c r="CC329" i="1"/>
  <c r="CB328" i="1"/>
  <c r="CC328" i="1"/>
  <c r="CB327" i="1"/>
  <c r="CC327" i="1"/>
  <c r="CB320" i="1"/>
  <c r="CC320" i="1"/>
  <c r="CB319" i="1"/>
  <c r="CC319" i="1"/>
  <c r="CB314" i="1"/>
  <c r="CC314" i="1"/>
  <c r="CB313" i="1"/>
  <c r="CC313" i="1"/>
  <c r="CB312" i="1"/>
  <c r="CC312" i="1"/>
  <c r="CB309" i="1"/>
  <c r="CC309" i="1"/>
  <c r="CB301" i="1"/>
  <c r="CC301" i="1"/>
  <c r="CB300" i="1"/>
  <c r="CC300" i="1"/>
  <c r="CB299" i="1"/>
  <c r="CC299" i="1"/>
  <c r="CB298" i="1"/>
  <c r="CC298" i="1"/>
  <c r="CB297" i="1"/>
  <c r="CC297" i="1"/>
  <c r="CB296" i="1"/>
  <c r="CC296" i="1"/>
  <c r="CB293" i="1"/>
  <c r="CC293" i="1"/>
  <c r="CB291" i="1"/>
  <c r="CC291" i="1"/>
  <c r="CB281" i="1"/>
  <c r="CC281" i="1"/>
  <c r="CB280" i="1"/>
  <c r="CC280" i="1"/>
  <c r="CB278" i="1"/>
  <c r="CC278" i="1"/>
  <c r="CB274" i="1"/>
  <c r="CC274" i="1"/>
  <c r="CB273" i="1"/>
  <c r="CC273" i="1"/>
  <c r="CB272" i="1"/>
  <c r="CC272" i="1"/>
  <c r="CB271" i="1"/>
  <c r="CC271" i="1"/>
  <c r="CB267" i="1"/>
  <c r="CC267" i="1"/>
  <c r="CB265" i="1"/>
  <c r="CC265" i="1"/>
  <c r="CB261" i="1"/>
  <c r="CC261" i="1"/>
  <c r="CB259" i="1"/>
  <c r="CC259" i="1"/>
  <c r="CB258" i="1"/>
  <c r="CC258" i="1"/>
  <c r="CB250" i="1"/>
  <c r="CC250" i="1"/>
  <c r="CB246" i="1"/>
  <c r="CC246" i="1"/>
  <c r="CB241" i="1"/>
  <c r="CC241" i="1"/>
  <c r="CB239" i="1"/>
  <c r="CC239" i="1"/>
  <c r="CB235" i="1"/>
  <c r="CC235" i="1"/>
  <c r="CB218" i="1"/>
  <c r="CC218" i="1"/>
  <c r="CB213" i="1"/>
  <c r="CC213" i="1"/>
  <c r="CB203" i="1"/>
  <c r="CC203" i="1"/>
  <c r="CB200" i="1"/>
  <c r="CC200" i="1"/>
  <c r="CB196" i="1"/>
  <c r="CC196" i="1"/>
  <c r="CB194" i="1"/>
  <c r="CC194" i="1"/>
  <c r="CB499" i="1"/>
  <c r="CC499" i="1"/>
  <c r="CB493" i="1"/>
  <c r="CC493" i="1"/>
  <c r="CB491" i="1"/>
  <c r="CC491" i="1"/>
  <c r="CB489" i="1"/>
  <c r="CC489" i="1"/>
  <c r="CB485" i="1"/>
  <c r="CC485" i="1"/>
  <c r="CB482" i="1"/>
  <c r="CC482" i="1"/>
  <c r="CB476" i="1"/>
  <c r="CC476" i="1"/>
  <c r="CB471" i="1"/>
  <c r="CC471" i="1"/>
  <c r="CB463" i="1"/>
  <c r="CC463" i="1"/>
  <c r="CB460" i="1"/>
  <c r="CC460" i="1"/>
  <c r="CB458" i="1"/>
  <c r="CC458" i="1"/>
  <c r="CB457" i="1"/>
  <c r="CC457" i="1"/>
  <c r="CB455" i="1"/>
  <c r="CC455" i="1"/>
  <c r="CB453" i="1"/>
  <c r="CC453" i="1"/>
  <c r="CB451" i="1"/>
  <c r="CC451" i="1"/>
  <c r="CB449" i="1"/>
  <c r="CC449" i="1"/>
  <c r="CB442" i="1"/>
  <c r="CC442" i="1"/>
  <c r="CB438" i="1"/>
  <c r="CC438" i="1"/>
  <c r="CB435" i="1"/>
  <c r="CC435" i="1"/>
  <c r="CB430" i="1"/>
  <c r="CC430" i="1"/>
  <c r="CB428" i="1"/>
  <c r="CC428" i="1"/>
  <c r="CB419" i="1"/>
  <c r="CC419" i="1"/>
  <c r="CB416" i="1"/>
  <c r="CC416" i="1"/>
  <c r="CB413" i="1"/>
  <c r="CC413" i="1"/>
  <c r="CB411" i="1"/>
  <c r="CC411" i="1"/>
  <c r="CB409" i="1"/>
  <c r="CC409" i="1"/>
  <c r="CB407" i="1"/>
  <c r="CC407" i="1"/>
  <c r="CB398" i="1"/>
  <c r="CC398" i="1"/>
  <c r="CB396" i="1"/>
  <c r="CC396" i="1"/>
  <c r="CB390" i="1"/>
  <c r="CC390" i="1"/>
  <c r="CB388" i="1"/>
  <c r="CC388" i="1"/>
  <c r="CB382" i="1"/>
  <c r="CC382" i="1"/>
  <c r="CB362" i="1"/>
  <c r="CC362" i="1"/>
  <c r="CB201" i="1"/>
  <c r="CB193" i="1"/>
  <c r="CB302" i="1"/>
  <c r="CB186" i="1"/>
  <c r="CB185" i="1"/>
  <c r="CB169" i="1"/>
  <c r="CB19" i="1"/>
  <c r="CF7" i="1"/>
  <c r="CB243" i="1"/>
  <c r="CB215" i="1"/>
  <c r="CB206" i="1"/>
  <c r="CB199" i="1"/>
  <c r="CB175" i="1"/>
  <c r="CB21" i="1"/>
  <c r="CB292" i="1"/>
  <c r="CE7" i="1"/>
  <c r="CB212" i="1"/>
  <c r="CB198" i="1"/>
  <c r="CB124" i="1"/>
  <c r="CB494" i="1"/>
  <c r="CB144" i="1"/>
  <c r="CB38" i="1"/>
  <c r="CB35" i="1"/>
  <c r="BZ307" i="1"/>
  <c r="BZ303" i="1"/>
  <c r="BZ297" i="1"/>
  <c r="BZ292" i="1"/>
  <c r="BZ281" i="1"/>
  <c r="BZ269" i="1"/>
  <c r="CB311" i="1"/>
  <c r="CB146" i="1"/>
  <c r="CB137" i="1"/>
  <c r="CB87" i="1"/>
  <c r="CB282" i="1"/>
  <c r="CB279" i="1"/>
  <c r="CB276" i="1"/>
  <c r="CB270" i="1"/>
  <c r="CB269" i="1"/>
  <c r="CB266" i="1"/>
  <c r="CD7" i="1"/>
  <c r="CB497" i="1"/>
  <c r="CB490" i="1"/>
  <c r="CB487" i="1"/>
  <c r="CB484" i="1"/>
  <c r="CB466" i="1"/>
  <c r="CB464" i="1"/>
  <c r="CB456" i="1"/>
  <c r="CB450" i="1"/>
  <c r="CB440" i="1"/>
  <c r="CB439" i="1"/>
  <c r="CB432" i="1"/>
  <c r="CB421" i="1"/>
  <c r="CB414" i="1"/>
  <c r="CB408" i="1"/>
  <c r="CB406" i="1"/>
  <c r="CB402" i="1"/>
  <c r="CB400" i="1"/>
  <c r="CB384" i="1"/>
  <c r="CB383" i="1"/>
  <c r="CB377" i="1"/>
  <c r="CB376" i="1"/>
  <c r="CB366" i="1"/>
  <c r="CB360" i="1"/>
  <c r="CB359" i="1"/>
  <c r="CB324" i="1"/>
  <c r="CB323" i="1"/>
  <c r="CB308" i="1"/>
  <c r="CB294" i="1"/>
  <c r="CB290" i="1"/>
  <c r="CB287" i="1"/>
  <c r="CB275" i="1"/>
  <c r="CB256" i="1"/>
  <c r="CB249" i="1"/>
  <c r="CB223" i="1"/>
  <c r="CB222" i="1"/>
  <c r="CB221" i="1"/>
  <c r="CB220" i="1"/>
  <c r="CB219" i="1"/>
  <c r="CB217" i="1"/>
  <c r="CB211" i="1"/>
  <c r="CB205" i="1"/>
  <c r="CB202" i="1"/>
  <c r="CB183" i="1"/>
  <c r="CB177" i="1"/>
  <c r="CB150" i="1"/>
  <c r="CB127" i="1"/>
  <c r="CB123" i="1"/>
  <c r="CB102" i="1"/>
  <c r="CB100" i="1"/>
  <c r="CB94" i="1"/>
  <c r="CB84" i="1"/>
  <c r="CB53" i="1"/>
  <c r="CB31" i="1"/>
  <c r="CB307" i="1"/>
  <c r="CB306" i="1"/>
  <c r="CB182" i="1"/>
  <c r="CB181" i="1"/>
  <c r="CB151" i="1"/>
  <c r="CB143" i="1"/>
  <c r="CB105" i="1"/>
  <c r="CB86" i="1"/>
  <c r="CB60" i="1"/>
  <c r="CB32" i="1"/>
  <c r="CB24" i="1"/>
  <c r="CB20" i="1"/>
  <c r="CB17" i="1"/>
  <c r="CB263" i="1"/>
  <c r="CB237" i="1"/>
  <c r="CB233" i="1"/>
  <c r="CB232" i="1"/>
  <c r="CB229" i="1"/>
  <c r="CB227" i="1"/>
  <c r="CB224" i="1"/>
  <c r="CC7" i="1"/>
  <c r="CB179" i="1"/>
  <c r="CB171" i="1"/>
  <c r="CB167" i="1"/>
  <c r="CB163" i="1"/>
  <c r="CB111" i="1"/>
  <c r="CB83" i="1"/>
  <c r="CB65" i="1"/>
  <c r="CB49" i="1"/>
  <c r="CB8" i="1"/>
  <c r="CB247" i="1"/>
  <c r="CB204" i="1"/>
  <c r="CB188" i="1"/>
  <c r="CB178" i="1"/>
  <c r="CB166" i="1"/>
  <c r="CB119" i="1"/>
  <c r="CB89" i="1"/>
  <c r="CB51" i="1"/>
  <c r="CB26" i="1"/>
  <c r="CB397" i="1"/>
  <c r="CB389" i="1"/>
  <c r="CB277" i="1"/>
  <c r="BZ290" i="1"/>
  <c r="CB180" i="1"/>
  <c r="CB152" i="1"/>
  <c r="CB139" i="1"/>
  <c r="CB97" i="1"/>
  <c r="CB95" i="1"/>
  <c r="CB91" i="1"/>
  <c r="CB69" i="1"/>
  <c r="CB56" i="1"/>
  <c r="CB37" i="1"/>
  <c r="CB29" i="1"/>
  <c r="CB16" i="1"/>
  <c r="CB13" i="1"/>
  <c r="CB184" i="1"/>
  <c r="CB173" i="1"/>
  <c r="CB156" i="1"/>
  <c r="CB147" i="1"/>
  <c r="CB145" i="1"/>
  <c r="CB114" i="1"/>
  <c r="CB110" i="1"/>
  <c r="CB107" i="1"/>
  <c r="CB101" i="1"/>
  <c r="CB99" i="1"/>
  <c r="CB70" i="1"/>
  <c r="CB59" i="1"/>
  <c r="CB54" i="1"/>
  <c r="CB40" i="1"/>
  <c r="CB39" i="1"/>
  <c r="CB7" i="1"/>
  <c r="CB286" i="1"/>
  <c r="CB285" i="1"/>
  <c r="CB216" i="1"/>
  <c r="CB88" i="1"/>
  <c r="CB76" i="1"/>
  <c r="CB73" i="1"/>
  <c r="CB58" i="1"/>
  <c r="CB50" i="1"/>
  <c r="CB45" i="1"/>
  <c r="CB43" i="1"/>
  <c r="CB18" i="1"/>
  <c r="CB226" i="1"/>
  <c r="CB225" i="1"/>
  <c r="CB315" i="1"/>
  <c r="CB305" i="1"/>
  <c r="BZ305" i="1"/>
  <c r="BZ301" i="1"/>
  <c r="BZ284" i="1"/>
  <c r="CB317" i="1"/>
  <c r="CB197" i="1"/>
  <c r="CB190" i="1"/>
  <c r="CB189" i="1"/>
  <c r="CB176" i="1"/>
  <c r="CB170" i="1"/>
  <c r="CB161" i="1"/>
  <c r="CB133" i="1"/>
  <c r="CB104" i="1"/>
  <c r="CB80" i="1"/>
  <c r="CB74" i="1"/>
  <c r="CB44" i="1"/>
  <c r="CB12" i="1"/>
  <c r="CB469" i="1"/>
  <c r="CB367" i="1"/>
  <c r="BZ293" i="1"/>
  <c r="BZ258" i="1"/>
  <c r="CB159" i="1"/>
  <c r="CB136" i="1"/>
  <c r="CB131" i="1"/>
  <c r="CB112" i="1"/>
  <c r="CB92" i="1"/>
  <c r="CB81" i="1"/>
  <c r="CB72" i="1"/>
  <c r="CB42" i="1"/>
  <c r="CB27" i="1"/>
  <c r="CB25" i="1"/>
  <c r="CB9" i="1"/>
  <c r="BZ331" i="1"/>
  <c r="BZ298" i="1"/>
  <c r="BZ279" i="1"/>
  <c r="BZ266" i="1"/>
  <c r="CB330" i="1"/>
  <c r="CB174" i="1"/>
  <c r="CB158" i="1"/>
  <c r="CB157" i="1"/>
  <c r="CB155" i="1"/>
  <c r="CB153" i="1"/>
  <c r="CB134" i="1"/>
  <c r="CB132" i="1"/>
  <c r="CB128" i="1"/>
  <c r="CB125" i="1"/>
  <c r="CB122" i="1"/>
  <c r="CB118" i="1"/>
  <c r="CB116" i="1"/>
  <c r="CB108" i="1"/>
  <c r="CB98" i="1"/>
  <c r="CB93" i="1"/>
  <c r="CB75" i="1"/>
  <c r="CB68" i="1"/>
  <c r="CB63" i="1"/>
  <c r="CB48" i="1"/>
  <c r="CB36" i="1"/>
  <c r="CB34" i="1"/>
  <c r="CB33" i="1"/>
  <c r="CB28" i="1"/>
  <c r="CB23" i="1"/>
  <c r="CB22" i="1"/>
  <c r="CB480" i="1"/>
  <c r="BZ334" i="1"/>
  <c r="CB207" i="1"/>
  <c r="CB164" i="1"/>
  <c r="CB154" i="1"/>
  <c r="CB135" i="1"/>
  <c r="CB121" i="1"/>
  <c r="CB120" i="1"/>
  <c r="CB115" i="1"/>
  <c r="CB103" i="1"/>
  <c r="CB96" i="1"/>
  <c r="CB85" i="1"/>
  <c r="CB79" i="1"/>
  <c r="CB57" i="1"/>
  <c r="CB55" i="1"/>
  <c r="CB52" i="1"/>
  <c r="CB30" i="1"/>
  <c r="BZ337" i="1"/>
  <c r="BZ333" i="1"/>
  <c r="BZ326" i="1"/>
  <c r="BZ309" i="1"/>
  <c r="BZ283" i="1"/>
  <c r="BZ282" i="1"/>
  <c r="BZ260" i="1"/>
  <c r="CB325" i="1"/>
  <c r="CB244" i="1"/>
  <c r="CB209" i="1"/>
  <c r="CB195" i="1"/>
  <c r="CB192" i="1"/>
  <c r="CB191" i="1"/>
  <c r="CB187" i="1"/>
  <c r="CB172" i="1"/>
  <c r="CB168" i="1"/>
  <c r="CB162" i="1"/>
  <c r="CB160" i="1"/>
  <c r="CB149" i="1"/>
  <c r="CB142" i="1"/>
  <c r="CB141" i="1"/>
  <c r="CB138" i="1"/>
  <c r="CB129" i="1"/>
  <c r="CB126" i="1"/>
  <c r="CB113" i="1"/>
  <c r="CB109" i="1"/>
  <c r="CB106" i="1"/>
  <c r="CB90" i="1"/>
  <c r="CB82" i="1"/>
  <c r="CB78" i="1"/>
  <c r="CB71" i="1"/>
  <c r="CB64" i="1"/>
  <c r="CB62" i="1"/>
  <c r="CB61" i="1"/>
  <c r="CB47" i="1"/>
  <c r="CB41" i="1"/>
  <c r="CB15" i="1"/>
  <c r="CB130" i="1"/>
  <c r="CB14" i="1"/>
  <c r="CB11" i="1"/>
  <c r="CB10" i="1"/>
  <c r="CB140" i="1"/>
  <c r="CB66" i="1"/>
  <c r="CB46" i="1"/>
  <c r="BZ274" i="1"/>
  <c r="BZ272" i="1"/>
  <c r="BZ255" i="1"/>
  <c r="BZ273" i="1"/>
  <c r="BZ262" i="1"/>
  <c r="BZ393" i="1"/>
  <c r="BZ347" i="1"/>
  <c r="BZ345" i="1"/>
  <c r="BZ330" i="1"/>
  <c r="BZ321" i="1"/>
  <c r="BZ317" i="1"/>
  <c r="BZ314" i="1"/>
  <c r="BZ304" i="1"/>
  <c r="BZ299" i="1"/>
  <c r="BZ294" i="1"/>
  <c r="BZ285" i="1"/>
  <c r="BZ264" i="1"/>
  <c r="BZ253" i="1"/>
  <c r="BZ251" i="1"/>
  <c r="BZ248" i="1"/>
  <c r="BZ24" i="1"/>
  <c r="BZ252" i="1"/>
  <c r="BZ249" i="1"/>
  <c r="BZ257" i="1"/>
  <c r="BZ291" i="1"/>
  <c r="BZ278" i="1"/>
  <c r="BZ270" i="1"/>
  <c r="BZ268" i="1"/>
  <c r="BZ267" i="1"/>
  <c r="BZ259" i="1"/>
  <c r="BZ256" i="1"/>
  <c r="BY498" i="1"/>
  <c r="BY495" i="1"/>
  <c r="BY492" i="1"/>
  <c r="BY489" i="1"/>
  <c r="BY484" i="1"/>
  <c r="BY481" i="1"/>
  <c r="BY478" i="1"/>
  <c r="BY475" i="1"/>
  <c r="BY472" i="1"/>
  <c r="BY469" i="1"/>
  <c r="BY467" i="1"/>
  <c r="BY462" i="1"/>
  <c r="BY459" i="1"/>
  <c r="BY456" i="1"/>
  <c r="BY453" i="1"/>
  <c r="BY450" i="1"/>
  <c r="BY447" i="1"/>
  <c r="BY444" i="1"/>
  <c r="BY441" i="1"/>
  <c r="BY438" i="1"/>
  <c r="BY435" i="1"/>
  <c r="BY432" i="1"/>
  <c r="BY431" i="1"/>
  <c r="BY430" i="1"/>
  <c r="BY427" i="1"/>
  <c r="BY424" i="1"/>
  <c r="BY421" i="1"/>
  <c r="BY419" i="1"/>
  <c r="BY416" i="1"/>
  <c r="BY413" i="1"/>
  <c r="BY410" i="1"/>
  <c r="BY407" i="1"/>
  <c r="BY404" i="1"/>
  <c r="BY401" i="1"/>
  <c r="BY399" i="1"/>
  <c r="BY397" i="1"/>
  <c r="BY394" i="1"/>
  <c r="BY391" i="1"/>
  <c r="BY388" i="1"/>
  <c r="BY385" i="1"/>
  <c r="BY382" i="1"/>
  <c r="BY379" i="1"/>
  <c r="BY377" i="1"/>
  <c r="BY372" i="1"/>
  <c r="BY370" i="1"/>
  <c r="BY367" i="1"/>
  <c r="BY364" i="1"/>
  <c r="BY362" i="1"/>
  <c r="BY359" i="1"/>
  <c r="BY356" i="1"/>
  <c r="BY353" i="1"/>
  <c r="BY351" i="1"/>
  <c r="BY349" i="1"/>
  <c r="BY346" i="1"/>
  <c r="BY343" i="1"/>
  <c r="BY340" i="1"/>
  <c r="BY338" i="1"/>
  <c r="BY335" i="1"/>
  <c r="BY332" i="1"/>
  <c r="BY330" i="1"/>
  <c r="BY327" i="1"/>
  <c r="BY324" i="1"/>
  <c r="BY320" i="1"/>
  <c r="BY309" i="1"/>
  <c r="BY307" i="1"/>
  <c r="BY305" i="1"/>
  <c r="BY302" i="1"/>
  <c r="BY299" i="1"/>
  <c r="BY296" i="1"/>
  <c r="BY293" i="1"/>
  <c r="BY290" i="1"/>
  <c r="BY287" i="1"/>
  <c r="BY284" i="1"/>
  <c r="BY279" i="1"/>
  <c r="BY277" i="1"/>
  <c r="BY274" i="1"/>
  <c r="BY271" i="1"/>
  <c r="BY267" i="1"/>
  <c r="BY264" i="1"/>
  <c r="BY261" i="1"/>
  <c r="BY257" i="1"/>
  <c r="BY254" i="1"/>
  <c r="BY251" i="1"/>
  <c r="BY249" i="1"/>
  <c r="BY24" i="1"/>
  <c r="BY500" i="1"/>
  <c r="BY496" i="1"/>
  <c r="BY493" i="1"/>
  <c r="BY490" i="1"/>
  <c r="BY487" i="1"/>
  <c r="BY486" i="1"/>
  <c r="BY483" i="1"/>
  <c r="BY480" i="1"/>
  <c r="BY477" i="1"/>
  <c r="BY474" i="1"/>
  <c r="BY471" i="1"/>
  <c r="BY468" i="1"/>
  <c r="BY465" i="1"/>
  <c r="BY464" i="1"/>
  <c r="BY461" i="1"/>
  <c r="BY458" i="1"/>
  <c r="BY454" i="1"/>
  <c r="BY452" i="1"/>
  <c r="BY451" i="1"/>
  <c r="BY449" i="1"/>
  <c r="BY446" i="1"/>
  <c r="BY443" i="1"/>
  <c r="BY440" i="1"/>
  <c r="BY437" i="1"/>
  <c r="BY433" i="1"/>
  <c r="BY429" i="1"/>
  <c r="BY426" i="1"/>
  <c r="BY423" i="1"/>
  <c r="BY420" i="1"/>
  <c r="BY417" i="1"/>
  <c r="BY414" i="1"/>
  <c r="BY411" i="1"/>
  <c r="BY408" i="1"/>
  <c r="BY406" i="1"/>
  <c r="BY402" i="1"/>
  <c r="BY398" i="1"/>
  <c r="BY396" i="1"/>
  <c r="BY393" i="1"/>
  <c r="BY389" i="1"/>
  <c r="BY386" i="1"/>
  <c r="BY384" i="1"/>
  <c r="BY381" i="1"/>
  <c r="BY376" i="1"/>
  <c r="BY374" i="1"/>
  <c r="BY371" i="1"/>
  <c r="BY368" i="1"/>
  <c r="BY365" i="1"/>
  <c r="BY361" i="1"/>
  <c r="BY358" i="1"/>
  <c r="BY355" i="1"/>
  <c r="BY352" i="1"/>
  <c r="BY348" i="1"/>
  <c r="BY345" i="1"/>
  <c r="BY342" i="1"/>
  <c r="BY339" i="1"/>
  <c r="BY336" i="1"/>
  <c r="BY333" i="1"/>
  <c r="BY329" i="1"/>
  <c r="BY326" i="1"/>
  <c r="BY323" i="1"/>
  <c r="BY321" i="1"/>
  <c r="BY318" i="1"/>
  <c r="BY317" i="1"/>
  <c r="BY314" i="1"/>
  <c r="BY313" i="1"/>
  <c r="BY312" i="1"/>
  <c r="BY311" i="1"/>
  <c r="BY310" i="1"/>
  <c r="BY306" i="1"/>
  <c r="BY304" i="1"/>
  <c r="BY300" i="1"/>
  <c r="BY297" i="1"/>
  <c r="BY294" i="1"/>
  <c r="BY292" i="1"/>
  <c r="BY289" i="1"/>
  <c r="BY286" i="1"/>
  <c r="BY283" i="1"/>
  <c r="BY280" i="1"/>
  <c r="BY276" i="1"/>
  <c r="BY273" i="1"/>
  <c r="BY270" i="1"/>
  <c r="BY266" i="1"/>
  <c r="BY263" i="1"/>
  <c r="BY260" i="1"/>
  <c r="BY259" i="1"/>
  <c r="BY256" i="1"/>
  <c r="BY253" i="1"/>
  <c r="BY250" i="1"/>
  <c r="BY248" i="1"/>
  <c r="BY499" i="1"/>
  <c r="BY497" i="1"/>
  <c r="BY494" i="1"/>
  <c r="BY491" i="1"/>
  <c r="BY488" i="1"/>
  <c r="BY485" i="1"/>
  <c r="BY482" i="1"/>
  <c r="BY479" i="1"/>
  <c r="BY476" i="1"/>
  <c r="BY473" i="1"/>
  <c r="BY470" i="1"/>
  <c r="BY466" i="1"/>
  <c r="BY463" i="1"/>
  <c r="BY460" i="1"/>
  <c r="BY457" i="1"/>
  <c r="BY455" i="1"/>
  <c r="BY448" i="1"/>
  <c r="BY445" i="1"/>
  <c r="BY442" i="1"/>
  <c r="BY439" i="1"/>
  <c r="BY436" i="1"/>
  <c r="BY434" i="1"/>
  <c r="BY428" i="1"/>
  <c r="BY425" i="1"/>
  <c r="BY422" i="1"/>
  <c r="BY418" i="1"/>
  <c r="BY415" i="1"/>
  <c r="BY412" i="1"/>
  <c r="BY409" i="1"/>
  <c r="BY405" i="1"/>
  <c r="BY403" i="1"/>
  <c r="BY400" i="1"/>
  <c r="BY395" i="1"/>
  <c r="BY392" i="1"/>
  <c r="BY390" i="1"/>
  <c r="BY387" i="1"/>
  <c r="BY383" i="1"/>
  <c r="BY380" i="1"/>
  <c r="BY378" i="1"/>
  <c r="BY375" i="1"/>
  <c r="BY373" i="1"/>
  <c r="BY369" i="1"/>
  <c r="BY366" i="1"/>
  <c r="BY363" i="1"/>
  <c r="BY360" i="1"/>
  <c r="BY357" i="1"/>
  <c r="BY354" i="1"/>
  <c r="BY350" i="1"/>
  <c r="BY347" i="1"/>
  <c r="BY344" i="1"/>
  <c r="BY341" i="1"/>
  <c r="BY337" i="1"/>
  <c r="BY334" i="1"/>
  <c r="BY331" i="1"/>
  <c r="BY328" i="1"/>
  <c r="BY325" i="1"/>
  <c r="BY322" i="1"/>
  <c r="BY319" i="1"/>
  <c r="BY316" i="1"/>
  <c r="BY315" i="1"/>
  <c r="BY308" i="1"/>
  <c r="BY303" i="1"/>
  <c r="BY301" i="1"/>
  <c r="BY298" i="1"/>
  <c r="BY295" i="1"/>
  <c r="BY291" i="1"/>
  <c r="BY288" i="1"/>
  <c r="BY285" i="1"/>
  <c r="BY282" i="1"/>
  <c r="BY281" i="1"/>
  <c r="BY278" i="1"/>
  <c r="BY275" i="1"/>
  <c r="BY272" i="1"/>
  <c r="BY269" i="1"/>
  <c r="BY268" i="1"/>
  <c r="BY265" i="1"/>
  <c r="BY262" i="1"/>
  <c r="BY258" i="1"/>
  <c r="BY255" i="1"/>
  <c r="BY252" i="1"/>
  <c r="BV494" i="1"/>
  <c r="BV485" i="1"/>
  <c r="BV483" i="1"/>
  <c r="BV479" i="1"/>
  <c r="BV476" i="1"/>
  <c r="BV474" i="1"/>
  <c r="BV471" i="1"/>
  <c r="BV469" i="1"/>
  <c r="BV467" i="1"/>
  <c r="BV460" i="1"/>
  <c r="BV455" i="1"/>
  <c r="BV450" i="1"/>
  <c r="BV444" i="1"/>
  <c r="BV439" i="1"/>
  <c r="BV425" i="1"/>
  <c r="BV423" i="1"/>
  <c r="BV421" i="1"/>
  <c r="BV418" i="1"/>
  <c r="BV414" i="1"/>
  <c r="BV410" i="1"/>
  <c r="BV407" i="1"/>
  <c r="BV403" i="1"/>
  <c r="BV401" i="1"/>
  <c r="BV399" i="1"/>
  <c r="BV396" i="1"/>
  <c r="BV384" i="1"/>
  <c r="BV381" i="1"/>
  <c r="BV379" i="1"/>
  <c r="BV377" i="1"/>
  <c r="BV374" i="1"/>
  <c r="BV369" i="1"/>
  <c r="BV367" i="1"/>
  <c r="BV362" i="1"/>
  <c r="BV360" i="1"/>
  <c r="BV358" i="1"/>
  <c r="BV354" i="1"/>
  <c r="BV344" i="1"/>
  <c r="BV340" i="1"/>
  <c r="BV337" i="1"/>
  <c r="BV333" i="1"/>
  <c r="BV329" i="1"/>
  <c r="BV325" i="1"/>
  <c r="BV321" i="1"/>
  <c r="BV318" i="1"/>
  <c r="BV314" i="1"/>
  <c r="BV311" i="1"/>
  <c r="BV307" i="1"/>
  <c r="BV304" i="1"/>
  <c r="BV300" i="1"/>
  <c r="BV297" i="1"/>
  <c r="BV292" i="1"/>
  <c r="BV291" i="1"/>
  <c r="BV285" i="1"/>
  <c r="BV283" i="1"/>
  <c r="BV282" i="1"/>
  <c r="BV280" i="1"/>
  <c r="BV279" i="1"/>
  <c r="BV275" i="1"/>
  <c r="BV274" i="1"/>
  <c r="BV273" i="1"/>
  <c r="BV272" i="1"/>
  <c r="BV271" i="1"/>
  <c r="BV270" i="1"/>
  <c r="BV269" i="1"/>
  <c r="BV268" i="1"/>
  <c r="BV267" i="1"/>
  <c r="BV266" i="1"/>
  <c r="BV265" i="1"/>
  <c r="BV264" i="1"/>
  <c r="BV263" i="1"/>
  <c r="BV262" i="1"/>
  <c r="BV261" i="1"/>
  <c r="BV260" i="1"/>
  <c r="BV259" i="1"/>
  <c r="BV258" i="1"/>
  <c r="BV257" i="1"/>
  <c r="BV255" i="1"/>
  <c r="BV254" i="1"/>
  <c r="BV253" i="1"/>
  <c r="BV252" i="1"/>
  <c r="BV251" i="1"/>
  <c r="BV250" i="1"/>
  <c r="BV249" i="1"/>
  <c r="BV248" i="1"/>
  <c r="BV498" i="1"/>
  <c r="BV497" i="1"/>
  <c r="BV495" i="1"/>
  <c r="BV493" i="1"/>
  <c r="BV491" i="1"/>
  <c r="BV488" i="1"/>
  <c r="BV486" i="1"/>
  <c r="BV484" i="1"/>
  <c r="BV482" i="1"/>
  <c r="BV480" i="1"/>
  <c r="BV477" i="1"/>
  <c r="BV472" i="1"/>
  <c r="BV470" i="1"/>
  <c r="BV468" i="1"/>
  <c r="BV465" i="1"/>
  <c r="BV463" i="1"/>
  <c r="BV461" i="1"/>
  <c r="BV459" i="1"/>
  <c r="BV457" i="1"/>
  <c r="BV456" i="1"/>
  <c r="BV453" i="1"/>
  <c r="BV448" i="1"/>
  <c r="BV446" i="1"/>
  <c r="BV445" i="1"/>
  <c r="BV441" i="1"/>
  <c r="BV440" i="1"/>
  <c r="BV438" i="1"/>
  <c r="BV437" i="1"/>
  <c r="BV436" i="1"/>
  <c r="BV433" i="1"/>
  <c r="BV432" i="1"/>
  <c r="BV428" i="1"/>
  <c r="BV427" i="1"/>
  <c r="BV424" i="1"/>
  <c r="BV420" i="1"/>
  <c r="BV416" i="1"/>
  <c r="BV415" i="1"/>
  <c r="BV413" i="1"/>
  <c r="BV409" i="1"/>
  <c r="BV406" i="1"/>
  <c r="BV405" i="1"/>
  <c r="BV402" i="1"/>
  <c r="BV398" i="1"/>
  <c r="BV395" i="1"/>
  <c r="BV394" i="1"/>
  <c r="BV392" i="1"/>
  <c r="BV391" i="1"/>
  <c r="BV388" i="1"/>
  <c r="BV387" i="1"/>
  <c r="BV382" i="1"/>
  <c r="BV378" i="1"/>
  <c r="BV375" i="1"/>
  <c r="BV372" i="1"/>
  <c r="BV371" i="1"/>
  <c r="BV368" i="1"/>
  <c r="BV365" i="1"/>
  <c r="BV364" i="1"/>
  <c r="BV361" i="1"/>
  <c r="BV357" i="1"/>
  <c r="BV353" i="1"/>
  <c r="BV350" i="1"/>
  <c r="BV349" i="1"/>
  <c r="BV348" i="1"/>
  <c r="BV345" i="1"/>
  <c r="BV339" i="1"/>
  <c r="BV335" i="1"/>
  <c r="BV331" i="1"/>
  <c r="BV330" i="1"/>
  <c r="BV328" i="1"/>
  <c r="BV326" i="1"/>
  <c r="BV323" i="1"/>
  <c r="BV322" i="1"/>
  <c r="BV319" i="1"/>
  <c r="BV316" i="1"/>
  <c r="BV315" i="1"/>
  <c r="BV313" i="1"/>
  <c r="BV312" i="1"/>
  <c r="BV309" i="1"/>
  <c r="BV303" i="1"/>
  <c r="BV299" i="1"/>
  <c r="BV296" i="1"/>
  <c r="BV294" i="1"/>
  <c r="BV290" i="1"/>
  <c r="BV289" i="1"/>
  <c r="BV287" i="1"/>
  <c r="BV284" i="1"/>
  <c r="BV281" i="1"/>
  <c r="BV276" i="1"/>
  <c r="BV500" i="1"/>
  <c r="BV489" i="1"/>
  <c r="BV487" i="1"/>
  <c r="BV475" i="1"/>
  <c r="BV473" i="1"/>
  <c r="BV462" i="1"/>
  <c r="BV451" i="1"/>
  <c r="BV449" i="1"/>
  <c r="BV447" i="1"/>
  <c r="BV443" i="1"/>
  <c r="BV442" i="1"/>
  <c r="BV435" i="1"/>
  <c r="BV434" i="1"/>
  <c r="BV431" i="1"/>
  <c r="BV430" i="1"/>
  <c r="BV429" i="1"/>
  <c r="BV426" i="1"/>
  <c r="BV422" i="1"/>
  <c r="BV419" i="1"/>
  <c r="BV417" i="1"/>
  <c r="BV412" i="1"/>
  <c r="BV411" i="1"/>
  <c r="BV408" i="1"/>
  <c r="BV404" i="1"/>
  <c r="BV400" i="1"/>
  <c r="BV397" i="1"/>
  <c r="BV393" i="1"/>
  <c r="BV390" i="1"/>
  <c r="BV389" i="1"/>
  <c r="BV386" i="1"/>
  <c r="BV385" i="1"/>
  <c r="BV383" i="1"/>
  <c r="BV380" i="1"/>
  <c r="BV376" i="1"/>
  <c r="BV373" i="1"/>
  <c r="BV370" i="1"/>
  <c r="BV366" i="1"/>
  <c r="BV363" i="1"/>
  <c r="BV359" i="1"/>
  <c r="BV356" i="1"/>
  <c r="BV355" i="1"/>
  <c r="BV352" i="1"/>
  <c r="BV351" i="1"/>
  <c r="BV347" i="1"/>
  <c r="BV346" i="1"/>
  <c r="BV343" i="1"/>
  <c r="BV342" i="1"/>
  <c r="BV341" i="1"/>
  <c r="BV338" i="1"/>
  <c r="BV336" i="1"/>
  <c r="BV334" i="1"/>
  <c r="BV332" i="1"/>
  <c r="BV327" i="1"/>
  <c r="BV324" i="1"/>
  <c r="BV320" i="1"/>
  <c r="BV317" i="1"/>
  <c r="BV310" i="1"/>
  <c r="BV308" i="1"/>
  <c r="BV306" i="1"/>
  <c r="BV305" i="1"/>
  <c r="BV302" i="1"/>
  <c r="BV301" i="1"/>
  <c r="BV298" i="1"/>
  <c r="BV295" i="1"/>
  <c r="BV293" i="1"/>
  <c r="BV288" i="1"/>
  <c r="BV286" i="1"/>
  <c r="BV277" i="1"/>
  <c r="BV499" i="1"/>
  <c r="BV496" i="1"/>
  <c r="BV492" i="1"/>
  <c r="BV490" i="1"/>
  <c r="BV481" i="1"/>
  <c r="BV478" i="1"/>
  <c r="BV466" i="1"/>
  <c r="BV464" i="1"/>
  <c r="BV458" i="1"/>
  <c r="BV454" i="1"/>
  <c r="BV452" i="1"/>
  <c r="BV278" i="1"/>
  <c r="BV256" i="1"/>
  <c r="BT500" i="1"/>
  <c r="BU500" i="1"/>
  <c r="BT498" i="1"/>
  <c r="BU498" i="1"/>
  <c r="BT495" i="1"/>
  <c r="BU495" i="1"/>
  <c r="BT492" i="1"/>
  <c r="BU492" i="1"/>
  <c r="BT489" i="1"/>
  <c r="BU489" i="1"/>
  <c r="BT488" i="1"/>
  <c r="BU488" i="1"/>
  <c r="BT485" i="1"/>
  <c r="BU485" i="1"/>
  <c r="BT482" i="1"/>
  <c r="BU482" i="1"/>
  <c r="BT479" i="1"/>
  <c r="BU479" i="1"/>
  <c r="BT476" i="1"/>
  <c r="BU476" i="1"/>
  <c r="BT472" i="1"/>
  <c r="BU472" i="1"/>
  <c r="BT469" i="1"/>
  <c r="BU469" i="1"/>
  <c r="BT466" i="1"/>
  <c r="BU466" i="1"/>
  <c r="BT463" i="1"/>
  <c r="BU463" i="1"/>
  <c r="BT458" i="1"/>
  <c r="BU458" i="1"/>
  <c r="BT455" i="1"/>
  <c r="BU455" i="1"/>
  <c r="BT454" i="1"/>
  <c r="BU454" i="1"/>
  <c r="BT451" i="1"/>
  <c r="BU451" i="1"/>
  <c r="BT449" i="1"/>
  <c r="BU449" i="1"/>
  <c r="BT448" i="1"/>
  <c r="BU448" i="1"/>
  <c r="BT443" i="1"/>
  <c r="BU443" i="1"/>
  <c r="BT442" i="1"/>
  <c r="BU442" i="1"/>
  <c r="BT439" i="1"/>
  <c r="BU439" i="1"/>
  <c r="BT436" i="1"/>
  <c r="BU436" i="1"/>
  <c r="BT432" i="1"/>
  <c r="BU432" i="1"/>
  <c r="BT429" i="1"/>
  <c r="BU429" i="1"/>
  <c r="BT426" i="1"/>
  <c r="BU426" i="1"/>
  <c r="BT423" i="1"/>
  <c r="BU423" i="1"/>
  <c r="BT422" i="1"/>
  <c r="BU422" i="1"/>
  <c r="BT419" i="1"/>
  <c r="BU419" i="1"/>
  <c r="BT416" i="1"/>
  <c r="BU416" i="1"/>
  <c r="BT414" i="1"/>
  <c r="BU414" i="1"/>
  <c r="BT412" i="1"/>
  <c r="BU412" i="1"/>
  <c r="BT409" i="1"/>
  <c r="BU409" i="1"/>
  <c r="BT406" i="1"/>
  <c r="BU406" i="1"/>
  <c r="BT402" i="1"/>
  <c r="BU402" i="1"/>
  <c r="BT399" i="1"/>
  <c r="BU399" i="1"/>
  <c r="BT396" i="1"/>
  <c r="BU396" i="1"/>
  <c r="BT392" i="1"/>
  <c r="BU392" i="1"/>
  <c r="BT389" i="1"/>
  <c r="BU389" i="1"/>
  <c r="BT386" i="1"/>
  <c r="BU386" i="1"/>
  <c r="BT381" i="1"/>
  <c r="BU381" i="1"/>
  <c r="BT378" i="1"/>
  <c r="BU378" i="1"/>
  <c r="BT375" i="1"/>
  <c r="BU375" i="1"/>
  <c r="BT374" i="1"/>
  <c r="BU374" i="1"/>
  <c r="BT372" i="1"/>
  <c r="BU372" i="1"/>
  <c r="BT371" i="1"/>
  <c r="BU371" i="1"/>
  <c r="BT368" i="1"/>
  <c r="BU368" i="1"/>
  <c r="BT365" i="1"/>
  <c r="BU365" i="1"/>
  <c r="BT363" i="1"/>
  <c r="BU363" i="1"/>
  <c r="BT359" i="1"/>
  <c r="BU359" i="1"/>
  <c r="BT356" i="1"/>
  <c r="BU356" i="1"/>
  <c r="BT352" i="1"/>
  <c r="BU352" i="1"/>
  <c r="BT350" i="1"/>
  <c r="BU350" i="1"/>
  <c r="BT346" i="1"/>
  <c r="BU346" i="1"/>
  <c r="BT343" i="1"/>
  <c r="BU343" i="1"/>
  <c r="BT340" i="1"/>
  <c r="BU340" i="1"/>
  <c r="BT336" i="1"/>
  <c r="BU336" i="1"/>
  <c r="BT333" i="1"/>
  <c r="BU333" i="1"/>
  <c r="BT330" i="1"/>
  <c r="BU330" i="1"/>
  <c r="BT329" i="1"/>
  <c r="BU329" i="1"/>
  <c r="BT326" i="1"/>
  <c r="BU326" i="1"/>
  <c r="BT322" i="1"/>
  <c r="BU322" i="1"/>
  <c r="BT319" i="1"/>
  <c r="BU319" i="1"/>
  <c r="BT315" i="1"/>
  <c r="BU315" i="1"/>
  <c r="BT312" i="1"/>
  <c r="BU312" i="1"/>
  <c r="BT308" i="1"/>
  <c r="BU308" i="1"/>
  <c r="BT305" i="1"/>
  <c r="BU305" i="1"/>
  <c r="BT302" i="1"/>
  <c r="BU302" i="1"/>
  <c r="BT300" i="1"/>
  <c r="BU300" i="1"/>
  <c r="BT295" i="1"/>
  <c r="BU295" i="1"/>
  <c r="BT293" i="1"/>
  <c r="BU293" i="1"/>
  <c r="BT290" i="1"/>
  <c r="BU290" i="1"/>
  <c r="BT287" i="1"/>
  <c r="BU287" i="1"/>
  <c r="BT284" i="1"/>
  <c r="BU284" i="1"/>
  <c r="BT281" i="1"/>
  <c r="BU281" i="1"/>
  <c r="BT280" i="1"/>
  <c r="BU280" i="1"/>
  <c r="BT277" i="1"/>
  <c r="BU277" i="1"/>
  <c r="BT273" i="1"/>
  <c r="BU273" i="1"/>
  <c r="BT269" i="1"/>
  <c r="BU269" i="1"/>
  <c r="BT266" i="1"/>
  <c r="BU266" i="1"/>
  <c r="BT263" i="1"/>
  <c r="BU263" i="1"/>
  <c r="BT262" i="1"/>
  <c r="BU262" i="1"/>
  <c r="BT259" i="1"/>
  <c r="BU259" i="1"/>
  <c r="BT256" i="1"/>
  <c r="BU256" i="1"/>
  <c r="BT253" i="1"/>
  <c r="BU253" i="1"/>
  <c r="BT249" i="1"/>
  <c r="BU249" i="1"/>
  <c r="BT499" i="1"/>
  <c r="BU499" i="1"/>
  <c r="BT497" i="1"/>
  <c r="BU497" i="1"/>
  <c r="BT494" i="1"/>
  <c r="BU494" i="1"/>
  <c r="BT491" i="1"/>
  <c r="BU491" i="1"/>
  <c r="BT486" i="1"/>
  <c r="BU486" i="1"/>
  <c r="BT484" i="1"/>
  <c r="BU484" i="1"/>
  <c r="BT481" i="1"/>
  <c r="BU481" i="1"/>
  <c r="BT478" i="1"/>
  <c r="BU478" i="1"/>
  <c r="BT474" i="1"/>
  <c r="BU474" i="1"/>
  <c r="BT471" i="1"/>
  <c r="BU471" i="1"/>
  <c r="BT468" i="1"/>
  <c r="BU468" i="1"/>
  <c r="BT465" i="1"/>
  <c r="BU465" i="1"/>
  <c r="BT462" i="1"/>
  <c r="BU462" i="1"/>
  <c r="BT461" i="1"/>
  <c r="BU461" i="1"/>
  <c r="BT457" i="1"/>
  <c r="BU457" i="1"/>
  <c r="BT452" i="1"/>
  <c r="BU452" i="1"/>
  <c r="BT450" i="1"/>
  <c r="BU450" i="1"/>
  <c r="BT447" i="1"/>
  <c r="BU447" i="1"/>
  <c r="BT444" i="1"/>
  <c r="BU444" i="1"/>
  <c r="BT440" i="1"/>
  <c r="BU440" i="1"/>
  <c r="BT437" i="1"/>
  <c r="BU437" i="1"/>
  <c r="BT435" i="1"/>
  <c r="BU435" i="1"/>
  <c r="BT433" i="1"/>
  <c r="BU433" i="1"/>
  <c r="BT430" i="1"/>
  <c r="BU430" i="1"/>
  <c r="BT427" i="1"/>
  <c r="BU427" i="1"/>
  <c r="BT425" i="1"/>
  <c r="BU425" i="1"/>
  <c r="BT420" i="1"/>
  <c r="BU420" i="1"/>
  <c r="BT413" i="1"/>
  <c r="BU413" i="1"/>
  <c r="BT410" i="1"/>
  <c r="BU410" i="1"/>
  <c r="BT407" i="1"/>
  <c r="BU407" i="1"/>
  <c r="BT405" i="1"/>
  <c r="BU405" i="1"/>
  <c r="BT403" i="1"/>
  <c r="BU403" i="1"/>
  <c r="BT400" i="1"/>
  <c r="BU400" i="1"/>
  <c r="BT397" i="1"/>
  <c r="BU397" i="1"/>
  <c r="BT393" i="1"/>
  <c r="BU393" i="1"/>
  <c r="BT390" i="1"/>
  <c r="BU390" i="1"/>
  <c r="BT387" i="1"/>
  <c r="BU387" i="1"/>
  <c r="BT385" i="1"/>
  <c r="BU385" i="1"/>
  <c r="BT383" i="1"/>
  <c r="BU383" i="1"/>
  <c r="BT380" i="1"/>
  <c r="BU380" i="1"/>
  <c r="BT377" i="1"/>
  <c r="BU377" i="1"/>
  <c r="BT370" i="1"/>
  <c r="BU370" i="1"/>
  <c r="BT367" i="1"/>
  <c r="BU367" i="1"/>
  <c r="BT364" i="1"/>
  <c r="BU364" i="1"/>
  <c r="BT360" i="1"/>
  <c r="BU360" i="1"/>
  <c r="BT357" i="1"/>
  <c r="BU357" i="1"/>
  <c r="BT354" i="1"/>
  <c r="BU354" i="1"/>
  <c r="BT351" i="1"/>
  <c r="BU351" i="1"/>
  <c r="BT347" i="1"/>
  <c r="BU347" i="1"/>
  <c r="BT344" i="1"/>
  <c r="BU344" i="1"/>
  <c r="BT339" i="1"/>
  <c r="BU339" i="1"/>
  <c r="BT337" i="1"/>
  <c r="BU337" i="1"/>
  <c r="BT334" i="1"/>
  <c r="BU334" i="1"/>
  <c r="BT331" i="1"/>
  <c r="BU331" i="1"/>
  <c r="BT327" i="1"/>
  <c r="BU327" i="1"/>
  <c r="BT325" i="1"/>
  <c r="BU325" i="1"/>
  <c r="BT323" i="1"/>
  <c r="BU323" i="1"/>
  <c r="BT321" i="1"/>
  <c r="BU321" i="1"/>
  <c r="BT317" i="1"/>
  <c r="BU317" i="1"/>
  <c r="BT313" i="1"/>
  <c r="BU313" i="1"/>
  <c r="BT311" i="1"/>
  <c r="BU311" i="1"/>
  <c r="BT309" i="1"/>
  <c r="BU309" i="1"/>
  <c r="BT306" i="1"/>
  <c r="BU306" i="1"/>
  <c r="BT304" i="1"/>
  <c r="BU304" i="1"/>
  <c r="BT301" i="1"/>
  <c r="BU301" i="1"/>
  <c r="BT299" i="1"/>
  <c r="BU299" i="1"/>
  <c r="BT297" i="1"/>
  <c r="BU297" i="1"/>
  <c r="BT294" i="1"/>
  <c r="BU294" i="1"/>
  <c r="BT291" i="1"/>
  <c r="BU291" i="1"/>
  <c r="BT288" i="1"/>
  <c r="BU288" i="1"/>
  <c r="BT285" i="1"/>
  <c r="BU285" i="1"/>
  <c r="BT278" i="1"/>
  <c r="BU278" i="1"/>
  <c r="BT275" i="1"/>
  <c r="BU275" i="1"/>
  <c r="BT272" i="1"/>
  <c r="BU272" i="1"/>
  <c r="BT270" i="1"/>
  <c r="BU270" i="1"/>
  <c r="BT268" i="1"/>
  <c r="BU268" i="1"/>
  <c r="BT265" i="1"/>
  <c r="BU265" i="1"/>
  <c r="BT260" i="1"/>
  <c r="BU260" i="1"/>
  <c r="BT257" i="1"/>
  <c r="BU257" i="1"/>
  <c r="BT254" i="1"/>
  <c r="BU254" i="1"/>
  <c r="BT252" i="1"/>
  <c r="BU252" i="1"/>
  <c r="BT250" i="1"/>
  <c r="BU250" i="1"/>
  <c r="BT248" i="1"/>
  <c r="BU248" i="1"/>
  <c r="BT496" i="1"/>
  <c r="BU496" i="1"/>
  <c r="BT493" i="1"/>
  <c r="BU493" i="1"/>
  <c r="BT490" i="1"/>
  <c r="BU490" i="1"/>
  <c r="BT487" i="1"/>
  <c r="BU487" i="1"/>
  <c r="BT483" i="1"/>
  <c r="BU483" i="1"/>
  <c r="BT480" i="1"/>
  <c r="BU480" i="1"/>
  <c r="BT477" i="1"/>
  <c r="BU477" i="1"/>
  <c r="BT475" i="1"/>
  <c r="BU475" i="1"/>
  <c r="BT473" i="1"/>
  <c r="BU473" i="1"/>
  <c r="BT470" i="1"/>
  <c r="BU470" i="1"/>
  <c r="BT467" i="1"/>
  <c r="BU467" i="1"/>
  <c r="BT464" i="1"/>
  <c r="BU464" i="1"/>
  <c r="BT460" i="1"/>
  <c r="BU460" i="1"/>
  <c r="BT459" i="1"/>
  <c r="BU459" i="1"/>
  <c r="BT456" i="1"/>
  <c r="BU456" i="1"/>
  <c r="BT453" i="1"/>
  <c r="BU453" i="1"/>
  <c r="BT446" i="1"/>
  <c r="BU446" i="1"/>
  <c r="BT445" i="1"/>
  <c r="BU445" i="1"/>
  <c r="BT441" i="1"/>
  <c r="BU441" i="1"/>
  <c r="BT438" i="1"/>
  <c r="BU438" i="1"/>
  <c r="BT434" i="1"/>
  <c r="BU434" i="1"/>
  <c r="BT431" i="1"/>
  <c r="BU431" i="1"/>
  <c r="BT428" i="1"/>
  <c r="BU428" i="1"/>
  <c r="BT424" i="1"/>
  <c r="BU424" i="1"/>
  <c r="BT421" i="1"/>
  <c r="BU421" i="1"/>
  <c r="BT418" i="1"/>
  <c r="BU418" i="1"/>
  <c r="BT417" i="1"/>
  <c r="BU417" i="1"/>
  <c r="BT415" i="1"/>
  <c r="BU415" i="1"/>
  <c r="BT411" i="1"/>
  <c r="BU411" i="1"/>
  <c r="BT408" i="1"/>
  <c r="BU408" i="1"/>
  <c r="BT404" i="1"/>
  <c r="BU404" i="1"/>
  <c r="BT401" i="1"/>
  <c r="BU401" i="1"/>
  <c r="BT398" i="1"/>
  <c r="BU398" i="1"/>
  <c r="BT395" i="1"/>
  <c r="BU395" i="1"/>
  <c r="BT394" i="1"/>
  <c r="BU394" i="1"/>
  <c r="BT391" i="1"/>
  <c r="BU391" i="1"/>
  <c r="BT388" i="1"/>
  <c r="BU388" i="1"/>
  <c r="BT384" i="1"/>
  <c r="BU384" i="1"/>
  <c r="BT382" i="1"/>
  <c r="BU382" i="1"/>
  <c r="BT379" i="1"/>
  <c r="BU379" i="1"/>
  <c r="BT376" i="1"/>
  <c r="BU376" i="1"/>
  <c r="BT373" i="1"/>
  <c r="BU373" i="1"/>
  <c r="BT369" i="1"/>
  <c r="BU369" i="1"/>
  <c r="BT366" i="1"/>
  <c r="BU366" i="1"/>
  <c r="BT362" i="1"/>
  <c r="BU362" i="1"/>
  <c r="BT361" i="1"/>
  <c r="BU361" i="1"/>
  <c r="BT358" i="1"/>
  <c r="BU358" i="1"/>
  <c r="BT355" i="1"/>
  <c r="BU355" i="1"/>
  <c r="BT353" i="1"/>
  <c r="BU353" i="1"/>
  <c r="BT349" i="1"/>
  <c r="BU349" i="1"/>
  <c r="BT348" i="1"/>
  <c r="BU348" i="1"/>
  <c r="BT345" i="1"/>
  <c r="BU345" i="1"/>
  <c r="BT342" i="1"/>
  <c r="BU342" i="1"/>
  <c r="BT341" i="1"/>
  <c r="BU341" i="1"/>
  <c r="BT338" i="1"/>
  <c r="BU338" i="1"/>
  <c r="BT335" i="1"/>
  <c r="BU335" i="1"/>
  <c r="BT332" i="1"/>
  <c r="BU332" i="1"/>
  <c r="BT328" i="1"/>
  <c r="BU328" i="1"/>
  <c r="BT324" i="1"/>
  <c r="BU324" i="1"/>
  <c r="BT320" i="1"/>
  <c r="BU320" i="1"/>
  <c r="BT318" i="1"/>
  <c r="BU318" i="1"/>
  <c r="BT316" i="1"/>
  <c r="BU316" i="1"/>
  <c r="BT314" i="1"/>
  <c r="BU314" i="1"/>
  <c r="BT310" i="1"/>
  <c r="BU310" i="1"/>
  <c r="BT307" i="1"/>
  <c r="BU307" i="1"/>
  <c r="BT303" i="1"/>
  <c r="BU303" i="1"/>
  <c r="BT298" i="1"/>
  <c r="BU298" i="1"/>
  <c r="BT296" i="1"/>
  <c r="BU296" i="1"/>
  <c r="BT292" i="1"/>
  <c r="BU292" i="1"/>
  <c r="BT289" i="1"/>
  <c r="BU289" i="1"/>
  <c r="BT286" i="1"/>
  <c r="BU286" i="1"/>
  <c r="BT283" i="1"/>
  <c r="BU283" i="1"/>
  <c r="BT282" i="1"/>
  <c r="BU282" i="1"/>
  <c r="BT279" i="1"/>
  <c r="BU279" i="1"/>
  <c r="BT276" i="1"/>
  <c r="BU276" i="1"/>
  <c r="BT274" i="1"/>
  <c r="BU274" i="1"/>
  <c r="BT271" i="1"/>
  <c r="BU271" i="1"/>
  <c r="BT267" i="1"/>
  <c r="BU267" i="1"/>
  <c r="BT264" i="1"/>
  <c r="BU264" i="1"/>
  <c r="BT261" i="1"/>
  <c r="BU261" i="1"/>
  <c r="BT258" i="1"/>
  <c r="BU258" i="1"/>
  <c r="BT255" i="1"/>
  <c r="BU255" i="1"/>
  <c r="BT251" i="1"/>
  <c r="BU251" i="1"/>
  <c r="BR499" i="1"/>
  <c r="BR496" i="1"/>
  <c r="BR493" i="1"/>
  <c r="BR490" i="1"/>
  <c r="BR488" i="1"/>
  <c r="BR485" i="1"/>
  <c r="BR482" i="1"/>
  <c r="BR478" i="1"/>
  <c r="BR476" i="1"/>
  <c r="BR473" i="1"/>
  <c r="BR471" i="1"/>
  <c r="BR465" i="1"/>
  <c r="BR462" i="1"/>
  <c r="BR459" i="1"/>
  <c r="BR456" i="1"/>
  <c r="BR454" i="1"/>
  <c r="BR453" i="1"/>
  <c r="BR451" i="1"/>
  <c r="BR448" i="1"/>
  <c r="BR445" i="1"/>
  <c r="BR443" i="1"/>
  <c r="BR440" i="1"/>
  <c r="BR438" i="1"/>
  <c r="BR435" i="1"/>
  <c r="BR432" i="1"/>
  <c r="BR431" i="1"/>
  <c r="BR430" i="1"/>
  <c r="BR428" i="1"/>
  <c r="BR409" i="1"/>
  <c r="BR408" i="1"/>
  <c r="BR407" i="1"/>
  <c r="BR402" i="1"/>
  <c r="BR401" i="1"/>
  <c r="BR392" i="1"/>
  <c r="BR391" i="1"/>
  <c r="BR390" i="1"/>
  <c r="BR389" i="1"/>
  <c r="BR387" i="1"/>
  <c r="BR386" i="1"/>
  <c r="BR385" i="1"/>
  <c r="BR384" i="1"/>
  <c r="BR383" i="1"/>
  <c r="BR382" i="1"/>
  <c r="BR381" i="1"/>
  <c r="BR380" i="1"/>
  <c r="BR379" i="1"/>
  <c r="BR378" i="1"/>
  <c r="BR377" i="1"/>
  <c r="BR376" i="1"/>
  <c r="BR375" i="1"/>
  <c r="BR374" i="1"/>
  <c r="BR373" i="1"/>
  <c r="BR372" i="1"/>
  <c r="BR371" i="1"/>
  <c r="BR370" i="1"/>
  <c r="BR369" i="1"/>
  <c r="BR368" i="1"/>
  <c r="BR367" i="1"/>
  <c r="BR366" i="1"/>
  <c r="BR365" i="1"/>
  <c r="BR364" i="1"/>
  <c r="BR363" i="1"/>
  <c r="BR362" i="1"/>
  <c r="BR361" i="1"/>
  <c r="BR360" i="1"/>
  <c r="BR359" i="1"/>
  <c r="BR358" i="1"/>
  <c r="BR357" i="1"/>
  <c r="BR356" i="1"/>
  <c r="BR355" i="1"/>
  <c r="BR354" i="1"/>
  <c r="BR353" i="1"/>
  <c r="BR352" i="1"/>
  <c r="BR351" i="1"/>
  <c r="BR350" i="1"/>
  <c r="BR349" i="1"/>
  <c r="BR348" i="1"/>
  <c r="BR347" i="1"/>
  <c r="BR346" i="1"/>
  <c r="BR345" i="1"/>
  <c r="BR344" i="1"/>
  <c r="BR343" i="1"/>
  <c r="BR342" i="1"/>
  <c r="BR341" i="1"/>
  <c r="BR340" i="1"/>
  <c r="BR339" i="1"/>
  <c r="BR338" i="1"/>
  <c r="BR337" i="1"/>
  <c r="BR336" i="1"/>
  <c r="BR335" i="1"/>
  <c r="BR334" i="1"/>
  <c r="BR333" i="1"/>
  <c r="BR332" i="1"/>
  <c r="BR331" i="1"/>
  <c r="BR330" i="1"/>
  <c r="BR329" i="1"/>
  <c r="BR328" i="1"/>
  <c r="BR327" i="1"/>
  <c r="BR326" i="1"/>
  <c r="BR325" i="1"/>
  <c r="BR324" i="1"/>
  <c r="BR323" i="1"/>
  <c r="BR322" i="1"/>
  <c r="BR321" i="1"/>
  <c r="BR320" i="1"/>
  <c r="BR319" i="1"/>
  <c r="BR318" i="1"/>
  <c r="BR317" i="1"/>
  <c r="BR316" i="1"/>
  <c r="BR315" i="1"/>
  <c r="BR314" i="1"/>
  <c r="BR313" i="1"/>
  <c r="BR312" i="1"/>
  <c r="BR311" i="1"/>
  <c r="BR310" i="1"/>
  <c r="BR309" i="1"/>
  <c r="BR308" i="1"/>
  <c r="BR307" i="1"/>
  <c r="BR306" i="1"/>
  <c r="BR305" i="1"/>
  <c r="BR304" i="1"/>
  <c r="BR303" i="1"/>
  <c r="BR302" i="1"/>
  <c r="BR301" i="1"/>
  <c r="BR300" i="1"/>
  <c r="BR299" i="1"/>
  <c r="BR298" i="1"/>
  <c r="BR297" i="1"/>
  <c r="BR296" i="1"/>
  <c r="BR295" i="1"/>
  <c r="BR294" i="1"/>
  <c r="BR293" i="1"/>
  <c r="BR292" i="1"/>
  <c r="BR291" i="1"/>
  <c r="BR290" i="1"/>
  <c r="BR289" i="1"/>
  <c r="BR288" i="1"/>
  <c r="BR287" i="1"/>
  <c r="BR286" i="1"/>
  <c r="BR285" i="1"/>
  <c r="BR284" i="1"/>
  <c r="BR283" i="1"/>
  <c r="BR282" i="1"/>
  <c r="BR281" i="1"/>
  <c r="BR280" i="1"/>
  <c r="BR279" i="1"/>
  <c r="BR278" i="1"/>
  <c r="BR277" i="1"/>
  <c r="BR276" i="1"/>
  <c r="BR275" i="1"/>
  <c r="BR274" i="1"/>
  <c r="BR273" i="1"/>
  <c r="BR272" i="1"/>
  <c r="BR271" i="1"/>
  <c r="BR270" i="1"/>
  <c r="BR269" i="1"/>
  <c r="BR268" i="1"/>
  <c r="BR267" i="1"/>
  <c r="BR266" i="1"/>
  <c r="BR265" i="1"/>
  <c r="BR264" i="1"/>
  <c r="BR263" i="1"/>
  <c r="BR262" i="1"/>
  <c r="BR261" i="1"/>
  <c r="BR260" i="1"/>
  <c r="BR259" i="1"/>
  <c r="BR258" i="1"/>
  <c r="BR257" i="1"/>
  <c r="BR256" i="1"/>
  <c r="BR255" i="1"/>
  <c r="BR254" i="1"/>
  <c r="BR253" i="1"/>
  <c r="BR252" i="1"/>
  <c r="BR251" i="1"/>
  <c r="BR250" i="1"/>
  <c r="BR249" i="1"/>
  <c r="BR248" i="1"/>
  <c r="BR500" i="1"/>
  <c r="BR497" i="1"/>
  <c r="BR494" i="1"/>
  <c r="BR491" i="1"/>
  <c r="BR487" i="1"/>
  <c r="BR486" i="1"/>
  <c r="BR483" i="1"/>
  <c r="BR480" i="1"/>
  <c r="BR479" i="1"/>
  <c r="BR475" i="1"/>
  <c r="BR472" i="1"/>
  <c r="BR469" i="1"/>
  <c r="BR468" i="1"/>
  <c r="BR466" i="1"/>
  <c r="BR463" i="1"/>
  <c r="BR460" i="1"/>
  <c r="BR457" i="1"/>
  <c r="BR449" i="1"/>
  <c r="BR446" i="1"/>
  <c r="BR442" i="1"/>
  <c r="BR439" i="1"/>
  <c r="BR436" i="1"/>
  <c r="BR434" i="1"/>
  <c r="BR429" i="1"/>
  <c r="BR498" i="1"/>
  <c r="BR495" i="1"/>
  <c r="BR492" i="1"/>
  <c r="BR489" i="1"/>
  <c r="BR484" i="1"/>
  <c r="BR481" i="1"/>
  <c r="BR477" i="1"/>
  <c r="BR474" i="1"/>
  <c r="BR470" i="1"/>
  <c r="BR467" i="1"/>
  <c r="BR464" i="1"/>
  <c r="BR461" i="1"/>
  <c r="BR458" i="1"/>
  <c r="BR455" i="1"/>
  <c r="BR452" i="1"/>
  <c r="BR450" i="1"/>
  <c r="BR447" i="1"/>
  <c r="BR444" i="1"/>
  <c r="BR441" i="1"/>
  <c r="BR437" i="1"/>
  <c r="BR433" i="1"/>
  <c r="BR427" i="1"/>
  <c r="BR426" i="1"/>
  <c r="BR425" i="1"/>
  <c r="BR424" i="1"/>
  <c r="BR423" i="1"/>
  <c r="BR422" i="1"/>
  <c r="BR421" i="1"/>
  <c r="BR420" i="1"/>
  <c r="BR419" i="1"/>
  <c r="BR418" i="1"/>
  <c r="BR417" i="1"/>
  <c r="BR416" i="1"/>
  <c r="BR415" i="1"/>
  <c r="BR414" i="1"/>
  <c r="BR413" i="1"/>
  <c r="BR412" i="1"/>
  <c r="BR411" i="1"/>
  <c r="BR410" i="1"/>
  <c r="BR406" i="1"/>
  <c r="BR405" i="1"/>
  <c r="BR404" i="1"/>
  <c r="BR403" i="1"/>
  <c r="BR400" i="1"/>
  <c r="BR399" i="1"/>
  <c r="BR398" i="1"/>
  <c r="BR397" i="1"/>
  <c r="BR396" i="1"/>
  <c r="BR395" i="1"/>
  <c r="BR394" i="1"/>
  <c r="BR393" i="1"/>
  <c r="BR388" i="1"/>
  <c r="BQ499" i="1"/>
  <c r="BQ496" i="1"/>
  <c r="BQ493" i="1"/>
  <c r="BQ490" i="1"/>
  <c r="BQ487" i="1"/>
  <c r="BQ485" i="1"/>
  <c r="BQ484" i="1"/>
  <c r="BQ481" i="1"/>
  <c r="BQ478" i="1"/>
  <c r="BQ474" i="1"/>
  <c r="BQ471" i="1"/>
  <c r="BQ468" i="1"/>
  <c r="BQ465" i="1"/>
  <c r="BQ462" i="1"/>
  <c r="BQ459" i="1"/>
  <c r="BQ456" i="1"/>
  <c r="BQ453" i="1"/>
  <c r="BQ450" i="1"/>
  <c r="BQ447" i="1"/>
  <c r="BQ444" i="1"/>
  <c r="BQ441" i="1"/>
  <c r="BQ439" i="1"/>
  <c r="BQ436" i="1"/>
  <c r="BQ429" i="1"/>
  <c r="BQ425" i="1"/>
  <c r="BQ421" i="1"/>
  <c r="BQ419" i="1"/>
  <c r="BQ416" i="1"/>
  <c r="BQ413" i="1"/>
  <c r="BQ410" i="1"/>
  <c r="BQ407" i="1"/>
  <c r="BQ403" i="1"/>
  <c r="BQ402" i="1"/>
  <c r="BQ399" i="1"/>
  <c r="BQ396" i="1"/>
  <c r="BQ393" i="1"/>
  <c r="BQ390" i="1"/>
  <c r="BQ387" i="1"/>
  <c r="BQ383" i="1"/>
  <c r="BQ380" i="1"/>
  <c r="BQ379" i="1"/>
  <c r="BQ378" i="1"/>
  <c r="BQ375" i="1"/>
  <c r="BQ372" i="1"/>
  <c r="BQ368" i="1"/>
  <c r="BQ365" i="1"/>
  <c r="BQ362" i="1"/>
  <c r="BQ360" i="1"/>
  <c r="BQ359" i="1"/>
  <c r="BQ349" i="1"/>
  <c r="BQ347" i="1"/>
  <c r="BQ344" i="1"/>
  <c r="BQ341" i="1"/>
  <c r="BQ338" i="1"/>
  <c r="BQ332" i="1"/>
  <c r="BQ329" i="1"/>
  <c r="BQ326" i="1"/>
  <c r="BQ323" i="1"/>
  <c r="BQ322" i="1"/>
  <c r="BQ319" i="1"/>
  <c r="BQ316" i="1"/>
  <c r="BQ313" i="1"/>
  <c r="BQ310" i="1"/>
  <c r="BQ307" i="1"/>
  <c r="BQ305" i="1"/>
  <c r="BQ302" i="1"/>
  <c r="BQ300" i="1"/>
  <c r="BQ297" i="1"/>
  <c r="BQ294" i="1"/>
  <c r="BQ291" i="1"/>
  <c r="BQ288" i="1"/>
  <c r="BQ285" i="1"/>
  <c r="BQ282" i="1"/>
  <c r="BQ280" i="1"/>
  <c r="BQ277" i="1"/>
  <c r="BQ272" i="1"/>
  <c r="BQ269" i="1"/>
  <c r="BQ267" i="1"/>
  <c r="BQ265" i="1"/>
  <c r="BQ262" i="1"/>
  <c r="BQ259" i="1"/>
  <c r="BQ256" i="1"/>
  <c r="BQ252" i="1"/>
  <c r="BQ250" i="1"/>
  <c r="BQ248" i="1"/>
  <c r="BQ498" i="1"/>
  <c r="BQ495" i="1"/>
  <c r="BQ492" i="1"/>
  <c r="BQ489" i="1"/>
  <c r="BQ486" i="1"/>
  <c r="BQ483" i="1"/>
  <c r="BQ480" i="1"/>
  <c r="BQ476" i="1"/>
  <c r="BQ473" i="1"/>
  <c r="BQ470" i="1"/>
  <c r="BQ466" i="1"/>
  <c r="BQ463" i="1"/>
  <c r="BQ460" i="1"/>
  <c r="BQ458" i="1"/>
  <c r="BQ455" i="1"/>
  <c r="BQ454" i="1"/>
  <c r="BQ451" i="1"/>
  <c r="BQ448" i="1"/>
  <c r="BQ445" i="1"/>
  <c r="BQ442" i="1"/>
  <c r="BQ438" i="1"/>
  <c r="BQ435" i="1"/>
  <c r="BQ433" i="1"/>
  <c r="BQ432" i="1"/>
  <c r="BQ431" i="1"/>
  <c r="BQ430" i="1"/>
  <c r="BQ428" i="1"/>
  <c r="BQ426" i="1"/>
  <c r="BQ424" i="1"/>
  <c r="BQ422" i="1"/>
  <c r="BQ418" i="1"/>
  <c r="BQ417" i="1"/>
  <c r="BQ414" i="1"/>
  <c r="BQ411" i="1"/>
  <c r="BQ409" i="1"/>
  <c r="BQ406" i="1"/>
  <c r="BQ404" i="1"/>
  <c r="BQ398" i="1"/>
  <c r="BQ394" i="1"/>
  <c r="BQ392" i="1"/>
  <c r="BQ391" i="1"/>
  <c r="BQ386" i="1"/>
  <c r="BQ385" i="1"/>
  <c r="BQ384" i="1"/>
  <c r="BQ381" i="1"/>
  <c r="BQ376" i="1"/>
  <c r="BQ374" i="1"/>
  <c r="BQ371" i="1"/>
  <c r="BQ367" i="1"/>
  <c r="BQ366" i="1"/>
  <c r="BQ364" i="1"/>
  <c r="BQ357" i="1"/>
  <c r="BQ356" i="1"/>
  <c r="BQ353" i="1"/>
  <c r="BQ350" i="1"/>
  <c r="BQ346" i="1"/>
  <c r="BQ343" i="1"/>
  <c r="BQ340" i="1"/>
  <c r="BQ339" i="1"/>
  <c r="BQ336" i="1"/>
  <c r="BQ333" i="1"/>
  <c r="BQ330" i="1"/>
  <c r="BQ327" i="1"/>
  <c r="BQ325" i="1"/>
  <c r="BQ321" i="1"/>
  <c r="BQ320" i="1"/>
  <c r="BQ317" i="1"/>
  <c r="BQ314" i="1"/>
  <c r="BQ311" i="1"/>
  <c r="BQ308" i="1"/>
  <c r="BQ304" i="1"/>
  <c r="BQ301" i="1"/>
  <c r="BQ298" i="1"/>
  <c r="BQ295" i="1"/>
  <c r="BQ292" i="1"/>
  <c r="BQ290" i="1"/>
  <c r="BQ289" i="1"/>
  <c r="BQ287" i="1"/>
  <c r="BQ284" i="1"/>
  <c r="BQ281" i="1"/>
  <c r="BQ278" i="1"/>
  <c r="BQ275" i="1"/>
  <c r="BQ274" i="1"/>
  <c r="BQ271" i="1"/>
  <c r="BQ268" i="1"/>
  <c r="BQ263" i="1"/>
  <c r="BQ260" i="1"/>
  <c r="BQ257" i="1"/>
  <c r="BQ255" i="1"/>
  <c r="BQ251" i="1"/>
  <c r="BQ500" i="1"/>
  <c r="BQ497" i="1"/>
  <c r="BQ494" i="1"/>
  <c r="BQ491" i="1"/>
  <c r="BQ488" i="1"/>
  <c r="BQ482" i="1"/>
  <c r="BQ479" i="1"/>
  <c r="BQ477" i="1"/>
  <c r="BQ475" i="1"/>
  <c r="BQ472" i="1"/>
  <c r="BQ469" i="1"/>
  <c r="BQ467" i="1"/>
  <c r="BQ464" i="1"/>
  <c r="BQ461" i="1"/>
  <c r="BQ457" i="1"/>
  <c r="BQ452" i="1"/>
  <c r="BQ449" i="1"/>
  <c r="BQ446" i="1"/>
  <c r="BQ443" i="1"/>
  <c r="BQ440" i="1"/>
  <c r="BQ437" i="1"/>
  <c r="BQ434" i="1"/>
  <c r="BQ427" i="1"/>
  <c r="BQ423" i="1"/>
  <c r="BQ420" i="1"/>
  <c r="BQ415" i="1"/>
  <c r="BQ412" i="1"/>
  <c r="BQ408" i="1"/>
  <c r="BQ405" i="1"/>
  <c r="BQ401" i="1"/>
  <c r="BQ400" i="1"/>
  <c r="BQ397" i="1"/>
  <c r="BQ395" i="1"/>
  <c r="BQ389" i="1"/>
  <c r="BQ388" i="1"/>
  <c r="BQ382" i="1"/>
  <c r="BQ377" i="1"/>
  <c r="BQ373" i="1"/>
  <c r="BQ370" i="1"/>
  <c r="BQ369" i="1"/>
  <c r="BQ363" i="1"/>
  <c r="BQ361" i="1"/>
  <c r="BQ358" i="1"/>
  <c r="BQ355" i="1"/>
  <c r="BQ354" i="1"/>
  <c r="BQ352" i="1"/>
  <c r="BQ351" i="1"/>
  <c r="BQ348" i="1"/>
  <c r="BQ345" i="1"/>
  <c r="BQ342" i="1"/>
  <c r="BQ337" i="1"/>
  <c r="BQ335" i="1"/>
  <c r="BQ334" i="1"/>
  <c r="BQ331" i="1"/>
  <c r="BQ328" i="1"/>
  <c r="BQ324" i="1"/>
  <c r="BQ318" i="1"/>
  <c r="BQ315" i="1"/>
  <c r="BQ312" i="1"/>
  <c r="BQ309" i="1"/>
  <c r="BQ306" i="1"/>
  <c r="BQ303" i="1"/>
  <c r="BQ299" i="1"/>
  <c r="BQ296" i="1"/>
  <c r="BQ293" i="1"/>
  <c r="BQ286" i="1"/>
  <c r="BQ283" i="1"/>
  <c r="BQ279" i="1"/>
  <c r="BQ276" i="1"/>
  <c r="BQ273" i="1"/>
  <c r="BQ270" i="1"/>
  <c r="BQ266" i="1"/>
  <c r="BQ264" i="1"/>
  <c r="BQ261" i="1"/>
  <c r="BQ258" i="1"/>
  <c r="BQ254" i="1"/>
  <c r="BQ253" i="1"/>
  <c r="BQ249" i="1"/>
  <c r="BO305" i="1"/>
  <c r="BO292" i="1"/>
  <c r="BO289" i="1"/>
  <c r="BO288" i="1"/>
  <c r="BO279" i="1"/>
  <c r="BO269" i="1"/>
  <c r="BO265" i="1"/>
  <c r="BO264" i="1"/>
  <c r="BO258" i="1"/>
  <c r="BO253" i="1"/>
  <c r="BO250" i="1"/>
  <c r="BO249" i="1"/>
  <c r="BO318" i="1"/>
  <c r="BO267" i="1"/>
  <c r="BO261" i="1"/>
  <c r="BO260" i="1"/>
  <c r="BO256" i="1"/>
  <c r="BO255" i="1"/>
  <c r="BO248" i="1"/>
  <c r="BO308" i="1"/>
  <c r="BO278" i="1"/>
  <c r="BO276" i="1"/>
  <c r="BO270" i="1"/>
  <c r="BO266" i="1"/>
  <c r="BN499" i="1"/>
  <c r="BO499" i="1"/>
  <c r="BN497" i="1"/>
  <c r="BO497" i="1"/>
  <c r="BN484" i="1"/>
  <c r="BO484" i="1"/>
  <c r="BN480" i="1"/>
  <c r="BO480" i="1"/>
  <c r="BN478" i="1"/>
  <c r="BO478" i="1"/>
  <c r="BN476" i="1"/>
  <c r="BO476" i="1"/>
  <c r="BN474" i="1"/>
  <c r="BO474" i="1"/>
  <c r="BN459" i="1"/>
  <c r="BO459" i="1"/>
  <c r="BN457" i="1"/>
  <c r="BO457" i="1"/>
  <c r="BN455" i="1"/>
  <c r="BO455" i="1"/>
  <c r="BN453" i="1"/>
  <c r="BO453" i="1"/>
  <c r="BN450" i="1"/>
  <c r="BO450" i="1"/>
  <c r="BN448" i="1"/>
  <c r="BO448" i="1"/>
  <c r="BN446" i="1"/>
  <c r="BO446" i="1"/>
  <c r="BN444" i="1"/>
  <c r="BO444" i="1"/>
  <c r="BN442" i="1"/>
  <c r="BO442" i="1"/>
  <c r="BN440" i="1"/>
  <c r="BO440" i="1"/>
  <c r="BN438" i="1"/>
  <c r="BO438" i="1"/>
  <c r="BN436" i="1"/>
  <c r="BO436" i="1"/>
  <c r="BN434" i="1"/>
  <c r="BO434" i="1"/>
  <c r="BN432" i="1"/>
  <c r="BO432" i="1"/>
  <c r="BN430" i="1"/>
  <c r="BO430" i="1"/>
  <c r="BN419" i="1"/>
  <c r="BO419" i="1"/>
  <c r="BN392" i="1"/>
  <c r="BO392" i="1"/>
  <c r="BN372" i="1"/>
  <c r="BO372" i="1"/>
  <c r="BN370" i="1"/>
  <c r="BO370" i="1"/>
  <c r="BN368" i="1"/>
  <c r="BO368" i="1"/>
  <c r="BN366" i="1"/>
  <c r="BO366" i="1"/>
  <c r="BN364" i="1"/>
  <c r="BO364" i="1"/>
  <c r="BN355" i="1"/>
  <c r="BO355" i="1"/>
  <c r="BN348" i="1"/>
  <c r="BO348" i="1"/>
  <c r="BN346" i="1"/>
  <c r="BO346" i="1"/>
  <c r="BN344" i="1"/>
  <c r="BO344" i="1"/>
  <c r="BN342" i="1"/>
  <c r="BO342" i="1"/>
  <c r="BN340" i="1"/>
  <c r="BO340" i="1"/>
  <c r="BN338" i="1"/>
  <c r="BO338" i="1"/>
  <c r="BN336" i="1"/>
  <c r="BO336" i="1"/>
  <c r="BN334" i="1"/>
  <c r="BO334" i="1"/>
  <c r="BN332" i="1"/>
  <c r="BO332" i="1"/>
  <c r="BN317" i="1"/>
  <c r="BO317" i="1"/>
  <c r="BN313" i="1"/>
  <c r="BO313" i="1"/>
  <c r="BN311" i="1"/>
  <c r="BO311" i="1"/>
  <c r="BN309" i="1"/>
  <c r="BO309" i="1"/>
  <c r="BN307" i="1"/>
  <c r="BO307" i="1"/>
  <c r="BN301" i="1"/>
  <c r="BO301" i="1"/>
  <c r="BN291" i="1"/>
  <c r="BO291" i="1"/>
  <c r="BN285" i="1"/>
  <c r="BO285" i="1"/>
  <c r="BN281" i="1"/>
  <c r="BO281" i="1"/>
  <c r="BN274" i="1"/>
  <c r="BO274" i="1"/>
  <c r="BN263" i="1"/>
  <c r="BO263" i="1"/>
  <c r="BN500" i="1"/>
  <c r="BO500" i="1"/>
  <c r="BN498" i="1"/>
  <c r="BO498" i="1"/>
  <c r="BN496" i="1"/>
  <c r="BO496" i="1"/>
  <c r="BN495" i="1"/>
  <c r="BO495" i="1"/>
  <c r="BN493" i="1"/>
  <c r="BO493" i="1"/>
  <c r="BN491" i="1"/>
  <c r="BO491" i="1"/>
  <c r="BN489" i="1"/>
  <c r="BO489" i="1"/>
  <c r="BN487" i="1"/>
  <c r="BO487" i="1"/>
  <c r="BN472" i="1"/>
  <c r="BO472" i="1"/>
  <c r="BN470" i="1"/>
  <c r="BO470" i="1"/>
  <c r="BN468" i="1"/>
  <c r="BO468" i="1"/>
  <c r="BN466" i="1"/>
  <c r="BO466" i="1"/>
  <c r="BN464" i="1"/>
  <c r="BO464" i="1"/>
  <c r="BN462" i="1"/>
  <c r="BO462" i="1"/>
  <c r="BN458" i="1"/>
  <c r="BO458" i="1"/>
  <c r="BN456" i="1"/>
  <c r="BO456" i="1"/>
  <c r="BN454" i="1"/>
  <c r="BO454" i="1"/>
  <c r="BN451" i="1"/>
  <c r="BO451" i="1"/>
  <c r="BN449" i="1"/>
  <c r="BO449" i="1"/>
  <c r="BN447" i="1"/>
  <c r="BO447" i="1"/>
  <c r="BN445" i="1"/>
  <c r="BO445" i="1"/>
  <c r="BN437" i="1"/>
  <c r="BO437" i="1"/>
  <c r="BN428" i="1"/>
  <c r="BO428" i="1"/>
  <c r="BN426" i="1"/>
  <c r="BO426" i="1"/>
  <c r="BN424" i="1"/>
  <c r="BO424" i="1"/>
  <c r="BN422" i="1"/>
  <c r="BO422" i="1"/>
  <c r="BN420" i="1"/>
  <c r="BO420" i="1"/>
  <c r="BN418" i="1"/>
  <c r="BO418" i="1"/>
  <c r="BN416" i="1"/>
  <c r="BO416" i="1"/>
  <c r="BN414" i="1"/>
  <c r="BO414" i="1"/>
  <c r="BN412" i="1"/>
  <c r="BO412" i="1"/>
  <c r="BN410" i="1"/>
  <c r="BO410" i="1"/>
  <c r="BN408" i="1"/>
  <c r="BO408" i="1"/>
  <c r="BN406" i="1"/>
  <c r="BO406" i="1"/>
  <c r="BN404" i="1"/>
  <c r="BO404" i="1"/>
  <c r="BN402" i="1"/>
  <c r="BO402" i="1"/>
  <c r="BN400" i="1"/>
  <c r="BO400" i="1"/>
  <c r="BN398" i="1"/>
  <c r="BO398" i="1"/>
  <c r="BN396" i="1"/>
  <c r="BO396" i="1"/>
  <c r="BN394" i="1"/>
  <c r="BO394" i="1"/>
  <c r="BN388" i="1"/>
  <c r="BO388" i="1"/>
  <c r="BN385" i="1"/>
  <c r="BO385" i="1"/>
  <c r="BN383" i="1"/>
  <c r="BO383" i="1"/>
  <c r="BN381" i="1"/>
  <c r="BO381" i="1"/>
  <c r="BN379" i="1"/>
  <c r="BO379" i="1"/>
  <c r="BN377" i="1"/>
  <c r="BO377" i="1"/>
  <c r="BN375" i="1"/>
  <c r="BO375" i="1"/>
  <c r="BN373" i="1"/>
  <c r="BO373" i="1"/>
  <c r="BN371" i="1"/>
  <c r="BO371" i="1"/>
  <c r="BN369" i="1"/>
  <c r="BO369" i="1"/>
  <c r="BN367" i="1"/>
  <c r="BO367" i="1"/>
  <c r="BN365" i="1"/>
  <c r="BO365" i="1"/>
  <c r="BN363" i="1"/>
  <c r="BO363" i="1"/>
  <c r="BN362" i="1"/>
  <c r="BO362" i="1"/>
  <c r="BN360" i="1"/>
  <c r="BO360" i="1"/>
  <c r="BN358" i="1"/>
  <c r="BO358" i="1"/>
  <c r="BN356" i="1"/>
  <c r="BO356" i="1"/>
  <c r="BN354" i="1"/>
  <c r="BO354" i="1"/>
  <c r="BN352" i="1"/>
  <c r="BO352" i="1"/>
  <c r="BN350" i="1"/>
  <c r="BO350" i="1"/>
  <c r="BN347" i="1"/>
  <c r="BO347" i="1"/>
  <c r="BN330" i="1"/>
  <c r="BO330" i="1"/>
  <c r="BN328" i="1"/>
  <c r="BO328" i="1"/>
  <c r="BN326" i="1"/>
  <c r="BO326" i="1"/>
  <c r="BN324" i="1"/>
  <c r="BO324" i="1"/>
  <c r="BN322" i="1"/>
  <c r="BO322" i="1"/>
  <c r="BN320" i="1"/>
  <c r="BO320" i="1"/>
  <c r="BN316" i="1"/>
  <c r="BO316" i="1"/>
  <c r="BN314" i="1"/>
  <c r="BO314" i="1"/>
  <c r="BN312" i="1"/>
  <c r="BO312" i="1"/>
  <c r="BN310" i="1"/>
  <c r="BO310" i="1"/>
  <c r="BN303" i="1"/>
  <c r="BO303" i="1"/>
  <c r="BN299" i="1"/>
  <c r="BO299" i="1"/>
  <c r="BN297" i="1"/>
  <c r="BO297" i="1"/>
  <c r="BN295" i="1"/>
  <c r="BO295" i="1"/>
  <c r="BN293" i="1"/>
  <c r="BO293" i="1"/>
  <c r="BN287" i="1"/>
  <c r="BO287" i="1"/>
  <c r="BN283" i="1"/>
  <c r="BO283" i="1"/>
  <c r="BN262" i="1"/>
  <c r="BO262" i="1"/>
  <c r="BN257" i="1"/>
  <c r="BO257" i="1"/>
  <c r="BN254" i="1"/>
  <c r="BO254" i="1"/>
  <c r="BN252" i="1"/>
  <c r="BO252" i="1"/>
  <c r="BN494" i="1"/>
  <c r="BO494" i="1"/>
  <c r="BN492" i="1"/>
  <c r="BO492" i="1"/>
  <c r="BN490" i="1"/>
  <c r="BO490" i="1"/>
  <c r="BN488" i="1"/>
  <c r="BO488" i="1"/>
  <c r="BN486" i="1"/>
  <c r="BO486" i="1"/>
  <c r="BN482" i="1"/>
  <c r="BO482" i="1"/>
  <c r="BN460" i="1"/>
  <c r="BO460" i="1"/>
  <c r="BN452" i="1"/>
  <c r="BO452" i="1"/>
  <c r="BN433" i="1"/>
  <c r="BO433" i="1"/>
  <c r="BN431" i="1"/>
  <c r="BO431" i="1"/>
  <c r="BN429" i="1"/>
  <c r="BO429" i="1"/>
  <c r="BN427" i="1"/>
  <c r="BO427" i="1"/>
  <c r="BN425" i="1"/>
  <c r="BO425" i="1"/>
  <c r="BN423" i="1"/>
  <c r="BO423" i="1"/>
  <c r="BN421" i="1"/>
  <c r="BO421" i="1"/>
  <c r="BN417" i="1"/>
  <c r="BO417" i="1"/>
  <c r="BN415" i="1"/>
  <c r="BO415" i="1"/>
  <c r="BN407" i="1"/>
  <c r="BO407" i="1"/>
  <c r="BN403" i="1"/>
  <c r="BO403" i="1"/>
  <c r="BN390" i="1"/>
  <c r="BO390" i="1"/>
  <c r="BN387" i="1"/>
  <c r="BO387" i="1"/>
  <c r="BN361" i="1"/>
  <c r="BO361" i="1"/>
  <c r="BN359" i="1"/>
  <c r="BO359" i="1"/>
  <c r="BN357" i="1"/>
  <c r="BO357" i="1"/>
  <c r="BN306" i="1"/>
  <c r="BO306" i="1"/>
  <c r="BN304" i="1"/>
  <c r="BO304" i="1"/>
  <c r="BN298" i="1"/>
  <c r="BO298" i="1"/>
  <c r="BN286" i="1"/>
  <c r="BO286" i="1"/>
  <c r="BN284" i="1"/>
  <c r="BO284" i="1"/>
  <c r="BN282" i="1"/>
  <c r="BO282" i="1"/>
  <c r="BN280" i="1"/>
  <c r="BO280" i="1"/>
  <c r="BN272" i="1"/>
  <c r="BO272" i="1"/>
  <c r="BN268" i="1"/>
  <c r="BO268" i="1"/>
  <c r="BN259" i="1"/>
  <c r="BO259" i="1"/>
  <c r="BN485" i="1"/>
  <c r="BO485" i="1"/>
  <c r="BN483" i="1"/>
  <c r="BO483" i="1"/>
  <c r="BN481" i="1"/>
  <c r="BO481" i="1"/>
  <c r="BN479" i="1"/>
  <c r="BO479" i="1"/>
  <c r="BN477" i="1"/>
  <c r="BO477" i="1"/>
  <c r="BN475" i="1"/>
  <c r="BO475" i="1"/>
  <c r="BN473" i="1"/>
  <c r="BO473" i="1"/>
  <c r="BN471" i="1"/>
  <c r="BO471" i="1"/>
  <c r="BN469" i="1"/>
  <c r="BO469" i="1"/>
  <c r="BN467" i="1"/>
  <c r="BO467" i="1"/>
  <c r="BN465" i="1"/>
  <c r="BO465" i="1"/>
  <c r="BN463" i="1"/>
  <c r="BO463" i="1"/>
  <c r="BN461" i="1"/>
  <c r="BO461" i="1"/>
  <c r="BN443" i="1"/>
  <c r="BO443" i="1"/>
  <c r="BN441" i="1"/>
  <c r="BO441" i="1"/>
  <c r="BN439" i="1"/>
  <c r="BO439" i="1"/>
  <c r="BN435" i="1"/>
  <c r="BO435" i="1"/>
  <c r="BN413" i="1"/>
  <c r="BO413" i="1"/>
  <c r="BN411" i="1"/>
  <c r="BO411" i="1"/>
  <c r="BN409" i="1"/>
  <c r="BO409" i="1"/>
  <c r="BN405" i="1"/>
  <c r="BO405" i="1"/>
  <c r="BN401" i="1"/>
  <c r="BO401" i="1"/>
  <c r="BN399" i="1"/>
  <c r="BO399" i="1"/>
  <c r="BN397" i="1"/>
  <c r="BO397" i="1"/>
  <c r="BN395" i="1"/>
  <c r="BO395" i="1"/>
  <c r="BN393" i="1"/>
  <c r="BO393" i="1"/>
  <c r="BN391" i="1"/>
  <c r="BO391" i="1"/>
  <c r="BN389" i="1"/>
  <c r="BO389" i="1"/>
  <c r="BN386" i="1"/>
  <c r="BO386" i="1"/>
  <c r="BN384" i="1"/>
  <c r="BO384" i="1"/>
  <c r="BN382" i="1"/>
  <c r="BO382" i="1"/>
  <c r="BN380" i="1"/>
  <c r="BO380" i="1"/>
  <c r="BN378" i="1"/>
  <c r="BO378" i="1"/>
  <c r="BN376" i="1"/>
  <c r="BO376" i="1"/>
  <c r="BN374" i="1"/>
  <c r="BO374" i="1"/>
  <c r="BN353" i="1"/>
  <c r="BO353" i="1"/>
  <c r="BN351" i="1"/>
  <c r="BO351" i="1"/>
  <c r="BN349" i="1"/>
  <c r="BO349" i="1"/>
  <c r="BN345" i="1"/>
  <c r="BO345" i="1"/>
  <c r="BN343" i="1"/>
  <c r="BO343" i="1"/>
  <c r="BN341" i="1"/>
  <c r="BO341" i="1"/>
  <c r="BN339" i="1"/>
  <c r="BO339" i="1"/>
  <c r="BN337" i="1"/>
  <c r="BO337" i="1"/>
  <c r="BN335" i="1"/>
  <c r="BO335" i="1"/>
  <c r="BN333" i="1"/>
  <c r="BO333" i="1"/>
  <c r="BN331" i="1"/>
  <c r="BO331" i="1"/>
  <c r="BN329" i="1"/>
  <c r="BO329" i="1"/>
  <c r="BN327" i="1"/>
  <c r="BO327" i="1"/>
  <c r="BN325" i="1"/>
  <c r="BO325" i="1"/>
  <c r="BN323" i="1"/>
  <c r="BO323" i="1"/>
  <c r="BN321" i="1"/>
  <c r="BO321" i="1"/>
  <c r="BN319" i="1"/>
  <c r="BO319" i="1"/>
  <c r="BN315" i="1"/>
  <c r="BO315" i="1"/>
  <c r="BN302" i="1"/>
  <c r="BO302" i="1"/>
  <c r="BN300" i="1"/>
  <c r="BO300" i="1"/>
  <c r="BN296" i="1"/>
  <c r="BO296" i="1"/>
  <c r="BN294" i="1"/>
  <c r="BO294" i="1"/>
  <c r="BN290" i="1"/>
  <c r="BO290" i="1"/>
  <c r="BN277" i="1"/>
  <c r="BO277" i="1"/>
  <c r="BN275" i="1"/>
  <c r="BO275" i="1"/>
  <c r="BN273" i="1"/>
  <c r="BO273" i="1"/>
  <c r="BN271" i="1"/>
  <c r="BO271" i="1"/>
  <c r="BN251" i="1"/>
  <c r="BO251" i="1"/>
  <c r="BN318" i="1"/>
  <c r="BN308" i="1"/>
  <c r="BN305" i="1"/>
  <c r="BN267" i="1"/>
  <c r="BN260" i="1"/>
  <c r="BN256" i="1"/>
  <c r="BN269" i="1"/>
  <c r="BN258" i="1"/>
  <c r="BN270" i="1"/>
  <c r="BN292" i="1"/>
  <c r="BN289" i="1"/>
  <c r="BN288" i="1"/>
  <c r="BN279" i="1"/>
  <c r="BN255" i="1"/>
  <c r="BN250" i="1"/>
  <c r="BN278" i="1"/>
  <c r="BN276" i="1"/>
  <c r="BN265" i="1"/>
  <c r="BN264" i="1"/>
  <c r="BN261" i="1"/>
  <c r="BN249" i="1"/>
  <c r="BN266" i="1"/>
  <c r="BN253" i="1"/>
  <c r="BN248" i="1"/>
  <c r="N7" i="1"/>
  <c r="O7" i="1" s="1"/>
  <c r="AZ7" i="1"/>
  <c r="H15" i="4" s="1"/>
  <c r="AO500" i="1"/>
  <c r="AP500" i="1"/>
  <c r="AM500" i="1"/>
  <c r="AQ500" i="1"/>
  <c r="AN500" i="1"/>
  <c r="AR500" i="1"/>
  <c r="AO498" i="1"/>
  <c r="AP498" i="1"/>
  <c r="AM498" i="1"/>
  <c r="AQ498" i="1"/>
  <c r="AR498" i="1"/>
  <c r="AN498" i="1"/>
  <c r="AM495" i="1"/>
  <c r="AQ495" i="1"/>
  <c r="AN495" i="1"/>
  <c r="AR495" i="1"/>
  <c r="AO495" i="1"/>
  <c r="AP495" i="1"/>
  <c r="AM491" i="1"/>
  <c r="AQ491" i="1"/>
  <c r="AN491" i="1"/>
  <c r="AR491" i="1"/>
  <c r="AO491" i="1"/>
  <c r="AP491" i="1"/>
  <c r="AM485" i="1"/>
  <c r="AQ485" i="1"/>
  <c r="AN485" i="1"/>
  <c r="AR485" i="1"/>
  <c r="AO485" i="1"/>
  <c r="AP485" i="1"/>
  <c r="AM483" i="1"/>
  <c r="AQ483" i="1"/>
  <c r="AN483" i="1"/>
  <c r="AR483" i="1"/>
  <c r="AO483" i="1"/>
  <c r="AP483" i="1"/>
  <c r="AM481" i="1"/>
  <c r="AQ481" i="1"/>
  <c r="AN481" i="1"/>
  <c r="AR481" i="1"/>
  <c r="AO481" i="1"/>
  <c r="AP481" i="1"/>
  <c r="AO480" i="1"/>
  <c r="AP480" i="1"/>
  <c r="AM480" i="1"/>
  <c r="AQ480" i="1"/>
  <c r="AR480" i="1"/>
  <c r="AN480" i="1"/>
  <c r="AO478" i="1"/>
  <c r="AP478" i="1"/>
  <c r="AM478" i="1"/>
  <c r="AQ478" i="1"/>
  <c r="AN478" i="1"/>
  <c r="AR478" i="1"/>
  <c r="AM477" i="1"/>
  <c r="AQ477" i="1"/>
  <c r="AN477" i="1"/>
  <c r="AR477" i="1"/>
  <c r="AO477" i="1"/>
  <c r="AP477" i="1"/>
  <c r="AO476" i="1"/>
  <c r="AP476" i="1"/>
  <c r="AM476" i="1"/>
  <c r="AQ476" i="1"/>
  <c r="AN476" i="1"/>
  <c r="AR476" i="1"/>
  <c r="AO472" i="1"/>
  <c r="AP472" i="1"/>
  <c r="AM472" i="1"/>
  <c r="AQ472" i="1"/>
  <c r="AR472" i="1"/>
  <c r="AN472" i="1"/>
  <c r="AO470" i="1"/>
  <c r="AP470" i="1"/>
  <c r="AM470" i="1"/>
  <c r="AQ470" i="1"/>
  <c r="AN470" i="1"/>
  <c r="AR470" i="1"/>
  <c r="AO468" i="1"/>
  <c r="AP468" i="1"/>
  <c r="AM468" i="1"/>
  <c r="AQ468" i="1"/>
  <c r="AN468" i="1"/>
  <c r="AR468" i="1"/>
  <c r="AO466" i="1"/>
  <c r="AP466" i="1"/>
  <c r="AM466" i="1"/>
  <c r="AQ466" i="1"/>
  <c r="AR466" i="1"/>
  <c r="AN466" i="1"/>
  <c r="AM465" i="1"/>
  <c r="AQ465" i="1"/>
  <c r="AN465" i="1"/>
  <c r="AR465" i="1"/>
  <c r="AO465" i="1"/>
  <c r="AP465" i="1"/>
  <c r="AM463" i="1"/>
  <c r="AQ463" i="1"/>
  <c r="AN463" i="1"/>
  <c r="AR463" i="1"/>
  <c r="AO463" i="1"/>
  <c r="AP463" i="1"/>
  <c r="AM459" i="1"/>
  <c r="AQ459" i="1"/>
  <c r="AN459" i="1"/>
  <c r="AR459" i="1"/>
  <c r="AO459" i="1"/>
  <c r="AP459" i="1"/>
  <c r="AO456" i="1"/>
  <c r="AP456" i="1"/>
  <c r="AM456" i="1"/>
  <c r="AQ456" i="1"/>
  <c r="AR456" i="1"/>
  <c r="AN456" i="1"/>
  <c r="AO454" i="1"/>
  <c r="AP454" i="1"/>
  <c r="AM454" i="1"/>
  <c r="AQ454" i="1"/>
  <c r="AN454" i="1"/>
  <c r="AR454" i="1"/>
  <c r="AM453" i="1"/>
  <c r="AQ453" i="1"/>
  <c r="AN453" i="1"/>
  <c r="AR453" i="1"/>
  <c r="AO453" i="1"/>
  <c r="AP453" i="1"/>
  <c r="AM451" i="1"/>
  <c r="AQ451" i="1"/>
  <c r="AN451" i="1"/>
  <c r="AR451" i="1"/>
  <c r="AO451" i="1"/>
  <c r="AP451" i="1"/>
  <c r="AM449" i="1"/>
  <c r="AQ449" i="1"/>
  <c r="AN449" i="1"/>
  <c r="AR449" i="1"/>
  <c r="AO449" i="1"/>
  <c r="AP449" i="1"/>
  <c r="AO448" i="1"/>
  <c r="AP448" i="1"/>
  <c r="AM448" i="1"/>
  <c r="AQ448" i="1"/>
  <c r="AR448" i="1"/>
  <c r="AN448" i="1"/>
  <c r="AM447" i="1"/>
  <c r="AQ447" i="1"/>
  <c r="AN447" i="1"/>
  <c r="AR447" i="1"/>
  <c r="AO447" i="1"/>
  <c r="AP447" i="1"/>
  <c r="AM445" i="1"/>
  <c r="AQ445" i="1"/>
  <c r="AN445" i="1"/>
  <c r="AR445" i="1"/>
  <c r="AO445" i="1"/>
  <c r="AP445" i="1"/>
  <c r="AO444" i="1"/>
  <c r="AP444" i="1"/>
  <c r="AM444" i="1"/>
  <c r="AQ444" i="1"/>
  <c r="AN444" i="1"/>
  <c r="AR444" i="1"/>
  <c r="AM441" i="1"/>
  <c r="AQ441" i="1"/>
  <c r="AN441" i="1"/>
  <c r="AR441" i="1"/>
  <c r="AO441" i="1"/>
  <c r="AP441" i="1"/>
  <c r="AO440" i="1"/>
  <c r="AP440" i="1"/>
  <c r="AM440" i="1"/>
  <c r="AQ440" i="1"/>
  <c r="AR440" i="1"/>
  <c r="AN440" i="1"/>
  <c r="AM437" i="1"/>
  <c r="AQ437" i="1"/>
  <c r="AN437" i="1"/>
  <c r="AR437" i="1"/>
  <c r="AO437" i="1"/>
  <c r="AP437" i="1"/>
  <c r="AM435" i="1"/>
  <c r="AQ435" i="1"/>
  <c r="AN435" i="1"/>
  <c r="AR435" i="1"/>
  <c r="AO435" i="1"/>
  <c r="AP435" i="1"/>
  <c r="AO434" i="1"/>
  <c r="AP434" i="1"/>
  <c r="AM434" i="1"/>
  <c r="AQ434" i="1"/>
  <c r="AR434" i="1"/>
  <c r="AN434" i="1"/>
  <c r="AO432" i="1"/>
  <c r="AP432" i="1"/>
  <c r="AM432" i="1"/>
  <c r="AQ432" i="1"/>
  <c r="AR432" i="1"/>
  <c r="AN432" i="1"/>
  <c r="AO430" i="1"/>
  <c r="AP430" i="1"/>
  <c r="AM430" i="1"/>
  <c r="AQ430" i="1"/>
  <c r="AN430" i="1"/>
  <c r="AR430" i="1"/>
  <c r="AM427" i="1"/>
  <c r="AQ427" i="1"/>
  <c r="AN427" i="1"/>
  <c r="AR427" i="1"/>
  <c r="AO427" i="1"/>
  <c r="AP427" i="1"/>
  <c r="AM425" i="1"/>
  <c r="AQ425" i="1"/>
  <c r="AN425" i="1"/>
  <c r="AR425" i="1"/>
  <c r="AO425" i="1"/>
  <c r="AP425" i="1"/>
  <c r="AM423" i="1"/>
  <c r="AQ423" i="1"/>
  <c r="AN423" i="1"/>
  <c r="AR423" i="1"/>
  <c r="AO423" i="1"/>
  <c r="AP423" i="1"/>
  <c r="AO422" i="1"/>
  <c r="AP422" i="1"/>
  <c r="AM422" i="1"/>
  <c r="AQ422" i="1"/>
  <c r="AN422" i="1"/>
  <c r="AR422" i="1"/>
  <c r="AM419" i="1"/>
  <c r="AQ419" i="1"/>
  <c r="AN419" i="1"/>
  <c r="AR419" i="1"/>
  <c r="AO419" i="1"/>
  <c r="AP419" i="1"/>
  <c r="AM417" i="1"/>
  <c r="AQ417" i="1"/>
  <c r="AN417" i="1"/>
  <c r="AR417" i="1"/>
  <c r="AO417" i="1"/>
  <c r="AP417" i="1"/>
  <c r="AO416" i="1"/>
  <c r="AP416" i="1"/>
  <c r="AM416" i="1"/>
  <c r="AQ416" i="1"/>
  <c r="AR416" i="1"/>
  <c r="AN416" i="1"/>
  <c r="AO414" i="1"/>
  <c r="AP414" i="1"/>
  <c r="AM414" i="1"/>
  <c r="AQ414" i="1"/>
  <c r="AN414" i="1"/>
  <c r="AR414" i="1"/>
  <c r="AO412" i="1"/>
  <c r="AP412" i="1"/>
  <c r="AM412" i="1"/>
  <c r="AQ412" i="1"/>
  <c r="AN412" i="1"/>
  <c r="AR412" i="1"/>
  <c r="AO410" i="1"/>
  <c r="AP410" i="1"/>
  <c r="AM410" i="1"/>
  <c r="AQ410" i="1"/>
  <c r="AR410" i="1"/>
  <c r="AN410" i="1"/>
  <c r="AO408" i="1"/>
  <c r="AP408" i="1"/>
  <c r="AM408" i="1"/>
  <c r="AQ408" i="1"/>
  <c r="AR408" i="1"/>
  <c r="AN408" i="1"/>
  <c r="AM407" i="1"/>
  <c r="AQ407" i="1"/>
  <c r="AN407" i="1"/>
  <c r="AR407" i="1"/>
  <c r="AO407" i="1"/>
  <c r="AP407" i="1"/>
  <c r="AM405" i="1"/>
  <c r="AQ405" i="1"/>
  <c r="AN405" i="1"/>
  <c r="AR405" i="1"/>
  <c r="AO405" i="1"/>
  <c r="AP405" i="1"/>
  <c r="AO404" i="1"/>
  <c r="AP404" i="1"/>
  <c r="AM404" i="1"/>
  <c r="AQ404" i="1"/>
  <c r="AN404" i="1"/>
  <c r="AR404" i="1"/>
  <c r="AO402" i="1"/>
  <c r="AP402" i="1"/>
  <c r="AM402" i="1"/>
  <c r="AQ402" i="1"/>
  <c r="AR402" i="1"/>
  <c r="AN402" i="1"/>
  <c r="AO400" i="1"/>
  <c r="AP400" i="1"/>
  <c r="AM400" i="1"/>
  <c r="AQ400" i="1"/>
  <c r="AR400" i="1"/>
  <c r="AN400" i="1"/>
  <c r="AM399" i="1"/>
  <c r="AQ399" i="1"/>
  <c r="AN399" i="1"/>
  <c r="AR399" i="1"/>
  <c r="AO399" i="1"/>
  <c r="AP399" i="1"/>
  <c r="AM397" i="1"/>
  <c r="AQ397" i="1"/>
  <c r="AN397" i="1"/>
  <c r="AR397" i="1"/>
  <c r="AO397" i="1"/>
  <c r="AP397" i="1"/>
  <c r="AM395" i="1"/>
  <c r="AQ395" i="1"/>
  <c r="AN395" i="1"/>
  <c r="AR395" i="1"/>
  <c r="AO395" i="1"/>
  <c r="AP395" i="1"/>
  <c r="AO392" i="1"/>
  <c r="AP392" i="1"/>
  <c r="AM392" i="1"/>
  <c r="AQ392" i="1"/>
  <c r="AR392" i="1"/>
  <c r="AN392" i="1"/>
  <c r="AO390" i="1"/>
  <c r="AP390" i="1"/>
  <c r="AM390" i="1"/>
  <c r="AQ390" i="1"/>
  <c r="AN390" i="1"/>
  <c r="AR390" i="1"/>
  <c r="AO388" i="1"/>
  <c r="AP388" i="1"/>
  <c r="AM388" i="1"/>
  <c r="AQ388" i="1"/>
  <c r="AN388" i="1"/>
  <c r="AR388" i="1"/>
  <c r="AM385" i="1"/>
  <c r="AQ385" i="1"/>
  <c r="AN385" i="1"/>
  <c r="AR385" i="1"/>
  <c r="AO385" i="1"/>
  <c r="AP385" i="1"/>
  <c r="AM383" i="1"/>
  <c r="AQ383" i="1"/>
  <c r="AN383" i="1"/>
  <c r="AR383" i="1"/>
  <c r="AO383" i="1"/>
  <c r="AP383" i="1"/>
  <c r="AO382" i="1"/>
  <c r="AP382" i="1"/>
  <c r="AM382" i="1"/>
  <c r="AQ382" i="1"/>
  <c r="AN382" i="1"/>
  <c r="AR382" i="1"/>
  <c r="AO380" i="1"/>
  <c r="AP380" i="1"/>
  <c r="AM380" i="1"/>
  <c r="AQ380" i="1"/>
  <c r="AN380" i="1"/>
  <c r="AR380" i="1"/>
  <c r="AM377" i="1"/>
  <c r="AQ377" i="1"/>
  <c r="AN377" i="1"/>
  <c r="AR377" i="1"/>
  <c r="AO377" i="1"/>
  <c r="AP377" i="1"/>
  <c r="AM375" i="1"/>
  <c r="AQ375" i="1"/>
  <c r="AN375" i="1"/>
  <c r="AR375" i="1"/>
  <c r="AO375" i="1"/>
  <c r="AP375" i="1"/>
  <c r="AM373" i="1"/>
  <c r="AQ373" i="1"/>
  <c r="AN373" i="1"/>
  <c r="AR373" i="1"/>
  <c r="AO373" i="1"/>
  <c r="AP373" i="1"/>
  <c r="AO370" i="1"/>
  <c r="AP370" i="1"/>
  <c r="AR370" i="1"/>
  <c r="AM370" i="1"/>
  <c r="AQ370" i="1"/>
  <c r="AN370" i="1"/>
  <c r="AO368" i="1"/>
  <c r="AP368" i="1"/>
  <c r="AR368" i="1"/>
  <c r="AM368" i="1"/>
  <c r="AQ368" i="1"/>
  <c r="AN368" i="1"/>
  <c r="AO366" i="1"/>
  <c r="AP366" i="1"/>
  <c r="AN366" i="1"/>
  <c r="AM366" i="1"/>
  <c r="AQ366" i="1"/>
  <c r="AR366" i="1"/>
  <c r="AO364" i="1"/>
  <c r="AP364" i="1"/>
  <c r="AR364" i="1"/>
  <c r="AM364" i="1"/>
  <c r="AQ364" i="1"/>
  <c r="AN364" i="1"/>
  <c r="AO362" i="1"/>
  <c r="AP362" i="1"/>
  <c r="AN362" i="1"/>
  <c r="AM362" i="1"/>
  <c r="AQ362" i="1"/>
  <c r="AR362" i="1"/>
  <c r="AO360" i="1"/>
  <c r="AP360" i="1"/>
  <c r="AR360" i="1"/>
  <c r="AM360" i="1"/>
  <c r="AQ360" i="1"/>
  <c r="AN360" i="1"/>
  <c r="AO358" i="1"/>
  <c r="AP358" i="1"/>
  <c r="AN358" i="1"/>
  <c r="AM358" i="1"/>
  <c r="AQ358" i="1"/>
  <c r="AR358" i="1"/>
  <c r="AO356" i="1"/>
  <c r="AP356" i="1"/>
  <c r="AR356" i="1"/>
  <c r="AM356" i="1"/>
  <c r="AQ356" i="1"/>
  <c r="AN356" i="1"/>
  <c r="AM355" i="1"/>
  <c r="AQ355" i="1"/>
  <c r="AN355" i="1"/>
  <c r="AR355" i="1"/>
  <c r="AP355" i="1"/>
  <c r="AO355" i="1"/>
  <c r="AM353" i="1"/>
  <c r="AQ353" i="1"/>
  <c r="AN353" i="1"/>
  <c r="AR353" i="1"/>
  <c r="AO353" i="1"/>
  <c r="AP353" i="1"/>
  <c r="AM351" i="1"/>
  <c r="AQ351" i="1"/>
  <c r="AN351" i="1"/>
  <c r="AR351" i="1"/>
  <c r="AP351" i="1"/>
  <c r="AO351" i="1"/>
  <c r="AM349" i="1"/>
  <c r="AQ349" i="1"/>
  <c r="AN349" i="1"/>
  <c r="AR349" i="1"/>
  <c r="AO349" i="1"/>
  <c r="AP349" i="1"/>
  <c r="AO348" i="1"/>
  <c r="AP348" i="1"/>
  <c r="AR348" i="1"/>
  <c r="AM348" i="1"/>
  <c r="AQ348" i="1"/>
  <c r="AN348" i="1"/>
  <c r="AO346" i="1"/>
  <c r="AP346" i="1"/>
  <c r="AN346" i="1"/>
  <c r="AM346" i="1"/>
  <c r="AQ346" i="1"/>
  <c r="AR346" i="1"/>
  <c r="AM345" i="1"/>
  <c r="AQ345" i="1"/>
  <c r="AN345" i="1"/>
  <c r="AR345" i="1"/>
  <c r="AO345" i="1"/>
  <c r="AP345" i="1"/>
  <c r="AM343" i="1"/>
  <c r="AQ343" i="1"/>
  <c r="AN343" i="1"/>
  <c r="AR343" i="1"/>
  <c r="AP343" i="1"/>
  <c r="AO343" i="1"/>
  <c r="AM341" i="1"/>
  <c r="AQ341" i="1"/>
  <c r="AN341" i="1"/>
  <c r="AR341" i="1"/>
  <c r="AO341" i="1"/>
  <c r="AP341" i="1"/>
  <c r="AO340" i="1"/>
  <c r="AP340" i="1"/>
  <c r="AR340" i="1"/>
  <c r="AM340" i="1"/>
  <c r="AQ340" i="1"/>
  <c r="AN340" i="1"/>
  <c r="AO338" i="1"/>
  <c r="AP338" i="1"/>
  <c r="AR338" i="1"/>
  <c r="AM338" i="1"/>
  <c r="AQ338" i="1"/>
  <c r="AN338" i="1"/>
  <c r="AM337" i="1"/>
  <c r="AQ337" i="1"/>
  <c r="AN337" i="1"/>
  <c r="AR337" i="1"/>
  <c r="AP337" i="1"/>
  <c r="AO337" i="1"/>
  <c r="AO336" i="1"/>
  <c r="AP336" i="1"/>
  <c r="AN336" i="1"/>
  <c r="AM336" i="1"/>
  <c r="AQ336" i="1"/>
  <c r="AR336" i="1"/>
  <c r="AO334" i="1"/>
  <c r="AP334" i="1"/>
  <c r="AM334" i="1"/>
  <c r="AN334" i="1"/>
  <c r="AR334" i="1"/>
  <c r="AQ334" i="1"/>
  <c r="AM333" i="1"/>
  <c r="AQ333" i="1"/>
  <c r="AN333" i="1"/>
  <c r="AR333" i="1"/>
  <c r="AO333" i="1"/>
  <c r="AP333" i="1"/>
  <c r="AM331" i="1"/>
  <c r="AQ331" i="1"/>
  <c r="AN331" i="1"/>
  <c r="AR331" i="1"/>
  <c r="AO331" i="1"/>
  <c r="AP331" i="1"/>
  <c r="AO328" i="1"/>
  <c r="AP328" i="1"/>
  <c r="AM328" i="1"/>
  <c r="AQ328" i="1"/>
  <c r="AN328" i="1"/>
  <c r="AR328" i="1"/>
  <c r="AM327" i="1"/>
  <c r="AQ327" i="1"/>
  <c r="AN327" i="1"/>
  <c r="AR327" i="1"/>
  <c r="AO327" i="1"/>
  <c r="AP327" i="1"/>
  <c r="AM325" i="1"/>
  <c r="AQ325" i="1"/>
  <c r="AN325" i="1"/>
  <c r="AR325" i="1"/>
  <c r="AO325" i="1"/>
  <c r="AP325" i="1"/>
  <c r="AM323" i="1"/>
  <c r="AQ323" i="1"/>
  <c r="AN323" i="1"/>
  <c r="AR323" i="1"/>
  <c r="AO323" i="1"/>
  <c r="AP323" i="1"/>
  <c r="AO322" i="1"/>
  <c r="AP322" i="1"/>
  <c r="AM322" i="1"/>
  <c r="AQ322" i="1"/>
  <c r="AR322" i="1"/>
  <c r="AN322" i="1"/>
  <c r="AO320" i="1"/>
  <c r="AP320" i="1"/>
  <c r="AM320" i="1"/>
  <c r="AQ320" i="1"/>
  <c r="AN320" i="1"/>
  <c r="AR320" i="1"/>
  <c r="AO318" i="1"/>
  <c r="AP318" i="1"/>
  <c r="AM318" i="1"/>
  <c r="AQ318" i="1"/>
  <c r="AN318" i="1"/>
  <c r="AR318" i="1"/>
  <c r="AM315" i="1"/>
  <c r="AQ315" i="1"/>
  <c r="AN315" i="1"/>
  <c r="AR315" i="1"/>
  <c r="AO315" i="1"/>
  <c r="AP315" i="1"/>
  <c r="AO314" i="1"/>
  <c r="AP314" i="1"/>
  <c r="AM314" i="1"/>
  <c r="AQ314" i="1"/>
  <c r="AR314" i="1"/>
  <c r="AN314" i="1"/>
  <c r="AO312" i="1"/>
  <c r="AP312" i="1"/>
  <c r="AM312" i="1"/>
  <c r="AQ312" i="1"/>
  <c r="AN312" i="1"/>
  <c r="AR312" i="1"/>
  <c r="AO310" i="1"/>
  <c r="AP310" i="1"/>
  <c r="AM310" i="1"/>
  <c r="AQ310" i="1"/>
  <c r="AN310" i="1"/>
  <c r="AR310" i="1"/>
  <c r="AO308" i="1"/>
  <c r="AP308" i="1"/>
  <c r="AM308" i="1"/>
  <c r="AQ308" i="1"/>
  <c r="AR308" i="1"/>
  <c r="AN308" i="1"/>
  <c r="AO306" i="1"/>
  <c r="AP306" i="1"/>
  <c r="AM306" i="1"/>
  <c r="AQ306" i="1"/>
  <c r="AR306" i="1"/>
  <c r="AN306" i="1"/>
  <c r="AM305" i="1"/>
  <c r="AQ305" i="1"/>
  <c r="AN305" i="1"/>
  <c r="AR305" i="1"/>
  <c r="AO305" i="1"/>
  <c r="AP305" i="1"/>
  <c r="AO304" i="1"/>
  <c r="AP304" i="1"/>
  <c r="AM304" i="1"/>
  <c r="AQ304" i="1"/>
  <c r="AN304" i="1"/>
  <c r="AR304" i="1"/>
  <c r="AO302" i="1"/>
  <c r="AP302" i="1"/>
  <c r="AM302" i="1"/>
  <c r="AQ302" i="1"/>
  <c r="AN302" i="1"/>
  <c r="AR302" i="1"/>
  <c r="AO300" i="1"/>
  <c r="AP300" i="1"/>
  <c r="AM300" i="1"/>
  <c r="AQ300" i="1"/>
  <c r="AN300" i="1"/>
  <c r="AR300" i="1"/>
  <c r="AM299" i="1"/>
  <c r="AQ299" i="1"/>
  <c r="AN299" i="1"/>
  <c r="AR299" i="1"/>
  <c r="AO299" i="1"/>
  <c r="AP299" i="1"/>
  <c r="AM297" i="1"/>
  <c r="AQ297" i="1"/>
  <c r="AN297" i="1"/>
  <c r="AR297" i="1"/>
  <c r="AO297" i="1"/>
  <c r="AP297" i="1"/>
  <c r="AO296" i="1"/>
  <c r="AP296" i="1"/>
  <c r="AM296" i="1"/>
  <c r="AQ296" i="1"/>
  <c r="AN296" i="1"/>
  <c r="AR296" i="1"/>
  <c r="AO294" i="1"/>
  <c r="AP294" i="1"/>
  <c r="AM294" i="1"/>
  <c r="AQ294" i="1"/>
  <c r="AN294" i="1"/>
  <c r="AR294" i="1"/>
  <c r="AM291" i="1"/>
  <c r="AQ291" i="1"/>
  <c r="AN291" i="1"/>
  <c r="AR291" i="1"/>
  <c r="AO291" i="1"/>
  <c r="AP291" i="1"/>
  <c r="AM289" i="1"/>
  <c r="AQ289" i="1"/>
  <c r="AN289" i="1"/>
  <c r="AR289" i="1"/>
  <c r="AO289" i="1"/>
  <c r="AP289" i="1"/>
  <c r="AM287" i="1"/>
  <c r="AQ287" i="1"/>
  <c r="AN287" i="1"/>
  <c r="AR287" i="1"/>
  <c r="AO287" i="1"/>
  <c r="AP287" i="1"/>
  <c r="AM285" i="1"/>
  <c r="AQ285" i="1"/>
  <c r="AN285" i="1"/>
  <c r="AR285" i="1"/>
  <c r="AO285" i="1"/>
  <c r="AP285" i="1"/>
  <c r="AO284" i="1"/>
  <c r="AP284" i="1"/>
  <c r="AM284" i="1"/>
  <c r="AQ284" i="1"/>
  <c r="AN284" i="1"/>
  <c r="AR284" i="1"/>
  <c r="AO282" i="1"/>
  <c r="AP282" i="1"/>
  <c r="AM282" i="1"/>
  <c r="AQ282" i="1"/>
  <c r="AR282" i="1"/>
  <c r="AN282" i="1"/>
  <c r="AO280" i="1"/>
  <c r="AP280" i="1"/>
  <c r="AM280" i="1"/>
  <c r="AQ280" i="1"/>
  <c r="AN280" i="1"/>
  <c r="AR280" i="1"/>
  <c r="AO278" i="1"/>
  <c r="AP278" i="1"/>
  <c r="AM278" i="1"/>
  <c r="AQ278" i="1"/>
  <c r="AN278" i="1"/>
  <c r="AR278" i="1"/>
  <c r="AO276" i="1"/>
  <c r="AP276" i="1"/>
  <c r="AM276" i="1"/>
  <c r="AQ276" i="1"/>
  <c r="AR276" i="1"/>
  <c r="AN276" i="1"/>
  <c r="AO274" i="1"/>
  <c r="AP274" i="1"/>
  <c r="AM274" i="1"/>
  <c r="AQ274" i="1"/>
  <c r="AR274" i="1"/>
  <c r="AN274" i="1"/>
  <c r="AM273" i="1"/>
  <c r="AQ273" i="1"/>
  <c r="AN273" i="1"/>
  <c r="AR273" i="1"/>
  <c r="AO273" i="1"/>
  <c r="AP273" i="1"/>
  <c r="AM271" i="1"/>
  <c r="AQ271" i="1"/>
  <c r="AN271" i="1"/>
  <c r="AR271" i="1"/>
  <c r="AO271" i="1"/>
  <c r="AP271" i="1"/>
  <c r="AM269" i="1"/>
  <c r="AQ269" i="1"/>
  <c r="AN269" i="1"/>
  <c r="AR269" i="1"/>
  <c r="AO269" i="1"/>
  <c r="AP269" i="1"/>
  <c r="AM267" i="1"/>
  <c r="AQ267" i="1"/>
  <c r="AN267" i="1"/>
  <c r="AR267" i="1"/>
  <c r="AO267" i="1"/>
  <c r="AP267" i="1"/>
  <c r="AM265" i="1"/>
  <c r="AQ265" i="1"/>
  <c r="AN265" i="1"/>
  <c r="AR265" i="1"/>
  <c r="AO265" i="1"/>
  <c r="AP265" i="1"/>
  <c r="AM263" i="1"/>
  <c r="AQ263" i="1"/>
  <c r="AN263" i="1"/>
  <c r="AR263" i="1"/>
  <c r="AO263" i="1"/>
  <c r="AP263" i="1"/>
  <c r="AO262" i="1"/>
  <c r="AP262" i="1"/>
  <c r="AM262" i="1"/>
  <c r="AQ262" i="1"/>
  <c r="AN262" i="1"/>
  <c r="AR262" i="1"/>
  <c r="AM259" i="1"/>
  <c r="AQ259" i="1"/>
  <c r="AN259" i="1"/>
  <c r="AR259" i="1"/>
  <c r="AO259" i="1"/>
  <c r="AP259" i="1"/>
  <c r="AO254" i="1"/>
  <c r="AP254" i="1"/>
  <c r="AM254" i="1"/>
  <c r="AQ254" i="1"/>
  <c r="AN254" i="1"/>
  <c r="AR254" i="1"/>
  <c r="AO252" i="1"/>
  <c r="AP252" i="1"/>
  <c r="AM252" i="1"/>
  <c r="AQ252" i="1"/>
  <c r="AN252" i="1"/>
  <c r="AR252" i="1"/>
  <c r="AM249" i="1"/>
  <c r="AQ249" i="1"/>
  <c r="AN249" i="1"/>
  <c r="AR249" i="1"/>
  <c r="AO249" i="1"/>
  <c r="AP249" i="1"/>
  <c r="AO247" i="1"/>
  <c r="AP247" i="1"/>
  <c r="AM247" i="1"/>
  <c r="AQ247" i="1"/>
  <c r="AN247" i="1"/>
  <c r="AR247" i="1"/>
  <c r="AO245" i="1"/>
  <c r="AP245" i="1"/>
  <c r="AM245" i="1"/>
  <c r="AQ245" i="1"/>
  <c r="AR245" i="1"/>
  <c r="AN245" i="1"/>
  <c r="AM244" i="1"/>
  <c r="AQ244" i="1"/>
  <c r="AN244" i="1"/>
  <c r="AR244" i="1"/>
  <c r="AO244" i="1"/>
  <c r="AP244" i="1"/>
  <c r="AM242" i="1"/>
  <c r="AQ242" i="1"/>
  <c r="AN242" i="1"/>
  <c r="AR242" i="1"/>
  <c r="AO242" i="1"/>
  <c r="AP242" i="1"/>
  <c r="AM240" i="1"/>
  <c r="AQ240" i="1"/>
  <c r="AN240" i="1"/>
  <c r="AR240" i="1"/>
  <c r="AO240" i="1"/>
  <c r="AP240" i="1"/>
  <c r="AO239" i="1"/>
  <c r="AP239" i="1"/>
  <c r="AM239" i="1"/>
  <c r="AQ239" i="1"/>
  <c r="AN239" i="1"/>
  <c r="AR239" i="1"/>
  <c r="AM238" i="1"/>
  <c r="AQ238" i="1"/>
  <c r="AN238" i="1"/>
  <c r="AR238" i="1"/>
  <c r="AO238" i="1"/>
  <c r="AP238" i="1"/>
  <c r="AO237" i="1"/>
  <c r="AP237" i="1"/>
  <c r="AM237" i="1"/>
  <c r="AQ237" i="1"/>
  <c r="AR237" i="1"/>
  <c r="AN237" i="1"/>
  <c r="AO235" i="1"/>
  <c r="AP235" i="1"/>
  <c r="AM235" i="1"/>
  <c r="AQ235" i="1"/>
  <c r="AN235" i="1"/>
  <c r="AR235" i="1"/>
  <c r="AM234" i="1"/>
  <c r="AQ234" i="1"/>
  <c r="AN234" i="1"/>
  <c r="AR234" i="1"/>
  <c r="AO234" i="1"/>
  <c r="AP234" i="1"/>
  <c r="AM232" i="1"/>
  <c r="AQ232" i="1"/>
  <c r="AN232" i="1"/>
  <c r="AR232" i="1"/>
  <c r="AO232" i="1"/>
  <c r="AP232" i="1"/>
  <c r="AO231" i="1"/>
  <c r="AP231" i="1"/>
  <c r="AM231" i="1"/>
  <c r="AQ231" i="1"/>
  <c r="AN231" i="1"/>
  <c r="AR231" i="1"/>
  <c r="AM230" i="1"/>
  <c r="AQ230" i="1"/>
  <c r="AN230" i="1"/>
  <c r="AR230" i="1"/>
  <c r="AO230" i="1"/>
  <c r="AP230" i="1"/>
  <c r="AO229" i="1"/>
  <c r="AP229" i="1"/>
  <c r="AM229" i="1"/>
  <c r="AQ229" i="1"/>
  <c r="AR229" i="1"/>
  <c r="AN229" i="1"/>
  <c r="AM228" i="1"/>
  <c r="AQ228" i="1"/>
  <c r="AN228" i="1"/>
  <c r="AR228" i="1"/>
  <c r="AO228" i="1"/>
  <c r="AP228" i="1"/>
  <c r="AO227" i="1"/>
  <c r="AP227" i="1"/>
  <c r="AM227" i="1"/>
  <c r="AQ227" i="1"/>
  <c r="AN227" i="1"/>
  <c r="AR227" i="1"/>
  <c r="AM226" i="1"/>
  <c r="AQ226" i="1"/>
  <c r="AN226" i="1"/>
  <c r="AR226" i="1"/>
  <c r="AO226" i="1"/>
  <c r="AP226" i="1"/>
  <c r="AO225" i="1"/>
  <c r="AP225" i="1"/>
  <c r="AM225" i="1"/>
  <c r="AQ225" i="1"/>
  <c r="AN225" i="1"/>
  <c r="AR225" i="1"/>
  <c r="AM224" i="1"/>
  <c r="AQ224" i="1"/>
  <c r="AN224" i="1"/>
  <c r="AR224" i="1"/>
  <c r="AO224" i="1"/>
  <c r="AP224" i="1"/>
  <c r="AO223" i="1"/>
  <c r="AP223" i="1"/>
  <c r="AM223" i="1"/>
  <c r="AQ223" i="1"/>
  <c r="AN223" i="1"/>
  <c r="AR223" i="1"/>
  <c r="AM222" i="1"/>
  <c r="AQ222" i="1"/>
  <c r="AN222" i="1"/>
  <c r="AR222" i="1"/>
  <c r="AO222" i="1"/>
  <c r="AP222" i="1"/>
  <c r="AO221" i="1"/>
  <c r="AP221" i="1"/>
  <c r="AM221" i="1"/>
  <c r="AQ221" i="1"/>
  <c r="AR221" i="1"/>
  <c r="AN221" i="1"/>
  <c r="AM220" i="1"/>
  <c r="AQ220" i="1"/>
  <c r="AN220" i="1"/>
  <c r="AR220" i="1"/>
  <c r="AO220" i="1"/>
  <c r="AP220" i="1"/>
  <c r="AO219" i="1"/>
  <c r="AP219" i="1"/>
  <c r="AM219" i="1"/>
  <c r="AQ219" i="1"/>
  <c r="AN219" i="1"/>
  <c r="AR219" i="1"/>
  <c r="AM218" i="1"/>
  <c r="AQ218" i="1"/>
  <c r="AN218" i="1"/>
  <c r="AR218" i="1"/>
  <c r="AO218" i="1"/>
  <c r="AP218" i="1"/>
  <c r="AO217" i="1"/>
  <c r="AP217" i="1"/>
  <c r="AM217" i="1"/>
  <c r="AQ217" i="1"/>
  <c r="AN217" i="1"/>
  <c r="AR217" i="1"/>
  <c r="AM216" i="1"/>
  <c r="AQ216" i="1"/>
  <c r="AN216" i="1"/>
  <c r="AR216" i="1"/>
  <c r="AO216" i="1"/>
  <c r="AP216" i="1"/>
  <c r="AO215" i="1"/>
  <c r="AP215" i="1"/>
  <c r="AM215" i="1"/>
  <c r="AQ215" i="1"/>
  <c r="AN215" i="1"/>
  <c r="AR215" i="1"/>
  <c r="AM214" i="1"/>
  <c r="AQ214" i="1"/>
  <c r="AN214" i="1"/>
  <c r="AR214" i="1"/>
  <c r="AO214" i="1"/>
  <c r="AP214" i="1"/>
  <c r="AO213" i="1"/>
  <c r="AP213" i="1"/>
  <c r="AM213" i="1"/>
  <c r="AQ213" i="1"/>
  <c r="AR213" i="1"/>
  <c r="AN213" i="1"/>
  <c r="AM212" i="1"/>
  <c r="AQ212" i="1"/>
  <c r="AN212" i="1"/>
  <c r="AR212" i="1"/>
  <c r="AO212" i="1"/>
  <c r="AP212" i="1"/>
  <c r="AO211" i="1"/>
  <c r="AP211" i="1"/>
  <c r="AM211" i="1"/>
  <c r="AQ211" i="1"/>
  <c r="AN211" i="1"/>
  <c r="AR211" i="1"/>
  <c r="AM210" i="1"/>
  <c r="AQ210" i="1"/>
  <c r="AN210" i="1"/>
  <c r="AR210" i="1"/>
  <c r="AO210" i="1"/>
  <c r="AP210" i="1"/>
  <c r="AO209" i="1"/>
  <c r="AP209" i="1"/>
  <c r="AM209" i="1"/>
  <c r="AQ209" i="1"/>
  <c r="AN209" i="1"/>
  <c r="AR209" i="1"/>
  <c r="AM208" i="1"/>
  <c r="AQ208" i="1"/>
  <c r="AN208" i="1"/>
  <c r="AR208" i="1"/>
  <c r="AO208" i="1"/>
  <c r="AP208" i="1"/>
  <c r="AO207" i="1"/>
  <c r="AP207" i="1"/>
  <c r="AM207" i="1"/>
  <c r="AQ207" i="1"/>
  <c r="AN207" i="1"/>
  <c r="AR207" i="1"/>
  <c r="AM206" i="1"/>
  <c r="AQ206" i="1"/>
  <c r="AN206" i="1"/>
  <c r="AR206" i="1"/>
  <c r="AO206" i="1"/>
  <c r="AP206" i="1"/>
  <c r="AO205" i="1"/>
  <c r="AP205" i="1"/>
  <c r="AM205" i="1"/>
  <c r="AQ205" i="1"/>
  <c r="AR205" i="1"/>
  <c r="AN205" i="1"/>
  <c r="AM204" i="1"/>
  <c r="AQ204" i="1"/>
  <c r="AN204" i="1"/>
  <c r="AR204" i="1"/>
  <c r="AO204" i="1"/>
  <c r="AP204" i="1"/>
  <c r="AO203" i="1"/>
  <c r="AP203" i="1"/>
  <c r="AM203" i="1"/>
  <c r="AQ203" i="1"/>
  <c r="AN203" i="1"/>
  <c r="AR203" i="1"/>
  <c r="AM202" i="1"/>
  <c r="AQ202" i="1"/>
  <c r="AN202" i="1"/>
  <c r="AR202" i="1"/>
  <c r="AO202" i="1"/>
  <c r="AP202" i="1"/>
  <c r="AO201" i="1"/>
  <c r="AP201" i="1"/>
  <c r="AM201" i="1"/>
  <c r="AQ201" i="1"/>
  <c r="AN201" i="1"/>
  <c r="AR201" i="1"/>
  <c r="AM200" i="1"/>
  <c r="AQ200" i="1"/>
  <c r="AN200" i="1"/>
  <c r="AR200" i="1"/>
  <c r="AO200" i="1"/>
  <c r="AP200" i="1"/>
  <c r="AO199" i="1"/>
  <c r="AP199" i="1"/>
  <c r="AM199" i="1"/>
  <c r="AQ199" i="1"/>
  <c r="AN199" i="1"/>
  <c r="AR199" i="1"/>
  <c r="AM198" i="1"/>
  <c r="AQ198" i="1"/>
  <c r="AN198" i="1"/>
  <c r="AR198" i="1"/>
  <c r="AO198" i="1"/>
  <c r="AP198" i="1"/>
  <c r="AO197" i="1"/>
  <c r="AP197" i="1"/>
  <c r="AM197" i="1"/>
  <c r="AQ197" i="1"/>
  <c r="AR197" i="1"/>
  <c r="AN197" i="1"/>
  <c r="AM196" i="1"/>
  <c r="AQ196" i="1"/>
  <c r="AN196" i="1"/>
  <c r="AR196" i="1"/>
  <c r="AO196" i="1"/>
  <c r="AP196" i="1"/>
  <c r="AO195" i="1"/>
  <c r="AP195" i="1"/>
  <c r="AM195" i="1"/>
  <c r="AQ195" i="1"/>
  <c r="AN195" i="1"/>
  <c r="AR195" i="1"/>
  <c r="AM194" i="1"/>
  <c r="AQ194" i="1"/>
  <c r="AN194" i="1"/>
  <c r="AR194" i="1"/>
  <c r="AO194" i="1"/>
  <c r="AP194" i="1"/>
  <c r="AO193" i="1"/>
  <c r="AP193" i="1"/>
  <c r="AM193" i="1"/>
  <c r="AQ193" i="1"/>
  <c r="AN193" i="1"/>
  <c r="AR193" i="1"/>
  <c r="AM192" i="1"/>
  <c r="AQ192" i="1"/>
  <c r="AN192" i="1"/>
  <c r="AR192" i="1"/>
  <c r="AO192" i="1"/>
  <c r="AP192" i="1"/>
  <c r="AO191" i="1"/>
  <c r="AP191" i="1"/>
  <c r="AM191" i="1"/>
  <c r="AQ191" i="1"/>
  <c r="AN191" i="1"/>
  <c r="AR191" i="1"/>
  <c r="AM190" i="1"/>
  <c r="AQ190" i="1"/>
  <c r="AN190" i="1"/>
  <c r="AR190" i="1"/>
  <c r="AO190" i="1"/>
  <c r="AP190" i="1"/>
  <c r="AO189" i="1"/>
  <c r="AP189" i="1"/>
  <c r="AM189" i="1"/>
  <c r="AQ189" i="1"/>
  <c r="AR189" i="1"/>
  <c r="AN189" i="1"/>
  <c r="AM188" i="1"/>
  <c r="AQ188" i="1"/>
  <c r="AN188" i="1"/>
  <c r="AR188" i="1"/>
  <c r="AO188" i="1"/>
  <c r="AP188" i="1"/>
  <c r="AO187" i="1"/>
  <c r="AP187" i="1"/>
  <c r="AM187" i="1"/>
  <c r="AQ187" i="1"/>
  <c r="AN187" i="1"/>
  <c r="AR187" i="1"/>
  <c r="AM186" i="1"/>
  <c r="AQ186" i="1"/>
  <c r="AN186" i="1"/>
  <c r="AR186" i="1"/>
  <c r="AO186" i="1"/>
  <c r="AP186" i="1"/>
  <c r="AO185" i="1"/>
  <c r="AP185" i="1"/>
  <c r="AM185" i="1"/>
  <c r="AQ185" i="1"/>
  <c r="AN185" i="1"/>
  <c r="AR185" i="1"/>
  <c r="AM184" i="1"/>
  <c r="AQ184" i="1"/>
  <c r="AN184" i="1"/>
  <c r="AR184" i="1"/>
  <c r="AO184" i="1"/>
  <c r="AP184" i="1"/>
  <c r="AO183" i="1"/>
  <c r="AP183" i="1"/>
  <c r="AM183" i="1"/>
  <c r="AQ183" i="1"/>
  <c r="AN183" i="1"/>
  <c r="AR183" i="1"/>
  <c r="AM182" i="1"/>
  <c r="AQ182" i="1"/>
  <c r="AN182" i="1"/>
  <c r="AR182" i="1"/>
  <c r="AO182" i="1"/>
  <c r="AP182" i="1"/>
  <c r="AO181" i="1"/>
  <c r="AP181" i="1"/>
  <c r="AM181" i="1"/>
  <c r="AQ181" i="1"/>
  <c r="AR181" i="1"/>
  <c r="AN181" i="1"/>
  <c r="AM180" i="1"/>
  <c r="AQ180" i="1"/>
  <c r="AN180" i="1"/>
  <c r="AR180" i="1"/>
  <c r="AO180" i="1"/>
  <c r="AP180" i="1"/>
  <c r="AO179" i="1"/>
  <c r="AP179" i="1"/>
  <c r="AM179" i="1"/>
  <c r="AQ179" i="1"/>
  <c r="AN179" i="1"/>
  <c r="AR179" i="1"/>
  <c r="AM178" i="1"/>
  <c r="AQ178" i="1"/>
  <c r="AN178" i="1"/>
  <c r="AR178" i="1"/>
  <c r="AO178" i="1"/>
  <c r="AP178" i="1"/>
  <c r="AO177" i="1"/>
  <c r="AP177" i="1"/>
  <c r="AM177" i="1"/>
  <c r="AQ177" i="1"/>
  <c r="AN177" i="1"/>
  <c r="AR177" i="1"/>
  <c r="AM176" i="1"/>
  <c r="AQ176" i="1"/>
  <c r="AN176" i="1"/>
  <c r="AR176" i="1"/>
  <c r="AO176" i="1"/>
  <c r="AP176" i="1"/>
  <c r="AO175" i="1"/>
  <c r="AP175" i="1"/>
  <c r="AM175" i="1"/>
  <c r="AQ175" i="1"/>
  <c r="AN175" i="1"/>
  <c r="AR175" i="1"/>
  <c r="AM174" i="1"/>
  <c r="AQ174" i="1"/>
  <c r="AN174" i="1"/>
  <c r="AR174" i="1"/>
  <c r="AO174" i="1"/>
  <c r="AP174" i="1"/>
  <c r="AO173" i="1"/>
  <c r="AP173" i="1"/>
  <c r="AM173" i="1"/>
  <c r="AQ173" i="1"/>
  <c r="AR173" i="1"/>
  <c r="AN173" i="1"/>
  <c r="AM172" i="1"/>
  <c r="AQ172" i="1"/>
  <c r="AN172" i="1"/>
  <c r="AR172" i="1"/>
  <c r="AO172" i="1"/>
  <c r="AP172" i="1"/>
  <c r="AO171" i="1"/>
  <c r="AP171" i="1"/>
  <c r="AM171" i="1"/>
  <c r="AQ171" i="1"/>
  <c r="AN171" i="1"/>
  <c r="AR171" i="1"/>
  <c r="AM170" i="1"/>
  <c r="AQ170" i="1"/>
  <c r="AN170" i="1"/>
  <c r="AR170" i="1"/>
  <c r="AO170" i="1"/>
  <c r="AP170" i="1"/>
  <c r="AO169" i="1"/>
  <c r="AP169" i="1"/>
  <c r="AM169" i="1"/>
  <c r="AQ169" i="1"/>
  <c r="AN169" i="1"/>
  <c r="AR169" i="1"/>
  <c r="AM168" i="1"/>
  <c r="AQ168" i="1"/>
  <c r="AN168" i="1"/>
  <c r="AR168" i="1"/>
  <c r="AO168" i="1"/>
  <c r="AP168" i="1"/>
  <c r="AO167" i="1"/>
  <c r="AP167" i="1"/>
  <c r="AM167" i="1"/>
  <c r="AQ167" i="1"/>
  <c r="AN167" i="1"/>
  <c r="AR167" i="1"/>
  <c r="AM166" i="1"/>
  <c r="AQ166" i="1"/>
  <c r="AN166" i="1"/>
  <c r="AR166" i="1"/>
  <c r="AO166" i="1"/>
  <c r="AP166" i="1"/>
  <c r="AO165" i="1"/>
  <c r="AP165" i="1"/>
  <c r="AM165" i="1"/>
  <c r="AQ165" i="1"/>
  <c r="AR165" i="1"/>
  <c r="AN165" i="1"/>
  <c r="AM164" i="1"/>
  <c r="AQ164" i="1"/>
  <c r="AN164" i="1"/>
  <c r="AR164" i="1"/>
  <c r="AO164" i="1"/>
  <c r="AP164" i="1"/>
  <c r="AO163" i="1"/>
  <c r="AP163" i="1"/>
  <c r="AM163" i="1"/>
  <c r="AQ163" i="1"/>
  <c r="AN163" i="1"/>
  <c r="AR163" i="1"/>
  <c r="AM162" i="1"/>
  <c r="AQ162" i="1"/>
  <c r="AN162" i="1"/>
  <c r="AR162" i="1"/>
  <c r="AO162" i="1"/>
  <c r="AP162" i="1"/>
  <c r="AO161" i="1"/>
  <c r="AP161" i="1"/>
  <c r="AM161" i="1"/>
  <c r="AQ161" i="1"/>
  <c r="AN161" i="1"/>
  <c r="AR161" i="1"/>
  <c r="AM160" i="1"/>
  <c r="AQ160" i="1"/>
  <c r="AN160" i="1"/>
  <c r="AR160" i="1"/>
  <c r="AO160" i="1"/>
  <c r="AP160" i="1"/>
  <c r="AO159" i="1"/>
  <c r="AP159" i="1"/>
  <c r="AM159" i="1"/>
  <c r="AQ159" i="1"/>
  <c r="AN159" i="1"/>
  <c r="AR159" i="1"/>
  <c r="AM158" i="1"/>
  <c r="AQ158" i="1"/>
  <c r="AN158" i="1"/>
  <c r="AR158" i="1"/>
  <c r="AO158" i="1"/>
  <c r="AP158" i="1"/>
  <c r="AO157" i="1"/>
  <c r="AP157" i="1"/>
  <c r="AM157" i="1"/>
  <c r="AQ157" i="1"/>
  <c r="AR157" i="1"/>
  <c r="AN157" i="1"/>
  <c r="AM156" i="1"/>
  <c r="AQ156" i="1"/>
  <c r="AN156" i="1"/>
  <c r="AR156" i="1"/>
  <c r="AO156" i="1"/>
  <c r="AP156" i="1"/>
  <c r="AO155" i="1"/>
  <c r="AP155" i="1"/>
  <c r="AM155" i="1"/>
  <c r="AQ155" i="1"/>
  <c r="AN155" i="1"/>
  <c r="AR155" i="1"/>
  <c r="AM154" i="1"/>
  <c r="AQ154" i="1"/>
  <c r="AN154" i="1"/>
  <c r="AR154" i="1"/>
  <c r="AO154" i="1"/>
  <c r="AP154" i="1"/>
  <c r="AO153" i="1"/>
  <c r="AP153" i="1"/>
  <c r="AM153" i="1"/>
  <c r="AQ153" i="1"/>
  <c r="AN153" i="1"/>
  <c r="AR153" i="1"/>
  <c r="AM152" i="1"/>
  <c r="AQ152" i="1"/>
  <c r="AN152" i="1"/>
  <c r="AR152" i="1"/>
  <c r="AO152" i="1"/>
  <c r="AP152" i="1"/>
  <c r="AO151" i="1"/>
  <c r="AP151" i="1"/>
  <c r="AM151" i="1"/>
  <c r="AQ151" i="1"/>
  <c r="AN151" i="1"/>
  <c r="AR151" i="1"/>
  <c r="AM150" i="1"/>
  <c r="AQ150" i="1"/>
  <c r="AN150" i="1"/>
  <c r="AR150" i="1"/>
  <c r="AO150" i="1"/>
  <c r="AP150" i="1"/>
  <c r="AN149" i="1"/>
  <c r="AR149" i="1"/>
  <c r="AO149" i="1"/>
  <c r="AP149" i="1"/>
  <c r="AQ149" i="1"/>
  <c r="AM149" i="1"/>
  <c r="AP148" i="1"/>
  <c r="AM148" i="1"/>
  <c r="AQ148" i="1"/>
  <c r="AN148" i="1"/>
  <c r="AR148" i="1"/>
  <c r="AO148" i="1"/>
  <c r="AN147" i="1"/>
  <c r="AR147" i="1"/>
  <c r="AO147" i="1"/>
  <c r="AP147" i="1"/>
  <c r="AM147" i="1"/>
  <c r="AQ147" i="1"/>
  <c r="AP146" i="1"/>
  <c r="AM146" i="1"/>
  <c r="AQ146" i="1"/>
  <c r="AN146" i="1"/>
  <c r="AR146" i="1"/>
  <c r="AO146" i="1"/>
  <c r="AN145" i="1"/>
  <c r="AR145" i="1"/>
  <c r="AO145" i="1"/>
  <c r="AP145" i="1"/>
  <c r="AM145" i="1"/>
  <c r="AQ145" i="1"/>
  <c r="AP144" i="1"/>
  <c r="AM144" i="1"/>
  <c r="AQ144" i="1"/>
  <c r="AN144" i="1"/>
  <c r="AR144" i="1"/>
  <c r="AO144" i="1"/>
  <c r="AN143" i="1"/>
  <c r="AR143" i="1"/>
  <c r="AO143" i="1"/>
  <c r="AP143" i="1"/>
  <c r="AM143" i="1"/>
  <c r="AQ143" i="1"/>
  <c r="AP142" i="1"/>
  <c r="AM142" i="1"/>
  <c r="AQ142" i="1"/>
  <c r="AN142" i="1"/>
  <c r="AR142" i="1"/>
  <c r="AO142" i="1"/>
  <c r="AN141" i="1"/>
  <c r="AR141" i="1"/>
  <c r="AO141" i="1"/>
  <c r="AP141" i="1"/>
  <c r="AQ141" i="1"/>
  <c r="AM141" i="1"/>
  <c r="AP140" i="1"/>
  <c r="AM140" i="1"/>
  <c r="AQ140" i="1"/>
  <c r="AN140" i="1"/>
  <c r="AR140" i="1"/>
  <c r="AO140" i="1"/>
  <c r="AN139" i="1"/>
  <c r="AR139" i="1"/>
  <c r="AO139" i="1"/>
  <c r="AP139" i="1"/>
  <c r="AM139" i="1"/>
  <c r="AQ139" i="1"/>
  <c r="AP138" i="1"/>
  <c r="AM138" i="1"/>
  <c r="AQ138" i="1"/>
  <c r="AN138" i="1"/>
  <c r="AR138" i="1"/>
  <c r="AO138" i="1"/>
  <c r="AN137" i="1"/>
  <c r="AR137" i="1"/>
  <c r="AO137" i="1"/>
  <c r="AP137" i="1"/>
  <c r="AM137" i="1"/>
  <c r="AQ137" i="1"/>
  <c r="AP136" i="1"/>
  <c r="AM136" i="1"/>
  <c r="AQ136" i="1"/>
  <c r="AN136" i="1"/>
  <c r="AR136" i="1"/>
  <c r="AO136" i="1"/>
  <c r="AN135" i="1"/>
  <c r="AR135" i="1"/>
  <c r="AO135" i="1"/>
  <c r="AP135" i="1"/>
  <c r="AM135" i="1"/>
  <c r="AQ135" i="1"/>
  <c r="AP134" i="1"/>
  <c r="AM134" i="1"/>
  <c r="AQ134" i="1"/>
  <c r="AN134" i="1"/>
  <c r="AR134" i="1"/>
  <c r="AO134" i="1"/>
  <c r="AN133" i="1"/>
  <c r="AR133" i="1"/>
  <c r="AO133" i="1"/>
  <c r="AP133" i="1"/>
  <c r="AQ133" i="1"/>
  <c r="AM133" i="1"/>
  <c r="AP132" i="1"/>
  <c r="AM132" i="1"/>
  <c r="AQ132" i="1"/>
  <c r="AN132" i="1"/>
  <c r="AR132" i="1"/>
  <c r="AO132" i="1"/>
  <c r="AN131" i="1"/>
  <c r="AR131" i="1"/>
  <c r="AO131" i="1"/>
  <c r="AP131" i="1"/>
  <c r="AM131" i="1"/>
  <c r="AQ131" i="1"/>
  <c r="AP130" i="1"/>
  <c r="AM130" i="1"/>
  <c r="AQ130" i="1"/>
  <c r="AN130" i="1"/>
  <c r="AR130" i="1"/>
  <c r="AO130" i="1"/>
  <c r="AN129" i="1"/>
  <c r="AR129" i="1"/>
  <c r="AO129" i="1"/>
  <c r="AP129" i="1"/>
  <c r="AM129" i="1"/>
  <c r="AQ129" i="1"/>
  <c r="AP128" i="1"/>
  <c r="AM128" i="1"/>
  <c r="AQ128" i="1"/>
  <c r="AN128" i="1"/>
  <c r="AR128" i="1"/>
  <c r="AO128" i="1"/>
  <c r="AN127" i="1"/>
  <c r="AR127" i="1"/>
  <c r="AO127" i="1"/>
  <c r="AP127" i="1"/>
  <c r="AM127" i="1"/>
  <c r="AQ127" i="1"/>
  <c r="AP126" i="1"/>
  <c r="AM126" i="1"/>
  <c r="AQ126" i="1"/>
  <c r="AN126" i="1"/>
  <c r="AR126" i="1"/>
  <c r="AO126" i="1"/>
  <c r="AN125" i="1"/>
  <c r="AR125" i="1"/>
  <c r="AO125" i="1"/>
  <c r="AP125" i="1"/>
  <c r="AQ125" i="1"/>
  <c r="AM125" i="1"/>
  <c r="AP124" i="1"/>
  <c r="AM124" i="1"/>
  <c r="AQ124" i="1"/>
  <c r="AN124" i="1"/>
  <c r="AR124" i="1"/>
  <c r="AO124" i="1"/>
  <c r="AN123" i="1"/>
  <c r="AR123" i="1"/>
  <c r="AO123" i="1"/>
  <c r="AP123" i="1"/>
  <c r="AM123" i="1"/>
  <c r="AQ123" i="1"/>
  <c r="AP122" i="1"/>
  <c r="AM122" i="1"/>
  <c r="AQ122" i="1"/>
  <c r="AN122" i="1"/>
  <c r="AR122" i="1"/>
  <c r="AO122" i="1"/>
  <c r="AN121" i="1"/>
  <c r="AR121" i="1"/>
  <c r="AO121" i="1"/>
  <c r="AP121" i="1"/>
  <c r="AM121" i="1"/>
  <c r="AQ121" i="1"/>
  <c r="AP120" i="1"/>
  <c r="AM120" i="1"/>
  <c r="AQ120" i="1"/>
  <c r="AN120" i="1"/>
  <c r="AR120" i="1"/>
  <c r="AO120" i="1"/>
  <c r="AN119" i="1"/>
  <c r="AR119" i="1"/>
  <c r="AO119" i="1"/>
  <c r="AP119" i="1"/>
  <c r="AM119" i="1"/>
  <c r="AQ119" i="1"/>
  <c r="AP118" i="1"/>
  <c r="AM118" i="1"/>
  <c r="AQ118" i="1"/>
  <c r="AN118" i="1"/>
  <c r="AR118" i="1"/>
  <c r="AO118" i="1"/>
  <c r="AN117" i="1"/>
  <c r="AR117" i="1"/>
  <c r="AO117" i="1"/>
  <c r="AP117" i="1"/>
  <c r="AQ117" i="1"/>
  <c r="AM117" i="1"/>
  <c r="AP116" i="1"/>
  <c r="AM116" i="1"/>
  <c r="AQ116" i="1"/>
  <c r="AN116" i="1"/>
  <c r="AR116" i="1"/>
  <c r="AO116" i="1"/>
  <c r="AN115" i="1"/>
  <c r="AR115" i="1"/>
  <c r="AO115" i="1"/>
  <c r="AP115" i="1"/>
  <c r="AM115" i="1"/>
  <c r="AQ115" i="1"/>
  <c r="AP114" i="1"/>
  <c r="AM114" i="1"/>
  <c r="AQ114" i="1"/>
  <c r="AN114" i="1"/>
  <c r="AR114" i="1"/>
  <c r="AO114" i="1"/>
  <c r="AN113" i="1"/>
  <c r="AR113" i="1"/>
  <c r="AO113" i="1"/>
  <c r="AP113" i="1"/>
  <c r="AM113" i="1"/>
  <c r="AQ113" i="1"/>
  <c r="AP112" i="1"/>
  <c r="AM112" i="1"/>
  <c r="AQ112" i="1"/>
  <c r="AN112" i="1"/>
  <c r="AR112" i="1"/>
  <c r="AO112" i="1"/>
  <c r="AN111" i="1"/>
  <c r="AR111" i="1"/>
  <c r="AO111" i="1"/>
  <c r="AP111" i="1"/>
  <c r="AM111" i="1"/>
  <c r="AQ111" i="1"/>
  <c r="AP110" i="1"/>
  <c r="AM110" i="1"/>
  <c r="AQ110" i="1"/>
  <c r="AN110" i="1"/>
  <c r="AR110" i="1"/>
  <c r="AO110" i="1"/>
  <c r="AN109" i="1"/>
  <c r="AR109" i="1"/>
  <c r="AO109" i="1"/>
  <c r="AP109" i="1"/>
  <c r="AQ109" i="1"/>
  <c r="AM109" i="1"/>
  <c r="AP108" i="1"/>
  <c r="AM108" i="1"/>
  <c r="AQ108" i="1"/>
  <c r="AN108" i="1"/>
  <c r="AR108" i="1"/>
  <c r="AO108" i="1"/>
  <c r="AN107" i="1"/>
  <c r="AM107" i="1"/>
  <c r="AR107" i="1"/>
  <c r="AO107" i="1"/>
  <c r="AP107" i="1"/>
  <c r="AQ107" i="1"/>
  <c r="AP106" i="1"/>
  <c r="AM106" i="1"/>
  <c r="AQ106" i="1"/>
  <c r="AN106" i="1"/>
  <c r="AR106" i="1"/>
  <c r="AO106" i="1"/>
  <c r="AN105" i="1"/>
  <c r="AR105" i="1"/>
  <c r="AO105" i="1"/>
  <c r="AP105" i="1"/>
  <c r="AM105" i="1"/>
  <c r="AQ105" i="1"/>
  <c r="AP104" i="1"/>
  <c r="AM104" i="1"/>
  <c r="AQ104" i="1"/>
  <c r="AN104" i="1"/>
  <c r="AR104" i="1"/>
  <c r="AO104" i="1"/>
  <c r="AN103" i="1"/>
  <c r="AR103" i="1"/>
  <c r="AO103" i="1"/>
  <c r="AP103" i="1"/>
  <c r="AM103" i="1"/>
  <c r="AQ103" i="1"/>
  <c r="AP102" i="1"/>
  <c r="AM102" i="1"/>
  <c r="AQ102" i="1"/>
  <c r="AN102" i="1"/>
  <c r="AR102" i="1"/>
  <c r="AO102" i="1"/>
  <c r="AN101" i="1"/>
  <c r="AR101" i="1"/>
  <c r="AO101" i="1"/>
  <c r="AP101" i="1"/>
  <c r="AQ101" i="1"/>
  <c r="AM101" i="1"/>
  <c r="AP100" i="1"/>
  <c r="AM100" i="1"/>
  <c r="AQ100" i="1"/>
  <c r="AN100" i="1"/>
  <c r="AR100" i="1"/>
  <c r="AO100" i="1"/>
  <c r="AN99" i="1"/>
  <c r="AR99" i="1"/>
  <c r="AO99" i="1"/>
  <c r="AP99" i="1"/>
  <c r="AM99" i="1"/>
  <c r="AQ99" i="1"/>
  <c r="AP98" i="1"/>
  <c r="AM98" i="1"/>
  <c r="AQ98" i="1"/>
  <c r="AN98" i="1"/>
  <c r="AR98" i="1"/>
  <c r="AO98" i="1"/>
  <c r="AN97" i="1"/>
  <c r="AR97" i="1"/>
  <c r="AO97" i="1"/>
  <c r="AP97" i="1"/>
  <c r="AM97" i="1"/>
  <c r="AQ97" i="1"/>
  <c r="AP96" i="1"/>
  <c r="AM96" i="1"/>
  <c r="AQ96" i="1"/>
  <c r="AN96" i="1"/>
  <c r="AR96" i="1"/>
  <c r="AO96" i="1"/>
  <c r="AN95" i="1"/>
  <c r="AR95" i="1"/>
  <c r="AO95" i="1"/>
  <c r="AP95" i="1"/>
  <c r="AM95" i="1"/>
  <c r="AQ95" i="1"/>
  <c r="AP94" i="1"/>
  <c r="AM94" i="1"/>
  <c r="AQ94" i="1"/>
  <c r="AN94" i="1"/>
  <c r="AR94" i="1"/>
  <c r="AO94" i="1"/>
  <c r="AN93" i="1"/>
  <c r="AR93" i="1"/>
  <c r="AO93" i="1"/>
  <c r="AP93" i="1"/>
  <c r="AQ93" i="1"/>
  <c r="AM93" i="1"/>
  <c r="AP92" i="1"/>
  <c r="AM92" i="1"/>
  <c r="AQ92" i="1"/>
  <c r="AN92" i="1"/>
  <c r="AR92" i="1"/>
  <c r="AO92" i="1"/>
  <c r="AN91" i="1"/>
  <c r="AR91" i="1"/>
  <c r="AO91" i="1"/>
  <c r="AP91" i="1"/>
  <c r="AM91" i="1"/>
  <c r="AQ91" i="1"/>
  <c r="AP90" i="1"/>
  <c r="AM90" i="1"/>
  <c r="AQ90" i="1"/>
  <c r="AN90" i="1"/>
  <c r="AR90" i="1"/>
  <c r="AO90" i="1"/>
  <c r="AN89" i="1"/>
  <c r="AR89" i="1"/>
  <c r="AO89" i="1"/>
  <c r="AP89" i="1"/>
  <c r="AM89" i="1"/>
  <c r="AQ89" i="1"/>
  <c r="AP88" i="1"/>
  <c r="AM88" i="1"/>
  <c r="AQ88" i="1"/>
  <c r="AN88" i="1"/>
  <c r="AR88" i="1"/>
  <c r="AO88" i="1"/>
  <c r="AN87" i="1"/>
  <c r="AR87" i="1"/>
  <c r="AO87" i="1"/>
  <c r="AP87" i="1"/>
  <c r="AM87" i="1"/>
  <c r="AQ87" i="1"/>
  <c r="AP86" i="1"/>
  <c r="AM86" i="1"/>
  <c r="AQ86" i="1"/>
  <c r="AN86" i="1"/>
  <c r="AR86" i="1"/>
  <c r="AO86" i="1"/>
  <c r="AN85" i="1"/>
  <c r="AR85" i="1"/>
  <c r="AO85" i="1"/>
  <c r="AP85" i="1"/>
  <c r="AQ85" i="1"/>
  <c r="AM85" i="1"/>
  <c r="AP84" i="1"/>
  <c r="AM84" i="1"/>
  <c r="AQ84" i="1"/>
  <c r="AN84" i="1"/>
  <c r="AR84" i="1"/>
  <c r="AO84" i="1"/>
  <c r="AN83" i="1"/>
  <c r="AR83" i="1"/>
  <c r="AO83" i="1"/>
  <c r="AP83" i="1"/>
  <c r="AM83" i="1"/>
  <c r="AQ83" i="1"/>
  <c r="AP82" i="1"/>
  <c r="AM82" i="1"/>
  <c r="AQ82" i="1"/>
  <c r="AN82" i="1"/>
  <c r="AR82" i="1"/>
  <c r="AO82" i="1"/>
  <c r="AN81" i="1"/>
  <c r="AR81" i="1"/>
  <c r="AO81" i="1"/>
  <c r="AP81" i="1"/>
  <c r="AM81" i="1"/>
  <c r="AQ81" i="1"/>
  <c r="AP80" i="1"/>
  <c r="AM80" i="1"/>
  <c r="AQ80" i="1"/>
  <c r="AN80" i="1"/>
  <c r="AR80" i="1"/>
  <c r="AO80" i="1"/>
  <c r="AN79" i="1"/>
  <c r="AR79" i="1"/>
  <c r="AO79" i="1"/>
  <c r="AP79" i="1"/>
  <c r="AM79" i="1"/>
  <c r="AQ79" i="1"/>
  <c r="AP78" i="1"/>
  <c r="AM78" i="1"/>
  <c r="AQ78" i="1"/>
  <c r="AN78" i="1"/>
  <c r="AR78" i="1"/>
  <c r="AO78" i="1"/>
  <c r="AN77" i="1"/>
  <c r="AR77" i="1"/>
  <c r="AO77" i="1"/>
  <c r="AP77" i="1"/>
  <c r="AQ77" i="1"/>
  <c r="AM77" i="1"/>
  <c r="AP76" i="1"/>
  <c r="AM76" i="1"/>
  <c r="AQ76" i="1"/>
  <c r="AN76" i="1"/>
  <c r="AR76" i="1"/>
  <c r="AO76" i="1"/>
  <c r="AN75" i="1"/>
  <c r="AR75" i="1"/>
  <c r="AO75" i="1"/>
  <c r="AP75" i="1"/>
  <c r="AM75" i="1"/>
  <c r="AQ75" i="1"/>
  <c r="AP74" i="1"/>
  <c r="AM74" i="1"/>
  <c r="AQ74" i="1"/>
  <c r="AN74" i="1"/>
  <c r="AR74" i="1"/>
  <c r="AO74" i="1"/>
  <c r="AN73" i="1"/>
  <c r="AR73" i="1"/>
  <c r="AO73" i="1"/>
  <c r="AP73" i="1"/>
  <c r="AM73" i="1"/>
  <c r="AQ73" i="1"/>
  <c r="AP72" i="1"/>
  <c r="AM72" i="1"/>
  <c r="AQ72" i="1"/>
  <c r="AN72" i="1"/>
  <c r="AR72" i="1"/>
  <c r="AO72" i="1"/>
  <c r="AN71" i="1"/>
  <c r="AR71" i="1"/>
  <c r="AO71" i="1"/>
  <c r="AP71" i="1"/>
  <c r="AM71" i="1"/>
  <c r="AQ71" i="1"/>
  <c r="AP70" i="1"/>
  <c r="AM70" i="1"/>
  <c r="AQ70" i="1"/>
  <c r="AN70" i="1"/>
  <c r="AR70" i="1"/>
  <c r="AO70" i="1"/>
  <c r="AN69" i="1"/>
  <c r="AR69" i="1"/>
  <c r="AO69" i="1"/>
  <c r="AP69" i="1"/>
  <c r="AQ69" i="1"/>
  <c r="AM69" i="1"/>
  <c r="AP68" i="1"/>
  <c r="AM68" i="1"/>
  <c r="AQ68" i="1"/>
  <c r="AN68" i="1"/>
  <c r="AR68" i="1"/>
  <c r="AO68" i="1"/>
  <c r="AN67" i="1"/>
  <c r="AR67" i="1"/>
  <c r="AO67" i="1"/>
  <c r="AP67" i="1"/>
  <c r="AM67" i="1"/>
  <c r="AQ67" i="1"/>
  <c r="AP66" i="1"/>
  <c r="AM66" i="1"/>
  <c r="AQ66" i="1"/>
  <c r="AN66" i="1"/>
  <c r="AR66" i="1"/>
  <c r="AO66" i="1"/>
  <c r="AN65" i="1"/>
  <c r="AR65" i="1"/>
  <c r="AO65" i="1"/>
  <c r="AP65" i="1"/>
  <c r="AM65" i="1"/>
  <c r="AQ65" i="1"/>
  <c r="AM64" i="1"/>
  <c r="AN64" i="1"/>
  <c r="AO64" i="1"/>
  <c r="AP64" i="1"/>
  <c r="AQ64" i="1"/>
  <c r="AR64" i="1"/>
  <c r="AO63" i="1"/>
  <c r="AP63" i="1"/>
  <c r="AM63" i="1"/>
  <c r="AQ63" i="1"/>
  <c r="AN63" i="1"/>
  <c r="AR63" i="1"/>
  <c r="AM62" i="1"/>
  <c r="AQ62" i="1"/>
  <c r="AN62" i="1"/>
  <c r="AR62" i="1"/>
  <c r="AO62" i="1"/>
  <c r="AP62" i="1"/>
  <c r="AO61" i="1"/>
  <c r="AP61" i="1"/>
  <c r="AM61" i="1"/>
  <c r="AQ61" i="1"/>
  <c r="AR61" i="1"/>
  <c r="AN61" i="1"/>
  <c r="AM60" i="1"/>
  <c r="AQ60" i="1"/>
  <c r="AN60" i="1"/>
  <c r="AR60" i="1"/>
  <c r="AO60" i="1"/>
  <c r="AP60" i="1"/>
  <c r="AO59" i="1"/>
  <c r="AP59" i="1"/>
  <c r="AM59" i="1"/>
  <c r="AQ59" i="1"/>
  <c r="AN59" i="1"/>
  <c r="AR59" i="1"/>
  <c r="AM58" i="1"/>
  <c r="AQ58" i="1"/>
  <c r="AN58" i="1"/>
  <c r="AR58" i="1"/>
  <c r="AO58" i="1"/>
  <c r="AP58" i="1"/>
  <c r="AO57" i="1"/>
  <c r="AP57" i="1"/>
  <c r="AM57" i="1"/>
  <c r="AQ57" i="1"/>
  <c r="AN57" i="1"/>
  <c r="AR57" i="1"/>
  <c r="AM56" i="1"/>
  <c r="AQ56" i="1"/>
  <c r="AN56" i="1"/>
  <c r="AR56" i="1"/>
  <c r="AO56" i="1"/>
  <c r="AP56" i="1"/>
  <c r="AO55" i="1"/>
  <c r="AP55" i="1"/>
  <c r="AM55" i="1"/>
  <c r="AQ55" i="1"/>
  <c r="AN55" i="1"/>
  <c r="AR55" i="1"/>
  <c r="AM54" i="1"/>
  <c r="AQ54" i="1"/>
  <c r="AN54" i="1"/>
  <c r="AR54" i="1"/>
  <c r="AO54" i="1"/>
  <c r="AP54" i="1"/>
  <c r="AO53" i="1"/>
  <c r="AP53" i="1"/>
  <c r="AM53" i="1"/>
  <c r="AQ53" i="1"/>
  <c r="AR53" i="1"/>
  <c r="AN53" i="1"/>
  <c r="AM52" i="1"/>
  <c r="AQ52" i="1"/>
  <c r="AN52" i="1"/>
  <c r="AR52" i="1"/>
  <c r="AO52" i="1"/>
  <c r="AP52" i="1"/>
  <c r="AO51" i="1"/>
  <c r="AP51" i="1"/>
  <c r="AM51" i="1"/>
  <c r="AQ51" i="1"/>
  <c r="AN51" i="1"/>
  <c r="AR51" i="1"/>
  <c r="AM50" i="1"/>
  <c r="AQ50" i="1"/>
  <c r="AN50" i="1"/>
  <c r="AR50" i="1"/>
  <c r="AO50" i="1"/>
  <c r="AP50" i="1"/>
  <c r="AO49" i="1"/>
  <c r="AP49" i="1"/>
  <c r="AM49" i="1"/>
  <c r="AQ49" i="1"/>
  <c r="AN49" i="1"/>
  <c r="AR49" i="1"/>
  <c r="AM48" i="1"/>
  <c r="AQ48" i="1"/>
  <c r="AN48" i="1"/>
  <c r="AR48" i="1"/>
  <c r="AO48" i="1"/>
  <c r="AP48" i="1"/>
  <c r="AO47" i="1"/>
  <c r="AP47" i="1"/>
  <c r="AM47" i="1"/>
  <c r="AQ47" i="1"/>
  <c r="AN47" i="1"/>
  <c r="AR47" i="1"/>
  <c r="AM46" i="1"/>
  <c r="AQ46" i="1"/>
  <c r="AN46" i="1"/>
  <c r="AR46" i="1"/>
  <c r="AO46" i="1"/>
  <c r="AP46" i="1"/>
  <c r="AO45" i="1"/>
  <c r="AP45" i="1"/>
  <c r="AM45" i="1"/>
  <c r="AQ45" i="1"/>
  <c r="AR45" i="1"/>
  <c r="AN45" i="1"/>
  <c r="AM44" i="1"/>
  <c r="AQ44" i="1"/>
  <c r="AN44" i="1"/>
  <c r="AR44" i="1"/>
  <c r="AO44" i="1"/>
  <c r="AP44" i="1"/>
  <c r="AO43" i="1"/>
  <c r="AP43" i="1"/>
  <c r="AM43" i="1"/>
  <c r="AQ43" i="1"/>
  <c r="AN43" i="1"/>
  <c r="AR43" i="1"/>
  <c r="AM42" i="1"/>
  <c r="AQ42" i="1"/>
  <c r="AN42" i="1"/>
  <c r="AR42" i="1"/>
  <c r="AO42" i="1"/>
  <c r="AP42" i="1"/>
  <c r="AO41" i="1"/>
  <c r="AP41" i="1"/>
  <c r="AM41" i="1"/>
  <c r="AQ41" i="1"/>
  <c r="AN41" i="1"/>
  <c r="AR41" i="1"/>
  <c r="AM40" i="1"/>
  <c r="AQ40" i="1"/>
  <c r="AN40" i="1"/>
  <c r="AR40" i="1"/>
  <c r="AO40" i="1"/>
  <c r="AP40" i="1"/>
  <c r="AO39" i="1"/>
  <c r="AP39" i="1"/>
  <c r="AM39" i="1"/>
  <c r="AQ39" i="1"/>
  <c r="AN39" i="1"/>
  <c r="AR39" i="1"/>
  <c r="AM38" i="1"/>
  <c r="AQ38" i="1"/>
  <c r="AN38" i="1"/>
  <c r="AR38" i="1"/>
  <c r="AO38" i="1"/>
  <c r="AP38" i="1"/>
  <c r="AO37" i="1"/>
  <c r="AP37" i="1"/>
  <c r="AM37" i="1"/>
  <c r="AQ37" i="1"/>
  <c r="AR37" i="1"/>
  <c r="AN37" i="1"/>
  <c r="AM36" i="1"/>
  <c r="AQ36" i="1"/>
  <c r="AN36" i="1"/>
  <c r="AR36" i="1"/>
  <c r="AO36" i="1"/>
  <c r="AP36" i="1"/>
  <c r="AO35" i="1"/>
  <c r="AP35" i="1"/>
  <c r="AM35" i="1"/>
  <c r="AQ35" i="1"/>
  <c r="AN35" i="1"/>
  <c r="AR35" i="1"/>
  <c r="AM34" i="1"/>
  <c r="AQ34" i="1"/>
  <c r="AN34" i="1"/>
  <c r="AR34" i="1"/>
  <c r="AO34" i="1"/>
  <c r="AP34" i="1"/>
  <c r="AO33" i="1"/>
  <c r="AP33" i="1"/>
  <c r="AM33" i="1"/>
  <c r="AQ33" i="1"/>
  <c r="AN33" i="1"/>
  <c r="AR33" i="1"/>
  <c r="AM32" i="1"/>
  <c r="AQ32" i="1"/>
  <c r="AN32" i="1"/>
  <c r="AR32" i="1"/>
  <c r="AO32" i="1"/>
  <c r="AP32" i="1"/>
  <c r="AO31" i="1"/>
  <c r="AP31" i="1"/>
  <c r="AM31" i="1"/>
  <c r="AQ31" i="1"/>
  <c r="AN31" i="1"/>
  <c r="AR31" i="1"/>
  <c r="AM30" i="1"/>
  <c r="AQ30" i="1"/>
  <c r="AN30" i="1"/>
  <c r="AR30" i="1"/>
  <c r="AO30" i="1"/>
  <c r="AP30" i="1"/>
  <c r="AO29" i="1"/>
  <c r="AP29" i="1"/>
  <c r="AM29" i="1"/>
  <c r="AQ29" i="1"/>
  <c r="AR29" i="1"/>
  <c r="AN29" i="1"/>
  <c r="AM28" i="1"/>
  <c r="AQ28" i="1"/>
  <c r="AN28" i="1"/>
  <c r="AR28" i="1"/>
  <c r="AO28" i="1"/>
  <c r="AP28" i="1"/>
  <c r="AO27" i="1"/>
  <c r="AP27" i="1"/>
  <c r="AM27" i="1"/>
  <c r="AQ27" i="1"/>
  <c r="AN27" i="1"/>
  <c r="AR27" i="1"/>
  <c r="AM26" i="1"/>
  <c r="AQ26" i="1"/>
  <c r="AN26" i="1"/>
  <c r="AR26" i="1"/>
  <c r="AO26" i="1"/>
  <c r="AP26" i="1"/>
  <c r="AO25" i="1"/>
  <c r="AP25" i="1"/>
  <c r="AM25" i="1"/>
  <c r="AQ25" i="1"/>
  <c r="AN25" i="1"/>
  <c r="AR25" i="1"/>
  <c r="AM24" i="1"/>
  <c r="AQ24" i="1"/>
  <c r="AN24" i="1"/>
  <c r="AR24" i="1"/>
  <c r="AO24" i="1"/>
  <c r="AP24" i="1"/>
  <c r="AO23" i="1"/>
  <c r="AP23" i="1"/>
  <c r="AM23" i="1"/>
  <c r="AQ23" i="1"/>
  <c r="AN23" i="1"/>
  <c r="AR23" i="1"/>
  <c r="AM22" i="1"/>
  <c r="AQ22" i="1"/>
  <c r="AN22" i="1"/>
  <c r="AR22" i="1"/>
  <c r="AO22" i="1"/>
  <c r="AP22" i="1"/>
  <c r="AO21" i="1"/>
  <c r="AP21" i="1"/>
  <c r="AM21" i="1"/>
  <c r="AQ21" i="1"/>
  <c r="AR21" i="1"/>
  <c r="AN21" i="1"/>
  <c r="AM20" i="1"/>
  <c r="AQ20" i="1"/>
  <c r="AN20" i="1"/>
  <c r="AR20" i="1"/>
  <c r="AO20" i="1"/>
  <c r="AP20" i="1"/>
  <c r="AO19" i="1"/>
  <c r="AP19" i="1"/>
  <c r="AM19" i="1"/>
  <c r="AQ19" i="1"/>
  <c r="AN19" i="1"/>
  <c r="AR19" i="1"/>
  <c r="AM18" i="1"/>
  <c r="AQ18" i="1"/>
  <c r="AN18" i="1"/>
  <c r="AR18" i="1"/>
  <c r="AO18" i="1"/>
  <c r="AP18" i="1"/>
  <c r="AO17" i="1"/>
  <c r="AP17" i="1"/>
  <c r="AM17" i="1"/>
  <c r="AQ17" i="1"/>
  <c r="AN17" i="1"/>
  <c r="AR17" i="1"/>
  <c r="AM16" i="1"/>
  <c r="AQ16" i="1"/>
  <c r="AN16" i="1"/>
  <c r="AR16" i="1"/>
  <c r="AO16" i="1"/>
  <c r="AP16" i="1"/>
  <c r="AO15" i="1"/>
  <c r="AP15" i="1"/>
  <c r="AM15" i="1"/>
  <c r="AQ15" i="1"/>
  <c r="AN15" i="1"/>
  <c r="AR15" i="1"/>
  <c r="AM14" i="1"/>
  <c r="AQ14" i="1"/>
  <c r="AN14" i="1"/>
  <c r="AR14" i="1"/>
  <c r="AO14" i="1"/>
  <c r="AP14" i="1"/>
  <c r="AO13" i="1"/>
  <c r="AP13" i="1"/>
  <c r="AM13" i="1"/>
  <c r="AQ13" i="1"/>
  <c r="AR13" i="1"/>
  <c r="AN13" i="1"/>
  <c r="AM12" i="1"/>
  <c r="AQ12" i="1"/>
  <c r="AN12" i="1"/>
  <c r="AR12" i="1"/>
  <c r="AO12" i="1"/>
  <c r="AP12" i="1"/>
  <c r="AO11" i="1"/>
  <c r="AP11" i="1"/>
  <c r="AM11" i="1"/>
  <c r="AQ11" i="1"/>
  <c r="AN11" i="1"/>
  <c r="AR11" i="1"/>
  <c r="AM10" i="1"/>
  <c r="AQ10" i="1"/>
  <c r="AN10" i="1"/>
  <c r="AR10" i="1"/>
  <c r="AO10" i="1"/>
  <c r="AP10" i="1"/>
  <c r="AO9" i="1"/>
  <c r="AP9" i="1"/>
  <c r="AM9" i="1"/>
  <c r="AQ9" i="1"/>
  <c r="AN9" i="1"/>
  <c r="AR9" i="1"/>
  <c r="AM8" i="1"/>
  <c r="AQ8" i="1"/>
  <c r="AN8" i="1"/>
  <c r="AR8" i="1"/>
  <c r="AO8" i="1"/>
  <c r="AP8" i="1"/>
  <c r="AM499" i="1"/>
  <c r="AQ499" i="1"/>
  <c r="AN499" i="1"/>
  <c r="AR499" i="1"/>
  <c r="AO499" i="1"/>
  <c r="AP499" i="1"/>
  <c r="AM497" i="1"/>
  <c r="AQ497" i="1"/>
  <c r="AN497" i="1"/>
  <c r="AR497" i="1"/>
  <c r="AO497" i="1"/>
  <c r="AP497" i="1"/>
  <c r="AO496" i="1"/>
  <c r="AP496" i="1"/>
  <c r="AM496" i="1"/>
  <c r="AQ496" i="1"/>
  <c r="AR496" i="1"/>
  <c r="AN496" i="1"/>
  <c r="AO494" i="1"/>
  <c r="AP494" i="1"/>
  <c r="AM494" i="1"/>
  <c r="AQ494" i="1"/>
  <c r="AN494" i="1"/>
  <c r="AR494" i="1"/>
  <c r="AM493" i="1"/>
  <c r="AQ493" i="1"/>
  <c r="AN493" i="1"/>
  <c r="AR493" i="1"/>
  <c r="AO493" i="1"/>
  <c r="AP493" i="1"/>
  <c r="AO492" i="1"/>
  <c r="AP492" i="1"/>
  <c r="AM492" i="1"/>
  <c r="AQ492" i="1"/>
  <c r="AN492" i="1"/>
  <c r="AR492" i="1"/>
  <c r="AO490" i="1"/>
  <c r="AP490" i="1"/>
  <c r="AM490" i="1"/>
  <c r="AQ490" i="1"/>
  <c r="AN490" i="1"/>
  <c r="AR490" i="1"/>
  <c r="AM489" i="1"/>
  <c r="AQ489" i="1"/>
  <c r="AN489" i="1"/>
  <c r="AR489" i="1"/>
  <c r="AO489" i="1"/>
  <c r="AP489" i="1"/>
  <c r="AO488" i="1"/>
  <c r="AP488" i="1"/>
  <c r="AM488" i="1"/>
  <c r="AQ488" i="1"/>
  <c r="AR488" i="1"/>
  <c r="AN488" i="1"/>
  <c r="AM487" i="1"/>
  <c r="AQ487" i="1"/>
  <c r="AN487" i="1"/>
  <c r="AR487" i="1"/>
  <c r="AO487" i="1"/>
  <c r="AP487" i="1"/>
  <c r="AO486" i="1"/>
  <c r="AP486" i="1"/>
  <c r="AM486" i="1"/>
  <c r="AQ486" i="1"/>
  <c r="AN486" i="1"/>
  <c r="AR486" i="1"/>
  <c r="AO484" i="1"/>
  <c r="AP484" i="1"/>
  <c r="AM484" i="1"/>
  <c r="AQ484" i="1"/>
  <c r="AN484" i="1"/>
  <c r="AR484" i="1"/>
  <c r="AO482" i="1"/>
  <c r="AP482" i="1"/>
  <c r="AM482" i="1"/>
  <c r="AQ482" i="1"/>
  <c r="AR482" i="1"/>
  <c r="AN482" i="1"/>
  <c r="AM479" i="1"/>
  <c r="AQ479" i="1"/>
  <c r="AN479" i="1"/>
  <c r="AR479" i="1"/>
  <c r="AO479" i="1"/>
  <c r="AP479" i="1"/>
  <c r="AM475" i="1"/>
  <c r="AQ475" i="1"/>
  <c r="AN475" i="1"/>
  <c r="AR475" i="1"/>
  <c r="AO475" i="1"/>
  <c r="AP475" i="1"/>
  <c r="AO474" i="1"/>
  <c r="AP474" i="1"/>
  <c r="AM474" i="1"/>
  <c r="AQ474" i="1"/>
  <c r="AR474" i="1"/>
  <c r="AN474" i="1"/>
  <c r="AM473" i="1"/>
  <c r="AQ473" i="1"/>
  <c r="AN473" i="1"/>
  <c r="AR473" i="1"/>
  <c r="AO473" i="1"/>
  <c r="AP473" i="1"/>
  <c r="AM471" i="1"/>
  <c r="AQ471" i="1"/>
  <c r="AN471" i="1"/>
  <c r="AR471" i="1"/>
  <c r="AO471" i="1"/>
  <c r="AP471" i="1"/>
  <c r="AM469" i="1"/>
  <c r="AQ469" i="1"/>
  <c r="AN469" i="1"/>
  <c r="AR469" i="1"/>
  <c r="AO469" i="1"/>
  <c r="AP469" i="1"/>
  <c r="AM467" i="1"/>
  <c r="AQ467" i="1"/>
  <c r="AN467" i="1"/>
  <c r="AR467" i="1"/>
  <c r="AO467" i="1"/>
  <c r="AP467" i="1"/>
  <c r="AO464" i="1"/>
  <c r="AP464" i="1"/>
  <c r="AM464" i="1"/>
  <c r="AQ464" i="1"/>
  <c r="AR464" i="1"/>
  <c r="AN464" i="1"/>
  <c r="AO462" i="1"/>
  <c r="AP462" i="1"/>
  <c r="AM462" i="1"/>
  <c r="AQ462" i="1"/>
  <c r="AN462" i="1"/>
  <c r="AR462" i="1"/>
  <c r="AM461" i="1"/>
  <c r="AQ461" i="1"/>
  <c r="AN461" i="1"/>
  <c r="AR461" i="1"/>
  <c r="AO461" i="1"/>
  <c r="AP461" i="1"/>
  <c r="AO460" i="1"/>
  <c r="AP460" i="1"/>
  <c r="AM460" i="1"/>
  <c r="AQ460" i="1"/>
  <c r="AN460" i="1"/>
  <c r="AR460" i="1"/>
  <c r="AO458" i="1"/>
  <c r="AP458" i="1"/>
  <c r="AM458" i="1"/>
  <c r="AQ458" i="1"/>
  <c r="AR458" i="1"/>
  <c r="AN458" i="1"/>
  <c r="AM457" i="1"/>
  <c r="AQ457" i="1"/>
  <c r="AN457" i="1"/>
  <c r="AR457" i="1"/>
  <c r="AO457" i="1"/>
  <c r="AP457" i="1"/>
  <c r="AM455" i="1"/>
  <c r="AQ455" i="1"/>
  <c r="AN455" i="1"/>
  <c r="AR455" i="1"/>
  <c r="AO455" i="1"/>
  <c r="AP455" i="1"/>
  <c r="AO452" i="1"/>
  <c r="AP452" i="1"/>
  <c r="AM452" i="1"/>
  <c r="AQ452" i="1"/>
  <c r="AN452" i="1"/>
  <c r="AR452" i="1"/>
  <c r="AO450" i="1"/>
  <c r="AP450" i="1"/>
  <c r="AM450" i="1"/>
  <c r="AQ450" i="1"/>
  <c r="AR450" i="1"/>
  <c r="AN450" i="1"/>
  <c r="AO446" i="1"/>
  <c r="AP446" i="1"/>
  <c r="AM446" i="1"/>
  <c r="AQ446" i="1"/>
  <c r="AN446" i="1"/>
  <c r="AR446" i="1"/>
  <c r="AM443" i="1"/>
  <c r="AQ443" i="1"/>
  <c r="AN443" i="1"/>
  <c r="AR443" i="1"/>
  <c r="AO443" i="1"/>
  <c r="AP443" i="1"/>
  <c r="AO442" i="1"/>
  <c r="AP442" i="1"/>
  <c r="AM442" i="1"/>
  <c r="AQ442" i="1"/>
  <c r="AN442" i="1"/>
  <c r="AR442" i="1"/>
  <c r="AM439" i="1"/>
  <c r="AQ439" i="1"/>
  <c r="AN439" i="1"/>
  <c r="AR439" i="1"/>
  <c r="AO439" i="1"/>
  <c r="AP439" i="1"/>
  <c r="AO438" i="1"/>
  <c r="AP438" i="1"/>
  <c r="AM438" i="1"/>
  <c r="AQ438" i="1"/>
  <c r="AN438" i="1"/>
  <c r="AR438" i="1"/>
  <c r="AO436" i="1"/>
  <c r="AP436" i="1"/>
  <c r="AM436" i="1"/>
  <c r="AQ436" i="1"/>
  <c r="AN436" i="1"/>
  <c r="AR436" i="1"/>
  <c r="AM433" i="1"/>
  <c r="AQ433" i="1"/>
  <c r="AN433" i="1"/>
  <c r="AR433" i="1"/>
  <c r="AO433" i="1"/>
  <c r="AP433" i="1"/>
  <c r="AM431" i="1"/>
  <c r="AQ431" i="1"/>
  <c r="AN431" i="1"/>
  <c r="AR431" i="1"/>
  <c r="AO431" i="1"/>
  <c r="AP431" i="1"/>
  <c r="AM429" i="1"/>
  <c r="AQ429" i="1"/>
  <c r="AN429" i="1"/>
  <c r="AR429" i="1"/>
  <c r="AO429" i="1"/>
  <c r="AP429" i="1"/>
  <c r="AO428" i="1"/>
  <c r="AP428" i="1"/>
  <c r="AM428" i="1"/>
  <c r="AQ428" i="1"/>
  <c r="AN428" i="1"/>
  <c r="AR428" i="1"/>
  <c r="AO426" i="1"/>
  <c r="AP426" i="1"/>
  <c r="AM426" i="1"/>
  <c r="AQ426" i="1"/>
  <c r="AR426" i="1"/>
  <c r="AN426" i="1"/>
  <c r="AO424" i="1"/>
  <c r="AP424" i="1"/>
  <c r="AM424" i="1"/>
  <c r="AQ424" i="1"/>
  <c r="AR424" i="1"/>
  <c r="AN424" i="1"/>
  <c r="AM421" i="1"/>
  <c r="AQ421" i="1"/>
  <c r="AN421" i="1"/>
  <c r="AR421" i="1"/>
  <c r="AO421" i="1"/>
  <c r="AP421" i="1"/>
  <c r="AO420" i="1"/>
  <c r="AP420" i="1"/>
  <c r="AM420" i="1"/>
  <c r="AQ420" i="1"/>
  <c r="AN420" i="1"/>
  <c r="AR420" i="1"/>
  <c r="AO418" i="1"/>
  <c r="AP418" i="1"/>
  <c r="AM418" i="1"/>
  <c r="AQ418" i="1"/>
  <c r="AR418" i="1"/>
  <c r="AN418" i="1"/>
  <c r="AM415" i="1"/>
  <c r="AQ415" i="1"/>
  <c r="AN415" i="1"/>
  <c r="AR415" i="1"/>
  <c r="AO415" i="1"/>
  <c r="AP415" i="1"/>
  <c r="AM413" i="1"/>
  <c r="AQ413" i="1"/>
  <c r="AN413" i="1"/>
  <c r="AR413" i="1"/>
  <c r="AO413" i="1"/>
  <c r="AP413" i="1"/>
  <c r="AM411" i="1"/>
  <c r="AQ411" i="1"/>
  <c r="AN411" i="1"/>
  <c r="AR411" i="1"/>
  <c r="AO411" i="1"/>
  <c r="AP411" i="1"/>
  <c r="AM409" i="1"/>
  <c r="AQ409" i="1"/>
  <c r="AN409" i="1"/>
  <c r="AR409" i="1"/>
  <c r="AO409" i="1"/>
  <c r="AP409" i="1"/>
  <c r="AO406" i="1"/>
  <c r="AP406" i="1"/>
  <c r="AM406" i="1"/>
  <c r="AQ406" i="1"/>
  <c r="AN406" i="1"/>
  <c r="AR406" i="1"/>
  <c r="AM403" i="1"/>
  <c r="AQ403" i="1"/>
  <c r="AN403" i="1"/>
  <c r="AR403" i="1"/>
  <c r="AO403" i="1"/>
  <c r="AP403" i="1"/>
  <c r="AM401" i="1"/>
  <c r="AQ401" i="1"/>
  <c r="AN401" i="1"/>
  <c r="AR401" i="1"/>
  <c r="AO401" i="1"/>
  <c r="AP401" i="1"/>
  <c r="AO398" i="1"/>
  <c r="AP398" i="1"/>
  <c r="AM398" i="1"/>
  <c r="AQ398" i="1"/>
  <c r="AN398" i="1"/>
  <c r="AR398" i="1"/>
  <c r="AO396" i="1"/>
  <c r="AP396" i="1"/>
  <c r="AM396" i="1"/>
  <c r="AQ396" i="1"/>
  <c r="AN396" i="1"/>
  <c r="AR396" i="1"/>
  <c r="AO394" i="1"/>
  <c r="AP394" i="1"/>
  <c r="AM394" i="1"/>
  <c r="AQ394" i="1"/>
  <c r="AR394" i="1"/>
  <c r="AN394" i="1"/>
  <c r="AM393" i="1"/>
  <c r="AQ393" i="1"/>
  <c r="AN393" i="1"/>
  <c r="AR393" i="1"/>
  <c r="AO393" i="1"/>
  <c r="AP393" i="1"/>
  <c r="AM391" i="1"/>
  <c r="AQ391" i="1"/>
  <c r="AN391" i="1"/>
  <c r="AR391" i="1"/>
  <c r="AO391" i="1"/>
  <c r="AP391" i="1"/>
  <c r="AM389" i="1"/>
  <c r="AQ389" i="1"/>
  <c r="AN389" i="1"/>
  <c r="AR389" i="1"/>
  <c r="AO389" i="1"/>
  <c r="AP389" i="1"/>
  <c r="AM387" i="1"/>
  <c r="AQ387" i="1"/>
  <c r="AN387" i="1"/>
  <c r="AR387" i="1"/>
  <c r="AO387" i="1"/>
  <c r="AP387" i="1"/>
  <c r="AO386" i="1"/>
  <c r="AP386" i="1"/>
  <c r="AM386" i="1"/>
  <c r="AQ386" i="1"/>
  <c r="AR386" i="1"/>
  <c r="AN386" i="1"/>
  <c r="AO384" i="1"/>
  <c r="AP384" i="1"/>
  <c r="AM384" i="1"/>
  <c r="AQ384" i="1"/>
  <c r="AR384" i="1"/>
  <c r="AN384" i="1"/>
  <c r="AM381" i="1"/>
  <c r="AQ381" i="1"/>
  <c r="AN381" i="1"/>
  <c r="AR381" i="1"/>
  <c r="AO381" i="1"/>
  <c r="AP381" i="1"/>
  <c r="AM379" i="1"/>
  <c r="AQ379" i="1"/>
  <c r="AN379" i="1"/>
  <c r="AR379" i="1"/>
  <c r="AO379" i="1"/>
  <c r="AP379" i="1"/>
  <c r="AO378" i="1"/>
  <c r="AP378" i="1"/>
  <c r="AM378" i="1"/>
  <c r="AQ378" i="1"/>
  <c r="AN378" i="1"/>
  <c r="AR378" i="1"/>
  <c r="AO376" i="1"/>
  <c r="AP376" i="1"/>
  <c r="AM376" i="1"/>
  <c r="AQ376" i="1"/>
  <c r="AR376" i="1"/>
  <c r="AN376" i="1"/>
  <c r="AO374" i="1"/>
  <c r="AP374" i="1"/>
  <c r="AM374" i="1"/>
  <c r="AQ374" i="1"/>
  <c r="AN374" i="1"/>
  <c r="AR374" i="1"/>
  <c r="AO372" i="1"/>
  <c r="AP372" i="1"/>
  <c r="AM372" i="1"/>
  <c r="AQ372" i="1"/>
  <c r="AN372" i="1"/>
  <c r="AR372" i="1"/>
  <c r="AM371" i="1"/>
  <c r="AQ371" i="1"/>
  <c r="AN371" i="1"/>
  <c r="AR371" i="1"/>
  <c r="AO371" i="1"/>
  <c r="AP371" i="1"/>
  <c r="AM369" i="1"/>
  <c r="AQ369" i="1"/>
  <c r="AN369" i="1"/>
  <c r="AR369" i="1"/>
  <c r="AO369" i="1"/>
  <c r="AP369" i="1"/>
  <c r="AM367" i="1"/>
  <c r="AQ367" i="1"/>
  <c r="AN367" i="1"/>
  <c r="AR367" i="1"/>
  <c r="AP367" i="1"/>
  <c r="AO367" i="1"/>
  <c r="AM365" i="1"/>
  <c r="AQ365" i="1"/>
  <c r="AN365" i="1"/>
  <c r="AR365" i="1"/>
  <c r="AO365" i="1"/>
  <c r="AP365" i="1"/>
  <c r="AM363" i="1"/>
  <c r="AQ363" i="1"/>
  <c r="AN363" i="1"/>
  <c r="AR363" i="1"/>
  <c r="AP363" i="1"/>
  <c r="AO363" i="1"/>
  <c r="AM361" i="1"/>
  <c r="AQ361" i="1"/>
  <c r="AN361" i="1"/>
  <c r="AR361" i="1"/>
  <c r="AO361" i="1"/>
  <c r="AP361" i="1"/>
  <c r="AM359" i="1"/>
  <c r="AQ359" i="1"/>
  <c r="AN359" i="1"/>
  <c r="AR359" i="1"/>
  <c r="AP359" i="1"/>
  <c r="AO359" i="1"/>
  <c r="AM357" i="1"/>
  <c r="AQ357" i="1"/>
  <c r="AN357" i="1"/>
  <c r="AR357" i="1"/>
  <c r="AO357" i="1"/>
  <c r="AP357" i="1"/>
  <c r="AO354" i="1"/>
  <c r="AP354" i="1"/>
  <c r="AN354" i="1"/>
  <c r="AM354" i="1"/>
  <c r="AQ354" i="1"/>
  <c r="AR354" i="1"/>
  <c r="AO352" i="1"/>
  <c r="AP352" i="1"/>
  <c r="AR352" i="1"/>
  <c r="AM352" i="1"/>
  <c r="AQ352" i="1"/>
  <c r="AN352" i="1"/>
  <c r="AO350" i="1"/>
  <c r="AP350" i="1"/>
  <c r="AN350" i="1"/>
  <c r="AM350" i="1"/>
  <c r="AQ350" i="1"/>
  <c r="AR350" i="1"/>
  <c r="AM347" i="1"/>
  <c r="AQ347" i="1"/>
  <c r="AN347" i="1"/>
  <c r="AR347" i="1"/>
  <c r="AP347" i="1"/>
  <c r="AO347" i="1"/>
  <c r="AO344" i="1"/>
  <c r="AP344" i="1"/>
  <c r="AR344" i="1"/>
  <c r="AM344" i="1"/>
  <c r="AQ344" i="1"/>
  <c r="AN344" i="1"/>
  <c r="AO342" i="1"/>
  <c r="AP342" i="1"/>
  <c r="AN342" i="1"/>
  <c r="AM342" i="1"/>
  <c r="AQ342" i="1"/>
  <c r="AR342" i="1"/>
  <c r="AM339" i="1"/>
  <c r="AQ339" i="1"/>
  <c r="AN339" i="1"/>
  <c r="AR339" i="1"/>
  <c r="AP339" i="1"/>
  <c r="AO339" i="1"/>
  <c r="AM335" i="1"/>
  <c r="AQ335" i="1"/>
  <c r="AN335" i="1"/>
  <c r="AR335" i="1"/>
  <c r="AO335" i="1"/>
  <c r="AP335" i="1"/>
  <c r="AO332" i="1"/>
  <c r="AP332" i="1"/>
  <c r="AM332" i="1"/>
  <c r="AQ332" i="1"/>
  <c r="AN332" i="1"/>
  <c r="AR332" i="1"/>
  <c r="AO330" i="1"/>
  <c r="AP330" i="1"/>
  <c r="AM330" i="1"/>
  <c r="AQ330" i="1"/>
  <c r="AR330" i="1"/>
  <c r="AN330" i="1"/>
  <c r="AM329" i="1"/>
  <c r="AQ329" i="1"/>
  <c r="AN329" i="1"/>
  <c r="AR329" i="1"/>
  <c r="AO329" i="1"/>
  <c r="AP329" i="1"/>
  <c r="AO326" i="1"/>
  <c r="AP326" i="1"/>
  <c r="AM326" i="1"/>
  <c r="AQ326" i="1"/>
  <c r="AN326" i="1"/>
  <c r="AR326" i="1"/>
  <c r="AO324" i="1"/>
  <c r="AP324" i="1"/>
  <c r="AM324" i="1"/>
  <c r="AQ324" i="1"/>
  <c r="AR324" i="1"/>
  <c r="AN324" i="1"/>
  <c r="AM321" i="1"/>
  <c r="AQ321" i="1"/>
  <c r="AN321" i="1"/>
  <c r="AR321" i="1"/>
  <c r="AO321" i="1"/>
  <c r="AP321" i="1"/>
  <c r="AM319" i="1"/>
  <c r="AQ319" i="1"/>
  <c r="AN319" i="1"/>
  <c r="AR319" i="1"/>
  <c r="AO319" i="1"/>
  <c r="AP319" i="1"/>
  <c r="AM317" i="1"/>
  <c r="AQ317" i="1"/>
  <c r="AN317" i="1"/>
  <c r="AR317" i="1"/>
  <c r="AO317" i="1"/>
  <c r="AP317" i="1"/>
  <c r="AO316" i="1"/>
  <c r="AP316" i="1"/>
  <c r="AM316" i="1"/>
  <c r="AQ316" i="1"/>
  <c r="AN316" i="1"/>
  <c r="AR316" i="1"/>
  <c r="AM313" i="1"/>
  <c r="AQ313" i="1"/>
  <c r="AN313" i="1"/>
  <c r="AR313" i="1"/>
  <c r="AO313" i="1"/>
  <c r="AP313" i="1"/>
  <c r="AM311" i="1"/>
  <c r="AQ311" i="1"/>
  <c r="AN311" i="1"/>
  <c r="AR311" i="1"/>
  <c r="AO311" i="1"/>
  <c r="AP311" i="1"/>
  <c r="AM309" i="1"/>
  <c r="AQ309" i="1"/>
  <c r="AN309" i="1"/>
  <c r="AR309" i="1"/>
  <c r="AO309" i="1"/>
  <c r="AP309" i="1"/>
  <c r="AM307" i="1"/>
  <c r="AQ307" i="1"/>
  <c r="AN307" i="1"/>
  <c r="AR307" i="1"/>
  <c r="AO307" i="1"/>
  <c r="AP307" i="1"/>
  <c r="AM303" i="1"/>
  <c r="AQ303" i="1"/>
  <c r="AN303" i="1"/>
  <c r="AR303" i="1"/>
  <c r="AO303" i="1"/>
  <c r="AP303" i="1"/>
  <c r="AM301" i="1"/>
  <c r="AQ301" i="1"/>
  <c r="AN301" i="1"/>
  <c r="AR301" i="1"/>
  <c r="AO301" i="1"/>
  <c r="AP301" i="1"/>
  <c r="AO298" i="1"/>
  <c r="AP298" i="1"/>
  <c r="AM298" i="1"/>
  <c r="AQ298" i="1"/>
  <c r="AR298" i="1"/>
  <c r="AN298" i="1"/>
  <c r="AM295" i="1"/>
  <c r="AQ295" i="1"/>
  <c r="AN295" i="1"/>
  <c r="AR295" i="1"/>
  <c r="AO295" i="1"/>
  <c r="AP295" i="1"/>
  <c r="AM293" i="1"/>
  <c r="AQ293" i="1"/>
  <c r="AN293" i="1"/>
  <c r="AR293" i="1"/>
  <c r="AO293" i="1"/>
  <c r="AP293" i="1"/>
  <c r="AO292" i="1"/>
  <c r="AP292" i="1"/>
  <c r="AM292" i="1"/>
  <c r="AQ292" i="1"/>
  <c r="AR292" i="1"/>
  <c r="AN292" i="1"/>
  <c r="AO290" i="1"/>
  <c r="AP290" i="1"/>
  <c r="AM290" i="1"/>
  <c r="AQ290" i="1"/>
  <c r="AR290" i="1"/>
  <c r="AN290" i="1"/>
  <c r="AO288" i="1"/>
  <c r="AP288" i="1"/>
  <c r="AM288" i="1"/>
  <c r="AQ288" i="1"/>
  <c r="AN288" i="1"/>
  <c r="AR288" i="1"/>
  <c r="AO286" i="1"/>
  <c r="AP286" i="1"/>
  <c r="AM286" i="1"/>
  <c r="AQ286" i="1"/>
  <c r="AN286" i="1"/>
  <c r="AR286" i="1"/>
  <c r="AM283" i="1"/>
  <c r="AQ283" i="1"/>
  <c r="AN283" i="1"/>
  <c r="AR283" i="1"/>
  <c r="AO283" i="1"/>
  <c r="AP283" i="1"/>
  <c r="AM281" i="1"/>
  <c r="AQ281" i="1"/>
  <c r="AN281" i="1"/>
  <c r="AR281" i="1"/>
  <c r="AO281" i="1"/>
  <c r="AP281" i="1"/>
  <c r="AM279" i="1"/>
  <c r="AQ279" i="1"/>
  <c r="AN279" i="1"/>
  <c r="AR279" i="1"/>
  <c r="AO279" i="1"/>
  <c r="AP279" i="1"/>
  <c r="AM277" i="1"/>
  <c r="AQ277" i="1"/>
  <c r="AN277" i="1"/>
  <c r="AR277" i="1"/>
  <c r="AO277" i="1"/>
  <c r="AP277" i="1"/>
  <c r="AM275" i="1"/>
  <c r="AQ275" i="1"/>
  <c r="AN275" i="1"/>
  <c r="AR275" i="1"/>
  <c r="AO275" i="1"/>
  <c r="AP275" i="1"/>
  <c r="AO272" i="1"/>
  <c r="AP272" i="1"/>
  <c r="AM272" i="1"/>
  <c r="AQ272" i="1"/>
  <c r="AN272" i="1"/>
  <c r="AR272" i="1"/>
  <c r="AO270" i="1"/>
  <c r="AP270" i="1"/>
  <c r="AM270" i="1"/>
  <c r="AQ270" i="1"/>
  <c r="AN270" i="1"/>
  <c r="AR270" i="1"/>
  <c r="AO268" i="1"/>
  <c r="AP268" i="1"/>
  <c r="AM268" i="1"/>
  <c r="AQ268" i="1"/>
  <c r="AN268" i="1"/>
  <c r="AR268" i="1"/>
  <c r="AO266" i="1"/>
  <c r="AP266" i="1"/>
  <c r="AM266" i="1"/>
  <c r="AQ266" i="1"/>
  <c r="AR266" i="1"/>
  <c r="AN266" i="1"/>
  <c r="AO264" i="1"/>
  <c r="AP264" i="1"/>
  <c r="AM264" i="1"/>
  <c r="AQ264" i="1"/>
  <c r="AN264" i="1"/>
  <c r="AR264" i="1"/>
  <c r="AM261" i="1"/>
  <c r="AQ261" i="1"/>
  <c r="AN261" i="1"/>
  <c r="AR261" i="1"/>
  <c r="AO261" i="1"/>
  <c r="AP261" i="1"/>
  <c r="AO260" i="1"/>
  <c r="AP260" i="1"/>
  <c r="AM260" i="1"/>
  <c r="AQ260" i="1"/>
  <c r="AR260" i="1"/>
  <c r="AN260" i="1"/>
  <c r="AO258" i="1"/>
  <c r="AP258" i="1"/>
  <c r="AM258" i="1"/>
  <c r="AQ258" i="1"/>
  <c r="AR258" i="1"/>
  <c r="AN258" i="1"/>
  <c r="AM257" i="1"/>
  <c r="AQ257" i="1"/>
  <c r="AN257" i="1"/>
  <c r="AR257" i="1"/>
  <c r="AO257" i="1"/>
  <c r="AP257" i="1"/>
  <c r="AO256" i="1"/>
  <c r="AP256" i="1"/>
  <c r="AM256" i="1"/>
  <c r="AQ256" i="1"/>
  <c r="AN256" i="1"/>
  <c r="AR256" i="1"/>
  <c r="AM255" i="1"/>
  <c r="AQ255" i="1"/>
  <c r="AN255" i="1"/>
  <c r="AR255" i="1"/>
  <c r="AO255" i="1"/>
  <c r="AP255" i="1"/>
  <c r="AM253" i="1"/>
  <c r="AQ253" i="1"/>
  <c r="AN253" i="1"/>
  <c r="AR253" i="1"/>
  <c r="AO253" i="1"/>
  <c r="AP253" i="1"/>
  <c r="AM251" i="1"/>
  <c r="AQ251" i="1"/>
  <c r="AN251" i="1"/>
  <c r="AR251" i="1"/>
  <c r="AO251" i="1"/>
  <c r="AP251" i="1"/>
  <c r="AO250" i="1"/>
  <c r="AP250" i="1"/>
  <c r="AM250" i="1"/>
  <c r="AQ250" i="1"/>
  <c r="AR250" i="1"/>
  <c r="AN250" i="1"/>
  <c r="AM248" i="1"/>
  <c r="AQ248" i="1"/>
  <c r="AN248" i="1"/>
  <c r="AR248" i="1"/>
  <c r="AO248" i="1"/>
  <c r="AP248" i="1"/>
  <c r="AM246" i="1"/>
  <c r="AQ246" i="1"/>
  <c r="AN246" i="1"/>
  <c r="AR246" i="1"/>
  <c r="AO246" i="1"/>
  <c r="AP246" i="1"/>
  <c r="AO243" i="1"/>
  <c r="AP243" i="1"/>
  <c r="AM243" i="1"/>
  <c r="AQ243" i="1"/>
  <c r="AN243" i="1"/>
  <c r="AR243" i="1"/>
  <c r="AO241" i="1"/>
  <c r="AP241" i="1"/>
  <c r="AM241" i="1"/>
  <c r="AQ241" i="1"/>
  <c r="AN241" i="1"/>
  <c r="AR241" i="1"/>
  <c r="AM236" i="1"/>
  <c r="AQ236" i="1"/>
  <c r="AN236" i="1"/>
  <c r="AR236" i="1"/>
  <c r="AO236" i="1"/>
  <c r="AP236" i="1"/>
  <c r="AO233" i="1"/>
  <c r="AP233" i="1"/>
  <c r="AM233" i="1"/>
  <c r="AQ233" i="1"/>
  <c r="AN233" i="1"/>
  <c r="AR233" i="1"/>
  <c r="AQ7" i="1"/>
  <c r="AR7" i="1"/>
  <c r="AO7" i="1"/>
  <c r="AP7" i="1"/>
  <c r="AM7" i="1"/>
  <c r="AN7" i="1"/>
  <c r="M247" i="1"/>
  <c r="BW247" i="1" s="1"/>
  <c r="M246" i="1"/>
  <c r="BW246" i="1" s="1"/>
  <c r="M245" i="1"/>
  <c r="BW245" i="1" s="1"/>
  <c r="M244" i="1"/>
  <c r="BW244" i="1" s="1"/>
  <c r="M243" i="1"/>
  <c r="BW243" i="1" s="1"/>
  <c r="M242" i="1"/>
  <c r="BW242" i="1" s="1"/>
  <c r="M241" i="1"/>
  <c r="BW241" i="1" s="1"/>
  <c r="M240" i="1"/>
  <c r="BW240" i="1" s="1"/>
  <c r="M239" i="1"/>
  <c r="BW239" i="1" s="1"/>
  <c r="M238" i="1"/>
  <c r="BW238" i="1" s="1"/>
  <c r="M237" i="1"/>
  <c r="BW237" i="1" s="1"/>
  <c r="M236" i="1"/>
  <c r="BW236" i="1" s="1"/>
  <c r="M235" i="1"/>
  <c r="BW235" i="1" s="1"/>
  <c r="M234" i="1"/>
  <c r="BW234" i="1" s="1"/>
  <c r="M233" i="1"/>
  <c r="BW233" i="1" s="1"/>
  <c r="M231" i="1"/>
  <c r="BW231" i="1" s="1"/>
  <c r="M226" i="1"/>
  <c r="BW226" i="1" s="1"/>
  <c r="M225" i="1"/>
  <c r="BW225" i="1" s="1"/>
  <c r="M222" i="1"/>
  <c r="BW222" i="1" s="1"/>
  <c r="M219" i="1"/>
  <c r="BW219" i="1" s="1"/>
  <c r="M214" i="1"/>
  <c r="BW214" i="1" s="1"/>
  <c r="M211" i="1"/>
  <c r="BW211" i="1" s="1"/>
  <c r="M208" i="1"/>
  <c r="BW208" i="1" s="1"/>
  <c r="M205" i="1"/>
  <c r="BW205" i="1" s="1"/>
  <c r="M204" i="1"/>
  <c r="BW204" i="1" s="1"/>
  <c r="M201" i="1"/>
  <c r="BW201" i="1" s="1"/>
  <c r="M198" i="1"/>
  <c r="BW198" i="1" s="1"/>
  <c r="M195" i="1"/>
  <c r="BW195" i="1" s="1"/>
  <c r="M190" i="1"/>
  <c r="BW190" i="1" s="1"/>
  <c r="M187" i="1"/>
  <c r="BW187" i="1" s="1"/>
  <c r="M186" i="1"/>
  <c r="BW186" i="1" s="1"/>
  <c r="M183" i="1"/>
  <c r="BW183" i="1" s="1"/>
  <c r="M180" i="1"/>
  <c r="BW180" i="1" s="1"/>
  <c r="M177" i="1"/>
  <c r="BW177" i="1" s="1"/>
  <c r="M174" i="1"/>
  <c r="BW174" i="1" s="1"/>
  <c r="M169" i="1"/>
  <c r="BW169" i="1" s="1"/>
  <c r="M168" i="1"/>
  <c r="BW168" i="1" s="1"/>
  <c r="M165" i="1"/>
  <c r="BW165" i="1" s="1"/>
  <c r="M164" i="1"/>
  <c r="BW164" i="1" s="1"/>
  <c r="M161" i="1"/>
  <c r="BW161" i="1" s="1"/>
  <c r="M160" i="1"/>
  <c r="BW160" i="1" s="1"/>
  <c r="M157" i="1"/>
  <c r="BW157" i="1" s="1"/>
  <c r="M152" i="1"/>
  <c r="BW152" i="1" s="1"/>
  <c r="M149" i="1"/>
  <c r="BW149" i="1" s="1"/>
  <c r="M146" i="1"/>
  <c r="BW146" i="1" s="1"/>
  <c r="M143" i="1"/>
  <c r="BW143" i="1" s="1"/>
  <c r="M142" i="1"/>
  <c r="BW142" i="1" s="1"/>
  <c r="M139" i="1"/>
  <c r="BW139" i="1" s="1"/>
  <c r="M136" i="1"/>
  <c r="BW136" i="1" s="1"/>
  <c r="M133" i="1"/>
  <c r="BW133" i="1" s="1"/>
  <c r="M130" i="1"/>
  <c r="BW130" i="1" s="1"/>
  <c r="M127" i="1"/>
  <c r="BW127" i="1" s="1"/>
  <c r="M122" i="1"/>
  <c r="BW122" i="1" s="1"/>
  <c r="M119" i="1"/>
  <c r="BW119" i="1" s="1"/>
  <c r="M114" i="1"/>
  <c r="BW114" i="1" s="1"/>
  <c r="M109" i="1"/>
  <c r="BW109" i="1" s="1"/>
  <c r="M108" i="1"/>
  <c r="BW108" i="1" s="1"/>
  <c r="M101" i="1"/>
  <c r="BW101" i="1" s="1"/>
  <c r="M98" i="1"/>
  <c r="BW98" i="1" s="1"/>
  <c r="M95" i="1"/>
  <c r="BW95" i="1" s="1"/>
  <c r="M92" i="1"/>
  <c r="BW92" i="1" s="1"/>
  <c r="M89" i="1"/>
  <c r="BW89" i="1" s="1"/>
  <c r="M86" i="1"/>
  <c r="BW86" i="1" s="1"/>
  <c r="M83" i="1"/>
  <c r="BW83" i="1" s="1"/>
  <c r="M82" i="1"/>
  <c r="BW82" i="1" s="1"/>
  <c r="M81" i="1"/>
  <c r="BW81" i="1" s="1"/>
  <c r="M76" i="1"/>
  <c r="BW76" i="1" s="1"/>
  <c r="M73" i="1"/>
  <c r="BW73" i="1" s="1"/>
  <c r="M70" i="1"/>
  <c r="BW70" i="1" s="1"/>
  <c r="M67" i="1"/>
  <c r="BW67" i="1" s="1"/>
  <c r="M66" i="1"/>
  <c r="BW66" i="1" s="1"/>
  <c r="M63" i="1"/>
  <c r="BW63" i="1" s="1"/>
  <c r="M62" i="1"/>
  <c r="BW62" i="1" s="1"/>
  <c r="M59" i="1"/>
  <c r="BW59" i="1" s="1"/>
  <c r="M58" i="1"/>
  <c r="BW58" i="1" s="1"/>
  <c r="M55" i="1"/>
  <c r="BW55" i="1" s="1"/>
  <c r="M54" i="1"/>
  <c r="BW54" i="1" s="1"/>
  <c r="M51" i="1"/>
  <c r="BW51" i="1" s="1"/>
  <c r="M48" i="1"/>
  <c r="BW48" i="1" s="1"/>
  <c r="M45" i="1"/>
  <c r="BW45" i="1" s="1"/>
  <c r="M44" i="1"/>
  <c r="BW44" i="1" s="1"/>
  <c r="M41" i="1"/>
  <c r="BW41" i="1" s="1"/>
  <c r="M38" i="1"/>
  <c r="BW38" i="1" s="1"/>
  <c r="M35" i="1"/>
  <c r="BW35" i="1" s="1"/>
  <c r="M34" i="1"/>
  <c r="BW34" i="1" s="1"/>
  <c r="M31" i="1"/>
  <c r="BW31" i="1" s="1"/>
  <c r="M28" i="1"/>
  <c r="BW28" i="1" s="1"/>
  <c r="M23" i="1"/>
  <c r="BW23" i="1" s="1"/>
  <c r="M16" i="1"/>
  <c r="BW16" i="1" s="1"/>
  <c r="M13" i="1"/>
  <c r="BW13" i="1" s="1"/>
  <c r="M232" i="1"/>
  <c r="BW232" i="1" s="1"/>
  <c r="M229" i="1"/>
  <c r="BW229" i="1" s="1"/>
  <c r="M228" i="1"/>
  <c r="BW228" i="1" s="1"/>
  <c r="M227" i="1"/>
  <c r="BW227" i="1" s="1"/>
  <c r="M224" i="1"/>
  <c r="BW224" i="1" s="1"/>
  <c r="M221" i="1"/>
  <c r="BW221" i="1" s="1"/>
  <c r="M218" i="1"/>
  <c r="BW218" i="1" s="1"/>
  <c r="M213" i="1"/>
  <c r="BW213" i="1" s="1"/>
  <c r="M212" i="1"/>
  <c r="BW212" i="1" s="1"/>
  <c r="M209" i="1"/>
  <c r="BW209" i="1" s="1"/>
  <c r="M206" i="1"/>
  <c r="BW206" i="1" s="1"/>
  <c r="M203" i="1"/>
  <c r="BW203" i="1" s="1"/>
  <c r="M202" i="1"/>
  <c r="BW202" i="1" s="1"/>
  <c r="M199" i="1"/>
  <c r="BW199" i="1" s="1"/>
  <c r="M196" i="1"/>
  <c r="BW196" i="1" s="1"/>
  <c r="M193" i="1"/>
  <c r="BW193" i="1" s="1"/>
  <c r="M192" i="1"/>
  <c r="BW192" i="1" s="1"/>
  <c r="M191" i="1"/>
  <c r="BW191" i="1" s="1"/>
  <c r="M188" i="1"/>
  <c r="BW188" i="1" s="1"/>
  <c r="M185" i="1"/>
  <c r="BW185" i="1" s="1"/>
  <c r="M182" i="1"/>
  <c r="BW182" i="1" s="1"/>
  <c r="M179" i="1"/>
  <c r="BW179" i="1" s="1"/>
  <c r="M178" i="1"/>
  <c r="BW178" i="1" s="1"/>
  <c r="M175" i="1"/>
  <c r="BW175" i="1" s="1"/>
  <c r="M172" i="1"/>
  <c r="BW172" i="1" s="1"/>
  <c r="M171" i="1"/>
  <c r="BW171" i="1" s="1"/>
  <c r="M163" i="1"/>
  <c r="BW163" i="1" s="1"/>
  <c r="M162" i="1"/>
  <c r="BW162" i="1" s="1"/>
  <c r="M159" i="1"/>
  <c r="BW159" i="1" s="1"/>
  <c r="M156" i="1"/>
  <c r="BW156" i="1" s="1"/>
  <c r="M155" i="1"/>
  <c r="BW155" i="1" s="1"/>
  <c r="M154" i="1"/>
  <c r="BW154" i="1" s="1"/>
  <c r="M151" i="1"/>
  <c r="BW151" i="1" s="1"/>
  <c r="M150" i="1"/>
  <c r="BW150" i="1" s="1"/>
  <c r="M147" i="1"/>
  <c r="BW147" i="1" s="1"/>
  <c r="M144" i="1"/>
  <c r="BW144" i="1" s="1"/>
  <c r="M141" i="1"/>
  <c r="BW141" i="1" s="1"/>
  <c r="M138" i="1"/>
  <c r="BW138" i="1" s="1"/>
  <c r="M135" i="1"/>
  <c r="BW135" i="1" s="1"/>
  <c r="M132" i="1"/>
  <c r="BW132" i="1" s="1"/>
  <c r="M129" i="1"/>
  <c r="BW129" i="1" s="1"/>
  <c r="M126" i="1"/>
  <c r="BW126" i="1" s="1"/>
  <c r="M121" i="1"/>
  <c r="BW121" i="1" s="1"/>
  <c r="M118" i="1"/>
  <c r="BW118" i="1" s="1"/>
  <c r="M113" i="1"/>
  <c r="BW113" i="1" s="1"/>
  <c r="M106" i="1"/>
  <c r="BW106" i="1" s="1"/>
  <c r="M105" i="1"/>
  <c r="BW105" i="1" s="1"/>
  <c r="M102" i="1"/>
  <c r="BW102" i="1" s="1"/>
  <c r="M99" i="1"/>
  <c r="BW99" i="1" s="1"/>
  <c r="M96" i="1"/>
  <c r="BW96" i="1" s="1"/>
  <c r="M91" i="1"/>
  <c r="BW91" i="1" s="1"/>
  <c r="M90" i="1"/>
  <c r="BW90" i="1" s="1"/>
  <c r="M87" i="1"/>
  <c r="BW87" i="1" s="1"/>
  <c r="M84" i="1"/>
  <c r="BW84" i="1" s="1"/>
  <c r="M79" i="1"/>
  <c r="BW79" i="1" s="1"/>
  <c r="M78" i="1"/>
  <c r="BW78" i="1" s="1"/>
  <c r="M77" i="1"/>
  <c r="BW77" i="1" s="1"/>
  <c r="M74" i="1"/>
  <c r="BW74" i="1" s="1"/>
  <c r="M71" i="1"/>
  <c r="BW71" i="1" s="1"/>
  <c r="M68" i="1"/>
  <c r="BW68" i="1" s="1"/>
  <c r="M65" i="1"/>
  <c r="BW65" i="1" s="1"/>
  <c r="M56" i="1"/>
  <c r="BW56" i="1" s="1"/>
  <c r="M53" i="1"/>
  <c r="BW53" i="1" s="1"/>
  <c r="M50" i="1"/>
  <c r="BW50" i="1" s="1"/>
  <c r="M47" i="1"/>
  <c r="BW47" i="1" s="1"/>
  <c r="M46" i="1"/>
  <c r="BW46" i="1" s="1"/>
  <c r="M43" i="1"/>
  <c r="BW43" i="1" s="1"/>
  <c r="M40" i="1"/>
  <c r="BW40" i="1" s="1"/>
  <c r="M39" i="1"/>
  <c r="BW39" i="1" s="1"/>
  <c r="M36" i="1"/>
  <c r="BW36" i="1" s="1"/>
  <c r="M33" i="1"/>
  <c r="BW33" i="1" s="1"/>
  <c r="M32" i="1"/>
  <c r="BW32" i="1" s="1"/>
  <c r="M29" i="1"/>
  <c r="BW29" i="1" s="1"/>
  <c r="M26" i="1"/>
  <c r="BW26" i="1" s="1"/>
  <c r="M25" i="1"/>
  <c r="BW25" i="1" s="1"/>
  <c r="M22" i="1"/>
  <c r="BW22" i="1" s="1"/>
  <c r="M21" i="1"/>
  <c r="BW21" i="1" s="1"/>
  <c r="M20" i="1"/>
  <c r="BW20" i="1" s="1"/>
  <c r="M19" i="1"/>
  <c r="BW19" i="1" s="1"/>
  <c r="M18" i="1"/>
  <c r="BW18" i="1" s="1"/>
  <c r="M17" i="1"/>
  <c r="BW17" i="1" s="1"/>
  <c r="M14" i="1"/>
  <c r="BW14" i="1" s="1"/>
  <c r="M11" i="1"/>
  <c r="BW11" i="1" s="1"/>
  <c r="M10" i="1"/>
  <c r="BW10" i="1" s="1"/>
  <c r="M230" i="1"/>
  <c r="BW230" i="1" s="1"/>
  <c r="M223" i="1"/>
  <c r="BW223" i="1" s="1"/>
  <c r="M220" i="1"/>
  <c r="BW220" i="1" s="1"/>
  <c r="M217" i="1"/>
  <c r="BW217" i="1" s="1"/>
  <c r="M216" i="1"/>
  <c r="BW216" i="1" s="1"/>
  <c r="M215" i="1"/>
  <c r="BW215" i="1" s="1"/>
  <c r="M210" i="1"/>
  <c r="BW210" i="1" s="1"/>
  <c r="M207" i="1"/>
  <c r="BW207" i="1" s="1"/>
  <c r="M200" i="1"/>
  <c r="BW200" i="1" s="1"/>
  <c r="M197" i="1"/>
  <c r="BW197" i="1" s="1"/>
  <c r="M194" i="1"/>
  <c r="BW194" i="1" s="1"/>
  <c r="M189" i="1"/>
  <c r="BW189" i="1" s="1"/>
  <c r="M184" i="1"/>
  <c r="BW184" i="1" s="1"/>
  <c r="M181" i="1"/>
  <c r="BW181" i="1" s="1"/>
  <c r="M176" i="1"/>
  <c r="BW176" i="1" s="1"/>
  <c r="M173" i="1"/>
  <c r="BW173" i="1" s="1"/>
  <c r="M170" i="1"/>
  <c r="BW170" i="1" s="1"/>
  <c r="M167" i="1"/>
  <c r="BW167" i="1" s="1"/>
  <c r="M166" i="1"/>
  <c r="BW166" i="1" s="1"/>
  <c r="M158" i="1"/>
  <c r="BW158" i="1" s="1"/>
  <c r="M153" i="1"/>
  <c r="BW153" i="1" s="1"/>
  <c r="M148" i="1"/>
  <c r="BW148" i="1" s="1"/>
  <c r="M145" i="1"/>
  <c r="BW145" i="1" s="1"/>
  <c r="M140" i="1"/>
  <c r="BW140" i="1" s="1"/>
  <c r="M137" i="1"/>
  <c r="BW137" i="1" s="1"/>
  <c r="M134" i="1"/>
  <c r="BW134" i="1" s="1"/>
  <c r="M131" i="1"/>
  <c r="BW131" i="1" s="1"/>
  <c r="M128" i="1"/>
  <c r="BW128" i="1" s="1"/>
  <c r="M125" i="1"/>
  <c r="BW125" i="1" s="1"/>
  <c r="M124" i="1"/>
  <c r="BW124" i="1" s="1"/>
  <c r="M123" i="1"/>
  <c r="BW123" i="1" s="1"/>
  <c r="M120" i="1"/>
  <c r="BW120" i="1" s="1"/>
  <c r="M117" i="1"/>
  <c r="BW117" i="1" s="1"/>
  <c r="M116" i="1"/>
  <c r="BW116" i="1" s="1"/>
  <c r="M115" i="1"/>
  <c r="BW115" i="1" s="1"/>
  <c r="M112" i="1"/>
  <c r="BW112" i="1" s="1"/>
  <c r="M111" i="1"/>
  <c r="BW111" i="1" s="1"/>
  <c r="M110" i="1"/>
  <c r="BW110" i="1" s="1"/>
  <c r="M107" i="1"/>
  <c r="BW107" i="1" s="1"/>
  <c r="M104" i="1"/>
  <c r="BW104" i="1" s="1"/>
  <c r="M103" i="1"/>
  <c r="BW103" i="1" s="1"/>
  <c r="M100" i="1"/>
  <c r="BW100" i="1" s="1"/>
  <c r="M97" i="1"/>
  <c r="BW97" i="1" s="1"/>
  <c r="M94" i="1"/>
  <c r="BW94" i="1" s="1"/>
  <c r="M93" i="1"/>
  <c r="BW93" i="1" s="1"/>
  <c r="M88" i="1"/>
  <c r="BW88" i="1" s="1"/>
  <c r="M85" i="1"/>
  <c r="BW85" i="1" s="1"/>
  <c r="M80" i="1"/>
  <c r="BW80" i="1" s="1"/>
  <c r="M75" i="1"/>
  <c r="BW75" i="1" s="1"/>
  <c r="M72" i="1"/>
  <c r="BW72" i="1" s="1"/>
  <c r="M69" i="1"/>
  <c r="BW69" i="1" s="1"/>
  <c r="M64" i="1"/>
  <c r="BW64" i="1" s="1"/>
  <c r="M61" i="1"/>
  <c r="BW61" i="1" s="1"/>
  <c r="M60" i="1"/>
  <c r="BW60" i="1" s="1"/>
  <c r="M57" i="1"/>
  <c r="BW57" i="1" s="1"/>
  <c r="M52" i="1"/>
  <c r="BW52" i="1" s="1"/>
  <c r="M49" i="1"/>
  <c r="BW49" i="1" s="1"/>
  <c r="M42" i="1"/>
  <c r="BW42" i="1" s="1"/>
  <c r="M37" i="1"/>
  <c r="BW37" i="1" s="1"/>
  <c r="M30" i="1"/>
  <c r="BW30" i="1" s="1"/>
  <c r="M27" i="1"/>
  <c r="BW27" i="1" s="1"/>
  <c r="M15" i="1"/>
  <c r="BW15" i="1" s="1"/>
  <c r="M12" i="1"/>
  <c r="BW12" i="1" s="1"/>
  <c r="M9" i="1"/>
  <c r="BW9" i="1" s="1"/>
  <c r="M8" i="1"/>
  <c r="BW8" i="1" s="1"/>
  <c r="M7" i="1"/>
  <c r="Y500" i="1"/>
  <c r="Z500" i="1"/>
  <c r="Z499" i="1"/>
  <c r="Y499" i="1"/>
  <c r="Y498" i="1"/>
  <c r="Z498" i="1"/>
  <c r="Z497" i="1"/>
  <c r="Y497" i="1"/>
  <c r="Y496" i="1"/>
  <c r="Z496" i="1"/>
  <c r="Z495" i="1"/>
  <c r="Y495" i="1"/>
  <c r="Y494" i="1"/>
  <c r="Z494" i="1"/>
  <c r="Z493" i="1"/>
  <c r="Y493" i="1"/>
  <c r="Y492" i="1"/>
  <c r="Z492" i="1"/>
  <c r="Z491" i="1"/>
  <c r="Y491" i="1"/>
  <c r="Y490" i="1"/>
  <c r="Z490" i="1"/>
  <c r="Z489" i="1"/>
  <c r="Y489" i="1"/>
  <c r="Y488" i="1"/>
  <c r="Z488" i="1"/>
  <c r="Z487" i="1"/>
  <c r="Y487" i="1"/>
  <c r="Y486" i="1"/>
  <c r="Z486" i="1"/>
  <c r="Z485" i="1"/>
  <c r="Y485" i="1"/>
  <c r="Y484" i="1"/>
  <c r="Z484" i="1"/>
  <c r="Z483" i="1"/>
  <c r="Y483" i="1"/>
  <c r="Y482" i="1"/>
  <c r="Z482" i="1"/>
  <c r="Z481" i="1"/>
  <c r="Y481" i="1"/>
  <c r="Y480" i="1"/>
  <c r="Z480" i="1"/>
  <c r="Z479" i="1"/>
  <c r="Y479" i="1"/>
  <c r="Y478" i="1"/>
  <c r="Z478" i="1"/>
  <c r="Z477" i="1"/>
  <c r="Y477" i="1"/>
  <c r="Y476" i="1"/>
  <c r="Z476" i="1"/>
  <c r="Z475" i="1"/>
  <c r="Y475" i="1"/>
  <c r="Y474" i="1"/>
  <c r="Z474" i="1"/>
  <c r="Z473" i="1"/>
  <c r="Y473" i="1"/>
  <c r="Y472" i="1"/>
  <c r="Z472" i="1"/>
  <c r="Z471" i="1"/>
  <c r="Y471" i="1"/>
  <c r="Y470" i="1"/>
  <c r="Z470" i="1"/>
  <c r="Z469" i="1"/>
  <c r="Y469" i="1"/>
  <c r="Y468" i="1"/>
  <c r="Z468" i="1"/>
  <c r="Z467" i="1"/>
  <c r="Y467" i="1"/>
  <c r="Y466" i="1"/>
  <c r="Z466" i="1"/>
  <c r="Z465" i="1"/>
  <c r="Y465" i="1"/>
  <c r="Y464" i="1"/>
  <c r="Z464" i="1"/>
  <c r="Z463" i="1"/>
  <c r="Y463" i="1"/>
  <c r="Y462" i="1"/>
  <c r="Z462" i="1"/>
  <c r="Z461" i="1"/>
  <c r="Y461" i="1"/>
  <c r="Y460" i="1"/>
  <c r="Z460" i="1"/>
  <c r="Z459" i="1"/>
  <c r="Y459" i="1"/>
  <c r="Y458" i="1"/>
  <c r="Z458" i="1"/>
  <c r="Z457" i="1"/>
  <c r="Y457" i="1"/>
  <c r="Y456" i="1"/>
  <c r="Z456" i="1"/>
  <c r="Z455" i="1"/>
  <c r="Y455" i="1"/>
  <c r="Y454" i="1"/>
  <c r="Z454" i="1"/>
  <c r="Z453" i="1"/>
  <c r="Y453" i="1"/>
  <c r="Y452" i="1"/>
  <c r="Z452" i="1"/>
  <c r="Z451" i="1"/>
  <c r="Y451" i="1"/>
  <c r="Y450" i="1"/>
  <c r="Z450" i="1"/>
  <c r="Z449" i="1"/>
  <c r="Y449" i="1"/>
  <c r="Y448" i="1"/>
  <c r="Z448" i="1"/>
  <c r="Z447" i="1"/>
  <c r="Y447" i="1"/>
  <c r="Y446" i="1"/>
  <c r="Z446" i="1"/>
  <c r="Z445" i="1"/>
  <c r="Y445" i="1"/>
  <c r="Y444" i="1"/>
  <c r="Z444" i="1"/>
  <c r="Z443" i="1"/>
  <c r="Y443" i="1"/>
  <c r="Y442" i="1"/>
  <c r="Z442" i="1"/>
  <c r="Z441" i="1"/>
  <c r="Y441" i="1"/>
  <c r="Y440" i="1"/>
  <c r="Z440" i="1"/>
  <c r="Z439" i="1"/>
  <c r="Y439" i="1"/>
  <c r="Y438" i="1"/>
  <c r="Z438" i="1"/>
  <c r="Z437" i="1"/>
  <c r="Y437" i="1"/>
  <c r="Y436" i="1"/>
  <c r="Z436" i="1"/>
  <c r="Z435" i="1"/>
  <c r="Y435" i="1"/>
  <c r="Y434" i="1"/>
  <c r="Z434" i="1"/>
  <c r="Z433" i="1"/>
  <c r="Y433" i="1"/>
  <c r="Y432" i="1"/>
  <c r="Z432" i="1"/>
  <c r="Z431" i="1"/>
  <c r="Y431" i="1"/>
  <c r="Y430" i="1"/>
  <c r="Z430" i="1"/>
  <c r="Z429" i="1"/>
  <c r="Y429" i="1"/>
  <c r="Y428" i="1"/>
  <c r="Z428" i="1"/>
  <c r="Z427" i="1"/>
  <c r="Y427" i="1"/>
  <c r="Y426" i="1"/>
  <c r="Z426" i="1"/>
  <c r="Z425" i="1"/>
  <c r="Y425" i="1"/>
  <c r="Y424" i="1"/>
  <c r="Z424" i="1"/>
  <c r="Z423" i="1"/>
  <c r="Y423" i="1"/>
  <c r="Y422" i="1"/>
  <c r="Z422" i="1"/>
  <c r="Z421" i="1"/>
  <c r="Y421" i="1"/>
  <c r="Y420" i="1"/>
  <c r="Z420" i="1"/>
  <c r="Z419" i="1"/>
  <c r="Y419" i="1"/>
  <c r="Y418" i="1"/>
  <c r="Z418" i="1"/>
  <c r="Z417" i="1"/>
  <c r="Y417" i="1"/>
  <c r="Y416" i="1"/>
  <c r="Z416" i="1"/>
  <c r="Z415" i="1"/>
  <c r="Y415" i="1"/>
  <c r="Y414" i="1"/>
  <c r="Z414" i="1"/>
  <c r="Z413" i="1"/>
  <c r="Y413" i="1"/>
  <c r="Y412" i="1"/>
  <c r="Z412" i="1"/>
  <c r="Z411" i="1"/>
  <c r="Y411" i="1"/>
  <c r="Y410" i="1"/>
  <c r="Z410" i="1"/>
  <c r="Z409" i="1"/>
  <c r="Y409" i="1"/>
  <c r="Y408" i="1"/>
  <c r="Z408" i="1"/>
  <c r="Z407" i="1"/>
  <c r="Y407" i="1"/>
  <c r="Y406" i="1"/>
  <c r="Z406" i="1"/>
  <c r="Z405" i="1"/>
  <c r="Y405" i="1"/>
  <c r="Y404" i="1"/>
  <c r="Z404" i="1"/>
  <c r="Z403" i="1"/>
  <c r="Y403" i="1"/>
  <c r="Y402" i="1"/>
  <c r="Z402" i="1"/>
  <c r="Z401" i="1"/>
  <c r="Y401" i="1"/>
  <c r="Y400" i="1"/>
  <c r="Z400" i="1"/>
  <c r="Z399" i="1"/>
  <c r="Y399" i="1"/>
  <c r="Y398" i="1"/>
  <c r="Z398" i="1"/>
  <c r="Z397" i="1"/>
  <c r="Y397" i="1"/>
  <c r="Y396" i="1"/>
  <c r="Z396" i="1"/>
  <c r="Z395" i="1"/>
  <c r="Y395" i="1"/>
  <c r="Y394" i="1"/>
  <c r="Z394" i="1"/>
  <c r="Z393" i="1"/>
  <c r="Y393" i="1"/>
  <c r="Y392" i="1"/>
  <c r="Z392" i="1"/>
  <c r="Z391" i="1"/>
  <c r="Y391" i="1"/>
  <c r="Y390" i="1"/>
  <c r="Z390" i="1"/>
  <c r="Z389" i="1"/>
  <c r="Y389" i="1"/>
  <c r="Y388" i="1"/>
  <c r="Z388" i="1"/>
  <c r="Z387" i="1"/>
  <c r="Y387" i="1"/>
  <c r="Y386" i="1"/>
  <c r="Z386" i="1"/>
  <c r="Z385" i="1"/>
  <c r="Y385" i="1"/>
  <c r="Y384" i="1"/>
  <c r="Z384" i="1"/>
  <c r="Z383" i="1"/>
  <c r="Y383" i="1"/>
  <c r="Y382" i="1"/>
  <c r="Z382" i="1"/>
  <c r="Z381" i="1"/>
  <c r="Y381" i="1"/>
  <c r="Y380" i="1"/>
  <c r="Z380" i="1"/>
  <c r="Z379" i="1"/>
  <c r="Y379" i="1"/>
  <c r="Y378" i="1"/>
  <c r="Z378" i="1"/>
  <c r="Z377" i="1"/>
  <c r="Y377" i="1"/>
  <c r="Y376" i="1"/>
  <c r="Z376" i="1"/>
  <c r="Z375" i="1"/>
  <c r="Y375" i="1"/>
  <c r="Y374" i="1"/>
  <c r="Z374" i="1"/>
  <c r="Z373" i="1"/>
  <c r="Y373" i="1"/>
  <c r="Y372" i="1"/>
  <c r="Z372" i="1"/>
  <c r="Z371" i="1"/>
  <c r="Y371" i="1"/>
  <c r="Y370" i="1"/>
  <c r="Z370" i="1"/>
  <c r="Z369" i="1"/>
  <c r="Y369" i="1"/>
  <c r="Y368" i="1"/>
  <c r="Z368" i="1"/>
  <c r="Z367" i="1"/>
  <c r="Y367" i="1"/>
  <c r="Y366" i="1"/>
  <c r="Z366" i="1"/>
  <c r="Z365" i="1"/>
  <c r="Y365" i="1"/>
  <c r="Y364" i="1"/>
  <c r="Z364" i="1"/>
  <c r="Z363" i="1"/>
  <c r="Y363" i="1"/>
  <c r="Y362" i="1"/>
  <c r="Z362" i="1"/>
  <c r="Z361" i="1"/>
  <c r="Y361" i="1"/>
  <c r="Y360" i="1"/>
  <c r="Z360" i="1"/>
  <c r="Z359" i="1"/>
  <c r="Y359" i="1"/>
  <c r="Y358" i="1"/>
  <c r="Z358" i="1"/>
  <c r="Z357" i="1"/>
  <c r="Y357" i="1"/>
  <c r="Y356" i="1"/>
  <c r="Z356" i="1"/>
  <c r="Z355" i="1"/>
  <c r="Y355" i="1"/>
  <c r="Y354" i="1"/>
  <c r="Z354" i="1"/>
  <c r="Z353" i="1"/>
  <c r="Y353" i="1"/>
  <c r="Y352" i="1"/>
  <c r="Z352" i="1"/>
  <c r="Z351" i="1"/>
  <c r="Y351" i="1"/>
  <c r="Y350" i="1"/>
  <c r="Z350" i="1"/>
  <c r="Z349" i="1"/>
  <c r="Y349" i="1"/>
  <c r="Y348" i="1"/>
  <c r="Z348" i="1"/>
  <c r="Z347" i="1"/>
  <c r="Y347" i="1"/>
  <c r="Y346" i="1"/>
  <c r="Z346" i="1"/>
  <c r="Z345" i="1"/>
  <c r="Y345" i="1"/>
  <c r="Y344" i="1"/>
  <c r="Z344" i="1"/>
  <c r="Z343" i="1"/>
  <c r="Y343" i="1"/>
  <c r="Y342" i="1"/>
  <c r="Z342" i="1"/>
  <c r="Z341" i="1"/>
  <c r="Y341" i="1"/>
  <c r="Y340" i="1"/>
  <c r="Z340" i="1"/>
  <c r="Z339" i="1"/>
  <c r="Y339" i="1"/>
  <c r="Y338" i="1"/>
  <c r="Z338" i="1"/>
  <c r="Z337" i="1"/>
  <c r="Y337" i="1"/>
  <c r="Y336" i="1"/>
  <c r="Z336" i="1"/>
  <c r="Z335" i="1"/>
  <c r="Y335" i="1"/>
  <c r="Y334" i="1"/>
  <c r="Z334" i="1"/>
  <c r="Z333" i="1"/>
  <c r="Y333" i="1"/>
  <c r="Y332" i="1"/>
  <c r="Z332" i="1"/>
  <c r="Z331" i="1"/>
  <c r="Y331" i="1"/>
  <c r="Y330" i="1"/>
  <c r="Z330" i="1"/>
  <c r="Z329" i="1"/>
  <c r="Y329" i="1"/>
  <c r="Y328" i="1"/>
  <c r="Z328" i="1"/>
  <c r="Z327" i="1"/>
  <c r="Y327" i="1"/>
  <c r="Y326" i="1"/>
  <c r="Z326" i="1"/>
  <c r="Z325" i="1"/>
  <c r="Y325" i="1"/>
  <c r="Y324" i="1"/>
  <c r="Z324" i="1"/>
  <c r="Z323" i="1"/>
  <c r="Y323" i="1"/>
  <c r="Y322" i="1"/>
  <c r="Z322" i="1"/>
  <c r="Z321" i="1"/>
  <c r="Y321" i="1"/>
  <c r="Y320" i="1"/>
  <c r="Z320" i="1"/>
  <c r="Z319" i="1"/>
  <c r="Y319" i="1"/>
  <c r="Y318" i="1"/>
  <c r="Z318" i="1"/>
  <c r="Z317" i="1"/>
  <c r="Y317" i="1"/>
  <c r="Y316" i="1"/>
  <c r="Z316" i="1"/>
  <c r="Z315" i="1"/>
  <c r="Y315" i="1"/>
  <c r="Y314" i="1"/>
  <c r="Z314" i="1"/>
  <c r="Z313" i="1"/>
  <c r="Y313" i="1"/>
  <c r="Y312" i="1"/>
  <c r="Z312" i="1"/>
  <c r="Z311" i="1"/>
  <c r="Y311" i="1"/>
  <c r="Y310" i="1"/>
  <c r="Z310" i="1"/>
  <c r="Z309" i="1"/>
  <c r="Y309" i="1"/>
  <c r="Y308" i="1"/>
  <c r="Z308" i="1"/>
  <c r="Z307" i="1"/>
  <c r="Y307" i="1"/>
  <c r="Y306" i="1"/>
  <c r="Z306" i="1"/>
  <c r="Z305" i="1"/>
  <c r="Y305" i="1"/>
  <c r="Y304" i="1"/>
  <c r="Z304" i="1"/>
  <c r="Y303" i="1"/>
  <c r="Z303" i="1"/>
  <c r="Z302" i="1"/>
  <c r="Y302" i="1"/>
  <c r="Y301" i="1"/>
  <c r="Z301" i="1"/>
  <c r="Z300" i="1"/>
  <c r="Y300" i="1"/>
  <c r="Y299" i="1"/>
  <c r="Z299" i="1"/>
  <c r="Z298" i="1"/>
  <c r="Y298" i="1"/>
  <c r="Y297" i="1"/>
  <c r="Z297" i="1"/>
  <c r="Z296" i="1"/>
  <c r="Y296" i="1"/>
  <c r="Y295" i="1"/>
  <c r="Z295" i="1"/>
  <c r="Z294" i="1"/>
  <c r="Y294" i="1"/>
  <c r="Y293" i="1"/>
  <c r="Z293" i="1"/>
  <c r="Z292" i="1"/>
  <c r="Y292" i="1"/>
  <c r="Y291" i="1"/>
  <c r="Z291" i="1"/>
  <c r="Z290" i="1"/>
  <c r="Y290" i="1"/>
  <c r="Y289" i="1"/>
  <c r="Z289" i="1"/>
  <c r="Z288" i="1"/>
  <c r="Y288" i="1"/>
  <c r="Y287" i="1"/>
  <c r="Z287" i="1"/>
  <c r="Z286" i="1"/>
  <c r="Y286" i="1"/>
  <c r="Y285" i="1"/>
  <c r="Z285" i="1"/>
  <c r="Z284" i="1"/>
  <c r="Y284" i="1"/>
  <c r="Y283" i="1"/>
  <c r="Z283" i="1"/>
  <c r="Z282" i="1"/>
  <c r="Y282" i="1"/>
  <c r="Y281" i="1"/>
  <c r="Z281" i="1"/>
  <c r="Z280" i="1"/>
  <c r="Y280" i="1"/>
  <c r="Y279" i="1"/>
  <c r="Z279" i="1"/>
  <c r="Z278" i="1"/>
  <c r="Y278" i="1"/>
  <c r="Y277" i="1"/>
  <c r="Z277" i="1"/>
  <c r="Z276" i="1"/>
  <c r="Y276" i="1"/>
  <c r="Y275" i="1"/>
  <c r="Z275" i="1"/>
  <c r="Z274" i="1"/>
  <c r="Y274" i="1"/>
  <c r="Y273" i="1"/>
  <c r="Z273" i="1"/>
  <c r="Z272" i="1"/>
  <c r="Y272" i="1"/>
  <c r="Y271" i="1"/>
  <c r="Z271" i="1"/>
  <c r="Z270" i="1"/>
  <c r="Y270" i="1"/>
  <c r="Y269" i="1"/>
  <c r="Z269" i="1"/>
  <c r="Z268" i="1"/>
  <c r="Y268" i="1"/>
  <c r="Y267" i="1"/>
  <c r="Z267" i="1"/>
  <c r="Z266" i="1"/>
  <c r="Y266" i="1"/>
  <c r="Y265" i="1"/>
  <c r="Z265" i="1"/>
  <c r="Z264" i="1"/>
  <c r="Y264" i="1"/>
  <c r="Y263" i="1"/>
  <c r="Z263" i="1"/>
  <c r="Z262" i="1"/>
  <c r="Y262" i="1"/>
  <c r="Y261" i="1"/>
  <c r="Z261" i="1"/>
  <c r="Z260" i="1"/>
  <c r="Y260" i="1"/>
  <c r="Y259" i="1"/>
  <c r="Z259" i="1"/>
  <c r="Z258" i="1"/>
  <c r="Y258" i="1"/>
  <c r="Y257" i="1"/>
  <c r="Z257" i="1"/>
  <c r="Z256" i="1"/>
  <c r="Y256" i="1"/>
  <c r="Y255" i="1"/>
  <c r="Z255" i="1"/>
  <c r="Z254" i="1"/>
  <c r="Y254" i="1"/>
  <c r="Y253" i="1"/>
  <c r="Z253" i="1"/>
  <c r="Z252" i="1"/>
  <c r="Y252" i="1"/>
  <c r="Y251" i="1"/>
  <c r="Z251" i="1"/>
  <c r="Z250" i="1"/>
  <c r="Y250" i="1"/>
  <c r="Y249" i="1"/>
  <c r="Z249" i="1"/>
  <c r="Z248" i="1"/>
  <c r="Y248" i="1"/>
  <c r="Y247" i="1"/>
  <c r="Z247" i="1"/>
  <c r="Z246" i="1"/>
  <c r="Y246" i="1"/>
  <c r="Y245" i="1"/>
  <c r="Z245" i="1"/>
  <c r="Z244" i="1"/>
  <c r="Y244" i="1"/>
  <c r="Y243" i="1"/>
  <c r="Z243" i="1"/>
  <c r="Z242" i="1"/>
  <c r="Y242" i="1"/>
  <c r="Y241" i="1"/>
  <c r="Z241" i="1"/>
  <c r="Z240" i="1"/>
  <c r="Y240" i="1"/>
  <c r="Y239" i="1"/>
  <c r="Z239" i="1"/>
  <c r="Z238" i="1"/>
  <c r="Y238" i="1"/>
  <c r="Y237" i="1"/>
  <c r="Z237" i="1"/>
  <c r="Z236" i="1"/>
  <c r="Y236" i="1"/>
  <c r="Y235" i="1"/>
  <c r="Z235" i="1"/>
  <c r="Z234" i="1"/>
  <c r="Y234" i="1"/>
  <c r="Y233" i="1"/>
  <c r="Z233" i="1"/>
  <c r="Z232" i="1"/>
  <c r="Y232" i="1"/>
  <c r="Y231" i="1"/>
  <c r="Z231" i="1"/>
  <c r="Z230" i="1"/>
  <c r="Y230" i="1"/>
  <c r="Y229" i="1"/>
  <c r="Z229" i="1"/>
  <c r="Z228" i="1"/>
  <c r="Y228" i="1"/>
  <c r="Y227" i="1"/>
  <c r="Z227" i="1"/>
  <c r="Z226" i="1"/>
  <c r="Y226" i="1"/>
  <c r="Y225" i="1"/>
  <c r="Z225" i="1"/>
  <c r="Z224" i="1"/>
  <c r="Y224" i="1"/>
  <c r="Y223" i="1"/>
  <c r="Z223" i="1"/>
  <c r="Z222" i="1"/>
  <c r="Y222" i="1"/>
  <c r="Y221" i="1"/>
  <c r="Z221" i="1"/>
  <c r="Z220" i="1"/>
  <c r="Y220" i="1"/>
  <c r="Y219" i="1"/>
  <c r="Z219" i="1"/>
  <c r="Z218" i="1"/>
  <c r="Y218" i="1"/>
  <c r="Y217" i="1"/>
  <c r="Z217" i="1"/>
  <c r="Z216" i="1"/>
  <c r="Y216" i="1"/>
  <c r="Y215" i="1"/>
  <c r="Z215" i="1"/>
  <c r="Z214" i="1"/>
  <c r="Y214" i="1"/>
  <c r="Y213" i="1"/>
  <c r="Z213" i="1"/>
  <c r="Z212" i="1"/>
  <c r="Y212" i="1"/>
  <c r="Y211" i="1"/>
  <c r="Z211" i="1"/>
  <c r="Z210" i="1"/>
  <c r="Y210" i="1"/>
  <c r="Y209" i="1"/>
  <c r="Z209" i="1"/>
  <c r="Z208" i="1"/>
  <c r="Y208" i="1"/>
  <c r="Y207" i="1"/>
  <c r="Z207" i="1"/>
  <c r="Z206" i="1"/>
  <c r="Y206" i="1"/>
  <c r="Y205" i="1"/>
  <c r="Z205" i="1"/>
  <c r="Z204" i="1"/>
  <c r="Y204" i="1"/>
  <c r="Y203" i="1"/>
  <c r="Z203" i="1"/>
  <c r="Z202" i="1"/>
  <c r="Y202" i="1"/>
  <c r="Y201" i="1"/>
  <c r="Z201" i="1"/>
  <c r="Z200" i="1"/>
  <c r="Y200" i="1"/>
  <c r="Y199" i="1"/>
  <c r="Z199" i="1"/>
  <c r="Z198" i="1"/>
  <c r="Y198" i="1"/>
  <c r="Y197" i="1"/>
  <c r="Z197" i="1"/>
  <c r="Z196" i="1"/>
  <c r="Y196" i="1"/>
  <c r="Y195" i="1"/>
  <c r="Z195" i="1"/>
  <c r="Z194" i="1"/>
  <c r="Y194" i="1"/>
  <c r="Y193" i="1"/>
  <c r="Z193" i="1"/>
  <c r="Z192" i="1"/>
  <c r="Y192" i="1"/>
  <c r="Y191" i="1"/>
  <c r="Z191" i="1"/>
  <c r="Z190" i="1"/>
  <c r="Y190" i="1"/>
  <c r="Y189" i="1"/>
  <c r="Z189" i="1"/>
  <c r="Z188" i="1"/>
  <c r="Y188" i="1"/>
  <c r="Y187" i="1"/>
  <c r="Z187" i="1"/>
  <c r="Z186" i="1"/>
  <c r="Y186" i="1"/>
  <c r="Y185" i="1"/>
  <c r="Z185" i="1"/>
  <c r="Z184" i="1"/>
  <c r="Y184" i="1"/>
  <c r="Y183" i="1"/>
  <c r="Z183" i="1"/>
  <c r="Z182" i="1"/>
  <c r="Y182" i="1"/>
  <c r="Y181" i="1"/>
  <c r="Z181" i="1"/>
  <c r="Z180" i="1"/>
  <c r="Y180" i="1"/>
  <c r="Y179" i="1"/>
  <c r="Z179" i="1"/>
  <c r="Z178" i="1"/>
  <c r="Y178" i="1"/>
  <c r="Y177" i="1"/>
  <c r="Z177" i="1"/>
  <c r="Y176" i="1"/>
  <c r="Z176" i="1"/>
  <c r="Z175" i="1"/>
  <c r="Y175" i="1"/>
  <c r="Y174" i="1"/>
  <c r="Z174" i="1"/>
  <c r="Y173" i="1"/>
  <c r="Z173" i="1"/>
  <c r="Y172" i="1"/>
  <c r="Z172" i="1"/>
  <c r="Y171" i="1"/>
  <c r="Z171" i="1"/>
  <c r="Y170" i="1"/>
  <c r="Z170" i="1"/>
  <c r="Y169" i="1"/>
  <c r="Z169" i="1"/>
  <c r="Y168" i="1"/>
  <c r="Z168" i="1"/>
  <c r="Y167" i="1"/>
  <c r="Z167" i="1"/>
  <c r="Y166" i="1"/>
  <c r="Z166" i="1"/>
  <c r="Y165" i="1"/>
  <c r="Z165" i="1"/>
  <c r="Y164" i="1"/>
  <c r="Z164" i="1"/>
  <c r="Y163" i="1"/>
  <c r="Z163" i="1"/>
  <c r="Y162" i="1"/>
  <c r="Z162" i="1"/>
  <c r="Y161" i="1"/>
  <c r="Z161" i="1"/>
  <c r="Y160" i="1"/>
  <c r="Z160" i="1"/>
  <c r="Y159" i="1"/>
  <c r="Z159" i="1"/>
  <c r="Y158" i="1"/>
  <c r="Z158" i="1"/>
  <c r="Y157" i="1"/>
  <c r="Z157" i="1"/>
  <c r="Y156" i="1"/>
  <c r="Z156" i="1"/>
  <c r="Y155" i="1"/>
  <c r="Z155" i="1"/>
  <c r="Y154" i="1"/>
  <c r="Z154" i="1"/>
  <c r="Y153" i="1"/>
  <c r="Z153" i="1"/>
  <c r="Y152" i="1"/>
  <c r="Z152" i="1"/>
  <c r="Y151" i="1"/>
  <c r="Z151" i="1"/>
  <c r="Y150" i="1"/>
  <c r="Z150" i="1"/>
  <c r="Y149" i="1"/>
  <c r="Z149" i="1"/>
  <c r="Y148" i="1"/>
  <c r="Z148" i="1"/>
  <c r="Y147" i="1"/>
  <c r="Z147" i="1"/>
  <c r="Y146" i="1"/>
  <c r="Z146" i="1"/>
  <c r="Y145" i="1"/>
  <c r="Z145" i="1"/>
  <c r="Y144" i="1"/>
  <c r="Z144" i="1"/>
  <c r="Y143" i="1"/>
  <c r="Z143" i="1"/>
  <c r="Y142" i="1"/>
  <c r="Z142" i="1"/>
  <c r="Y141" i="1"/>
  <c r="Z141" i="1"/>
  <c r="Y140" i="1"/>
  <c r="Z140" i="1"/>
  <c r="Y139" i="1"/>
  <c r="Z139" i="1"/>
  <c r="Y138" i="1"/>
  <c r="Z138" i="1"/>
  <c r="Y137" i="1"/>
  <c r="Z137" i="1"/>
  <c r="Y136" i="1"/>
  <c r="Z136" i="1"/>
  <c r="Y135" i="1"/>
  <c r="Z135" i="1"/>
  <c r="Y134" i="1"/>
  <c r="Z134" i="1"/>
  <c r="Y133" i="1"/>
  <c r="Z133" i="1"/>
  <c r="Y132" i="1"/>
  <c r="Z132" i="1"/>
  <c r="Y131" i="1"/>
  <c r="Z131" i="1"/>
  <c r="Y130" i="1"/>
  <c r="Z130" i="1"/>
  <c r="Y129" i="1"/>
  <c r="Z129" i="1"/>
  <c r="Y128" i="1"/>
  <c r="Z128" i="1"/>
  <c r="Y127" i="1"/>
  <c r="Z127" i="1"/>
  <c r="Y126" i="1"/>
  <c r="Z126" i="1"/>
  <c r="Y125" i="1"/>
  <c r="Z125" i="1"/>
  <c r="Y124" i="1"/>
  <c r="Z124" i="1"/>
  <c r="Y123" i="1"/>
  <c r="Z123" i="1"/>
  <c r="Y122" i="1"/>
  <c r="Z122" i="1"/>
  <c r="Y121" i="1"/>
  <c r="Z121" i="1"/>
  <c r="Y120" i="1"/>
  <c r="Z120" i="1"/>
  <c r="Y119" i="1"/>
  <c r="Z119" i="1"/>
  <c r="Y118" i="1"/>
  <c r="Z118" i="1"/>
  <c r="Y117" i="1"/>
  <c r="Z117" i="1"/>
  <c r="Y116" i="1"/>
  <c r="Z116" i="1"/>
  <c r="Y115" i="1"/>
  <c r="Z115" i="1"/>
  <c r="Y114" i="1"/>
  <c r="Z114" i="1"/>
  <c r="Y113" i="1"/>
  <c r="Z113" i="1"/>
  <c r="Y112" i="1"/>
  <c r="Z112" i="1"/>
  <c r="Y111" i="1"/>
  <c r="Z111" i="1"/>
  <c r="Y110" i="1"/>
  <c r="Z110" i="1"/>
  <c r="Y109" i="1"/>
  <c r="Z109" i="1"/>
  <c r="Y108" i="1"/>
  <c r="Z108" i="1"/>
  <c r="Y107" i="1"/>
  <c r="Z107" i="1"/>
  <c r="Y106" i="1"/>
  <c r="Z106" i="1"/>
  <c r="Y105" i="1"/>
  <c r="Z105" i="1"/>
  <c r="Y104" i="1"/>
  <c r="Z104" i="1"/>
  <c r="Y103" i="1"/>
  <c r="Z103" i="1"/>
  <c r="Y102" i="1"/>
  <c r="Z102" i="1"/>
  <c r="Y101" i="1"/>
  <c r="Z101" i="1"/>
  <c r="Y100" i="1"/>
  <c r="Z100" i="1"/>
  <c r="Y99" i="1"/>
  <c r="Z99" i="1"/>
  <c r="Y98" i="1"/>
  <c r="Z98" i="1"/>
  <c r="Y97" i="1"/>
  <c r="Z97" i="1"/>
  <c r="Y96" i="1"/>
  <c r="Z96" i="1"/>
  <c r="Y95" i="1"/>
  <c r="Z95" i="1"/>
  <c r="Y94" i="1"/>
  <c r="Z94" i="1"/>
  <c r="Y93" i="1"/>
  <c r="Z93" i="1"/>
  <c r="Y92" i="1"/>
  <c r="Z92" i="1"/>
  <c r="Y91" i="1"/>
  <c r="Z91" i="1"/>
  <c r="Y90" i="1"/>
  <c r="Z90" i="1"/>
  <c r="Y89" i="1"/>
  <c r="Z89" i="1"/>
  <c r="Y88" i="1"/>
  <c r="Z88" i="1"/>
  <c r="Y87" i="1"/>
  <c r="Z87" i="1"/>
  <c r="Y86" i="1"/>
  <c r="Z86" i="1"/>
  <c r="Y85" i="1"/>
  <c r="Z85" i="1"/>
  <c r="Y84" i="1"/>
  <c r="Z84" i="1"/>
  <c r="Y83" i="1"/>
  <c r="Z83" i="1"/>
  <c r="Y82" i="1"/>
  <c r="Z82" i="1"/>
  <c r="Y81" i="1"/>
  <c r="Z81" i="1"/>
  <c r="Y80" i="1"/>
  <c r="Z80" i="1"/>
  <c r="Y79" i="1"/>
  <c r="Z79" i="1"/>
  <c r="Y78" i="1"/>
  <c r="Z78" i="1"/>
  <c r="Y77" i="1"/>
  <c r="Z77" i="1"/>
  <c r="Y76" i="1"/>
  <c r="Z76" i="1"/>
  <c r="Y75" i="1"/>
  <c r="Z75" i="1"/>
  <c r="Y74" i="1"/>
  <c r="Z74" i="1"/>
  <c r="Y73" i="1"/>
  <c r="Z73" i="1"/>
  <c r="Y72" i="1"/>
  <c r="Z72" i="1"/>
  <c r="Y71" i="1"/>
  <c r="Z71" i="1"/>
  <c r="Y70" i="1"/>
  <c r="Z70" i="1"/>
  <c r="Y69" i="1"/>
  <c r="Z69" i="1"/>
  <c r="Y68" i="1"/>
  <c r="Z68" i="1"/>
  <c r="Y67" i="1"/>
  <c r="Z67" i="1"/>
  <c r="Y66" i="1"/>
  <c r="Z66" i="1"/>
  <c r="Y65" i="1"/>
  <c r="Z65" i="1"/>
  <c r="Y64" i="1"/>
  <c r="Z64" i="1"/>
  <c r="Y63" i="1"/>
  <c r="Z63" i="1"/>
  <c r="Y62" i="1"/>
  <c r="Z62" i="1"/>
  <c r="Y61" i="1"/>
  <c r="Z61" i="1"/>
  <c r="Y60" i="1"/>
  <c r="Z60" i="1"/>
  <c r="Y59" i="1"/>
  <c r="Z59" i="1"/>
  <c r="Y58" i="1"/>
  <c r="Z58" i="1"/>
  <c r="Y57" i="1"/>
  <c r="Z57" i="1"/>
  <c r="Y56" i="1"/>
  <c r="Z56" i="1"/>
  <c r="Y55" i="1"/>
  <c r="Z55" i="1"/>
  <c r="Y54" i="1"/>
  <c r="Z54" i="1"/>
  <c r="Y53" i="1"/>
  <c r="Z53" i="1"/>
  <c r="Y52" i="1"/>
  <c r="Z52" i="1"/>
  <c r="Y51" i="1"/>
  <c r="Z51" i="1"/>
  <c r="Y50" i="1"/>
  <c r="Z50" i="1"/>
  <c r="Y49" i="1"/>
  <c r="Z49" i="1"/>
  <c r="Y48" i="1"/>
  <c r="Z48" i="1"/>
  <c r="Y47" i="1"/>
  <c r="Z47" i="1"/>
  <c r="Y46" i="1"/>
  <c r="Z46" i="1"/>
  <c r="Y45" i="1"/>
  <c r="Z45" i="1"/>
  <c r="Y44" i="1"/>
  <c r="Z44" i="1"/>
  <c r="Y43" i="1"/>
  <c r="Z43" i="1"/>
  <c r="Y42" i="1"/>
  <c r="Z42" i="1"/>
  <c r="Y41" i="1"/>
  <c r="Z41" i="1"/>
  <c r="Y40" i="1"/>
  <c r="Z40" i="1"/>
  <c r="Y39" i="1"/>
  <c r="Z39" i="1"/>
  <c r="Y38" i="1"/>
  <c r="Z38" i="1"/>
  <c r="Y37" i="1"/>
  <c r="Z37" i="1"/>
  <c r="Y36" i="1"/>
  <c r="Z36" i="1"/>
  <c r="Y35" i="1"/>
  <c r="Z35" i="1"/>
  <c r="Y34" i="1"/>
  <c r="Z34" i="1"/>
  <c r="Y33" i="1"/>
  <c r="Z33" i="1"/>
  <c r="Y32" i="1"/>
  <c r="Z32" i="1"/>
  <c r="Y31" i="1"/>
  <c r="Z31" i="1"/>
  <c r="Y30" i="1"/>
  <c r="Z30" i="1"/>
  <c r="Y29" i="1"/>
  <c r="Z29" i="1"/>
  <c r="Y28" i="1"/>
  <c r="Z28" i="1"/>
  <c r="Y27" i="1"/>
  <c r="Z27" i="1"/>
  <c r="Y26" i="1"/>
  <c r="Z26" i="1"/>
  <c r="Y25" i="1"/>
  <c r="Z25" i="1"/>
  <c r="Y24" i="1"/>
  <c r="Z24" i="1"/>
  <c r="Y23" i="1"/>
  <c r="Z23" i="1"/>
  <c r="Y22" i="1"/>
  <c r="Z22" i="1"/>
  <c r="Y21" i="1"/>
  <c r="Z21" i="1"/>
  <c r="Y20" i="1"/>
  <c r="Z20" i="1"/>
  <c r="Y19" i="1"/>
  <c r="Z19" i="1"/>
  <c r="Y18" i="1"/>
  <c r="Z18" i="1"/>
  <c r="Y17" i="1"/>
  <c r="Z17" i="1"/>
  <c r="Y16" i="1"/>
  <c r="Z16" i="1"/>
  <c r="Y15" i="1"/>
  <c r="Z15" i="1"/>
  <c r="Y14" i="1"/>
  <c r="Z14" i="1"/>
  <c r="Y13" i="1"/>
  <c r="Z13" i="1"/>
  <c r="Y12" i="1"/>
  <c r="Z12" i="1"/>
  <c r="Y11" i="1"/>
  <c r="Z11" i="1"/>
  <c r="Y10" i="1"/>
  <c r="Z10" i="1"/>
  <c r="Y9" i="1"/>
  <c r="Z9" i="1"/>
  <c r="Y8" i="1"/>
  <c r="Z8" i="1"/>
  <c r="Y7" i="1"/>
  <c r="Z7" i="1"/>
  <c r="P413" i="1"/>
  <c r="P396" i="1"/>
  <c r="N444" i="1"/>
  <c r="O444" i="1" s="1"/>
  <c r="BJ444" i="1" s="1"/>
  <c r="BK444" i="1" s="1"/>
  <c r="P237" i="1"/>
  <c r="P87" i="1"/>
  <c r="S104" i="1"/>
  <c r="R413" i="1"/>
  <c r="P327" i="1"/>
  <c r="S93" i="1"/>
  <c r="R340" i="1"/>
  <c r="P314" i="1"/>
  <c r="P299" i="1"/>
  <c r="BB299" i="1" s="1"/>
  <c r="S200" i="1"/>
  <c r="P196" i="1"/>
  <c r="S48" i="1"/>
  <c r="P418" i="1"/>
  <c r="S316" i="1"/>
  <c r="R200" i="1"/>
  <c r="R405" i="1"/>
  <c r="S304" i="1"/>
  <c r="R239" i="1"/>
  <c r="P134" i="1"/>
  <c r="P122" i="1"/>
  <c r="R79" i="1"/>
  <c r="P63" i="1"/>
  <c r="S37" i="1"/>
  <c r="S372" i="1"/>
  <c r="S294" i="1"/>
  <c r="R226" i="1"/>
  <c r="R155" i="1"/>
  <c r="S457" i="1"/>
  <c r="R429" i="1"/>
  <c r="N356" i="1"/>
  <c r="O356" i="1" s="1"/>
  <c r="BJ356" i="1" s="1"/>
  <c r="BK356" i="1" s="1"/>
  <c r="R336" i="1"/>
  <c r="S301" i="1"/>
  <c r="P295" i="1"/>
  <c r="P231" i="1"/>
  <c r="S208" i="1"/>
  <c r="P202" i="1"/>
  <c r="P201" i="1"/>
  <c r="P106" i="1"/>
  <c r="S88" i="1"/>
  <c r="P79" i="1"/>
  <c r="S492" i="1"/>
  <c r="N457" i="1"/>
  <c r="O457" i="1" s="1"/>
  <c r="BJ457" i="1" s="1"/>
  <c r="BK457" i="1" s="1"/>
  <c r="S393" i="1"/>
  <c r="S348" i="1"/>
  <c r="R297" i="1"/>
  <c r="N267" i="1"/>
  <c r="O267" i="1" s="1"/>
  <c r="BJ267" i="1" s="1"/>
  <c r="BK267" i="1" s="1"/>
  <c r="S202" i="1"/>
  <c r="S181" i="1"/>
  <c r="S106" i="1"/>
  <c r="N79" i="1"/>
  <c r="O79" i="1" s="1"/>
  <c r="BJ79" i="1" s="1"/>
  <c r="BK79" i="1" s="1"/>
  <c r="S41" i="1"/>
  <c r="S17" i="1"/>
  <c r="P492" i="1"/>
  <c r="R492" i="1"/>
  <c r="P482" i="1"/>
  <c r="S444" i="1"/>
  <c r="N413" i="1"/>
  <c r="O413" i="1" s="1"/>
  <c r="BJ413" i="1" s="1"/>
  <c r="BK413" i="1" s="1"/>
  <c r="P402" i="1"/>
  <c r="S376" i="1"/>
  <c r="P372" i="1"/>
  <c r="P371" i="1"/>
  <c r="S340" i="1"/>
  <c r="P340" i="1"/>
  <c r="P338" i="1"/>
  <c r="R316" i="1"/>
  <c r="P304" i="1"/>
  <c r="S247" i="1"/>
  <c r="R228" i="1"/>
  <c r="P226" i="1"/>
  <c r="P224" i="1"/>
  <c r="S179" i="1"/>
  <c r="S466" i="1"/>
  <c r="R440" i="1"/>
  <c r="P438" i="1"/>
  <c r="R419" i="1"/>
  <c r="S399" i="1"/>
  <c r="R397" i="1"/>
  <c r="R393" i="1"/>
  <c r="P386" i="1"/>
  <c r="R369" i="1"/>
  <c r="P362" i="1"/>
  <c r="P358" i="1"/>
  <c r="R345" i="1"/>
  <c r="S322" i="1"/>
  <c r="P322" i="1"/>
  <c r="S314" i="1"/>
  <c r="N301" i="1"/>
  <c r="N294" i="1"/>
  <c r="O294" i="1" s="1"/>
  <c r="BJ294" i="1" s="1"/>
  <c r="BK294" i="1" s="1"/>
  <c r="P287" i="1"/>
  <c r="S273" i="1"/>
  <c r="P273" i="1"/>
  <c r="P253" i="1"/>
  <c r="R202" i="1"/>
  <c r="S190" i="1"/>
  <c r="S175" i="1"/>
  <c r="R161" i="1"/>
  <c r="S153" i="1"/>
  <c r="S133" i="1"/>
  <c r="S83" i="1"/>
  <c r="S44" i="1"/>
  <c r="P44" i="1"/>
  <c r="S15" i="1"/>
  <c r="R399" i="1"/>
  <c r="R322" i="1"/>
  <c r="R308" i="1"/>
  <c r="S298" i="1"/>
  <c r="P288" i="1"/>
  <c r="R273" i="1"/>
  <c r="S253" i="1"/>
  <c r="S218" i="1"/>
  <c r="R159" i="1"/>
  <c r="S95" i="1"/>
  <c r="S60" i="1"/>
  <c r="R44" i="1"/>
  <c r="R15" i="1"/>
  <c r="P459" i="1"/>
  <c r="P130" i="1"/>
  <c r="P311" i="1"/>
  <c r="P255" i="1"/>
  <c r="N255" i="1"/>
  <c r="O255" i="1" s="1"/>
  <c r="BJ255" i="1" s="1"/>
  <c r="BK255" i="1" s="1"/>
  <c r="N220" i="1"/>
  <c r="O220" i="1" s="1"/>
  <c r="BJ220" i="1" s="1"/>
  <c r="BK220" i="1" s="1"/>
  <c r="S220" i="1"/>
  <c r="N151" i="1"/>
  <c r="O151" i="1" s="1"/>
  <c r="BJ151" i="1" s="1"/>
  <c r="BK151" i="1" s="1"/>
  <c r="R151" i="1"/>
  <c r="N21" i="1"/>
  <c r="O21" i="1" s="1"/>
  <c r="BJ21" i="1" s="1"/>
  <c r="BK21" i="1" s="1"/>
  <c r="R21" i="1"/>
  <c r="P456" i="1"/>
  <c r="N446" i="1"/>
  <c r="O446" i="1" s="1"/>
  <c r="BJ446" i="1" s="1"/>
  <c r="BK446" i="1" s="1"/>
  <c r="S446" i="1"/>
  <c r="S437" i="1"/>
  <c r="N437" i="1"/>
  <c r="O437" i="1" s="1"/>
  <c r="BJ437" i="1" s="1"/>
  <c r="BK437" i="1" s="1"/>
  <c r="R437" i="1"/>
  <c r="R428" i="1"/>
  <c r="R415" i="1"/>
  <c r="N415" i="1"/>
  <c r="O415" i="1" s="1"/>
  <c r="BJ415" i="1" s="1"/>
  <c r="BK415" i="1" s="1"/>
  <c r="S415" i="1"/>
  <c r="S391" i="1"/>
  <c r="R391" i="1"/>
  <c r="R353" i="1"/>
  <c r="N353" i="1"/>
  <c r="O353" i="1" s="1"/>
  <c r="BJ353" i="1" s="1"/>
  <c r="BK353" i="1" s="1"/>
  <c r="S353" i="1"/>
  <c r="R302" i="1"/>
  <c r="N302" i="1"/>
  <c r="O302" i="1" s="1"/>
  <c r="BJ302" i="1" s="1"/>
  <c r="BK302" i="1" s="1"/>
  <c r="S302" i="1"/>
  <c r="N286" i="1"/>
  <c r="O286" i="1" s="1"/>
  <c r="BJ286" i="1" s="1"/>
  <c r="BK286" i="1" s="1"/>
  <c r="R286" i="1"/>
  <c r="N248" i="1"/>
  <c r="S248" i="1"/>
  <c r="N241" i="1"/>
  <c r="O241" i="1" s="1"/>
  <c r="BJ241" i="1" s="1"/>
  <c r="BK241" i="1" s="1"/>
  <c r="R241" i="1"/>
  <c r="R183" i="1"/>
  <c r="P183" i="1"/>
  <c r="S183" i="1"/>
  <c r="S171" i="1"/>
  <c r="R171" i="1"/>
  <c r="N136" i="1"/>
  <c r="O136" i="1" s="1"/>
  <c r="BJ136" i="1" s="1"/>
  <c r="BK136" i="1" s="1"/>
  <c r="R136" i="1"/>
  <c r="N114" i="1"/>
  <c r="O114" i="1" s="1"/>
  <c r="BJ114" i="1" s="1"/>
  <c r="BK114" i="1" s="1"/>
  <c r="S114" i="1"/>
  <c r="R70" i="1"/>
  <c r="N70" i="1"/>
  <c r="O70" i="1" s="1"/>
  <c r="BJ70" i="1" s="1"/>
  <c r="BK70" i="1" s="1"/>
  <c r="N34" i="1"/>
  <c r="O34" i="1" s="1"/>
  <c r="BJ34" i="1" s="1"/>
  <c r="BK34" i="1" s="1"/>
  <c r="R34" i="1"/>
  <c r="S19" i="1"/>
  <c r="N19" i="1"/>
  <c r="O19" i="1" s="1"/>
  <c r="BJ19" i="1" s="1"/>
  <c r="BK19" i="1" s="1"/>
  <c r="P19" i="1"/>
  <c r="S489" i="1"/>
  <c r="S460" i="1"/>
  <c r="P458" i="1"/>
  <c r="R456" i="1"/>
  <c r="P454" i="1"/>
  <c r="R453" i="1"/>
  <c r="R332" i="1"/>
  <c r="N332" i="1"/>
  <c r="O332" i="1" s="1"/>
  <c r="BJ332" i="1" s="1"/>
  <c r="BK332" i="1" s="1"/>
  <c r="S332" i="1"/>
  <c r="S324" i="1"/>
  <c r="R324" i="1"/>
  <c r="N236" i="1"/>
  <c r="O236" i="1" s="1"/>
  <c r="BJ236" i="1" s="1"/>
  <c r="BK236" i="1" s="1"/>
  <c r="S236" i="1"/>
  <c r="R206" i="1"/>
  <c r="N206" i="1"/>
  <c r="O206" i="1" s="1"/>
  <c r="BJ206" i="1" s="1"/>
  <c r="BK206" i="1" s="1"/>
  <c r="S206" i="1"/>
  <c r="S70" i="1"/>
  <c r="S51" i="1"/>
  <c r="P51" i="1"/>
  <c r="S21" i="1"/>
  <c r="R493" i="1"/>
  <c r="R489" i="1"/>
  <c r="R476" i="1"/>
  <c r="S441" i="1"/>
  <c r="N441" i="1"/>
  <c r="O441" i="1" s="1"/>
  <c r="BJ441" i="1" s="1"/>
  <c r="BK441" i="1" s="1"/>
  <c r="R441" i="1"/>
  <c r="S424" i="1"/>
  <c r="N424" i="1"/>
  <c r="O424" i="1" s="1"/>
  <c r="BJ424" i="1" s="1"/>
  <c r="BK424" i="1" s="1"/>
  <c r="S409" i="1"/>
  <c r="N409" i="1"/>
  <c r="O409" i="1" s="1"/>
  <c r="BJ409" i="1" s="1"/>
  <c r="BK409" i="1" s="1"/>
  <c r="R409" i="1"/>
  <c r="S396" i="1"/>
  <c r="N396" i="1"/>
  <c r="O396" i="1" s="1"/>
  <c r="BJ396" i="1" s="1"/>
  <c r="BK396" i="1" s="1"/>
  <c r="S394" i="1"/>
  <c r="P394" i="1"/>
  <c r="S286" i="1"/>
  <c r="N194" i="1"/>
  <c r="O194" i="1" s="1"/>
  <c r="BJ194" i="1" s="1"/>
  <c r="BK194" i="1" s="1"/>
  <c r="S194" i="1"/>
  <c r="N177" i="1"/>
  <c r="O177" i="1" s="1"/>
  <c r="BJ177" i="1" s="1"/>
  <c r="BK177" i="1" s="1"/>
  <c r="S177" i="1"/>
  <c r="P75" i="1"/>
  <c r="N75" i="1"/>
  <c r="O75" i="1" s="1"/>
  <c r="BJ75" i="1" s="1"/>
  <c r="BK75" i="1" s="1"/>
  <c r="R75" i="1"/>
  <c r="R19" i="1"/>
  <c r="P446" i="1"/>
  <c r="P441" i="1"/>
  <c r="P437" i="1"/>
  <c r="P414" i="1"/>
  <c r="P409" i="1"/>
  <c r="P391" i="1"/>
  <c r="P378" i="1"/>
  <c r="R372" i="1"/>
  <c r="P350" i="1"/>
  <c r="P330" i="1"/>
  <c r="S329" i="1"/>
  <c r="R314" i="1"/>
  <c r="P286" i="1"/>
  <c r="P284" i="1"/>
  <c r="R263" i="1"/>
  <c r="P243" i="1"/>
  <c r="P241" i="1"/>
  <c r="R224" i="1"/>
  <c r="P220" i="1"/>
  <c r="S201" i="1"/>
  <c r="P194" i="1"/>
  <c r="S173" i="1"/>
  <c r="P171" i="1"/>
  <c r="N124" i="1"/>
  <c r="O124" i="1" s="1"/>
  <c r="BJ124" i="1" s="1"/>
  <c r="BK124" i="1" s="1"/>
  <c r="P112" i="1"/>
  <c r="S97" i="1"/>
  <c r="N93" i="1"/>
  <c r="O93" i="1" s="1"/>
  <c r="BJ93" i="1" s="1"/>
  <c r="BK93" i="1" s="1"/>
  <c r="P91" i="1"/>
  <c r="N41" i="1"/>
  <c r="O41" i="1" s="1"/>
  <c r="BJ41" i="1" s="1"/>
  <c r="BK41" i="1" s="1"/>
  <c r="P21" i="1"/>
  <c r="N17" i="1"/>
  <c r="O17" i="1" s="1"/>
  <c r="BJ17" i="1" s="1"/>
  <c r="BK17" i="1" s="1"/>
  <c r="P422" i="1"/>
  <c r="S369" i="1"/>
  <c r="P369" i="1"/>
  <c r="P366" i="1"/>
  <c r="S356" i="1"/>
  <c r="P348" i="1"/>
  <c r="P316" i="1"/>
  <c r="P247" i="1"/>
  <c r="P186" i="1"/>
  <c r="S132" i="1"/>
  <c r="P132" i="1"/>
  <c r="P131" i="1"/>
  <c r="R83" i="1"/>
  <c r="P168" i="1"/>
  <c r="S161" i="1"/>
  <c r="P161" i="1"/>
  <c r="S155" i="1"/>
  <c r="R132" i="1"/>
  <c r="P128" i="1"/>
  <c r="P104" i="1"/>
  <c r="R77" i="1"/>
  <c r="S498" i="1"/>
  <c r="S496" i="1"/>
  <c r="R485" i="1"/>
  <c r="P485" i="1"/>
  <c r="S473" i="1"/>
  <c r="R469" i="1"/>
  <c r="P469" i="1"/>
  <c r="P462" i="1"/>
  <c r="N453" i="1"/>
  <c r="O453" i="1" s="1"/>
  <c r="BJ453" i="1" s="1"/>
  <c r="BK453" i="1" s="1"/>
  <c r="P453" i="1"/>
  <c r="N440" i="1"/>
  <c r="O440" i="1" s="1"/>
  <c r="BJ440" i="1" s="1"/>
  <c r="BK440" i="1" s="1"/>
  <c r="P440" i="1"/>
  <c r="S434" i="1"/>
  <c r="S432" i="1"/>
  <c r="P430" i="1"/>
  <c r="R425" i="1"/>
  <c r="P425" i="1"/>
  <c r="P419" i="1"/>
  <c r="P407" i="1"/>
  <c r="P359" i="1"/>
  <c r="R348" i="1"/>
  <c r="P346" i="1"/>
  <c r="R333" i="1"/>
  <c r="S330" i="1"/>
  <c r="R329" i="1"/>
  <c r="P329" i="1"/>
  <c r="P324" i="1"/>
  <c r="P319" i="1"/>
  <c r="R310" i="1"/>
  <c r="P308" i="1"/>
  <c r="R304" i="1"/>
  <c r="S299" i="1"/>
  <c r="R298" i="1"/>
  <c r="P298" i="1"/>
  <c r="N295" i="1"/>
  <c r="O295" i="1" s="1"/>
  <c r="BJ295" i="1" s="1"/>
  <c r="BK295" i="1" s="1"/>
  <c r="S295" i="1"/>
  <c r="N275" i="1"/>
  <c r="O275" i="1" s="1"/>
  <c r="BJ275" i="1" s="1"/>
  <c r="BK275" i="1" s="1"/>
  <c r="S275" i="1"/>
  <c r="P259" i="1"/>
  <c r="N243" i="1"/>
  <c r="O243" i="1" s="1"/>
  <c r="BJ243" i="1" s="1"/>
  <c r="BK243" i="1" s="1"/>
  <c r="R243" i="1"/>
  <c r="N184" i="1"/>
  <c r="O184" i="1" s="1"/>
  <c r="BJ184" i="1" s="1"/>
  <c r="BK184" i="1" s="1"/>
  <c r="R184" i="1"/>
  <c r="N61" i="1"/>
  <c r="O61" i="1" s="1"/>
  <c r="BJ61" i="1" s="1"/>
  <c r="BK61" i="1" s="1"/>
  <c r="R61" i="1"/>
  <c r="S49" i="1"/>
  <c r="R49" i="1"/>
  <c r="N33" i="1"/>
  <c r="O33" i="1" s="1"/>
  <c r="BJ33" i="1" s="1"/>
  <c r="BK33" i="1" s="1"/>
  <c r="S33" i="1"/>
  <c r="N11" i="1"/>
  <c r="O11" i="1" s="1"/>
  <c r="BJ11" i="1" s="1"/>
  <c r="BK11" i="1" s="1"/>
  <c r="R11" i="1"/>
  <c r="P498" i="1"/>
  <c r="R496" i="1"/>
  <c r="S478" i="1"/>
  <c r="R473" i="1"/>
  <c r="N469" i="1"/>
  <c r="O469" i="1" s="1"/>
  <c r="BJ469" i="1" s="1"/>
  <c r="BK469" i="1" s="1"/>
  <c r="S462" i="1"/>
  <c r="P434" i="1"/>
  <c r="R432" i="1"/>
  <c r="N425" i="1"/>
  <c r="O425" i="1" s="1"/>
  <c r="BJ425" i="1" s="1"/>
  <c r="BK425" i="1" s="1"/>
  <c r="N419" i="1"/>
  <c r="O419" i="1" s="1"/>
  <c r="BJ419" i="1" s="1"/>
  <c r="BK419" i="1" s="1"/>
  <c r="R407" i="1"/>
  <c r="P382" i="1"/>
  <c r="S346" i="1"/>
  <c r="N324" i="1"/>
  <c r="O324" i="1" s="1"/>
  <c r="BJ324" i="1" s="1"/>
  <c r="BK324" i="1" s="1"/>
  <c r="N308" i="1"/>
  <c r="O308" i="1" s="1"/>
  <c r="BJ308" i="1" s="1"/>
  <c r="BK308" i="1" s="1"/>
  <c r="N292" i="1"/>
  <c r="O292" i="1" s="1"/>
  <c r="BJ292" i="1" s="1"/>
  <c r="BK292" i="1" s="1"/>
  <c r="S292" i="1"/>
  <c r="N290" i="1"/>
  <c r="O290" i="1" s="1"/>
  <c r="BJ290" i="1" s="1"/>
  <c r="BK290" i="1" s="1"/>
  <c r="R290" i="1"/>
  <c r="N279" i="1"/>
  <c r="O279" i="1" s="1"/>
  <c r="BJ279" i="1" s="1"/>
  <c r="BK279" i="1" s="1"/>
  <c r="R279" i="1"/>
  <c r="P265" i="1"/>
  <c r="N265" i="1"/>
  <c r="O265" i="1" s="1"/>
  <c r="BJ265" i="1" s="1"/>
  <c r="BK265" i="1" s="1"/>
  <c r="R265" i="1"/>
  <c r="S235" i="1"/>
  <c r="N235" i="1"/>
  <c r="O235" i="1" s="1"/>
  <c r="BJ235" i="1" s="1"/>
  <c r="BK235" i="1" s="1"/>
  <c r="P235" i="1"/>
  <c r="N125" i="1"/>
  <c r="O125" i="1" s="1"/>
  <c r="BJ125" i="1" s="1"/>
  <c r="BK125" i="1" s="1"/>
  <c r="R125" i="1"/>
  <c r="N113" i="1"/>
  <c r="O113" i="1" s="1"/>
  <c r="BJ113" i="1" s="1"/>
  <c r="BK113" i="1" s="1"/>
  <c r="S113" i="1"/>
  <c r="N485" i="1"/>
  <c r="O485" i="1" s="1"/>
  <c r="BJ485" i="1" s="1"/>
  <c r="BK485" i="1" s="1"/>
  <c r="S493" i="1"/>
  <c r="S482" i="1"/>
  <c r="S476" i="1"/>
  <c r="P476" i="1"/>
  <c r="R468" i="1"/>
  <c r="P466" i="1"/>
  <c r="P457" i="1"/>
  <c r="N456" i="1"/>
  <c r="O456" i="1" s="1"/>
  <c r="BJ456" i="1" s="1"/>
  <c r="BK456" i="1" s="1"/>
  <c r="R449" i="1"/>
  <c r="P444" i="1"/>
  <c r="P442" i="1"/>
  <c r="S429" i="1"/>
  <c r="N428" i="1"/>
  <c r="O428" i="1" s="1"/>
  <c r="BJ428" i="1" s="1"/>
  <c r="BK428" i="1" s="1"/>
  <c r="P428" i="1"/>
  <c r="P426" i="1"/>
  <c r="R424" i="1"/>
  <c r="P424" i="1"/>
  <c r="S405" i="1"/>
  <c r="N397" i="1"/>
  <c r="O397" i="1" s="1"/>
  <c r="BJ397" i="1" s="1"/>
  <c r="BK397" i="1" s="1"/>
  <c r="P397" i="1"/>
  <c r="P375" i="1"/>
  <c r="P356" i="1"/>
  <c r="P353" i="1"/>
  <c r="P351" i="1"/>
  <c r="S345" i="1"/>
  <c r="P345" i="1"/>
  <c r="P332" i="1"/>
  <c r="P302" i="1"/>
  <c r="P301" i="1"/>
  <c r="P292" i="1"/>
  <c r="N121" i="1"/>
  <c r="O121" i="1" s="1"/>
  <c r="BJ121" i="1" s="1"/>
  <c r="BK121" i="1" s="1"/>
  <c r="S121" i="1"/>
  <c r="N35" i="1"/>
  <c r="O35" i="1" s="1"/>
  <c r="BJ35" i="1" s="1"/>
  <c r="BK35" i="1" s="1"/>
  <c r="R35" i="1"/>
  <c r="S30" i="1"/>
  <c r="N30" i="1"/>
  <c r="O30" i="1" s="1"/>
  <c r="BJ30" i="1" s="1"/>
  <c r="BK30" i="1" s="1"/>
  <c r="R30" i="1"/>
  <c r="N261" i="1"/>
  <c r="O261" i="1" s="1"/>
  <c r="BJ261" i="1" s="1"/>
  <c r="BK261" i="1" s="1"/>
  <c r="R261" i="1"/>
  <c r="N259" i="1"/>
  <c r="O259" i="1" s="1"/>
  <c r="BJ259" i="1" s="1"/>
  <c r="BK259" i="1" s="1"/>
  <c r="S259" i="1"/>
  <c r="R249" i="1"/>
  <c r="N249" i="1"/>
  <c r="O249" i="1" s="1"/>
  <c r="BJ249" i="1" s="1"/>
  <c r="BK249" i="1" s="1"/>
  <c r="S249" i="1"/>
  <c r="R235" i="1"/>
  <c r="S214" i="1"/>
  <c r="N214" i="1"/>
  <c r="O214" i="1" s="1"/>
  <c r="BJ214" i="1" s="1"/>
  <c r="BK214" i="1" s="1"/>
  <c r="P214" i="1"/>
  <c r="S188" i="1"/>
  <c r="R188" i="1"/>
  <c r="P163" i="1"/>
  <c r="N163" i="1"/>
  <c r="O163" i="1" s="1"/>
  <c r="BJ163" i="1" s="1"/>
  <c r="BK163" i="1" s="1"/>
  <c r="S163" i="1"/>
  <c r="R69" i="1"/>
  <c r="N69" i="1"/>
  <c r="O69" i="1" s="1"/>
  <c r="BJ69" i="1" s="1"/>
  <c r="BK69" i="1" s="1"/>
  <c r="S69" i="1"/>
  <c r="R13" i="1"/>
  <c r="N13" i="1"/>
  <c r="O13" i="1" s="1"/>
  <c r="BJ13" i="1" s="1"/>
  <c r="BK13" i="1" s="1"/>
  <c r="S13" i="1"/>
  <c r="P275" i="1"/>
  <c r="R253" i="1"/>
  <c r="S237" i="1"/>
  <c r="R220" i="1"/>
  <c r="R208" i="1"/>
  <c r="S203" i="1"/>
  <c r="R196" i="1"/>
  <c r="R194" i="1"/>
  <c r="P188" i="1"/>
  <c r="S186" i="1"/>
  <c r="P184" i="1"/>
  <c r="N183" i="1"/>
  <c r="O183" i="1" s="1"/>
  <c r="BJ183" i="1" s="1"/>
  <c r="BK183" i="1" s="1"/>
  <c r="N181" i="1"/>
  <c r="O181" i="1" s="1"/>
  <c r="BJ181" i="1" s="1"/>
  <c r="BK181" i="1" s="1"/>
  <c r="P179" i="1"/>
  <c r="P175" i="1"/>
  <c r="N171" i="1"/>
  <c r="O171" i="1" s="1"/>
  <c r="BJ171" i="1" s="1"/>
  <c r="BK171" i="1" s="1"/>
  <c r="N157" i="1"/>
  <c r="O157" i="1" s="1"/>
  <c r="BJ157" i="1" s="1"/>
  <c r="BK157" i="1" s="1"/>
  <c r="N153" i="1"/>
  <c r="O153" i="1" s="1"/>
  <c r="BJ153" i="1" s="1"/>
  <c r="BK153" i="1" s="1"/>
  <c r="N133" i="1"/>
  <c r="O133" i="1" s="1"/>
  <c r="BJ133" i="1" s="1"/>
  <c r="BK133" i="1" s="1"/>
  <c r="S128" i="1"/>
  <c r="P125" i="1"/>
  <c r="P121" i="1"/>
  <c r="P113" i="1"/>
  <c r="P99" i="1"/>
  <c r="S87" i="1"/>
  <c r="P85" i="1"/>
  <c r="R63" i="1"/>
  <c r="S53" i="1"/>
  <c r="P35" i="1"/>
  <c r="P30" i="1"/>
  <c r="P294" i="1"/>
  <c r="S287" i="1"/>
  <c r="P267" i="1"/>
  <c r="P248" i="1"/>
  <c r="P244" i="1"/>
  <c r="P236" i="1"/>
  <c r="P228" i="1"/>
  <c r="P218" i="1"/>
  <c r="P213" i="1"/>
  <c r="P114" i="1"/>
  <c r="R82" i="1"/>
  <c r="S77" i="1"/>
  <c r="P77" i="1"/>
  <c r="P67" i="1"/>
  <c r="P59" i="1"/>
  <c r="P55" i="1"/>
  <c r="P54" i="1"/>
  <c r="P32" i="1"/>
  <c r="P177" i="1"/>
  <c r="P173" i="1"/>
  <c r="P126" i="1"/>
  <c r="S488" i="1"/>
  <c r="N488" i="1"/>
  <c r="O488" i="1" s="1"/>
  <c r="BJ488" i="1" s="1"/>
  <c r="BK488" i="1" s="1"/>
  <c r="N354" i="1"/>
  <c r="O354" i="1" s="1"/>
  <c r="BJ354" i="1" s="1"/>
  <c r="BK354" i="1" s="1"/>
  <c r="S354" i="1"/>
  <c r="N240" i="1"/>
  <c r="O240" i="1" s="1"/>
  <c r="BJ240" i="1" s="1"/>
  <c r="BK240" i="1" s="1"/>
  <c r="S240" i="1"/>
  <c r="R149" i="1"/>
  <c r="S149" i="1"/>
  <c r="N105" i="1"/>
  <c r="O105" i="1" s="1"/>
  <c r="BJ105" i="1" s="1"/>
  <c r="BK105" i="1" s="1"/>
  <c r="R105" i="1"/>
  <c r="S105" i="1"/>
  <c r="N98" i="1"/>
  <c r="O98" i="1" s="1"/>
  <c r="BJ98" i="1" s="1"/>
  <c r="BK98" i="1" s="1"/>
  <c r="S98" i="1"/>
  <c r="S10" i="1"/>
  <c r="N10" i="1"/>
  <c r="R10" i="1"/>
  <c r="P491" i="1"/>
  <c r="R488" i="1"/>
  <c r="P486" i="1"/>
  <c r="S480" i="1"/>
  <c r="S477" i="1"/>
  <c r="N461" i="1"/>
  <c r="O461" i="1" s="1"/>
  <c r="BJ461" i="1" s="1"/>
  <c r="BK461" i="1" s="1"/>
  <c r="R461" i="1"/>
  <c r="R460" i="1"/>
  <c r="P450" i="1"/>
  <c r="N448" i="1"/>
  <c r="O448" i="1" s="1"/>
  <c r="BJ448" i="1" s="1"/>
  <c r="BK448" i="1" s="1"/>
  <c r="R448" i="1"/>
  <c r="S448" i="1"/>
  <c r="P398" i="1"/>
  <c r="S398" i="1"/>
  <c r="R377" i="1"/>
  <c r="N377" i="1"/>
  <c r="O377" i="1" s="1"/>
  <c r="BJ377" i="1" s="1"/>
  <c r="BK377" i="1" s="1"/>
  <c r="S377" i="1"/>
  <c r="N361" i="1"/>
  <c r="O361" i="1" s="1"/>
  <c r="BJ361" i="1" s="1"/>
  <c r="BK361" i="1" s="1"/>
  <c r="R361" i="1"/>
  <c r="N337" i="1"/>
  <c r="O337" i="1" s="1"/>
  <c r="BJ337" i="1" s="1"/>
  <c r="BK337" i="1" s="1"/>
  <c r="R337" i="1"/>
  <c r="P320" i="1"/>
  <c r="N320" i="1"/>
  <c r="O320" i="1" s="1"/>
  <c r="BJ320" i="1" s="1"/>
  <c r="BK320" i="1" s="1"/>
  <c r="R320" i="1"/>
  <c r="P192" i="1"/>
  <c r="N192" i="1"/>
  <c r="O192" i="1" s="1"/>
  <c r="BJ192" i="1" s="1"/>
  <c r="BK192" i="1" s="1"/>
  <c r="R192" i="1"/>
  <c r="S192" i="1"/>
  <c r="N187" i="1"/>
  <c r="O187" i="1" s="1"/>
  <c r="BJ187" i="1" s="1"/>
  <c r="BK187" i="1" s="1"/>
  <c r="S187" i="1"/>
  <c r="S472" i="1"/>
  <c r="N472" i="1"/>
  <c r="O472" i="1" s="1"/>
  <c r="BJ472" i="1" s="1"/>
  <c r="BK472" i="1" s="1"/>
  <c r="S421" i="1"/>
  <c r="N421" i="1"/>
  <c r="O421" i="1" s="1"/>
  <c r="BJ421" i="1" s="1"/>
  <c r="BK421" i="1" s="1"/>
  <c r="S403" i="1"/>
  <c r="N403" i="1"/>
  <c r="O403" i="1" s="1"/>
  <c r="BJ403" i="1" s="1"/>
  <c r="BK403" i="1" s="1"/>
  <c r="P403" i="1"/>
  <c r="R392" i="1"/>
  <c r="N392" i="1"/>
  <c r="O392" i="1" s="1"/>
  <c r="BJ392" i="1" s="1"/>
  <c r="BK392" i="1" s="1"/>
  <c r="S388" i="1"/>
  <c r="N388" i="1"/>
  <c r="O388" i="1" s="1"/>
  <c r="BJ388" i="1" s="1"/>
  <c r="BK388" i="1" s="1"/>
  <c r="S384" i="1"/>
  <c r="N384" i="1"/>
  <c r="O384" i="1" s="1"/>
  <c r="BJ384" i="1" s="1"/>
  <c r="BK384" i="1" s="1"/>
  <c r="S380" i="1"/>
  <c r="N380" i="1"/>
  <c r="O380" i="1" s="1"/>
  <c r="BJ380" i="1" s="1"/>
  <c r="BK380" i="1" s="1"/>
  <c r="S169" i="1"/>
  <c r="N169" i="1"/>
  <c r="O169" i="1" s="1"/>
  <c r="BJ169" i="1" s="1"/>
  <c r="BK169" i="1" s="1"/>
  <c r="P169" i="1"/>
  <c r="R169" i="1"/>
  <c r="N162" i="1"/>
  <c r="O162" i="1" s="1"/>
  <c r="BJ162" i="1" s="1"/>
  <c r="BK162" i="1" s="1"/>
  <c r="S162" i="1"/>
  <c r="R497" i="1"/>
  <c r="S494" i="1"/>
  <c r="R480" i="1"/>
  <c r="R477" i="1"/>
  <c r="R472" i="1"/>
  <c r="N470" i="1"/>
  <c r="P470" i="1"/>
  <c r="N464" i="1"/>
  <c r="O464" i="1" s="1"/>
  <c r="BJ464" i="1" s="1"/>
  <c r="BK464" i="1" s="1"/>
  <c r="R464" i="1"/>
  <c r="S450" i="1"/>
  <c r="P423" i="1"/>
  <c r="S423" i="1"/>
  <c r="R421" i="1"/>
  <c r="R403" i="1"/>
  <c r="S401" i="1"/>
  <c r="R401" i="1"/>
  <c r="R388" i="1"/>
  <c r="R384" i="1"/>
  <c r="R380" i="1"/>
  <c r="N374" i="1"/>
  <c r="O374" i="1" s="1"/>
  <c r="BJ374" i="1" s="1"/>
  <c r="BK374" i="1" s="1"/>
  <c r="S374" i="1"/>
  <c r="N326" i="1"/>
  <c r="O326" i="1" s="1"/>
  <c r="BJ326" i="1" s="1"/>
  <c r="BK326" i="1" s="1"/>
  <c r="R326" i="1"/>
  <c r="S281" i="1"/>
  <c r="N281" i="1"/>
  <c r="O281" i="1" s="1"/>
  <c r="BJ281" i="1" s="1"/>
  <c r="BK281" i="1" s="1"/>
  <c r="P281" i="1"/>
  <c r="R198" i="1"/>
  <c r="N198" i="1"/>
  <c r="O198" i="1" s="1"/>
  <c r="BJ198" i="1" s="1"/>
  <c r="BK198" i="1" s="1"/>
  <c r="S198" i="1"/>
  <c r="P475" i="1"/>
  <c r="N445" i="1"/>
  <c r="O445" i="1" s="1"/>
  <c r="BJ445" i="1" s="1"/>
  <c r="BK445" i="1" s="1"/>
  <c r="R445" i="1"/>
  <c r="S445" i="1"/>
  <c r="S436" i="1"/>
  <c r="R436" i="1"/>
  <c r="S389" i="1"/>
  <c r="N389" i="1"/>
  <c r="O389" i="1" s="1"/>
  <c r="BJ389" i="1" s="1"/>
  <c r="BK389" i="1" s="1"/>
  <c r="S385" i="1"/>
  <c r="N385" i="1"/>
  <c r="O385" i="1" s="1"/>
  <c r="BJ385" i="1" s="1"/>
  <c r="BK385" i="1" s="1"/>
  <c r="S381" i="1"/>
  <c r="N381" i="1"/>
  <c r="O381" i="1" s="1"/>
  <c r="BJ381" i="1" s="1"/>
  <c r="BK381" i="1" s="1"/>
  <c r="N364" i="1"/>
  <c r="O364" i="1" s="1"/>
  <c r="BJ364" i="1" s="1"/>
  <c r="BK364" i="1" s="1"/>
  <c r="R364" i="1"/>
  <c r="N342" i="1"/>
  <c r="O342" i="1" s="1"/>
  <c r="BJ342" i="1" s="1"/>
  <c r="BK342" i="1" s="1"/>
  <c r="P342" i="1"/>
  <c r="N306" i="1"/>
  <c r="O306" i="1" s="1"/>
  <c r="BJ306" i="1" s="1"/>
  <c r="BK306" i="1" s="1"/>
  <c r="R306" i="1"/>
  <c r="P494" i="1"/>
  <c r="P490" i="1"/>
  <c r="P489" i="1"/>
  <c r="P488" i="1"/>
  <c r="P487" i="1"/>
  <c r="P478" i="1"/>
  <c r="P474" i="1"/>
  <c r="P473" i="1"/>
  <c r="P472" i="1"/>
  <c r="P471" i="1"/>
  <c r="P460" i="1"/>
  <c r="P443" i="1"/>
  <c r="S430" i="1"/>
  <c r="P421" i="1"/>
  <c r="P415" i="1"/>
  <c r="P399" i="1"/>
  <c r="R395" i="1"/>
  <c r="P393" i="1"/>
  <c r="P392" i="1"/>
  <c r="P389" i="1"/>
  <c r="P388" i="1"/>
  <c r="P385" i="1"/>
  <c r="P384" i="1"/>
  <c r="P381" i="1"/>
  <c r="P374" i="1"/>
  <c r="P364" i="1"/>
  <c r="S362" i="1"/>
  <c r="P361" i="1"/>
  <c r="P354" i="1"/>
  <c r="S338" i="1"/>
  <c r="P337" i="1"/>
  <c r="P306" i="1"/>
  <c r="S284" i="1"/>
  <c r="P277" i="1"/>
  <c r="N277" i="1"/>
  <c r="O277" i="1" s="1"/>
  <c r="BJ277" i="1" s="1"/>
  <c r="BK277" i="1" s="1"/>
  <c r="N252" i="1"/>
  <c r="O252" i="1" s="1"/>
  <c r="BJ252" i="1" s="1"/>
  <c r="BK252" i="1" s="1"/>
  <c r="S252" i="1"/>
  <c r="N245" i="1"/>
  <c r="O245" i="1" s="1"/>
  <c r="BJ245" i="1" s="1"/>
  <c r="BK245" i="1" s="1"/>
  <c r="R245" i="1"/>
  <c r="S245" i="1"/>
  <c r="P455" i="1"/>
  <c r="P427" i="1"/>
  <c r="P390" i="1"/>
  <c r="P367" i="1"/>
  <c r="P343" i="1"/>
  <c r="S251" i="1"/>
  <c r="N251" i="1"/>
  <c r="O251" i="1" s="1"/>
  <c r="BJ251" i="1" s="1"/>
  <c r="BK251" i="1" s="1"/>
  <c r="P251" i="1"/>
  <c r="N233" i="1"/>
  <c r="O233" i="1" s="1"/>
  <c r="BJ233" i="1" s="1"/>
  <c r="BK233" i="1" s="1"/>
  <c r="R233" i="1"/>
  <c r="N193" i="1"/>
  <c r="O193" i="1" s="1"/>
  <c r="BJ193" i="1" s="1"/>
  <c r="BK193" i="1" s="1"/>
  <c r="S193" i="1"/>
  <c r="R141" i="1"/>
  <c r="N141" i="1"/>
  <c r="O141" i="1" s="1"/>
  <c r="BJ141" i="1" s="1"/>
  <c r="BK141" i="1" s="1"/>
  <c r="S141" i="1"/>
  <c r="R120" i="1"/>
  <c r="S120" i="1"/>
  <c r="P439" i="1"/>
  <c r="P370" i="1"/>
  <c r="N230" i="1"/>
  <c r="O230" i="1" s="1"/>
  <c r="BJ230" i="1" s="1"/>
  <c r="BK230" i="1" s="1"/>
  <c r="R230" i="1"/>
  <c r="N216" i="1"/>
  <c r="O216" i="1" s="1"/>
  <c r="BJ216" i="1" s="1"/>
  <c r="BK216" i="1" s="1"/>
  <c r="R216" i="1"/>
  <c r="S216" i="1"/>
  <c r="S204" i="1"/>
  <c r="R204" i="1"/>
  <c r="N111" i="1"/>
  <c r="O111" i="1" s="1"/>
  <c r="BJ111" i="1" s="1"/>
  <c r="BK111" i="1" s="1"/>
  <c r="S111" i="1"/>
  <c r="N45" i="1"/>
  <c r="O45" i="1" s="1"/>
  <c r="BJ45" i="1" s="1"/>
  <c r="BK45" i="1" s="1"/>
  <c r="R45" i="1"/>
  <c r="P279" i="1"/>
  <c r="R275" i="1"/>
  <c r="S267" i="1"/>
  <c r="S265" i="1"/>
  <c r="P261" i="1"/>
  <c r="P252" i="1"/>
  <c r="R247" i="1"/>
  <c r="P245" i="1"/>
  <c r="S244" i="1"/>
  <c r="P240" i="1"/>
  <c r="R237" i="1"/>
  <c r="P233" i="1"/>
  <c r="P230" i="1"/>
  <c r="N228" i="1"/>
  <c r="O228" i="1" s="1"/>
  <c r="BJ228" i="1" s="1"/>
  <c r="BK228" i="1" s="1"/>
  <c r="N226" i="1"/>
  <c r="O226" i="1" s="1"/>
  <c r="BJ226" i="1" s="1"/>
  <c r="BK226" i="1" s="1"/>
  <c r="N224" i="1"/>
  <c r="O224" i="1" s="1"/>
  <c r="BJ224" i="1" s="1"/>
  <c r="BK224" i="1" s="1"/>
  <c r="P216" i="1"/>
  <c r="P204" i="1"/>
  <c r="P200" i="1"/>
  <c r="P193" i="1"/>
  <c r="N190" i="1"/>
  <c r="O190" i="1" s="1"/>
  <c r="BJ190" i="1" s="1"/>
  <c r="BK190" i="1" s="1"/>
  <c r="R186" i="1"/>
  <c r="P119" i="1"/>
  <c r="P105" i="1"/>
  <c r="P98" i="1"/>
  <c r="P58" i="1"/>
  <c r="S58" i="1"/>
  <c r="R52" i="1"/>
  <c r="N52" i="1"/>
  <c r="O52" i="1" s="1"/>
  <c r="BJ52" i="1" s="1"/>
  <c r="BK52" i="1" s="1"/>
  <c r="S29" i="1"/>
  <c r="R29" i="1"/>
  <c r="S22" i="1"/>
  <c r="N22" i="1"/>
  <c r="O22" i="1" s="1"/>
  <c r="BJ22" i="1" s="1"/>
  <c r="BK22" i="1" s="1"/>
  <c r="S14" i="1"/>
  <c r="N14" i="1"/>
  <c r="O14" i="1" s="1"/>
  <c r="BJ14" i="1" s="1"/>
  <c r="BK14" i="1" s="1"/>
  <c r="P160" i="1"/>
  <c r="N143" i="1"/>
  <c r="O143" i="1" s="1"/>
  <c r="BJ143" i="1" s="1"/>
  <c r="BK143" i="1" s="1"/>
  <c r="R143" i="1"/>
  <c r="N65" i="1"/>
  <c r="O65" i="1" s="1"/>
  <c r="BJ65" i="1" s="1"/>
  <c r="BK65" i="1" s="1"/>
  <c r="R65" i="1"/>
  <c r="S65" i="1"/>
  <c r="S52" i="1"/>
  <c r="N38" i="1"/>
  <c r="O38" i="1" s="1"/>
  <c r="BJ38" i="1" s="1"/>
  <c r="BK38" i="1" s="1"/>
  <c r="S38" i="1"/>
  <c r="N25" i="1"/>
  <c r="O25" i="1" s="1"/>
  <c r="BJ25" i="1" s="1"/>
  <c r="BK25" i="1" s="1"/>
  <c r="R25" i="1"/>
  <c r="S25" i="1"/>
  <c r="R22" i="1"/>
  <c r="S18" i="1"/>
  <c r="N18" i="1"/>
  <c r="O18" i="1" s="1"/>
  <c r="BJ18" i="1" s="1"/>
  <c r="BK18" i="1" s="1"/>
  <c r="P263" i="1"/>
  <c r="R259" i="1"/>
  <c r="R255" i="1"/>
  <c r="P249" i="1"/>
  <c r="S239" i="1"/>
  <c r="P239" i="1"/>
  <c r="P208" i="1"/>
  <c r="S195" i="1"/>
  <c r="S185" i="1"/>
  <c r="P185" i="1"/>
  <c r="P182" i="1"/>
  <c r="P181" i="1"/>
  <c r="R179" i="1"/>
  <c r="R177" i="1"/>
  <c r="R175" i="1"/>
  <c r="R173" i="1"/>
  <c r="R163" i="1"/>
  <c r="P159" i="1"/>
  <c r="N158" i="1"/>
  <c r="O158" i="1" s="1"/>
  <c r="BJ158" i="1" s="1"/>
  <c r="BK158" i="1" s="1"/>
  <c r="S158" i="1"/>
  <c r="S157" i="1"/>
  <c r="P129" i="1"/>
  <c r="N129" i="1"/>
  <c r="O129" i="1" s="1"/>
  <c r="BJ129" i="1" s="1"/>
  <c r="BK129" i="1" s="1"/>
  <c r="S129" i="1"/>
  <c r="R128" i="1"/>
  <c r="R121" i="1"/>
  <c r="P115" i="1"/>
  <c r="R113" i="1"/>
  <c r="N96" i="1"/>
  <c r="S96" i="1"/>
  <c r="N91" i="1"/>
  <c r="O91" i="1" s="1"/>
  <c r="BJ91" i="1" s="1"/>
  <c r="BK91" i="1" s="1"/>
  <c r="S91" i="1"/>
  <c r="N73" i="1"/>
  <c r="O73" i="1" s="1"/>
  <c r="BJ73" i="1" s="1"/>
  <c r="BK73" i="1" s="1"/>
  <c r="R73" i="1"/>
  <c r="S31" i="1"/>
  <c r="N31" i="1"/>
  <c r="P31" i="1"/>
  <c r="S23" i="1"/>
  <c r="N23" i="1"/>
  <c r="O23" i="1" s="1"/>
  <c r="BJ23" i="1" s="1"/>
  <c r="BK23" i="1" s="1"/>
  <c r="P23" i="1"/>
  <c r="R14" i="1"/>
  <c r="P96" i="1"/>
  <c r="P73" i="1"/>
  <c r="P65" i="1"/>
  <c r="P52" i="1"/>
  <c r="P38" i="1"/>
  <c r="P29" i="1"/>
  <c r="P25" i="1"/>
  <c r="P22" i="1"/>
  <c r="P18" i="1"/>
  <c r="P14" i="1"/>
  <c r="P10" i="1"/>
  <c r="P111" i="1"/>
  <c r="P103" i="1"/>
  <c r="R97" i="1"/>
  <c r="P97" i="1"/>
  <c r="P94" i="1"/>
  <c r="P92" i="1"/>
  <c r="P78" i="1"/>
  <c r="P74" i="1"/>
  <c r="R67" i="1"/>
  <c r="R53" i="1"/>
  <c r="P53" i="1"/>
  <c r="R48" i="1"/>
  <c r="P48" i="1"/>
  <c r="P42" i="1"/>
  <c r="R37" i="1"/>
  <c r="P37" i="1"/>
  <c r="R33" i="1"/>
  <c r="P27" i="1"/>
  <c r="P157" i="1"/>
  <c r="P155" i="1"/>
  <c r="P133" i="1"/>
  <c r="S130" i="1"/>
  <c r="S124" i="1"/>
  <c r="P124" i="1"/>
  <c r="P118" i="1"/>
  <c r="R116" i="1"/>
  <c r="S103" i="1"/>
  <c r="R101" i="1"/>
  <c r="P95" i="1"/>
  <c r="S94" i="1"/>
  <c r="P93" i="1"/>
  <c r="S92" i="1"/>
  <c r="P88" i="1"/>
  <c r="P83" i="1"/>
  <c r="N82" i="1"/>
  <c r="O82" i="1" s="1"/>
  <c r="BJ82" i="1" s="1"/>
  <c r="BK82" i="1" s="1"/>
  <c r="P82" i="1"/>
  <c r="N78" i="1"/>
  <c r="O78" i="1" s="1"/>
  <c r="BJ78" i="1" s="1"/>
  <c r="BK78" i="1" s="1"/>
  <c r="N74" i="1"/>
  <c r="O74" i="1" s="1"/>
  <c r="BJ74" i="1" s="1"/>
  <c r="BK74" i="1" s="1"/>
  <c r="P69" i="1"/>
  <c r="S64" i="1"/>
  <c r="S61" i="1"/>
  <c r="P61" i="1"/>
  <c r="N49" i="1"/>
  <c r="O49" i="1" s="1"/>
  <c r="BJ49" i="1" s="1"/>
  <c r="BK49" i="1" s="1"/>
  <c r="P49" i="1"/>
  <c r="S42" i="1"/>
  <c r="P41" i="1"/>
  <c r="N27" i="1"/>
  <c r="O27" i="1" s="1"/>
  <c r="BJ27" i="1" s="1"/>
  <c r="BK27" i="1" s="1"/>
  <c r="P15" i="1"/>
  <c r="P11" i="1"/>
  <c r="BB11" i="1" s="1"/>
  <c r="R484" i="1"/>
  <c r="N500" i="1"/>
  <c r="O500" i="1" s="1"/>
  <c r="BJ500" i="1" s="1"/>
  <c r="BK500" i="1" s="1"/>
  <c r="N484" i="1"/>
  <c r="O484" i="1" s="1"/>
  <c r="BJ484" i="1" s="1"/>
  <c r="BK484" i="1" s="1"/>
  <c r="N481" i="1"/>
  <c r="O481" i="1" s="1"/>
  <c r="BJ481" i="1" s="1"/>
  <c r="BK481" i="1" s="1"/>
  <c r="P481" i="1"/>
  <c r="S474" i="1"/>
  <c r="N468" i="1"/>
  <c r="O468" i="1" s="1"/>
  <c r="BJ468" i="1" s="1"/>
  <c r="BK468" i="1" s="1"/>
  <c r="P468" i="1"/>
  <c r="N465" i="1"/>
  <c r="O465" i="1" s="1"/>
  <c r="BJ465" i="1" s="1"/>
  <c r="BK465" i="1" s="1"/>
  <c r="P465" i="1"/>
  <c r="S458" i="1"/>
  <c r="N452" i="1"/>
  <c r="O452" i="1" s="1"/>
  <c r="BJ452" i="1" s="1"/>
  <c r="BK452" i="1" s="1"/>
  <c r="P452" i="1"/>
  <c r="N449" i="1"/>
  <c r="O449" i="1" s="1"/>
  <c r="BJ449" i="1" s="1"/>
  <c r="BK449" i="1" s="1"/>
  <c r="P449" i="1"/>
  <c r="S442" i="1"/>
  <c r="N436" i="1"/>
  <c r="O436" i="1" s="1"/>
  <c r="BJ436" i="1" s="1"/>
  <c r="BK436" i="1" s="1"/>
  <c r="P436" i="1"/>
  <c r="N433" i="1"/>
  <c r="O433" i="1" s="1"/>
  <c r="BJ433" i="1" s="1"/>
  <c r="BK433" i="1" s="1"/>
  <c r="P433" i="1"/>
  <c r="S426" i="1"/>
  <c r="N417" i="1"/>
  <c r="O417" i="1" s="1"/>
  <c r="BJ417" i="1" s="1"/>
  <c r="BK417" i="1" s="1"/>
  <c r="P417" i="1"/>
  <c r="P411" i="1"/>
  <c r="N407" i="1"/>
  <c r="O407" i="1" s="1"/>
  <c r="BJ407" i="1" s="1"/>
  <c r="BK407" i="1" s="1"/>
  <c r="P406" i="1"/>
  <c r="N401" i="1"/>
  <c r="O401" i="1" s="1"/>
  <c r="BJ401" i="1" s="1"/>
  <c r="BK401" i="1" s="1"/>
  <c r="P401" i="1"/>
  <c r="S392" i="1"/>
  <c r="N391" i="1"/>
  <c r="O391" i="1" s="1"/>
  <c r="BJ391" i="1" s="1"/>
  <c r="BK391" i="1" s="1"/>
  <c r="S378" i="1"/>
  <c r="N373" i="1"/>
  <c r="S373" i="1"/>
  <c r="O369" i="1"/>
  <c r="BJ369" i="1" s="1"/>
  <c r="BK369" i="1" s="1"/>
  <c r="N352" i="1"/>
  <c r="O352" i="1" s="1"/>
  <c r="BJ352" i="1" s="1"/>
  <c r="BK352" i="1" s="1"/>
  <c r="S352" i="1"/>
  <c r="S351" i="1"/>
  <c r="N350" i="1"/>
  <c r="S350" i="1"/>
  <c r="S344" i="1"/>
  <c r="N344" i="1"/>
  <c r="O344" i="1" s="1"/>
  <c r="BJ344" i="1" s="1"/>
  <c r="BK344" i="1" s="1"/>
  <c r="S343" i="1"/>
  <c r="P335" i="1"/>
  <c r="S335" i="1"/>
  <c r="S328" i="1"/>
  <c r="N328" i="1"/>
  <c r="O328" i="1" s="1"/>
  <c r="BJ328" i="1" s="1"/>
  <c r="BK328" i="1" s="1"/>
  <c r="P328" i="1"/>
  <c r="S318" i="1"/>
  <c r="N318" i="1"/>
  <c r="O318" i="1" s="1"/>
  <c r="BJ318" i="1" s="1"/>
  <c r="BK318" i="1" s="1"/>
  <c r="S315" i="1"/>
  <c r="P315" i="1"/>
  <c r="N291" i="1"/>
  <c r="S291" i="1"/>
  <c r="P291" i="1"/>
  <c r="N222" i="1"/>
  <c r="O222" i="1" s="1"/>
  <c r="BJ222" i="1" s="1"/>
  <c r="BK222" i="1" s="1"/>
  <c r="P222" i="1"/>
  <c r="R222" i="1"/>
  <c r="O155" i="1"/>
  <c r="BJ155" i="1" s="1"/>
  <c r="BK155" i="1" s="1"/>
  <c r="R500" i="1"/>
  <c r="R465" i="1"/>
  <c r="R452" i="1"/>
  <c r="R417" i="1"/>
  <c r="S357" i="1"/>
  <c r="N357" i="1"/>
  <c r="O357" i="1" s="1"/>
  <c r="BJ357" i="1" s="1"/>
  <c r="BK357" i="1" s="1"/>
  <c r="N57" i="1"/>
  <c r="O57" i="1" s="1"/>
  <c r="BJ57" i="1" s="1"/>
  <c r="BK57" i="1" s="1"/>
  <c r="R57" i="1"/>
  <c r="S57" i="1"/>
  <c r="N9" i="1"/>
  <c r="O9" i="1" s="1"/>
  <c r="BJ9" i="1" s="1"/>
  <c r="BK9" i="1" s="1"/>
  <c r="S9" i="1"/>
  <c r="P500" i="1"/>
  <c r="N497" i="1"/>
  <c r="O497" i="1" s="1"/>
  <c r="BJ497" i="1" s="1"/>
  <c r="BK497" i="1" s="1"/>
  <c r="P497" i="1"/>
  <c r="S490" i="1"/>
  <c r="P484" i="1"/>
  <c r="P499" i="1"/>
  <c r="P496" i="1"/>
  <c r="P493" i="1"/>
  <c r="S491" i="1"/>
  <c r="S486" i="1"/>
  <c r="P483" i="1"/>
  <c r="P480" i="1"/>
  <c r="P477" i="1"/>
  <c r="S475" i="1"/>
  <c r="S470" i="1"/>
  <c r="P467" i="1"/>
  <c r="P464" i="1"/>
  <c r="P461" i="1"/>
  <c r="S459" i="1"/>
  <c r="S454" i="1"/>
  <c r="P451" i="1"/>
  <c r="P448" i="1"/>
  <c r="P445" i="1"/>
  <c r="S443" i="1"/>
  <c r="S438" i="1"/>
  <c r="P435" i="1"/>
  <c r="P432" i="1"/>
  <c r="P429" i="1"/>
  <c r="S427" i="1"/>
  <c r="S422" i="1"/>
  <c r="N411" i="1"/>
  <c r="O411" i="1" s="1"/>
  <c r="BJ411" i="1" s="1"/>
  <c r="BK411" i="1" s="1"/>
  <c r="P410" i="1"/>
  <c r="P405" i="1"/>
  <c r="S395" i="1"/>
  <c r="S386" i="1"/>
  <c r="S382" i="1"/>
  <c r="P377" i="1"/>
  <c r="BB377" i="1" s="1"/>
  <c r="R376" i="1"/>
  <c r="P373" i="1"/>
  <c r="N368" i="1"/>
  <c r="O368" i="1" s="1"/>
  <c r="BJ368" i="1" s="1"/>
  <c r="BK368" i="1" s="1"/>
  <c r="S368" i="1"/>
  <c r="S367" i="1"/>
  <c r="N366" i="1"/>
  <c r="O366" i="1" s="1"/>
  <c r="BJ366" i="1" s="1"/>
  <c r="BK366" i="1" s="1"/>
  <c r="S366" i="1"/>
  <c r="S360" i="1"/>
  <c r="N360" i="1"/>
  <c r="O360" i="1" s="1"/>
  <c r="BJ360" i="1" s="1"/>
  <c r="BK360" i="1" s="1"/>
  <c r="S359" i="1"/>
  <c r="N358" i="1"/>
  <c r="O358" i="1" s="1"/>
  <c r="BJ358" i="1" s="1"/>
  <c r="BK358" i="1" s="1"/>
  <c r="S358" i="1"/>
  <c r="R352" i="1"/>
  <c r="R344" i="1"/>
  <c r="N334" i="1"/>
  <c r="O334" i="1" s="1"/>
  <c r="BJ334" i="1" s="1"/>
  <c r="BK334" i="1" s="1"/>
  <c r="P334" i="1"/>
  <c r="S334" i="1"/>
  <c r="R318" i="1"/>
  <c r="S303" i="1"/>
  <c r="P303" i="1"/>
  <c r="S167" i="1"/>
  <c r="N167" i="1"/>
  <c r="P167" i="1"/>
  <c r="R167" i="1"/>
  <c r="R481" i="1"/>
  <c r="R433" i="1"/>
  <c r="R411" i="1"/>
  <c r="N365" i="1"/>
  <c r="O365" i="1" s="1"/>
  <c r="BJ365" i="1" s="1"/>
  <c r="BK365" i="1" s="1"/>
  <c r="S365" i="1"/>
  <c r="S269" i="1"/>
  <c r="N269" i="1"/>
  <c r="O269" i="1" s="1"/>
  <c r="BJ269" i="1" s="1"/>
  <c r="BK269" i="1" s="1"/>
  <c r="P269" i="1"/>
  <c r="P495" i="1"/>
  <c r="P479" i="1"/>
  <c r="P463" i="1"/>
  <c r="P447" i="1"/>
  <c r="P431" i="1"/>
  <c r="N370" i="1"/>
  <c r="S370" i="1"/>
  <c r="N349" i="1"/>
  <c r="O349" i="1" s="1"/>
  <c r="BJ349" i="1" s="1"/>
  <c r="BK349" i="1" s="1"/>
  <c r="S349" i="1"/>
  <c r="S341" i="1"/>
  <c r="N341" i="1"/>
  <c r="O341" i="1" s="1"/>
  <c r="BJ341" i="1" s="1"/>
  <c r="BK341" i="1" s="1"/>
  <c r="S312" i="1"/>
  <c r="N312" i="1"/>
  <c r="O312" i="1" s="1"/>
  <c r="BJ312" i="1" s="1"/>
  <c r="BK312" i="1" s="1"/>
  <c r="P312" i="1"/>
  <c r="S271" i="1"/>
  <c r="N271" i="1"/>
  <c r="O271" i="1" s="1"/>
  <c r="BJ271" i="1" s="1"/>
  <c r="BK271" i="1" s="1"/>
  <c r="P271" i="1"/>
  <c r="S257" i="1"/>
  <c r="N257" i="1"/>
  <c r="P257" i="1"/>
  <c r="O247" i="1"/>
  <c r="BJ247" i="1" s="1"/>
  <c r="BK247" i="1" s="1"/>
  <c r="O239" i="1"/>
  <c r="BJ239" i="1" s="1"/>
  <c r="BK239" i="1" s="1"/>
  <c r="N232" i="1"/>
  <c r="O232" i="1" s="1"/>
  <c r="BJ232" i="1" s="1"/>
  <c r="BK232" i="1" s="1"/>
  <c r="R232" i="1"/>
  <c r="N229" i="1"/>
  <c r="O229" i="1" s="1"/>
  <c r="BJ229" i="1" s="1"/>
  <c r="BK229" i="1" s="1"/>
  <c r="R229" i="1"/>
  <c r="N212" i="1"/>
  <c r="P212" i="1"/>
  <c r="R212" i="1"/>
  <c r="S212" i="1"/>
  <c r="P380" i="1"/>
  <c r="P376" i="1"/>
  <c r="P363" i="1"/>
  <c r="P360" i="1"/>
  <c r="P357" i="1"/>
  <c r="P347" i="1"/>
  <c r="P344" i="1"/>
  <c r="P341" i="1"/>
  <c r="S336" i="1"/>
  <c r="S333" i="1"/>
  <c r="P331" i="1"/>
  <c r="S326" i="1"/>
  <c r="S320" i="1"/>
  <c r="P318" i="1"/>
  <c r="S310" i="1"/>
  <c r="P300" i="1"/>
  <c r="S297" i="1"/>
  <c r="P296" i="1"/>
  <c r="P293" i="1"/>
  <c r="S290" i="1"/>
  <c r="S283" i="1"/>
  <c r="S279" i="1"/>
  <c r="S277" i="1"/>
  <c r="S263" i="1"/>
  <c r="S261" i="1"/>
  <c r="P256" i="1"/>
  <c r="S255" i="1"/>
  <c r="P250" i="1"/>
  <c r="P242" i="1"/>
  <c r="P234" i="1"/>
  <c r="P232" i="1"/>
  <c r="N166" i="1"/>
  <c r="O166" i="1" s="1"/>
  <c r="BJ166" i="1" s="1"/>
  <c r="BK166" i="1" s="1"/>
  <c r="S166" i="1"/>
  <c r="N148" i="1"/>
  <c r="O148" i="1" s="1"/>
  <c r="BJ148" i="1" s="1"/>
  <c r="BK148" i="1" s="1"/>
  <c r="S148" i="1"/>
  <c r="R145" i="1"/>
  <c r="N145" i="1"/>
  <c r="O145" i="1" s="1"/>
  <c r="BJ145" i="1" s="1"/>
  <c r="BK145" i="1" s="1"/>
  <c r="S145" i="1"/>
  <c r="R180" i="1"/>
  <c r="S180" i="1"/>
  <c r="N180" i="1"/>
  <c r="O180" i="1" s="1"/>
  <c r="BJ180" i="1" s="1"/>
  <c r="BK180" i="1" s="1"/>
  <c r="N165" i="1"/>
  <c r="O165" i="1" s="1"/>
  <c r="BJ165" i="1" s="1"/>
  <c r="BK165" i="1" s="1"/>
  <c r="R165" i="1"/>
  <c r="N150" i="1"/>
  <c r="O150" i="1" s="1"/>
  <c r="BJ150" i="1" s="1"/>
  <c r="BK150" i="1" s="1"/>
  <c r="S150" i="1"/>
  <c r="P368" i="1"/>
  <c r="P365" i="1"/>
  <c r="P355" i="1"/>
  <c r="P352" i="1"/>
  <c r="P349" i="1"/>
  <c r="S342" i="1"/>
  <c r="P339" i="1"/>
  <c r="P336" i="1"/>
  <c r="P333" i="1"/>
  <c r="P326" i="1"/>
  <c r="P323" i="1"/>
  <c r="P310" i="1"/>
  <c r="P307" i="1"/>
  <c r="P297" i="1"/>
  <c r="P290" i="1"/>
  <c r="S288" i="1"/>
  <c r="P283" i="1"/>
  <c r="P254" i="1"/>
  <c r="P246" i="1"/>
  <c r="P238" i="1"/>
  <c r="R218" i="1"/>
  <c r="N210" i="1"/>
  <c r="O210" i="1" s="1"/>
  <c r="BJ210" i="1" s="1"/>
  <c r="BK210" i="1" s="1"/>
  <c r="R210" i="1"/>
  <c r="S147" i="1"/>
  <c r="P147" i="1"/>
  <c r="N147" i="1"/>
  <c r="R147" i="1"/>
  <c r="S139" i="1"/>
  <c r="N139" i="1"/>
  <c r="P139" i="1"/>
  <c r="R139" i="1"/>
  <c r="N108" i="1"/>
  <c r="S108" i="1"/>
  <c r="P210" i="1"/>
  <c r="P209" i="1"/>
  <c r="N204" i="1"/>
  <c r="N196" i="1"/>
  <c r="N188" i="1"/>
  <c r="P180" i="1"/>
  <c r="P165" i="1"/>
  <c r="P164" i="1"/>
  <c r="N159" i="1"/>
  <c r="N149" i="1"/>
  <c r="O149" i="1" s="1"/>
  <c r="BJ149" i="1" s="1"/>
  <c r="BK149" i="1" s="1"/>
  <c r="N146" i="1"/>
  <c r="O146" i="1" s="1"/>
  <c r="BJ146" i="1" s="1"/>
  <c r="BK146" i="1" s="1"/>
  <c r="S146" i="1"/>
  <c r="N144" i="1"/>
  <c r="S144" i="1"/>
  <c r="P143" i="1"/>
  <c r="S143" i="1"/>
  <c r="N138" i="1"/>
  <c r="O138" i="1" s="1"/>
  <c r="BJ138" i="1" s="1"/>
  <c r="BK138" i="1" s="1"/>
  <c r="S138" i="1"/>
  <c r="N117" i="1"/>
  <c r="O117" i="1" s="1"/>
  <c r="BJ117" i="1" s="1"/>
  <c r="BK117" i="1" s="1"/>
  <c r="R117" i="1"/>
  <c r="N107" i="1"/>
  <c r="O107" i="1" s="1"/>
  <c r="BJ107" i="1" s="1"/>
  <c r="BK107" i="1" s="1"/>
  <c r="P107" i="1"/>
  <c r="S107" i="1"/>
  <c r="S89" i="1"/>
  <c r="N89" i="1"/>
  <c r="O89" i="1" s="1"/>
  <c r="BJ89" i="1" s="1"/>
  <c r="BK89" i="1" s="1"/>
  <c r="S207" i="1"/>
  <c r="P206" i="1"/>
  <c r="S205" i="1"/>
  <c r="P205" i="1"/>
  <c r="S199" i="1"/>
  <c r="P198" i="1"/>
  <c r="S197" i="1"/>
  <c r="P197" i="1"/>
  <c r="S191" i="1"/>
  <c r="P190" i="1"/>
  <c r="S189" i="1"/>
  <c r="P189" i="1"/>
  <c r="S156" i="1"/>
  <c r="P156" i="1"/>
  <c r="N142" i="1"/>
  <c r="O142" i="1" s="1"/>
  <c r="BJ142" i="1" s="1"/>
  <c r="BK142" i="1" s="1"/>
  <c r="S142" i="1"/>
  <c r="R135" i="1"/>
  <c r="P135" i="1"/>
  <c r="R127" i="1"/>
  <c r="P127" i="1"/>
  <c r="R123" i="1"/>
  <c r="P123" i="1"/>
  <c r="N102" i="1"/>
  <c r="O102" i="1" s="1"/>
  <c r="BJ102" i="1" s="1"/>
  <c r="BK102" i="1" s="1"/>
  <c r="S102" i="1"/>
  <c r="P102" i="1"/>
  <c r="N81" i="1"/>
  <c r="O81" i="1" s="1"/>
  <c r="BJ81" i="1" s="1"/>
  <c r="BK81" i="1" s="1"/>
  <c r="R81" i="1"/>
  <c r="S81" i="1"/>
  <c r="N46" i="1"/>
  <c r="O46" i="1" s="1"/>
  <c r="BJ46" i="1" s="1"/>
  <c r="BK46" i="1" s="1"/>
  <c r="P46" i="1"/>
  <c r="S46" i="1"/>
  <c r="N154" i="1"/>
  <c r="O154" i="1" s="1"/>
  <c r="BJ154" i="1" s="1"/>
  <c r="BK154" i="1" s="1"/>
  <c r="S154" i="1"/>
  <c r="N152" i="1"/>
  <c r="O152" i="1" s="1"/>
  <c r="BJ152" i="1" s="1"/>
  <c r="BK152" i="1" s="1"/>
  <c r="S152" i="1"/>
  <c r="P151" i="1"/>
  <c r="S151" i="1"/>
  <c r="N137" i="1"/>
  <c r="O137" i="1" s="1"/>
  <c r="BJ137" i="1" s="1"/>
  <c r="BK137" i="1" s="1"/>
  <c r="R137" i="1"/>
  <c r="S117" i="1"/>
  <c r="S109" i="1"/>
  <c r="N109" i="1"/>
  <c r="O109" i="1" s="1"/>
  <c r="BJ109" i="1" s="1"/>
  <c r="BK109" i="1" s="1"/>
  <c r="P153" i="1"/>
  <c r="P152" i="1"/>
  <c r="P145" i="1"/>
  <c r="P144" i="1"/>
  <c r="P137" i="1"/>
  <c r="S136" i="1"/>
  <c r="R129" i="1"/>
  <c r="S126" i="1"/>
  <c r="S125" i="1"/>
  <c r="P117" i="1"/>
  <c r="S116" i="1"/>
  <c r="S110" i="1"/>
  <c r="P109" i="1"/>
  <c r="P108" i="1"/>
  <c r="S101" i="1"/>
  <c r="P89" i="1"/>
  <c r="R88" i="1"/>
  <c r="N87" i="1"/>
  <c r="O83" i="1"/>
  <c r="BJ83" i="1" s="1"/>
  <c r="BK83" i="1" s="1"/>
  <c r="P80" i="1"/>
  <c r="S80" i="1"/>
  <c r="S66" i="1"/>
  <c r="N66" i="1"/>
  <c r="R56" i="1"/>
  <c r="N56" i="1"/>
  <c r="O56" i="1" s="1"/>
  <c r="BJ56" i="1" s="1"/>
  <c r="BK56" i="1" s="1"/>
  <c r="N50" i="1"/>
  <c r="P50" i="1"/>
  <c r="N8" i="1"/>
  <c r="S8" i="1"/>
  <c r="N85" i="1"/>
  <c r="O85" i="1" s="1"/>
  <c r="BJ85" i="1" s="1"/>
  <c r="BK85" i="1" s="1"/>
  <c r="R85" i="1"/>
  <c r="S36" i="1"/>
  <c r="N36" i="1"/>
  <c r="O36" i="1" s="1"/>
  <c r="BJ36" i="1" s="1"/>
  <c r="BK36" i="1" s="1"/>
  <c r="S26" i="1"/>
  <c r="N26" i="1"/>
  <c r="O26" i="1" s="1"/>
  <c r="BJ26" i="1" s="1"/>
  <c r="BK26" i="1" s="1"/>
  <c r="P8" i="1"/>
  <c r="P149" i="1"/>
  <c r="P148" i="1"/>
  <c r="P141" i="1"/>
  <c r="S140" i="1"/>
  <c r="P140" i="1"/>
  <c r="P136" i="1"/>
  <c r="N120" i="1"/>
  <c r="O120" i="1" s="1"/>
  <c r="BJ120" i="1" s="1"/>
  <c r="BK120" i="1" s="1"/>
  <c r="P120" i="1"/>
  <c r="P116" i="1"/>
  <c r="P110" i="1"/>
  <c r="P101" i="1"/>
  <c r="S100" i="1"/>
  <c r="P100" i="1"/>
  <c r="S99" i="1"/>
  <c r="N90" i="1"/>
  <c r="O90" i="1" s="1"/>
  <c r="BJ90" i="1" s="1"/>
  <c r="BK90" i="1" s="1"/>
  <c r="P90" i="1"/>
  <c r="S71" i="1"/>
  <c r="N71" i="1"/>
  <c r="O71" i="1" s="1"/>
  <c r="BJ71" i="1" s="1"/>
  <c r="BK71" i="1" s="1"/>
  <c r="P71" i="1"/>
  <c r="S62" i="1"/>
  <c r="N62" i="1"/>
  <c r="O62" i="1" s="1"/>
  <c r="BJ62" i="1" s="1"/>
  <c r="BK62" i="1" s="1"/>
  <c r="S56" i="1"/>
  <c r="S50" i="1"/>
  <c r="S40" i="1"/>
  <c r="N40" i="1"/>
  <c r="O40" i="1" s="1"/>
  <c r="BJ40" i="1" s="1"/>
  <c r="BK40" i="1" s="1"/>
  <c r="R36" i="1"/>
  <c r="S78" i="1"/>
  <c r="S74" i="1"/>
  <c r="N67" i="1"/>
  <c r="O67" i="1" s="1"/>
  <c r="BJ67" i="1" s="1"/>
  <c r="BK67" i="1" s="1"/>
  <c r="P66" i="1"/>
  <c r="N63" i="1"/>
  <c r="P62" i="1"/>
  <c r="P57" i="1"/>
  <c r="P56" i="1"/>
  <c r="S45" i="1"/>
  <c r="P40" i="1"/>
  <c r="P36" i="1"/>
  <c r="S34" i="1"/>
  <c r="S27" i="1"/>
  <c r="P26" i="1"/>
  <c r="S20" i="1"/>
  <c r="S16" i="1"/>
  <c r="S12" i="1"/>
  <c r="P9" i="1"/>
  <c r="P17" i="1"/>
  <c r="P13" i="1"/>
  <c r="P70" i="1"/>
  <c r="P45" i="1"/>
  <c r="P34" i="1"/>
  <c r="O490" i="1"/>
  <c r="BJ490" i="1" s="1"/>
  <c r="BK490" i="1" s="1"/>
  <c r="O474" i="1"/>
  <c r="BJ474" i="1" s="1"/>
  <c r="BK474" i="1" s="1"/>
  <c r="O458" i="1"/>
  <c r="BJ458" i="1" s="1"/>
  <c r="BK458" i="1" s="1"/>
  <c r="O442" i="1"/>
  <c r="BJ442" i="1" s="1"/>
  <c r="BK442" i="1" s="1"/>
  <c r="O426" i="1"/>
  <c r="BJ426" i="1" s="1"/>
  <c r="BK426" i="1" s="1"/>
  <c r="O486" i="1"/>
  <c r="BJ486" i="1" s="1"/>
  <c r="BK486" i="1" s="1"/>
  <c r="O454" i="1"/>
  <c r="BJ454" i="1" s="1"/>
  <c r="BK454" i="1" s="1"/>
  <c r="O438" i="1"/>
  <c r="BJ438" i="1" s="1"/>
  <c r="BK438" i="1" s="1"/>
  <c r="O422" i="1"/>
  <c r="BJ422" i="1" s="1"/>
  <c r="BK422" i="1" s="1"/>
  <c r="O395" i="1"/>
  <c r="BJ395" i="1" s="1"/>
  <c r="BK395" i="1" s="1"/>
  <c r="O498" i="1"/>
  <c r="BJ498" i="1" s="1"/>
  <c r="BK498" i="1" s="1"/>
  <c r="O482" i="1"/>
  <c r="BJ482" i="1" s="1"/>
  <c r="BK482" i="1" s="1"/>
  <c r="O466" i="1"/>
  <c r="BJ466" i="1" s="1"/>
  <c r="BK466" i="1" s="1"/>
  <c r="O450" i="1"/>
  <c r="BJ450" i="1" s="1"/>
  <c r="BK450" i="1" s="1"/>
  <c r="O434" i="1"/>
  <c r="BJ434" i="1" s="1"/>
  <c r="BK434" i="1" s="1"/>
  <c r="O494" i="1"/>
  <c r="BJ494" i="1" s="1"/>
  <c r="BK494" i="1" s="1"/>
  <c r="O478" i="1"/>
  <c r="BJ478" i="1" s="1"/>
  <c r="BK478" i="1" s="1"/>
  <c r="O462" i="1"/>
  <c r="BJ462" i="1" s="1"/>
  <c r="BK462" i="1" s="1"/>
  <c r="O430" i="1"/>
  <c r="BJ430" i="1" s="1"/>
  <c r="BK430" i="1" s="1"/>
  <c r="R499" i="1"/>
  <c r="N499" i="1"/>
  <c r="R495" i="1"/>
  <c r="N495" i="1"/>
  <c r="R491" i="1"/>
  <c r="N491" i="1"/>
  <c r="R487" i="1"/>
  <c r="N487" i="1"/>
  <c r="R483" i="1"/>
  <c r="N483" i="1"/>
  <c r="R479" i="1"/>
  <c r="N479" i="1"/>
  <c r="R475" i="1"/>
  <c r="N475" i="1"/>
  <c r="R471" i="1"/>
  <c r="N471" i="1"/>
  <c r="R467" i="1"/>
  <c r="N467" i="1"/>
  <c r="R463" i="1"/>
  <c r="N463" i="1"/>
  <c r="R459" i="1"/>
  <c r="N459" i="1"/>
  <c r="R455" i="1"/>
  <c r="N455" i="1"/>
  <c r="R451" i="1"/>
  <c r="N451" i="1"/>
  <c r="R447" i="1"/>
  <c r="N447" i="1"/>
  <c r="R443" i="1"/>
  <c r="N443" i="1"/>
  <c r="R439" i="1"/>
  <c r="N439" i="1"/>
  <c r="R435" i="1"/>
  <c r="N435" i="1"/>
  <c r="R431" i="1"/>
  <c r="N431" i="1"/>
  <c r="R427" i="1"/>
  <c r="N427" i="1"/>
  <c r="R423" i="1"/>
  <c r="N423" i="1"/>
  <c r="S420" i="1"/>
  <c r="N420" i="1"/>
  <c r="P420" i="1"/>
  <c r="S416" i="1"/>
  <c r="N416" i="1"/>
  <c r="P416" i="1"/>
  <c r="S412" i="1"/>
  <c r="N412" i="1"/>
  <c r="P412" i="1"/>
  <c r="S408" i="1"/>
  <c r="N408" i="1"/>
  <c r="P408" i="1"/>
  <c r="S404" i="1"/>
  <c r="N404" i="1"/>
  <c r="P404" i="1"/>
  <c r="S400" i="1"/>
  <c r="N400" i="1"/>
  <c r="P400" i="1"/>
  <c r="P395" i="1"/>
  <c r="O376" i="1"/>
  <c r="BJ376" i="1" s="1"/>
  <c r="BK376" i="1" s="1"/>
  <c r="O372" i="1"/>
  <c r="BJ372" i="1" s="1"/>
  <c r="BK372" i="1" s="1"/>
  <c r="O362" i="1"/>
  <c r="BJ362" i="1" s="1"/>
  <c r="BK362" i="1" s="1"/>
  <c r="O346" i="1"/>
  <c r="BJ346" i="1" s="1"/>
  <c r="BK346" i="1" s="1"/>
  <c r="O330" i="1"/>
  <c r="BJ330" i="1" s="1"/>
  <c r="BK330" i="1" s="1"/>
  <c r="R498" i="1"/>
  <c r="R494" i="1"/>
  <c r="R490" i="1"/>
  <c r="R486" i="1"/>
  <c r="R482" i="1"/>
  <c r="R478" i="1"/>
  <c r="R474" i="1"/>
  <c r="R470" i="1"/>
  <c r="R466" i="1"/>
  <c r="R462" i="1"/>
  <c r="R458" i="1"/>
  <c r="R454" i="1"/>
  <c r="R450" i="1"/>
  <c r="R446" i="1"/>
  <c r="R442" i="1"/>
  <c r="R438" i="1"/>
  <c r="R434" i="1"/>
  <c r="R430" i="1"/>
  <c r="R426" i="1"/>
  <c r="R422" i="1"/>
  <c r="N394" i="1"/>
  <c r="R394" i="1"/>
  <c r="N418" i="1"/>
  <c r="R418" i="1"/>
  <c r="N414" i="1"/>
  <c r="R414" i="1"/>
  <c r="N410" i="1"/>
  <c r="R410" i="1"/>
  <c r="N406" i="1"/>
  <c r="R406" i="1"/>
  <c r="N402" i="1"/>
  <c r="R402" i="1"/>
  <c r="N387" i="1"/>
  <c r="R387" i="1"/>
  <c r="N383" i="1"/>
  <c r="R383" i="1"/>
  <c r="N379" i="1"/>
  <c r="R379" i="1"/>
  <c r="N375" i="1"/>
  <c r="R375" i="1"/>
  <c r="N371" i="1"/>
  <c r="R371" i="1"/>
  <c r="O338" i="1"/>
  <c r="BJ338" i="1" s="1"/>
  <c r="BK338" i="1" s="1"/>
  <c r="N398" i="1"/>
  <c r="R398" i="1"/>
  <c r="N390" i="1"/>
  <c r="R390" i="1"/>
  <c r="S387" i="1"/>
  <c r="P387" i="1"/>
  <c r="S383" i="1"/>
  <c r="P383" i="1"/>
  <c r="S379" i="1"/>
  <c r="P379" i="1"/>
  <c r="R367" i="1"/>
  <c r="N367" i="1"/>
  <c r="R363" i="1"/>
  <c r="N363" i="1"/>
  <c r="R359" i="1"/>
  <c r="N359" i="1"/>
  <c r="R355" i="1"/>
  <c r="N355" i="1"/>
  <c r="R351" i="1"/>
  <c r="N351" i="1"/>
  <c r="R347" i="1"/>
  <c r="N347" i="1"/>
  <c r="R343" i="1"/>
  <c r="N343" i="1"/>
  <c r="R339" i="1"/>
  <c r="N339" i="1"/>
  <c r="R335" i="1"/>
  <c r="N335" i="1"/>
  <c r="R331" i="1"/>
  <c r="N331" i="1"/>
  <c r="S325" i="1"/>
  <c r="N325" i="1"/>
  <c r="P325" i="1"/>
  <c r="S321" i="1"/>
  <c r="N321" i="1"/>
  <c r="P321" i="1"/>
  <c r="S317" i="1"/>
  <c r="N317" i="1"/>
  <c r="P317" i="1"/>
  <c r="S313" i="1"/>
  <c r="N313" i="1"/>
  <c r="P313" i="1"/>
  <c r="S309" i="1"/>
  <c r="N309" i="1"/>
  <c r="P309" i="1"/>
  <c r="S305" i="1"/>
  <c r="N305" i="1"/>
  <c r="P305" i="1"/>
  <c r="P289" i="1"/>
  <c r="O287" i="1"/>
  <c r="BJ287" i="1" s="1"/>
  <c r="BK287" i="1" s="1"/>
  <c r="N285" i="1"/>
  <c r="R285" i="1"/>
  <c r="R386" i="1"/>
  <c r="R382" i="1"/>
  <c r="R378" i="1"/>
  <c r="R374" i="1"/>
  <c r="R370" i="1"/>
  <c r="R366" i="1"/>
  <c r="R362" i="1"/>
  <c r="R358" i="1"/>
  <c r="R354" i="1"/>
  <c r="R350" i="1"/>
  <c r="R346" i="1"/>
  <c r="R342" i="1"/>
  <c r="R338" i="1"/>
  <c r="R334" i="1"/>
  <c r="R330" i="1"/>
  <c r="P285" i="1"/>
  <c r="O283" i="1"/>
  <c r="BJ283" i="1" s="1"/>
  <c r="BK283" i="1" s="1"/>
  <c r="N327" i="1"/>
  <c r="R327" i="1"/>
  <c r="N323" i="1"/>
  <c r="R323" i="1"/>
  <c r="N319" i="1"/>
  <c r="R319" i="1"/>
  <c r="N315" i="1"/>
  <c r="R315" i="1"/>
  <c r="N311" i="1"/>
  <c r="R311" i="1"/>
  <c r="N307" i="1"/>
  <c r="R307" i="1"/>
  <c r="N303" i="1"/>
  <c r="R303" i="1"/>
  <c r="O298" i="1"/>
  <c r="BJ298" i="1" s="1"/>
  <c r="BK298" i="1" s="1"/>
  <c r="N293" i="1"/>
  <c r="R293" i="1"/>
  <c r="N300" i="1"/>
  <c r="R300" i="1"/>
  <c r="N296" i="1"/>
  <c r="R296" i="1"/>
  <c r="N289" i="1"/>
  <c r="R289" i="1"/>
  <c r="O282" i="1"/>
  <c r="BJ282" i="1" s="1"/>
  <c r="BK282" i="1" s="1"/>
  <c r="R292" i="1"/>
  <c r="R288" i="1"/>
  <c r="R284" i="1"/>
  <c r="R282" i="1"/>
  <c r="N280" i="1"/>
  <c r="R280" i="1"/>
  <c r="P280" i="1"/>
  <c r="N276" i="1"/>
  <c r="R276" i="1"/>
  <c r="P276" i="1"/>
  <c r="N272" i="1"/>
  <c r="R272" i="1"/>
  <c r="N268" i="1"/>
  <c r="R268" i="1"/>
  <c r="N264" i="1"/>
  <c r="R264" i="1"/>
  <c r="N260" i="1"/>
  <c r="R260" i="1"/>
  <c r="R299" i="1"/>
  <c r="R295" i="1"/>
  <c r="R291" i="1"/>
  <c r="R287" i="1"/>
  <c r="R283" i="1"/>
  <c r="P272" i="1"/>
  <c r="P268" i="1"/>
  <c r="P264" i="1"/>
  <c r="P260" i="1"/>
  <c r="N278" i="1"/>
  <c r="R278" i="1"/>
  <c r="N274" i="1"/>
  <c r="R274" i="1"/>
  <c r="P270" i="1"/>
  <c r="N270" i="1"/>
  <c r="R270" i="1"/>
  <c r="P266" i="1"/>
  <c r="N266" i="1"/>
  <c r="R266" i="1"/>
  <c r="P262" i="1"/>
  <c r="N262" i="1"/>
  <c r="R262" i="1"/>
  <c r="P258" i="1"/>
  <c r="N258" i="1"/>
  <c r="R258" i="1"/>
  <c r="N256" i="1"/>
  <c r="R256" i="1"/>
  <c r="O244" i="1"/>
  <c r="BJ244" i="1" s="1"/>
  <c r="BK244" i="1" s="1"/>
  <c r="S282" i="1"/>
  <c r="P282" i="1"/>
  <c r="P278" i="1"/>
  <c r="P274" i="1"/>
  <c r="R254" i="1"/>
  <c r="N254" i="1"/>
  <c r="O253" i="1"/>
  <c r="BJ253" i="1" s="1"/>
  <c r="BK253" i="1" s="1"/>
  <c r="R250" i="1"/>
  <c r="N250" i="1"/>
  <c r="R246" i="1"/>
  <c r="N246" i="1"/>
  <c r="R242" i="1"/>
  <c r="N242" i="1"/>
  <c r="R238" i="1"/>
  <c r="N238" i="1"/>
  <c r="O237" i="1"/>
  <c r="BJ237" i="1" s="1"/>
  <c r="BK237" i="1" s="1"/>
  <c r="R234" i="1"/>
  <c r="N234" i="1"/>
  <c r="S232" i="1"/>
  <c r="N231" i="1"/>
  <c r="R231" i="1"/>
  <c r="N225" i="1"/>
  <c r="R225" i="1"/>
  <c r="N221" i="1"/>
  <c r="R221" i="1"/>
  <c r="N217" i="1"/>
  <c r="R217" i="1"/>
  <c r="N213" i="1"/>
  <c r="R213" i="1"/>
  <c r="N209" i="1"/>
  <c r="R209" i="1"/>
  <c r="O207" i="1"/>
  <c r="BJ207" i="1" s="1"/>
  <c r="BK207" i="1" s="1"/>
  <c r="O205" i="1"/>
  <c r="BJ205" i="1" s="1"/>
  <c r="BK205" i="1" s="1"/>
  <c r="O199" i="1"/>
  <c r="BJ199" i="1" s="1"/>
  <c r="BK199" i="1" s="1"/>
  <c r="O197" i="1"/>
  <c r="BJ197" i="1" s="1"/>
  <c r="BK197" i="1" s="1"/>
  <c r="O191" i="1"/>
  <c r="BJ191" i="1" s="1"/>
  <c r="BK191" i="1" s="1"/>
  <c r="O189" i="1"/>
  <c r="BJ189" i="1" s="1"/>
  <c r="BK189" i="1" s="1"/>
  <c r="R252" i="1"/>
  <c r="R248" i="1"/>
  <c r="R244" i="1"/>
  <c r="R240" i="1"/>
  <c r="R236" i="1"/>
  <c r="S229" i="1"/>
  <c r="P229" i="1"/>
  <c r="P225" i="1"/>
  <c r="P221" i="1"/>
  <c r="P217" i="1"/>
  <c r="N227" i="1"/>
  <c r="R227" i="1"/>
  <c r="P227" i="1"/>
  <c r="N223" i="1"/>
  <c r="R223" i="1"/>
  <c r="P223" i="1"/>
  <c r="N219" i="1"/>
  <c r="R219" i="1"/>
  <c r="P219" i="1"/>
  <c r="N215" i="1"/>
  <c r="R215" i="1"/>
  <c r="P215" i="1"/>
  <c r="N211" i="1"/>
  <c r="R211" i="1"/>
  <c r="P211" i="1"/>
  <c r="O203" i="1"/>
  <c r="BJ203" i="1" s="1"/>
  <c r="BK203" i="1" s="1"/>
  <c r="O201" i="1"/>
  <c r="BJ201" i="1" s="1"/>
  <c r="BK201" i="1" s="1"/>
  <c r="O195" i="1"/>
  <c r="BJ195" i="1" s="1"/>
  <c r="BK195" i="1" s="1"/>
  <c r="O185" i="1"/>
  <c r="BJ185" i="1" s="1"/>
  <c r="BK185" i="1" s="1"/>
  <c r="P207" i="1"/>
  <c r="R205" i="1"/>
  <c r="P203" i="1"/>
  <c r="R201" i="1"/>
  <c r="P199" i="1"/>
  <c r="R197" i="1"/>
  <c r="P195" i="1"/>
  <c r="R193" i="1"/>
  <c r="P191" i="1"/>
  <c r="R189" i="1"/>
  <c r="P187" i="1"/>
  <c r="R185" i="1"/>
  <c r="O161" i="1"/>
  <c r="BJ161" i="1" s="1"/>
  <c r="BK161" i="1" s="1"/>
  <c r="N176" i="1"/>
  <c r="R176" i="1"/>
  <c r="N172" i="1"/>
  <c r="R172" i="1"/>
  <c r="N164" i="1"/>
  <c r="R164" i="1"/>
  <c r="R207" i="1"/>
  <c r="R203" i="1"/>
  <c r="R199" i="1"/>
  <c r="R195" i="1"/>
  <c r="R191" i="1"/>
  <c r="R187" i="1"/>
  <c r="P176" i="1"/>
  <c r="P172" i="1"/>
  <c r="N182" i="1"/>
  <c r="R182" i="1"/>
  <c r="N178" i="1"/>
  <c r="R178" i="1"/>
  <c r="P178" i="1"/>
  <c r="N174" i="1"/>
  <c r="R174" i="1"/>
  <c r="P174" i="1"/>
  <c r="N170" i="1"/>
  <c r="R170" i="1"/>
  <c r="P170" i="1"/>
  <c r="N168" i="1"/>
  <c r="R168" i="1"/>
  <c r="N160" i="1"/>
  <c r="R160" i="1"/>
  <c r="O156" i="1"/>
  <c r="BJ156" i="1" s="1"/>
  <c r="BK156" i="1" s="1"/>
  <c r="O140" i="1"/>
  <c r="BJ140" i="1" s="1"/>
  <c r="BK140" i="1" s="1"/>
  <c r="O106" i="1"/>
  <c r="BJ106" i="1" s="1"/>
  <c r="BK106" i="1" s="1"/>
  <c r="O95" i="1"/>
  <c r="BJ95" i="1" s="1"/>
  <c r="BK95" i="1" s="1"/>
  <c r="P166" i="1"/>
  <c r="P162" i="1"/>
  <c r="P158" i="1"/>
  <c r="R156" i="1"/>
  <c r="P154" i="1"/>
  <c r="R152" i="1"/>
  <c r="P150" i="1"/>
  <c r="R148" i="1"/>
  <c r="P146" i="1"/>
  <c r="R144" i="1"/>
  <c r="P142" i="1"/>
  <c r="R140" i="1"/>
  <c r="P138" i="1"/>
  <c r="N115" i="1"/>
  <c r="R115" i="1"/>
  <c r="N112" i="1"/>
  <c r="R112" i="1"/>
  <c r="O92" i="1"/>
  <c r="BJ92" i="1" s="1"/>
  <c r="BK92" i="1" s="1"/>
  <c r="S135" i="1"/>
  <c r="N135" i="1"/>
  <c r="N134" i="1"/>
  <c r="R134" i="1"/>
  <c r="S131" i="1"/>
  <c r="N131" i="1"/>
  <c r="N130" i="1"/>
  <c r="R130" i="1"/>
  <c r="S127" i="1"/>
  <c r="N127" i="1"/>
  <c r="N126" i="1"/>
  <c r="R126" i="1"/>
  <c r="S123" i="1"/>
  <c r="N123" i="1"/>
  <c r="N122" i="1"/>
  <c r="R122" i="1"/>
  <c r="S119" i="1"/>
  <c r="N119" i="1"/>
  <c r="N118" i="1"/>
  <c r="R118" i="1"/>
  <c r="O110" i="1"/>
  <c r="BJ110" i="1" s="1"/>
  <c r="BK110" i="1" s="1"/>
  <c r="O104" i="1"/>
  <c r="BJ104" i="1" s="1"/>
  <c r="BK104" i="1" s="1"/>
  <c r="O103" i="1"/>
  <c r="BJ103" i="1" s="1"/>
  <c r="BK103" i="1" s="1"/>
  <c r="R166" i="1"/>
  <c r="R162" i="1"/>
  <c r="R158" i="1"/>
  <c r="R154" i="1"/>
  <c r="R150" i="1"/>
  <c r="R146" i="1"/>
  <c r="R142" i="1"/>
  <c r="R138" i="1"/>
  <c r="O132" i="1"/>
  <c r="BJ132" i="1" s="1"/>
  <c r="BK132" i="1" s="1"/>
  <c r="O128" i="1"/>
  <c r="BJ128" i="1" s="1"/>
  <c r="BK128" i="1" s="1"/>
  <c r="O116" i="1"/>
  <c r="BJ116" i="1" s="1"/>
  <c r="BK116" i="1" s="1"/>
  <c r="O100" i="1"/>
  <c r="BJ100" i="1" s="1"/>
  <c r="BK100" i="1" s="1"/>
  <c r="O99" i="1"/>
  <c r="BJ99" i="1" s="1"/>
  <c r="BK99" i="1" s="1"/>
  <c r="O94" i="1"/>
  <c r="BJ94" i="1" s="1"/>
  <c r="BK94" i="1" s="1"/>
  <c r="O77" i="1"/>
  <c r="BJ77" i="1" s="1"/>
  <c r="BK77" i="1" s="1"/>
  <c r="R108" i="1"/>
  <c r="R104" i="1"/>
  <c r="R100" i="1"/>
  <c r="R96" i="1"/>
  <c r="R92" i="1"/>
  <c r="S86" i="1"/>
  <c r="N86" i="1"/>
  <c r="P86" i="1"/>
  <c r="N84" i="1"/>
  <c r="R84" i="1"/>
  <c r="N76" i="1"/>
  <c r="R76" i="1"/>
  <c r="P76" i="1"/>
  <c r="N72" i="1"/>
  <c r="R72" i="1"/>
  <c r="P72" i="1"/>
  <c r="N68" i="1"/>
  <c r="R68" i="1"/>
  <c r="P68" i="1"/>
  <c r="O64" i="1"/>
  <c r="BJ64" i="1" s="1"/>
  <c r="BK64" i="1" s="1"/>
  <c r="O60" i="1"/>
  <c r="BJ60" i="1" s="1"/>
  <c r="BK60" i="1" s="1"/>
  <c r="R111" i="1"/>
  <c r="R107" i="1"/>
  <c r="R103" i="1"/>
  <c r="R99" i="1"/>
  <c r="R95" i="1"/>
  <c r="R91" i="1"/>
  <c r="P84" i="1"/>
  <c r="P81" i="1"/>
  <c r="S76" i="1"/>
  <c r="S72" i="1"/>
  <c r="S68" i="1"/>
  <c r="R114" i="1"/>
  <c r="R110" i="1"/>
  <c r="R106" i="1"/>
  <c r="R102" i="1"/>
  <c r="R98" i="1"/>
  <c r="R94" i="1"/>
  <c r="R90" i="1"/>
  <c r="S85" i="1"/>
  <c r="N80" i="1"/>
  <c r="R80" i="1"/>
  <c r="R59" i="1"/>
  <c r="N59" i="1"/>
  <c r="N58" i="1"/>
  <c r="R58" i="1"/>
  <c r="S55" i="1"/>
  <c r="N55" i="1"/>
  <c r="N54" i="1"/>
  <c r="R54" i="1"/>
  <c r="O48" i="1"/>
  <c r="BJ48" i="1" s="1"/>
  <c r="BK48" i="1" s="1"/>
  <c r="P43" i="1"/>
  <c r="N43" i="1"/>
  <c r="R43" i="1"/>
  <c r="P64" i="1"/>
  <c r="P60" i="1"/>
  <c r="S43" i="1"/>
  <c r="P47" i="1"/>
  <c r="N47" i="1"/>
  <c r="R47" i="1"/>
  <c r="O44" i="1"/>
  <c r="BJ44" i="1" s="1"/>
  <c r="BK44" i="1" s="1"/>
  <c r="P39" i="1"/>
  <c r="N39" i="1"/>
  <c r="R39" i="1"/>
  <c r="R64" i="1"/>
  <c r="R60" i="1"/>
  <c r="N51" i="1"/>
  <c r="R51" i="1"/>
  <c r="S47" i="1"/>
  <c r="S39" i="1"/>
  <c r="N29" i="1"/>
  <c r="N28" i="1"/>
  <c r="R28" i="1"/>
  <c r="N24" i="1"/>
  <c r="R24" i="1"/>
  <c r="P24" i="1"/>
  <c r="R50" i="1"/>
  <c r="R46" i="1"/>
  <c r="R42" i="1"/>
  <c r="R38" i="1"/>
  <c r="P33" i="1"/>
  <c r="P28" i="1"/>
  <c r="S24" i="1"/>
  <c r="N32" i="1"/>
  <c r="R32" i="1"/>
  <c r="O20" i="1"/>
  <c r="BJ20" i="1" s="1"/>
  <c r="BK20" i="1" s="1"/>
  <c r="O16" i="1"/>
  <c r="BJ16" i="1" s="1"/>
  <c r="BK16" i="1" s="1"/>
  <c r="O12" i="1"/>
  <c r="BJ12" i="1" s="1"/>
  <c r="BK12" i="1" s="1"/>
  <c r="P20" i="1"/>
  <c r="P16" i="1"/>
  <c r="P12" i="1"/>
  <c r="R9" i="1"/>
  <c r="R20" i="1"/>
  <c r="R16" i="1"/>
  <c r="R12" i="1"/>
  <c r="R8" i="1"/>
  <c r="S7" i="1"/>
  <c r="BE7" i="1"/>
  <c r="P7" i="1"/>
  <c r="Q11" i="1" l="1"/>
  <c r="T186" i="1"/>
  <c r="BX7" i="1"/>
  <c r="BW7" i="1"/>
  <c r="BS9" i="1"/>
  <c r="BX9" i="1"/>
  <c r="BS80" i="1"/>
  <c r="BX80" i="1"/>
  <c r="BS112" i="1"/>
  <c r="BX112" i="1"/>
  <c r="BS158" i="1"/>
  <c r="BX158" i="1"/>
  <c r="BS207" i="1"/>
  <c r="BX207" i="1"/>
  <c r="BS18" i="1"/>
  <c r="BX18" i="1"/>
  <c r="BS68" i="1"/>
  <c r="BX68" i="1"/>
  <c r="BS102" i="1"/>
  <c r="BX102" i="1"/>
  <c r="BS154" i="1"/>
  <c r="BX154" i="1"/>
  <c r="BS193" i="1"/>
  <c r="BX193" i="1"/>
  <c r="BS227" i="1"/>
  <c r="BX227" i="1"/>
  <c r="BS51" i="1"/>
  <c r="BX51" i="1"/>
  <c r="BS89" i="1"/>
  <c r="BX89" i="1"/>
  <c r="BS133" i="1"/>
  <c r="BX133" i="1"/>
  <c r="BS165" i="1"/>
  <c r="BX165" i="1"/>
  <c r="BS238" i="1"/>
  <c r="BX238" i="1"/>
  <c r="BS30" i="1"/>
  <c r="BX30" i="1"/>
  <c r="BS64" i="1"/>
  <c r="BX64" i="1"/>
  <c r="BS104" i="1"/>
  <c r="BX104" i="1"/>
  <c r="BS128" i="1"/>
  <c r="BX128" i="1"/>
  <c r="BS189" i="1"/>
  <c r="BX189" i="1"/>
  <c r="BS217" i="1"/>
  <c r="BX217" i="1"/>
  <c r="BS22" i="1"/>
  <c r="BX22" i="1"/>
  <c r="BS40" i="1"/>
  <c r="BX40" i="1"/>
  <c r="BS78" i="1"/>
  <c r="BX78" i="1"/>
  <c r="BS118" i="1"/>
  <c r="BX118" i="1"/>
  <c r="BS144" i="1"/>
  <c r="BX144" i="1"/>
  <c r="BS175" i="1"/>
  <c r="BX175" i="1"/>
  <c r="BS203" i="1"/>
  <c r="BX203" i="1"/>
  <c r="BS13" i="1"/>
  <c r="BX13" i="1"/>
  <c r="BS41" i="1"/>
  <c r="BX41" i="1"/>
  <c r="BS67" i="1"/>
  <c r="BX67" i="1"/>
  <c r="BS101" i="1"/>
  <c r="BX101" i="1"/>
  <c r="BS143" i="1"/>
  <c r="BX143" i="1"/>
  <c r="BS187" i="1"/>
  <c r="BX187" i="1"/>
  <c r="BS201" i="1"/>
  <c r="BX201" i="1"/>
  <c r="BS225" i="1"/>
  <c r="BX225" i="1"/>
  <c r="BS246" i="1"/>
  <c r="BX246" i="1"/>
  <c r="BS12" i="1"/>
  <c r="BX12" i="1"/>
  <c r="BS37" i="1"/>
  <c r="BX37" i="1"/>
  <c r="BS57" i="1"/>
  <c r="BX57" i="1"/>
  <c r="BS69" i="1"/>
  <c r="BX69" i="1"/>
  <c r="BS85" i="1"/>
  <c r="BX85" i="1"/>
  <c r="BS97" i="1"/>
  <c r="BX97" i="1"/>
  <c r="BS107" i="1"/>
  <c r="BX107" i="1"/>
  <c r="BS115" i="1"/>
  <c r="BX115" i="1"/>
  <c r="BS123" i="1"/>
  <c r="BX123" i="1"/>
  <c r="BS131" i="1"/>
  <c r="BX131" i="1"/>
  <c r="BS145" i="1"/>
  <c r="BX145" i="1"/>
  <c r="BS166" i="1"/>
  <c r="BX166" i="1"/>
  <c r="BS176" i="1"/>
  <c r="BX176" i="1"/>
  <c r="BS194" i="1"/>
  <c r="BX194" i="1"/>
  <c r="BS210" i="1"/>
  <c r="BX210" i="1"/>
  <c r="BS220" i="1"/>
  <c r="BX220" i="1"/>
  <c r="BS11" i="1"/>
  <c r="BX11" i="1"/>
  <c r="BS19" i="1"/>
  <c r="BX19" i="1"/>
  <c r="BS25" i="1"/>
  <c r="BX25" i="1"/>
  <c r="BS33" i="1"/>
  <c r="BX33" i="1"/>
  <c r="BS43" i="1"/>
  <c r="BX43" i="1"/>
  <c r="BS53" i="1"/>
  <c r="BX53" i="1"/>
  <c r="BS71" i="1"/>
  <c r="BX71" i="1"/>
  <c r="BS79" i="1"/>
  <c r="BX79" i="1"/>
  <c r="BS91" i="1"/>
  <c r="BX91" i="1"/>
  <c r="BS105" i="1"/>
  <c r="BX105" i="1"/>
  <c r="BS121" i="1"/>
  <c r="BX121" i="1"/>
  <c r="BS135" i="1"/>
  <c r="BX135" i="1"/>
  <c r="BS147" i="1"/>
  <c r="BX147" i="1"/>
  <c r="BS155" i="1"/>
  <c r="BX155" i="1"/>
  <c r="BS163" i="1"/>
  <c r="BX163" i="1"/>
  <c r="BS178" i="1"/>
  <c r="BX178" i="1"/>
  <c r="BS188" i="1"/>
  <c r="BX188" i="1"/>
  <c r="BS196" i="1"/>
  <c r="BX196" i="1"/>
  <c r="BS206" i="1"/>
  <c r="BX206" i="1"/>
  <c r="BS218" i="1"/>
  <c r="BX218" i="1"/>
  <c r="BS228" i="1"/>
  <c r="BX228" i="1"/>
  <c r="BS16" i="1"/>
  <c r="BX16" i="1"/>
  <c r="BS34" i="1"/>
  <c r="BX34" i="1"/>
  <c r="BS44" i="1"/>
  <c r="BX44" i="1"/>
  <c r="BS54" i="1"/>
  <c r="BX54" i="1"/>
  <c r="BS62" i="1"/>
  <c r="BX62" i="1"/>
  <c r="BS70" i="1"/>
  <c r="BX70" i="1"/>
  <c r="BS82" i="1"/>
  <c r="BX82" i="1"/>
  <c r="BS92" i="1"/>
  <c r="BX92" i="1"/>
  <c r="BS108" i="1"/>
  <c r="BX108" i="1"/>
  <c r="BS122" i="1"/>
  <c r="BX122" i="1"/>
  <c r="BS136" i="1"/>
  <c r="BX136" i="1"/>
  <c r="BS146" i="1"/>
  <c r="BX146" i="1"/>
  <c r="BS160" i="1"/>
  <c r="BX160" i="1"/>
  <c r="BS168" i="1"/>
  <c r="BX168" i="1"/>
  <c r="BS180" i="1"/>
  <c r="BX180" i="1"/>
  <c r="BS190" i="1"/>
  <c r="BX190" i="1"/>
  <c r="BS204" i="1"/>
  <c r="BX204" i="1"/>
  <c r="BS214" i="1"/>
  <c r="BX214" i="1"/>
  <c r="BS226" i="1"/>
  <c r="BX226" i="1"/>
  <c r="BS235" i="1"/>
  <c r="BX235" i="1"/>
  <c r="BS239" i="1"/>
  <c r="BX239" i="1"/>
  <c r="BS243" i="1"/>
  <c r="BX243" i="1"/>
  <c r="BS247" i="1"/>
  <c r="BX247" i="1"/>
  <c r="BS52" i="1"/>
  <c r="BX52" i="1"/>
  <c r="BS94" i="1"/>
  <c r="BX94" i="1"/>
  <c r="BS120" i="1"/>
  <c r="BX120" i="1"/>
  <c r="BS140" i="1"/>
  <c r="BX140" i="1"/>
  <c r="BS173" i="1"/>
  <c r="BX173" i="1"/>
  <c r="BS10" i="1"/>
  <c r="BX10" i="1"/>
  <c r="BS32" i="1"/>
  <c r="BX32" i="1"/>
  <c r="BS50" i="1"/>
  <c r="BX50" i="1"/>
  <c r="BS90" i="1"/>
  <c r="BX90" i="1"/>
  <c r="BS132" i="1"/>
  <c r="BX132" i="1"/>
  <c r="BS162" i="1"/>
  <c r="BX162" i="1"/>
  <c r="BS185" i="1"/>
  <c r="BX185" i="1"/>
  <c r="BS213" i="1"/>
  <c r="BX213" i="1"/>
  <c r="BS31" i="1"/>
  <c r="BX31" i="1"/>
  <c r="BS59" i="1"/>
  <c r="BX59" i="1"/>
  <c r="BS81" i="1"/>
  <c r="BX81" i="1"/>
  <c r="BS119" i="1"/>
  <c r="BX119" i="1"/>
  <c r="BS157" i="1"/>
  <c r="BX157" i="1"/>
  <c r="BS177" i="1"/>
  <c r="BX177" i="1"/>
  <c r="BS211" i="1"/>
  <c r="BX211" i="1"/>
  <c r="BS234" i="1"/>
  <c r="BX234" i="1"/>
  <c r="BS242" i="1"/>
  <c r="BX242" i="1"/>
  <c r="BS15" i="1"/>
  <c r="BX15" i="1"/>
  <c r="BS42" i="1"/>
  <c r="BX42" i="1"/>
  <c r="BS60" i="1"/>
  <c r="BX60" i="1"/>
  <c r="BS72" i="1"/>
  <c r="BX72" i="1"/>
  <c r="BS88" i="1"/>
  <c r="BX88" i="1"/>
  <c r="BS100" i="1"/>
  <c r="BX100" i="1"/>
  <c r="BS110" i="1"/>
  <c r="BX110" i="1"/>
  <c r="BS116" i="1"/>
  <c r="BX116" i="1"/>
  <c r="BS124" i="1"/>
  <c r="BX124" i="1"/>
  <c r="BS134" i="1"/>
  <c r="BX134" i="1"/>
  <c r="BS148" i="1"/>
  <c r="BX148" i="1"/>
  <c r="BS167" i="1"/>
  <c r="BX167" i="1"/>
  <c r="BS181" i="1"/>
  <c r="BX181" i="1"/>
  <c r="BS197" i="1"/>
  <c r="BX197" i="1"/>
  <c r="BS215" i="1"/>
  <c r="BX215" i="1"/>
  <c r="BS223" i="1"/>
  <c r="BX223" i="1"/>
  <c r="BS14" i="1"/>
  <c r="BX14" i="1"/>
  <c r="BS20" i="1"/>
  <c r="BX20" i="1"/>
  <c r="BS26" i="1"/>
  <c r="BX26" i="1"/>
  <c r="BS36" i="1"/>
  <c r="BX36" i="1"/>
  <c r="BS46" i="1"/>
  <c r="BX46" i="1"/>
  <c r="BS56" i="1"/>
  <c r="BX56" i="1"/>
  <c r="BS74" i="1"/>
  <c r="BX74" i="1"/>
  <c r="BS84" i="1"/>
  <c r="BX84" i="1"/>
  <c r="BS96" i="1"/>
  <c r="BX96" i="1"/>
  <c r="BS106" i="1"/>
  <c r="BX106" i="1"/>
  <c r="BS126" i="1"/>
  <c r="BX126" i="1"/>
  <c r="BS138" i="1"/>
  <c r="BX138" i="1"/>
  <c r="BS150" i="1"/>
  <c r="BX150" i="1"/>
  <c r="BS156" i="1"/>
  <c r="BX156" i="1"/>
  <c r="BS171" i="1"/>
  <c r="BX171" i="1"/>
  <c r="BS179" i="1"/>
  <c r="BX179" i="1"/>
  <c r="BS191" i="1"/>
  <c r="BX191" i="1"/>
  <c r="BS199" i="1"/>
  <c r="BX199" i="1"/>
  <c r="BS209" i="1"/>
  <c r="BX209" i="1"/>
  <c r="BS221" i="1"/>
  <c r="BX221" i="1"/>
  <c r="BS229" i="1"/>
  <c r="BX229" i="1"/>
  <c r="BS23" i="1"/>
  <c r="BX23" i="1"/>
  <c r="BS35" i="1"/>
  <c r="BX35" i="1"/>
  <c r="BS45" i="1"/>
  <c r="BX45" i="1"/>
  <c r="BS55" i="1"/>
  <c r="BX55" i="1"/>
  <c r="BS63" i="1"/>
  <c r="BX63" i="1"/>
  <c r="BS73" i="1"/>
  <c r="BX73" i="1"/>
  <c r="BS83" i="1"/>
  <c r="BX83" i="1"/>
  <c r="BS95" i="1"/>
  <c r="BX95" i="1"/>
  <c r="BS109" i="1"/>
  <c r="BX109" i="1"/>
  <c r="BS127" i="1"/>
  <c r="BX127" i="1"/>
  <c r="BS139" i="1"/>
  <c r="BX139" i="1"/>
  <c r="BS149" i="1"/>
  <c r="BX149" i="1"/>
  <c r="BS161" i="1"/>
  <c r="BX161" i="1"/>
  <c r="BS169" i="1"/>
  <c r="BX169" i="1"/>
  <c r="BS183" i="1"/>
  <c r="BX183" i="1"/>
  <c r="BS195" i="1"/>
  <c r="BX195" i="1"/>
  <c r="BS205" i="1"/>
  <c r="BX205" i="1"/>
  <c r="BS219" i="1"/>
  <c r="BX219" i="1"/>
  <c r="BS231" i="1"/>
  <c r="BX231" i="1"/>
  <c r="BS236" i="1"/>
  <c r="BX236" i="1"/>
  <c r="BS240" i="1"/>
  <c r="BX240" i="1"/>
  <c r="BS244" i="1"/>
  <c r="BX244" i="1"/>
  <c r="BS8" i="1"/>
  <c r="BX8" i="1"/>
  <c r="BS27" i="1"/>
  <c r="BX27" i="1"/>
  <c r="BS49" i="1"/>
  <c r="BX49" i="1"/>
  <c r="BS61" i="1"/>
  <c r="BX61" i="1"/>
  <c r="BS75" i="1"/>
  <c r="BX75" i="1"/>
  <c r="BS93" i="1"/>
  <c r="BX93" i="1"/>
  <c r="BS103" i="1"/>
  <c r="BX103" i="1"/>
  <c r="BS111" i="1"/>
  <c r="BX111" i="1"/>
  <c r="BS117" i="1"/>
  <c r="BX117" i="1"/>
  <c r="BS125" i="1"/>
  <c r="BX125" i="1"/>
  <c r="BS137" i="1"/>
  <c r="BX137" i="1"/>
  <c r="BS153" i="1"/>
  <c r="BX153" i="1"/>
  <c r="BS170" i="1"/>
  <c r="BX170" i="1"/>
  <c r="BS184" i="1"/>
  <c r="BX184" i="1"/>
  <c r="BS200" i="1"/>
  <c r="BX200" i="1"/>
  <c r="BS216" i="1"/>
  <c r="BX216" i="1"/>
  <c r="BS230" i="1"/>
  <c r="BX230" i="1"/>
  <c r="BS17" i="1"/>
  <c r="BX17" i="1"/>
  <c r="BS21" i="1"/>
  <c r="BX21" i="1"/>
  <c r="BS29" i="1"/>
  <c r="BX29" i="1"/>
  <c r="BS39" i="1"/>
  <c r="BX39" i="1"/>
  <c r="BS47" i="1"/>
  <c r="BX47" i="1"/>
  <c r="BS65" i="1"/>
  <c r="BX65" i="1"/>
  <c r="BS77" i="1"/>
  <c r="BX77" i="1"/>
  <c r="BS87" i="1"/>
  <c r="BX87" i="1"/>
  <c r="BS99" i="1"/>
  <c r="BX99" i="1"/>
  <c r="BS113" i="1"/>
  <c r="BX113" i="1"/>
  <c r="BS129" i="1"/>
  <c r="BX129" i="1"/>
  <c r="BS141" i="1"/>
  <c r="BX141" i="1"/>
  <c r="BS151" i="1"/>
  <c r="BX151" i="1"/>
  <c r="BS159" i="1"/>
  <c r="BX159" i="1"/>
  <c r="BS172" i="1"/>
  <c r="BX172" i="1"/>
  <c r="BS182" i="1"/>
  <c r="BX182" i="1"/>
  <c r="BS192" i="1"/>
  <c r="BX192" i="1"/>
  <c r="BS202" i="1"/>
  <c r="BX202" i="1"/>
  <c r="BS212" i="1"/>
  <c r="BX212" i="1"/>
  <c r="BS224" i="1"/>
  <c r="BX224" i="1"/>
  <c r="BS232" i="1"/>
  <c r="BX232" i="1"/>
  <c r="BS28" i="1"/>
  <c r="BX28" i="1"/>
  <c r="BS38" i="1"/>
  <c r="BX38" i="1"/>
  <c r="BS48" i="1"/>
  <c r="BX48" i="1"/>
  <c r="BS58" i="1"/>
  <c r="BX58" i="1"/>
  <c r="BS66" i="1"/>
  <c r="BX66" i="1"/>
  <c r="BS76" i="1"/>
  <c r="BX76" i="1"/>
  <c r="BS86" i="1"/>
  <c r="BX86" i="1"/>
  <c r="BS98" i="1"/>
  <c r="BX98" i="1"/>
  <c r="BS114" i="1"/>
  <c r="BX114" i="1"/>
  <c r="BS130" i="1"/>
  <c r="BX130" i="1"/>
  <c r="BS142" i="1"/>
  <c r="BX142" i="1"/>
  <c r="BS152" i="1"/>
  <c r="BX152" i="1"/>
  <c r="BS164" i="1"/>
  <c r="BX164" i="1"/>
  <c r="BS174" i="1"/>
  <c r="BX174" i="1"/>
  <c r="BS186" i="1"/>
  <c r="BX186" i="1"/>
  <c r="BS198" i="1"/>
  <c r="BX198" i="1"/>
  <c r="BS208" i="1"/>
  <c r="BX208" i="1"/>
  <c r="BS222" i="1"/>
  <c r="BX222" i="1"/>
  <c r="BS233" i="1"/>
  <c r="BX233" i="1"/>
  <c r="BS237" i="1"/>
  <c r="BX237" i="1"/>
  <c r="BS241" i="1"/>
  <c r="BX241" i="1"/>
  <c r="BS245" i="1"/>
  <c r="BX245" i="1"/>
  <c r="BP7" i="1"/>
  <c r="BS7" i="1"/>
  <c r="BZ72" i="1"/>
  <c r="BP72" i="1"/>
  <c r="BZ116" i="1"/>
  <c r="BP116" i="1"/>
  <c r="BZ167" i="1"/>
  <c r="BP167" i="1"/>
  <c r="BZ20" i="1"/>
  <c r="BP20" i="1"/>
  <c r="BZ74" i="1"/>
  <c r="BP74" i="1"/>
  <c r="BZ138" i="1"/>
  <c r="BP138" i="1"/>
  <c r="BZ179" i="1"/>
  <c r="BP179" i="1"/>
  <c r="BZ221" i="1"/>
  <c r="BP221" i="1"/>
  <c r="BZ45" i="1"/>
  <c r="BP45" i="1"/>
  <c r="BZ83" i="1"/>
  <c r="BP83" i="1"/>
  <c r="BZ139" i="1"/>
  <c r="BP139" i="1"/>
  <c r="BZ205" i="1"/>
  <c r="BP205" i="1"/>
  <c r="BZ244" i="1"/>
  <c r="BP244" i="1"/>
  <c r="BZ42" i="1"/>
  <c r="BP42" i="1"/>
  <c r="BZ88" i="1"/>
  <c r="BP88" i="1"/>
  <c r="BZ124" i="1"/>
  <c r="BP124" i="1"/>
  <c r="BZ181" i="1"/>
  <c r="BP181" i="1"/>
  <c r="BZ14" i="1"/>
  <c r="BP14" i="1"/>
  <c r="BZ46" i="1"/>
  <c r="BP46" i="1"/>
  <c r="BZ96" i="1"/>
  <c r="BP96" i="1"/>
  <c r="BZ150" i="1"/>
  <c r="BP150" i="1"/>
  <c r="BZ191" i="1"/>
  <c r="BP191" i="1"/>
  <c r="BZ229" i="1"/>
  <c r="BP229" i="1"/>
  <c r="BZ55" i="1"/>
  <c r="BP55" i="1"/>
  <c r="BZ95" i="1"/>
  <c r="BP95" i="1"/>
  <c r="BZ149" i="1"/>
  <c r="BP149" i="1"/>
  <c r="BZ183" i="1"/>
  <c r="BP183" i="1"/>
  <c r="BZ236" i="1"/>
  <c r="BP236" i="1"/>
  <c r="BZ8" i="1"/>
  <c r="BP8" i="1"/>
  <c r="BZ27" i="1"/>
  <c r="BP27" i="1"/>
  <c r="BZ49" i="1"/>
  <c r="BP49" i="1"/>
  <c r="BZ61" i="1"/>
  <c r="BP61" i="1"/>
  <c r="BZ75" i="1"/>
  <c r="BP75" i="1"/>
  <c r="BZ93" i="1"/>
  <c r="BP93" i="1"/>
  <c r="BZ103" i="1"/>
  <c r="BP103" i="1"/>
  <c r="BZ111" i="1"/>
  <c r="BP111" i="1"/>
  <c r="BZ117" i="1"/>
  <c r="BP117" i="1"/>
  <c r="BZ125" i="1"/>
  <c r="BP125" i="1"/>
  <c r="BZ137" i="1"/>
  <c r="BP137" i="1"/>
  <c r="BZ153" i="1"/>
  <c r="BP153" i="1"/>
  <c r="BZ170" i="1"/>
  <c r="BP170" i="1"/>
  <c r="BZ184" i="1"/>
  <c r="BP184" i="1"/>
  <c r="BZ200" i="1"/>
  <c r="BP200" i="1"/>
  <c r="BZ216" i="1"/>
  <c r="BP216" i="1"/>
  <c r="BZ230" i="1"/>
  <c r="BP230" i="1"/>
  <c r="BZ17" i="1"/>
  <c r="BP17" i="1"/>
  <c r="BZ21" i="1"/>
  <c r="BP21" i="1"/>
  <c r="BZ29" i="1"/>
  <c r="BP29" i="1"/>
  <c r="BZ39" i="1"/>
  <c r="BP39" i="1"/>
  <c r="BZ47" i="1"/>
  <c r="BP47" i="1"/>
  <c r="BZ65" i="1"/>
  <c r="BP65" i="1"/>
  <c r="BZ77" i="1"/>
  <c r="BP77" i="1"/>
  <c r="BZ87" i="1"/>
  <c r="BP87" i="1"/>
  <c r="BZ99" i="1"/>
  <c r="BP99" i="1"/>
  <c r="BZ113" i="1"/>
  <c r="BP113" i="1"/>
  <c r="BZ129" i="1"/>
  <c r="BP129" i="1"/>
  <c r="BZ141" i="1"/>
  <c r="BP141" i="1"/>
  <c r="BZ151" i="1"/>
  <c r="BP151" i="1"/>
  <c r="BZ159" i="1"/>
  <c r="BP159" i="1"/>
  <c r="BZ172" i="1"/>
  <c r="BP172" i="1"/>
  <c r="BZ182" i="1"/>
  <c r="BP182" i="1"/>
  <c r="BZ192" i="1"/>
  <c r="BP192" i="1"/>
  <c r="BZ202" i="1"/>
  <c r="BP202" i="1"/>
  <c r="BZ212" i="1"/>
  <c r="BP212" i="1"/>
  <c r="BZ224" i="1"/>
  <c r="BP224" i="1"/>
  <c r="BZ232" i="1"/>
  <c r="BP232" i="1"/>
  <c r="BZ28" i="1"/>
  <c r="BP28" i="1"/>
  <c r="BZ38" i="1"/>
  <c r="BP38" i="1"/>
  <c r="BZ48" i="1"/>
  <c r="BP48" i="1"/>
  <c r="BZ58" i="1"/>
  <c r="BP58" i="1"/>
  <c r="BZ66" i="1"/>
  <c r="BP66" i="1"/>
  <c r="BZ76" i="1"/>
  <c r="BP76" i="1"/>
  <c r="BZ86" i="1"/>
  <c r="BP86" i="1"/>
  <c r="BZ98" i="1"/>
  <c r="BP98" i="1"/>
  <c r="BZ114" i="1"/>
  <c r="BP114" i="1"/>
  <c r="BZ130" i="1"/>
  <c r="BP130" i="1"/>
  <c r="BZ142" i="1"/>
  <c r="BP142" i="1"/>
  <c r="BZ152" i="1"/>
  <c r="BP152" i="1"/>
  <c r="BZ164" i="1"/>
  <c r="BP164" i="1"/>
  <c r="BZ174" i="1"/>
  <c r="BP174" i="1"/>
  <c r="BZ186" i="1"/>
  <c r="BP186" i="1"/>
  <c r="BZ198" i="1"/>
  <c r="BP198" i="1"/>
  <c r="BZ208" i="1"/>
  <c r="BP208" i="1"/>
  <c r="BZ222" i="1"/>
  <c r="BP222" i="1"/>
  <c r="BZ233" i="1"/>
  <c r="BP233" i="1"/>
  <c r="BZ237" i="1"/>
  <c r="BP237" i="1"/>
  <c r="BZ241" i="1"/>
  <c r="BP241" i="1"/>
  <c r="BZ245" i="1"/>
  <c r="BP245" i="1"/>
  <c r="BZ15" i="1"/>
  <c r="BP15" i="1"/>
  <c r="BZ100" i="1"/>
  <c r="BP100" i="1"/>
  <c r="BZ134" i="1"/>
  <c r="BP134" i="1"/>
  <c r="BZ197" i="1"/>
  <c r="BP197" i="1"/>
  <c r="BZ223" i="1"/>
  <c r="BP223" i="1"/>
  <c r="BZ36" i="1"/>
  <c r="BP36" i="1"/>
  <c r="BZ84" i="1"/>
  <c r="BP84" i="1"/>
  <c r="BZ126" i="1"/>
  <c r="BP126" i="1"/>
  <c r="BZ171" i="1"/>
  <c r="BP171" i="1"/>
  <c r="BZ209" i="1"/>
  <c r="BP209" i="1"/>
  <c r="BZ35" i="1"/>
  <c r="BP35" i="1"/>
  <c r="BZ73" i="1"/>
  <c r="BP73" i="1"/>
  <c r="BZ109" i="1"/>
  <c r="BP109" i="1"/>
  <c r="BZ161" i="1"/>
  <c r="BP161" i="1"/>
  <c r="BZ195" i="1"/>
  <c r="BP195" i="1"/>
  <c r="BZ240" i="1"/>
  <c r="BP240" i="1"/>
  <c r="BZ9" i="1"/>
  <c r="BP9" i="1"/>
  <c r="BZ30" i="1"/>
  <c r="BP30" i="1"/>
  <c r="BZ52" i="1"/>
  <c r="BP52" i="1"/>
  <c r="BZ64" i="1"/>
  <c r="BP64" i="1"/>
  <c r="BZ80" i="1"/>
  <c r="BP80" i="1"/>
  <c r="BZ94" i="1"/>
  <c r="BP94" i="1"/>
  <c r="BZ104" i="1"/>
  <c r="BP104" i="1"/>
  <c r="BZ112" i="1"/>
  <c r="BP112" i="1"/>
  <c r="BZ120" i="1"/>
  <c r="BP120" i="1"/>
  <c r="BZ128" i="1"/>
  <c r="BP128" i="1"/>
  <c r="BZ140" i="1"/>
  <c r="BP140" i="1"/>
  <c r="BZ158" i="1"/>
  <c r="BP158" i="1"/>
  <c r="BZ173" i="1"/>
  <c r="BP173" i="1"/>
  <c r="BZ189" i="1"/>
  <c r="BP189" i="1"/>
  <c r="BZ207" i="1"/>
  <c r="BP207" i="1"/>
  <c r="BZ217" i="1"/>
  <c r="BP217" i="1"/>
  <c r="BZ10" i="1"/>
  <c r="BP10" i="1"/>
  <c r="BZ18" i="1"/>
  <c r="BP18" i="1"/>
  <c r="BZ22" i="1"/>
  <c r="BP22" i="1"/>
  <c r="BZ32" i="1"/>
  <c r="BP32" i="1"/>
  <c r="BZ40" i="1"/>
  <c r="BP40" i="1"/>
  <c r="BZ50" i="1"/>
  <c r="BP50" i="1"/>
  <c r="BZ68" i="1"/>
  <c r="BP68" i="1"/>
  <c r="BZ78" i="1"/>
  <c r="BP78" i="1"/>
  <c r="BZ90" i="1"/>
  <c r="BP90" i="1"/>
  <c r="BZ102" i="1"/>
  <c r="BP102" i="1"/>
  <c r="BZ118" i="1"/>
  <c r="BP118" i="1"/>
  <c r="BZ132" i="1"/>
  <c r="BP132" i="1"/>
  <c r="BZ144" i="1"/>
  <c r="BP144" i="1"/>
  <c r="BZ154" i="1"/>
  <c r="BP154" i="1"/>
  <c r="BZ162" i="1"/>
  <c r="BP162" i="1"/>
  <c r="BZ175" i="1"/>
  <c r="BP175" i="1"/>
  <c r="BZ185" i="1"/>
  <c r="BP185" i="1"/>
  <c r="BZ193" i="1"/>
  <c r="BP193" i="1"/>
  <c r="BZ203" i="1"/>
  <c r="BP203" i="1"/>
  <c r="BZ213" i="1"/>
  <c r="BP213" i="1"/>
  <c r="BZ227" i="1"/>
  <c r="BP227" i="1"/>
  <c r="BZ13" i="1"/>
  <c r="BP13" i="1"/>
  <c r="BZ31" i="1"/>
  <c r="BP31" i="1"/>
  <c r="BZ41" i="1"/>
  <c r="BP41" i="1"/>
  <c r="BZ51" i="1"/>
  <c r="BP51" i="1"/>
  <c r="BZ59" i="1"/>
  <c r="BP59" i="1"/>
  <c r="BZ67" i="1"/>
  <c r="BP67" i="1"/>
  <c r="BZ81" i="1"/>
  <c r="BP81" i="1"/>
  <c r="BZ89" i="1"/>
  <c r="BP89" i="1"/>
  <c r="BZ101" i="1"/>
  <c r="BP101" i="1"/>
  <c r="BZ119" i="1"/>
  <c r="BP119" i="1"/>
  <c r="BZ133" i="1"/>
  <c r="BP133" i="1"/>
  <c r="BZ143" i="1"/>
  <c r="BP143" i="1"/>
  <c r="BZ157" i="1"/>
  <c r="BP157" i="1"/>
  <c r="BZ165" i="1"/>
  <c r="BP165" i="1"/>
  <c r="BZ177" i="1"/>
  <c r="BP177" i="1"/>
  <c r="BZ187" i="1"/>
  <c r="BP187" i="1"/>
  <c r="BZ201" i="1"/>
  <c r="BP201" i="1"/>
  <c r="BZ211" i="1"/>
  <c r="BP211" i="1"/>
  <c r="BZ225" i="1"/>
  <c r="BP225" i="1"/>
  <c r="BZ234" i="1"/>
  <c r="BP234" i="1"/>
  <c r="BZ238" i="1"/>
  <c r="BP238" i="1"/>
  <c r="BZ242" i="1"/>
  <c r="BP242" i="1"/>
  <c r="BZ246" i="1"/>
  <c r="BP246" i="1"/>
  <c r="BZ60" i="1"/>
  <c r="BP60" i="1"/>
  <c r="BZ110" i="1"/>
  <c r="BP110" i="1"/>
  <c r="BZ148" i="1"/>
  <c r="BP148" i="1"/>
  <c r="BZ215" i="1"/>
  <c r="BP215" i="1"/>
  <c r="BZ26" i="1"/>
  <c r="BP26" i="1"/>
  <c r="BZ56" i="1"/>
  <c r="BP56" i="1"/>
  <c r="BZ106" i="1"/>
  <c r="BP106" i="1"/>
  <c r="BZ156" i="1"/>
  <c r="BP156" i="1"/>
  <c r="BZ199" i="1"/>
  <c r="BP199" i="1"/>
  <c r="BZ23" i="1"/>
  <c r="BP23" i="1"/>
  <c r="BZ63" i="1"/>
  <c r="BP63" i="1"/>
  <c r="BZ127" i="1"/>
  <c r="BP127" i="1"/>
  <c r="BZ169" i="1"/>
  <c r="BP169" i="1"/>
  <c r="BZ219" i="1"/>
  <c r="BP219" i="1"/>
  <c r="BZ231" i="1"/>
  <c r="BP231" i="1"/>
  <c r="BZ12" i="1"/>
  <c r="BP12" i="1"/>
  <c r="BZ37" i="1"/>
  <c r="BP37" i="1"/>
  <c r="BZ57" i="1"/>
  <c r="BP57" i="1"/>
  <c r="BZ69" i="1"/>
  <c r="BP69" i="1"/>
  <c r="BZ85" i="1"/>
  <c r="BP85" i="1"/>
  <c r="BZ97" i="1"/>
  <c r="BP97" i="1"/>
  <c r="BZ107" i="1"/>
  <c r="BP107" i="1"/>
  <c r="BZ115" i="1"/>
  <c r="BP115" i="1"/>
  <c r="BZ123" i="1"/>
  <c r="BP123" i="1"/>
  <c r="BZ131" i="1"/>
  <c r="BP131" i="1"/>
  <c r="BZ145" i="1"/>
  <c r="BP145" i="1"/>
  <c r="BZ166" i="1"/>
  <c r="BP166" i="1"/>
  <c r="BZ176" i="1"/>
  <c r="BP176" i="1"/>
  <c r="BZ194" i="1"/>
  <c r="BP194" i="1"/>
  <c r="BZ210" i="1"/>
  <c r="BP210" i="1"/>
  <c r="BZ220" i="1"/>
  <c r="BP220" i="1"/>
  <c r="BZ11" i="1"/>
  <c r="BP11" i="1"/>
  <c r="BZ19" i="1"/>
  <c r="BP19" i="1"/>
  <c r="BZ25" i="1"/>
  <c r="BP25" i="1"/>
  <c r="BZ33" i="1"/>
  <c r="BP33" i="1"/>
  <c r="BZ43" i="1"/>
  <c r="BP43" i="1"/>
  <c r="BZ53" i="1"/>
  <c r="BP53" i="1"/>
  <c r="BZ71" i="1"/>
  <c r="BP71" i="1"/>
  <c r="BZ79" i="1"/>
  <c r="BP79" i="1"/>
  <c r="BZ91" i="1"/>
  <c r="BP91" i="1"/>
  <c r="BZ105" i="1"/>
  <c r="BP105" i="1"/>
  <c r="BZ121" i="1"/>
  <c r="BP121" i="1"/>
  <c r="BZ135" i="1"/>
  <c r="BP135" i="1"/>
  <c r="BZ147" i="1"/>
  <c r="BP147" i="1"/>
  <c r="BZ155" i="1"/>
  <c r="BP155" i="1"/>
  <c r="BZ163" i="1"/>
  <c r="BP163" i="1"/>
  <c r="BZ178" i="1"/>
  <c r="BP178" i="1"/>
  <c r="BZ188" i="1"/>
  <c r="BP188" i="1"/>
  <c r="BZ196" i="1"/>
  <c r="BP196" i="1"/>
  <c r="BZ206" i="1"/>
  <c r="BP206" i="1"/>
  <c r="BZ218" i="1"/>
  <c r="BP218" i="1"/>
  <c r="BZ228" i="1"/>
  <c r="BP228" i="1"/>
  <c r="BZ16" i="1"/>
  <c r="BP16" i="1"/>
  <c r="BZ34" i="1"/>
  <c r="BP34" i="1"/>
  <c r="BZ44" i="1"/>
  <c r="BP44" i="1"/>
  <c r="BZ54" i="1"/>
  <c r="BP54" i="1"/>
  <c r="BZ62" i="1"/>
  <c r="BP62" i="1"/>
  <c r="BZ70" i="1"/>
  <c r="BP70" i="1"/>
  <c r="BZ82" i="1"/>
  <c r="BP82" i="1"/>
  <c r="BZ92" i="1"/>
  <c r="BP92" i="1"/>
  <c r="BZ108" i="1"/>
  <c r="BP108" i="1"/>
  <c r="BZ122" i="1"/>
  <c r="BP122" i="1"/>
  <c r="BZ136" i="1"/>
  <c r="BP136" i="1"/>
  <c r="BZ146" i="1"/>
  <c r="BP146" i="1"/>
  <c r="BZ160" i="1"/>
  <c r="BP160" i="1"/>
  <c r="BZ168" i="1"/>
  <c r="BP168" i="1"/>
  <c r="BZ180" i="1"/>
  <c r="BP180" i="1"/>
  <c r="BZ190" i="1"/>
  <c r="BP190" i="1"/>
  <c r="BZ204" i="1"/>
  <c r="BP204" i="1"/>
  <c r="BZ214" i="1"/>
  <c r="BP214" i="1"/>
  <c r="BZ226" i="1"/>
  <c r="BP226" i="1"/>
  <c r="BZ235" i="1"/>
  <c r="BP235" i="1"/>
  <c r="BZ239" i="1"/>
  <c r="BP239" i="1"/>
  <c r="BZ243" i="1"/>
  <c r="BP243" i="1"/>
  <c r="BZ247" i="1"/>
  <c r="BP247" i="1"/>
  <c r="BE24" i="1"/>
  <c r="CI24" i="1"/>
  <c r="BE91" i="1"/>
  <c r="CI91" i="1"/>
  <c r="BE72" i="1"/>
  <c r="CI72" i="1"/>
  <c r="BE100" i="1"/>
  <c r="CI100" i="1"/>
  <c r="BE115" i="1"/>
  <c r="CI115" i="1"/>
  <c r="BE187" i="1"/>
  <c r="CI187" i="1"/>
  <c r="BE209" i="1"/>
  <c r="CI209" i="1"/>
  <c r="BE266" i="1"/>
  <c r="CI266" i="1"/>
  <c r="BE292" i="1"/>
  <c r="CI292" i="1"/>
  <c r="BE334" i="1"/>
  <c r="CI334" i="1"/>
  <c r="BE366" i="1"/>
  <c r="CI366" i="1"/>
  <c r="BE398" i="1"/>
  <c r="CI398" i="1"/>
  <c r="BE466" i="1"/>
  <c r="CI466" i="1"/>
  <c r="BE427" i="1"/>
  <c r="CI427" i="1"/>
  <c r="BE451" i="1"/>
  <c r="CI451" i="1"/>
  <c r="BE475" i="1"/>
  <c r="CI475" i="1"/>
  <c r="BE499" i="1"/>
  <c r="CI499" i="1"/>
  <c r="BE36" i="1"/>
  <c r="CI36" i="1"/>
  <c r="BE180" i="1"/>
  <c r="CI180" i="1"/>
  <c r="BE212" i="1"/>
  <c r="CI212" i="1"/>
  <c r="BE481" i="1"/>
  <c r="CI481" i="1"/>
  <c r="BE352" i="1"/>
  <c r="CI352" i="1"/>
  <c r="BE376" i="1"/>
  <c r="CI376" i="1"/>
  <c r="BE101" i="1"/>
  <c r="CI101" i="1"/>
  <c r="BE143" i="1"/>
  <c r="CI143" i="1"/>
  <c r="BE306" i="1"/>
  <c r="CI306" i="1"/>
  <c r="BE364" i="1"/>
  <c r="CI364" i="1"/>
  <c r="BE436" i="1"/>
  <c r="CI436" i="1"/>
  <c r="BE326" i="1"/>
  <c r="CI326" i="1"/>
  <c r="BE392" i="1"/>
  <c r="CI392" i="1"/>
  <c r="BE82" i="1"/>
  <c r="CI82" i="1"/>
  <c r="BE424" i="1"/>
  <c r="CI424" i="1"/>
  <c r="BE49" i="1"/>
  <c r="CI49" i="1"/>
  <c r="BE428" i="1"/>
  <c r="CI428" i="1"/>
  <c r="BE308" i="1"/>
  <c r="CI308" i="1"/>
  <c r="BE440" i="1"/>
  <c r="CI440" i="1"/>
  <c r="BE316" i="1"/>
  <c r="CI316" i="1"/>
  <c r="BE16" i="1"/>
  <c r="CI16" i="1"/>
  <c r="BE54" i="1"/>
  <c r="CI54" i="1"/>
  <c r="BE111" i="1"/>
  <c r="CI111" i="1"/>
  <c r="BE118" i="1"/>
  <c r="CI118" i="1"/>
  <c r="BE130" i="1"/>
  <c r="CI130" i="1"/>
  <c r="BE144" i="1"/>
  <c r="CI144" i="1"/>
  <c r="BE168" i="1"/>
  <c r="CI168" i="1"/>
  <c r="BE191" i="1"/>
  <c r="CI191" i="1"/>
  <c r="BE207" i="1"/>
  <c r="CI207" i="1"/>
  <c r="BE185" i="1"/>
  <c r="CI185" i="1"/>
  <c r="BE193" i="1"/>
  <c r="CI193" i="1"/>
  <c r="BE201" i="1"/>
  <c r="CI201" i="1"/>
  <c r="BE215" i="1"/>
  <c r="CI215" i="1"/>
  <c r="BE236" i="1"/>
  <c r="CI236" i="1"/>
  <c r="BE252" i="1"/>
  <c r="CI252" i="1"/>
  <c r="BE238" i="1"/>
  <c r="CI238" i="1"/>
  <c r="BE246" i="1"/>
  <c r="CI246" i="1"/>
  <c r="BE262" i="1"/>
  <c r="CI262" i="1"/>
  <c r="BE295" i="1"/>
  <c r="CI295" i="1"/>
  <c r="BE264" i="1"/>
  <c r="CI264" i="1"/>
  <c r="BE272" i="1"/>
  <c r="CI272" i="1"/>
  <c r="BE282" i="1"/>
  <c r="CI282" i="1"/>
  <c r="BE307" i="1"/>
  <c r="CI307" i="1"/>
  <c r="BE315" i="1"/>
  <c r="CI315" i="1"/>
  <c r="BE323" i="1"/>
  <c r="CI323" i="1"/>
  <c r="BE338" i="1"/>
  <c r="CI338" i="1"/>
  <c r="BE354" i="1"/>
  <c r="CI354" i="1"/>
  <c r="BE370" i="1"/>
  <c r="CI370" i="1"/>
  <c r="BE386" i="1"/>
  <c r="CI386" i="1"/>
  <c r="BE331" i="1"/>
  <c r="CI331" i="1"/>
  <c r="BE339" i="1"/>
  <c r="CI339" i="1"/>
  <c r="BE347" i="1"/>
  <c r="CI347" i="1"/>
  <c r="BE355" i="1"/>
  <c r="CI355" i="1"/>
  <c r="BE363" i="1"/>
  <c r="CI363" i="1"/>
  <c r="BE375" i="1"/>
  <c r="CI375" i="1"/>
  <c r="BE383" i="1"/>
  <c r="CI383" i="1"/>
  <c r="BE402" i="1"/>
  <c r="CI402" i="1"/>
  <c r="BE410" i="1"/>
  <c r="CI410" i="1"/>
  <c r="BE418" i="1"/>
  <c r="CI418" i="1"/>
  <c r="BE422" i="1"/>
  <c r="CI422" i="1"/>
  <c r="BE438" i="1"/>
  <c r="CI438" i="1"/>
  <c r="BE454" i="1"/>
  <c r="CI454" i="1"/>
  <c r="BE470" i="1"/>
  <c r="CI470" i="1"/>
  <c r="BE486" i="1"/>
  <c r="CI486" i="1"/>
  <c r="BE88" i="1"/>
  <c r="CI88" i="1"/>
  <c r="BE137" i="1"/>
  <c r="CI137" i="1"/>
  <c r="BE81" i="1"/>
  <c r="CI81" i="1"/>
  <c r="BE127" i="1"/>
  <c r="CI127" i="1"/>
  <c r="BE117" i="1"/>
  <c r="CI117" i="1"/>
  <c r="BE218" i="1"/>
  <c r="CI218" i="1"/>
  <c r="BE232" i="1"/>
  <c r="CI232" i="1"/>
  <c r="BE167" i="1"/>
  <c r="CI167" i="1"/>
  <c r="BE57" i="1"/>
  <c r="CI57" i="1"/>
  <c r="BE417" i="1"/>
  <c r="CI417" i="1"/>
  <c r="BE37" i="1"/>
  <c r="CI37" i="1"/>
  <c r="BE97" i="1"/>
  <c r="CI97" i="1"/>
  <c r="BE175" i="1"/>
  <c r="CI175" i="1"/>
  <c r="BE255" i="1"/>
  <c r="CI255" i="1"/>
  <c r="BE216" i="1"/>
  <c r="CI216" i="1"/>
  <c r="BE245" i="1"/>
  <c r="CI245" i="1"/>
  <c r="BE384" i="1"/>
  <c r="CI384" i="1"/>
  <c r="BE403" i="1"/>
  <c r="CI403" i="1"/>
  <c r="BE169" i="1"/>
  <c r="CI169" i="1"/>
  <c r="BE337" i="1"/>
  <c r="CI337" i="1"/>
  <c r="BE194" i="1"/>
  <c r="CI194" i="1"/>
  <c r="BE220" i="1"/>
  <c r="CI220" i="1"/>
  <c r="BE261" i="1"/>
  <c r="CI261" i="1"/>
  <c r="BE290" i="1"/>
  <c r="CI290" i="1"/>
  <c r="BE407" i="1"/>
  <c r="CI407" i="1"/>
  <c r="BE469" i="1"/>
  <c r="CI469" i="1"/>
  <c r="BE224" i="1"/>
  <c r="CI224" i="1"/>
  <c r="BE441" i="1"/>
  <c r="CI441" i="1"/>
  <c r="BE489" i="1"/>
  <c r="CI489" i="1"/>
  <c r="BE206" i="1"/>
  <c r="CI206" i="1"/>
  <c r="BE453" i="1"/>
  <c r="CI453" i="1"/>
  <c r="BE70" i="1"/>
  <c r="CI70" i="1"/>
  <c r="BE437" i="1"/>
  <c r="CI437" i="1"/>
  <c r="BE151" i="1"/>
  <c r="CI151" i="1"/>
  <c r="BE273" i="1"/>
  <c r="CI273" i="1"/>
  <c r="BE322" i="1"/>
  <c r="CI322" i="1"/>
  <c r="BE161" i="1"/>
  <c r="CI161" i="1"/>
  <c r="BE369" i="1"/>
  <c r="CI369" i="1"/>
  <c r="BE228" i="1"/>
  <c r="CI228" i="1"/>
  <c r="BE405" i="1"/>
  <c r="CI405" i="1"/>
  <c r="BE413" i="1"/>
  <c r="CI413" i="1"/>
  <c r="BE90" i="1"/>
  <c r="CI90" i="1"/>
  <c r="BE162" i="1"/>
  <c r="CI162" i="1"/>
  <c r="BE170" i="1"/>
  <c r="CI170" i="1"/>
  <c r="BE182" i="1"/>
  <c r="CI182" i="1"/>
  <c r="BE203" i="1"/>
  <c r="CI203" i="1"/>
  <c r="BE172" i="1"/>
  <c r="CI172" i="1"/>
  <c r="BE219" i="1"/>
  <c r="CI219" i="1"/>
  <c r="BE225" i="1"/>
  <c r="CI225" i="1"/>
  <c r="BE278" i="1"/>
  <c r="CI278" i="1"/>
  <c r="BE291" i="1"/>
  <c r="CI291" i="1"/>
  <c r="BE276" i="1"/>
  <c r="CI276" i="1"/>
  <c r="BE296" i="1"/>
  <c r="CI296" i="1"/>
  <c r="BE350" i="1"/>
  <c r="CI350" i="1"/>
  <c r="BE382" i="1"/>
  <c r="CI382" i="1"/>
  <c r="BE434" i="1"/>
  <c r="CI434" i="1"/>
  <c r="BE443" i="1"/>
  <c r="CI443" i="1"/>
  <c r="BE467" i="1"/>
  <c r="CI467" i="1"/>
  <c r="BE483" i="1"/>
  <c r="CI483" i="1"/>
  <c r="BE491" i="1"/>
  <c r="CI491" i="1"/>
  <c r="BE165" i="1"/>
  <c r="CI165" i="1"/>
  <c r="BE500" i="1"/>
  <c r="CI500" i="1"/>
  <c r="BE113" i="1"/>
  <c r="CI113" i="1"/>
  <c r="BE186" i="1"/>
  <c r="CI186" i="1"/>
  <c r="BE275" i="1"/>
  <c r="CI275" i="1"/>
  <c r="BE120" i="1"/>
  <c r="CI120" i="1"/>
  <c r="BE380" i="1"/>
  <c r="CI380" i="1"/>
  <c r="BE480" i="1"/>
  <c r="CI480" i="1"/>
  <c r="BE208" i="1"/>
  <c r="CI208" i="1"/>
  <c r="BE265" i="1"/>
  <c r="CI265" i="1"/>
  <c r="BE432" i="1"/>
  <c r="CI432" i="1"/>
  <c r="BE11" i="1"/>
  <c r="CI11" i="1"/>
  <c r="BE184" i="1"/>
  <c r="CI184" i="1"/>
  <c r="BE304" i="1"/>
  <c r="CI304" i="1"/>
  <c r="BE333" i="1"/>
  <c r="CI333" i="1"/>
  <c r="BE485" i="1"/>
  <c r="CI485" i="1"/>
  <c r="BE409" i="1"/>
  <c r="CI409" i="1"/>
  <c r="BE476" i="1"/>
  <c r="CI476" i="1"/>
  <c r="BE324" i="1"/>
  <c r="CI324" i="1"/>
  <c r="BE202" i="1"/>
  <c r="CI202" i="1"/>
  <c r="BE397" i="1"/>
  <c r="CI397" i="1"/>
  <c r="BE429" i="1"/>
  <c r="CI429" i="1"/>
  <c r="BE79" i="1"/>
  <c r="CI79" i="1"/>
  <c r="BE46" i="1"/>
  <c r="CI46" i="1"/>
  <c r="BE60" i="1"/>
  <c r="CI60" i="1"/>
  <c r="BE58" i="1"/>
  <c r="CI58" i="1"/>
  <c r="BE94" i="1"/>
  <c r="CI94" i="1"/>
  <c r="BE68" i="1"/>
  <c r="CI68" i="1"/>
  <c r="BE166" i="1"/>
  <c r="CI166" i="1"/>
  <c r="BE122" i="1"/>
  <c r="CI122" i="1"/>
  <c r="BE126" i="1"/>
  <c r="CI126" i="1"/>
  <c r="BE134" i="1"/>
  <c r="CI134" i="1"/>
  <c r="BE20" i="1"/>
  <c r="CI20" i="1"/>
  <c r="BE32" i="1"/>
  <c r="CI32" i="1"/>
  <c r="BE50" i="1"/>
  <c r="CI50" i="1"/>
  <c r="BE28" i="1"/>
  <c r="CI28" i="1"/>
  <c r="BE64" i="1"/>
  <c r="CI64" i="1"/>
  <c r="BE98" i="1"/>
  <c r="CI98" i="1"/>
  <c r="BE114" i="1"/>
  <c r="CI114" i="1"/>
  <c r="BE99" i="1"/>
  <c r="CI99" i="1"/>
  <c r="BE92" i="1"/>
  <c r="CI92" i="1"/>
  <c r="BE108" i="1"/>
  <c r="CI108" i="1"/>
  <c r="BE138" i="1"/>
  <c r="CI138" i="1"/>
  <c r="BE154" i="1"/>
  <c r="CI154" i="1"/>
  <c r="BE112" i="1"/>
  <c r="CI112" i="1"/>
  <c r="BE178" i="1"/>
  <c r="CI178" i="1"/>
  <c r="BE195" i="1"/>
  <c r="CI195" i="1"/>
  <c r="BE164" i="1"/>
  <c r="CI164" i="1"/>
  <c r="BE176" i="1"/>
  <c r="CI176" i="1"/>
  <c r="BE211" i="1"/>
  <c r="CI211" i="1"/>
  <c r="BE227" i="1"/>
  <c r="CI227" i="1"/>
  <c r="BE240" i="1"/>
  <c r="CI240" i="1"/>
  <c r="BE213" i="1"/>
  <c r="CI213" i="1"/>
  <c r="BE221" i="1"/>
  <c r="CI221" i="1"/>
  <c r="BE231" i="1"/>
  <c r="CI231" i="1"/>
  <c r="BE234" i="1"/>
  <c r="CI234" i="1"/>
  <c r="BE254" i="1"/>
  <c r="CI254" i="1"/>
  <c r="BE258" i="1"/>
  <c r="CI258" i="1"/>
  <c r="BE274" i="1"/>
  <c r="CI274" i="1"/>
  <c r="BE283" i="1"/>
  <c r="CI283" i="1"/>
  <c r="BE299" i="1"/>
  <c r="CI299" i="1"/>
  <c r="BE284" i="1"/>
  <c r="CI284" i="1"/>
  <c r="BE289" i="1"/>
  <c r="CI289" i="1"/>
  <c r="BE300" i="1"/>
  <c r="CI300" i="1"/>
  <c r="BE342" i="1"/>
  <c r="CI342" i="1"/>
  <c r="BE358" i="1"/>
  <c r="CI358" i="1"/>
  <c r="BE374" i="1"/>
  <c r="CI374" i="1"/>
  <c r="BE285" i="1"/>
  <c r="CI285" i="1"/>
  <c r="BE390" i="1"/>
  <c r="CI390" i="1"/>
  <c r="BE426" i="1"/>
  <c r="CI426" i="1"/>
  <c r="BE442" i="1"/>
  <c r="CI442" i="1"/>
  <c r="BE458" i="1"/>
  <c r="CI458" i="1"/>
  <c r="BE474" i="1"/>
  <c r="CI474" i="1"/>
  <c r="BE490" i="1"/>
  <c r="CI490" i="1"/>
  <c r="BE423" i="1"/>
  <c r="CI423" i="1"/>
  <c r="BE431" i="1"/>
  <c r="CI431" i="1"/>
  <c r="BE439" i="1"/>
  <c r="CI439" i="1"/>
  <c r="BE447" i="1"/>
  <c r="CI447" i="1"/>
  <c r="BE455" i="1"/>
  <c r="CI455" i="1"/>
  <c r="BE463" i="1"/>
  <c r="CI463" i="1"/>
  <c r="BE471" i="1"/>
  <c r="CI471" i="1"/>
  <c r="BE479" i="1"/>
  <c r="CI479" i="1"/>
  <c r="BE487" i="1"/>
  <c r="CI487" i="1"/>
  <c r="BE495" i="1"/>
  <c r="CI495" i="1"/>
  <c r="BE56" i="1"/>
  <c r="CI56" i="1"/>
  <c r="BE411" i="1"/>
  <c r="CI411" i="1"/>
  <c r="BE452" i="1"/>
  <c r="CI452" i="1"/>
  <c r="BE222" i="1"/>
  <c r="CI222" i="1"/>
  <c r="BE484" i="1"/>
  <c r="CI484" i="1"/>
  <c r="BE116" i="1"/>
  <c r="CI116" i="1"/>
  <c r="BE53" i="1"/>
  <c r="CI53" i="1"/>
  <c r="BE73" i="1"/>
  <c r="CI73" i="1"/>
  <c r="BE121" i="1"/>
  <c r="CI121" i="1"/>
  <c r="BE177" i="1"/>
  <c r="CI177" i="1"/>
  <c r="BE259" i="1"/>
  <c r="CI259" i="1"/>
  <c r="BE22" i="1"/>
  <c r="CI22" i="1"/>
  <c r="BE65" i="1"/>
  <c r="CI65" i="1"/>
  <c r="BE52" i="1"/>
  <c r="CI52" i="1"/>
  <c r="BE45" i="1"/>
  <c r="CI45" i="1"/>
  <c r="BE204" i="1"/>
  <c r="CI204" i="1"/>
  <c r="BE233" i="1"/>
  <c r="CI233" i="1"/>
  <c r="BE388" i="1"/>
  <c r="CI388" i="1"/>
  <c r="BE421" i="1"/>
  <c r="CI421" i="1"/>
  <c r="BE464" i="1"/>
  <c r="CI464" i="1"/>
  <c r="BE472" i="1"/>
  <c r="CI472" i="1"/>
  <c r="BE497" i="1"/>
  <c r="CI497" i="1"/>
  <c r="BE320" i="1"/>
  <c r="CI320" i="1"/>
  <c r="BE460" i="1"/>
  <c r="CI460" i="1"/>
  <c r="BE10" i="1"/>
  <c r="CI10" i="1"/>
  <c r="BE63" i="1"/>
  <c r="CI63" i="1"/>
  <c r="BE196" i="1"/>
  <c r="CI196" i="1"/>
  <c r="BE69" i="1"/>
  <c r="CI69" i="1"/>
  <c r="BE188" i="1"/>
  <c r="CI188" i="1"/>
  <c r="BE249" i="1"/>
  <c r="CI249" i="1"/>
  <c r="BE35" i="1"/>
  <c r="CI35" i="1"/>
  <c r="BE496" i="1"/>
  <c r="CI496" i="1"/>
  <c r="BE61" i="1"/>
  <c r="CI61" i="1"/>
  <c r="BE243" i="1"/>
  <c r="CI243" i="1"/>
  <c r="BE298" i="1"/>
  <c r="CI298" i="1"/>
  <c r="BE310" i="1"/>
  <c r="CI310" i="1"/>
  <c r="BE329" i="1"/>
  <c r="CI329" i="1"/>
  <c r="BE348" i="1"/>
  <c r="CI348" i="1"/>
  <c r="BE132" i="1"/>
  <c r="CI132" i="1"/>
  <c r="BE493" i="1"/>
  <c r="CI493" i="1"/>
  <c r="BE34" i="1"/>
  <c r="CI34" i="1"/>
  <c r="BE171" i="1"/>
  <c r="CI171" i="1"/>
  <c r="BE183" i="1"/>
  <c r="CI183" i="1"/>
  <c r="BE353" i="1"/>
  <c r="CI353" i="1"/>
  <c r="BE15" i="1"/>
  <c r="CI15" i="1"/>
  <c r="BE159" i="1"/>
  <c r="CI159" i="1"/>
  <c r="BE399" i="1"/>
  <c r="CI399" i="1"/>
  <c r="BE345" i="1"/>
  <c r="CI345" i="1"/>
  <c r="BE419" i="1"/>
  <c r="CI419" i="1"/>
  <c r="BE336" i="1"/>
  <c r="CI336" i="1"/>
  <c r="BE155" i="1"/>
  <c r="CI155" i="1"/>
  <c r="BE200" i="1"/>
  <c r="CI200" i="1"/>
  <c r="BE340" i="1"/>
  <c r="CI340" i="1"/>
  <c r="BE12" i="1"/>
  <c r="CI12" i="1"/>
  <c r="BE42" i="1"/>
  <c r="CI42" i="1"/>
  <c r="BE59" i="1"/>
  <c r="CI59" i="1"/>
  <c r="BE106" i="1"/>
  <c r="CI106" i="1"/>
  <c r="BE107" i="1"/>
  <c r="CI107" i="1"/>
  <c r="BE146" i="1"/>
  <c r="CI146" i="1"/>
  <c r="BE248" i="1"/>
  <c r="CI248" i="1"/>
  <c r="BE217" i="1"/>
  <c r="CI217" i="1"/>
  <c r="BE256" i="1"/>
  <c r="CI256" i="1"/>
  <c r="BE293" i="1"/>
  <c r="CI293" i="1"/>
  <c r="BE450" i="1"/>
  <c r="CI450" i="1"/>
  <c r="BE482" i="1"/>
  <c r="CI482" i="1"/>
  <c r="BE498" i="1"/>
  <c r="CI498" i="1"/>
  <c r="BE435" i="1"/>
  <c r="CI435" i="1"/>
  <c r="BE459" i="1"/>
  <c r="CI459" i="1"/>
  <c r="BE48" i="1"/>
  <c r="CI48" i="1"/>
  <c r="BE173" i="1"/>
  <c r="CI173" i="1"/>
  <c r="BE25" i="1"/>
  <c r="CI25" i="1"/>
  <c r="BE198" i="1"/>
  <c r="CI198" i="1"/>
  <c r="BE488" i="1"/>
  <c r="CI488" i="1"/>
  <c r="BE105" i="1"/>
  <c r="CI105" i="1"/>
  <c r="BE473" i="1"/>
  <c r="CI473" i="1"/>
  <c r="BE263" i="1"/>
  <c r="CI263" i="1"/>
  <c r="BE75" i="1"/>
  <c r="CI75" i="1"/>
  <c r="BE332" i="1"/>
  <c r="CI332" i="1"/>
  <c r="BE136" i="1"/>
  <c r="CI136" i="1"/>
  <c r="BE297" i="1"/>
  <c r="CI297" i="1"/>
  <c r="BE43" i="1"/>
  <c r="CI43" i="1"/>
  <c r="BE80" i="1"/>
  <c r="CI80" i="1"/>
  <c r="BE110" i="1"/>
  <c r="CI110" i="1"/>
  <c r="BE95" i="1"/>
  <c r="CI95" i="1"/>
  <c r="BE84" i="1"/>
  <c r="CI84" i="1"/>
  <c r="BE104" i="1"/>
  <c r="CI104" i="1"/>
  <c r="BE150" i="1"/>
  <c r="CI150" i="1"/>
  <c r="BE152" i="1"/>
  <c r="CI152" i="1"/>
  <c r="BE8" i="1"/>
  <c r="CI8" i="1"/>
  <c r="BE9" i="1"/>
  <c r="CI9" i="1"/>
  <c r="BE38" i="1"/>
  <c r="CI38" i="1"/>
  <c r="BE51" i="1"/>
  <c r="CI51" i="1"/>
  <c r="BE39" i="1"/>
  <c r="CI39" i="1"/>
  <c r="BE47" i="1"/>
  <c r="CI47" i="1"/>
  <c r="BE102" i="1"/>
  <c r="CI102" i="1"/>
  <c r="BE103" i="1"/>
  <c r="CI103" i="1"/>
  <c r="BE76" i="1"/>
  <c r="CI76" i="1"/>
  <c r="BE96" i="1"/>
  <c r="CI96" i="1"/>
  <c r="BE142" i="1"/>
  <c r="CI142" i="1"/>
  <c r="BE158" i="1"/>
  <c r="CI158" i="1"/>
  <c r="BE140" i="1"/>
  <c r="CI140" i="1"/>
  <c r="BE148" i="1"/>
  <c r="CI148" i="1"/>
  <c r="BE156" i="1"/>
  <c r="CI156" i="1"/>
  <c r="BE160" i="1"/>
  <c r="CI160" i="1"/>
  <c r="BE174" i="1"/>
  <c r="CI174" i="1"/>
  <c r="BE199" i="1"/>
  <c r="CI199" i="1"/>
  <c r="BE189" i="1"/>
  <c r="CI189" i="1"/>
  <c r="BE197" i="1"/>
  <c r="CI197" i="1"/>
  <c r="BE205" i="1"/>
  <c r="CI205" i="1"/>
  <c r="BE223" i="1"/>
  <c r="CI223" i="1"/>
  <c r="BE244" i="1"/>
  <c r="CI244" i="1"/>
  <c r="BE242" i="1"/>
  <c r="CI242" i="1"/>
  <c r="BE250" i="1"/>
  <c r="CI250" i="1"/>
  <c r="BE270" i="1"/>
  <c r="CI270" i="1"/>
  <c r="BE287" i="1"/>
  <c r="CI287" i="1"/>
  <c r="BE260" i="1"/>
  <c r="CI260" i="1"/>
  <c r="BE268" i="1"/>
  <c r="CI268" i="1"/>
  <c r="BE280" i="1"/>
  <c r="CI280" i="1"/>
  <c r="BE288" i="1"/>
  <c r="CI288" i="1"/>
  <c r="BE303" i="1"/>
  <c r="CI303" i="1"/>
  <c r="BE311" i="1"/>
  <c r="CI311" i="1"/>
  <c r="BE319" i="1"/>
  <c r="CI319" i="1"/>
  <c r="BE327" i="1"/>
  <c r="CI327" i="1"/>
  <c r="BE330" i="1"/>
  <c r="CI330" i="1"/>
  <c r="BE346" i="1"/>
  <c r="CI346" i="1"/>
  <c r="BE362" i="1"/>
  <c r="CI362" i="1"/>
  <c r="BE378" i="1"/>
  <c r="CI378" i="1"/>
  <c r="BE335" i="1"/>
  <c r="CI335" i="1"/>
  <c r="BE343" i="1"/>
  <c r="CI343" i="1"/>
  <c r="BE351" i="1"/>
  <c r="CI351" i="1"/>
  <c r="BE359" i="1"/>
  <c r="CI359" i="1"/>
  <c r="BE367" i="1"/>
  <c r="CI367" i="1"/>
  <c r="BE371" i="1"/>
  <c r="CI371" i="1"/>
  <c r="BE379" i="1"/>
  <c r="CI379" i="1"/>
  <c r="BE387" i="1"/>
  <c r="CI387" i="1"/>
  <c r="BE406" i="1"/>
  <c r="CI406" i="1"/>
  <c r="BE414" i="1"/>
  <c r="CI414" i="1"/>
  <c r="BE394" i="1"/>
  <c r="CI394" i="1"/>
  <c r="BE430" i="1"/>
  <c r="CI430" i="1"/>
  <c r="BE446" i="1"/>
  <c r="CI446" i="1"/>
  <c r="BE462" i="1"/>
  <c r="CI462" i="1"/>
  <c r="BE478" i="1"/>
  <c r="CI478" i="1"/>
  <c r="BE494" i="1"/>
  <c r="CI494" i="1"/>
  <c r="BE85" i="1"/>
  <c r="CI85" i="1"/>
  <c r="BE129" i="1"/>
  <c r="CI129" i="1"/>
  <c r="BE123" i="1"/>
  <c r="CI123" i="1"/>
  <c r="BE135" i="1"/>
  <c r="CI135" i="1"/>
  <c r="BE139" i="1"/>
  <c r="CI139" i="1"/>
  <c r="BE147" i="1"/>
  <c r="CI147" i="1"/>
  <c r="BE210" i="1"/>
  <c r="CI210" i="1"/>
  <c r="BE145" i="1"/>
  <c r="CI145" i="1"/>
  <c r="BE229" i="1"/>
  <c r="CI229" i="1"/>
  <c r="BE433" i="1"/>
  <c r="CI433" i="1"/>
  <c r="BE318" i="1"/>
  <c r="CI318" i="1"/>
  <c r="BE344" i="1"/>
  <c r="CI344" i="1"/>
  <c r="BE465" i="1"/>
  <c r="CI465" i="1"/>
  <c r="BE33" i="1"/>
  <c r="CI33" i="1"/>
  <c r="BE67" i="1"/>
  <c r="CI67" i="1"/>
  <c r="BE14" i="1"/>
  <c r="CI14" i="1"/>
  <c r="BE128" i="1"/>
  <c r="CI128" i="1"/>
  <c r="BE163" i="1"/>
  <c r="CI163" i="1"/>
  <c r="BE179" i="1"/>
  <c r="CI179" i="1"/>
  <c r="BE29" i="1"/>
  <c r="CI29" i="1"/>
  <c r="BE237" i="1"/>
  <c r="CI237" i="1"/>
  <c r="BE247" i="1"/>
  <c r="CI247" i="1"/>
  <c r="BE230" i="1"/>
  <c r="CI230" i="1"/>
  <c r="BE141" i="1"/>
  <c r="CI141" i="1"/>
  <c r="BE395" i="1"/>
  <c r="CI395" i="1"/>
  <c r="BE445" i="1"/>
  <c r="CI445" i="1"/>
  <c r="BE401" i="1"/>
  <c r="CI401" i="1"/>
  <c r="BE477" i="1"/>
  <c r="CI477" i="1"/>
  <c r="BE192" i="1"/>
  <c r="CI192" i="1"/>
  <c r="BE361" i="1"/>
  <c r="CI361" i="1"/>
  <c r="BE377" i="1"/>
  <c r="CI377" i="1"/>
  <c r="BE448" i="1"/>
  <c r="CI448" i="1"/>
  <c r="BE461" i="1"/>
  <c r="CI461" i="1"/>
  <c r="BE149" i="1"/>
  <c r="CI149" i="1"/>
  <c r="BE253" i="1"/>
  <c r="CI253" i="1"/>
  <c r="BE13" i="1"/>
  <c r="CI13" i="1"/>
  <c r="BE235" i="1"/>
  <c r="CI235" i="1"/>
  <c r="BE30" i="1"/>
  <c r="CI30" i="1"/>
  <c r="BE449" i="1"/>
  <c r="CI449" i="1"/>
  <c r="BE468" i="1"/>
  <c r="CI468" i="1"/>
  <c r="BE125" i="1"/>
  <c r="CI125" i="1"/>
  <c r="BE279" i="1"/>
  <c r="CI279" i="1"/>
  <c r="BE425" i="1"/>
  <c r="CI425" i="1"/>
  <c r="BE77" i="1"/>
  <c r="CI77" i="1"/>
  <c r="BE83" i="1"/>
  <c r="CI83" i="1"/>
  <c r="BE314" i="1"/>
  <c r="CI314" i="1"/>
  <c r="BE372" i="1"/>
  <c r="CI372" i="1"/>
  <c r="BE19" i="1"/>
  <c r="CI19" i="1"/>
  <c r="BE456" i="1"/>
  <c r="CI456" i="1"/>
  <c r="BE241" i="1"/>
  <c r="CI241" i="1"/>
  <c r="BE286" i="1"/>
  <c r="CI286" i="1"/>
  <c r="BE302" i="1"/>
  <c r="CI302" i="1"/>
  <c r="BE391" i="1"/>
  <c r="CI391" i="1"/>
  <c r="BE415" i="1"/>
  <c r="CI415" i="1"/>
  <c r="BE21" i="1"/>
  <c r="CI21" i="1"/>
  <c r="BE44" i="1"/>
  <c r="CI44" i="1"/>
  <c r="BE393" i="1"/>
  <c r="CI393" i="1"/>
  <c r="BE492" i="1"/>
  <c r="CI492" i="1"/>
  <c r="BE226" i="1"/>
  <c r="CI226" i="1"/>
  <c r="BE239" i="1"/>
  <c r="CI239" i="1"/>
  <c r="CC501" i="1"/>
  <c r="N36" i="4" s="1"/>
  <c r="CG501" i="1"/>
  <c r="V36" i="4" s="1"/>
  <c r="CD501" i="1"/>
  <c r="P36" i="4" s="1"/>
  <c r="CE501" i="1"/>
  <c r="R36" i="4" s="1"/>
  <c r="CF501" i="1"/>
  <c r="T36" i="4" s="1"/>
  <c r="CB501" i="1"/>
  <c r="L36" i="4" s="1"/>
  <c r="BY42" i="1"/>
  <c r="BY88" i="1"/>
  <c r="BY116" i="1"/>
  <c r="BY167" i="1"/>
  <c r="BY215" i="1"/>
  <c r="BY20" i="1"/>
  <c r="BY46" i="1"/>
  <c r="BY96" i="1"/>
  <c r="BY138" i="1"/>
  <c r="BY156" i="1"/>
  <c r="BY199" i="1"/>
  <c r="BY229" i="1"/>
  <c r="BY23" i="1"/>
  <c r="BY63" i="1"/>
  <c r="BY95" i="1"/>
  <c r="BY139" i="1"/>
  <c r="BY195" i="1"/>
  <c r="BY219" i="1"/>
  <c r="BY240" i="1"/>
  <c r="BY8" i="1"/>
  <c r="BY27" i="1"/>
  <c r="BY49" i="1"/>
  <c r="BY61" i="1"/>
  <c r="BY75" i="1"/>
  <c r="BY93" i="1"/>
  <c r="BY103" i="1"/>
  <c r="BY111" i="1"/>
  <c r="BY117" i="1"/>
  <c r="BY125" i="1"/>
  <c r="BY137" i="1"/>
  <c r="BY153" i="1"/>
  <c r="BY170" i="1"/>
  <c r="BY184" i="1"/>
  <c r="BY200" i="1"/>
  <c r="BY216" i="1"/>
  <c r="BY230" i="1"/>
  <c r="BY17" i="1"/>
  <c r="BY21" i="1"/>
  <c r="BY29" i="1"/>
  <c r="BY39" i="1"/>
  <c r="BY47" i="1"/>
  <c r="BY65" i="1"/>
  <c r="BY77" i="1"/>
  <c r="BY87" i="1"/>
  <c r="BY99" i="1"/>
  <c r="BY113" i="1"/>
  <c r="BY129" i="1"/>
  <c r="BY141" i="1"/>
  <c r="BY151" i="1"/>
  <c r="BY159" i="1"/>
  <c r="BY172" i="1"/>
  <c r="BY182" i="1"/>
  <c r="BY192" i="1"/>
  <c r="BY202" i="1"/>
  <c r="BY212" i="1"/>
  <c r="BY224" i="1"/>
  <c r="BY232" i="1"/>
  <c r="BY28" i="1"/>
  <c r="BY38" i="1"/>
  <c r="BY48" i="1"/>
  <c r="BY58" i="1"/>
  <c r="BY66" i="1"/>
  <c r="BY76" i="1"/>
  <c r="BY86" i="1"/>
  <c r="BY98" i="1"/>
  <c r="BY114" i="1"/>
  <c r="BY130" i="1"/>
  <c r="BY142" i="1"/>
  <c r="BY152" i="1"/>
  <c r="BY164" i="1"/>
  <c r="BY174" i="1"/>
  <c r="BY186" i="1"/>
  <c r="BY198" i="1"/>
  <c r="BY208" i="1"/>
  <c r="BY222" i="1"/>
  <c r="BY233" i="1"/>
  <c r="BY237" i="1"/>
  <c r="BY241" i="1"/>
  <c r="BY245" i="1"/>
  <c r="BY15" i="1"/>
  <c r="BY72" i="1"/>
  <c r="BY110" i="1"/>
  <c r="BY134" i="1"/>
  <c r="BY197" i="1"/>
  <c r="BY14" i="1"/>
  <c r="BY36" i="1"/>
  <c r="BY74" i="1"/>
  <c r="BY106" i="1"/>
  <c r="BY150" i="1"/>
  <c r="BY179" i="1"/>
  <c r="BY209" i="1"/>
  <c r="BY35" i="1"/>
  <c r="BY73" i="1"/>
  <c r="BY127" i="1"/>
  <c r="BY149" i="1"/>
  <c r="BY183" i="1"/>
  <c r="BY205" i="1"/>
  <c r="BY244" i="1"/>
  <c r="BY9" i="1"/>
  <c r="BY30" i="1"/>
  <c r="BY52" i="1"/>
  <c r="BY64" i="1"/>
  <c r="BY80" i="1"/>
  <c r="BY94" i="1"/>
  <c r="BY104" i="1"/>
  <c r="BY112" i="1"/>
  <c r="BY120" i="1"/>
  <c r="BY128" i="1"/>
  <c r="BY140" i="1"/>
  <c r="BY158" i="1"/>
  <c r="BY173" i="1"/>
  <c r="BY189" i="1"/>
  <c r="BY207" i="1"/>
  <c r="BY217" i="1"/>
  <c r="BY10" i="1"/>
  <c r="BY18" i="1"/>
  <c r="BY22" i="1"/>
  <c r="BY32" i="1"/>
  <c r="BY40" i="1"/>
  <c r="BY50" i="1"/>
  <c r="BY68" i="1"/>
  <c r="BY78" i="1"/>
  <c r="BY90" i="1"/>
  <c r="BY102" i="1"/>
  <c r="BY118" i="1"/>
  <c r="BY132" i="1"/>
  <c r="BY144" i="1"/>
  <c r="BY154" i="1"/>
  <c r="BY162" i="1"/>
  <c r="BY175" i="1"/>
  <c r="BY185" i="1"/>
  <c r="BY193" i="1"/>
  <c r="BY203" i="1"/>
  <c r="BY213" i="1"/>
  <c r="BY227" i="1"/>
  <c r="BY13" i="1"/>
  <c r="BY31" i="1"/>
  <c r="BY41" i="1"/>
  <c r="BY51" i="1"/>
  <c r="BY59" i="1"/>
  <c r="BY67" i="1"/>
  <c r="BY81" i="1"/>
  <c r="BY89" i="1"/>
  <c r="BY101" i="1"/>
  <c r="BY119" i="1"/>
  <c r="BY133" i="1"/>
  <c r="BY143" i="1"/>
  <c r="BY157" i="1"/>
  <c r="BY165" i="1"/>
  <c r="BY177" i="1"/>
  <c r="BY187" i="1"/>
  <c r="BY201" i="1"/>
  <c r="BY211" i="1"/>
  <c r="BY225" i="1"/>
  <c r="BY234" i="1"/>
  <c r="BY238" i="1"/>
  <c r="BY242" i="1"/>
  <c r="BY246" i="1"/>
  <c r="BY60" i="1"/>
  <c r="BY100" i="1"/>
  <c r="BY124" i="1"/>
  <c r="BY148" i="1"/>
  <c r="BY181" i="1"/>
  <c r="BY223" i="1"/>
  <c r="BY26" i="1"/>
  <c r="BY56" i="1"/>
  <c r="BY84" i="1"/>
  <c r="BY126" i="1"/>
  <c r="BY171" i="1"/>
  <c r="BY191" i="1"/>
  <c r="BY221" i="1"/>
  <c r="BY45" i="1"/>
  <c r="BY55" i="1"/>
  <c r="BY83" i="1"/>
  <c r="BY109" i="1"/>
  <c r="BY161" i="1"/>
  <c r="BY169" i="1"/>
  <c r="BY231" i="1"/>
  <c r="BY236" i="1"/>
  <c r="BY12" i="1"/>
  <c r="BY37" i="1"/>
  <c r="BY57" i="1"/>
  <c r="BY69" i="1"/>
  <c r="BY85" i="1"/>
  <c r="BY97" i="1"/>
  <c r="BY107" i="1"/>
  <c r="BY115" i="1"/>
  <c r="BY123" i="1"/>
  <c r="BY131" i="1"/>
  <c r="BY145" i="1"/>
  <c r="BY166" i="1"/>
  <c r="BY176" i="1"/>
  <c r="BY194" i="1"/>
  <c r="BY210" i="1"/>
  <c r="BY220" i="1"/>
  <c r="BY11" i="1"/>
  <c r="BY19" i="1"/>
  <c r="BY25" i="1"/>
  <c r="BY33" i="1"/>
  <c r="BY43" i="1"/>
  <c r="BY53" i="1"/>
  <c r="BY71" i="1"/>
  <c r="BY79" i="1"/>
  <c r="BY91" i="1"/>
  <c r="BY105" i="1"/>
  <c r="BY121" i="1"/>
  <c r="BY135" i="1"/>
  <c r="BY147" i="1"/>
  <c r="BY155" i="1"/>
  <c r="BY163" i="1"/>
  <c r="BY178" i="1"/>
  <c r="BY188" i="1"/>
  <c r="BY196" i="1"/>
  <c r="BY206" i="1"/>
  <c r="BY218" i="1"/>
  <c r="BY228" i="1"/>
  <c r="BY16" i="1"/>
  <c r="BY34" i="1"/>
  <c r="BY44" i="1"/>
  <c r="BY54" i="1"/>
  <c r="BY62" i="1"/>
  <c r="BY70" i="1"/>
  <c r="BY82" i="1"/>
  <c r="BY92" i="1"/>
  <c r="BY108" i="1"/>
  <c r="BY122" i="1"/>
  <c r="BY136" i="1"/>
  <c r="BY146" i="1"/>
  <c r="BY160" i="1"/>
  <c r="BY168" i="1"/>
  <c r="BY180" i="1"/>
  <c r="BY190" i="1"/>
  <c r="BY204" i="1"/>
  <c r="BY214" i="1"/>
  <c r="BY226" i="1"/>
  <c r="BY235" i="1"/>
  <c r="BY239" i="1"/>
  <c r="BY243" i="1"/>
  <c r="BY247" i="1"/>
  <c r="BV12" i="1"/>
  <c r="BV30" i="1"/>
  <c r="BV52" i="1"/>
  <c r="BV64" i="1"/>
  <c r="BV80" i="1"/>
  <c r="BV94" i="1"/>
  <c r="BV104" i="1"/>
  <c r="BV112" i="1"/>
  <c r="BV120" i="1"/>
  <c r="BV128" i="1"/>
  <c r="BV140" i="1"/>
  <c r="BV158" i="1"/>
  <c r="BV173" i="1"/>
  <c r="BV189" i="1"/>
  <c r="BV207" i="1"/>
  <c r="BV217" i="1"/>
  <c r="BV10" i="1"/>
  <c r="BV18" i="1"/>
  <c r="BV22" i="1"/>
  <c r="BV32" i="1"/>
  <c r="BV40" i="1"/>
  <c r="BV50" i="1"/>
  <c r="BV68" i="1"/>
  <c r="BV78" i="1"/>
  <c r="BV90" i="1"/>
  <c r="BV102" i="1"/>
  <c r="BV118" i="1"/>
  <c r="BV132" i="1"/>
  <c r="BV144" i="1"/>
  <c r="BV154" i="1"/>
  <c r="BV162" i="1"/>
  <c r="BV175" i="1"/>
  <c r="BV185" i="1"/>
  <c r="BV193" i="1"/>
  <c r="BV203" i="1"/>
  <c r="BV213" i="1"/>
  <c r="BV227" i="1"/>
  <c r="BV13" i="1"/>
  <c r="BV31" i="1"/>
  <c r="BV41" i="1"/>
  <c r="BV51" i="1"/>
  <c r="BV59" i="1"/>
  <c r="BV67" i="1"/>
  <c r="BV81" i="1"/>
  <c r="BV89" i="1"/>
  <c r="BV101" i="1"/>
  <c r="BV119" i="1"/>
  <c r="BV133" i="1"/>
  <c r="BV143" i="1"/>
  <c r="BV157" i="1"/>
  <c r="BV165" i="1"/>
  <c r="BV177" i="1"/>
  <c r="BV187" i="1"/>
  <c r="BV201" i="1"/>
  <c r="BV211" i="1"/>
  <c r="BV225" i="1"/>
  <c r="BV234" i="1"/>
  <c r="BV238" i="1"/>
  <c r="BV242" i="1"/>
  <c r="BV246" i="1"/>
  <c r="BV15" i="1"/>
  <c r="BV37" i="1"/>
  <c r="BV57" i="1"/>
  <c r="BV69" i="1"/>
  <c r="BV85" i="1"/>
  <c r="BV97" i="1"/>
  <c r="BV107" i="1"/>
  <c r="BV115" i="1"/>
  <c r="BV123" i="1"/>
  <c r="BV131" i="1"/>
  <c r="BV145" i="1"/>
  <c r="BV166" i="1"/>
  <c r="BV176" i="1"/>
  <c r="BV194" i="1"/>
  <c r="BV210" i="1"/>
  <c r="BV220" i="1"/>
  <c r="BV11" i="1"/>
  <c r="BV19" i="1"/>
  <c r="BV25" i="1"/>
  <c r="BV33" i="1"/>
  <c r="BV43" i="1"/>
  <c r="BV53" i="1"/>
  <c r="BV71" i="1"/>
  <c r="BV79" i="1"/>
  <c r="BV91" i="1"/>
  <c r="BV105" i="1"/>
  <c r="BV121" i="1"/>
  <c r="BV135" i="1"/>
  <c r="BV147" i="1"/>
  <c r="BV155" i="1"/>
  <c r="BV163" i="1"/>
  <c r="BV178" i="1"/>
  <c r="BV188" i="1"/>
  <c r="BV196" i="1"/>
  <c r="BV206" i="1"/>
  <c r="BV218" i="1"/>
  <c r="BV228" i="1"/>
  <c r="BV16" i="1"/>
  <c r="BV34" i="1"/>
  <c r="BV44" i="1"/>
  <c r="BV54" i="1"/>
  <c r="BV62" i="1"/>
  <c r="BV70" i="1"/>
  <c r="BV82" i="1"/>
  <c r="BV92" i="1"/>
  <c r="BV108" i="1"/>
  <c r="BV122" i="1"/>
  <c r="BV136" i="1"/>
  <c r="BV146" i="1"/>
  <c r="BV160" i="1"/>
  <c r="BV168" i="1"/>
  <c r="BV180" i="1"/>
  <c r="BV190" i="1"/>
  <c r="BV204" i="1"/>
  <c r="BV214" i="1"/>
  <c r="BV226" i="1"/>
  <c r="BV235" i="1"/>
  <c r="BV239" i="1"/>
  <c r="BV243" i="1"/>
  <c r="BV247" i="1"/>
  <c r="BV8" i="1"/>
  <c r="BV24" i="1"/>
  <c r="BV42" i="1"/>
  <c r="BV60" i="1"/>
  <c r="BV72" i="1"/>
  <c r="BV88" i="1"/>
  <c r="BV100" i="1"/>
  <c r="BV110" i="1"/>
  <c r="BV116" i="1"/>
  <c r="BV124" i="1"/>
  <c r="BV134" i="1"/>
  <c r="BV148" i="1"/>
  <c r="BV167" i="1"/>
  <c r="BV181" i="1"/>
  <c r="BV197" i="1"/>
  <c r="BV215" i="1"/>
  <c r="BV223" i="1"/>
  <c r="BV14" i="1"/>
  <c r="BV20" i="1"/>
  <c r="BV26" i="1"/>
  <c r="BV36" i="1"/>
  <c r="BV46" i="1"/>
  <c r="BV56" i="1"/>
  <c r="BV74" i="1"/>
  <c r="BV84" i="1"/>
  <c r="BV96" i="1"/>
  <c r="BV106" i="1"/>
  <c r="BV126" i="1"/>
  <c r="BV138" i="1"/>
  <c r="BV150" i="1"/>
  <c r="BV156" i="1"/>
  <c r="BV171" i="1"/>
  <c r="BV179" i="1"/>
  <c r="BV191" i="1"/>
  <c r="BV199" i="1"/>
  <c r="BV209" i="1"/>
  <c r="BV221" i="1"/>
  <c r="BV229" i="1"/>
  <c r="BV23" i="1"/>
  <c r="BV35" i="1"/>
  <c r="BV45" i="1"/>
  <c r="BV55" i="1"/>
  <c r="BV63" i="1"/>
  <c r="BV73" i="1"/>
  <c r="BV83" i="1"/>
  <c r="BV95" i="1"/>
  <c r="BV109" i="1"/>
  <c r="BV127" i="1"/>
  <c r="BV139" i="1"/>
  <c r="BV149" i="1"/>
  <c r="BV161" i="1"/>
  <c r="BV169" i="1"/>
  <c r="BV183" i="1"/>
  <c r="BV195" i="1"/>
  <c r="BV205" i="1"/>
  <c r="BV219" i="1"/>
  <c r="BV231" i="1"/>
  <c r="BV236" i="1"/>
  <c r="BV240" i="1"/>
  <c r="BV244" i="1"/>
  <c r="BV9" i="1"/>
  <c r="BV27" i="1"/>
  <c r="BV49" i="1"/>
  <c r="BV61" i="1"/>
  <c r="BV75" i="1"/>
  <c r="BV93" i="1"/>
  <c r="BV103" i="1"/>
  <c r="BV111" i="1"/>
  <c r="BV117" i="1"/>
  <c r="BV125" i="1"/>
  <c r="BV137" i="1"/>
  <c r="BV153" i="1"/>
  <c r="BV170" i="1"/>
  <c r="BV184" i="1"/>
  <c r="BV200" i="1"/>
  <c r="BV216" i="1"/>
  <c r="BV230" i="1"/>
  <c r="BV17" i="1"/>
  <c r="BV21" i="1"/>
  <c r="BV29" i="1"/>
  <c r="BV39" i="1"/>
  <c r="BV47" i="1"/>
  <c r="BV65" i="1"/>
  <c r="BV77" i="1"/>
  <c r="BV87" i="1"/>
  <c r="BV99" i="1"/>
  <c r="BV113" i="1"/>
  <c r="BV129" i="1"/>
  <c r="BV141" i="1"/>
  <c r="BV151" i="1"/>
  <c r="BV159" i="1"/>
  <c r="BV172" i="1"/>
  <c r="BV182" i="1"/>
  <c r="BV192" i="1"/>
  <c r="BV202" i="1"/>
  <c r="BV212" i="1"/>
  <c r="BV224" i="1"/>
  <c r="BV232" i="1"/>
  <c r="BV28" i="1"/>
  <c r="BV38" i="1"/>
  <c r="BV48" i="1"/>
  <c r="BV58" i="1"/>
  <c r="BV66" i="1"/>
  <c r="BV76" i="1"/>
  <c r="BV86" i="1"/>
  <c r="BV98" i="1"/>
  <c r="BV114" i="1"/>
  <c r="BV130" i="1"/>
  <c r="BV142" i="1"/>
  <c r="BV152" i="1"/>
  <c r="BV164" i="1"/>
  <c r="BV174" i="1"/>
  <c r="BV186" i="1"/>
  <c r="BV198" i="1"/>
  <c r="BV208" i="1"/>
  <c r="BV222" i="1"/>
  <c r="BV233" i="1"/>
  <c r="BV237" i="1"/>
  <c r="BV241" i="1"/>
  <c r="BV245" i="1"/>
  <c r="BT52" i="1"/>
  <c r="BU52" i="1"/>
  <c r="BT104" i="1"/>
  <c r="BU104" i="1"/>
  <c r="BT140" i="1"/>
  <c r="BU140" i="1"/>
  <c r="BT189" i="1"/>
  <c r="BU189" i="1"/>
  <c r="BT10" i="1"/>
  <c r="BU10" i="1"/>
  <c r="BT32" i="1"/>
  <c r="BU32" i="1"/>
  <c r="BT68" i="1"/>
  <c r="BU68" i="1"/>
  <c r="BT102" i="1"/>
  <c r="BU102" i="1"/>
  <c r="BT144" i="1"/>
  <c r="BU144" i="1"/>
  <c r="BT175" i="1"/>
  <c r="BU175" i="1"/>
  <c r="BT203" i="1"/>
  <c r="BU203" i="1"/>
  <c r="BT13" i="1"/>
  <c r="BU13" i="1"/>
  <c r="BT51" i="1"/>
  <c r="BU51" i="1"/>
  <c r="BT81" i="1"/>
  <c r="BU81" i="1"/>
  <c r="BT119" i="1"/>
  <c r="BU119" i="1"/>
  <c r="BT177" i="1"/>
  <c r="BU177" i="1"/>
  <c r="BT211" i="1"/>
  <c r="BU211" i="1"/>
  <c r="BT238" i="1"/>
  <c r="BU238" i="1"/>
  <c r="BT15" i="1"/>
  <c r="BU15" i="1"/>
  <c r="BT37" i="1"/>
  <c r="BU37" i="1"/>
  <c r="BT57" i="1"/>
  <c r="BU57" i="1"/>
  <c r="BT69" i="1"/>
  <c r="BU69" i="1"/>
  <c r="BT85" i="1"/>
  <c r="BU85" i="1"/>
  <c r="BT97" i="1"/>
  <c r="BU97" i="1"/>
  <c r="BT107" i="1"/>
  <c r="BU107" i="1"/>
  <c r="BT115" i="1"/>
  <c r="BU115" i="1"/>
  <c r="BT123" i="1"/>
  <c r="BU123" i="1"/>
  <c r="BT131" i="1"/>
  <c r="BU131" i="1"/>
  <c r="BT145" i="1"/>
  <c r="BU145" i="1"/>
  <c r="BT166" i="1"/>
  <c r="BU166" i="1"/>
  <c r="BT176" i="1"/>
  <c r="BU176" i="1"/>
  <c r="BT194" i="1"/>
  <c r="BU194" i="1"/>
  <c r="BT210" i="1"/>
  <c r="BU210" i="1"/>
  <c r="BT220" i="1"/>
  <c r="BU220" i="1"/>
  <c r="BT11" i="1"/>
  <c r="BU11" i="1"/>
  <c r="BT19" i="1"/>
  <c r="BU19" i="1"/>
  <c r="BT25" i="1"/>
  <c r="BU25" i="1"/>
  <c r="BT33" i="1"/>
  <c r="BU33" i="1"/>
  <c r="BT43" i="1"/>
  <c r="BU43" i="1"/>
  <c r="BT53" i="1"/>
  <c r="BU53" i="1"/>
  <c r="BT71" i="1"/>
  <c r="BU71" i="1"/>
  <c r="BT79" i="1"/>
  <c r="BU79" i="1"/>
  <c r="BT91" i="1"/>
  <c r="BU91" i="1"/>
  <c r="BT105" i="1"/>
  <c r="BU105" i="1"/>
  <c r="BT121" i="1"/>
  <c r="BU121" i="1"/>
  <c r="BT135" i="1"/>
  <c r="BU135" i="1"/>
  <c r="BT147" i="1"/>
  <c r="BU147" i="1"/>
  <c r="BT155" i="1"/>
  <c r="BU155" i="1"/>
  <c r="BT163" i="1"/>
  <c r="BU163" i="1"/>
  <c r="BT178" i="1"/>
  <c r="BU178" i="1"/>
  <c r="BT188" i="1"/>
  <c r="BU188" i="1"/>
  <c r="BT196" i="1"/>
  <c r="BU196" i="1"/>
  <c r="BT206" i="1"/>
  <c r="BU206" i="1"/>
  <c r="BT218" i="1"/>
  <c r="BU218" i="1"/>
  <c r="BT228" i="1"/>
  <c r="BU228" i="1"/>
  <c r="BT16" i="1"/>
  <c r="BU16" i="1"/>
  <c r="BT34" i="1"/>
  <c r="BU34" i="1"/>
  <c r="BT44" i="1"/>
  <c r="BU44" i="1"/>
  <c r="BT54" i="1"/>
  <c r="BU54" i="1"/>
  <c r="BT62" i="1"/>
  <c r="BU62" i="1"/>
  <c r="BT70" i="1"/>
  <c r="BU70" i="1"/>
  <c r="BT82" i="1"/>
  <c r="BU82" i="1"/>
  <c r="BT92" i="1"/>
  <c r="BU92" i="1"/>
  <c r="BT108" i="1"/>
  <c r="BU108" i="1"/>
  <c r="BT122" i="1"/>
  <c r="BU122" i="1"/>
  <c r="BT136" i="1"/>
  <c r="BU136" i="1"/>
  <c r="BT146" i="1"/>
  <c r="BU146" i="1"/>
  <c r="BT160" i="1"/>
  <c r="BU160" i="1"/>
  <c r="BT168" i="1"/>
  <c r="BU168" i="1"/>
  <c r="BT180" i="1"/>
  <c r="BU180" i="1"/>
  <c r="BT190" i="1"/>
  <c r="BU190" i="1"/>
  <c r="BT204" i="1"/>
  <c r="BU204" i="1"/>
  <c r="BT214" i="1"/>
  <c r="BU214" i="1"/>
  <c r="BT226" i="1"/>
  <c r="BU226" i="1"/>
  <c r="BT235" i="1"/>
  <c r="BU235" i="1"/>
  <c r="BT239" i="1"/>
  <c r="BU239" i="1"/>
  <c r="BT243" i="1"/>
  <c r="BU243" i="1"/>
  <c r="BT247" i="1"/>
  <c r="BU247" i="1"/>
  <c r="BT30" i="1"/>
  <c r="BU30" i="1"/>
  <c r="BT80" i="1"/>
  <c r="BU80" i="1"/>
  <c r="BT112" i="1"/>
  <c r="BU112" i="1"/>
  <c r="BT128" i="1"/>
  <c r="BU128" i="1"/>
  <c r="BT158" i="1"/>
  <c r="BU158" i="1"/>
  <c r="BT207" i="1"/>
  <c r="BU207" i="1"/>
  <c r="BT18" i="1"/>
  <c r="BU18" i="1"/>
  <c r="BT50" i="1"/>
  <c r="BU50" i="1"/>
  <c r="BT90" i="1"/>
  <c r="BU90" i="1"/>
  <c r="BT132" i="1"/>
  <c r="BU132" i="1"/>
  <c r="BT154" i="1"/>
  <c r="BU154" i="1"/>
  <c r="BT193" i="1"/>
  <c r="BU193" i="1"/>
  <c r="BT213" i="1"/>
  <c r="BU213" i="1"/>
  <c r="BT31" i="1"/>
  <c r="BU31" i="1"/>
  <c r="BT59" i="1"/>
  <c r="BU59" i="1"/>
  <c r="BT89" i="1"/>
  <c r="BU89" i="1"/>
  <c r="BT133" i="1"/>
  <c r="BU133" i="1"/>
  <c r="BT157" i="1"/>
  <c r="BU157" i="1"/>
  <c r="BT201" i="1"/>
  <c r="BU201" i="1"/>
  <c r="BT225" i="1"/>
  <c r="BU225" i="1"/>
  <c r="BT242" i="1"/>
  <c r="BU242" i="1"/>
  <c r="BT8" i="1"/>
  <c r="BU8" i="1"/>
  <c r="BT24" i="1"/>
  <c r="BU24" i="1"/>
  <c r="BT42" i="1"/>
  <c r="BU42" i="1"/>
  <c r="BT60" i="1"/>
  <c r="BU60" i="1"/>
  <c r="BT72" i="1"/>
  <c r="BU72" i="1"/>
  <c r="BT88" i="1"/>
  <c r="BU88" i="1"/>
  <c r="BT100" i="1"/>
  <c r="BU100" i="1"/>
  <c r="BT110" i="1"/>
  <c r="BU110" i="1"/>
  <c r="BT116" i="1"/>
  <c r="BU116" i="1"/>
  <c r="BT124" i="1"/>
  <c r="BU124" i="1"/>
  <c r="BT134" i="1"/>
  <c r="BU134" i="1"/>
  <c r="BT148" i="1"/>
  <c r="BU148" i="1"/>
  <c r="BT167" i="1"/>
  <c r="BU167" i="1"/>
  <c r="BT181" i="1"/>
  <c r="BU181" i="1"/>
  <c r="BT197" i="1"/>
  <c r="BU197" i="1"/>
  <c r="BT215" i="1"/>
  <c r="BU215" i="1"/>
  <c r="BT223" i="1"/>
  <c r="BU223" i="1"/>
  <c r="BT14" i="1"/>
  <c r="BU14" i="1"/>
  <c r="BT20" i="1"/>
  <c r="BU20" i="1"/>
  <c r="BT26" i="1"/>
  <c r="BU26" i="1"/>
  <c r="BT36" i="1"/>
  <c r="BU36" i="1"/>
  <c r="BT46" i="1"/>
  <c r="BU46" i="1"/>
  <c r="BT56" i="1"/>
  <c r="BU56" i="1"/>
  <c r="BT74" i="1"/>
  <c r="BU74" i="1"/>
  <c r="BT84" i="1"/>
  <c r="BU84" i="1"/>
  <c r="BT96" i="1"/>
  <c r="BU96" i="1"/>
  <c r="BT106" i="1"/>
  <c r="BU106" i="1"/>
  <c r="BT126" i="1"/>
  <c r="BU126" i="1"/>
  <c r="BT138" i="1"/>
  <c r="BU138" i="1"/>
  <c r="BT150" i="1"/>
  <c r="BU150" i="1"/>
  <c r="BT156" i="1"/>
  <c r="BU156" i="1"/>
  <c r="BT171" i="1"/>
  <c r="BU171" i="1"/>
  <c r="BT179" i="1"/>
  <c r="BU179" i="1"/>
  <c r="BT191" i="1"/>
  <c r="BU191" i="1"/>
  <c r="BT199" i="1"/>
  <c r="BU199" i="1"/>
  <c r="BT209" i="1"/>
  <c r="BU209" i="1"/>
  <c r="BT221" i="1"/>
  <c r="BU221" i="1"/>
  <c r="BT229" i="1"/>
  <c r="BU229" i="1"/>
  <c r="BT23" i="1"/>
  <c r="BU23" i="1"/>
  <c r="BT35" i="1"/>
  <c r="BU35" i="1"/>
  <c r="BT45" i="1"/>
  <c r="BU45" i="1"/>
  <c r="BT55" i="1"/>
  <c r="BU55" i="1"/>
  <c r="BT63" i="1"/>
  <c r="BU63" i="1"/>
  <c r="BT73" i="1"/>
  <c r="BU73" i="1"/>
  <c r="BT83" i="1"/>
  <c r="BU83" i="1"/>
  <c r="BT95" i="1"/>
  <c r="BU95" i="1"/>
  <c r="BT109" i="1"/>
  <c r="BU109" i="1"/>
  <c r="BT127" i="1"/>
  <c r="BU127" i="1"/>
  <c r="BT139" i="1"/>
  <c r="BU139" i="1"/>
  <c r="BT149" i="1"/>
  <c r="BU149" i="1"/>
  <c r="BT161" i="1"/>
  <c r="BU161" i="1"/>
  <c r="BT169" i="1"/>
  <c r="BU169" i="1"/>
  <c r="BT183" i="1"/>
  <c r="BU183" i="1"/>
  <c r="BT195" i="1"/>
  <c r="BU195" i="1"/>
  <c r="BT205" i="1"/>
  <c r="BU205" i="1"/>
  <c r="BT219" i="1"/>
  <c r="BU219" i="1"/>
  <c r="BT231" i="1"/>
  <c r="BU231" i="1"/>
  <c r="BT236" i="1"/>
  <c r="BU236" i="1"/>
  <c r="BT240" i="1"/>
  <c r="BU240" i="1"/>
  <c r="BT244" i="1"/>
  <c r="BU244" i="1"/>
  <c r="BT12" i="1"/>
  <c r="BU12" i="1"/>
  <c r="BT64" i="1"/>
  <c r="BU64" i="1"/>
  <c r="BT94" i="1"/>
  <c r="BU94" i="1"/>
  <c r="BT120" i="1"/>
  <c r="BU120" i="1"/>
  <c r="BT173" i="1"/>
  <c r="BU173" i="1"/>
  <c r="BT217" i="1"/>
  <c r="BU217" i="1"/>
  <c r="BT22" i="1"/>
  <c r="BU22" i="1"/>
  <c r="BT40" i="1"/>
  <c r="BU40" i="1"/>
  <c r="BT78" i="1"/>
  <c r="BU78" i="1"/>
  <c r="BT118" i="1"/>
  <c r="BU118" i="1"/>
  <c r="BT162" i="1"/>
  <c r="BU162" i="1"/>
  <c r="BT185" i="1"/>
  <c r="BU185" i="1"/>
  <c r="BT227" i="1"/>
  <c r="BU227" i="1"/>
  <c r="BT41" i="1"/>
  <c r="BU41" i="1"/>
  <c r="BT67" i="1"/>
  <c r="BU67" i="1"/>
  <c r="BT101" i="1"/>
  <c r="BU101" i="1"/>
  <c r="BT143" i="1"/>
  <c r="BU143" i="1"/>
  <c r="BT165" i="1"/>
  <c r="BU165" i="1"/>
  <c r="BT187" i="1"/>
  <c r="BU187" i="1"/>
  <c r="BT234" i="1"/>
  <c r="BU234" i="1"/>
  <c r="BT246" i="1"/>
  <c r="BU246" i="1"/>
  <c r="BT9" i="1"/>
  <c r="BU9" i="1"/>
  <c r="BT27" i="1"/>
  <c r="BU27" i="1"/>
  <c r="BT49" i="1"/>
  <c r="BU49" i="1"/>
  <c r="BT61" i="1"/>
  <c r="BU61" i="1"/>
  <c r="BT75" i="1"/>
  <c r="BU75" i="1"/>
  <c r="BT93" i="1"/>
  <c r="BU93" i="1"/>
  <c r="BT103" i="1"/>
  <c r="BU103" i="1"/>
  <c r="BT111" i="1"/>
  <c r="BU111" i="1"/>
  <c r="BT117" i="1"/>
  <c r="BU117" i="1"/>
  <c r="BT125" i="1"/>
  <c r="BU125" i="1"/>
  <c r="BT137" i="1"/>
  <c r="BU137" i="1"/>
  <c r="BT153" i="1"/>
  <c r="BU153" i="1"/>
  <c r="BT170" i="1"/>
  <c r="BU170" i="1"/>
  <c r="BT184" i="1"/>
  <c r="BU184" i="1"/>
  <c r="BT200" i="1"/>
  <c r="BU200" i="1"/>
  <c r="BT216" i="1"/>
  <c r="BU216" i="1"/>
  <c r="BT230" i="1"/>
  <c r="BU230" i="1"/>
  <c r="BT17" i="1"/>
  <c r="BU17" i="1"/>
  <c r="BT21" i="1"/>
  <c r="BU21" i="1"/>
  <c r="BT29" i="1"/>
  <c r="BU29" i="1"/>
  <c r="BT39" i="1"/>
  <c r="BU39" i="1"/>
  <c r="BT47" i="1"/>
  <c r="BU47" i="1"/>
  <c r="BT65" i="1"/>
  <c r="BU65" i="1"/>
  <c r="BT77" i="1"/>
  <c r="BU77" i="1"/>
  <c r="BT87" i="1"/>
  <c r="BU87" i="1"/>
  <c r="BT99" i="1"/>
  <c r="BU99" i="1"/>
  <c r="BT113" i="1"/>
  <c r="BU113" i="1"/>
  <c r="BT129" i="1"/>
  <c r="BU129" i="1"/>
  <c r="BT141" i="1"/>
  <c r="BU141" i="1"/>
  <c r="BT151" i="1"/>
  <c r="BU151" i="1"/>
  <c r="BT159" i="1"/>
  <c r="BU159" i="1"/>
  <c r="BT172" i="1"/>
  <c r="BU172" i="1"/>
  <c r="BT182" i="1"/>
  <c r="BU182" i="1"/>
  <c r="BT192" i="1"/>
  <c r="BU192" i="1"/>
  <c r="BT202" i="1"/>
  <c r="BU202" i="1"/>
  <c r="BT212" i="1"/>
  <c r="BU212" i="1"/>
  <c r="BT224" i="1"/>
  <c r="BU224" i="1"/>
  <c r="BT232" i="1"/>
  <c r="BU232" i="1"/>
  <c r="BT28" i="1"/>
  <c r="BU28" i="1"/>
  <c r="BT38" i="1"/>
  <c r="BU38" i="1"/>
  <c r="BT48" i="1"/>
  <c r="BU48" i="1"/>
  <c r="BT58" i="1"/>
  <c r="BU58" i="1"/>
  <c r="BT66" i="1"/>
  <c r="BU66" i="1"/>
  <c r="BT76" i="1"/>
  <c r="BU76" i="1"/>
  <c r="BT86" i="1"/>
  <c r="BU86" i="1"/>
  <c r="BT98" i="1"/>
  <c r="BU98" i="1"/>
  <c r="BT114" i="1"/>
  <c r="BU114" i="1"/>
  <c r="BT130" i="1"/>
  <c r="BU130" i="1"/>
  <c r="BT142" i="1"/>
  <c r="BU142" i="1"/>
  <c r="BT152" i="1"/>
  <c r="BU152" i="1"/>
  <c r="BT164" i="1"/>
  <c r="BU164" i="1"/>
  <c r="BT174" i="1"/>
  <c r="BU174" i="1"/>
  <c r="BT186" i="1"/>
  <c r="BU186" i="1"/>
  <c r="BT198" i="1"/>
  <c r="BU198" i="1"/>
  <c r="BT208" i="1"/>
  <c r="BU208" i="1"/>
  <c r="BT222" i="1"/>
  <c r="BU222" i="1"/>
  <c r="BT233" i="1"/>
  <c r="BU233" i="1"/>
  <c r="BT237" i="1"/>
  <c r="BU237" i="1"/>
  <c r="BT241" i="1"/>
  <c r="BU241" i="1"/>
  <c r="BT245" i="1"/>
  <c r="BU245" i="1"/>
  <c r="BR8" i="1"/>
  <c r="BR60" i="1"/>
  <c r="BR100" i="1"/>
  <c r="BR124" i="1"/>
  <c r="BR167" i="1"/>
  <c r="BR215" i="1"/>
  <c r="BR20" i="1"/>
  <c r="BR46" i="1"/>
  <c r="BR84" i="1"/>
  <c r="BR126" i="1"/>
  <c r="BR156" i="1"/>
  <c r="BR191" i="1"/>
  <c r="BR221" i="1"/>
  <c r="BR35" i="1"/>
  <c r="BR63" i="1"/>
  <c r="BR95" i="1"/>
  <c r="BR139" i="1"/>
  <c r="BR149" i="1"/>
  <c r="BR183" i="1"/>
  <c r="BR231" i="1"/>
  <c r="BR240" i="1"/>
  <c r="BR9" i="1"/>
  <c r="BR27" i="1"/>
  <c r="BR49" i="1"/>
  <c r="BR61" i="1"/>
  <c r="BR75" i="1"/>
  <c r="BR93" i="1"/>
  <c r="BR103" i="1"/>
  <c r="BR111" i="1"/>
  <c r="BR117" i="1"/>
  <c r="BR125" i="1"/>
  <c r="BR137" i="1"/>
  <c r="BR153" i="1"/>
  <c r="BR170" i="1"/>
  <c r="BR184" i="1"/>
  <c r="BR200" i="1"/>
  <c r="BR216" i="1"/>
  <c r="BR230" i="1"/>
  <c r="BR17" i="1"/>
  <c r="BR21" i="1"/>
  <c r="BR29" i="1"/>
  <c r="BR39" i="1"/>
  <c r="BR47" i="1"/>
  <c r="BR65" i="1"/>
  <c r="BR77" i="1"/>
  <c r="BR87" i="1"/>
  <c r="BR99" i="1"/>
  <c r="BR113" i="1"/>
  <c r="BR129" i="1"/>
  <c r="BR141" i="1"/>
  <c r="BR151" i="1"/>
  <c r="BR159" i="1"/>
  <c r="BR172" i="1"/>
  <c r="BR182" i="1"/>
  <c r="BR192" i="1"/>
  <c r="BR202" i="1"/>
  <c r="BR212" i="1"/>
  <c r="BR224" i="1"/>
  <c r="BR232" i="1"/>
  <c r="BR28" i="1"/>
  <c r="BR38" i="1"/>
  <c r="BR48" i="1"/>
  <c r="BR58" i="1"/>
  <c r="BR66" i="1"/>
  <c r="BR76" i="1"/>
  <c r="BR86" i="1"/>
  <c r="BR98" i="1"/>
  <c r="BR114" i="1"/>
  <c r="BR130" i="1"/>
  <c r="BR142" i="1"/>
  <c r="BR152" i="1"/>
  <c r="BR164" i="1"/>
  <c r="BR174" i="1"/>
  <c r="BR186" i="1"/>
  <c r="BR198" i="1"/>
  <c r="BR208" i="1"/>
  <c r="BR222" i="1"/>
  <c r="BR233" i="1"/>
  <c r="BR237" i="1"/>
  <c r="BR241" i="1"/>
  <c r="BR245" i="1"/>
  <c r="BR42" i="1"/>
  <c r="BR88" i="1"/>
  <c r="BR116" i="1"/>
  <c r="BR148" i="1"/>
  <c r="BR197" i="1"/>
  <c r="BR26" i="1"/>
  <c r="BR56" i="1"/>
  <c r="BR96" i="1"/>
  <c r="BR138" i="1"/>
  <c r="BR171" i="1"/>
  <c r="BR199" i="1"/>
  <c r="BR229" i="1"/>
  <c r="BR45" i="1"/>
  <c r="BR73" i="1"/>
  <c r="BR109" i="1"/>
  <c r="BR169" i="1"/>
  <c r="BR205" i="1"/>
  <c r="BR236" i="1"/>
  <c r="BR12" i="1"/>
  <c r="BR30" i="1"/>
  <c r="BR52" i="1"/>
  <c r="BR64" i="1"/>
  <c r="BR80" i="1"/>
  <c r="BR94" i="1"/>
  <c r="BR104" i="1"/>
  <c r="BR112" i="1"/>
  <c r="BR120" i="1"/>
  <c r="BR128" i="1"/>
  <c r="BR140" i="1"/>
  <c r="BR158" i="1"/>
  <c r="BR173" i="1"/>
  <c r="BR189" i="1"/>
  <c r="BR207" i="1"/>
  <c r="BR217" i="1"/>
  <c r="BR10" i="1"/>
  <c r="BR18" i="1"/>
  <c r="BR22" i="1"/>
  <c r="BR32" i="1"/>
  <c r="BR40" i="1"/>
  <c r="BR50" i="1"/>
  <c r="BR68" i="1"/>
  <c r="BR78" i="1"/>
  <c r="BR90" i="1"/>
  <c r="BR102" i="1"/>
  <c r="BR118" i="1"/>
  <c r="BR132" i="1"/>
  <c r="BR144" i="1"/>
  <c r="BR154" i="1"/>
  <c r="BR162" i="1"/>
  <c r="BR175" i="1"/>
  <c r="BR185" i="1"/>
  <c r="BR193" i="1"/>
  <c r="BR203" i="1"/>
  <c r="BR213" i="1"/>
  <c r="BR227" i="1"/>
  <c r="BR13" i="1"/>
  <c r="BR31" i="1"/>
  <c r="BR41" i="1"/>
  <c r="BR51" i="1"/>
  <c r="BR59" i="1"/>
  <c r="BR67" i="1"/>
  <c r="BR81" i="1"/>
  <c r="BR89" i="1"/>
  <c r="BR101" i="1"/>
  <c r="BR119" i="1"/>
  <c r="BR133" i="1"/>
  <c r="BR143" i="1"/>
  <c r="BR157" i="1"/>
  <c r="BR165" i="1"/>
  <c r="BR177" i="1"/>
  <c r="BR187" i="1"/>
  <c r="BR201" i="1"/>
  <c r="BR211" i="1"/>
  <c r="BR225" i="1"/>
  <c r="BR234" i="1"/>
  <c r="BR238" i="1"/>
  <c r="BR242" i="1"/>
  <c r="BR246" i="1"/>
  <c r="BR24" i="1"/>
  <c r="BR72" i="1"/>
  <c r="BR110" i="1"/>
  <c r="BR134" i="1"/>
  <c r="BR181" i="1"/>
  <c r="BR223" i="1"/>
  <c r="BR14" i="1"/>
  <c r="BR36" i="1"/>
  <c r="BR74" i="1"/>
  <c r="BR106" i="1"/>
  <c r="BR150" i="1"/>
  <c r="BR179" i="1"/>
  <c r="BR209" i="1"/>
  <c r="BR23" i="1"/>
  <c r="BR55" i="1"/>
  <c r="BR83" i="1"/>
  <c r="BR127" i="1"/>
  <c r="BR161" i="1"/>
  <c r="BR195" i="1"/>
  <c r="BR219" i="1"/>
  <c r="BR244" i="1"/>
  <c r="BR15" i="1"/>
  <c r="BR37" i="1"/>
  <c r="BR57" i="1"/>
  <c r="BR69" i="1"/>
  <c r="BR85" i="1"/>
  <c r="BR97" i="1"/>
  <c r="BR107" i="1"/>
  <c r="BR115" i="1"/>
  <c r="BR123" i="1"/>
  <c r="BR131" i="1"/>
  <c r="BR145" i="1"/>
  <c r="BR166" i="1"/>
  <c r="BR176" i="1"/>
  <c r="BR194" i="1"/>
  <c r="BR210" i="1"/>
  <c r="BR220" i="1"/>
  <c r="BR11" i="1"/>
  <c r="BR19" i="1"/>
  <c r="BR25" i="1"/>
  <c r="BR33" i="1"/>
  <c r="BR43" i="1"/>
  <c r="BR53" i="1"/>
  <c r="BR71" i="1"/>
  <c r="BR79" i="1"/>
  <c r="BR91" i="1"/>
  <c r="BR105" i="1"/>
  <c r="BR121" i="1"/>
  <c r="BR135" i="1"/>
  <c r="BR147" i="1"/>
  <c r="BR155" i="1"/>
  <c r="BR163" i="1"/>
  <c r="BR178" i="1"/>
  <c r="BR188" i="1"/>
  <c r="BR196" i="1"/>
  <c r="BR206" i="1"/>
  <c r="BR218" i="1"/>
  <c r="BR228" i="1"/>
  <c r="BR16" i="1"/>
  <c r="BR34" i="1"/>
  <c r="BR44" i="1"/>
  <c r="BR54" i="1"/>
  <c r="BR62" i="1"/>
  <c r="BR70" i="1"/>
  <c r="BR82" i="1"/>
  <c r="BR92" i="1"/>
  <c r="BR108" i="1"/>
  <c r="BR122" i="1"/>
  <c r="BR136" i="1"/>
  <c r="BR146" i="1"/>
  <c r="BR160" i="1"/>
  <c r="BR168" i="1"/>
  <c r="BR180" i="1"/>
  <c r="BR190" i="1"/>
  <c r="BR204" i="1"/>
  <c r="BR214" i="1"/>
  <c r="BR226" i="1"/>
  <c r="BR235" i="1"/>
  <c r="BR239" i="1"/>
  <c r="BR243" i="1"/>
  <c r="BR247" i="1"/>
  <c r="BQ12" i="1"/>
  <c r="BQ64" i="1"/>
  <c r="BQ94" i="1"/>
  <c r="BQ112" i="1"/>
  <c r="BQ158" i="1"/>
  <c r="BQ207" i="1"/>
  <c r="BQ18" i="1"/>
  <c r="BQ32" i="1"/>
  <c r="BQ68" i="1"/>
  <c r="BQ90" i="1"/>
  <c r="BQ132" i="1"/>
  <c r="BQ162" i="1"/>
  <c r="BQ193" i="1"/>
  <c r="BQ227" i="1"/>
  <c r="BQ41" i="1"/>
  <c r="BQ67" i="1"/>
  <c r="BQ101" i="1"/>
  <c r="BQ119" i="1"/>
  <c r="BQ157" i="1"/>
  <c r="BQ187" i="1"/>
  <c r="BQ225" i="1"/>
  <c r="BQ246" i="1"/>
  <c r="BQ15" i="1"/>
  <c r="BQ37" i="1"/>
  <c r="BQ57" i="1"/>
  <c r="BQ69" i="1"/>
  <c r="BQ85" i="1"/>
  <c r="BQ97" i="1"/>
  <c r="BQ107" i="1"/>
  <c r="BQ115" i="1"/>
  <c r="BQ123" i="1"/>
  <c r="BQ131" i="1"/>
  <c r="BQ145" i="1"/>
  <c r="BQ166" i="1"/>
  <c r="BQ176" i="1"/>
  <c r="BQ194" i="1"/>
  <c r="BQ210" i="1"/>
  <c r="BQ220" i="1"/>
  <c r="BQ11" i="1"/>
  <c r="BQ19" i="1"/>
  <c r="BQ25" i="1"/>
  <c r="BQ33" i="1"/>
  <c r="BQ43" i="1"/>
  <c r="BQ53" i="1"/>
  <c r="BQ71" i="1"/>
  <c r="BQ79" i="1"/>
  <c r="BQ91" i="1"/>
  <c r="BQ105" i="1"/>
  <c r="BQ121" i="1"/>
  <c r="BQ135" i="1"/>
  <c r="BQ147" i="1"/>
  <c r="BQ155" i="1"/>
  <c r="BQ163" i="1"/>
  <c r="BQ178" i="1"/>
  <c r="BQ188" i="1"/>
  <c r="BQ196" i="1"/>
  <c r="BQ206" i="1"/>
  <c r="BQ218" i="1"/>
  <c r="BQ228" i="1"/>
  <c r="BQ16" i="1"/>
  <c r="BQ34" i="1"/>
  <c r="BQ44" i="1"/>
  <c r="BQ54" i="1"/>
  <c r="BQ62" i="1"/>
  <c r="BQ70" i="1"/>
  <c r="BQ82" i="1"/>
  <c r="BQ92" i="1"/>
  <c r="BQ108" i="1"/>
  <c r="BQ122" i="1"/>
  <c r="BQ136" i="1"/>
  <c r="BQ146" i="1"/>
  <c r="BQ160" i="1"/>
  <c r="BQ168" i="1"/>
  <c r="BQ180" i="1"/>
  <c r="BQ190" i="1"/>
  <c r="BQ204" i="1"/>
  <c r="BQ214" i="1"/>
  <c r="BQ226" i="1"/>
  <c r="BQ235" i="1"/>
  <c r="BQ239" i="1"/>
  <c r="BQ243" i="1"/>
  <c r="BQ247" i="1"/>
  <c r="BQ30" i="1"/>
  <c r="BQ80" i="1"/>
  <c r="BQ120" i="1"/>
  <c r="BQ140" i="1"/>
  <c r="BQ189" i="1"/>
  <c r="BQ10" i="1"/>
  <c r="BQ22" i="1"/>
  <c r="BQ50" i="1"/>
  <c r="BQ102" i="1"/>
  <c r="BQ144" i="1"/>
  <c r="BQ175" i="1"/>
  <c r="BQ203" i="1"/>
  <c r="BQ31" i="1"/>
  <c r="BQ59" i="1"/>
  <c r="BQ89" i="1"/>
  <c r="BQ143" i="1"/>
  <c r="BQ165" i="1"/>
  <c r="BQ201" i="1"/>
  <c r="BQ234" i="1"/>
  <c r="BQ242" i="1"/>
  <c r="BQ8" i="1"/>
  <c r="BQ24" i="1"/>
  <c r="BQ42" i="1"/>
  <c r="BQ60" i="1"/>
  <c r="BQ72" i="1"/>
  <c r="BQ88" i="1"/>
  <c r="BQ100" i="1"/>
  <c r="BQ110" i="1"/>
  <c r="BQ116" i="1"/>
  <c r="BQ124" i="1"/>
  <c r="BQ134" i="1"/>
  <c r="BQ148" i="1"/>
  <c r="BQ167" i="1"/>
  <c r="BQ181" i="1"/>
  <c r="BQ197" i="1"/>
  <c r="BQ215" i="1"/>
  <c r="BQ223" i="1"/>
  <c r="BQ14" i="1"/>
  <c r="BQ20" i="1"/>
  <c r="BQ26" i="1"/>
  <c r="BQ36" i="1"/>
  <c r="BQ46" i="1"/>
  <c r="BQ56" i="1"/>
  <c r="BQ74" i="1"/>
  <c r="BQ84" i="1"/>
  <c r="BQ96" i="1"/>
  <c r="BQ106" i="1"/>
  <c r="BQ126" i="1"/>
  <c r="BQ138" i="1"/>
  <c r="BQ150" i="1"/>
  <c r="BQ156" i="1"/>
  <c r="BQ171" i="1"/>
  <c r="BQ179" i="1"/>
  <c r="BQ191" i="1"/>
  <c r="BQ199" i="1"/>
  <c r="BQ209" i="1"/>
  <c r="BQ221" i="1"/>
  <c r="BQ229" i="1"/>
  <c r="BQ23" i="1"/>
  <c r="BQ35" i="1"/>
  <c r="BQ45" i="1"/>
  <c r="BQ55" i="1"/>
  <c r="BQ63" i="1"/>
  <c r="BQ73" i="1"/>
  <c r="BQ83" i="1"/>
  <c r="BQ95" i="1"/>
  <c r="BQ109" i="1"/>
  <c r="BQ127" i="1"/>
  <c r="BQ139" i="1"/>
  <c r="BQ149" i="1"/>
  <c r="BQ161" i="1"/>
  <c r="BQ169" i="1"/>
  <c r="BQ183" i="1"/>
  <c r="BQ195" i="1"/>
  <c r="BQ205" i="1"/>
  <c r="BQ219" i="1"/>
  <c r="BQ231" i="1"/>
  <c r="BQ236" i="1"/>
  <c r="BQ240" i="1"/>
  <c r="BQ244" i="1"/>
  <c r="BQ52" i="1"/>
  <c r="BQ104" i="1"/>
  <c r="BQ128" i="1"/>
  <c r="BQ173" i="1"/>
  <c r="BQ217" i="1"/>
  <c r="BQ40" i="1"/>
  <c r="BQ78" i="1"/>
  <c r="BQ118" i="1"/>
  <c r="BQ154" i="1"/>
  <c r="BQ185" i="1"/>
  <c r="BQ213" i="1"/>
  <c r="BQ13" i="1"/>
  <c r="BQ51" i="1"/>
  <c r="BQ81" i="1"/>
  <c r="BQ133" i="1"/>
  <c r="BQ177" i="1"/>
  <c r="BQ211" i="1"/>
  <c r="BQ238" i="1"/>
  <c r="BQ9" i="1"/>
  <c r="BQ27" i="1"/>
  <c r="BQ49" i="1"/>
  <c r="BQ61" i="1"/>
  <c r="BQ75" i="1"/>
  <c r="BQ93" i="1"/>
  <c r="BQ103" i="1"/>
  <c r="BQ111" i="1"/>
  <c r="BQ117" i="1"/>
  <c r="BQ125" i="1"/>
  <c r="BQ137" i="1"/>
  <c r="BQ153" i="1"/>
  <c r="BQ170" i="1"/>
  <c r="BQ184" i="1"/>
  <c r="BQ200" i="1"/>
  <c r="BQ216" i="1"/>
  <c r="BQ230" i="1"/>
  <c r="BQ17" i="1"/>
  <c r="BQ21" i="1"/>
  <c r="BQ29" i="1"/>
  <c r="BQ39" i="1"/>
  <c r="BQ47" i="1"/>
  <c r="BQ65" i="1"/>
  <c r="BQ77" i="1"/>
  <c r="BQ87" i="1"/>
  <c r="BQ99" i="1"/>
  <c r="BQ113" i="1"/>
  <c r="BQ129" i="1"/>
  <c r="BQ141" i="1"/>
  <c r="BQ151" i="1"/>
  <c r="BQ159" i="1"/>
  <c r="BQ172" i="1"/>
  <c r="BQ182" i="1"/>
  <c r="BQ192" i="1"/>
  <c r="BQ202" i="1"/>
  <c r="BQ212" i="1"/>
  <c r="BQ224" i="1"/>
  <c r="BQ232" i="1"/>
  <c r="BQ28" i="1"/>
  <c r="BQ38" i="1"/>
  <c r="BQ48" i="1"/>
  <c r="BQ58" i="1"/>
  <c r="BQ66" i="1"/>
  <c r="BQ76" i="1"/>
  <c r="BQ86" i="1"/>
  <c r="BQ98" i="1"/>
  <c r="BQ114" i="1"/>
  <c r="BQ130" i="1"/>
  <c r="BQ142" i="1"/>
  <c r="BQ152" i="1"/>
  <c r="BQ164" i="1"/>
  <c r="BQ174" i="1"/>
  <c r="BQ186" i="1"/>
  <c r="BQ198" i="1"/>
  <c r="BQ208" i="1"/>
  <c r="BQ222" i="1"/>
  <c r="BQ233" i="1"/>
  <c r="BQ237" i="1"/>
  <c r="BQ241" i="1"/>
  <c r="BQ245" i="1"/>
  <c r="BZ7" i="1"/>
  <c r="BN8" i="1"/>
  <c r="BO8" i="1"/>
  <c r="BN24" i="1"/>
  <c r="BO24" i="1"/>
  <c r="BN42" i="1"/>
  <c r="BO42" i="1"/>
  <c r="BN60" i="1"/>
  <c r="BO60" i="1"/>
  <c r="BN72" i="1"/>
  <c r="BO72" i="1"/>
  <c r="BN88" i="1"/>
  <c r="BO88" i="1"/>
  <c r="BN100" i="1"/>
  <c r="BO100" i="1"/>
  <c r="BN110" i="1"/>
  <c r="BO110" i="1"/>
  <c r="BN116" i="1"/>
  <c r="BO116" i="1"/>
  <c r="BN124" i="1"/>
  <c r="BO124" i="1"/>
  <c r="BN134" i="1"/>
  <c r="BO134" i="1"/>
  <c r="BN148" i="1"/>
  <c r="BO148" i="1"/>
  <c r="BN167" i="1"/>
  <c r="BO167" i="1"/>
  <c r="BN181" i="1"/>
  <c r="BO181" i="1"/>
  <c r="BN197" i="1"/>
  <c r="BO197" i="1"/>
  <c r="BN215" i="1"/>
  <c r="BO215" i="1"/>
  <c r="BN223" i="1"/>
  <c r="BO223" i="1"/>
  <c r="BN14" i="1"/>
  <c r="BO14" i="1"/>
  <c r="BN20" i="1"/>
  <c r="BO20" i="1"/>
  <c r="BN26" i="1"/>
  <c r="BO26" i="1"/>
  <c r="BN36" i="1"/>
  <c r="BO36" i="1"/>
  <c r="BN46" i="1"/>
  <c r="BO46" i="1"/>
  <c r="BN56" i="1"/>
  <c r="BO56" i="1"/>
  <c r="BN74" i="1"/>
  <c r="BO74" i="1"/>
  <c r="BN84" i="1"/>
  <c r="BO84" i="1"/>
  <c r="BN96" i="1"/>
  <c r="BO96" i="1"/>
  <c r="BN106" i="1"/>
  <c r="BO106" i="1"/>
  <c r="BN126" i="1"/>
  <c r="BO126" i="1"/>
  <c r="BN138" i="1"/>
  <c r="BO138" i="1"/>
  <c r="BN150" i="1"/>
  <c r="BO150" i="1"/>
  <c r="BN156" i="1"/>
  <c r="BO156" i="1"/>
  <c r="BN171" i="1"/>
  <c r="BO171" i="1"/>
  <c r="BN179" i="1"/>
  <c r="BO179" i="1"/>
  <c r="BN191" i="1"/>
  <c r="BO191" i="1"/>
  <c r="BN199" i="1"/>
  <c r="BO199" i="1"/>
  <c r="BN209" i="1"/>
  <c r="BO209" i="1"/>
  <c r="BN221" i="1"/>
  <c r="BO221" i="1"/>
  <c r="BN229" i="1"/>
  <c r="BO229" i="1"/>
  <c r="BN23" i="1"/>
  <c r="BO23" i="1"/>
  <c r="BN35" i="1"/>
  <c r="BO35" i="1"/>
  <c r="BN45" i="1"/>
  <c r="BO45" i="1"/>
  <c r="BN55" i="1"/>
  <c r="BO55" i="1"/>
  <c r="BN63" i="1"/>
  <c r="BO63" i="1"/>
  <c r="BN73" i="1"/>
  <c r="BO73" i="1"/>
  <c r="BN83" i="1"/>
  <c r="BO83" i="1"/>
  <c r="BN95" i="1"/>
  <c r="BO95" i="1"/>
  <c r="BN109" i="1"/>
  <c r="BO109" i="1"/>
  <c r="BN127" i="1"/>
  <c r="BO127" i="1"/>
  <c r="BN139" i="1"/>
  <c r="BO139" i="1"/>
  <c r="BN149" i="1"/>
  <c r="BO149" i="1"/>
  <c r="BN161" i="1"/>
  <c r="BO161" i="1"/>
  <c r="BN169" i="1"/>
  <c r="BO169" i="1"/>
  <c r="BN183" i="1"/>
  <c r="BO183" i="1"/>
  <c r="BN195" i="1"/>
  <c r="BO195" i="1"/>
  <c r="BN205" i="1"/>
  <c r="BO205" i="1"/>
  <c r="BN219" i="1"/>
  <c r="BO219" i="1"/>
  <c r="BN231" i="1"/>
  <c r="BO231" i="1"/>
  <c r="BN236" i="1"/>
  <c r="BO236" i="1"/>
  <c r="BN240" i="1"/>
  <c r="BO240" i="1"/>
  <c r="BN244" i="1"/>
  <c r="BO244" i="1"/>
  <c r="BN9" i="1"/>
  <c r="BO9" i="1"/>
  <c r="BN27" i="1"/>
  <c r="BO27" i="1"/>
  <c r="BN49" i="1"/>
  <c r="BO49" i="1"/>
  <c r="BN61" i="1"/>
  <c r="BO61" i="1"/>
  <c r="BN75" i="1"/>
  <c r="BO75" i="1"/>
  <c r="BN93" i="1"/>
  <c r="BO93" i="1"/>
  <c r="BN103" i="1"/>
  <c r="BO103" i="1"/>
  <c r="BN111" i="1"/>
  <c r="BO111" i="1"/>
  <c r="BN117" i="1"/>
  <c r="BO117" i="1"/>
  <c r="BN125" i="1"/>
  <c r="BO125" i="1"/>
  <c r="BN137" i="1"/>
  <c r="BO137" i="1"/>
  <c r="BN153" i="1"/>
  <c r="BO153" i="1"/>
  <c r="BN170" i="1"/>
  <c r="BO170" i="1"/>
  <c r="BN184" i="1"/>
  <c r="BO184" i="1"/>
  <c r="BN200" i="1"/>
  <c r="BO200" i="1"/>
  <c r="BN216" i="1"/>
  <c r="BO216" i="1"/>
  <c r="BN230" i="1"/>
  <c r="BO230" i="1"/>
  <c r="BN17" i="1"/>
  <c r="BO17" i="1"/>
  <c r="BN21" i="1"/>
  <c r="BO21" i="1"/>
  <c r="BN29" i="1"/>
  <c r="BO29" i="1"/>
  <c r="BN39" i="1"/>
  <c r="BO39" i="1"/>
  <c r="BN47" i="1"/>
  <c r="BO47" i="1"/>
  <c r="BN65" i="1"/>
  <c r="BO65" i="1"/>
  <c r="BN77" i="1"/>
  <c r="BO77" i="1"/>
  <c r="BN87" i="1"/>
  <c r="BO87" i="1"/>
  <c r="BN99" i="1"/>
  <c r="BO99" i="1"/>
  <c r="BN113" i="1"/>
  <c r="BO113" i="1"/>
  <c r="BN129" i="1"/>
  <c r="BO129" i="1"/>
  <c r="BN141" i="1"/>
  <c r="BO141" i="1"/>
  <c r="BN151" i="1"/>
  <c r="BO151" i="1"/>
  <c r="BN159" i="1"/>
  <c r="BO159" i="1"/>
  <c r="BN172" i="1"/>
  <c r="BO172" i="1"/>
  <c r="BN182" i="1"/>
  <c r="BO182" i="1"/>
  <c r="BN192" i="1"/>
  <c r="BO192" i="1"/>
  <c r="BN202" i="1"/>
  <c r="BO202" i="1"/>
  <c r="BN212" i="1"/>
  <c r="BO212" i="1"/>
  <c r="BN224" i="1"/>
  <c r="BO224" i="1"/>
  <c r="BN232" i="1"/>
  <c r="BO232" i="1"/>
  <c r="BN28" i="1"/>
  <c r="BO28" i="1"/>
  <c r="BN38" i="1"/>
  <c r="BO38" i="1"/>
  <c r="BN48" i="1"/>
  <c r="BO48" i="1"/>
  <c r="BN58" i="1"/>
  <c r="BO58" i="1"/>
  <c r="BN66" i="1"/>
  <c r="BO66" i="1"/>
  <c r="BN76" i="1"/>
  <c r="BO76" i="1"/>
  <c r="BN86" i="1"/>
  <c r="BO86" i="1"/>
  <c r="BN98" i="1"/>
  <c r="BO98" i="1"/>
  <c r="BN114" i="1"/>
  <c r="BO114" i="1"/>
  <c r="BN130" i="1"/>
  <c r="BO130" i="1"/>
  <c r="BN142" i="1"/>
  <c r="BO142" i="1"/>
  <c r="BN152" i="1"/>
  <c r="BO152" i="1"/>
  <c r="BN164" i="1"/>
  <c r="BO164" i="1"/>
  <c r="BN174" i="1"/>
  <c r="BO174" i="1"/>
  <c r="BN186" i="1"/>
  <c r="BO186" i="1"/>
  <c r="BN198" i="1"/>
  <c r="BO198" i="1"/>
  <c r="BN208" i="1"/>
  <c r="BO208" i="1"/>
  <c r="BN222" i="1"/>
  <c r="BO222" i="1"/>
  <c r="BN233" i="1"/>
  <c r="BO233" i="1"/>
  <c r="BN237" i="1"/>
  <c r="BO237" i="1"/>
  <c r="BN241" i="1"/>
  <c r="BO241" i="1"/>
  <c r="BN245" i="1"/>
  <c r="BO245" i="1"/>
  <c r="BN12" i="1"/>
  <c r="BO12" i="1"/>
  <c r="BN30" i="1"/>
  <c r="BO30" i="1"/>
  <c r="BN52" i="1"/>
  <c r="BO52" i="1"/>
  <c r="BN64" i="1"/>
  <c r="BO64" i="1"/>
  <c r="BN80" i="1"/>
  <c r="BO80" i="1"/>
  <c r="BN94" i="1"/>
  <c r="BO94" i="1"/>
  <c r="BN104" i="1"/>
  <c r="BO104" i="1"/>
  <c r="BN112" i="1"/>
  <c r="BO112" i="1"/>
  <c r="BN120" i="1"/>
  <c r="BO120" i="1"/>
  <c r="BN128" i="1"/>
  <c r="BO128" i="1"/>
  <c r="BN140" i="1"/>
  <c r="BO140" i="1"/>
  <c r="BN158" i="1"/>
  <c r="BO158" i="1"/>
  <c r="BN173" i="1"/>
  <c r="BO173" i="1"/>
  <c r="BN189" i="1"/>
  <c r="BO189" i="1"/>
  <c r="BN207" i="1"/>
  <c r="BO207" i="1"/>
  <c r="BN217" i="1"/>
  <c r="BO217" i="1"/>
  <c r="BN10" i="1"/>
  <c r="BO10" i="1"/>
  <c r="BN18" i="1"/>
  <c r="BO18" i="1"/>
  <c r="BN22" i="1"/>
  <c r="BO22" i="1"/>
  <c r="BN32" i="1"/>
  <c r="BO32" i="1"/>
  <c r="BN40" i="1"/>
  <c r="BO40" i="1"/>
  <c r="BN50" i="1"/>
  <c r="BO50" i="1"/>
  <c r="BN68" i="1"/>
  <c r="BO68" i="1"/>
  <c r="BN78" i="1"/>
  <c r="BO78" i="1"/>
  <c r="BN90" i="1"/>
  <c r="BO90" i="1"/>
  <c r="BN102" i="1"/>
  <c r="BO102" i="1"/>
  <c r="BN118" i="1"/>
  <c r="BO118" i="1"/>
  <c r="BN132" i="1"/>
  <c r="BO132" i="1"/>
  <c r="BN144" i="1"/>
  <c r="BO144" i="1"/>
  <c r="BN154" i="1"/>
  <c r="BO154" i="1"/>
  <c r="BN162" i="1"/>
  <c r="BO162" i="1"/>
  <c r="BN175" i="1"/>
  <c r="BO175" i="1"/>
  <c r="BN185" i="1"/>
  <c r="BO185" i="1"/>
  <c r="BN193" i="1"/>
  <c r="BO193" i="1"/>
  <c r="BN203" i="1"/>
  <c r="BO203" i="1"/>
  <c r="BN213" i="1"/>
  <c r="BO213" i="1"/>
  <c r="BN227" i="1"/>
  <c r="BO227" i="1"/>
  <c r="BN13" i="1"/>
  <c r="BO13" i="1"/>
  <c r="BN31" i="1"/>
  <c r="BO31" i="1"/>
  <c r="BN41" i="1"/>
  <c r="BO41" i="1"/>
  <c r="BN51" i="1"/>
  <c r="BO51" i="1"/>
  <c r="BN59" i="1"/>
  <c r="BO59" i="1"/>
  <c r="BN67" i="1"/>
  <c r="BO67" i="1"/>
  <c r="BN81" i="1"/>
  <c r="BO81" i="1"/>
  <c r="BN89" i="1"/>
  <c r="BO89" i="1"/>
  <c r="BN101" i="1"/>
  <c r="BO101" i="1"/>
  <c r="BN119" i="1"/>
  <c r="BO119" i="1"/>
  <c r="BN133" i="1"/>
  <c r="BO133" i="1"/>
  <c r="BN143" i="1"/>
  <c r="BO143" i="1"/>
  <c r="BN157" i="1"/>
  <c r="BO157" i="1"/>
  <c r="BN165" i="1"/>
  <c r="BO165" i="1"/>
  <c r="BN177" i="1"/>
  <c r="BO177" i="1"/>
  <c r="BN187" i="1"/>
  <c r="BO187" i="1"/>
  <c r="BN201" i="1"/>
  <c r="BO201" i="1"/>
  <c r="BN211" i="1"/>
  <c r="BO211" i="1"/>
  <c r="BN225" i="1"/>
  <c r="BO225" i="1"/>
  <c r="BN234" i="1"/>
  <c r="BO234" i="1"/>
  <c r="BN238" i="1"/>
  <c r="BO238" i="1"/>
  <c r="BN242" i="1"/>
  <c r="BO242" i="1"/>
  <c r="BN246" i="1"/>
  <c r="BO246" i="1"/>
  <c r="BN15" i="1"/>
  <c r="BO15" i="1"/>
  <c r="BN37" i="1"/>
  <c r="BO37" i="1"/>
  <c r="BN57" i="1"/>
  <c r="BO57" i="1"/>
  <c r="BN69" i="1"/>
  <c r="BO69" i="1"/>
  <c r="BN85" i="1"/>
  <c r="BO85" i="1"/>
  <c r="BN97" i="1"/>
  <c r="BO97" i="1"/>
  <c r="BN107" i="1"/>
  <c r="BO107" i="1"/>
  <c r="BN115" i="1"/>
  <c r="BO115" i="1"/>
  <c r="BN123" i="1"/>
  <c r="BO123" i="1"/>
  <c r="BN131" i="1"/>
  <c r="BO131" i="1"/>
  <c r="BN145" i="1"/>
  <c r="BO145" i="1"/>
  <c r="BN166" i="1"/>
  <c r="BO166" i="1"/>
  <c r="BN176" i="1"/>
  <c r="BO176" i="1"/>
  <c r="BN194" i="1"/>
  <c r="BO194" i="1"/>
  <c r="BN210" i="1"/>
  <c r="BO210" i="1"/>
  <c r="BN220" i="1"/>
  <c r="BO220" i="1"/>
  <c r="BN11" i="1"/>
  <c r="BO11" i="1"/>
  <c r="BN19" i="1"/>
  <c r="BO19" i="1"/>
  <c r="BN25" i="1"/>
  <c r="BO25" i="1"/>
  <c r="BN33" i="1"/>
  <c r="BO33" i="1"/>
  <c r="BN43" i="1"/>
  <c r="BO43" i="1"/>
  <c r="BN53" i="1"/>
  <c r="BO53" i="1"/>
  <c r="BN71" i="1"/>
  <c r="BO71" i="1"/>
  <c r="BN79" i="1"/>
  <c r="BO79" i="1"/>
  <c r="BN91" i="1"/>
  <c r="BO91" i="1"/>
  <c r="BN105" i="1"/>
  <c r="BO105" i="1"/>
  <c r="BN121" i="1"/>
  <c r="BO121" i="1"/>
  <c r="BN135" i="1"/>
  <c r="BO135" i="1"/>
  <c r="BN147" i="1"/>
  <c r="BO147" i="1"/>
  <c r="BN155" i="1"/>
  <c r="BO155" i="1"/>
  <c r="BN163" i="1"/>
  <c r="BO163" i="1"/>
  <c r="BN178" i="1"/>
  <c r="BO178" i="1"/>
  <c r="BN188" i="1"/>
  <c r="BO188" i="1"/>
  <c r="BN196" i="1"/>
  <c r="BO196" i="1"/>
  <c r="BN206" i="1"/>
  <c r="BO206" i="1"/>
  <c r="BN218" i="1"/>
  <c r="BO218" i="1"/>
  <c r="BN228" i="1"/>
  <c r="BO228" i="1"/>
  <c r="BN16" i="1"/>
  <c r="BO16" i="1"/>
  <c r="BN34" i="1"/>
  <c r="BO34" i="1"/>
  <c r="BN44" i="1"/>
  <c r="BO44" i="1"/>
  <c r="BN54" i="1"/>
  <c r="BO54" i="1"/>
  <c r="BN62" i="1"/>
  <c r="BO62" i="1"/>
  <c r="BN70" i="1"/>
  <c r="BO70" i="1"/>
  <c r="BN82" i="1"/>
  <c r="BO82" i="1"/>
  <c r="BN92" i="1"/>
  <c r="BO92" i="1"/>
  <c r="BN108" i="1"/>
  <c r="BO108" i="1"/>
  <c r="BN122" i="1"/>
  <c r="BO122" i="1"/>
  <c r="BN136" i="1"/>
  <c r="BO136" i="1"/>
  <c r="BN146" i="1"/>
  <c r="BO146" i="1"/>
  <c r="BN160" i="1"/>
  <c r="BO160" i="1"/>
  <c r="BN168" i="1"/>
  <c r="BO168" i="1"/>
  <c r="BN180" i="1"/>
  <c r="BO180" i="1"/>
  <c r="BN190" i="1"/>
  <c r="BO190" i="1"/>
  <c r="BN204" i="1"/>
  <c r="BO204" i="1"/>
  <c r="BN214" i="1"/>
  <c r="BO214" i="1"/>
  <c r="BN226" i="1"/>
  <c r="BO226" i="1"/>
  <c r="BN235" i="1"/>
  <c r="BO235" i="1"/>
  <c r="BN239" i="1"/>
  <c r="BO239" i="1"/>
  <c r="BN243" i="1"/>
  <c r="BO243" i="1"/>
  <c r="BN247" i="1"/>
  <c r="BO247" i="1"/>
  <c r="BY7" i="1"/>
  <c r="BV7" i="1"/>
  <c r="BT7" i="1"/>
  <c r="BU7" i="1"/>
  <c r="BR7" i="1"/>
  <c r="BQ7" i="1"/>
  <c r="BN7" i="1"/>
  <c r="BO7" i="1"/>
  <c r="BJ7" i="1"/>
  <c r="BK7" i="1" s="1"/>
  <c r="Q84" i="1"/>
  <c r="BB84" i="1"/>
  <c r="Q170" i="1"/>
  <c r="BB170" i="1"/>
  <c r="Q229" i="1"/>
  <c r="U229" i="1" s="1"/>
  <c r="BB229" i="1"/>
  <c r="Q317" i="1"/>
  <c r="BB317" i="1"/>
  <c r="Q107" i="1"/>
  <c r="U107" i="1" s="1"/>
  <c r="BB107" i="1"/>
  <c r="Q180" i="1"/>
  <c r="U180" i="1" s="1"/>
  <c r="BB180" i="1"/>
  <c r="Q323" i="1"/>
  <c r="BB323" i="1"/>
  <c r="Q355" i="1"/>
  <c r="BB355" i="1"/>
  <c r="Q300" i="1"/>
  <c r="BB300" i="1"/>
  <c r="Q360" i="1"/>
  <c r="U360" i="1" s="1"/>
  <c r="BB360" i="1"/>
  <c r="Q373" i="1"/>
  <c r="BB373" i="1"/>
  <c r="Q432" i="1"/>
  <c r="U432" i="1" s="1"/>
  <c r="BB432" i="1"/>
  <c r="Q497" i="1"/>
  <c r="U497" i="1" s="1"/>
  <c r="BB497" i="1"/>
  <c r="Q411" i="1"/>
  <c r="U411" i="1" s="1"/>
  <c r="BB411" i="1"/>
  <c r="Q468" i="1"/>
  <c r="U468" i="1" s="1"/>
  <c r="BB468" i="1"/>
  <c r="Q95" i="1"/>
  <c r="U95" i="1" s="1"/>
  <c r="BB95" i="1"/>
  <c r="Q48" i="1"/>
  <c r="U48" i="1" s="1"/>
  <c r="BB48" i="1"/>
  <c r="Q111" i="1"/>
  <c r="U111" i="1" s="1"/>
  <c r="BB111" i="1"/>
  <c r="Q119" i="1"/>
  <c r="BB119" i="1"/>
  <c r="Q388" i="1"/>
  <c r="U388" i="1" s="1"/>
  <c r="BB388" i="1"/>
  <c r="Q487" i="1"/>
  <c r="BB487" i="1"/>
  <c r="Q248" i="1"/>
  <c r="BB248" i="1"/>
  <c r="Q375" i="1"/>
  <c r="BB375" i="1"/>
  <c r="Q440" i="1"/>
  <c r="U440" i="1" s="1"/>
  <c r="BB440" i="1"/>
  <c r="Q224" i="1"/>
  <c r="U224" i="1" s="1"/>
  <c r="BB224" i="1"/>
  <c r="Q413" i="1"/>
  <c r="U413" i="1" s="1"/>
  <c r="BB413" i="1"/>
  <c r="Q64" i="1"/>
  <c r="U64" i="1" s="1"/>
  <c r="BB64" i="1"/>
  <c r="Q150" i="1"/>
  <c r="U150" i="1" s="1"/>
  <c r="BB150" i="1"/>
  <c r="Q191" i="1"/>
  <c r="U191" i="1" s="1"/>
  <c r="BB191" i="1"/>
  <c r="Q278" i="1"/>
  <c r="BB278" i="1"/>
  <c r="Q258" i="1"/>
  <c r="BB258" i="1"/>
  <c r="Q268" i="1"/>
  <c r="BB268" i="1"/>
  <c r="Q313" i="1"/>
  <c r="BB313" i="1"/>
  <c r="Q379" i="1"/>
  <c r="BB379" i="1"/>
  <c r="Q387" i="1"/>
  <c r="BB387" i="1"/>
  <c r="Q412" i="1"/>
  <c r="BB412" i="1"/>
  <c r="Q34" i="1"/>
  <c r="U34" i="1" s="1"/>
  <c r="BB34" i="1"/>
  <c r="Q17" i="1"/>
  <c r="U17" i="1" s="1"/>
  <c r="BB17" i="1"/>
  <c r="Q36" i="1"/>
  <c r="U36" i="1" s="1"/>
  <c r="BB36" i="1"/>
  <c r="Q57" i="1"/>
  <c r="U57" i="1" s="1"/>
  <c r="BB57" i="1"/>
  <c r="Q110" i="1"/>
  <c r="U110" i="1" s="1"/>
  <c r="BB110" i="1"/>
  <c r="Q136" i="1"/>
  <c r="U136" i="1" s="1"/>
  <c r="BB136" i="1"/>
  <c r="Q148" i="1"/>
  <c r="U148" i="1" s="1"/>
  <c r="BB148" i="1"/>
  <c r="Q108" i="1"/>
  <c r="BB108" i="1"/>
  <c r="Q117" i="1"/>
  <c r="U117" i="1" s="1"/>
  <c r="BB117" i="1"/>
  <c r="Q152" i="1"/>
  <c r="U152" i="1" s="1"/>
  <c r="BB152" i="1"/>
  <c r="Q151" i="1"/>
  <c r="U151" i="1" s="1"/>
  <c r="BB151" i="1"/>
  <c r="Q127" i="1"/>
  <c r="BB127" i="1"/>
  <c r="Q189" i="1"/>
  <c r="U189" i="1" s="1"/>
  <c r="BB189" i="1"/>
  <c r="Q197" i="1"/>
  <c r="U197" i="1" s="1"/>
  <c r="BB197" i="1"/>
  <c r="Q205" i="1"/>
  <c r="U205" i="1" s="1"/>
  <c r="BB205" i="1"/>
  <c r="Q210" i="1"/>
  <c r="U210" i="1" s="1"/>
  <c r="BB210" i="1"/>
  <c r="Q139" i="1"/>
  <c r="BB139" i="1"/>
  <c r="Q254" i="1"/>
  <c r="BB254" i="1"/>
  <c r="Q297" i="1"/>
  <c r="U297" i="1" s="1"/>
  <c r="BB297" i="1"/>
  <c r="Q326" i="1"/>
  <c r="U326" i="1" s="1"/>
  <c r="BB326" i="1"/>
  <c r="Q365" i="1"/>
  <c r="U365" i="1" s="1"/>
  <c r="BB365" i="1"/>
  <c r="Q232" i="1"/>
  <c r="U232" i="1" s="1"/>
  <c r="BB232" i="1"/>
  <c r="Q293" i="1"/>
  <c r="BB293" i="1"/>
  <c r="Q331" i="1"/>
  <c r="BB331" i="1"/>
  <c r="Q344" i="1"/>
  <c r="U344" i="1" s="1"/>
  <c r="BB344" i="1"/>
  <c r="Q363" i="1"/>
  <c r="BB363" i="1"/>
  <c r="Q271" i="1"/>
  <c r="U271" i="1" s="1"/>
  <c r="BB271" i="1"/>
  <c r="Q431" i="1"/>
  <c r="BB431" i="1"/>
  <c r="Q495" i="1"/>
  <c r="BB495" i="1"/>
  <c r="Q435" i="1"/>
  <c r="BB435" i="1"/>
  <c r="Q448" i="1"/>
  <c r="U448" i="1" s="1"/>
  <c r="BB448" i="1"/>
  <c r="Q461" i="1"/>
  <c r="U461" i="1" s="1"/>
  <c r="BB461" i="1"/>
  <c r="Q499" i="1"/>
  <c r="BB499" i="1"/>
  <c r="Q315" i="1"/>
  <c r="BB315" i="1"/>
  <c r="Q328" i="1"/>
  <c r="U328" i="1" s="1"/>
  <c r="BB328" i="1"/>
  <c r="Q335" i="1"/>
  <c r="BB335" i="1"/>
  <c r="Q417" i="1"/>
  <c r="U417" i="1" s="1"/>
  <c r="BB417" i="1"/>
  <c r="Q449" i="1"/>
  <c r="U449" i="1" s="1"/>
  <c r="BB449" i="1"/>
  <c r="Q15" i="1"/>
  <c r="U15" i="1" s="1"/>
  <c r="BB15" i="1"/>
  <c r="Q49" i="1"/>
  <c r="U49" i="1" s="1"/>
  <c r="BB49" i="1"/>
  <c r="Q82" i="1"/>
  <c r="U82" i="1" s="1"/>
  <c r="BB82" i="1"/>
  <c r="Q124" i="1"/>
  <c r="U124" i="1" s="1"/>
  <c r="BB124" i="1"/>
  <c r="Q155" i="1"/>
  <c r="U155" i="1" s="1"/>
  <c r="BB155" i="1"/>
  <c r="Q37" i="1"/>
  <c r="U37" i="1" s="1"/>
  <c r="BB37" i="1"/>
  <c r="Q74" i="1"/>
  <c r="U74" i="1" s="1"/>
  <c r="BB74" i="1"/>
  <c r="Q97" i="1"/>
  <c r="U97" i="1" s="1"/>
  <c r="BB97" i="1"/>
  <c r="Q10" i="1"/>
  <c r="BB10" i="1"/>
  <c r="Q25" i="1"/>
  <c r="U25" i="1" s="1"/>
  <c r="BB25" i="1"/>
  <c r="Q65" i="1"/>
  <c r="U65" i="1" s="1"/>
  <c r="BB65" i="1"/>
  <c r="Q23" i="1"/>
  <c r="U23" i="1" s="1"/>
  <c r="BB23" i="1"/>
  <c r="Q181" i="1"/>
  <c r="U181" i="1" s="1"/>
  <c r="BB181" i="1"/>
  <c r="Q249" i="1"/>
  <c r="U249" i="1" s="1"/>
  <c r="BB249" i="1"/>
  <c r="Q58" i="1"/>
  <c r="BB58" i="1"/>
  <c r="Q204" i="1"/>
  <c r="BB204" i="1"/>
  <c r="Q240" i="1"/>
  <c r="U240" i="1" s="1"/>
  <c r="BB240" i="1"/>
  <c r="Q252" i="1"/>
  <c r="U252" i="1" s="1"/>
  <c r="BB252" i="1"/>
  <c r="Q251" i="1"/>
  <c r="U251" i="1" s="1"/>
  <c r="BB251" i="1"/>
  <c r="Q367" i="1"/>
  <c r="BB367" i="1"/>
  <c r="Q306" i="1"/>
  <c r="U306" i="1" s="1"/>
  <c r="BB306" i="1"/>
  <c r="Q361" i="1"/>
  <c r="U361" i="1" s="1"/>
  <c r="BB361" i="1"/>
  <c r="Q381" i="1"/>
  <c r="U381" i="1" s="1"/>
  <c r="BB381" i="1"/>
  <c r="Q389" i="1"/>
  <c r="U389" i="1" s="1"/>
  <c r="BB389" i="1"/>
  <c r="Q399" i="1"/>
  <c r="U399" i="1" s="1"/>
  <c r="BB399" i="1"/>
  <c r="Q443" i="1"/>
  <c r="BB443" i="1"/>
  <c r="Q473" i="1"/>
  <c r="U473" i="1" s="1"/>
  <c r="BB473" i="1"/>
  <c r="Q488" i="1"/>
  <c r="U488" i="1" s="1"/>
  <c r="BB488" i="1"/>
  <c r="Q423" i="1"/>
  <c r="BB423" i="1"/>
  <c r="Q470" i="1"/>
  <c r="BB470" i="1"/>
  <c r="Q320" i="1"/>
  <c r="U320" i="1" s="1"/>
  <c r="BB320" i="1"/>
  <c r="Q177" i="1"/>
  <c r="U177" i="1" s="1"/>
  <c r="BB177" i="1"/>
  <c r="Q59" i="1"/>
  <c r="BB59" i="1"/>
  <c r="Q228" i="1"/>
  <c r="U228" i="1" s="1"/>
  <c r="BB228" i="1"/>
  <c r="Q267" i="1"/>
  <c r="U267" i="1" s="1"/>
  <c r="BB267" i="1"/>
  <c r="Q35" i="1"/>
  <c r="U35" i="1" s="1"/>
  <c r="BB35" i="1"/>
  <c r="Q125" i="1"/>
  <c r="U125" i="1" s="1"/>
  <c r="BB125" i="1"/>
  <c r="Q188" i="1"/>
  <c r="BB188" i="1"/>
  <c r="Q275" i="1"/>
  <c r="U275" i="1" s="1"/>
  <c r="BB275" i="1"/>
  <c r="Q214" i="1"/>
  <c r="U214" i="1" s="1"/>
  <c r="BB214" i="1"/>
  <c r="Q302" i="1"/>
  <c r="U302" i="1" s="1"/>
  <c r="BB302" i="1"/>
  <c r="Q351" i="1"/>
  <c r="BB351" i="1"/>
  <c r="Q397" i="1"/>
  <c r="U397" i="1" s="1"/>
  <c r="BB397" i="1"/>
  <c r="Q476" i="1"/>
  <c r="U476" i="1" s="1"/>
  <c r="BB476" i="1"/>
  <c r="Q382" i="1"/>
  <c r="U382" i="1" s="1"/>
  <c r="BB382" i="1"/>
  <c r="Q259" i="1"/>
  <c r="U259" i="1" s="1"/>
  <c r="BB259" i="1"/>
  <c r="Q324" i="1"/>
  <c r="U324" i="1" s="1"/>
  <c r="BB324" i="1"/>
  <c r="Q407" i="1"/>
  <c r="U407" i="1" s="1"/>
  <c r="BB407" i="1"/>
  <c r="Q430" i="1"/>
  <c r="U430" i="1" s="1"/>
  <c r="BB430" i="1"/>
  <c r="Q469" i="1"/>
  <c r="U469" i="1" s="1"/>
  <c r="BB469" i="1"/>
  <c r="Q104" i="1"/>
  <c r="U104" i="1" s="1"/>
  <c r="BB104" i="1"/>
  <c r="Q161" i="1"/>
  <c r="U161" i="1" s="1"/>
  <c r="BB161" i="1"/>
  <c r="Q131" i="1"/>
  <c r="BB131" i="1"/>
  <c r="Q247" i="1"/>
  <c r="U247" i="1" s="1"/>
  <c r="BB247" i="1"/>
  <c r="Q366" i="1"/>
  <c r="U366" i="1" s="1"/>
  <c r="BB366" i="1"/>
  <c r="Q171" i="1"/>
  <c r="U171" i="1" s="1"/>
  <c r="BB171" i="1"/>
  <c r="Q220" i="1"/>
  <c r="U220" i="1" s="1"/>
  <c r="BB220" i="1"/>
  <c r="Q378" i="1"/>
  <c r="U378" i="1" s="1"/>
  <c r="BB378" i="1"/>
  <c r="Q437" i="1"/>
  <c r="U437" i="1" s="1"/>
  <c r="BB437" i="1"/>
  <c r="Q394" i="1"/>
  <c r="BB394" i="1"/>
  <c r="Q51" i="1"/>
  <c r="BB51" i="1"/>
  <c r="Q458" i="1"/>
  <c r="U458" i="1" s="1"/>
  <c r="BB458" i="1"/>
  <c r="Q130" i="1"/>
  <c r="BB130" i="1"/>
  <c r="Q44" i="1"/>
  <c r="U44" i="1" s="1"/>
  <c r="BB44" i="1"/>
  <c r="Q287" i="1"/>
  <c r="U287" i="1" s="1"/>
  <c r="BB287" i="1"/>
  <c r="Q322" i="1"/>
  <c r="U322" i="1" s="1"/>
  <c r="BB322" i="1"/>
  <c r="Q362" i="1"/>
  <c r="U362" i="1" s="1"/>
  <c r="BB362" i="1"/>
  <c r="Q226" i="1"/>
  <c r="U226" i="1" s="1"/>
  <c r="BB226" i="1"/>
  <c r="Q371" i="1"/>
  <c r="BB371" i="1"/>
  <c r="Q492" i="1"/>
  <c r="U492" i="1" s="1"/>
  <c r="BB492" i="1"/>
  <c r="Q201" i="1"/>
  <c r="U201" i="1" s="1"/>
  <c r="BB201" i="1"/>
  <c r="Q295" i="1"/>
  <c r="U295" i="1" s="1"/>
  <c r="BB295" i="1"/>
  <c r="Q418" i="1"/>
  <c r="BB418" i="1"/>
  <c r="Q327" i="1"/>
  <c r="BB327" i="1"/>
  <c r="Q237" i="1"/>
  <c r="U237" i="1" s="1"/>
  <c r="BB237" i="1"/>
  <c r="Q24" i="1"/>
  <c r="BB24" i="1"/>
  <c r="Q60" i="1"/>
  <c r="U60" i="1" s="1"/>
  <c r="BB60" i="1"/>
  <c r="Q43" i="1"/>
  <c r="BB43" i="1"/>
  <c r="Q86" i="1"/>
  <c r="BB86" i="1"/>
  <c r="Q176" i="1"/>
  <c r="BB176" i="1"/>
  <c r="Q219" i="1"/>
  <c r="BB219" i="1"/>
  <c r="Q276" i="1"/>
  <c r="BB276" i="1"/>
  <c r="Q416" i="1"/>
  <c r="BB416" i="1"/>
  <c r="Q56" i="1"/>
  <c r="U56" i="1" s="1"/>
  <c r="BB56" i="1"/>
  <c r="Q66" i="1"/>
  <c r="BB66" i="1"/>
  <c r="Q101" i="1"/>
  <c r="U101" i="1" s="1"/>
  <c r="BB101" i="1"/>
  <c r="Q50" i="1"/>
  <c r="BB50" i="1"/>
  <c r="Q246" i="1"/>
  <c r="BB246" i="1"/>
  <c r="Q341" i="1"/>
  <c r="U341" i="1" s="1"/>
  <c r="BB341" i="1"/>
  <c r="Q445" i="1"/>
  <c r="U445" i="1" s="1"/>
  <c r="BB445" i="1"/>
  <c r="Q496" i="1"/>
  <c r="U496" i="1" s="1"/>
  <c r="BB496" i="1"/>
  <c r="Q222" i="1"/>
  <c r="U222" i="1" s="1"/>
  <c r="BB222" i="1"/>
  <c r="Q118" i="1"/>
  <c r="BB118" i="1"/>
  <c r="Q22" i="1"/>
  <c r="U22" i="1" s="1"/>
  <c r="BB22" i="1"/>
  <c r="Q31" i="1"/>
  <c r="BB31" i="1"/>
  <c r="Q200" i="1"/>
  <c r="U200" i="1" s="1"/>
  <c r="BB200" i="1"/>
  <c r="Q343" i="1"/>
  <c r="BB343" i="1"/>
  <c r="Q374" i="1"/>
  <c r="U374" i="1" s="1"/>
  <c r="BB374" i="1"/>
  <c r="Q55" i="1"/>
  <c r="BB55" i="1"/>
  <c r="Q218" i="1"/>
  <c r="U218" i="1" s="1"/>
  <c r="BB218" i="1"/>
  <c r="Q85" i="1"/>
  <c r="U85" i="1" s="1"/>
  <c r="BB85" i="1"/>
  <c r="Q424" i="1"/>
  <c r="U424" i="1" s="1"/>
  <c r="BB424" i="1"/>
  <c r="Q498" i="1"/>
  <c r="U498" i="1" s="1"/>
  <c r="BB498" i="1"/>
  <c r="Q359" i="1"/>
  <c r="BB359" i="1"/>
  <c r="Q485" i="1"/>
  <c r="U485" i="1" s="1"/>
  <c r="BB485" i="1"/>
  <c r="Q91" i="1"/>
  <c r="U91" i="1" s="1"/>
  <c r="BB91" i="1"/>
  <c r="Q358" i="1"/>
  <c r="U358" i="1" s="1"/>
  <c r="BB358" i="1"/>
  <c r="Q438" i="1"/>
  <c r="U438" i="1" s="1"/>
  <c r="BB438" i="1"/>
  <c r="Q231" i="1"/>
  <c r="BB231" i="1"/>
  <c r="Q87" i="1"/>
  <c r="BB87" i="1"/>
  <c r="Q12" i="1"/>
  <c r="U12" i="1" s="1"/>
  <c r="BB12" i="1"/>
  <c r="Q142" i="1"/>
  <c r="U142" i="1" s="1"/>
  <c r="BB142" i="1"/>
  <c r="Q158" i="1"/>
  <c r="U158" i="1" s="1"/>
  <c r="BB158" i="1"/>
  <c r="Q199" i="1"/>
  <c r="U199" i="1" s="1"/>
  <c r="BB199" i="1"/>
  <c r="Q207" i="1"/>
  <c r="U207" i="1" s="1"/>
  <c r="BB207" i="1"/>
  <c r="Q215" i="1"/>
  <c r="BB215" i="1"/>
  <c r="Q217" i="1"/>
  <c r="BB217" i="1"/>
  <c r="Q16" i="1"/>
  <c r="U16" i="1" s="1"/>
  <c r="BB16" i="1"/>
  <c r="Q28" i="1"/>
  <c r="BB28" i="1"/>
  <c r="Q39" i="1"/>
  <c r="BB39" i="1"/>
  <c r="Q47" i="1"/>
  <c r="BB47" i="1"/>
  <c r="Q162" i="1"/>
  <c r="U162" i="1" s="1"/>
  <c r="BB162" i="1"/>
  <c r="Q178" i="1"/>
  <c r="BB178" i="1"/>
  <c r="Q211" i="1"/>
  <c r="BB211" i="1"/>
  <c r="Q227" i="1"/>
  <c r="BB227" i="1"/>
  <c r="Q221" i="1"/>
  <c r="BB221" i="1"/>
  <c r="Q282" i="1"/>
  <c r="U282" i="1" s="1"/>
  <c r="BB282" i="1"/>
  <c r="Q270" i="1"/>
  <c r="BB270" i="1"/>
  <c r="Q272" i="1"/>
  <c r="BB272" i="1"/>
  <c r="Q289" i="1"/>
  <c r="BB289" i="1"/>
  <c r="Q309" i="1"/>
  <c r="BB309" i="1"/>
  <c r="Q325" i="1"/>
  <c r="BB325" i="1"/>
  <c r="Q408" i="1"/>
  <c r="BB408" i="1"/>
  <c r="Q45" i="1"/>
  <c r="U45" i="1" s="1"/>
  <c r="BB45" i="1"/>
  <c r="Q9" i="1"/>
  <c r="U9" i="1" s="1"/>
  <c r="BB9" i="1"/>
  <c r="Q26" i="1"/>
  <c r="U26" i="1" s="1"/>
  <c r="BB26" i="1"/>
  <c r="Q40" i="1"/>
  <c r="U40" i="1" s="1"/>
  <c r="BB40" i="1"/>
  <c r="Q62" i="1"/>
  <c r="U62" i="1" s="1"/>
  <c r="BB62" i="1"/>
  <c r="Q100" i="1"/>
  <c r="U100" i="1" s="1"/>
  <c r="BB100" i="1"/>
  <c r="Q116" i="1"/>
  <c r="U116" i="1" s="1"/>
  <c r="BB116" i="1"/>
  <c r="Q140" i="1"/>
  <c r="U140" i="1" s="1"/>
  <c r="BB140" i="1"/>
  <c r="Q149" i="1"/>
  <c r="U149" i="1" s="1"/>
  <c r="BB149" i="1"/>
  <c r="Q109" i="1"/>
  <c r="U109" i="1" s="1"/>
  <c r="BB109" i="1"/>
  <c r="Q137" i="1"/>
  <c r="U137" i="1" s="1"/>
  <c r="BB137" i="1"/>
  <c r="Q153" i="1"/>
  <c r="U153" i="1" s="1"/>
  <c r="BB153" i="1"/>
  <c r="Q164" i="1"/>
  <c r="BB164" i="1"/>
  <c r="Q147" i="1"/>
  <c r="BB147" i="1"/>
  <c r="Q283" i="1"/>
  <c r="U283" i="1" s="1"/>
  <c r="BB283" i="1"/>
  <c r="Q307" i="1"/>
  <c r="BB307" i="1"/>
  <c r="Q333" i="1"/>
  <c r="U333" i="1" s="1"/>
  <c r="BB333" i="1"/>
  <c r="Q349" i="1"/>
  <c r="U349" i="1" s="1"/>
  <c r="BB349" i="1"/>
  <c r="Q368" i="1"/>
  <c r="U368" i="1" s="1"/>
  <c r="BB368" i="1"/>
  <c r="Q234" i="1"/>
  <c r="BB234" i="1"/>
  <c r="Q256" i="1"/>
  <c r="BB256" i="1"/>
  <c r="Q296" i="1"/>
  <c r="BB296" i="1"/>
  <c r="Q318" i="1"/>
  <c r="U318" i="1" s="1"/>
  <c r="BB318" i="1"/>
  <c r="Q347" i="1"/>
  <c r="BB347" i="1"/>
  <c r="Q376" i="1"/>
  <c r="U376" i="1" s="1"/>
  <c r="BB376" i="1"/>
  <c r="Q212" i="1"/>
  <c r="BB212" i="1"/>
  <c r="Q257" i="1"/>
  <c r="BB257" i="1"/>
  <c r="Q447" i="1"/>
  <c r="BB447" i="1"/>
  <c r="Q269" i="1"/>
  <c r="U269" i="1" s="1"/>
  <c r="BB269" i="1"/>
  <c r="Q303" i="1"/>
  <c r="BB303" i="1"/>
  <c r="Q334" i="1"/>
  <c r="U334" i="1" s="1"/>
  <c r="BB334" i="1"/>
  <c r="Q405" i="1"/>
  <c r="U405" i="1" s="1"/>
  <c r="BB405" i="1"/>
  <c r="Q451" i="1"/>
  <c r="BB451" i="1"/>
  <c r="Q464" i="1"/>
  <c r="U464" i="1" s="1"/>
  <c r="BB464" i="1"/>
  <c r="Q477" i="1"/>
  <c r="U477" i="1" s="1"/>
  <c r="BB477" i="1"/>
  <c r="Q484" i="1"/>
  <c r="U484" i="1" s="1"/>
  <c r="BB484" i="1"/>
  <c r="Q500" i="1"/>
  <c r="U500" i="1" s="1"/>
  <c r="BB500" i="1"/>
  <c r="Q291" i="1"/>
  <c r="BB291" i="1"/>
  <c r="Q406" i="1"/>
  <c r="BB406" i="1"/>
  <c r="Q436" i="1"/>
  <c r="U436" i="1" s="1"/>
  <c r="BB436" i="1"/>
  <c r="Q465" i="1"/>
  <c r="U465" i="1" s="1"/>
  <c r="BB465" i="1"/>
  <c r="Q69" i="1"/>
  <c r="U69" i="1" s="1"/>
  <c r="BB69" i="1"/>
  <c r="Q93" i="1"/>
  <c r="U93" i="1" s="1"/>
  <c r="BB93" i="1"/>
  <c r="Q157" i="1"/>
  <c r="U157" i="1" s="1"/>
  <c r="BB157" i="1"/>
  <c r="Q53" i="1"/>
  <c r="U53" i="1" s="1"/>
  <c r="BB53" i="1"/>
  <c r="Q78" i="1"/>
  <c r="U78" i="1" s="1"/>
  <c r="BB78" i="1"/>
  <c r="Q14" i="1"/>
  <c r="U14" i="1" s="1"/>
  <c r="BB14" i="1"/>
  <c r="Q29" i="1"/>
  <c r="BB29" i="1"/>
  <c r="Q73" i="1"/>
  <c r="U73" i="1" s="1"/>
  <c r="BB73" i="1"/>
  <c r="Q115" i="1"/>
  <c r="BB115" i="1"/>
  <c r="Q182" i="1"/>
  <c r="BB182" i="1"/>
  <c r="Q208" i="1"/>
  <c r="U208" i="1" s="1"/>
  <c r="BB208" i="1"/>
  <c r="Q98" i="1"/>
  <c r="U98" i="1" s="1"/>
  <c r="BB98" i="1"/>
  <c r="Q216" i="1"/>
  <c r="U216" i="1" s="1"/>
  <c r="BB216" i="1"/>
  <c r="Q230" i="1"/>
  <c r="U230" i="1" s="1"/>
  <c r="BB230" i="1"/>
  <c r="Q261" i="1"/>
  <c r="U261" i="1" s="1"/>
  <c r="BB261" i="1"/>
  <c r="Q279" i="1"/>
  <c r="U279" i="1" s="1"/>
  <c r="BB279" i="1"/>
  <c r="Q370" i="1"/>
  <c r="BB370" i="1"/>
  <c r="Q390" i="1"/>
  <c r="BB390" i="1"/>
  <c r="Q337" i="1"/>
  <c r="U337" i="1" s="1"/>
  <c r="BB337" i="1"/>
  <c r="Q384" i="1"/>
  <c r="U384" i="1" s="1"/>
  <c r="BB384" i="1"/>
  <c r="Q392" i="1"/>
  <c r="U392" i="1" s="1"/>
  <c r="BB392" i="1"/>
  <c r="Q415" i="1"/>
  <c r="U415" i="1" s="1"/>
  <c r="BB415" i="1"/>
  <c r="Q460" i="1"/>
  <c r="U460" i="1" s="1"/>
  <c r="BB460" i="1"/>
  <c r="Q474" i="1"/>
  <c r="U474" i="1" s="1"/>
  <c r="BB474" i="1"/>
  <c r="Q489" i="1"/>
  <c r="U489" i="1" s="1"/>
  <c r="BB489" i="1"/>
  <c r="Q475" i="1"/>
  <c r="BB475" i="1"/>
  <c r="Q281" i="1"/>
  <c r="U281" i="1" s="1"/>
  <c r="BB281" i="1"/>
  <c r="Q403" i="1"/>
  <c r="U403" i="1" s="1"/>
  <c r="BB403" i="1"/>
  <c r="Q192" i="1"/>
  <c r="U192" i="1" s="1"/>
  <c r="BB192" i="1"/>
  <c r="Q398" i="1"/>
  <c r="BB398" i="1"/>
  <c r="Q450" i="1"/>
  <c r="U450" i="1" s="1"/>
  <c r="BB450" i="1"/>
  <c r="Q491" i="1"/>
  <c r="BB491" i="1"/>
  <c r="Q32" i="1"/>
  <c r="BB32" i="1"/>
  <c r="Q67" i="1"/>
  <c r="U67" i="1" s="1"/>
  <c r="BB67" i="1"/>
  <c r="Q114" i="1"/>
  <c r="U114" i="1" s="1"/>
  <c r="BB114" i="1"/>
  <c r="Q236" i="1"/>
  <c r="U236" i="1" s="1"/>
  <c r="BB236" i="1"/>
  <c r="Q99" i="1"/>
  <c r="U99" i="1" s="1"/>
  <c r="BB99" i="1"/>
  <c r="Q163" i="1"/>
  <c r="U163" i="1" s="1"/>
  <c r="BB163" i="1"/>
  <c r="Q332" i="1"/>
  <c r="U332" i="1" s="1"/>
  <c r="BB332" i="1"/>
  <c r="Q353" i="1"/>
  <c r="U353" i="1" s="1"/>
  <c r="BB353" i="1"/>
  <c r="Q426" i="1"/>
  <c r="U426" i="1" s="1"/>
  <c r="BB426" i="1"/>
  <c r="Q442" i="1"/>
  <c r="U442" i="1" s="1"/>
  <c r="BB442" i="1"/>
  <c r="Q457" i="1"/>
  <c r="U457" i="1" s="1"/>
  <c r="BB457" i="1"/>
  <c r="Q235" i="1"/>
  <c r="U235" i="1" s="1"/>
  <c r="BB235" i="1"/>
  <c r="Q434" i="1"/>
  <c r="U434" i="1" s="1"/>
  <c r="BB434" i="1"/>
  <c r="Q298" i="1"/>
  <c r="U298" i="1" s="1"/>
  <c r="BB298" i="1"/>
  <c r="Q308" i="1"/>
  <c r="U308" i="1" s="1"/>
  <c r="BB308" i="1"/>
  <c r="Q329" i="1"/>
  <c r="U329" i="1" s="1"/>
  <c r="BB329" i="1"/>
  <c r="Q346" i="1"/>
  <c r="U346" i="1" s="1"/>
  <c r="BB346" i="1"/>
  <c r="Q419" i="1"/>
  <c r="U419" i="1" s="1"/>
  <c r="BB419" i="1"/>
  <c r="Q453" i="1"/>
  <c r="U453" i="1" s="1"/>
  <c r="BB453" i="1"/>
  <c r="Q128" i="1"/>
  <c r="U128" i="1" s="1"/>
  <c r="BB128" i="1"/>
  <c r="Q132" i="1"/>
  <c r="U132" i="1" s="1"/>
  <c r="BB132" i="1"/>
  <c r="Q316" i="1"/>
  <c r="U316" i="1" s="1"/>
  <c r="BB316" i="1"/>
  <c r="Q369" i="1"/>
  <c r="U369" i="1" s="1"/>
  <c r="BB369" i="1"/>
  <c r="Q21" i="1"/>
  <c r="U21" i="1" s="1"/>
  <c r="BB21" i="1"/>
  <c r="Q284" i="1"/>
  <c r="U284" i="1" s="1"/>
  <c r="BB284" i="1"/>
  <c r="Q330" i="1"/>
  <c r="U330" i="1" s="1"/>
  <c r="BB330" i="1"/>
  <c r="Q391" i="1"/>
  <c r="U391" i="1" s="1"/>
  <c r="BB391" i="1"/>
  <c r="Q441" i="1"/>
  <c r="U441" i="1" s="1"/>
  <c r="BB441" i="1"/>
  <c r="Q183" i="1"/>
  <c r="U183" i="1" s="1"/>
  <c r="BB183" i="1"/>
  <c r="Q459" i="1"/>
  <c r="BB459" i="1"/>
  <c r="Q253" i="1"/>
  <c r="U253" i="1" s="1"/>
  <c r="BB253" i="1"/>
  <c r="Q338" i="1"/>
  <c r="U338" i="1" s="1"/>
  <c r="BB338" i="1"/>
  <c r="Q372" i="1"/>
  <c r="U372" i="1" s="1"/>
  <c r="BB372" i="1"/>
  <c r="Q79" i="1"/>
  <c r="U79" i="1" s="1"/>
  <c r="BB79" i="1"/>
  <c r="Q202" i="1"/>
  <c r="U202" i="1" s="1"/>
  <c r="BB202" i="1"/>
  <c r="Q122" i="1"/>
  <c r="BB122" i="1"/>
  <c r="Q314" i="1"/>
  <c r="U314" i="1" s="1"/>
  <c r="BB314" i="1"/>
  <c r="Q72" i="1"/>
  <c r="BB72" i="1"/>
  <c r="Q274" i="1"/>
  <c r="BB274" i="1"/>
  <c r="Q262" i="1"/>
  <c r="BB262" i="1"/>
  <c r="Q264" i="1"/>
  <c r="BB264" i="1"/>
  <c r="Q400" i="1"/>
  <c r="BB400" i="1"/>
  <c r="Q13" i="1"/>
  <c r="U13" i="1" s="1"/>
  <c r="BB13" i="1"/>
  <c r="Q71" i="1"/>
  <c r="U71" i="1" s="1"/>
  <c r="BB71" i="1"/>
  <c r="Q141" i="1"/>
  <c r="U141" i="1" s="1"/>
  <c r="BB141" i="1"/>
  <c r="Q145" i="1"/>
  <c r="U145" i="1" s="1"/>
  <c r="BB145" i="1"/>
  <c r="Q102" i="1"/>
  <c r="U102" i="1" s="1"/>
  <c r="BB102" i="1"/>
  <c r="Q209" i="1"/>
  <c r="BB209" i="1"/>
  <c r="Q290" i="1"/>
  <c r="U290" i="1" s="1"/>
  <c r="BB290" i="1"/>
  <c r="Q339" i="1"/>
  <c r="BB339" i="1"/>
  <c r="Q250" i="1"/>
  <c r="BB250" i="1"/>
  <c r="Q312" i="1"/>
  <c r="U312" i="1" s="1"/>
  <c r="BB312" i="1"/>
  <c r="Q479" i="1"/>
  <c r="BB479" i="1"/>
  <c r="Q483" i="1"/>
  <c r="BB483" i="1"/>
  <c r="Q401" i="1"/>
  <c r="U401" i="1" s="1"/>
  <c r="BB401" i="1"/>
  <c r="Q433" i="1"/>
  <c r="U433" i="1" s="1"/>
  <c r="BB433" i="1"/>
  <c r="Q88" i="1"/>
  <c r="U88" i="1" s="1"/>
  <c r="BB88" i="1"/>
  <c r="Q133" i="1"/>
  <c r="U133" i="1" s="1"/>
  <c r="BB133" i="1"/>
  <c r="Q94" i="1"/>
  <c r="U94" i="1" s="1"/>
  <c r="BB94" i="1"/>
  <c r="Q52" i="1"/>
  <c r="U52" i="1" s="1"/>
  <c r="BB52" i="1"/>
  <c r="Q263" i="1"/>
  <c r="U263" i="1" s="1"/>
  <c r="BB263" i="1"/>
  <c r="Q455" i="1"/>
  <c r="BB455" i="1"/>
  <c r="Q354" i="1"/>
  <c r="U354" i="1" s="1"/>
  <c r="BB354" i="1"/>
  <c r="Q472" i="1"/>
  <c r="U472" i="1" s="1"/>
  <c r="BB472" i="1"/>
  <c r="Q494" i="1"/>
  <c r="U494" i="1" s="1"/>
  <c r="BB494" i="1"/>
  <c r="Q486" i="1"/>
  <c r="U486" i="1" s="1"/>
  <c r="BB486" i="1"/>
  <c r="Q173" i="1"/>
  <c r="U173" i="1" s="1"/>
  <c r="BB173" i="1"/>
  <c r="Q30" i="1"/>
  <c r="U30" i="1" s="1"/>
  <c r="BB30" i="1"/>
  <c r="Q121" i="1"/>
  <c r="U121" i="1" s="1"/>
  <c r="BB121" i="1"/>
  <c r="Q179" i="1"/>
  <c r="U179" i="1" s="1"/>
  <c r="BB179" i="1"/>
  <c r="Q301" i="1"/>
  <c r="BB301" i="1"/>
  <c r="Q319" i="1"/>
  <c r="BB319" i="1"/>
  <c r="Q462" i="1"/>
  <c r="U462" i="1" s="1"/>
  <c r="BB462" i="1"/>
  <c r="Q186" i="1"/>
  <c r="U186" i="1" s="1"/>
  <c r="BB186" i="1"/>
  <c r="Q422" i="1"/>
  <c r="U422" i="1" s="1"/>
  <c r="BB422" i="1"/>
  <c r="Q243" i="1"/>
  <c r="U243" i="1" s="1"/>
  <c r="BB243" i="1"/>
  <c r="Q414" i="1"/>
  <c r="BB414" i="1"/>
  <c r="Q19" i="1"/>
  <c r="U19" i="1" s="1"/>
  <c r="BB19" i="1"/>
  <c r="Q311" i="1"/>
  <c r="BB311" i="1"/>
  <c r="Q304" i="1"/>
  <c r="U304" i="1" s="1"/>
  <c r="BB304" i="1"/>
  <c r="Q402" i="1"/>
  <c r="BB402" i="1"/>
  <c r="Q106" i="1"/>
  <c r="U106" i="1" s="1"/>
  <c r="BB106" i="1"/>
  <c r="Q63" i="1"/>
  <c r="BB63" i="1"/>
  <c r="Q68" i="1"/>
  <c r="BB68" i="1"/>
  <c r="Q20" i="1"/>
  <c r="U20" i="1" s="1"/>
  <c r="BB20" i="1"/>
  <c r="Q33" i="1"/>
  <c r="U33" i="1" s="1"/>
  <c r="BB33" i="1"/>
  <c r="Q81" i="1"/>
  <c r="U81" i="1" s="1"/>
  <c r="BB81" i="1"/>
  <c r="Q76" i="1"/>
  <c r="BB76" i="1"/>
  <c r="Q138" i="1"/>
  <c r="U138" i="1" s="1"/>
  <c r="BB138" i="1"/>
  <c r="Q146" i="1"/>
  <c r="U146" i="1" s="1"/>
  <c r="BB146" i="1"/>
  <c r="Q154" i="1"/>
  <c r="U154" i="1" s="1"/>
  <c r="BB154" i="1"/>
  <c r="Q166" i="1"/>
  <c r="U166" i="1" s="1"/>
  <c r="BB166" i="1"/>
  <c r="Q174" i="1"/>
  <c r="BB174" i="1"/>
  <c r="Q172" i="1"/>
  <c r="BB172" i="1"/>
  <c r="Q187" i="1"/>
  <c r="U187" i="1" s="1"/>
  <c r="BB187" i="1"/>
  <c r="Q195" i="1"/>
  <c r="U195" i="1" s="1"/>
  <c r="BB195" i="1"/>
  <c r="Q203" i="1"/>
  <c r="U203" i="1" s="1"/>
  <c r="BB203" i="1"/>
  <c r="Q223" i="1"/>
  <c r="BB223" i="1"/>
  <c r="Q225" i="1"/>
  <c r="BB225" i="1"/>
  <c r="Q266" i="1"/>
  <c r="BB266" i="1"/>
  <c r="Q260" i="1"/>
  <c r="BB260" i="1"/>
  <c r="Q280" i="1"/>
  <c r="BB280" i="1"/>
  <c r="Q285" i="1"/>
  <c r="BB285" i="1"/>
  <c r="Q305" i="1"/>
  <c r="BB305" i="1"/>
  <c r="Q321" i="1"/>
  <c r="BB321" i="1"/>
  <c r="Q383" i="1"/>
  <c r="BB383" i="1"/>
  <c r="Q395" i="1"/>
  <c r="U395" i="1" s="1"/>
  <c r="BB395" i="1"/>
  <c r="Q404" i="1"/>
  <c r="BB404" i="1"/>
  <c r="Q420" i="1"/>
  <c r="BB420" i="1"/>
  <c r="Q70" i="1"/>
  <c r="U70" i="1" s="1"/>
  <c r="BB70" i="1"/>
  <c r="Q90" i="1"/>
  <c r="U90" i="1" s="1"/>
  <c r="BB90" i="1"/>
  <c r="Q120" i="1"/>
  <c r="U120" i="1" s="1"/>
  <c r="BB120" i="1"/>
  <c r="Q8" i="1"/>
  <c r="BB8" i="1"/>
  <c r="Q80" i="1"/>
  <c r="BB80" i="1"/>
  <c r="Q89" i="1"/>
  <c r="U89" i="1" s="1"/>
  <c r="BB89" i="1"/>
  <c r="Q144" i="1"/>
  <c r="BB144" i="1"/>
  <c r="Q46" i="1"/>
  <c r="U46" i="1" s="1"/>
  <c r="BB46" i="1"/>
  <c r="Q123" i="1"/>
  <c r="BB123" i="1"/>
  <c r="Q135" i="1"/>
  <c r="BB135" i="1"/>
  <c r="Q156" i="1"/>
  <c r="U156" i="1" s="1"/>
  <c r="BB156" i="1"/>
  <c r="Q190" i="1"/>
  <c r="U190" i="1" s="1"/>
  <c r="BB190" i="1"/>
  <c r="Q198" i="1"/>
  <c r="U198" i="1" s="1"/>
  <c r="BB198" i="1"/>
  <c r="Q206" i="1"/>
  <c r="U206" i="1" s="1"/>
  <c r="BB206" i="1"/>
  <c r="Q143" i="1"/>
  <c r="U143" i="1" s="1"/>
  <c r="BB143" i="1"/>
  <c r="Q165" i="1"/>
  <c r="U165" i="1" s="1"/>
  <c r="BB165" i="1"/>
  <c r="Q238" i="1"/>
  <c r="BB238" i="1"/>
  <c r="Q310" i="1"/>
  <c r="U310" i="1" s="1"/>
  <c r="BB310" i="1"/>
  <c r="Q336" i="1"/>
  <c r="U336" i="1" s="1"/>
  <c r="BB336" i="1"/>
  <c r="Q352" i="1"/>
  <c r="U352" i="1" s="1"/>
  <c r="BB352" i="1"/>
  <c r="Q242" i="1"/>
  <c r="BB242" i="1"/>
  <c r="Q357" i="1"/>
  <c r="U357" i="1" s="1"/>
  <c r="BB357" i="1"/>
  <c r="Q380" i="1"/>
  <c r="U380" i="1" s="1"/>
  <c r="BB380" i="1"/>
  <c r="Q463" i="1"/>
  <c r="BB463" i="1"/>
  <c r="Q167" i="1"/>
  <c r="BB167" i="1"/>
  <c r="Q410" i="1"/>
  <c r="BB410" i="1"/>
  <c r="Q429" i="1"/>
  <c r="U429" i="1" s="1"/>
  <c r="BB429" i="1"/>
  <c r="Q467" i="1"/>
  <c r="BB467" i="1"/>
  <c r="Q480" i="1"/>
  <c r="U480" i="1" s="1"/>
  <c r="BB480" i="1"/>
  <c r="Q493" i="1"/>
  <c r="U493" i="1" s="1"/>
  <c r="BB493" i="1"/>
  <c r="Q452" i="1"/>
  <c r="U452" i="1" s="1"/>
  <c r="BB452" i="1"/>
  <c r="Q481" i="1"/>
  <c r="U481" i="1" s="1"/>
  <c r="BB481" i="1"/>
  <c r="Q41" i="1"/>
  <c r="U41" i="1" s="1"/>
  <c r="BB41" i="1"/>
  <c r="Q61" i="1"/>
  <c r="U61" i="1" s="1"/>
  <c r="BB61" i="1"/>
  <c r="Q83" i="1"/>
  <c r="U83" i="1" s="1"/>
  <c r="BB83" i="1"/>
  <c r="Q27" i="1"/>
  <c r="U27" i="1" s="1"/>
  <c r="BB27" i="1"/>
  <c r="Q42" i="1"/>
  <c r="U42" i="1" s="1"/>
  <c r="BB42" i="1"/>
  <c r="Q92" i="1"/>
  <c r="U92" i="1" s="1"/>
  <c r="BB92" i="1"/>
  <c r="Q103" i="1"/>
  <c r="U103" i="1" s="1"/>
  <c r="BB103" i="1"/>
  <c r="Q18" i="1"/>
  <c r="U18" i="1" s="1"/>
  <c r="BB18" i="1"/>
  <c r="Q38" i="1"/>
  <c r="U38" i="1" s="1"/>
  <c r="BB38" i="1"/>
  <c r="Q96" i="1"/>
  <c r="BB96" i="1"/>
  <c r="Q129" i="1"/>
  <c r="U129" i="1" s="1"/>
  <c r="BB129" i="1"/>
  <c r="Q159" i="1"/>
  <c r="BB159" i="1"/>
  <c r="Q185" i="1"/>
  <c r="U185" i="1" s="1"/>
  <c r="BB185" i="1"/>
  <c r="Q239" i="1"/>
  <c r="U239" i="1" s="1"/>
  <c r="BB239" i="1"/>
  <c r="Q160" i="1"/>
  <c r="BB160" i="1"/>
  <c r="Q105" i="1"/>
  <c r="U105" i="1" s="1"/>
  <c r="BB105" i="1"/>
  <c r="Q193" i="1"/>
  <c r="U193" i="1" s="1"/>
  <c r="BB193" i="1"/>
  <c r="Q233" i="1"/>
  <c r="U233" i="1" s="1"/>
  <c r="BB233" i="1"/>
  <c r="Q245" i="1"/>
  <c r="U245" i="1" s="1"/>
  <c r="BB245" i="1"/>
  <c r="Q439" i="1"/>
  <c r="BB439" i="1"/>
  <c r="Q427" i="1"/>
  <c r="BB427" i="1"/>
  <c r="Q277" i="1"/>
  <c r="U277" i="1" s="1"/>
  <c r="BB277" i="1"/>
  <c r="Q364" i="1"/>
  <c r="U364" i="1" s="1"/>
  <c r="BB364" i="1"/>
  <c r="Q385" i="1"/>
  <c r="U385" i="1" s="1"/>
  <c r="BB385" i="1"/>
  <c r="Q393" i="1"/>
  <c r="U393" i="1" s="1"/>
  <c r="BB393" i="1"/>
  <c r="Q421" i="1"/>
  <c r="U421" i="1" s="1"/>
  <c r="BB421" i="1"/>
  <c r="Q471" i="1"/>
  <c r="BB471" i="1"/>
  <c r="Q478" i="1"/>
  <c r="U478" i="1" s="1"/>
  <c r="BB478" i="1"/>
  <c r="Q490" i="1"/>
  <c r="U490" i="1" s="1"/>
  <c r="BB490" i="1"/>
  <c r="Q342" i="1"/>
  <c r="U342" i="1" s="1"/>
  <c r="BB342" i="1"/>
  <c r="Q169" i="1"/>
  <c r="U169" i="1" s="1"/>
  <c r="BB169" i="1"/>
  <c r="Q126" i="1"/>
  <c r="BB126" i="1"/>
  <c r="Q54" i="1"/>
  <c r="BB54" i="1"/>
  <c r="Q77" i="1"/>
  <c r="U77" i="1" s="1"/>
  <c r="BB77" i="1"/>
  <c r="Q213" i="1"/>
  <c r="BB213" i="1"/>
  <c r="Q244" i="1"/>
  <c r="U244" i="1" s="1"/>
  <c r="BB244" i="1"/>
  <c r="Q294" i="1"/>
  <c r="U294" i="1" s="1"/>
  <c r="BB294" i="1"/>
  <c r="Q113" i="1"/>
  <c r="U113" i="1" s="1"/>
  <c r="BB113" i="1"/>
  <c r="Q175" i="1"/>
  <c r="U175" i="1" s="1"/>
  <c r="BB175" i="1"/>
  <c r="Q184" i="1"/>
  <c r="U184" i="1" s="1"/>
  <c r="BB184" i="1"/>
  <c r="Q292" i="1"/>
  <c r="U292" i="1" s="1"/>
  <c r="BB292" i="1"/>
  <c r="Q345" i="1"/>
  <c r="U345" i="1" s="1"/>
  <c r="BB345" i="1"/>
  <c r="Q356" i="1"/>
  <c r="U356" i="1" s="1"/>
  <c r="BB356" i="1"/>
  <c r="Q428" i="1"/>
  <c r="U428" i="1" s="1"/>
  <c r="BB428" i="1"/>
  <c r="Q444" i="1"/>
  <c r="U444" i="1" s="1"/>
  <c r="BB444" i="1"/>
  <c r="Q466" i="1"/>
  <c r="U466" i="1" s="1"/>
  <c r="BB466" i="1"/>
  <c r="Q265" i="1"/>
  <c r="U265" i="1" s="1"/>
  <c r="BB265" i="1"/>
  <c r="Q425" i="1"/>
  <c r="U425" i="1" s="1"/>
  <c r="BB425" i="1"/>
  <c r="Q168" i="1"/>
  <c r="BB168" i="1"/>
  <c r="Q348" i="1"/>
  <c r="U348" i="1" s="1"/>
  <c r="BB348" i="1"/>
  <c r="Q112" i="1"/>
  <c r="BB112" i="1"/>
  <c r="Q194" i="1"/>
  <c r="U194" i="1" s="1"/>
  <c r="BB194" i="1"/>
  <c r="Q241" i="1"/>
  <c r="U241" i="1" s="1"/>
  <c r="BB241" i="1"/>
  <c r="Q286" i="1"/>
  <c r="U286" i="1" s="1"/>
  <c r="BB286" i="1"/>
  <c r="Q350" i="1"/>
  <c r="BB350" i="1"/>
  <c r="Q409" i="1"/>
  <c r="U409" i="1" s="1"/>
  <c r="BB409" i="1"/>
  <c r="Q446" i="1"/>
  <c r="U446" i="1" s="1"/>
  <c r="BB446" i="1"/>
  <c r="Q75" i="1"/>
  <c r="U75" i="1" s="1"/>
  <c r="BB75" i="1"/>
  <c r="Q454" i="1"/>
  <c r="U454" i="1" s="1"/>
  <c r="BB454" i="1"/>
  <c r="Q456" i="1"/>
  <c r="U456" i="1" s="1"/>
  <c r="BB456" i="1"/>
  <c r="Q255" i="1"/>
  <c r="U255" i="1" s="1"/>
  <c r="BB255" i="1"/>
  <c r="Q288" i="1"/>
  <c r="U288" i="1" s="1"/>
  <c r="BB288" i="1"/>
  <c r="Q273" i="1"/>
  <c r="U273" i="1" s="1"/>
  <c r="BB273" i="1"/>
  <c r="Q386" i="1"/>
  <c r="U386" i="1" s="1"/>
  <c r="BB386" i="1"/>
  <c r="Q340" i="1"/>
  <c r="U340" i="1" s="1"/>
  <c r="BB340" i="1"/>
  <c r="Q482" i="1"/>
  <c r="U482" i="1" s="1"/>
  <c r="BB482" i="1"/>
  <c r="Q134" i="1"/>
  <c r="BB134" i="1"/>
  <c r="Q196" i="1"/>
  <c r="BB196" i="1"/>
  <c r="Q396" i="1"/>
  <c r="U396" i="1" s="1"/>
  <c r="BB396" i="1"/>
  <c r="Q7" i="1"/>
  <c r="U7" i="1" s="1"/>
  <c r="BB7" i="1"/>
  <c r="AX7" i="1"/>
  <c r="V11" i="4" s="1"/>
  <c r="AT7" i="1"/>
  <c r="N11" i="4" s="1"/>
  <c r="AW7" i="1"/>
  <c r="T11" i="4" s="1"/>
  <c r="AV7" i="1"/>
  <c r="R11" i="4" s="1"/>
  <c r="AU7" i="1"/>
  <c r="P11" i="4" s="1"/>
  <c r="AS7" i="1"/>
  <c r="L11" i="4" s="1"/>
  <c r="T438" i="1"/>
  <c r="T224" i="1"/>
  <c r="T314" i="1"/>
  <c r="AI7" i="1"/>
  <c r="F11" i="4" s="1"/>
  <c r="T372" i="1"/>
  <c r="T79" i="1"/>
  <c r="AH7" i="1"/>
  <c r="D11" i="4" s="1"/>
  <c r="T462" i="1"/>
  <c r="T42" i="1"/>
  <c r="T92" i="1"/>
  <c r="T348" i="1"/>
  <c r="T466" i="1"/>
  <c r="T253" i="1"/>
  <c r="T106" i="1"/>
  <c r="T95" i="1"/>
  <c r="T338" i="1"/>
  <c r="T202" i="1"/>
  <c r="T101" i="1"/>
  <c r="T205" i="1"/>
  <c r="T389" i="1"/>
  <c r="T103" i="1"/>
  <c r="T197" i="1"/>
  <c r="T189" i="1"/>
  <c r="T324" i="1"/>
  <c r="T407" i="1"/>
  <c r="T27" i="1"/>
  <c r="T19" i="1"/>
  <c r="T69" i="1"/>
  <c r="T476" i="1"/>
  <c r="T432" i="1"/>
  <c r="T382" i="1"/>
  <c r="T485" i="1"/>
  <c r="T279" i="1"/>
  <c r="T267" i="1"/>
  <c r="T128" i="1"/>
  <c r="T237" i="1"/>
  <c r="T308" i="1"/>
  <c r="T352" i="1"/>
  <c r="T450" i="1"/>
  <c r="T11" i="1"/>
  <c r="T378" i="1"/>
  <c r="T214" i="1"/>
  <c r="T287" i="1"/>
  <c r="T337" i="1"/>
  <c r="T413" i="1"/>
  <c r="T460" i="1"/>
  <c r="T96" i="1"/>
  <c r="T345" i="1"/>
  <c r="T298" i="1"/>
  <c r="T322" i="1"/>
  <c r="T336" i="1"/>
  <c r="T474" i="1"/>
  <c r="T99" i="1"/>
  <c r="T116" i="1"/>
  <c r="T184" i="1"/>
  <c r="T49" i="1"/>
  <c r="T145" i="1"/>
  <c r="T173" i="1"/>
  <c r="T465" i="1"/>
  <c r="T396" i="1"/>
  <c r="T241" i="1"/>
  <c r="T183" i="1"/>
  <c r="T446" i="1"/>
  <c r="T304" i="1"/>
  <c r="T299" i="1"/>
  <c r="O96" i="1"/>
  <c r="BJ96" i="1" s="1"/>
  <c r="BK96" i="1" s="1"/>
  <c r="T440" i="1"/>
  <c r="T486" i="1"/>
  <c r="T97" i="1"/>
  <c r="T194" i="1"/>
  <c r="T21" i="1"/>
  <c r="T45" i="1"/>
  <c r="T75" i="1"/>
  <c r="T137" i="1"/>
  <c r="T180" i="1"/>
  <c r="T362" i="1"/>
  <c r="T497" i="1"/>
  <c r="Q299" i="1"/>
  <c r="U299" i="1" s="1"/>
  <c r="T369" i="1"/>
  <c r="T458" i="1"/>
  <c r="T23" i="1"/>
  <c r="T232" i="1"/>
  <c r="T391" i="1"/>
  <c r="T201" i="1"/>
  <c r="T286" i="1"/>
  <c r="T441" i="1"/>
  <c r="T236" i="1"/>
  <c r="T489" i="1"/>
  <c r="T114" i="1"/>
  <c r="T248" i="1"/>
  <c r="T37" i="1"/>
  <c r="T44" i="1"/>
  <c r="T284" i="1"/>
  <c r="T409" i="1"/>
  <c r="T492" i="1"/>
  <c r="T494" i="1"/>
  <c r="T445" i="1"/>
  <c r="T332" i="1"/>
  <c r="T83" i="1"/>
  <c r="T175" i="1"/>
  <c r="T13" i="1"/>
  <c r="T53" i="1"/>
  <c r="T161" i="1"/>
  <c r="T281" i="1"/>
  <c r="T310" i="1"/>
  <c r="T333" i="1"/>
  <c r="T353" i="1"/>
  <c r="T454" i="1"/>
  <c r="T426" i="1"/>
  <c r="U11" i="1"/>
  <c r="T100" i="1"/>
  <c r="T140" i="1"/>
  <c r="T233" i="1"/>
  <c r="T496" i="1"/>
  <c r="T104" i="1"/>
  <c r="T133" i="1"/>
  <c r="T265" i="1"/>
  <c r="T294" i="1"/>
  <c r="T472" i="1"/>
  <c r="T457" i="1"/>
  <c r="T469" i="1"/>
  <c r="T430" i="1"/>
  <c r="T200" i="1"/>
  <c r="T263" i="1"/>
  <c r="T397" i="1"/>
  <c r="T91" i="1"/>
  <c r="T65" i="1"/>
  <c r="T244" i="1"/>
  <c r="T141" i="1"/>
  <c r="T240" i="1"/>
  <c r="T249" i="1"/>
  <c r="T77" i="1"/>
  <c r="T226" i="1"/>
  <c r="T442" i="1"/>
  <c r="T290" i="1"/>
  <c r="T361" i="1"/>
  <c r="T125" i="1"/>
  <c r="T108" i="1"/>
  <c r="T381" i="1"/>
  <c r="T470" i="1"/>
  <c r="T388" i="1"/>
  <c r="T493" i="1"/>
  <c r="T235" i="1"/>
  <c r="T292" i="1"/>
  <c r="T346" i="1"/>
  <c r="T295" i="1"/>
  <c r="T330" i="1"/>
  <c r="T434" i="1"/>
  <c r="T473" i="1"/>
  <c r="T329" i="1"/>
  <c r="T177" i="1"/>
  <c r="T247" i="1"/>
  <c r="T35" i="1"/>
  <c r="T56" i="1"/>
  <c r="T113" i="1"/>
  <c r="T90" i="1"/>
  <c r="T198" i="1"/>
  <c r="T222" i="1"/>
  <c r="O248" i="1"/>
  <c r="BJ248" i="1" s="1"/>
  <c r="BK248" i="1" s="1"/>
  <c r="T428" i="1"/>
  <c r="T436" i="1"/>
  <c r="T444" i="1"/>
  <c r="T488" i="1"/>
  <c r="T481" i="1"/>
  <c r="T482" i="1"/>
  <c r="T422" i="1"/>
  <c r="T301" i="1"/>
  <c r="T48" i="1"/>
  <c r="T157" i="1"/>
  <c r="T120" i="1"/>
  <c r="T181" i="1"/>
  <c r="T275" i="1"/>
  <c r="T306" i="1"/>
  <c r="T356" i="1"/>
  <c r="T399" i="1"/>
  <c r="T419" i="1"/>
  <c r="T480" i="1"/>
  <c r="T429" i="1"/>
  <c r="T261" i="1"/>
  <c r="T297" i="1"/>
  <c r="T105" i="1"/>
  <c r="T163" i="1"/>
  <c r="T259" i="1"/>
  <c r="T17" i="1"/>
  <c r="O108" i="1"/>
  <c r="BJ108" i="1" s="1"/>
  <c r="BK108" i="1" s="1"/>
  <c r="T124" i="1"/>
  <c r="T171" i="1"/>
  <c r="T220" i="1"/>
  <c r="T208" i="1"/>
  <c r="T269" i="1"/>
  <c r="T316" i="1"/>
  <c r="T411" i="1"/>
  <c r="T456" i="1"/>
  <c r="T380" i="1"/>
  <c r="T453" i="1"/>
  <c r="O470" i="1"/>
  <c r="BJ470" i="1" s="1"/>
  <c r="BK470" i="1" s="1"/>
  <c r="T15" i="1"/>
  <c r="T288" i="1"/>
  <c r="T342" i="1"/>
  <c r="T386" i="1"/>
  <c r="T230" i="1"/>
  <c r="T36" i="1"/>
  <c r="T93" i="1"/>
  <c r="T25" i="1"/>
  <c r="T30" i="1"/>
  <c r="T52" i="1"/>
  <c r="T73" i="1"/>
  <c r="T165" i="1"/>
  <c r="T218" i="1"/>
  <c r="T252" i="1"/>
  <c r="O301" i="1"/>
  <c r="T320" i="1"/>
  <c r="T340" i="1"/>
  <c r="T424" i="1"/>
  <c r="T425" i="1"/>
  <c r="T437" i="1"/>
  <c r="T478" i="1"/>
  <c r="T498" i="1"/>
  <c r="T22" i="1"/>
  <c r="T255" i="1"/>
  <c r="T82" i="1"/>
  <c r="T111" i="1"/>
  <c r="T121" i="1"/>
  <c r="T132" i="1"/>
  <c r="T179" i="1"/>
  <c r="T228" i="1"/>
  <c r="T273" i="1"/>
  <c r="T283" i="1"/>
  <c r="T302" i="1"/>
  <c r="T415" i="1"/>
  <c r="T452" i="1"/>
  <c r="T243" i="1"/>
  <c r="T155" i="1"/>
  <c r="T94" i="1"/>
  <c r="T199" i="1"/>
  <c r="T71" i="1"/>
  <c r="T166" i="1"/>
  <c r="T312" i="1"/>
  <c r="T350" i="1"/>
  <c r="T8" i="1"/>
  <c r="T334" i="1"/>
  <c r="T366" i="1"/>
  <c r="T403" i="1"/>
  <c r="T66" i="1"/>
  <c r="T152" i="1"/>
  <c r="T193" i="1"/>
  <c r="T245" i="1"/>
  <c r="T149" i="1"/>
  <c r="T354" i="1"/>
  <c r="T144" i="1"/>
  <c r="T10" i="1"/>
  <c r="O8" i="1"/>
  <c r="T41" i="1"/>
  <c r="T57" i="1"/>
  <c r="T98" i="1"/>
  <c r="T102" i="1"/>
  <c r="T150" i="1"/>
  <c r="T185" i="1"/>
  <c r="T210" i="1"/>
  <c r="T277" i="1"/>
  <c r="T318" i="1"/>
  <c r="T326" i="1"/>
  <c r="T364" i="1"/>
  <c r="O350" i="1"/>
  <c r="BJ350" i="1" s="1"/>
  <c r="BK350" i="1" s="1"/>
  <c r="T70" i="1"/>
  <c r="T74" i="1"/>
  <c r="T129" i="1"/>
  <c r="T251" i="1"/>
  <c r="T192" i="1"/>
  <c r="T393" i="1"/>
  <c r="T88" i="1"/>
  <c r="T14" i="1"/>
  <c r="T61" i="1"/>
  <c r="T78" i="1"/>
  <c r="T109" i="1"/>
  <c r="T64" i="1"/>
  <c r="T67" i="1"/>
  <c r="T117" i="1"/>
  <c r="T142" i="1"/>
  <c r="T169" i="1"/>
  <c r="T405" i="1"/>
  <c r="T448" i="1"/>
  <c r="T376" i="1"/>
  <c r="T384" i="1"/>
  <c r="T392" i="1"/>
  <c r="T239" i="1"/>
  <c r="T385" i="1"/>
  <c r="T291" i="1"/>
  <c r="O31" i="1"/>
  <c r="T31" i="1"/>
  <c r="T18" i="1"/>
  <c r="T374" i="1"/>
  <c r="O10" i="1"/>
  <c r="T38" i="1"/>
  <c r="T158" i="1"/>
  <c r="O144" i="1"/>
  <c r="BJ144" i="1" s="1"/>
  <c r="BK144" i="1" s="1"/>
  <c r="T216" i="1"/>
  <c r="T349" i="1"/>
  <c r="T358" i="1"/>
  <c r="T421" i="1"/>
  <c r="T461" i="1"/>
  <c r="T477" i="1"/>
  <c r="T490" i="1"/>
  <c r="T357" i="1"/>
  <c r="O188" i="1"/>
  <c r="BJ188" i="1" s="1"/>
  <c r="BK188" i="1" s="1"/>
  <c r="T188" i="1"/>
  <c r="T9" i="1"/>
  <c r="O66" i="1"/>
  <c r="T153" i="1"/>
  <c r="T107" i="1"/>
  <c r="T136" i="1"/>
  <c r="T328" i="1"/>
  <c r="T344" i="1"/>
  <c r="T360" i="1"/>
  <c r="T368" i="1"/>
  <c r="T365" i="1"/>
  <c r="T464" i="1"/>
  <c r="O63" i="1"/>
  <c r="T63" i="1"/>
  <c r="O196" i="1"/>
  <c r="T196" i="1"/>
  <c r="O139" i="1"/>
  <c r="T139" i="1"/>
  <c r="O257" i="1"/>
  <c r="BJ257" i="1" s="1"/>
  <c r="BK257" i="1" s="1"/>
  <c r="T257" i="1"/>
  <c r="O370" i="1"/>
  <c r="T370" i="1"/>
  <c r="O167" i="1"/>
  <c r="BJ167" i="1" s="1"/>
  <c r="BK167" i="1" s="1"/>
  <c r="T167" i="1"/>
  <c r="O373" i="1"/>
  <c r="T373" i="1"/>
  <c r="O50" i="1"/>
  <c r="T50" i="1"/>
  <c r="O159" i="1"/>
  <c r="T159" i="1"/>
  <c r="O147" i="1"/>
  <c r="T147" i="1"/>
  <c r="T16" i="1"/>
  <c r="T34" i="1"/>
  <c r="T89" i="1"/>
  <c r="T146" i="1"/>
  <c r="T190" i="1"/>
  <c r="T206" i="1"/>
  <c r="T207" i="1"/>
  <c r="O291" i="1"/>
  <c r="T401" i="1"/>
  <c r="T417" i="1"/>
  <c r="T143" i="1"/>
  <c r="O204" i="1"/>
  <c r="BJ204" i="1" s="1"/>
  <c r="BK204" i="1" s="1"/>
  <c r="T204" i="1"/>
  <c r="T33" i="1"/>
  <c r="T46" i="1"/>
  <c r="T40" i="1"/>
  <c r="T85" i="1"/>
  <c r="T60" i="1"/>
  <c r="T110" i="1"/>
  <c r="T148" i="1"/>
  <c r="T156" i="1"/>
  <c r="T271" i="1"/>
  <c r="T341" i="1"/>
  <c r="T468" i="1"/>
  <c r="T484" i="1"/>
  <c r="T500" i="1"/>
  <c r="T433" i="1"/>
  <c r="T449" i="1"/>
  <c r="T62" i="1"/>
  <c r="T26" i="1"/>
  <c r="O87" i="1"/>
  <c r="BJ87" i="1" s="1"/>
  <c r="BK87" i="1" s="1"/>
  <c r="T87" i="1"/>
  <c r="T151" i="1"/>
  <c r="O212" i="1"/>
  <c r="T212" i="1"/>
  <c r="T377" i="1"/>
  <c r="Q377" i="1"/>
  <c r="U377" i="1" s="1"/>
  <c r="O406" i="1"/>
  <c r="BJ406" i="1" s="1"/>
  <c r="BK406" i="1" s="1"/>
  <c r="T406" i="1"/>
  <c r="O414" i="1"/>
  <c r="T414" i="1"/>
  <c r="T412" i="1"/>
  <c r="O412" i="1"/>
  <c r="BJ412" i="1" s="1"/>
  <c r="BK412" i="1" s="1"/>
  <c r="O427" i="1"/>
  <c r="BJ427" i="1" s="1"/>
  <c r="BK427" i="1" s="1"/>
  <c r="T427" i="1"/>
  <c r="O443" i="1"/>
  <c r="BJ443" i="1" s="1"/>
  <c r="BK443" i="1" s="1"/>
  <c r="T443" i="1"/>
  <c r="O459" i="1"/>
  <c r="BJ459" i="1" s="1"/>
  <c r="BK459" i="1" s="1"/>
  <c r="T459" i="1"/>
  <c r="O475" i="1"/>
  <c r="BJ475" i="1" s="1"/>
  <c r="BK475" i="1" s="1"/>
  <c r="T475" i="1"/>
  <c r="O491" i="1"/>
  <c r="BJ491" i="1" s="1"/>
  <c r="BK491" i="1" s="1"/>
  <c r="T491" i="1"/>
  <c r="T24" i="1"/>
  <c r="O24" i="1"/>
  <c r="BJ24" i="1" s="1"/>
  <c r="BK24" i="1" s="1"/>
  <c r="T51" i="1"/>
  <c r="O51" i="1"/>
  <c r="O54" i="1"/>
  <c r="BJ54" i="1" s="1"/>
  <c r="BK54" i="1" s="1"/>
  <c r="T54" i="1"/>
  <c r="T80" i="1"/>
  <c r="O80" i="1"/>
  <c r="BJ80" i="1" s="1"/>
  <c r="BK80" i="1" s="1"/>
  <c r="T68" i="1"/>
  <c r="O68" i="1"/>
  <c r="BJ68" i="1" s="1"/>
  <c r="BK68" i="1" s="1"/>
  <c r="T112" i="1"/>
  <c r="O112" i="1"/>
  <c r="BJ112" i="1" s="1"/>
  <c r="BK112" i="1" s="1"/>
  <c r="T217" i="1"/>
  <c r="O217" i="1"/>
  <c r="O234" i="1"/>
  <c r="T234" i="1"/>
  <c r="O250" i="1"/>
  <c r="T250" i="1"/>
  <c r="O311" i="1"/>
  <c r="T311" i="1"/>
  <c r="O327" i="1"/>
  <c r="BJ327" i="1" s="1"/>
  <c r="BK327" i="1" s="1"/>
  <c r="T327" i="1"/>
  <c r="T305" i="1"/>
  <c r="O305" i="1"/>
  <c r="BJ305" i="1" s="1"/>
  <c r="BK305" i="1" s="1"/>
  <c r="T321" i="1"/>
  <c r="O321" i="1"/>
  <c r="T383" i="1"/>
  <c r="O383" i="1"/>
  <c r="BJ383" i="1" s="1"/>
  <c r="BK383" i="1" s="1"/>
  <c r="T12" i="1"/>
  <c r="O55" i="1"/>
  <c r="T55" i="1"/>
  <c r="O59" i="1"/>
  <c r="T59" i="1"/>
  <c r="T72" i="1"/>
  <c r="O72" i="1"/>
  <c r="BJ72" i="1" s="1"/>
  <c r="BK72" i="1" s="1"/>
  <c r="O84" i="1"/>
  <c r="T84" i="1"/>
  <c r="O118" i="1"/>
  <c r="T118" i="1"/>
  <c r="O122" i="1"/>
  <c r="BJ122" i="1" s="1"/>
  <c r="BK122" i="1" s="1"/>
  <c r="T122" i="1"/>
  <c r="O126" i="1"/>
  <c r="T126" i="1"/>
  <c r="O130" i="1"/>
  <c r="T130" i="1"/>
  <c r="O134" i="1"/>
  <c r="BJ134" i="1" s="1"/>
  <c r="BK134" i="1" s="1"/>
  <c r="T134" i="1"/>
  <c r="T81" i="1"/>
  <c r="T174" i="1"/>
  <c r="O174" i="1"/>
  <c r="T138" i="1"/>
  <c r="T172" i="1"/>
  <c r="O172" i="1"/>
  <c r="BJ172" i="1" s="1"/>
  <c r="BK172" i="1" s="1"/>
  <c r="T203" i="1"/>
  <c r="T215" i="1"/>
  <c r="O215" i="1"/>
  <c r="BJ215" i="1" s="1"/>
  <c r="BK215" i="1" s="1"/>
  <c r="T191" i="1"/>
  <c r="O231" i="1"/>
  <c r="T231" i="1"/>
  <c r="O246" i="1"/>
  <c r="BJ246" i="1" s="1"/>
  <c r="BK246" i="1" s="1"/>
  <c r="T246" i="1"/>
  <c r="T258" i="1"/>
  <c r="O258" i="1"/>
  <c r="T274" i="1"/>
  <c r="O274" i="1"/>
  <c r="T264" i="1"/>
  <c r="O264" i="1"/>
  <c r="T272" i="1"/>
  <c r="O272" i="1"/>
  <c r="T282" i="1"/>
  <c r="T300" i="1"/>
  <c r="O300" i="1"/>
  <c r="T317" i="1"/>
  <c r="O317" i="1"/>
  <c r="BJ317" i="1" s="1"/>
  <c r="BK317" i="1" s="1"/>
  <c r="O335" i="1"/>
  <c r="BJ335" i="1" s="1"/>
  <c r="BK335" i="1" s="1"/>
  <c r="T335" i="1"/>
  <c r="O351" i="1"/>
  <c r="BJ351" i="1" s="1"/>
  <c r="BK351" i="1" s="1"/>
  <c r="T351" i="1"/>
  <c r="O367" i="1"/>
  <c r="BJ367" i="1" s="1"/>
  <c r="BK367" i="1" s="1"/>
  <c r="T367" i="1"/>
  <c r="O394" i="1"/>
  <c r="BJ394" i="1" s="1"/>
  <c r="BK394" i="1" s="1"/>
  <c r="T394" i="1"/>
  <c r="T408" i="1"/>
  <c r="O408" i="1"/>
  <c r="O423" i="1"/>
  <c r="T423" i="1"/>
  <c r="O439" i="1"/>
  <c r="T439" i="1"/>
  <c r="O455" i="1"/>
  <c r="BJ455" i="1" s="1"/>
  <c r="BK455" i="1" s="1"/>
  <c r="T455" i="1"/>
  <c r="O471" i="1"/>
  <c r="BJ471" i="1" s="1"/>
  <c r="BK471" i="1" s="1"/>
  <c r="T471" i="1"/>
  <c r="O487" i="1"/>
  <c r="T487" i="1"/>
  <c r="O58" i="1"/>
  <c r="T58" i="1"/>
  <c r="T178" i="1"/>
  <c r="O178" i="1"/>
  <c r="T219" i="1"/>
  <c r="O219" i="1"/>
  <c r="T209" i="1"/>
  <c r="O209" i="1"/>
  <c r="BJ209" i="1" s="1"/>
  <c r="BK209" i="1" s="1"/>
  <c r="T225" i="1"/>
  <c r="O225" i="1"/>
  <c r="T262" i="1"/>
  <c r="O262" i="1"/>
  <c r="BJ262" i="1" s="1"/>
  <c r="BK262" i="1" s="1"/>
  <c r="T276" i="1"/>
  <c r="O276" i="1"/>
  <c r="BJ276" i="1" s="1"/>
  <c r="BK276" i="1" s="1"/>
  <c r="O303" i="1"/>
  <c r="T303" i="1"/>
  <c r="O319" i="1"/>
  <c r="BJ319" i="1" s="1"/>
  <c r="BK319" i="1" s="1"/>
  <c r="T319" i="1"/>
  <c r="O339" i="1"/>
  <c r="BJ339" i="1" s="1"/>
  <c r="BK339" i="1" s="1"/>
  <c r="T339" i="1"/>
  <c r="O355" i="1"/>
  <c r="BJ355" i="1" s="1"/>
  <c r="BK355" i="1" s="1"/>
  <c r="T355" i="1"/>
  <c r="T375" i="1"/>
  <c r="O375" i="1"/>
  <c r="T28" i="1"/>
  <c r="O28" i="1"/>
  <c r="T39" i="1"/>
  <c r="O39" i="1"/>
  <c r="BJ39" i="1" s="1"/>
  <c r="BK39" i="1" s="1"/>
  <c r="T76" i="1"/>
  <c r="O76" i="1"/>
  <c r="BJ76" i="1" s="1"/>
  <c r="BK76" i="1" s="1"/>
  <c r="O119" i="1"/>
  <c r="T119" i="1"/>
  <c r="O123" i="1"/>
  <c r="BJ123" i="1" s="1"/>
  <c r="BK123" i="1" s="1"/>
  <c r="T123" i="1"/>
  <c r="O127" i="1"/>
  <c r="BJ127" i="1" s="1"/>
  <c r="BK127" i="1" s="1"/>
  <c r="T127" i="1"/>
  <c r="O131" i="1"/>
  <c r="T131" i="1"/>
  <c r="O135" i="1"/>
  <c r="T135" i="1"/>
  <c r="O115" i="1"/>
  <c r="T115" i="1"/>
  <c r="T170" i="1"/>
  <c r="O170" i="1"/>
  <c r="BJ170" i="1" s="1"/>
  <c r="BK170" i="1" s="1"/>
  <c r="O182" i="1"/>
  <c r="BJ182" i="1" s="1"/>
  <c r="BK182" i="1" s="1"/>
  <c r="T182" i="1"/>
  <c r="T162" i="1"/>
  <c r="T195" i="1"/>
  <c r="T211" i="1"/>
  <c r="O211" i="1"/>
  <c r="BJ211" i="1" s="1"/>
  <c r="BK211" i="1" s="1"/>
  <c r="T227" i="1"/>
  <c r="O227" i="1"/>
  <c r="T213" i="1"/>
  <c r="O213" i="1"/>
  <c r="BJ213" i="1" s="1"/>
  <c r="BK213" i="1" s="1"/>
  <c r="T221" i="1"/>
  <c r="O221" i="1"/>
  <c r="BJ221" i="1" s="1"/>
  <c r="BK221" i="1" s="1"/>
  <c r="O242" i="1"/>
  <c r="BJ242" i="1" s="1"/>
  <c r="BK242" i="1" s="1"/>
  <c r="T242" i="1"/>
  <c r="T229" i="1"/>
  <c r="T270" i="1"/>
  <c r="O270" i="1"/>
  <c r="BJ270" i="1" s="1"/>
  <c r="BK270" i="1" s="1"/>
  <c r="O307" i="1"/>
  <c r="T307" i="1"/>
  <c r="O315" i="1"/>
  <c r="BJ315" i="1" s="1"/>
  <c r="BK315" i="1" s="1"/>
  <c r="T315" i="1"/>
  <c r="O323" i="1"/>
  <c r="T323" i="1"/>
  <c r="T313" i="1"/>
  <c r="O313" i="1"/>
  <c r="O331" i="1"/>
  <c r="BJ331" i="1" s="1"/>
  <c r="BK331" i="1" s="1"/>
  <c r="T331" i="1"/>
  <c r="O347" i="1"/>
  <c r="T347" i="1"/>
  <c r="O363" i="1"/>
  <c r="BJ363" i="1" s="1"/>
  <c r="BK363" i="1" s="1"/>
  <c r="T363" i="1"/>
  <c r="T371" i="1"/>
  <c r="O371" i="1"/>
  <c r="T379" i="1"/>
  <c r="O379" i="1"/>
  <c r="BJ379" i="1" s="1"/>
  <c r="BK379" i="1" s="1"/>
  <c r="T387" i="1"/>
  <c r="O387" i="1"/>
  <c r="O402" i="1"/>
  <c r="T402" i="1"/>
  <c r="O410" i="1"/>
  <c r="T410" i="1"/>
  <c r="O418" i="1"/>
  <c r="T418" i="1"/>
  <c r="T404" i="1"/>
  <c r="O404" i="1"/>
  <c r="BJ404" i="1" s="1"/>
  <c r="BK404" i="1" s="1"/>
  <c r="T420" i="1"/>
  <c r="O420" i="1"/>
  <c r="O435" i="1"/>
  <c r="BJ435" i="1" s="1"/>
  <c r="BK435" i="1" s="1"/>
  <c r="T435" i="1"/>
  <c r="O451" i="1"/>
  <c r="BJ451" i="1" s="1"/>
  <c r="BK451" i="1" s="1"/>
  <c r="T451" i="1"/>
  <c r="O467" i="1"/>
  <c r="T467" i="1"/>
  <c r="O483" i="1"/>
  <c r="BJ483" i="1" s="1"/>
  <c r="BK483" i="1" s="1"/>
  <c r="T483" i="1"/>
  <c r="O499" i="1"/>
  <c r="T499" i="1"/>
  <c r="T395" i="1"/>
  <c r="T20" i="1"/>
  <c r="T32" i="1"/>
  <c r="O32" i="1"/>
  <c r="T29" i="1"/>
  <c r="O29" i="1"/>
  <c r="T47" i="1"/>
  <c r="O47" i="1"/>
  <c r="T43" i="1"/>
  <c r="O43" i="1"/>
  <c r="BJ43" i="1" s="1"/>
  <c r="BK43" i="1" s="1"/>
  <c r="T86" i="1"/>
  <c r="O86" i="1"/>
  <c r="T160" i="1"/>
  <c r="O160" i="1"/>
  <c r="BJ160" i="1" s="1"/>
  <c r="BK160" i="1" s="1"/>
  <c r="T168" i="1"/>
  <c r="O168" i="1"/>
  <c r="BJ168" i="1" s="1"/>
  <c r="BK168" i="1" s="1"/>
  <c r="T154" i="1"/>
  <c r="T164" i="1"/>
  <c r="O164" i="1"/>
  <c r="T176" i="1"/>
  <c r="O176" i="1"/>
  <c r="BJ176" i="1" s="1"/>
  <c r="BK176" i="1" s="1"/>
  <c r="T187" i="1"/>
  <c r="T223" i="1"/>
  <c r="O223" i="1"/>
  <c r="BJ223" i="1" s="1"/>
  <c r="BK223" i="1" s="1"/>
  <c r="O238" i="1"/>
  <c r="BJ238" i="1" s="1"/>
  <c r="BK238" i="1" s="1"/>
  <c r="T238" i="1"/>
  <c r="O254" i="1"/>
  <c r="BJ254" i="1" s="1"/>
  <c r="BK254" i="1" s="1"/>
  <c r="T254" i="1"/>
  <c r="T256" i="1"/>
  <c r="O256" i="1"/>
  <c r="T266" i="1"/>
  <c r="O266" i="1"/>
  <c r="BJ266" i="1" s="1"/>
  <c r="BK266" i="1" s="1"/>
  <c r="T278" i="1"/>
  <c r="O278" i="1"/>
  <c r="T260" i="1"/>
  <c r="O260" i="1"/>
  <c r="T268" i="1"/>
  <c r="O268" i="1"/>
  <c r="BJ268" i="1" s="1"/>
  <c r="BK268" i="1" s="1"/>
  <c r="T280" i="1"/>
  <c r="O280" i="1"/>
  <c r="BJ280" i="1" s="1"/>
  <c r="BK280" i="1" s="1"/>
  <c r="T289" i="1"/>
  <c r="O289" i="1"/>
  <c r="BJ289" i="1" s="1"/>
  <c r="BK289" i="1" s="1"/>
  <c r="T296" i="1"/>
  <c r="O296" i="1"/>
  <c r="T293" i="1"/>
  <c r="O293" i="1"/>
  <c r="T285" i="1"/>
  <c r="O285" i="1"/>
  <c r="T309" i="1"/>
  <c r="O309" i="1"/>
  <c r="T325" i="1"/>
  <c r="O325" i="1"/>
  <c r="BJ325" i="1" s="1"/>
  <c r="BK325" i="1" s="1"/>
  <c r="O343" i="1"/>
  <c r="T343" i="1"/>
  <c r="O359" i="1"/>
  <c r="BJ359" i="1" s="1"/>
  <c r="BK359" i="1" s="1"/>
  <c r="T359" i="1"/>
  <c r="T390" i="1"/>
  <c r="O390" i="1"/>
  <c r="BJ390" i="1" s="1"/>
  <c r="BK390" i="1" s="1"/>
  <c r="T398" i="1"/>
  <c r="O398" i="1"/>
  <c r="BJ398" i="1" s="1"/>
  <c r="BK398" i="1" s="1"/>
  <c r="T400" i="1"/>
  <c r="O400" i="1"/>
  <c r="BJ400" i="1" s="1"/>
  <c r="BK400" i="1" s="1"/>
  <c r="T416" i="1"/>
  <c r="O416" i="1"/>
  <c r="O431" i="1"/>
  <c r="BJ431" i="1" s="1"/>
  <c r="BK431" i="1" s="1"/>
  <c r="T431" i="1"/>
  <c r="O447" i="1"/>
  <c r="T447" i="1"/>
  <c r="O463" i="1"/>
  <c r="T463" i="1"/>
  <c r="O479" i="1"/>
  <c r="T479" i="1"/>
  <c r="O495" i="1"/>
  <c r="T495" i="1"/>
  <c r="T7" i="1"/>
  <c r="BZ501" i="1" l="1"/>
  <c r="AB46" i="4" s="1"/>
  <c r="BI6" i="1"/>
  <c r="H25" i="4" s="1"/>
  <c r="CJ7" i="1"/>
  <c r="H35" i="4" s="1"/>
  <c r="BT501" i="1"/>
  <c r="P46" i="4" s="1"/>
  <c r="BX501" i="1"/>
  <c r="X46" i="4" s="1"/>
  <c r="BY501" i="1"/>
  <c r="Z46" i="4" s="1"/>
  <c r="BW501" i="1"/>
  <c r="V46" i="4" s="1"/>
  <c r="BU501" i="1"/>
  <c r="R46" i="4" s="1"/>
  <c r="BV501" i="1"/>
  <c r="T46" i="4" s="1"/>
  <c r="BR501" i="1"/>
  <c r="L46" i="4" s="1"/>
  <c r="BS501" i="1"/>
  <c r="N46" i="4" s="1"/>
  <c r="BQ501" i="1"/>
  <c r="J46" i="4" s="1"/>
  <c r="BP501" i="1"/>
  <c r="H46" i="4" s="1"/>
  <c r="BO501" i="1"/>
  <c r="F46" i="4" s="1"/>
  <c r="BN501" i="1"/>
  <c r="D46" i="4" s="1"/>
  <c r="V405" i="1"/>
  <c r="CL405" i="1" s="1"/>
  <c r="V473" i="1"/>
  <c r="CL473" i="1" s="1"/>
  <c r="U164" i="1"/>
  <c r="V164" i="1" s="1"/>
  <c r="CL164" i="1" s="1"/>
  <c r="BJ164" i="1"/>
  <c r="BK164" i="1" s="1"/>
  <c r="U402" i="1"/>
  <c r="V402" i="1" s="1"/>
  <c r="CL402" i="1" s="1"/>
  <c r="BJ402" i="1"/>
  <c r="BK402" i="1" s="1"/>
  <c r="U373" i="1"/>
  <c r="V373" i="1" s="1"/>
  <c r="CL373" i="1" s="1"/>
  <c r="BJ373" i="1"/>
  <c r="BK373" i="1" s="1"/>
  <c r="U256" i="1"/>
  <c r="V256" i="1" s="1"/>
  <c r="CL256" i="1" s="1"/>
  <c r="BJ256" i="1"/>
  <c r="BK256" i="1" s="1"/>
  <c r="U47" i="1"/>
  <c r="V47" i="1" s="1"/>
  <c r="CL47" i="1" s="1"/>
  <c r="BJ47" i="1"/>
  <c r="BK47" i="1" s="1"/>
  <c r="U499" i="1"/>
  <c r="V499" i="1" s="1"/>
  <c r="CL499" i="1" s="1"/>
  <c r="BJ499" i="1"/>
  <c r="BK499" i="1" s="1"/>
  <c r="U387" i="1"/>
  <c r="V387" i="1" s="1"/>
  <c r="CL387" i="1" s="1"/>
  <c r="BJ387" i="1"/>
  <c r="BK387" i="1" s="1"/>
  <c r="U323" i="1"/>
  <c r="BJ323" i="1"/>
  <c r="BK323" i="1" s="1"/>
  <c r="U174" i="1"/>
  <c r="V174" i="1" s="1"/>
  <c r="CL174" i="1" s="1"/>
  <c r="BJ174" i="1"/>
  <c r="BK174" i="1" s="1"/>
  <c r="U212" i="1"/>
  <c r="V212" i="1" s="1"/>
  <c r="CL212" i="1" s="1"/>
  <c r="BJ212" i="1"/>
  <c r="BK212" i="1" s="1"/>
  <c r="U370" i="1"/>
  <c r="V370" i="1" s="1"/>
  <c r="CL370" i="1" s="1"/>
  <c r="BJ370" i="1"/>
  <c r="BK370" i="1" s="1"/>
  <c r="U139" i="1"/>
  <c r="V139" i="1" s="1"/>
  <c r="CL139" i="1" s="1"/>
  <c r="BJ139" i="1"/>
  <c r="BK139" i="1" s="1"/>
  <c r="U447" i="1"/>
  <c r="V447" i="1" s="1"/>
  <c r="CL447" i="1" s="1"/>
  <c r="BJ447" i="1"/>
  <c r="BK447" i="1" s="1"/>
  <c r="U343" i="1"/>
  <c r="V343" i="1" s="1"/>
  <c r="CL343" i="1" s="1"/>
  <c r="BJ343" i="1"/>
  <c r="BK343" i="1" s="1"/>
  <c r="U278" i="1"/>
  <c r="V278" i="1" s="1"/>
  <c r="CL278" i="1" s="1"/>
  <c r="BJ278" i="1"/>
  <c r="BK278" i="1" s="1"/>
  <c r="U86" i="1"/>
  <c r="V86" i="1" s="1"/>
  <c r="CL86" i="1" s="1"/>
  <c r="BJ86" i="1"/>
  <c r="BK86" i="1" s="1"/>
  <c r="U32" i="1"/>
  <c r="V32" i="1" s="1"/>
  <c r="CL32" i="1" s="1"/>
  <c r="BJ32" i="1"/>
  <c r="BK32" i="1" s="1"/>
  <c r="U418" i="1"/>
  <c r="V418" i="1" s="1"/>
  <c r="CL418" i="1" s="1"/>
  <c r="BJ418" i="1"/>
  <c r="BK418" i="1" s="1"/>
  <c r="U135" i="1"/>
  <c r="V135" i="1" s="1"/>
  <c r="CL135" i="1" s="1"/>
  <c r="BJ135" i="1"/>
  <c r="BK135" i="1" s="1"/>
  <c r="U303" i="1"/>
  <c r="V303" i="1" s="1"/>
  <c r="CL303" i="1" s="1"/>
  <c r="BJ303" i="1"/>
  <c r="BK303" i="1" s="1"/>
  <c r="U58" i="1"/>
  <c r="V58" i="1" s="1"/>
  <c r="CL58" i="1" s="1"/>
  <c r="BJ58" i="1"/>
  <c r="BK58" i="1" s="1"/>
  <c r="U59" i="1"/>
  <c r="V59" i="1" s="1"/>
  <c r="CL59" i="1" s="1"/>
  <c r="BJ59" i="1"/>
  <c r="BK59" i="1" s="1"/>
  <c r="U50" i="1"/>
  <c r="V50" i="1" s="1"/>
  <c r="CL50" i="1" s="1"/>
  <c r="BJ50" i="1"/>
  <c r="BK50" i="1" s="1"/>
  <c r="U285" i="1"/>
  <c r="V285" i="1" s="1"/>
  <c r="CL285" i="1" s="1"/>
  <c r="BJ285" i="1"/>
  <c r="BK285" i="1" s="1"/>
  <c r="U260" i="1"/>
  <c r="V260" i="1" s="1"/>
  <c r="CL260" i="1" s="1"/>
  <c r="BJ260" i="1"/>
  <c r="BK260" i="1" s="1"/>
  <c r="U371" i="1"/>
  <c r="V371" i="1" s="1"/>
  <c r="CL371" i="1" s="1"/>
  <c r="BJ371" i="1"/>
  <c r="BK371" i="1" s="1"/>
  <c r="U313" i="1"/>
  <c r="V313" i="1" s="1"/>
  <c r="CL313" i="1" s="1"/>
  <c r="BJ313" i="1"/>
  <c r="BK313" i="1" s="1"/>
  <c r="U408" i="1"/>
  <c r="V408" i="1" s="1"/>
  <c r="CL408" i="1" s="1"/>
  <c r="BJ408" i="1"/>
  <c r="BK408" i="1" s="1"/>
  <c r="U274" i="1"/>
  <c r="V274" i="1" s="1"/>
  <c r="CL274" i="1" s="1"/>
  <c r="BJ274" i="1"/>
  <c r="BK274" i="1" s="1"/>
  <c r="U130" i="1"/>
  <c r="V130" i="1" s="1"/>
  <c r="CL130" i="1" s="1"/>
  <c r="BJ130" i="1"/>
  <c r="BK130" i="1" s="1"/>
  <c r="U311" i="1"/>
  <c r="V311" i="1" s="1"/>
  <c r="CL311" i="1" s="1"/>
  <c r="BJ311" i="1"/>
  <c r="BK311" i="1" s="1"/>
  <c r="U234" i="1"/>
  <c r="V234" i="1" s="1"/>
  <c r="CL234" i="1" s="1"/>
  <c r="BJ234" i="1"/>
  <c r="BK234" i="1" s="1"/>
  <c r="U51" i="1"/>
  <c r="V51" i="1" s="1"/>
  <c r="CL51" i="1" s="1"/>
  <c r="BJ51" i="1"/>
  <c r="BK51" i="1" s="1"/>
  <c r="U495" i="1"/>
  <c r="V495" i="1" s="1"/>
  <c r="CL495" i="1" s="1"/>
  <c r="BJ495" i="1"/>
  <c r="BK495" i="1" s="1"/>
  <c r="U463" i="1"/>
  <c r="V463" i="1" s="1"/>
  <c r="CL463" i="1" s="1"/>
  <c r="BJ463" i="1"/>
  <c r="BK463" i="1" s="1"/>
  <c r="U29" i="1"/>
  <c r="V29" i="1" s="1"/>
  <c r="CL29" i="1" s="1"/>
  <c r="BJ29" i="1"/>
  <c r="BK29" i="1" s="1"/>
  <c r="U420" i="1"/>
  <c r="V420" i="1" s="1"/>
  <c r="CL420" i="1" s="1"/>
  <c r="BJ420" i="1"/>
  <c r="BK420" i="1" s="1"/>
  <c r="U410" i="1"/>
  <c r="V410" i="1" s="1"/>
  <c r="CL410" i="1" s="1"/>
  <c r="BJ410" i="1"/>
  <c r="BK410" i="1" s="1"/>
  <c r="U347" i="1"/>
  <c r="V347" i="1" s="1"/>
  <c r="CL347" i="1" s="1"/>
  <c r="BJ347" i="1"/>
  <c r="BK347" i="1" s="1"/>
  <c r="U227" i="1"/>
  <c r="V227" i="1" s="1"/>
  <c r="CL227" i="1" s="1"/>
  <c r="BJ227" i="1"/>
  <c r="BK227" i="1" s="1"/>
  <c r="U131" i="1"/>
  <c r="V131" i="1" s="1"/>
  <c r="CL131" i="1" s="1"/>
  <c r="BJ131" i="1"/>
  <c r="BK131" i="1" s="1"/>
  <c r="U219" i="1"/>
  <c r="V219" i="1" s="1"/>
  <c r="CL219" i="1" s="1"/>
  <c r="BJ219" i="1"/>
  <c r="BK219" i="1" s="1"/>
  <c r="U55" i="1"/>
  <c r="V55" i="1" s="1"/>
  <c r="CL55" i="1" s="1"/>
  <c r="BJ55" i="1"/>
  <c r="BK55" i="1" s="1"/>
  <c r="U217" i="1"/>
  <c r="V217" i="1" s="1"/>
  <c r="CL217" i="1" s="1"/>
  <c r="BJ217" i="1"/>
  <c r="BK217" i="1" s="1"/>
  <c r="U291" i="1"/>
  <c r="V291" i="1" s="1"/>
  <c r="CL291" i="1" s="1"/>
  <c r="BJ291" i="1"/>
  <c r="BK291" i="1" s="1"/>
  <c r="U159" i="1"/>
  <c r="V159" i="1" s="1"/>
  <c r="CL159" i="1" s="1"/>
  <c r="BJ159" i="1"/>
  <c r="BK159" i="1" s="1"/>
  <c r="U479" i="1"/>
  <c r="V479" i="1" s="1"/>
  <c r="CL479" i="1" s="1"/>
  <c r="BJ479" i="1"/>
  <c r="BK479" i="1" s="1"/>
  <c r="U119" i="1"/>
  <c r="V119" i="1" s="1"/>
  <c r="CL119" i="1" s="1"/>
  <c r="BJ119" i="1"/>
  <c r="BK119" i="1" s="1"/>
  <c r="U487" i="1"/>
  <c r="V487" i="1" s="1"/>
  <c r="CL487" i="1" s="1"/>
  <c r="BJ487" i="1"/>
  <c r="BK487" i="1" s="1"/>
  <c r="U423" i="1"/>
  <c r="V423" i="1" s="1"/>
  <c r="CL423" i="1" s="1"/>
  <c r="BJ423" i="1"/>
  <c r="BK423" i="1" s="1"/>
  <c r="U147" i="1"/>
  <c r="V147" i="1" s="1"/>
  <c r="CL147" i="1" s="1"/>
  <c r="BJ147" i="1"/>
  <c r="BK147" i="1" s="1"/>
  <c r="U31" i="1"/>
  <c r="V31" i="1" s="1"/>
  <c r="CL31" i="1" s="1"/>
  <c r="BJ31" i="1"/>
  <c r="BK31" i="1" s="1"/>
  <c r="U296" i="1"/>
  <c r="V296" i="1" s="1"/>
  <c r="CL296" i="1" s="1"/>
  <c r="BJ296" i="1"/>
  <c r="BK296" i="1" s="1"/>
  <c r="U467" i="1"/>
  <c r="V467" i="1" s="1"/>
  <c r="CL467" i="1" s="1"/>
  <c r="BJ467" i="1"/>
  <c r="BK467" i="1" s="1"/>
  <c r="U307" i="1"/>
  <c r="V307" i="1" s="1"/>
  <c r="CL307" i="1" s="1"/>
  <c r="BJ307" i="1"/>
  <c r="BK307" i="1" s="1"/>
  <c r="U115" i="1"/>
  <c r="V115" i="1" s="1"/>
  <c r="CL115" i="1" s="1"/>
  <c r="BJ115" i="1"/>
  <c r="BK115" i="1" s="1"/>
  <c r="U178" i="1"/>
  <c r="V178" i="1" s="1"/>
  <c r="CL178" i="1" s="1"/>
  <c r="BJ178" i="1"/>
  <c r="BK178" i="1" s="1"/>
  <c r="U272" i="1"/>
  <c r="V272" i="1" s="1"/>
  <c r="CL272" i="1" s="1"/>
  <c r="BJ272" i="1"/>
  <c r="BK272" i="1" s="1"/>
  <c r="U231" i="1"/>
  <c r="V231" i="1" s="1"/>
  <c r="CL231" i="1" s="1"/>
  <c r="BJ231" i="1"/>
  <c r="BK231" i="1" s="1"/>
  <c r="U225" i="1"/>
  <c r="V225" i="1" s="1"/>
  <c r="CL225" i="1" s="1"/>
  <c r="BJ225" i="1"/>
  <c r="BK225" i="1" s="1"/>
  <c r="U439" i="1"/>
  <c r="V439" i="1" s="1"/>
  <c r="CL439" i="1" s="1"/>
  <c r="BJ439" i="1"/>
  <c r="BK439" i="1" s="1"/>
  <c r="U300" i="1"/>
  <c r="V300" i="1" s="1"/>
  <c r="CL300" i="1" s="1"/>
  <c r="BJ300" i="1"/>
  <c r="BK300" i="1" s="1"/>
  <c r="U321" i="1"/>
  <c r="V321" i="1" s="1"/>
  <c r="CL321" i="1" s="1"/>
  <c r="BJ321" i="1"/>
  <c r="BK321" i="1" s="1"/>
  <c r="U416" i="1"/>
  <c r="V416" i="1" s="1"/>
  <c r="CL416" i="1" s="1"/>
  <c r="BJ416" i="1"/>
  <c r="BK416" i="1" s="1"/>
  <c r="U309" i="1"/>
  <c r="V309" i="1" s="1"/>
  <c r="CL309" i="1" s="1"/>
  <c r="BJ309" i="1"/>
  <c r="BK309" i="1" s="1"/>
  <c r="U293" i="1"/>
  <c r="V293" i="1" s="1"/>
  <c r="CL293" i="1" s="1"/>
  <c r="BJ293" i="1"/>
  <c r="BK293" i="1" s="1"/>
  <c r="U28" i="1"/>
  <c r="V28" i="1" s="1"/>
  <c r="CL28" i="1" s="1"/>
  <c r="BJ28" i="1"/>
  <c r="BK28" i="1" s="1"/>
  <c r="U375" i="1"/>
  <c r="V375" i="1" s="1"/>
  <c r="CL375" i="1" s="1"/>
  <c r="BJ375" i="1"/>
  <c r="BK375" i="1" s="1"/>
  <c r="U264" i="1"/>
  <c r="V264" i="1" s="1"/>
  <c r="CL264" i="1" s="1"/>
  <c r="BJ264" i="1"/>
  <c r="BK264" i="1" s="1"/>
  <c r="U258" i="1"/>
  <c r="V258" i="1" s="1"/>
  <c r="CL258" i="1" s="1"/>
  <c r="BJ258" i="1"/>
  <c r="BK258" i="1" s="1"/>
  <c r="U126" i="1"/>
  <c r="V126" i="1" s="1"/>
  <c r="CL126" i="1" s="1"/>
  <c r="BJ126" i="1"/>
  <c r="BK126" i="1" s="1"/>
  <c r="U118" i="1"/>
  <c r="V118" i="1" s="1"/>
  <c r="CL118" i="1" s="1"/>
  <c r="BJ118" i="1"/>
  <c r="BK118" i="1" s="1"/>
  <c r="U84" i="1"/>
  <c r="V84" i="1" s="1"/>
  <c r="CL84" i="1" s="1"/>
  <c r="BJ84" i="1"/>
  <c r="BK84" i="1" s="1"/>
  <c r="U250" i="1"/>
  <c r="V250" i="1" s="1"/>
  <c r="CL250" i="1" s="1"/>
  <c r="BJ250" i="1"/>
  <c r="BK250" i="1" s="1"/>
  <c r="U414" i="1"/>
  <c r="V414" i="1" s="1"/>
  <c r="CL414" i="1" s="1"/>
  <c r="BJ414" i="1"/>
  <c r="BK414" i="1" s="1"/>
  <c r="U196" i="1"/>
  <c r="V196" i="1" s="1"/>
  <c r="CL196" i="1" s="1"/>
  <c r="BJ196" i="1"/>
  <c r="BK196" i="1" s="1"/>
  <c r="U63" i="1"/>
  <c r="V63" i="1" s="1"/>
  <c r="CL63" i="1" s="1"/>
  <c r="BJ63" i="1"/>
  <c r="BK63" i="1" s="1"/>
  <c r="U66" i="1"/>
  <c r="V66" i="1" s="1"/>
  <c r="CL66" i="1" s="1"/>
  <c r="BJ66" i="1"/>
  <c r="BK66" i="1" s="1"/>
  <c r="U10" i="1"/>
  <c r="V10" i="1" s="1"/>
  <c r="CL10" i="1" s="1"/>
  <c r="BJ10" i="1"/>
  <c r="BK10" i="1" s="1"/>
  <c r="U8" i="1"/>
  <c r="V8" i="1" s="1"/>
  <c r="CL8" i="1" s="1"/>
  <c r="BJ8" i="1"/>
  <c r="BK8" i="1" s="1"/>
  <c r="U301" i="1"/>
  <c r="V301" i="1" s="1"/>
  <c r="CL301" i="1" s="1"/>
  <c r="BJ301" i="1"/>
  <c r="BK301" i="1" s="1"/>
  <c r="U351" i="1"/>
  <c r="V351" i="1" s="1"/>
  <c r="CL351" i="1" s="1"/>
  <c r="U108" i="1"/>
  <c r="V108" i="1" s="1"/>
  <c r="CL108" i="1" s="1"/>
  <c r="U43" i="1"/>
  <c r="V43" i="1" s="1"/>
  <c r="CL43" i="1" s="1"/>
  <c r="U491" i="1"/>
  <c r="V491" i="1" s="1"/>
  <c r="CL491" i="1" s="1"/>
  <c r="U459" i="1"/>
  <c r="V459" i="1" s="1"/>
  <c r="CL459" i="1" s="1"/>
  <c r="U427" i="1"/>
  <c r="V427" i="1" s="1"/>
  <c r="CL427" i="1" s="1"/>
  <c r="U471" i="1"/>
  <c r="V471" i="1" s="1"/>
  <c r="CL471" i="1" s="1"/>
  <c r="U470" i="1"/>
  <c r="V470" i="1" s="1"/>
  <c r="CL470" i="1" s="1"/>
  <c r="U400" i="1"/>
  <c r="V400" i="1" s="1"/>
  <c r="CL400" i="1" s="1"/>
  <c r="U238" i="1"/>
  <c r="V238" i="1" s="1"/>
  <c r="CL238" i="1" s="1"/>
  <c r="U144" i="1"/>
  <c r="V144" i="1" s="1"/>
  <c r="CL144" i="1" s="1"/>
  <c r="U363" i="1"/>
  <c r="V363" i="1" s="1"/>
  <c r="CL363" i="1" s="1"/>
  <c r="U331" i="1"/>
  <c r="V331" i="1" s="1"/>
  <c r="CL331" i="1" s="1"/>
  <c r="U221" i="1"/>
  <c r="V221" i="1" s="1"/>
  <c r="CL221" i="1" s="1"/>
  <c r="U211" i="1"/>
  <c r="V211" i="1" s="1"/>
  <c r="CL211" i="1" s="1"/>
  <c r="U182" i="1"/>
  <c r="V182" i="1" s="1"/>
  <c r="CL182" i="1" s="1"/>
  <c r="U123" i="1"/>
  <c r="V123" i="1" s="1"/>
  <c r="CL123" i="1" s="1"/>
  <c r="U355" i="1"/>
  <c r="V355" i="1" s="1"/>
  <c r="CL355" i="1" s="1"/>
  <c r="U319" i="1"/>
  <c r="V319" i="1" s="1"/>
  <c r="CL319" i="1" s="1"/>
  <c r="U276" i="1"/>
  <c r="V276" i="1" s="1"/>
  <c r="CL276" i="1" s="1"/>
  <c r="U246" i="1"/>
  <c r="V246" i="1" s="1"/>
  <c r="CL246" i="1" s="1"/>
  <c r="U87" i="1"/>
  <c r="V87" i="1" s="1"/>
  <c r="CL87" i="1" s="1"/>
  <c r="U398" i="1"/>
  <c r="V398" i="1" s="1"/>
  <c r="CL398" i="1" s="1"/>
  <c r="U325" i="1"/>
  <c r="V325" i="1" s="1"/>
  <c r="CL325" i="1" s="1"/>
  <c r="U280" i="1"/>
  <c r="V280" i="1" s="1"/>
  <c r="CL280" i="1" s="1"/>
  <c r="U39" i="1"/>
  <c r="V39" i="1" s="1"/>
  <c r="CL39" i="1" s="1"/>
  <c r="U188" i="1"/>
  <c r="V188" i="1" s="1"/>
  <c r="CL188" i="1" s="1"/>
  <c r="U168" i="1"/>
  <c r="V168" i="1" s="1"/>
  <c r="CL168" i="1" s="1"/>
  <c r="U435" i="1"/>
  <c r="V435" i="1" s="1"/>
  <c r="CL435" i="1" s="1"/>
  <c r="U170" i="1"/>
  <c r="V170" i="1" s="1"/>
  <c r="CL170" i="1" s="1"/>
  <c r="U317" i="1"/>
  <c r="V317" i="1" s="1"/>
  <c r="CL317" i="1" s="1"/>
  <c r="U80" i="1"/>
  <c r="V80" i="1" s="1"/>
  <c r="CL80" i="1" s="1"/>
  <c r="U406" i="1"/>
  <c r="V406" i="1" s="1"/>
  <c r="CL406" i="1" s="1"/>
  <c r="U112" i="1"/>
  <c r="V112" i="1" s="1"/>
  <c r="CL112" i="1" s="1"/>
  <c r="U134" i="1"/>
  <c r="V134" i="1" s="1"/>
  <c r="CL134" i="1" s="1"/>
  <c r="V186" i="1"/>
  <c r="CL186" i="1" s="1"/>
  <c r="V267" i="1"/>
  <c r="CL267" i="1" s="1"/>
  <c r="V79" i="1"/>
  <c r="CL79" i="1" s="1"/>
  <c r="U96" i="1"/>
  <c r="V96" i="1" s="1"/>
  <c r="CL96" i="1" s="1"/>
  <c r="V432" i="1"/>
  <c r="CL432" i="1" s="1"/>
  <c r="V88" i="1"/>
  <c r="CL88" i="1" s="1"/>
  <c r="V245" i="1"/>
  <c r="CL245" i="1" s="1"/>
  <c r="V372" i="1"/>
  <c r="CL372" i="1" s="1"/>
  <c r="V381" i="1"/>
  <c r="CL381" i="1" s="1"/>
  <c r="V299" i="1"/>
  <c r="CL299" i="1" s="1"/>
  <c r="V21" i="1"/>
  <c r="CL21" i="1" s="1"/>
  <c r="U431" i="1"/>
  <c r="U359" i="1"/>
  <c r="U266" i="1"/>
  <c r="V266" i="1" s="1"/>
  <c r="CL266" i="1" s="1"/>
  <c r="U223" i="1"/>
  <c r="U176" i="1"/>
  <c r="U160" i="1"/>
  <c r="U483" i="1"/>
  <c r="V483" i="1" s="1"/>
  <c r="CL483" i="1" s="1"/>
  <c r="U451" i="1"/>
  <c r="U270" i="1"/>
  <c r="U213" i="1"/>
  <c r="U76" i="1"/>
  <c r="U215" i="1"/>
  <c r="U172" i="1"/>
  <c r="U122" i="1"/>
  <c r="U72" i="1"/>
  <c r="U327" i="1"/>
  <c r="V327" i="1" s="1"/>
  <c r="CL327" i="1" s="1"/>
  <c r="U68" i="1"/>
  <c r="V68" i="1" s="1"/>
  <c r="CL68" i="1" s="1"/>
  <c r="U24" i="1"/>
  <c r="U412" i="1"/>
  <c r="U167" i="1"/>
  <c r="U257" i="1"/>
  <c r="V257" i="1" s="1"/>
  <c r="CL257" i="1" s="1"/>
  <c r="V393" i="1"/>
  <c r="CL393" i="1" s="1"/>
  <c r="V480" i="1"/>
  <c r="CL480" i="1" s="1"/>
  <c r="U390" i="1"/>
  <c r="U289" i="1"/>
  <c r="V289" i="1" s="1"/>
  <c r="CL289" i="1" s="1"/>
  <c r="U268" i="1"/>
  <c r="U254" i="1"/>
  <c r="U404" i="1"/>
  <c r="V404" i="1" s="1"/>
  <c r="CL404" i="1" s="1"/>
  <c r="U379" i="1"/>
  <c r="U315" i="1"/>
  <c r="U242" i="1"/>
  <c r="U127" i="1"/>
  <c r="U339" i="1"/>
  <c r="U262" i="1"/>
  <c r="U209" i="1"/>
  <c r="U455" i="1"/>
  <c r="U394" i="1"/>
  <c r="U367" i="1"/>
  <c r="U335" i="1"/>
  <c r="U383" i="1"/>
  <c r="V383" i="1" s="1"/>
  <c r="CL383" i="1" s="1"/>
  <c r="U305" i="1"/>
  <c r="U54" i="1"/>
  <c r="U475" i="1"/>
  <c r="U443" i="1"/>
  <c r="V443" i="1" s="1"/>
  <c r="CL443" i="1" s="1"/>
  <c r="U204" i="1"/>
  <c r="U350" i="1"/>
  <c r="U248" i="1"/>
  <c r="V248" i="1" s="1"/>
  <c r="CL248" i="1" s="1"/>
  <c r="BC7" i="1"/>
  <c r="H20" i="4" s="1"/>
  <c r="V340" i="1"/>
  <c r="CL340" i="1" s="1"/>
  <c r="V396" i="1"/>
  <c r="CL396" i="1" s="1"/>
  <c r="V438" i="1"/>
  <c r="CL438" i="1" s="1"/>
  <c r="V466" i="1"/>
  <c r="CL466" i="1" s="1"/>
  <c r="V265" i="1"/>
  <c r="CL265" i="1" s="1"/>
  <c r="V457" i="1"/>
  <c r="CL457" i="1" s="1"/>
  <c r="V202" i="1"/>
  <c r="CL202" i="1" s="1"/>
  <c r="V314" i="1"/>
  <c r="CL314" i="1" s="1"/>
  <c r="V46" i="1"/>
  <c r="CL46" i="1" s="1"/>
  <c r="V253" i="1"/>
  <c r="CL253" i="1" s="1"/>
  <c r="V42" i="1"/>
  <c r="CL42" i="1" s="1"/>
  <c r="V189" i="1"/>
  <c r="CL189" i="1" s="1"/>
  <c r="V259" i="1"/>
  <c r="CL259" i="1" s="1"/>
  <c r="V224" i="1"/>
  <c r="CL224" i="1" s="1"/>
  <c r="V338" i="1"/>
  <c r="CL338" i="1" s="1"/>
  <c r="V40" i="1"/>
  <c r="CL40" i="1" s="1"/>
  <c r="V374" i="1"/>
  <c r="CL374" i="1" s="1"/>
  <c r="V356" i="1"/>
  <c r="CL356" i="1" s="1"/>
  <c r="V304" i="1"/>
  <c r="CL304" i="1" s="1"/>
  <c r="V15" i="1"/>
  <c r="CL15" i="1" s="1"/>
  <c r="V44" i="1"/>
  <c r="CL44" i="1" s="1"/>
  <c r="V19" i="1"/>
  <c r="CL19" i="1" s="1"/>
  <c r="V348" i="1"/>
  <c r="CL348" i="1" s="1"/>
  <c r="V462" i="1"/>
  <c r="CL462" i="1" s="1"/>
  <c r="V95" i="1"/>
  <c r="CL95" i="1" s="1"/>
  <c r="V92" i="1"/>
  <c r="CL92" i="1" s="1"/>
  <c r="V18" i="1"/>
  <c r="CL18" i="1" s="1"/>
  <c r="V133" i="1"/>
  <c r="CL133" i="1" s="1"/>
  <c r="V308" i="1"/>
  <c r="CL308" i="1" s="1"/>
  <c r="V345" i="1"/>
  <c r="CL345" i="1" s="1"/>
  <c r="V413" i="1"/>
  <c r="CL413" i="1" s="1"/>
  <c r="V200" i="1"/>
  <c r="CL200" i="1" s="1"/>
  <c r="V27" i="1"/>
  <c r="CL27" i="1" s="1"/>
  <c r="V208" i="1"/>
  <c r="CL208" i="1" s="1"/>
  <c r="V490" i="1"/>
  <c r="CL490" i="1" s="1"/>
  <c r="V458" i="1"/>
  <c r="CL458" i="1" s="1"/>
  <c r="V241" i="1"/>
  <c r="CL241" i="1" s="1"/>
  <c r="V421" i="1"/>
  <c r="CL421" i="1" s="1"/>
  <c r="V216" i="1"/>
  <c r="CL216" i="1" s="1"/>
  <c r="V101" i="1"/>
  <c r="CL101" i="1" s="1"/>
  <c r="V106" i="1"/>
  <c r="CL106" i="1" s="1"/>
  <c r="V94" i="1"/>
  <c r="CL94" i="1" s="1"/>
  <c r="V199" i="1"/>
  <c r="CL199" i="1" s="1"/>
  <c r="V378" i="1"/>
  <c r="CL378" i="1" s="1"/>
  <c r="V322" i="1"/>
  <c r="CL322" i="1" s="1"/>
  <c r="V353" i="1"/>
  <c r="CL353" i="1" s="1"/>
  <c r="V492" i="1"/>
  <c r="CL492" i="1" s="1"/>
  <c r="V13" i="1"/>
  <c r="CL13" i="1" s="1"/>
  <c r="V382" i="1"/>
  <c r="CL382" i="1" s="1"/>
  <c r="V85" i="1"/>
  <c r="CL85" i="1" s="1"/>
  <c r="V444" i="1"/>
  <c r="CL444" i="1" s="1"/>
  <c r="V281" i="1"/>
  <c r="CL281" i="1" s="1"/>
  <c r="V324" i="1"/>
  <c r="CL324" i="1" s="1"/>
  <c r="V306" i="1"/>
  <c r="CL306" i="1" s="1"/>
  <c r="V329" i="1"/>
  <c r="CL329" i="1" s="1"/>
  <c r="V287" i="1"/>
  <c r="CL287" i="1" s="1"/>
  <c r="V156" i="1"/>
  <c r="CL156" i="1" s="1"/>
  <c r="V143" i="1"/>
  <c r="CL143" i="1" s="1"/>
  <c r="V236" i="1"/>
  <c r="CL236" i="1" s="1"/>
  <c r="V137" i="1"/>
  <c r="CL137" i="1" s="1"/>
  <c r="V243" i="1"/>
  <c r="CL243" i="1" s="1"/>
  <c r="V362" i="1"/>
  <c r="CL362" i="1" s="1"/>
  <c r="V205" i="1"/>
  <c r="CL205" i="1" s="1"/>
  <c r="V158" i="1"/>
  <c r="CL158" i="1" s="1"/>
  <c r="V103" i="1"/>
  <c r="CL103" i="1" s="1"/>
  <c r="V334" i="1"/>
  <c r="CL334" i="1" s="1"/>
  <c r="V485" i="1"/>
  <c r="CL485" i="1" s="1"/>
  <c r="V273" i="1"/>
  <c r="CL273" i="1" s="1"/>
  <c r="V407" i="1"/>
  <c r="CL407" i="1" s="1"/>
  <c r="V474" i="1"/>
  <c r="CL474" i="1" s="1"/>
  <c r="V30" i="1"/>
  <c r="CL30" i="1" s="1"/>
  <c r="V333" i="1"/>
  <c r="CL333" i="1" s="1"/>
  <c r="V11" i="1"/>
  <c r="CL11" i="1" s="1"/>
  <c r="V342" i="1"/>
  <c r="CL342" i="1" s="1"/>
  <c r="V99" i="1"/>
  <c r="CL99" i="1" s="1"/>
  <c r="V190" i="1"/>
  <c r="CL190" i="1" s="1"/>
  <c r="V453" i="1"/>
  <c r="CL453" i="1" s="1"/>
  <c r="V411" i="1"/>
  <c r="CL411" i="1" s="1"/>
  <c r="V464" i="1"/>
  <c r="CL464" i="1" s="1"/>
  <c r="V263" i="1"/>
  <c r="CL263" i="1" s="1"/>
  <c r="V140" i="1"/>
  <c r="CL140" i="1" s="1"/>
  <c r="V252" i="1"/>
  <c r="CL252" i="1" s="1"/>
  <c r="V82" i="1"/>
  <c r="CL82" i="1" s="1"/>
  <c r="V361" i="1"/>
  <c r="CL361" i="1" s="1"/>
  <c r="V185" i="1"/>
  <c r="CL185" i="1" s="1"/>
  <c r="V440" i="1"/>
  <c r="CL440" i="1" s="1"/>
  <c r="V113" i="1"/>
  <c r="CL113" i="1" s="1"/>
  <c r="V422" i="1"/>
  <c r="CL422" i="1" s="1"/>
  <c r="V89" i="1"/>
  <c r="CL89" i="1" s="1"/>
  <c r="V488" i="1"/>
  <c r="CL488" i="1" s="1"/>
  <c r="V292" i="1"/>
  <c r="CL292" i="1" s="1"/>
  <c r="V389" i="1"/>
  <c r="CL389" i="1" s="1"/>
  <c r="V25" i="1"/>
  <c r="CL25" i="1" s="1"/>
  <c r="V298" i="1"/>
  <c r="CL298" i="1" s="1"/>
  <c r="V332" i="1"/>
  <c r="CL332" i="1" s="1"/>
  <c r="V184" i="1"/>
  <c r="CL184" i="1" s="1"/>
  <c r="V476" i="1"/>
  <c r="CL476" i="1" s="1"/>
  <c r="V279" i="1"/>
  <c r="CL279" i="1" s="1"/>
  <c r="V220" i="1"/>
  <c r="CL220" i="1" s="1"/>
  <c r="V35" i="1"/>
  <c r="CL35" i="1" s="1"/>
  <c r="V197" i="1"/>
  <c r="CL197" i="1" s="1"/>
  <c r="V337" i="1"/>
  <c r="CL337" i="1" s="1"/>
  <c r="V469" i="1"/>
  <c r="CL469" i="1" s="1"/>
  <c r="V214" i="1"/>
  <c r="CL214" i="1" s="1"/>
  <c r="V194" i="1"/>
  <c r="CL194" i="1" s="1"/>
  <c r="V77" i="1"/>
  <c r="CL77" i="1" s="1"/>
  <c r="V75" i="1"/>
  <c r="CL75" i="1" s="1"/>
  <c r="V433" i="1"/>
  <c r="CL433" i="1" s="1"/>
  <c r="V477" i="1"/>
  <c r="CL477" i="1" s="1"/>
  <c r="V255" i="1"/>
  <c r="CL255" i="1" s="1"/>
  <c r="V247" i="1"/>
  <c r="CL247" i="1" s="1"/>
  <c r="V163" i="1"/>
  <c r="CL163" i="1" s="1"/>
  <c r="V426" i="1"/>
  <c r="CL426" i="1" s="1"/>
  <c r="V494" i="1"/>
  <c r="CL494" i="1" s="1"/>
  <c r="V207" i="1"/>
  <c r="CL207" i="1" s="1"/>
  <c r="V222" i="1"/>
  <c r="CL222" i="1" s="1"/>
  <c r="V302" i="1"/>
  <c r="CL302" i="1" s="1"/>
  <c r="V173" i="1"/>
  <c r="CL173" i="1" s="1"/>
  <c r="V445" i="1"/>
  <c r="CL445" i="1" s="1"/>
  <c r="V65" i="1"/>
  <c r="CL65" i="1" s="1"/>
  <c r="V237" i="1"/>
  <c r="CL237" i="1" s="1"/>
  <c r="V233" i="1"/>
  <c r="CL233" i="1" s="1"/>
  <c r="V175" i="1"/>
  <c r="CL175" i="1" s="1"/>
  <c r="V180" i="1"/>
  <c r="CL180" i="1" s="1"/>
  <c r="V104" i="1"/>
  <c r="CL104" i="1" s="1"/>
  <c r="V446" i="1"/>
  <c r="CL446" i="1" s="1"/>
  <c r="V145" i="1"/>
  <c r="CL145" i="1" s="1"/>
  <c r="V312" i="1"/>
  <c r="CL312" i="1" s="1"/>
  <c r="V69" i="1"/>
  <c r="CL69" i="1" s="1"/>
  <c r="V226" i="1"/>
  <c r="CL226" i="1" s="1"/>
  <c r="V415" i="1"/>
  <c r="CL415" i="1" s="1"/>
  <c r="V114" i="1"/>
  <c r="CL114" i="1" s="1"/>
  <c r="V22" i="1"/>
  <c r="CL22" i="1" s="1"/>
  <c r="V49" i="1"/>
  <c r="CL49" i="1" s="1"/>
  <c r="V91" i="1"/>
  <c r="CL91" i="1" s="1"/>
  <c r="V100" i="1"/>
  <c r="CL100" i="1" s="1"/>
  <c r="V193" i="1"/>
  <c r="CL193" i="1" s="1"/>
  <c r="V111" i="1"/>
  <c r="CL111" i="1" s="1"/>
  <c r="V376" i="1"/>
  <c r="CL376" i="1" s="1"/>
  <c r="V67" i="1"/>
  <c r="CL67" i="1" s="1"/>
  <c r="V61" i="1"/>
  <c r="CL61" i="1" s="1"/>
  <c r="V316" i="1"/>
  <c r="CL316" i="1" s="1"/>
  <c r="V161" i="1"/>
  <c r="CL161" i="1" s="1"/>
  <c r="V290" i="1"/>
  <c r="CL290" i="1" s="1"/>
  <c r="V472" i="1"/>
  <c r="CL472" i="1" s="1"/>
  <c r="V23" i="1"/>
  <c r="CL23" i="1" s="1"/>
  <c r="V442" i="1"/>
  <c r="CL442" i="1" s="1"/>
  <c r="V450" i="1"/>
  <c r="CL450" i="1" s="1"/>
  <c r="V129" i="1"/>
  <c r="CL129" i="1" s="1"/>
  <c r="V441" i="1"/>
  <c r="CL441" i="1" s="1"/>
  <c r="V336" i="1"/>
  <c r="CL336" i="1" s="1"/>
  <c r="V128" i="1"/>
  <c r="CL128" i="1" s="1"/>
  <c r="V249" i="1"/>
  <c r="CL249" i="1" s="1"/>
  <c r="V352" i="1"/>
  <c r="CL352" i="1" s="1"/>
  <c r="V206" i="1"/>
  <c r="CL206" i="1" s="1"/>
  <c r="V251" i="1"/>
  <c r="CL251" i="1" s="1"/>
  <c r="V41" i="1"/>
  <c r="CL41" i="1" s="1"/>
  <c r="V409" i="1"/>
  <c r="CL409" i="1" s="1"/>
  <c r="V388" i="1"/>
  <c r="CL388" i="1" s="1"/>
  <c r="V496" i="1"/>
  <c r="CL496" i="1" s="1"/>
  <c r="V397" i="1"/>
  <c r="CL397" i="1" s="1"/>
  <c r="V284" i="1"/>
  <c r="CL284" i="1" s="1"/>
  <c r="V286" i="1"/>
  <c r="CL286" i="1" s="1"/>
  <c r="V183" i="1"/>
  <c r="CL183" i="1" s="1"/>
  <c r="V465" i="1"/>
  <c r="CL465" i="1" s="1"/>
  <c r="V486" i="1"/>
  <c r="CL486" i="1" s="1"/>
  <c r="V481" i="1"/>
  <c r="CL481" i="1" s="1"/>
  <c r="V428" i="1"/>
  <c r="CL428" i="1" s="1"/>
  <c r="V419" i="1"/>
  <c r="CL419" i="1" s="1"/>
  <c r="V235" i="1"/>
  <c r="CL235" i="1" s="1"/>
  <c r="V120" i="1"/>
  <c r="CL120" i="1" s="1"/>
  <c r="V177" i="1"/>
  <c r="CL177" i="1" s="1"/>
  <c r="V460" i="1"/>
  <c r="CL460" i="1" s="1"/>
  <c r="V454" i="1"/>
  <c r="CL454" i="1" s="1"/>
  <c r="V434" i="1"/>
  <c r="CL434" i="1" s="1"/>
  <c r="V116" i="1"/>
  <c r="CL116" i="1" s="1"/>
  <c r="V277" i="1"/>
  <c r="CL277" i="1" s="1"/>
  <c r="V424" i="1"/>
  <c r="CL424" i="1" s="1"/>
  <c r="V240" i="1"/>
  <c r="CL240" i="1" s="1"/>
  <c r="V90" i="1"/>
  <c r="CL90" i="1" s="1"/>
  <c r="V341" i="1"/>
  <c r="CL341" i="1" s="1"/>
  <c r="V232" i="1"/>
  <c r="CL232" i="1" s="1"/>
  <c r="V364" i="1"/>
  <c r="CL364" i="1" s="1"/>
  <c r="V38" i="1"/>
  <c r="CL38" i="1" s="1"/>
  <c r="V97" i="1"/>
  <c r="CL97" i="1" s="1"/>
  <c r="V228" i="1"/>
  <c r="CL228" i="1" s="1"/>
  <c r="V181" i="1"/>
  <c r="CL181" i="1" s="1"/>
  <c r="V295" i="1"/>
  <c r="CL295" i="1" s="1"/>
  <c r="V45" i="1"/>
  <c r="CL45" i="1" s="1"/>
  <c r="V497" i="1"/>
  <c r="CL497" i="1" s="1"/>
  <c r="V169" i="1"/>
  <c r="CL169" i="1" s="1"/>
  <c r="V14" i="1"/>
  <c r="CL14" i="1" s="1"/>
  <c r="V149" i="1"/>
  <c r="CL149" i="1" s="1"/>
  <c r="V392" i="1"/>
  <c r="CL392" i="1" s="1"/>
  <c r="V141" i="1"/>
  <c r="CL141" i="1" s="1"/>
  <c r="V429" i="1"/>
  <c r="CL429" i="1" s="1"/>
  <c r="V489" i="1"/>
  <c r="CL489" i="1" s="1"/>
  <c r="V297" i="1"/>
  <c r="CL297" i="1" s="1"/>
  <c r="V369" i="1"/>
  <c r="CL369" i="1" s="1"/>
  <c r="V244" i="1"/>
  <c r="CL244" i="1" s="1"/>
  <c r="V150" i="1"/>
  <c r="CL150" i="1" s="1"/>
  <c r="V71" i="1"/>
  <c r="CL71" i="1" s="1"/>
  <c r="V310" i="1"/>
  <c r="CL310" i="1" s="1"/>
  <c r="V271" i="1"/>
  <c r="CL271" i="1" s="1"/>
  <c r="V36" i="1"/>
  <c r="CL36" i="1" s="1"/>
  <c r="V437" i="1"/>
  <c r="CL437" i="1" s="1"/>
  <c r="V269" i="1"/>
  <c r="CL269" i="1" s="1"/>
  <c r="V171" i="1"/>
  <c r="CL171" i="1" s="1"/>
  <c r="V157" i="1"/>
  <c r="CL157" i="1" s="1"/>
  <c r="V482" i="1"/>
  <c r="CL482" i="1" s="1"/>
  <c r="V294" i="1"/>
  <c r="CL294" i="1" s="1"/>
  <c r="V56" i="1"/>
  <c r="CL56" i="1" s="1"/>
  <c r="V53" i="1"/>
  <c r="CL53" i="1" s="1"/>
  <c r="V391" i="1"/>
  <c r="CL391" i="1" s="1"/>
  <c r="V154" i="1"/>
  <c r="CL154" i="1" s="1"/>
  <c r="V330" i="1"/>
  <c r="CL330" i="1" s="1"/>
  <c r="V64" i="1"/>
  <c r="CL64" i="1" s="1"/>
  <c r="V201" i="1"/>
  <c r="CL201" i="1" s="1"/>
  <c r="V37" i="1"/>
  <c r="CL37" i="1" s="1"/>
  <c r="V179" i="1"/>
  <c r="CL179" i="1" s="1"/>
  <c r="V425" i="1"/>
  <c r="CL425" i="1" s="1"/>
  <c r="V73" i="1"/>
  <c r="CL73" i="1" s="1"/>
  <c r="V136" i="1"/>
  <c r="CL136" i="1" s="1"/>
  <c r="V386" i="1"/>
  <c r="CL386" i="1" s="1"/>
  <c r="V124" i="1"/>
  <c r="CL124" i="1" s="1"/>
  <c r="V275" i="1"/>
  <c r="CL275" i="1" s="1"/>
  <c r="V261" i="1"/>
  <c r="CL261" i="1" s="1"/>
  <c r="V399" i="1"/>
  <c r="CL399" i="1" s="1"/>
  <c r="V354" i="1"/>
  <c r="CL354" i="1" s="1"/>
  <c r="V430" i="1"/>
  <c r="CL430" i="1" s="1"/>
  <c r="V358" i="1"/>
  <c r="CL358" i="1" s="1"/>
  <c r="V17" i="1"/>
  <c r="CL17" i="1" s="1"/>
  <c r="V132" i="1"/>
  <c r="CL132" i="1" s="1"/>
  <c r="V218" i="1"/>
  <c r="CL218" i="1" s="1"/>
  <c r="V493" i="1"/>
  <c r="CL493" i="1" s="1"/>
  <c r="V26" i="1"/>
  <c r="CL26" i="1" s="1"/>
  <c r="V484" i="1"/>
  <c r="CL484" i="1" s="1"/>
  <c r="V34" i="1"/>
  <c r="CL34" i="1" s="1"/>
  <c r="V105" i="1"/>
  <c r="CL105" i="1" s="1"/>
  <c r="V461" i="1"/>
  <c r="CL461" i="1" s="1"/>
  <c r="V384" i="1"/>
  <c r="CL384" i="1" s="1"/>
  <c r="V155" i="1"/>
  <c r="CL155" i="1" s="1"/>
  <c r="V121" i="1"/>
  <c r="CL121" i="1" s="1"/>
  <c r="V93" i="1"/>
  <c r="CL93" i="1" s="1"/>
  <c r="V230" i="1"/>
  <c r="CL230" i="1" s="1"/>
  <c r="V288" i="1"/>
  <c r="CL288" i="1" s="1"/>
  <c r="V357" i="1"/>
  <c r="CL357" i="1" s="1"/>
  <c r="V468" i="1"/>
  <c r="CL468" i="1" s="1"/>
  <c r="V148" i="1"/>
  <c r="CL148" i="1" s="1"/>
  <c r="V33" i="1"/>
  <c r="CL33" i="1" s="1"/>
  <c r="V83" i="1"/>
  <c r="CL83" i="1" s="1"/>
  <c r="V70" i="1"/>
  <c r="CL70" i="1" s="1"/>
  <c r="V198" i="1"/>
  <c r="CL198" i="1" s="1"/>
  <c r="V498" i="1"/>
  <c r="CL498" i="1" s="1"/>
  <c r="V102" i="1"/>
  <c r="CL102" i="1" s="1"/>
  <c r="V344" i="1"/>
  <c r="CL344" i="1" s="1"/>
  <c r="V320" i="1"/>
  <c r="CL320" i="1" s="1"/>
  <c r="V125" i="1"/>
  <c r="CL125" i="1" s="1"/>
  <c r="V380" i="1"/>
  <c r="CL380" i="1" s="1"/>
  <c r="V452" i="1"/>
  <c r="CL452" i="1" s="1"/>
  <c r="V151" i="1"/>
  <c r="CL151" i="1" s="1"/>
  <c r="V449" i="1"/>
  <c r="CL449" i="1" s="1"/>
  <c r="V436" i="1"/>
  <c r="CL436" i="1" s="1"/>
  <c r="V366" i="1"/>
  <c r="CL366" i="1" s="1"/>
  <c r="V385" i="1"/>
  <c r="CL385" i="1" s="1"/>
  <c r="V326" i="1"/>
  <c r="CL326" i="1" s="1"/>
  <c r="V283" i="1"/>
  <c r="CL283" i="1" s="1"/>
  <c r="V48" i="1"/>
  <c r="CL48" i="1" s="1"/>
  <c r="V456" i="1"/>
  <c r="CL456" i="1" s="1"/>
  <c r="V110" i="1"/>
  <c r="CL110" i="1" s="1"/>
  <c r="V349" i="1"/>
  <c r="CL349" i="1" s="1"/>
  <c r="V153" i="1"/>
  <c r="CL153" i="1" s="1"/>
  <c r="V239" i="1"/>
  <c r="CL239" i="1" s="1"/>
  <c r="V74" i="1"/>
  <c r="CL74" i="1" s="1"/>
  <c r="V166" i="1"/>
  <c r="CL166" i="1" s="1"/>
  <c r="V346" i="1"/>
  <c r="CL346" i="1" s="1"/>
  <c r="V192" i="1"/>
  <c r="CL192" i="1" s="1"/>
  <c r="V395" i="1"/>
  <c r="CL395" i="1" s="1"/>
  <c r="V152" i="1"/>
  <c r="CL152" i="1" s="1"/>
  <c r="V142" i="1"/>
  <c r="CL142" i="1" s="1"/>
  <c r="V401" i="1"/>
  <c r="CL401" i="1" s="1"/>
  <c r="V109" i="1"/>
  <c r="CL109" i="1" s="1"/>
  <c r="V52" i="1"/>
  <c r="CL52" i="1" s="1"/>
  <c r="V165" i="1"/>
  <c r="CL165" i="1" s="1"/>
  <c r="V229" i="1"/>
  <c r="CL229" i="1" s="1"/>
  <c r="V478" i="1"/>
  <c r="CL478" i="1" s="1"/>
  <c r="V368" i="1"/>
  <c r="CL368" i="1" s="1"/>
  <c r="V210" i="1"/>
  <c r="CL210" i="1" s="1"/>
  <c r="V403" i="1"/>
  <c r="CL403" i="1" s="1"/>
  <c r="V377" i="1"/>
  <c r="CL377" i="1" s="1"/>
  <c r="V323" i="1"/>
  <c r="CL323" i="1" s="1"/>
  <c r="V60" i="1"/>
  <c r="CL60" i="1" s="1"/>
  <c r="V9" i="1"/>
  <c r="CL9" i="1" s="1"/>
  <c r="V117" i="1"/>
  <c r="CL117" i="1" s="1"/>
  <c r="V57" i="1"/>
  <c r="CL57" i="1" s="1"/>
  <c r="V500" i="1"/>
  <c r="CL500" i="1" s="1"/>
  <c r="V448" i="1"/>
  <c r="CL448" i="1" s="1"/>
  <c r="V318" i="1"/>
  <c r="CL318" i="1" s="1"/>
  <c r="V78" i="1"/>
  <c r="CL78" i="1" s="1"/>
  <c r="V81" i="1"/>
  <c r="CL81" i="1" s="1"/>
  <c r="V98" i="1"/>
  <c r="CL98" i="1" s="1"/>
  <c r="V16" i="1"/>
  <c r="CL16" i="1" s="1"/>
  <c r="V365" i="1"/>
  <c r="CL365" i="1" s="1"/>
  <c r="V62" i="1"/>
  <c r="CL62" i="1" s="1"/>
  <c r="V417" i="1"/>
  <c r="CL417" i="1" s="1"/>
  <c r="V107" i="1"/>
  <c r="CL107" i="1" s="1"/>
  <c r="V7" i="1"/>
  <c r="CL7" i="1" s="1"/>
  <c r="V146" i="1"/>
  <c r="CL146" i="1" s="1"/>
  <c r="V360" i="1"/>
  <c r="CL360" i="1" s="1"/>
  <c r="V328" i="1"/>
  <c r="CL328" i="1" s="1"/>
  <c r="V187" i="1"/>
  <c r="CL187" i="1" s="1"/>
  <c r="V20" i="1"/>
  <c r="CL20" i="1" s="1"/>
  <c r="V162" i="1"/>
  <c r="CL162" i="1" s="1"/>
  <c r="V191" i="1"/>
  <c r="CL191" i="1" s="1"/>
  <c r="V203" i="1"/>
  <c r="CL203" i="1" s="1"/>
  <c r="V195" i="1"/>
  <c r="CL195" i="1" s="1"/>
  <c r="V138" i="1"/>
  <c r="CL138" i="1" s="1"/>
  <c r="V282" i="1"/>
  <c r="CL282" i="1" s="1"/>
  <c r="V12" i="1"/>
  <c r="CL12" i="1" s="1"/>
  <c r="BL7" i="1" l="1"/>
  <c r="H30" i="4" s="1"/>
  <c r="V254" i="1"/>
  <c r="CL254" i="1" s="1"/>
  <c r="V350" i="1"/>
  <c r="CL350" i="1" s="1"/>
  <c r="V54" i="1"/>
  <c r="CL54" i="1" s="1"/>
  <c r="V367" i="1"/>
  <c r="CL367" i="1" s="1"/>
  <c r="V262" i="1"/>
  <c r="CL262" i="1" s="1"/>
  <c r="V315" i="1"/>
  <c r="CL315" i="1" s="1"/>
  <c r="V268" i="1"/>
  <c r="CL268" i="1" s="1"/>
  <c r="V24" i="1"/>
  <c r="CL24" i="1" s="1"/>
  <c r="V122" i="1"/>
  <c r="CL122" i="1" s="1"/>
  <c r="V213" i="1"/>
  <c r="CL213" i="1" s="1"/>
  <c r="V160" i="1"/>
  <c r="CL160" i="1" s="1"/>
  <c r="V359" i="1"/>
  <c r="CL359" i="1" s="1"/>
  <c r="V72" i="1"/>
  <c r="CL72" i="1" s="1"/>
  <c r="V335" i="1"/>
  <c r="CL335" i="1" s="1"/>
  <c r="V242" i="1"/>
  <c r="CL242" i="1" s="1"/>
  <c r="V204" i="1"/>
  <c r="CL204" i="1" s="1"/>
  <c r="V305" i="1"/>
  <c r="CL305" i="1" s="1"/>
  <c r="V394" i="1"/>
  <c r="CL394" i="1" s="1"/>
  <c r="V339" i="1"/>
  <c r="CL339" i="1" s="1"/>
  <c r="V379" i="1"/>
  <c r="CL379" i="1" s="1"/>
  <c r="V172" i="1"/>
  <c r="CL172" i="1" s="1"/>
  <c r="V270" i="1"/>
  <c r="CL270" i="1" s="1"/>
  <c r="V176" i="1"/>
  <c r="CL176" i="1" s="1"/>
  <c r="V431" i="1"/>
  <c r="CL431" i="1" s="1"/>
  <c r="V475" i="1"/>
  <c r="CL475" i="1" s="1"/>
  <c r="V209" i="1"/>
  <c r="CL209" i="1" s="1"/>
  <c r="V412" i="1"/>
  <c r="CL412" i="1" s="1"/>
  <c r="V76" i="1"/>
  <c r="CL76" i="1" s="1"/>
  <c r="V455" i="1"/>
  <c r="CL455" i="1" s="1"/>
  <c r="V127" i="1"/>
  <c r="CL127" i="1" s="1"/>
  <c r="V390" i="1"/>
  <c r="CL390" i="1" s="1"/>
  <c r="V167" i="1"/>
  <c r="CL167" i="1" s="1"/>
  <c r="V215" i="1"/>
  <c r="CL215" i="1" s="1"/>
  <c r="V451" i="1"/>
  <c r="CL451" i="1" s="1"/>
  <c r="V223" i="1"/>
  <c r="CL223" i="1" s="1"/>
  <c r="CL501" i="1" l="1"/>
  <c r="H40" i="4" s="1"/>
</calcChain>
</file>

<file path=xl/sharedStrings.xml><?xml version="1.0" encoding="utf-8"?>
<sst xmlns="http://schemas.openxmlformats.org/spreadsheetml/2006/main" count="161" uniqueCount="105">
  <si>
    <t>Gender</t>
  </si>
  <si>
    <t>Age</t>
  </si>
  <si>
    <t>Field of Work</t>
  </si>
  <si>
    <t>Health</t>
  </si>
  <si>
    <t>Construction</t>
  </si>
  <si>
    <t>Teaching</t>
  </si>
  <si>
    <t>IT</t>
  </si>
  <si>
    <t>General Work</t>
  </si>
  <si>
    <t>Agriculture</t>
  </si>
  <si>
    <t>High School</t>
  </si>
  <si>
    <t>College</t>
  </si>
  <si>
    <t>University</t>
  </si>
  <si>
    <t xml:space="preserve">Technical </t>
  </si>
  <si>
    <t>Others</t>
  </si>
  <si>
    <t>Education</t>
  </si>
  <si>
    <t>Kids</t>
  </si>
  <si>
    <t>Cars</t>
  </si>
  <si>
    <t>Income</t>
  </si>
  <si>
    <t>Yukon</t>
  </si>
  <si>
    <t>BC</t>
  </si>
  <si>
    <t>Alberta</t>
  </si>
  <si>
    <t>Nunavut</t>
  </si>
  <si>
    <t>Manitoba</t>
  </si>
  <si>
    <t>Ontario</t>
  </si>
  <si>
    <t>Quebec</t>
  </si>
  <si>
    <t>Nova Scotia</t>
  </si>
  <si>
    <t>Prince Edward Island</t>
  </si>
  <si>
    <t>Area</t>
  </si>
  <si>
    <t>Value of House</t>
  </si>
  <si>
    <t>Mortage Left</t>
  </si>
  <si>
    <t>Car Value</t>
  </si>
  <si>
    <t>Left to Pay on Cars</t>
  </si>
  <si>
    <t>Debts</t>
  </si>
  <si>
    <t>Investments</t>
  </si>
  <si>
    <t>Value of Person</t>
  </si>
  <si>
    <t>Value of Debts</t>
  </si>
  <si>
    <t>Networth of Person ($)</t>
  </si>
  <si>
    <t>Column1</t>
  </si>
  <si>
    <t>Column2</t>
  </si>
  <si>
    <t>Column3</t>
  </si>
  <si>
    <t>Men</t>
  </si>
  <si>
    <t>Woman</t>
  </si>
  <si>
    <t>Number of Men</t>
  </si>
  <si>
    <t>Number of Women</t>
  </si>
  <si>
    <t>Average Age</t>
  </si>
  <si>
    <t>Technical</t>
  </si>
  <si>
    <t>Number of Teaching</t>
  </si>
  <si>
    <t>Number of Health</t>
  </si>
  <si>
    <t>Number of Agriculture</t>
  </si>
  <si>
    <t>Number of IT</t>
  </si>
  <si>
    <t>Number of Construction</t>
  </si>
  <si>
    <t>Number of General Work</t>
  </si>
  <si>
    <t>Count of Field of Work</t>
  </si>
  <si>
    <t>Average Income</t>
  </si>
  <si>
    <t>Average</t>
  </si>
  <si>
    <t>Debt Amount</t>
  </si>
  <si>
    <t>Number of People with dept &gt;  X</t>
  </si>
  <si>
    <t>% Left to Pay</t>
  </si>
  <si>
    <t>Less than</t>
  </si>
  <si>
    <t>Number of Persons that have &lt; X% Left on their Mortagage</t>
  </si>
  <si>
    <t>Count of Men and Woman</t>
  </si>
  <si>
    <t>Average income per terretory</t>
  </si>
  <si>
    <t>Average income per sector</t>
  </si>
  <si>
    <t>% of People having higher debts than their Actual Income</t>
  </si>
  <si>
    <t>Yes/No</t>
  </si>
  <si>
    <t>%</t>
  </si>
  <si>
    <t>Average Age of People with Networth higher than Income</t>
  </si>
  <si>
    <t>Basic</t>
  </si>
  <si>
    <t>Number of Men vs Number of Woman</t>
  </si>
  <si>
    <t>Number of Persons in each profession</t>
  </si>
  <si>
    <t>Average Car Value</t>
  </si>
  <si>
    <t>Number of Persons with Debts Higher than X (1)</t>
  </si>
  <si>
    <t>Number of Persons having less than X amount on their Mortgage (2)</t>
  </si>
  <si>
    <t>Average Income Per Sector</t>
  </si>
  <si>
    <t>% of People having Higher Debts than their Actual Income</t>
  </si>
  <si>
    <t>Average Age of People with Networth higher than Income (3)</t>
  </si>
  <si>
    <t>Northwest Territories</t>
  </si>
  <si>
    <t>Saskatchewan</t>
  </si>
  <si>
    <t>New Brunswick</t>
  </si>
  <si>
    <t>newfoundland</t>
  </si>
  <si>
    <t>Newfoundland</t>
  </si>
  <si>
    <t>Variables</t>
  </si>
  <si>
    <t>1. Goals of the Project</t>
  </si>
  <si>
    <t>2. Database</t>
  </si>
  <si>
    <t>3. Dashboard</t>
  </si>
  <si>
    <t>Project Data Analysis Worksheet</t>
  </si>
  <si>
    <t>Goals of the Project</t>
  </si>
  <si>
    <t>Basic:</t>
  </si>
  <si>
    <t>2. Average Age</t>
  </si>
  <si>
    <t>3.  Number of each profession</t>
  </si>
  <si>
    <t>4. Average income</t>
  </si>
  <si>
    <t>5. Average value of a car</t>
  </si>
  <si>
    <t>6. Number of persons with debts higher than X</t>
  </si>
  <si>
    <t>Advanced:</t>
  </si>
  <si>
    <t>7. Number of persons that have more than X% left on their mortgage</t>
  </si>
  <si>
    <t>1. Average income per territory</t>
  </si>
  <si>
    <t>2. Average income per sector</t>
  </si>
  <si>
    <t>3. % of people having higher total debts than their yearly income</t>
  </si>
  <si>
    <t>4. Average age of people having more than X$ of net worth</t>
  </si>
  <si>
    <t>1. Number of Men vs. Number of Woman</t>
  </si>
  <si>
    <t>Previous</t>
  </si>
  <si>
    <t>Next</t>
  </si>
  <si>
    <t>Cover Page</t>
  </si>
  <si>
    <t>Male</t>
  </si>
  <si>
    <t>Female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</si>
</sst>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 &quot;₹&quot;\ * #,##0.00_ ;_ &quot;₹&quot;\ * \-#,##0.00_ ;_ &quot;₹&quot;\ * &quot;-&quot;??_ ;_ @_ "/>
    <numFmt numFmtId="164" formatCode="[$$-409]#,##0.00"/>
    <numFmt numFmtId="165" formatCode="_-[$$-409]* #,##0.00_ ;_-[$$-409]* \-#,##0.00\ ;_-[$$-409]* &quot;-&quot;??_ ;_-@_ "/>
  </numFmts>
  <fonts count="1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6"/>
      <color theme="10"/>
      <name val="Calibri"/>
      <family val="2"/>
      <scheme val="minor"/>
    </font>
    <font>
      <sz val="28"/>
      <color theme="3"/>
      <name val="Calibri Light"/>
      <family val="2"/>
      <scheme val="major"/>
    </font>
  </fonts>
  <fills count="3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133">
    <xf numFmtId="0" fontId="0" fillId="0" borderId="0" xfId="0"/>
    <xf numFmtId="0" fontId="0" fillId="0" borderId="1" xfId="0" applyBorder="1" applyAlignment="1"/>
    <xf numFmtId="0" fontId="0" fillId="0" borderId="1" xfId="0" applyBorder="1"/>
    <xf numFmtId="1" fontId="0" fillId="0" borderId="1" xfId="0" applyNumberFormat="1" applyBorder="1"/>
    <xf numFmtId="0" fontId="0" fillId="0" borderId="0" xfId="0" applyBorder="1"/>
    <xf numFmtId="0" fontId="0" fillId="0" borderId="2" xfId="0" applyBorder="1"/>
    <xf numFmtId="0" fontId="0" fillId="0" borderId="3" xfId="0" applyBorder="1"/>
    <xf numFmtId="0" fontId="0" fillId="0" borderId="0" xfId="0" applyBorder="1" applyAlignment="1">
      <alignment horizontal="center"/>
    </xf>
    <xf numFmtId="164" fontId="0" fillId="0" borderId="1" xfId="0" applyNumberFormat="1" applyBorder="1"/>
    <xf numFmtId="0" fontId="0" fillId="0" borderId="4" xfId="0" applyBorder="1"/>
    <xf numFmtId="9" fontId="0" fillId="0" borderId="1" xfId="0" applyNumberFormat="1" applyBorder="1"/>
    <xf numFmtId="9" fontId="0" fillId="0" borderId="1" xfId="2" applyFont="1" applyBorder="1"/>
    <xf numFmtId="165" fontId="0" fillId="0" borderId="1" xfId="1" applyNumberFormat="1" applyFont="1" applyBorder="1"/>
    <xf numFmtId="165" fontId="0" fillId="0" borderId="1" xfId="1" applyNumberFormat="1" applyFont="1" applyFill="1" applyBorder="1"/>
    <xf numFmtId="165" fontId="0" fillId="0" borderId="1" xfId="0" applyNumberFormat="1" applyBorder="1"/>
    <xf numFmtId="1" fontId="0" fillId="0" borderId="1" xfId="0" applyNumberFormat="1" applyFill="1" applyBorder="1"/>
    <xf numFmtId="165" fontId="0" fillId="0" borderId="1" xfId="1" applyNumberFormat="1" applyFont="1" applyBorder="1" applyAlignment="1">
      <alignment horizontal="center"/>
    </xf>
    <xf numFmtId="0" fontId="0" fillId="0" borderId="1" xfId="0" applyBorder="1" applyAlignment="1">
      <alignment horizontal="center"/>
    </xf>
    <xf numFmtId="165" fontId="0" fillId="0" borderId="1" xfId="0" applyNumberFormat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5" fillId="0" borderId="13" xfId="0" applyFont="1" applyBorder="1" applyAlignment="1">
      <alignment horizontal="center" vertical="center"/>
    </xf>
    <xf numFmtId="0" fontId="5" fillId="0" borderId="14" xfId="0" applyFont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1" fontId="5" fillId="0" borderId="13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5" fillId="0" borderId="21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65" fontId="5" fillId="0" borderId="13" xfId="0" applyNumberFormat="1" applyFont="1" applyBorder="1" applyAlignment="1">
      <alignment vertical="center"/>
    </xf>
    <xf numFmtId="165" fontId="5" fillId="0" borderId="12" xfId="0" applyNumberFormat="1" applyFont="1" applyBorder="1" applyAlignment="1">
      <alignment vertical="center"/>
    </xf>
    <xf numFmtId="165" fontId="5" fillId="0" borderId="14" xfId="0" applyNumberFormat="1" applyFont="1" applyBorder="1" applyAlignment="1">
      <alignment vertical="center"/>
    </xf>
    <xf numFmtId="165" fontId="5" fillId="0" borderId="20" xfId="0" applyNumberFormat="1" applyFont="1" applyBorder="1" applyAlignment="1">
      <alignment vertical="center"/>
    </xf>
    <xf numFmtId="165" fontId="5" fillId="0" borderId="0" xfId="0" applyNumberFormat="1" applyFont="1" applyBorder="1" applyAlignment="1">
      <alignment vertical="center"/>
    </xf>
    <xf numFmtId="165" fontId="5" fillId="0" borderId="21" xfId="0" applyNumberFormat="1" applyFont="1" applyBorder="1" applyAlignment="1">
      <alignment vertical="center"/>
    </xf>
    <xf numFmtId="165" fontId="5" fillId="0" borderId="15" xfId="0" applyNumberFormat="1" applyFont="1" applyBorder="1" applyAlignment="1">
      <alignment vertical="center"/>
    </xf>
    <xf numFmtId="165" fontId="5" fillId="0" borderId="16" xfId="0" applyNumberFormat="1" applyFont="1" applyBorder="1" applyAlignment="1">
      <alignment vertical="center"/>
    </xf>
    <xf numFmtId="165" fontId="5" fillId="0" borderId="17" xfId="0" applyNumberFormat="1" applyFont="1" applyBorder="1" applyAlignment="1">
      <alignment vertical="center"/>
    </xf>
    <xf numFmtId="165" fontId="5" fillId="0" borderId="13" xfId="0" applyNumberFormat="1" applyFont="1" applyBorder="1" applyAlignment="1">
      <alignment horizontal="center" vertical="center"/>
    </xf>
    <xf numFmtId="165" fontId="5" fillId="0" borderId="12" xfId="0" applyNumberFormat="1" applyFont="1" applyBorder="1" applyAlignment="1">
      <alignment horizontal="center" vertical="center"/>
    </xf>
    <xf numFmtId="165" fontId="5" fillId="0" borderId="14" xfId="0" applyNumberFormat="1" applyFont="1" applyBorder="1" applyAlignment="1">
      <alignment horizontal="center" vertical="center"/>
    </xf>
    <xf numFmtId="165" fontId="5" fillId="0" borderId="20" xfId="0" applyNumberFormat="1" applyFont="1" applyBorder="1" applyAlignment="1">
      <alignment horizontal="center" vertical="center"/>
    </xf>
    <xf numFmtId="165" fontId="5" fillId="0" borderId="0" xfId="0" applyNumberFormat="1" applyFont="1" applyBorder="1" applyAlignment="1">
      <alignment horizontal="center" vertical="center"/>
    </xf>
    <xf numFmtId="165" fontId="5" fillId="0" borderId="21" xfId="0" applyNumberFormat="1" applyFont="1" applyBorder="1" applyAlignment="1">
      <alignment horizontal="center" vertical="center"/>
    </xf>
    <xf numFmtId="165" fontId="5" fillId="0" borderId="15" xfId="0" applyNumberFormat="1" applyFont="1" applyBorder="1" applyAlignment="1">
      <alignment horizontal="center" vertical="center"/>
    </xf>
    <xf numFmtId="165" fontId="5" fillId="0" borderId="16" xfId="0" applyNumberFormat="1" applyFont="1" applyBorder="1" applyAlignment="1">
      <alignment horizontal="center" vertical="center"/>
    </xf>
    <xf numFmtId="165" fontId="5" fillId="0" borderId="17" xfId="0" applyNumberFormat="1" applyFont="1" applyBorder="1" applyAlignment="1">
      <alignment horizontal="center" vertical="center"/>
    </xf>
    <xf numFmtId="0" fontId="7" fillId="0" borderId="6" xfId="0" applyFont="1" applyBorder="1" applyAlignment="1">
      <alignment horizontal="center" vertical="center"/>
    </xf>
    <xf numFmtId="0" fontId="7" fillId="0" borderId="7" xfId="0" applyFont="1" applyBorder="1" applyAlignment="1">
      <alignment horizontal="center" vertical="center"/>
    </xf>
    <xf numFmtId="0" fontId="7" fillId="0" borderId="8" xfId="0" applyFont="1" applyBorder="1" applyAlignment="1">
      <alignment horizontal="center" vertical="center"/>
    </xf>
    <xf numFmtId="0" fontId="7" fillId="0" borderId="9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7" fillId="0" borderId="11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15" xfId="0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0" fontId="3" fillId="0" borderId="17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 wrapText="1"/>
    </xf>
    <xf numFmtId="0" fontId="3" fillId="0" borderId="12" xfId="0" applyFont="1" applyBorder="1" applyAlignment="1">
      <alignment horizontal="center" vertical="center" wrapText="1"/>
    </xf>
    <xf numFmtId="0" fontId="3" fillId="0" borderId="14" xfId="0" applyFont="1" applyBorder="1" applyAlignment="1">
      <alignment horizontal="center" vertical="center" wrapText="1"/>
    </xf>
    <xf numFmtId="0" fontId="3" fillId="0" borderId="15" xfId="0" applyFont="1" applyBorder="1" applyAlignment="1">
      <alignment horizontal="center" vertical="center" wrapText="1"/>
    </xf>
    <xf numFmtId="0" fontId="3" fillId="0" borderId="16" xfId="0" applyFont="1" applyBorder="1" applyAlignment="1">
      <alignment horizontal="center" vertical="center" wrapText="1"/>
    </xf>
    <xf numFmtId="0" fontId="3" fillId="0" borderId="17" xfId="0" applyFont="1" applyBorder="1" applyAlignment="1">
      <alignment horizontal="center" vertical="center" wrapText="1"/>
    </xf>
    <xf numFmtId="165" fontId="3" fillId="0" borderId="18" xfId="0" applyNumberFormat="1" applyFont="1" applyBorder="1" applyAlignment="1">
      <alignment horizontal="center"/>
    </xf>
    <xf numFmtId="165" fontId="3" fillId="0" borderId="19" xfId="0" applyNumberFormat="1" applyFont="1" applyBorder="1" applyAlignment="1">
      <alignment horizontal="center"/>
    </xf>
    <xf numFmtId="165" fontId="3" fillId="0" borderId="23" xfId="0" applyNumberFormat="1" applyFont="1" applyBorder="1" applyAlignment="1">
      <alignment horizontal="center"/>
    </xf>
    <xf numFmtId="165" fontId="9" fillId="0" borderId="13" xfId="0" applyNumberFormat="1" applyFont="1" applyBorder="1" applyAlignment="1">
      <alignment horizontal="center" vertical="center"/>
    </xf>
    <xf numFmtId="165" fontId="9" fillId="0" borderId="14" xfId="0" applyNumberFormat="1" applyFont="1" applyBorder="1" applyAlignment="1">
      <alignment horizontal="center" vertical="center"/>
    </xf>
    <xf numFmtId="165" fontId="9" fillId="0" borderId="15" xfId="0" applyNumberFormat="1" applyFont="1" applyBorder="1" applyAlignment="1">
      <alignment horizontal="center" vertical="center"/>
    </xf>
    <xf numFmtId="165" fontId="9" fillId="0" borderId="17" xfId="0" applyNumberFormat="1" applyFont="1" applyBorder="1" applyAlignment="1">
      <alignment horizontal="center" vertical="center"/>
    </xf>
    <xf numFmtId="0" fontId="0" fillId="0" borderId="0" xfId="0" applyAlignment="1"/>
    <xf numFmtId="9" fontId="5" fillId="0" borderId="13" xfId="2" applyFont="1" applyBorder="1" applyAlignment="1">
      <alignment horizontal="center" vertical="center"/>
    </xf>
    <xf numFmtId="9" fontId="5" fillId="0" borderId="12" xfId="2" applyFont="1" applyBorder="1" applyAlignment="1">
      <alignment horizontal="center" vertical="center"/>
    </xf>
    <xf numFmtId="9" fontId="5" fillId="0" borderId="14" xfId="2" applyFont="1" applyBorder="1" applyAlignment="1">
      <alignment horizontal="center" vertical="center"/>
    </xf>
    <xf numFmtId="9" fontId="5" fillId="0" borderId="20" xfId="2" applyFont="1" applyBorder="1" applyAlignment="1">
      <alignment horizontal="center" vertical="center"/>
    </xf>
    <xf numFmtId="9" fontId="5" fillId="0" borderId="0" xfId="2" applyFont="1" applyBorder="1" applyAlignment="1">
      <alignment horizontal="center" vertical="center"/>
    </xf>
    <xf numFmtId="9" fontId="5" fillId="0" borderId="21" xfId="2" applyFon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10" fillId="0" borderId="0" xfId="0" applyFont="1" applyFill="1"/>
    <xf numFmtId="0" fontId="0" fillId="2" borderId="0" xfId="0" applyFill="1"/>
    <xf numFmtId="0" fontId="10" fillId="2" borderId="0" xfId="0" applyFont="1" applyFill="1"/>
    <xf numFmtId="0" fontId="12" fillId="2" borderId="2" xfId="3" applyFont="1" applyFill="1" applyBorder="1" applyAlignment="1">
      <alignment horizontal="center"/>
    </xf>
    <xf numFmtId="0" fontId="12" fillId="2" borderId="29" xfId="3" applyFont="1" applyFill="1" applyBorder="1" applyAlignment="1">
      <alignment horizontal="center"/>
    </xf>
    <xf numFmtId="0" fontId="12" fillId="2" borderId="3" xfId="3" applyFont="1" applyFill="1" applyBorder="1" applyAlignment="1">
      <alignment horizontal="center"/>
    </xf>
    <xf numFmtId="0" fontId="12" fillId="2" borderId="0" xfId="3" applyFont="1" applyFill="1" applyAlignment="1"/>
    <xf numFmtId="0" fontId="11" fillId="2" borderId="26" xfId="4" applyFont="1" applyFill="1" applyBorder="1" applyAlignment="1">
      <alignment horizontal="left"/>
    </xf>
    <xf numFmtId="0" fontId="11" fillId="2" borderId="0" xfId="4" applyFont="1" applyFill="1" applyBorder="1" applyAlignment="1">
      <alignment horizontal="left"/>
    </xf>
    <xf numFmtId="0" fontId="10" fillId="2" borderId="0" xfId="0" applyFont="1" applyFill="1" applyBorder="1"/>
    <xf numFmtId="0" fontId="10" fillId="2" borderId="27" xfId="0" applyFont="1" applyFill="1" applyBorder="1"/>
    <xf numFmtId="0" fontId="11" fillId="2" borderId="0" xfId="4" applyFont="1" applyFill="1" applyBorder="1"/>
    <xf numFmtId="0" fontId="11" fillId="2" borderId="28" xfId="4" applyFont="1" applyFill="1" applyBorder="1" applyAlignment="1">
      <alignment horizontal="left"/>
    </xf>
    <xf numFmtId="0" fontId="11" fillId="2" borderId="5" xfId="4" applyFont="1" applyFill="1" applyBorder="1" applyAlignment="1">
      <alignment horizontal="left"/>
    </xf>
    <xf numFmtId="0" fontId="11" fillId="2" borderId="5" xfId="4" applyFont="1" applyFill="1" applyBorder="1"/>
    <xf numFmtId="0" fontId="10" fillId="2" borderId="5" xfId="0" applyFont="1" applyFill="1" applyBorder="1"/>
    <xf numFmtId="0" fontId="10" fillId="2" borderId="22" xfId="0" applyFont="1" applyFill="1" applyBorder="1"/>
    <xf numFmtId="0" fontId="0" fillId="0" borderId="0" xfId="0" applyBorder="1" applyAlignment="1">
      <alignment vertical="center"/>
    </xf>
    <xf numFmtId="0" fontId="8" fillId="0" borderId="1" xfId="0" applyFont="1" applyBorder="1" applyAlignment="1">
      <alignment horizontal="center" vertical="center"/>
    </xf>
    <xf numFmtId="0" fontId="6" fillId="0" borderId="1" xfId="0" applyFont="1" applyBorder="1"/>
    <xf numFmtId="0" fontId="4" fillId="0" borderId="0" xfId="4"/>
    <xf numFmtId="9" fontId="9" fillId="0" borderId="13" xfId="2" applyFont="1" applyBorder="1" applyAlignment="1">
      <alignment horizontal="center" vertical="center"/>
    </xf>
    <xf numFmtId="9" fontId="9" fillId="0" borderId="14" xfId="2" applyFont="1" applyBorder="1" applyAlignment="1">
      <alignment horizontal="center" vertical="center"/>
    </xf>
    <xf numFmtId="9" fontId="9" fillId="0" borderId="15" xfId="2" applyFont="1" applyBorder="1" applyAlignment="1">
      <alignment horizontal="center" vertical="center"/>
    </xf>
    <xf numFmtId="9" fontId="9" fillId="0" borderId="17" xfId="2" applyFont="1" applyBorder="1" applyAlignment="1">
      <alignment horizontal="center" vertical="center"/>
    </xf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165" fontId="6" fillId="0" borderId="13" xfId="0" applyNumberFormat="1" applyFont="1" applyBorder="1" applyAlignment="1">
      <alignment horizontal="center" vertical="center"/>
    </xf>
    <xf numFmtId="165" fontId="6" fillId="0" borderId="12" xfId="0" applyNumberFormat="1" applyFont="1" applyBorder="1" applyAlignment="1">
      <alignment horizontal="center" vertical="center"/>
    </xf>
    <xf numFmtId="165" fontId="6" fillId="0" borderId="14" xfId="0" applyNumberFormat="1" applyFont="1" applyBorder="1" applyAlignment="1">
      <alignment horizontal="center" vertical="center"/>
    </xf>
    <xf numFmtId="165" fontId="6" fillId="0" borderId="15" xfId="0" applyNumberFormat="1" applyFont="1" applyBorder="1" applyAlignment="1">
      <alignment horizontal="center" vertical="center"/>
    </xf>
    <xf numFmtId="165" fontId="6" fillId="0" borderId="16" xfId="0" applyNumberFormat="1" applyFont="1" applyBorder="1" applyAlignment="1">
      <alignment horizontal="center" vertical="center"/>
    </xf>
    <xf numFmtId="165" fontId="6" fillId="0" borderId="17" xfId="0" applyNumberFormat="1" applyFont="1" applyBorder="1" applyAlignment="1">
      <alignment horizontal="center" vertical="center"/>
    </xf>
  </cellXfs>
  <cellStyles count="5">
    <cellStyle name="Currency" xfId="1" builtinId="4"/>
    <cellStyle name="Hyperlink" xfId="4" builtinId="8"/>
    <cellStyle name="Normal" xfId="0" builtinId="0"/>
    <cellStyle name="Percent" xfId="2" builtinId="5"/>
    <cellStyle name="Title" xfId="3" builtinId="1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4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0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0C58-4C93-824D-FEFF2F2C50DF}"/>
              </c:ext>
            </c:extLst>
          </c:dPt>
          <c:dPt>
            <c:idx val="2"/>
            <c:invertIfNegative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0C58-4C93-824D-FEFF2F2C50D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Dashboard!$D$10:$G$10</c:f>
              <c:strCache>
                <c:ptCount val="3"/>
                <c:pt idx="0">
                  <c:v>Male</c:v>
                </c:pt>
                <c:pt idx="2">
                  <c:v>Female</c:v>
                </c:pt>
              </c:strCache>
            </c:strRef>
          </c:cat>
          <c:val>
            <c:numRef>
              <c:f>Dashboard!$D$11:$G$11</c:f>
              <c:numCache>
                <c:formatCode>General</c:formatCode>
                <c:ptCount val="4"/>
                <c:pt idx="0">
                  <c:v>265</c:v>
                </c:pt>
                <c:pt idx="2">
                  <c:v>229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C58-4C93-824D-FEFF2F2C50D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673417631"/>
        <c:axId val="632217583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spPr>
                  <a:gradFill rotWithShape="1">
                    <a:gsLst>
                      <a:gs pos="0">
                        <a:schemeClr val="accent2">
                          <a:satMod val="103000"/>
                          <a:lumMod val="102000"/>
                          <a:tint val="94000"/>
                        </a:schemeClr>
                      </a:gs>
                      <a:gs pos="50000">
                        <a:schemeClr val="accent2">
                          <a:satMod val="110000"/>
                          <a:lumMod val="100000"/>
                          <a:shade val="100000"/>
                        </a:schemeClr>
                      </a:gs>
                      <a:gs pos="100000">
                        <a:schemeClr val="accent2">
                          <a:lumMod val="99000"/>
                          <a:satMod val="120000"/>
                          <a:shade val="78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>
                    <a:outerShdw blurRad="57150" dist="19050" dir="5400000" algn="ctr" rotWithShape="0">
                      <a:srgbClr val="000000">
                        <a:alpha val="63000"/>
                      </a:srgbClr>
                    </a:outerShdw>
                  </a:effectLst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lt1">
                              <a:lumMod val="8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>
                            <a:solidFill>
                              <a:schemeClr val="lt1">
                                <a:lumMod val="95000"/>
                                <a:alpha val="54000"/>
                              </a:schemeClr>
                            </a:solidFill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>
                      <c:ext uri="{02D57815-91ED-43cb-92C2-25804820EDAC}">
                        <c15:formulaRef>
                          <c15:sqref>Dashboard!$D$10:$G$10</c15:sqref>
                        </c15:formulaRef>
                      </c:ext>
                    </c:extLst>
                    <c:strCache>
                      <c:ptCount val="3"/>
                      <c:pt idx="0">
                        <c:v>Male</c:v>
                      </c:pt>
                      <c:pt idx="2">
                        <c:v>Female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Dashboard!$D$12:$G$12</c15:sqref>
                        </c15:formulaRef>
                      </c:ext>
                    </c:extLst>
                    <c:numCache>
                      <c:formatCode>General</c:formatCode>
                      <c:ptCount val="4"/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0C58-4C93-824D-FEFF2F2C50DF}"/>
                  </c:ext>
                </c:extLst>
              </c15:ser>
            </c15:filteredBarSeries>
          </c:ext>
        </c:extLst>
      </c:barChart>
      <c:catAx>
        <c:axId val="67341763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2217583"/>
        <c:crosses val="autoZero"/>
        <c:auto val="1"/>
        <c:lblAlgn val="ctr"/>
        <c:lblOffset val="100"/>
        <c:noMultiLvlLbl val="0"/>
      </c:catAx>
      <c:valAx>
        <c:axId val="632217583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341763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Dashboard!$L$33:$W$35</c15:sqref>
                  </c15:fullRef>
                  <c15:levelRef>
                    <c15:sqref>Dashboard!$L$35:$W$35</c15:sqref>
                  </c15:levelRef>
                </c:ext>
              </c:extLst>
              <c:f>Dashboard!$L$35:$W$35</c:f>
              <c:strCache>
                <c:ptCount val="11"/>
                <c:pt idx="0">
                  <c:v>Teaching</c:v>
                </c:pt>
                <c:pt idx="2">
                  <c:v>Health</c:v>
                </c:pt>
                <c:pt idx="4">
                  <c:v>Agriculture</c:v>
                </c:pt>
                <c:pt idx="6">
                  <c:v>IT</c:v>
                </c:pt>
                <c:pt idx="8">
                  <c:v>Construction</c:v>
                </c:pt>
                <c:pt idx="10">
                  <c:v>General Work</c:v>
                </c:pt>
              </c:strCache>
            </c:strRef>
          </c:cat>
          <c:val>
            <c:numRef>
              <c:f>Dashboard!$L$36:$W$36</c:f>
              <c:numCache>
                <c:formatCode>_-[$$-409]* #,##0.00_ ;_-[$$-409]* \-#,##0.00\ ;_-[$$-409]* "-"??_ ;_-@_ </c:formatCode>
                <c:ptCount val="12"/>
                <c:pt idx="0">
                  <c:v>61339.346153846156</c:v>
                </c:pt>
                <c:pt idx="2">
                  <c:v>58932.168539325845</c:v>
                </c:pt>
                <c:pt idx="4">
                  <c:v>57230.308510638301</c:v>
                </c:pt>
                <c:pt idx="6">
                  <c:v>58905.448717948719</c:v>
                </c:pt>
                <c:pt idx="8">
                  <c:v>59557.135802469136</c:v>
                </c:pt>
                <c:pt idx="10">
                  <c:v>54387.851351351354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E1-4DFF-90C4-125534EB49ED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472754319"/>
        <c:axId val="730852111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spPr>
                  <a:noFill/>
                  <a:ln w="9525" cap="flat" cmpd="sng" algn="ctr">
                    <a:solidFill>
                      <a:schemeClr val="accent2"/>
                    </a:solidFill>
                    <a:miter lim="800000"/>
                  </a:ln>
                  <a:effectLst>
                    <a:glow rad="63500">
                      <a:schemeClr val="accent2">
                        <a:satMod val="175000"/>
                        <a:alpha val="25000"/>
                      </a:schemeClr>
                    </a:glow>
                  </a:effectLst>
                </c:spPr>
                <c:invertIfNegative val="0"/>
                <c:cat>
                  <c:strRef>
                    <c:extLst>
                      <c:ext uri="{02D57815-91ED-43cb-92C2-25804820EDAC}">
                        <c15:fullRef>
                          <c15:sqref>Dashboard!$L$33:$W$35</c15:sqref>
                        </c15:fullRef>
                        <c15:levelRef>
                          <c15:sqref>Dashboard!$L$35:$W$35</c15:sqref>
                        </c15:levelRef>
                        <c15:formulaRef>
                          <c15:sqref>Dashboard!$L$35:$W$35</c15:sqref>
                        </c15:formulaRef>
                      </c:ext>
                    </c:extLst>
                    <c:strCache>
                      <c:ptCount val="11"/>
                      <c:pt idx="0">
                        <c:v>Teaching</c:v>
                      </c:pt>
                      <c:pt idx="2">
                        <c:v>Health</c:v>
                      </c:pt>
                      <c:pt idx="4">
                        <c:v>Agriculture</c:v>
                      </c:pt>
                      <c:pt idx="6">
                        <c:v>IT</c:v>
                      </c:pt>
                      <c:pt idx="8">
                        <c:v>Construction</c:v>
                      </c:pt>
                      <c:pt idx="10">
                        <c:v>General Work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Dashboard!$L$37:$W$37</c15:sqref>
                        </c15:formulaRef>
                      </c:ext>
                    </c:extLst>
                    <c:numCache>
                      <c:formatCode>_-[$$-409]* #,##0.00_ ;_-[$$-409]* \-#,##0.00\ ;_-[$$-409]* "-"??_ ;_-@_ </c:formatCode>
                      <c:ptCount val="12"/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EAE1-4DFF-90C4-125534EB49ED}"/>
                  </c:ext>
                </c:extLst>
              </c15:ser>
            </c15:filteredBarSeries>
          </c:ext>
        </c:extLst>
      </c:barChart>
      <c:catAx>
        <c:axId val="47275431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0852111"/>
        <c:crosses val="autoZero"/>
        <c:auto val="1"/>
        <c:lblAlgn val="ctr"/>
        <c:lblOffset val="100"/>
        <c:noMultiLvlLbl val="0"/>
      </c:catAx>
      <c:valAx>
        <c:axId val="730852111"/>
        <c:scaling>
          <c:orientation val="minMax"/>
        </c:scaling>
        <c:delete val="0"/>
        <c:axPos val="l"/>
        <c:numFmt formatCode="_-[$$-409]* #,##0.00_ ;_-[$$-409]* \-#,##0.00\ ;_-[$$-409]* &quot;-&quot;??_ ;_-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727543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_xlchart.v2.0</cx:f>
      </cx:strDim>
      <cx:numDim type="val">
        <cx:f dir="row">_xlchart.v2.1</cx:f>
      </cx:numDim>
    </cx:data>
    <cx:data id="1">
      <cx:strDim type="cat">
        <cx:f dir="row">_xlchart.v2.0</cx:f>
      </cx:strDim>
      <cx:numDim type="val">
        <cx:f dir="row">_xlchart.v2.2</cx:f>
      </cx:numDim>
    </cx:data>
  </cx:chartData>
  <cx:chart>
    <cx:plotArea>
      <cx:plotAreaRegion>
        <cx:series layoutId="funnel" uniqueId="{13B37B3B-BB7B-43B9-BD78-2C05CA95DFDF}" formatIdx="0">
          <cx:spPr>
            <a:solidFill>
              <a:srgbClr val="FFC000"/>
            </a:solidFill>
          </cx:spPr>
          <cx:dataLabels pos="ctr">
            <cx:visibility seriesName="0" categoryName="0" value="1"/>
            <cx:separator>, </cx:separator>
          </cx:dataLabels>
          <cx:dataId val="0"/>
        </cx:series>
        <cx:series layoutId="funnel" hidden="1" uniqueId="{63671339-1838-4967-9094-7E7CE4B0D089}" formatIdx="1">
          <cx:dataLabels pos="ctr">
            <cx:visibility seriesName="0" categoryName="0" value="1"/>
            <cx:separator>, </cx:separator>
          </cx:dataLabels>
          <cx:dataId val="1"/>
        </cx:series>
      </cx:plotAreaRegion>
      <cx:axis id="1">
        <cx:catScaling gapWidth="0.5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_xlchart.v5.6</cx:f>
        <cx:nf dir="row">_xlchart.v5.3</cx:nf>
      </cx:strDim>
      <cx:numDim type="colorVal">
        <cx:f dir="row">_xlchart.v5.7</cx:f>
        <cx:nf dir="row">_xlchart.v5.4</cx:nf>
      </cx:numDim>
    </cx:data>
    <cx:data id="1">
      <cx:strDim type="cat">
        <cx:f dir="row">_xlchart.v5.6</cx:f>
        <cx:nf dir="row">_xlchart.v5.3</cx:nf>
      </cx:strDim>
      <cx:numDim type="colorVal">
        <cx:f dir="row">_xlchart.v5.8</cx:f>
        <cx:nf dir="row">_xlchart.v5.5</cx:nf>
      </cx:numDim>
    </cx:data>
  </cx:chartData>
  <cx:chart>
    <cx:plotArea>
      <cx:plotAreaRegion>
        <cx:series layoutId="regionMap" uniqueId="{DD2802FF-19CB-437B-BC98-4F9DB428A650}" formatIdx="0">
          <cx:dataId val="0"/>
          <cx:layoutPr>
            <cx:regionLabelLayout val="showAll"/>
            <cx:geography cultureLanguage="en-US" cultureRegion="IN" attribution="Powered by Bing">
              <cx:geoCache provider="{E9337A44-BEBE-4D9F-B70C-5C5E7DAFC167}">
                <cx:binary>1HzZcuQ4ruivVNTTvRFXblHcJ6YnYqRUrt5d29SLwuVyS9QuUfvXH4hpV6azXD3dc+tETL/QAAgy
SYIEARDy3x+Gvz2kj/f1myFLc/23h+HXt1HTlH/75Rf9ED1m9/osUw91oYvfmrOHIvul+O039fD4
y9f6vld5+ItjI/LLQ3RfN4/D23/8HXoLH4vz4uG+UUV+0z7W4+2jbtNG/07dq1Vv7r9mKl8o3dTq
oUG/vn1zcZ+rpvhy/+btm8e8Uc34biwff337gu/tm19Oe/vul9+kMLim/QptKTmT2CbSITZCDkD8
7Zu0yMOnakvyM4IRkgLBPBFHQjz/9uV9Bu2fh/RMfW1EZjz3X7/Wj1rDpMzf45Yvxg8V7ts3D0Wb
N/PKhbCIv7717vP7r/dv3yhdePsar5hH7/3TTPeXl4v+j7+fEGABTihHcjldrX9X9b1Y/tUmRf4T
ZcLwGXOY49jcxsihLwWCMD2jtnC47TDMvhfIfjDvHusatko9/nm5fNfBiXj+9e4vJh4Q6JfHh58o
H4rPbJsIjjATBERh45ci4vYZ51xgyZjNCKEYPUthf2b2A3qm/fET89zuRCA33l9MIK73M4VBzihz
KCOCSEExReylMOAAnSHEKAPVJWcu8rzwe2G4cE6Ujt54RdpmXxQomR+r1tcV2fc9nAjI/f8X0EsF
d6S/LfuMOLaDpW0jCnN1+IkGx/YZIjaF7Woz+MNOFbjb6ugxH9V/MO9vLf/9fN+H9/lrCvz96nUF
/uP50jNHMMmpgNlIOmvIF/JG5AwjmzGo4JJhweA+2wv0Sdz32vLgfiueyX/8+LmHpv9+wuY33vyf
xa33f//kDEFgVEhbEsTg2uXYPr0A0LyhEah+QjinWJ5oF/c+vn/j3afqt6LO/6P9fNrBd7O9/E7h
XDwO6gHW9PSCvvj0+uxPruP/5Qv6Km/ua1X8TK1jn9kcDhxBzn6XOS92oSXomcA2dxhz8KyUKGil
4234NKJn4h/fhN8angjl6nuZ/HcbTZdF3UT9o27ePNsq6lH/RAlxccYZo6AaBagCBOfppYQQAs2J
KOFYgqYQwjkxbF8d35+X1w+6OZHe5V/Nprps8/uubX6ivJiEi4wLh0qHc0wwP1F7YpanJGD2IrjE
TfXxgXoa0H8goP1M3r406399e/n+OyX3332g/pl+eaybn+obwkXDJCg4h5HZcsJwRI59QwSXLUVI
gCfCMcZSnJhWTyP68zL51vDkmPzzr+YZ3t3r5L6BKEJ//zMdRHDawTqQ4JdT55Wjgmy4faQN1rAQ
SGA6q77js3I8queaP34DvWx9IqG73V/s1Fw+9r9BROFrCvbpT9Rm1DljGElwOzDf+/Evjw6zzxwO
QRfugJuIKVxDz4LYm6kvhjUP7fz+S33/taif2f64vH6nqxPhXZ7/9YT3xq3bXPfqIfmJ0iPsjEqE
MQXdxzAcJHkiPXaG4KpiNpgWjuOAlJ/F8k16h3E9V/0piR03P5XSX00JXhbd/Zu7h6JRP/NyIuAI
UjhhhDJwlhCXJ4FLCKJhQiSGA2hDaIDZIMNjJXg0queKPyGhw5S+Nxzu/mKn6LpW+cPjG/9rf19/
fbPRP1kVwmEiCDx1sLQ5hCGMoX1sRYCgbEeCqAhz4NaCWM6zPPaH6bXhPXP8cYm93svJ0br2/7tF
94Oo+H5b79fiBYvxvV+GUn7vLYA5ZxBQkYSCT8QJnJgTl0mCWgTzHJSepNTmAkHc8/hIPdvHPx7P
6wG053Yvxv6/HfQ/iUAcRf2/LdHivrn3zTvLH659fkw4afq0TK9t16eqzddf3zpSOnCTfHu/mTt5
scAvTa/9Mh81fLzXza9vLWSjMzD6QESEM5sTB2ITs6M9VyH77Zt89rx/fQsmiA1BQ7BCpM0hmDRb
77po5yoiziSEnqQA3YkZwuAbP0/sukjHsMi/rdET/iZvs+tC5Y3+9S2CgFS5Z5sHRyBcR6SUsGts
CERSbMMYyof7W3g8m7n/n0KTnUo0sGuIlvcXsqgyPwvuQhWT3m2TzykvPTH0+KrDylq1bR5fqL5z
4Br8tlKvjYLOE3oxjjn+C86MA5NFsDrz9j0eRxsnxA5DGV4m9VCk7lBchHGQbSXK8i2fiyFmodvW
ovQcK93kPcq2hiNQwGYgQ2uVzRNXTna8trraD2zqySwa1rHA+bZXxbgOiePRagpWCKXLoOjyrZiL
osSu0ymxNj/ZTN2ewfx2WmTJAkQ3uT/83dfGErXSWtpcnTfd1E9eOTB72QbVVT9O+Tat+25Jpv7a
dGlmwXRYrLLmaTqmRz5o249Te9iKNgq2OXXUok+nwHU4CMTn1tB5ud1ULq69UMbO+ZhmrtNLtZys
JtrYgS4zt8vxuK269rg4pbVDvwxjfkvbAFoY5tDqKmg8DjtbpMNilD3yJkvZS8uZLOSjPNNb1eLa
9sZR1ttAtHproH390Oc3ilp0URKBV81EqE9Lq9ril4UdkDp1D8QDzyCC2AtSMXimVuaVfmIM0XSn
7N8YFeU2JNNtl6pqOeCkmrxYlcU2+laQNiy2PRqKrYFMxYE2AJi6Biej9Y7BNNfcmpJVVCrtSrtu
t6bIarvdskA9oYzkYlFnUQ6vDxNNTxkP7Y4aWyWIBLaXV0FcbDVW+COtk2nL56Kf+Lg1qIFENtF1
PlmeIUWxWsERVmtTR4pGZ66pIE1YOx5roE+Me2cV2Gqb6MZxiyaFLa7y3t7mRTtmblHTyKscTb04
pPa2jRl9qtfMgnpDNfwVjdA2JzVZW02xMPSxxWP5zlQY3MqreMNItHRI6PitnbZuH9Nbrcd4U1jW
83qaNTfLvV9kI5c9aKgnMomaSvlTgthStUXsiTG+42NQbHHdFNshFyp1MwsVWx3WAJoqgx+K12g5
dmqP4kj7YhzrDeqmz7FV5dtMR0HiGnDUI87Waj6RJerU5BkwmfFRV+cpCS7aqm0u+tyTuIFTQGSg
1zoYrPVYKi+Pq25rCkHHbhvMxQ9pdChXbd7KZVIjsY1bnC9bMx8zSzOVYp6kgdIy1ZNnauzYegaP
OJEWLjiwbhKU9vkEFsPCzovExUQNWzsJ4mwPGrwsYFEzJ0Be0dfDVkes37JSU+SJON7BQuhVNlcY
5jFly46VtT/WOdmGQVa6iuXhqmZduT0UuiXllukxhUNpx1nqVjPB1O/xAytYNum6Z5laBVW44pGS
3hgqa10Ng2g+ma3RmdNrdkUY0WKB8gYtupK8q8uAf9SVGBZJ0FlunYdyWaW427Kocq0mLDfFjBnS
UAYSRkMIWsphuja0EHcB3Cdt221RElmpazkjXsBNmPuilMHOLazwOp36epvKCBRaQettRsIudQ3R
4IfqUkhPWu20PqEb1BTBUOlFlvXFuhwmazPOGsaaNQkaGvwEGlVyKEy1QafWvqq1wEuDHegH3l5N
qxb1t0kPelkn4bALgmZjlzX2YwdFO1M4XdSs07xbkdoW7lhj27Pj0M1Ulu5oJJMdVd0TNMJ71yIt
o9p18rDZqmlotg527PQIL2XRbDudAtHUG9wUxHA2U8vXYii8oy7mznRkT09NGIGjpZmI9zymcT13
a5oYVNvscZSy8s0dYoo+0n3qHnADHd0z8XiPWDf6YZBWtt/Oaj4qWbEVWoGWOAJNFe/i0vYN1eCH
4ojTEarc7jkP9QY6NJShbibPEI/AEyaDiqQIFoqw2E14EqfuaZtDn6bGFNY0weANeDSOE879jA2x
ykbQDof6o8mfVp32fzSoo1aG63Ri+1FVdXeXoz5b5lkvnzRoakCjMavQEk/UPcNBmRpleygMu0EN
i4EOtANfnop8e0Bf4ztS5kejMpzW2MV+XFaOjLNNqhpfcyedvGzMEj8dhtBNZqtQJ3VqqT1s8TSw
yR6uMw63BEl17lq1wot2vjpMob9BnVb5lpkVEKbcwzjK0eRLsxzdfJf0iQgnT5p7Z0/eMx7DxxTz
M2VST2tHDd5TR4ffMtXmt03vBjr6NYMbnn2fB/ww8j17MvXBgvIidmU2gLk9F1EU68kfKc22CuKn
o2fACQ8MDOsThqhtxQiXCljje9Aw7HlNs32DV7mOGpgODvxH/TmtE/kDKDS312AKVKGWfhbZHwLj
GFACu5DnsvNYwuPWvoa1TnJQVnXqLHHnbKrMGnNPJJu66v1kTFyb18WlLdBNUQ3N+4YlcGPmVbmY
0F0jknFnF6Wz7pGzqyMy7oawuI4y/aFAYkXplPmpaK1F1Yvcr2qV+R2l8SqJGxW5QiNrN/AB+VwE
apGLur7uKtot4CW69mrNm50pSJ+0u6zmgxs7pFgmYexaA37fFsVDVajqI0V68Kkc8arAqQKTua78
vnYKd0rG1o0T0V63zKq8oeQ3fMiTcyfAy0Q1g8d5i30Sssita9RvaQZWX1gh7COLkas+e7RQO3ko
4vm6ZpxuBplbaxF/aLq+3wRV8w6Tvl4gmvNVH/L3eV+S26wq6I7b6Mug+tIzaxY7wyPviXVOxqxb
WWm51pXSq9CpyEVHyjAHEzrwm7oqLgqwpZfdIDo34yS8KJNsWExVFnspssJdPhfgAZd+q9JmnZX1
Y8SCDxYeyvOeoX4xRLLdJipNvBys4HGRdBnzcMQbty9UH3tJWVFXS4RWGpdqkdlD4bKkUkseRuGq
V92XyBrERTqncEoa7dLEpTj0aghJ3tpZVHu95XSrCY132lnXHVnGOEt9qhKQVxMmn6vko0qJx1mv
VmE3ri2VkMsp1Yt+UmSXB7a8EKSSF6kIyWrKyW8GQ7n62Ca2dsGd5V5C08Yfh5jcqrB07SyLr3Jk
47sq6RMvElpuKYnKD31AwesSWXXBZzST3W0SIOuqZW35oQ1HXyeDvDV105bJgd4ViRh3TliLc1RE
4rzNr1X5Dk+sDtzCCafrdpmrrLvOZnu5UU7o8qoklzabyGWZxbB/nHxyw4kXYChg8JM5WK9zETHc
bKKo7XeOFvyc2yM/t2fIpuGwECQYvGY2iMOhcZZtVZWuQTtLsNWUqc7jqTyva5HvkiYtdn38KUJO
fUvyIH4Hz8srx+ns80aHK4GH/mpM9WdKsn6DdBEuHNQNft/zrcyH8JYou3ivLLBboq52eS8SL9R0
XFSVUu+jVKZb4QTKq4heDqONLsuh9FVG+XUs09ZyRf5VTqR1UZ83NzmrKaxLRu+yPlmEaZ9d1SQc
lwEH3SFoIm+TTmhvKlvlBaKs3biT+HoM7GYhGXhccaHVtsnQXeqgR6eJ0BfSiC8tzgbwywoQXeoU
l12BonVaBXdD2RWXOK02+WJRlnZwLjztxPZ2SLgfxc14OeWo3YSTVC7NHLKdaK8XAaqkG/Gp2xAd
6XVISbyQbZ9vEh7gyyGto5UmKF+yumk9lXTso6WTDygPXCsQ7GPTdbZH075yR3uwvCmJwYnMMxc5
KvXKvs82fFTTJW3iixoO/k1r1d06daZF1vReGoefxrFA78ohCJcinfLFQPDkY97k3hAjuuBpKxY6
ysorrdPLLg6ta9wVFRjSrH1fw/K7SHf956Qndzgg76vSLjZdyj7JXJZuIbtuKZ0UbYe0+SRrp7mk
dtRcDjT9MrW08grW3oWRSB/CELRG+bUYMn+wq/qdaNVnSjt1TlNKlrCkvorr/oHY1u1U170fT/Ho
2tRCu7JOF1bL7Y3VWldTPeAHVcWuDYZtpMD8aorwSxXUtasEmMZZGsDtrO1tyGx7K3gKXrCVFBse
yRyU+ISuyiywrzgEGUKRRRuD9bgdd8FE1n2d2jtTBLgKlyPu0XIqZefXEl/1FnhOPerHTZq2/tSN
YtcyLnZ1mso9dILakTMuLGFXCwtZsRvYMXgryXBbR3c9nx6TFPR5m9bnA4uYy2XFFgKB0TEmuRdE
zEdTI88Vs/DVENj4irEqPi/LYmOweKx6t0Nts8yCEJ+bArfruETL3qp2aTWoS6UZCCd/oKHCmyxQ
sB1jhreqHPAeYuAA9lnItyEXmaf6rFtkFht8TlLsshBltqsd2/LCLmx9K5oCuADII8Qjq23S02xR
T1a0aqjzLoxJe95Peb6EsGN3ju1yXE5VWrlT5GasHC5KsNtd3LUphKK6yeM9Ki5iK4v8QFedNyaX
oQjXURA7/gBxnYvppoUIW7OpJCglHKT6yhR5LajvRPbDWIhyM6r6POeOcuEwLGCE1c4UvGhBdZVO
lbtk1pkNOBKR14eFXOaxXbixcvK7mnfl0g74JwjUVp6SYXY1VEXnD4FV31hxGfi6b4dFOdZLJuPc
1xbvwQtH4bu6HSqXxAVfVaxBF3ouchKjC5gzXTglGE0GNRUQ8AQ3KQ7KTUDSZlvnU+IqZce3prCD
LvEDp2j8gVjxbVY4iWtZQblMgtDJ3MnCaDvpDG2TfNJ+HePO1w6/Ug0vziWLWg+pIrrtJbgfo9WX
W9UI0K3XVHBQGmHgt+kkVwNJRePjPIo8rUSxQ0la7sK8LXcGHXj+UKLI2bARRm4P8bjKowotirrO
FwTF0bkpkha8TBtU4SrmDYfAibVIdNjuZJ2FrpRTNC5q2T7kzfA5Gsf+qpJh8rFu3LRJ+2XWJWgB
8V20yHDAFpgpfakS25VcyOvE6eLzKOegN7Lcx5VQc+ipuRWqb1dNy714CEMIgiZ863ScbVnecIjG
kGnRZbh17ZC9H+s0vxcIrj7VdnKZdlO0nPoshSCsXpA8Gy5G1oMwo0a5oZNf1LnoL6qab62JonWT
i3Elh9FyR1mmXk1VtCo/JGMZ3FppwTZaNDsIXaee3THnfZfY3I1oPC4FYl/iyZJLlOp0VTRMuWq+
WihKxQInnQNh2xbtrJI7lSscr9Wjx6N4uqqiVt+qvrkLu7ZaVUUg5N3gjMlmLIXXwtkssqy8pLyd
boc4hqidBaGPDkdd5sGvJ57idruGF4Tp1mEwx1JfScvJs5aAQeYPc8Tb5uD8ZFMOJnRmleDqGGrj
IOHZaUrdmiTFtpkLAwXlkLgpkp0o8s9NP12JxgFvz4TLqenFgFHRzZ7ObJ4fChNh5yGEczPsM92Q
JZ1DtIUDHruBDsWB5oRhBI6wJ2dPJNdRZPt4dgf3oIi6ZE1EVa6sgXwei6SYvJDCYEMrsCZfzaBh
D2T7ro/IOVFaeCacbyLr+9EbUHfIGj0DpkUKczJcYKwEIIt5Ir15VNhTZ1wHFC7dlq1N7F4PEq6e
KR/d4LAiZsZmAfbEI/zbk0M/XuB6Gjbml01xeMwwqOn+MGSDmgpD+yH6w65SRxO3rhaktPFeRIa1
SYpPoSx83gXVAowuWHVccezVYSZdDLF9sLxHty3oYzu7oNMsDwPVsx98QIsoy3yWod9C7IDub9Nq
O6i22gYQIF4Hqir6i64SuWdH4CQha4Lro6vW8TTC3mvmrgLjH7ezw2xw81AyFHEyeX0BsU2FR+VK
0j0cFsZAptCU3Iw4b5bauWrjetiYJx/dwQMAvARhMIfbS8NoDRQtIhQWLmqrHLqefy+NIfavFfN6
ioZFCm8ASrHbSsvNZA3Vapidz6meQ7LFgKjfwZKZnWr6l3SO8k2Qr+KXbfgva45BgRWZQX6/pgvD
grS2IDQyxxv2Banh95sBLcxKmmLsFloQfvS4JYWC16xxADeqrcSdkVYVK+mOvbxmdPwaVZHYQLsT
waS9lW0a9NU8b6VF5KO4a2AgEnS3szXHBBTxOmnhuWCahl1es2yZjc42y4ovyIkTH7yuyNWzuA/j
sxDc+iyErLqGvFdCWr7uynjymhhe5GI7dJWcg1wC638NUmKf6rHaZvAW6MMG+LTfuOZQGbANIjhf
R9T9UTPUw/7utajcoC2GhVk2PKuNwyoinixI1jRrc7xMXwelYzo5oIZlf74N8aTJ/CplReUVoahe
jO0cQKyMegryZQEZEmClhAXyCzB1FphMpZv1ol2OQ3lDwOuFiEO74wVd0z67wWAwIXgXycLgnMWJ
l03NDZufaCX3za8mRRu5SocuS/EyLBsXcjRa2Czz4eoYcyktRy9x1lahWwhAkQ2Jauyag1ZUDMIw
EI+AfWEIRmUY6FAcaLirgdHge/C1NsgwHZobsZujsm9j8LiJlzaEM1da9UtLMb7an7pvGsGgphPD
z3C94ZAettorWgzLmH6Cx2+6OuzVnBFvrGS/NiRw7EH3Gp2yBw3V4AYyBTMxtZCn15JX/ZI4E/cr
Vq2Ipv5BcRjtsW/0TZk4Bas3x19EPD1c75/THwqw4lQYPX0q+g39x+qxmHNhtPmK8UB+iUIfTzkN
c97AC+S7JIbn1/yTNIX9h6o/qHyRw/AiVeM5C2R+7ceQZvXtWf67BIbnTI9D6sLM/5S3MOdMOvMn
PTZYBQ5xEFQ95y0QyCl4ylsQeP6gSUA6soRvZIjN4Bn/OW8BnTHOMHwywxhUQCbR81xerDN8n/tK
wsCcgvkiXcDkbUIeDOTDgIcGX/y9TBeAUzCFY5KJGxHzdPrQNcLaMicDHzwcisvaqkuXwavC6kCD
uyxCbk+KpxrDCL0UF0krnAtdOMjVaTd+tirUu5QE09VgZ+nVaxUlTut1XNelhxOCdsaCM4VBe1aA
LUfnmpNqJ1R0WRHn04Fe4SH0K11Gm34OGrRzUfYZXBVysFcG7SWql0eSfWX96JxOcZz2AesHGZRI
Ss4hp8iWkIZynG5By56pnkzkhoXyJhnzCIICUbZjdetRTXO9SIkML0zRIlg3lQRg9CZY+UgQ9KHn
7b1VhNYj3HKuQCF5kFOH3YiU0Z2lA7GEIA/bdlQNFzxrkCuIRdZhLEoIgcmk2pWyBNA4YgRjEEnz
zTEz9abgHF6xVI7Xp3wTccIF1ph6ES6G2A9ZdRuEcb4TURlD+MCqfOqk8Ye8VY+qIcGjVb6PYqK/
Nlk1unGejHc1LqeliFUCWWffjswrC8tP82ngW202PzBCANWZP9k+2ZiMRuFEeNLciMp63wxJt2ud
ptvpuTBQqiDiG9oj9U3twJ1ud+B7jXZoK0lS74Js0fLiK7zsOe8HUcP79DPWzZiVZF+rvsT7uhnL
aj26hDTws6VF7pzWJotRdHhZDzW9k7ndnncDfZiSMqu9aeTrokX4isRj4jXg3PtsDAZxHo4V9/U8
eIzDsnJ1GY67Q7EnKhTaXoJKy48D1nrgJycXUc/pzUSKr7ndQ9g9h/uoxaI8HzvB/Ab30fvOcSBG
qcvgMfrcJpb9WGZt6cbVOL6zSa2WOnaCXZhlwvt9YcE39CfHAMHXE/MHqAgSnyAXnMFHFMfHAEJI
iPZT1d9x9p6rlMeLwEmaJY/L0C0Toc5NMTBZ6z1+BLIhjc+7HJzlUV4TgwxZOyxfbQdLdgc+ir1q
rBbiM9+6fr1/ElfIo9C3Z+pN56BVWLzY/75jVTCgpKHlKmHDB92MAbxZBPi8DSQEJlq7Pm/oeFX2
Y33TzyT5TAKfFMIcBtWiv6K61DeGzZA6aGS6MKSX/RhWIat917QuyLkFdpRWKyysyyYh402VO2JL
o+6Lwdikx5tY5dGmgriDK+q4Vt5AE72SqtHevkUxFJta95mrE5uAiYMo32Aru2MkzKxVwad1G4t+
N2jcy0Uo0xDCldxaZGMUXEJWxLixWZwumAjtqwgyka4qHGs/j8JwTztUgLGeeaC3u6WhKTUO7pSO
2MvCPjmH+N9xcaBBLs192OVyeSAdeA+0Yu5Eh8Og3RZetF1Wq3Z5YIxqksHHGb+naND8Le0LFQ5f
NzqUwlfsglBCvrsCk8ohGYP4+12pe1x9qWxrF42anI+FQ84NlFrWMWoqxqa9b9uxXu2xmVfFk+rc
Q9vCEhmEBukR6aS72LGiztWIZb7dM8gwmLuxw06v4rAgO0gCCi6iKv/UaIu+ay1H3lLVQ5h2pO+6
mTRl0xLCO8WNIUnSx65C1QBPDMABdzD3agtEb1AB77ZL0kKsV1s1e2fnA9mElYQox9xTR7FaNgFE
vDMfgnxslVQZ3aq5MJAprFaSbZ12dAuB6gSytmbwUGMgQzOMh3amG1LAfyZxD10c2p10Yyle+ZDa
ovb9H/pyTA+mHWr4sCLZoC8kj7q7FOLz4I3ymz02CnsBATtnadCmT7JLXJVXBgujtrtrZiVupdGw
SzMGqD2iNaScVp6plWV11zVs2jD4jyEXqMP3OivCNcSsyOgKyGiBF7SPTg5euGEwBTzXORf5XEQI
UlaItj4Z+tjU0Mg2JenzYqEgB2txaGcg085AVcL+nW6ePwZ/ub+xjYlwCCSjwTc4zulNGoNzWsNj
lL4b6cRdFlvyoinL4CKH/Mdd3uFFOT/AHegGMgX4uJlbCpqvDrQDnyyjdmVbkJNxqDUdH1AOoaYp
S+vdCd384lTLcsFICWpnHtOhYwMFTjvtdO/sKw/tD4MtETz1JWz8ndENlnwaneng0Nb8xDw6Vrb1
7vD7h0FAClu5sGj7NDrT9DAKLvG0myDoYEgDxGch3W4TppG838Qp4vccwvB+kdrVNmU8ueuK7sv8
hHFvp1nr5szi1/C6o84FydsFn3S3YLyGlwAeNsMySzOyyCFL3U1IUSgwCZVcWxDf6s29KJ1Rne85
q/n+a8vIr8KQb5hNUPrR0CylezcohfZ5Lyv1MCq78XkWdG4Z9bV1Y6Gg9u2xZO5Y0WoN2YBfBqvI
LnUxZZftXBh0jOxhUyF1cyAZejPI7LIJIEgMcZm1IcHXlcx2DShTmZ+joPMMdtKl1hW+CLVv6g7d
HrjC/mMUV8lFOXCyzOFtahlqMl7Iqh0vAjhMF6q0Jhd1VbqsiqkuV6ZmCJtHe6DT6n9Y+47myHGl
21/ECHqQW7K8k2uNurVhtJmhBQkagObXf4dJtajRzL33Ld4GgTRIVKurWEDmyVOR1uNs2qZcAOhm
jkiu2uWRXIouna4eEyXSUnLcar2ZnAEPF7+9bbGvIlTXs7RoxiA3S/Y/zrQzgcHfP4sMZ3qLQW2D
0sA1cAP8+zmJ42osStuLXzRN9QEuMUCUpM9mU1oYPgi/LcacBIeQW0byrM9uzfjmNuQmYDjA7nmy
qO47jvyYmfIqRFGw2ER2nu15PSRPXeeWZCXJqf3kqTKqjx55qxYPMpJbb43FhrtmusSgHSpuBVzu
BN6752GuxolIFHLn5eL3NAEmMbUsfuScDU3geQMLlRbryKtF9kH5kxeozJRFWEUqw7FsbA4dyUq7
ZbXfPhR+35wtp7I2rNZFMJdNXnpAEfejUzeoocbiBcV/FhqxU5zIWrTO46ilxrbMGicsVeI9sQrf
aV5SFceYG+xJ1DE/+rLli7VnKQoN8ko28vcrbQxElfSnHqXoJy/FfnNTVogDUnE3ZmJnIXVyQp2s
OWkNQadJNtiMov40JRmgkQaAWywaUweYbJKXKepizcmnKDSlqLkX1WHejv5GId140OtpLgRW9n09
D2Ou9zdRWWE2lzto4DwJRG2zbVFU1UWkhX90Yi8BgDOt0HowtrvOirIHIzeqjTOWw3MFyHmAveRr
30jUphP/T4/xMO9w+mXCjveGVHepG7cPrDGah7aN24veDHckgTWsfUDlryFV/O5l+aK9WFj4SfW+
0DY761JPY3czWKm2elvzS2V62XVEL9WmnXr11ZD51W1N91fuao9ZN/CX1bWeXcsC59WkjtTX2Eqv
JSvYrwbHoKz08ptlTvdC8fbq9l5zNR3u7pui+07Sqm+rslMboQW9O6WLqz6JfgjKeSn52cXw11D6
zX7ofRhwetc2g5KA3FRaFbql7d9c0adXS/gZMCsmDuaoebZp071WLj6GzujKU8l5+uhnU4l6Val+
uEnzVSvL6kthsQhpVcl2dtf5L5Uw9uSwxla5ixcmAFP4r7FrTZWBLNJyN4HHbddlrAyVjcyK9PLp
Mjr4JsFZ3/jh9qFm2MUP7jfuZsp6/+xx17/L8z4KpB6ltzIax23jxMhST8I85fNAM9LRoPC1wIN/
8xmKXB6npr/zeGRudVY6T0UyJre6dx76NnafSNV2xkOjeHrTMt150o3C3HapbW5JrN0yufkDe0hy
GCvRA7nvRjcgJ3UJXDKg/WNhngAn9qsN8sfGZbAa48JSNS1mzi3ztIhkNgpLurt5IVlIt5iXGH0J
pLkGAMwPo+o2E17bq+PraqM6o7ui73K6NLjcbXJp9N+EUe3bRkt/aREuU041yKescKJ9qifTIRpN
+Sg9jiP77PL3aHqrddc21qdLnOfRJpaO+tb6uFjWqr+OViL2hWoPEwL9wKlkDKXnRFcdsxsObiJs
+iH9kXnJWclk+CMVjQYUkDPs/cm8uJ2P0rfVdZfR0m8177Q4VM1kXPMoPURVXD1knl4+dBOP72xu
oNbWvKkyq2zv3fxK9iHt8DyT/SHjDgecozYcJJBK90wzGjSOQ/AQJ9lmnCLng4FEx2c/zSTt9+lc
lc4lLzdZafGNoVnsas2DSAqJL+d5ep3MjF3Jk0yrEy2M8hH5lzz13taQo1OW57buXoBgDEpbiR+Z
U42hKFzvLik859iPabnXRt1+SjW3CmK3dH8Vyl184yr/6Ju6RruTeX1XJnPnQzJcacADeLhmw5iP
wYiU4Wm2ko6s6WxNyKpKNz6NPV/WpiMvRpQqIsBkyBINYrE4aXOydfSNUJWmThjqdBJZz5CmuDoK
YyngkF3PtboIFldb1CdyIpGGD+6LZ6wByN1KYeO7d+ge1Vyr13lWBgx4uBOJKIJk96mrhyTRgPpa
uffq2A1lM6Yh3n0a8H6pe2e2+F4t0L76rTBRcJoTbBcvL9Mvquiug8Hzb1a950OEGmbBUtR9y/Y5
Y+JsAfr4im6dfhMlfXWejNR6Mrv6ifRGhu/kopL9pYtV9tjV+k9n9teFVobM09xr5PXjfTWUIjDR
vPXa9ylynBMv74bMy+44nrABjnuPoqyOnqqji6OhHUEfzXNmofQTzSpWAf61ijQjXW7vXZ+3ixet
Jn8aVq/aHR/zWG8OpPerxjq7HMhizR7CrG3SH5GmDnUjq5dUuuPesYdoj1aQ8Q+GbrGUN0ByWnvX
4pL/zF4iAGXOsnSzAd86yTZXhrHVNNfZxb4nX81qN/hO8d3Uh3yXpXaGfhmX/5HXzdFsK/7d9ZDb
7QBQzPufZVvihXSG/Tj0VXHxB/VNNYnziBub8xiPRR2OQia7RmgbR9Qumgu0RDtrkx0tQ5z4UJKc
aG225TUO4UDrvZk/O6bk7tZIWxR2/TNL3ClQ5pQfPF0H/q3MDROfbc8NEg1AiaAux/Je+YFyk7Td
kres2G/vSXFzrxkxCyqRiCiw7pxbOibVDS/CB6YUxzgSjRkp3Hojst9S7/9hmWYz+TQRqtIqa+5o
LeOi0HH+/FusUkSxEdASoXBGI89Fice+FeDr2z9GbbdzFSt+6kglBM4wTvcK+ckTLzVra3lW/A1P
xV3X13zxiJjDz3lUXeqh6R6FEk7gZVp8NCytfdSdTntIjNAqHb0I8a0gD7zu05CM/7ZgnBdkRoiv
CP06DP6Bu0N3KYFbvkyT1e5q38oCEslAQx3l8rL60ayYVxiFm+IAwiycxn9HIcMq9h6ApoB9wWw4
ABwZuCyu8VY/WtaZcturUVwbR7/3BDKCqFThf55FeB9bVQxwPq589x4bnUBHL1TYTJPaunmWHXze
eC9OlH9NqkTdGxpPv8Rev4sMn71wO9dPbte6IZu9vNppNujwMY5kTZPuHCW5/dhMsfmg+dO93Vr6
H4aD9JgTOc4ZhaK3Qajul2Egc4zmNXfR657ClxX5laXG8AecvfGCnXNv178SNnQ7fYyeuAl4TyKn
TOLGCo9pElG785PqzYXCWJarDlk9neNxFCpg1qtIS/ucSMO9JJON/KRtNu5lKkygpntgvoaY18jp
efIH0AJiT9bBGmS96cVr1fRva5dwi5VWyMq704SV7W00hJ4M4IaPykhDkmhAa+mAXkoYM+72y+zf
dMlsJZcJdxfkd/EM2hhm1wekrPCp50Gc1jAt87xip1o27iFTbLrY6Hm9eEbyh2sCW03Sqjdn4ydd
M+PerVQZu9WgbKlf1mU0I507NkPgMOAI/x+cq1zLQgYquQ05f9p87EQL4Je5AyyxwZddkb3qUVKH
jjkVVy51/bE3/Ge0T+avY+2qTe4oduKxad8LdKKg+bs4WoX9A+BZmeBY+iYKpxgAwEKW/w6MXIuL
Xfe9E9iJ2d4B1/afdfkUt3fdvDQvUpypcXXfuaxvt3lVdMvnZGzqEbc0/BX1JD15dcQBgOTacN+K
/gt69eIzfZxooKWNqt+Wki7SbP2C/hkgorGoqjtnnycAbFa4lG4zz+32ginrZbKHFA9Z27t50Qxj
b78CUGm9eBq3LqnlOnOa3HpZF5EI6t1Pi7DO9GvgG+MJRcOqjeuzZ5RJelS1/WsQbrKLDYka4mIZ
xvpMMxqkA8ST66Nx0/u7YXVeFmtS1OdEYVgW22hL6HimQssp7VDYuXOo+tb5UhpGtfO7Eo1kmeN8
sdJoPNqWLUISRZpYVxZ738jXaE3jsSkAyJ9XLg6o+0U87R+WYL2eBK6NPweJ/z+2klYYezPYlJXa
MtTJ+DZD3uBW5b59/KB6d7PQBLpRRpdt1qU0I2cnx3mTe2jaeF/goCEdDfGznIpsCbxa16U/ecKH
UAB6uHVLXTOBKJP2LZ4q/8JQEWomx7rJGZkc0HSa0PDdV4ASk9+yJM89H+WmOCQd+dEQgzbg5qY4
DOW8ldtPBtWMH/Yg32hu4fi0DxnirnuNzS67gX6DobjpDJflzWr+Fel5+odWJ9kdUz7VdqwXVF+R
yI8stiUvfJn826K4zvojakN/NgNOsgD8qC/GaNvo8Rhe0sZRXwbWqi/MQkG0yRah6dsfklvFlUw4
vKMNGzmYPYkmkmIHirVYlVxikUQBEavI7OwL7cVz9QM14QDAXX8fTeiWORl42QCF9sC8526/cTZF
a2pfJLPxoEj69ig6mT/3MonRNDQVe24l+bOyG3fnOKPYFomRPTPc8Q6qb+2QRN2T6gwE8BiQqCVM
gA9QvtBSYB3UA7KKO5K8OIufhx350UauTHeDaKpr46anifXxvS3bYOx04yHxKuMhY5p78av8ps8q
0keyTE4mA9yOdOSGh4G+92yvCkmXOyhxlFN0qgAA30wsYVsxn5D0+Vw0muZZCO5fSSW7SlyMOPuD
bDTQIi+t2JZEvMfbR9TvzmnueddR9v41lTLtfWD5gDhVpYE7vRunoUgz65lEvJLko+jladhy03yO
MgNMof+tCghCq39kZpnhmjb4/WbCTIt9ysw2KAK7RdY3f6RxM25tRwX4+pdfG3SBH6pyaHZVbY6v
And/ZjH5NdLc/uAYdbPL9Hx6deEv3/1X/d/96zkOcJTja4fv70/+FP99X4rv29ab/xyfCYD0QAQ6
HCvelJckA3xauXH1VZT5BDILfzjmQCF/HVDNzgav+MLddLhrfOAJSR8Z+bjLeJ7uaZU5ie+sN+t7
BZTlU9INp2EOZvVIV9kj3rgkao7GgqEXPq6JlXzxmwMtTpIRx694aPC8wJZiHID1Swx9NzroyMfB
S7vSUIvKPedtgRrTbxWasfG4I7kf89ekz9oDSR8MJv4jtpPRiVDm1lsokw+o5Ze4E8S6jsOqM4kD
sDL8xdGRqWkimd6QjCtfcNnFDWgangu3de+VIR5JDdw7WDWQrgg1wHReeCGAbUYv6Z5iIP3bBzFP
csA+YG3yfJPbv/JGGWd7rHBzqTuvvNFgB2yulIDvBSgEO3Bmgc2IqdTitbWxAa6Nihubisba/NsC
IZGNqhv7r7JVnRbgC7HfuD3KMyl1W9UWrmOoQ5iAiKcMTZPow/Jw67maTXckVSbROxnEwLd3OTdu
izhKkL30jY4L95jM2PqO3ZM3xRfKRfPcu27dg8KTXxwNyTVV9XFV0YJ5n3Tqjdvy8pZ9+v7ttZAz
YxJdGF1zy5CEKoTfXMAlgmaReSa9QnUByYU7yi7IUAI5JHBcfdYlpFuc38PIJE8Pui6WBR/irX6l
w9HDBmCulVSTF5ptg+4RNC0EriHQfaHbOTBSUyzONJT2+DZTisPyQZ59FndaSe72HGMo9Z2vKfvw
SU8eE64gm//+PAIz0efnkcPwUQH1peM54F/5DCxLnaQz/WGInlvdB2wm9KrshzM1DMd6lAGoMpCO
mr4VdoRvtvfSgC8M/zRqwx+rimbC/NPHO+huVbuqx7WKIjo+Uln2hWBM2dTKvV3l5YZAThxw6fvU
9zfu1BdNmLro0Yt6T51R4XKe/s25870N6HjgXKBd5YNzWR4BP9CPSCCifDFDamhIazMHYPi3jmA2
jd3lJ1l0SUAomk86EslAa8mPQv2bbl1Le/RVAlBbWSUbWZru2UgAnJ3zlMDqI3FJ3TYkezrw9S4K
JFsSp7FAC8zgt8uSD96F3XdTQO5+WTZbZNOsaQPcLdp2/rYDxV4WftphCUFKc86c0jqECWmJivRX
M5I/rEyz2aYrW7AgJcjaz82MNFArajW52g5VaRQuZwNahxJrmcqhXlYAfuawjS2reJ+5/RjgQ516
+zkgF7V5cii+36Pjd42zBGt6ie62cDKaFm2ZPi5llkyeaKj0+uLUormRRB6mZr951LabPCkkVj55
cNk+/ffPi8X+UVl18Dd2DSBZARv0kcH8e2V18vo0k6Jlz64f/YmW7U4B0jSwcy16K9mUU9UHwnCr
rZYzdm76ip3JLMEPhvzB6qmzMOrG/mz7iWwCMoyzdZFpIYVYZKRQUNRABitY9iETSF6UOq57FLn9
1+hJgR493Uw26ysAiub3Hqu3nqC60RhJUCIZ0gQ4I6XHsXL3YxHlFzCQ5Pjvat5mn3SRNnZB11Qg
HZidya9UoHSaFA4BSHzp5+h9MIH7ETuSFfC0u2H2Wc00s2cGqjDRhH7GaVWBJ6bo0Ri7zJOqviZO
FKF1fVb6PSARtIr8k34qTnbkbRgwutdiEB5adDP1reEARxpVo19ABmV96cz0OJSl/DahULQrrELu
SczKdtuDSvG5STQLbRXpBUmd+0Gf+Jm7QD5bstpLtMCfuxFwW61H1ThwZYGRtNXY2yxkLeCSi+KD
jRzaea0jzC5wYuDgTL/Jsx3Foj1Q8UaoVV63ohn5kJXEDxFbVKGcaCrD/+63Lvu0BxlIt/wTaCdS
xgJNzwVr/yJpsdJ0+ad9UCwOLOIhVzLaAQC0kW7HvmdKiI2KeHMxJ6T/bLPog0F57DuqFd9NgT7N
kZf1qXX5sMXVkl/qOGnQFZb/cCX3jomelPfaNA9aVR1Ty04C0q0GWZQ/siRiiy832hKpxLg6FjpL
AlTP+D35kmGO61dg/TJHLwJMumMPY56yB/xzjrHItCtJWSa6+zqKg9ZBx3WI7KI6e6n/lfyzeREo
vYZ9X7ot+lqxnAwiwgkAjRPado1rqbJDDbzsj/ja7+6MrAQdmllcva4trkYnrT2aaV+NWbXqkcLh
H8Rat5LQKEW5Xf3IuQeTLqCZc6gsRzGfMQAZ5lCrHxlBI5ZvVQ8KuGTT/JUDPYkariO3I7B6d2Ax
8B5r2caHtEHCiZMV15H70s/6qwf28kegDp2jKf0RKUk40+DoVhyUHnBMJEbTgOSn6n7SgsqPvccZ
Xx2w1G6P5IFGUO2K9tbrGqOdfBPHydTYawxx09Fu71G3nokV3naxy9jb4FqY7SyEe4iNC0/M7lRY
EfiJUnxwwS7wW6bZOvwPHzKT9xJnlT+FWEWa/Uc/wyq+GoWa+U3++YpE0729alDw/dAagIzAtmZf
aNAM4VwGOy5UQPKgdS8ymSlE/u4SN12OrLAJ73bS2mOmMtSrf0dZQ33S6flYh/Yo9c1qoC1XcV1r
1197E/dl2mVVL1uTjM+vt0VD09uLXR1zTbahp1fVvtTaYjtqudibhCSyxzextqWBbAGgUjyLirtG
TsWdbWnsIptqQxLp67pwTv/9q9qw0eLyEZCI+tHMZazjhKijkYV5n6gyga2xkekU43NZZd5Rs/O7
hjvmN4ZXEypeVg9RDUIUnbfjSTIru9qJrs8fmuGLh2J6gMum9TOxulBktv0XurpCPf7JCyCDbfCR
tYV7ilLOzwlYTs75GKNOTFNSktsnUVMSz3pSknldTTotQxxEFv7MvCVjFdYzBIoGlaMZZsMIAqU5
idzFnjHtajn8AAoMx2uyrO6CfFblaE8PVaH0PbkAzBujUaBBLbFqnhIH/JVL9nnOQ1MKe9abjckB
2YCKBkpjv/uvKpq96ykOhXjXr3FKypGPXfeUzXuSB/nSqlmP2jcojDI1hKarAc5c1eWZBnAYvs0+
6bK086sgLzSMIwgez4kNhj01mdVmUeaa68Ekprf1/y4vvhSbopC/5yv/aOOk8zH8+0sil2XLWedz
IbYRGHoC9Kmm5z7RkmWQ5VhVyPFARpPC7+lqL/3yOwh98t2qAvtLcv4UhqyfdJKCgvfgf0F5feqj
+NBuxDyGn0uy0EEGICF+ks381BXDG8OWyWTFzy535Rh9GScTwDa3aOWmrfTqSmxBSqlnGY0CkOay
yPeky7u+31eN/3Nq6/rNOcqzZMCRb3gG1QbYh+YACUs8VH7Ql6LQnI0kKICHYYE78K4xzejG8za6
iXkmjLQ4JCjWBG0l4EhKMjM7w/+0P15J+hyG/JYlvjMUhy6Bu2EP+amu/Lusj6xr1OrW1dDLeAo0
62eeG+Plg4pcPJQl9ylKPUE9VfaVdOta0sVtzoJM4BG5GpagJPPyV+Ul42VRVXICCnBw3beoOIOK
0AVj4znC7Xvv6ahO+KCTASuJLTZdXUxfhyi6r4c++tPo6x3QeOP3Uke9yoy65qFp02g/NeZ4dIv0
bVGeTtNXM/LuO8v4mRdWfrTmUiPgC5GhV5dYogRJmp7KizT1EhDI8FhD+Xn2JZ9eS9yLNszlS+WB
R4SXSbNR3jCIwBZje44ykCksU3OWSQl2qbfZqgNwCE3Ienkk49Sx9kyzJRbJ/5h+cqXYTNa31hr1
/YclZKCt6hF8EkOs6j1oDwWAjK5AygoVCADh8Q0dKXHDEXSyNl1Sm4HNdbWrPbswAnInO/5tbTB0
AxKXMXvoYq05IgEFRosSCeObGTvuBrkZK4zGagA2ydP0YwTczyLGaZHcWrfYjHxkZ5KWxVoXjlnN
gQieE/i9tD20WaFFvynFUO3TsS4PSRrXdbzlKj6WuNKh36ebEwJNzjaLHA+48WcuWDbMjPdgCXuX
eyNv8LZp9U2shtcMrEOPqSZNMECZRoiGh/G179pXgG2bRyUK85Ib+E/WWTy+lpH84I/byQd/far/
HGItaTrkt9qDa9U4mjgMYB47vY5Mvg1lVIGuhuRe69k2rcxpET85rqLJOrFpG5ToaNlqyIUh+oDk
oStw+kXSf7soP2xDdn1o0kCqLtqtL2UNtOqQ5wT8z36OJh0EiDO/W6yZDU75IA7yBRrjQGzaLjqy
pkVxi3wwhUl3kj6aS4tu14ACDfwe8NN0v/MBCTkK/I4leL5ml87P8R8+mmC0nCNHEYZOr+MrumH2
sZGxg1OCebmQwgmFFOOr31pf0fCqP4JXQ6GmmjthbFuLXtO96TEuoV/9GfwTA3ryl/ichoBT1sJu
b6UG7rUqP/gAerxMeY93WFroQT1XbNFsInZ4V2V7063tF4BP8b2kp937IvJyY/dtUel01kFoZndA
kT2YWhu0MOhiuhNW6n2bdLsNK+ZHD+Brdne63oz4uouBjbByMIqB7+ex9nURdlHkfYvq4ehoHeCW
les8xVX82uPpAaAVVAVHCgSl93jLZhEdYuUdyBHOReJqG7cT3r7Uq+YK2tv6qjpL7dhoN0GfaikI
jGalk9XADPS1cTCj5MfkSe/Iwa4CWt358pfNl7/1orjcFnH5I7/1Uki+9RB99CXrfKm03y+gy3IL
oH7ypfvoGvz9sopnIPbX3v2UrkF+j0eXVLqGfopHHk3tybATIMjJGccjeh5iwy0wOzZj/6ax3QrP
YPCDAQzSgjs41PC32qwrSuHBvsr/KQJFdCMkUvCXx1ELV13+M7L651EDK+3aRriqiGJpFvHLif15
aUWcxX5esIq0XrPnRsX/tNYw0DJmFV2OOlxVeYeUFera64DczhRJRJtkoMCzTxLfCEkkA6DIeWi7
qFSQjoas8HZ8QFV4Uf0OtC76j4EGAXxVl1l/osKon6okZzcktZEo8zPvNY2HrW5I95ffdn+Vso+f
LYC8dikDVQ+5Jkn+wVVDvyy5tg5qpKtrMUp2a4Hq2sh6/BSVXCOgQXf0AtI0bcA5XPXhelGYeJIG
vNWNLV0RcnTnsJBuBh9uDx8uG/8+pXiVwFt8DbVcS+iaQvH4OgX9QwtCdzzoHBN/16iaANEcnCca
cC7/QwKZfwU7IMj4PDfbTSAY35KRl651AwX5B/8pa/7wwcZ+zY7e0Z5bKfIme9Ytvbs3wVT0nNov
qAaLFxeY0FvkIc1PTl5b8EPH7HybzN0YTW/FG0cq7ziAru/Fc8vnQkeGBkzT3vNUfKU1Uz+8hZBg
yjy26DXad7G5Z1Zv/9X53QGpxuE7wN9x6IMX8rGt1LgzeWehoNx4yMkPcgcKbu1Ra9somCRzvjdY
7v9eHiXgK/603PImYwdKcC3QkLHI4z46GeAB9IC086pDE9USn9SyvF+U7z5oiuX3bgGYI/m1jQQ1
aBqAScT0Y+u5xLv3NjADuBlIXLemWy/sr1aim4ttlhZP3i02kiwT5fDYTO4KFwTxMybyAwhyiD1+
mQ2kIyzj6mKqorx4OAsQEeKqpxkZdVAOpfhxQWDHkQhvQtbhywfgAzSOA0Ru4/cEzG/eoAATwjnT
deLoz6L5qSd+9gucLTpwtqp5UpZt7vBHSM7S1qpr4Y/lFniRD2tE96Oo2/xXNq+RqkKNtpagccBj
P5numzjnW99OQEUyv/t6V/ErHv8vXu7YT6RCDhSYqM6/gYnceUrLqABopXrz76Ji8U+Bgd/00WRu
LR0IYa3Ov/Tz+wot+fEJvHJRSF0+vqlKNFkwcPfPVvxsbhn4ua1dySr7Xw46pp/fQ5DWwVX9hJNG
FNIao2HlNhlalBLL6glUqtqxl46FC5OyriUKNZs+ByBaDj7uAaQkswHC0WuLHgc0sLAD6UlFRhq4
EXmnGnC5T/rVNzV7d9OBJTRcd1z2IXmOjoYRdlD2qB9iMdZfQBMa5kjaJME8i5u8+jzTdLBLkRVF
97eZbqHbRPbyFeCG9mzMA2ob7ZmVHS4EJC9T0vZKg5ammuhDp9KNI0k0rCH+fQk56ZrWnou0ELu6
5vUhNvv2Dv/Y9q52pb+v/LwJiEdQ4WqxMAquBvKjFeRCBsWrtxVrKACk/T0ZVudPe6zOayjafN3X
MsosMDO7PY/GzGhoPheSZc/9R0GprYnj1nOXpmQx6CNvy+wZa6ZZqGYBa1bLvIZnQ9CgeWDCibvr
rZMP/stbMTnVLQKF13HsxntiH1n1NBuU/6tshTrmuKPHaMkHed1CfQIqqHhjR7a+rQQos1eKk88+
i/tMj7JaRgmK2Ao/apn8rAY3OyZ1N52y92Ec8DMZIEk9Cb8d9kC5dqBkna3kt8hmar4tIe/V/CkM
+f17iMGeJAfdFjajReRKYq7w+xToG5R734l52KAItS9Yrj203IkePDO/VULPriQlg9Het7IMyAF8
F9oDQPC/YjQsFd8zM73hwdEiC4t3nD2TVmbzrMpA0dung3UgA+nIuhoqrQC8mZQMDZ+L99D3QIqu
ShHZ1oFEGiiOlaf3umHiodfUYGtwUfjt/JGB8gWDFdv8GLkTYFoVu5Ie2AcUlUkWOtimdJHXe3L+
YG59tawjnej+cryyf8XvH+2cTPhfObDMW6VLa0YNmvd6k7sBQdc919xxwbwPHk7a/g8PimGBZzFI
B5wyG1BFAAiTnDK/9E6203snZTpvs0lGQ4n2gN8ymcnxky4q+xHsn/NqGsz3WVzNFpKXKdnRWWSH
Xpfw8MO2SYrOuQ/y+7YfdORDIT5s+eFlfthufTU0o1cc1areFYV4WVSfdlz9PkTUm63WAfmaS1mh
MbDPa/TOg9E18DUXv5Xhsx3potEVACnL+opcAAsUK8ewZ6NxdWYGAeFUBqxZWCtQ15JezsYeCYEx
SPsIXUiOc0ryDOV7cl6mMQf/KsiHWPApFok08KrCwR0Viu2qowi0sVVqIegs+NGZQNAXeIV0TzTI
aQT5KgcznZFY4BcyubJBaI7p6pMDOWQcSGnNlg9y5XkC4dBKjv/HOegSX6W4G45N1BQPrHGbU4sf
wAGXCYaIjxfHyNmFVKXTNg8d2u5kJ9mFJNLPXu0/VbRwMjI0oc4LZ6914Xv4RYVOpKOqAFNAW6Z+
yyNThTgeqa2YYuOmM/RXBmjMBMV1trV1p7hNdqGbQTlbvXwAAHrMsxAcrlDSEgrjNfwRv6ViH2np
EmUyZq5tv/1Ca5cw5Kzj4o0GuLzCD1a9b4d+MPcKjOmioiUUHj+mAtJ2p9TD2pjAHlRZzsFC6vHU
afNZq1Pzj8KYDD8XA0ZxaEm2FGjyPphIplXkSQOwEhx4jX78P86+bElOnOv2iYgAxCBuyXmqrMlu
2zeE3W0zC8QMT/8vbcpFdtrd/Z1zo5D2JLIqE5C091oo+8L/zqX/f4XcK+GnbLLW7qgDLE+pxiqE
cFbdmt32KQY1PVnPPjp+A/P3ZdGT7GZKGg+eMQJmqmhXN9nwUSTOLivPJAqp3Mhy2icz53htoUR6
0P+km9y09bVHNSoGCIbOHlzmkhVUYWTnLsPrmo7yZqTUutpjDnzcJyAfBVsn7Rvk1UJGjdUhMdaQ
yQ8aFcpMw83zkmG7kZwWU9P6IlxpXRfLRoTPDPjiYBuAH8mlFpp+wEW5pyEpdPwe1nQtFJ8UU5Rr
/3gtVdxpSNWrpvk6ajMLw/macQ2WEQ7nIOdsryeNEIDhCJ1ji3pka2WFln10VDM5AVTUBU1vaa0a
hchy40CqeSxQgor0zPwPko0UdNbch5p1JF2am6lo/vlS6KrI6GZSuoiqqtLV4KZ/1EEk1sYQy8/N
iMqOADeba6gXeOI33geSZ7KbNu3ksX096eVnIX4Mspz+CGXlHL1QiPWkvDvlbTvVm7dhah/IvK/B
EGJGz8YYiFXjaLFEAXbTnyrq6oGpdkgwLhXHT9410I9KuGg80Hzt8lF/uHFpYkBkrBabe+85EJiO
vuMBnQGrinZeMM2sWMYOcLNxL1AzLtO+z3hzpXIEvVbQGiVOxRjOHVQdBaC9VM2kxGIeh3Q7kglV
t7GY0HBpFpNSSvgu4zsbCVw8H0hY2MpWAanx9BblH3NLMyyqJY4NfJNNEkb1rqqQN4+sHhwiRcJE
3ahXRxoyfadgPTCWrGc9CL6Tq+PFPSgyQmzuRdjAR/EUVowmXgDNqIK2DNNrnTiNhaL8cT+ZeKWd
nUHehT0C4KmLrCkLHA+4OKmzUEl1AjJRu3Y0lEHMQlTswaDjMou2JRnPLnOr220ebWfLpq/jk572
f7Hc5Jt0wE4nNXOE2eZXrznCLKcInQM0X24cb6e/dZ4vYr4guuIUy4v1pKUTSoAa3OG23mQPj5Pm
iks84bAgHtQXoE4/d0kAgjylpCZIBmszVFWy5raGWr0qL4SqatgB+htlmcrD7RvQGZYZqj83OpDC
N06T5JswRdnw1FvVmRqO3fKzquQ8y4ojE5e6s0ZZa1WGIuMeSNk3PqQ2mg45vLO7soxqWP4+kIpO
PnNw3cvmqwDkCNt4SdhpL3HRvGUmIivQenBVQ2mGwLfbOjiBQGIeuDVIRI1psnzb9km0WmxJQXZ1
6Wyx8rdOqGD57nHQUdrq/Rv4Ue6FegDyN3D3HIrtojDp3d2UZX80k+iAvUq8p9fqLX7uks9Y44dL
Qqk0A8/3Uot77aUGTvilMpI9obNMumM8iTDCkYLOPnQgeXgyZbwnTJcAdXRPFkYE3QIs/lm3+L1b
vvvx3D6h8nUDJPEYhzFIsD5SY/P2rTfkQOFaZGWkoLhISDatmxqbGodUK9Nl7eDrQE+4iAAVkVg/
YE2GEYmqqXnrLTLc8/7gBleUn1F9IYs7s1ZIc42k4AH1RvC/mWIqi09Vgfo4w68a69lKotAHbIv3
GgMUHJtN+XS0KiBpDIC5w3OKaV+YXs5bu4ttVgHRTEfd9WwrjB7Acu4JdCj1owQ88rErW30TBKL8
zHuG0rEp/xMAkh4o2f7FouCj5wNF4J9jLBZx4+AlnJDgelRYYEmimfjLxTjBUUCRNAyxRvU7qzM/
tFnJ7rWNji2zxbhSw8WYtMuQIlcKZtLRUVGz+KZ/TV5ubpefAX3bUYVX49Gfzz+Pux8QoPQ7H+jg
Ynf3C6rjqDmyPH1I+JA8IOPSUfUKYZ58Y2ne7HUqZVDD3G2afeR4KLKwR8BlKO0bvqsqZ1AmUpUv
3MnIzaY6CZBaDL4jtGZLoAojdie3LJgMPzJQV3VsR1QZ6iXQaGYchgxIjODuecF+JF8XQ+rs6QQM
2UOK44Y/1kkSviY2in7V8VmVRNGJTUgTouE/OQ1aCAzjvo1xK+jEi4sNdNqykWYiXupwVKchqPEu
OuRwGbYGtgrHwSPNirVLPoKnEiBs7gRo6KHZG3r/mWTULCaZMh7Gbpt2dnqaHRY7u/SQBSpzcMKo
eHe+ej4GB31wz7PbxAD6XefelSn6h7h0wnMbN9GZhrMsw0FmY4EJCY/SWwVpF+Pf+SKX5KnQhAWS
3n9wJa9lMgqHRHG+G1gLKqRfL2eZ9Xeuqe1iCx13ns2iXS5Ra5x67egFAA5lbYGbInF2RPRg2YO1
BruZPSeqkZaGhgK9WoaUxrYY/z/5ZiJ2wAmafRfMTevvAizKx3yoOLADswqZYxOIfhZZjRJLpDfi
UTDhDKJgx65DfWqDbBu4RXEZrkYUQqwAwdRMn0fsE0xxcglC1xzWDcNrVI5M9a3QO/2SOEhe8/sx
0y805inQgizsupDIBTnNLKdh7mXYY7Bn89YDUsncJeWUuf2BFc7ld54UqIrHZqvwksDPk8WriDXO
mmrlb8roqTx+aZYS/LIeATJqtKiJikXl/85kDhMNg3kQErsO5jBd9FDg/B2pxiApqaJr4g7PSMqN
jgKsINg6UbIpBRaJ54TlptKM6EoyaorOdnY80woswt+tNYY/SdRhBzELnHCfWt1z2FYRWHkRihqK
wmvXXhVmXm5q0YHkFBspSHZ289dydF9wFhY/0Ag14x0gpJDKTMPCKawDfnThqmZt/moNrHnKu25t
8NZF1mSNA/C/u5ZjV4EYDbZdG966ot6xJVdSvs88Vlr0wHshXrEP1q7v3HU87OaZmXKvBlTzv8/s
tdLdplr+peOg0KPGikGWtAwL0x1OdzIaGoP5pz1Z5XaxvTMLg1Kldb1HXsJX4JT4j1w1dp+qxnUg
l3vcASc68FV/hbqb4tK0Yyx+Pkwy8taAQ2aHKAxQSfUTicfAHXbG5CFZKKbZYobaWezoSUFavEmc
ZggekpFJrBB7Oleyg0rVmbqixztwG+GTkvrGnCw97KtsVKrBagmxxCGZ5GG2YUlWrO4Uc6wlwv0H
UFdCLmSCddJbhN/NRCbLJOTW0AloiEcncGCfOoARY7+MXbxEN59c1TC8/h8MwCf5ZVu/xtJRZYYp
sjxsnNXjKVegNBVcQBgVhteega3zAtA1HNW3kd1vazvLgTX50yHDdL6dsGBPHqT4hyBkICuN73Fj
73fIKutA5KG1vq0WbqZa4FEjw4wDtNbeuX+XkxlTBU0dcnAW+ziQ6RWUGbE/JVa1XxTkgLp4sQYS
urtewpFimZ+VgJRIAEW/JQXZuQYKfNRFdFPaWUDqUovUHO/SmZqc7JaJlskBcBBreAUBphXNudhQ
z7GQcIjDihbFL/jMSD9MjhOWyzuT27UCP27NI6hV3BzgnuqxosY44zWPNBwMe/RO2Io1jwOfxAGV
f36jmw7qVqklo8XccEYQ0YJFCYTwEojdQrN3lW480ijHshnbrEoRi9auQOuLLjUou2N7wOYdbhQJ
luOzlkwSEQUnkqXk3MeBeRgB/tK/RyG7LAgBLPRbFyCIWSDdjvFcwsRzmNlQTZX1LpKDljH1qt50
T+7NHEC8HeP1ZIIJMa5HbFVSFk03hq0/MBHitfdn3g12RUAlNtpjfxiT6RBpTZe8AEmk9cMmCrdd
mgG0hcwpjwYZHNiXRY00WFZZ+TAAfpFz0GNOTMGRZ4CJMKxGAwi5y8VZY0i3WVN3lhpa91C3Trl3
qkmcQcspAP+6dAtZNVvs/v8tSKUikREFot4iQ+3YA0PJ//5GtIS1WBhiuf1+beScO/KRT0548CIg
IiGfAdmwItbDi7BPN6KYUmVLyS5xFOXbLCwNH2yPigNPeVDTg7IKCK9ZtguUoZFaziZsgBPlVi0D
LEzKzgneWOYeoOueA63N94soDZCfuS6FaM6Sf+acbXQt5djdB9RyP2JLNTey3KfhNPX8SbdQUjZO
nliTjBqvd4ZVUHXlbpFxUYMUNKpOVqcBCnTsYl/nY/1IFk4GxLASvKqLfdvYxcGYhn6eixR235jY
iiit9XJN2BlPwa4QhXsyCR2giQehdZbAUjrlkwbGPofvaVQokT0MrPRZDyZZTYzNiTTUMNJQd3QS
q/SpS0a8YEg/wJHJhhwXxTK8D0Fjam6mxbei2atDw5u5gE4b/ceTGCWQf6+34IZpO57ugsOee4rl
4y5pfLBx0FSa0nxpgWO0wVL2sevG4C8ssPaxDIGy3k3YVEaxcYzU/kMIgk3FnPjguqwAm7MU6ybo
gh9Ooh9yXpl/lcJ8Av5m/41V3TfDMssHoMh8L/pGPOgAX8JyPEiRkNKFgNNFNTZPO/GMw1LxXAXl
5HtSyoOu58UzKdphF6EA+2keIBnlaHJsaS9ODscbUlxmYPhFCrRvtyUD3ZIZPFWW/JrZvDyZPZKf
Vmm4D/HO8TTrTKc+J9r4bOAeABTLGGCFcDE6HUnwRd6uSmdyk1Xk2tqqA6/YtrFl8ISNRu1J5sVX
x83kqa8qsdX7slrHyvfX+Dh6eJ7n5qb7FtcxX6Q5uY/ksoSn2WkOddWiBwR4CnxgmWzB5mrj3SWw
1YmEw4C5plsdCrjd6EPRWvW6jptgFxkFQILDUWwrhiNBGqbZ0O57HkTrEQDNHwbJAB0ZOCYW2jAO
W7yD6pP2SdPVaMi6J2Ccb0lHDX9odMZfqR9IAKIXoCIbylM89sMO4HPWEQxD1tGWBbAGpwxvy3aF
f2ab495PmqKaArbCoQT0ad9V+p50SIW1j2aZ13xDZnM3nbqvyMH2NnO82fLnbIvfzZRcN2OB/SM1
PYmRZZ791y9jxj7/ez0FeCs8ywVlBfiozPufBmiS9RqJT81Ho8PZcN+l/AQ8pT9QERTuogwvEoEJ
kLNvozE4uzCOHnlt2iscXlSb2NKjF2Dhpg9uN1xoNLAC5c4g610F2Lzdk4wrC+QUzxaGFcYvwJwG
SkMdjfsg0ovTW33/uALzBX8IpPujBlDiH4CoZ/u8xiKZhtj+rNea1coDYL+QeJf2SCBPjauRcvuj
5CuSOmbDH0bTmCOkusH2rot1NSkpAp9yechKoOnUSEedN2G6APvSMsnd1bxHQ+Pc6Nz5/bc1Fd1P
G7JNhdxqv1aweYDIPuVM6/9gsQQEdNSCbCJJ3CdUmbxZ5AYqsJgZP7FaP7YK3coa8X5vlvKHWSbg
lsBXZF2GwAnSAgU1aI+RubI9VausMLUG1ZSiYocyae49zBwvszMqAjhb5U4TIHjuPK0862l+qCot
uFJD8gYwdgCt1HQcR0AxllKbtYH6oiZFCI7ln3KOpJIjHnafdGXVdiCV5Emeo6pLZrvOTpyVMF35
zNJUPuup3eAkQrcPSOCQzzIefTMojIcx0/JHlCC4yLRL2l0gDCQd5lI8IkMPyI1OdCaLRd6kg+uH
TLY7MstASQnoUBuULsgZWye1CYidoszOookEAJ8951MF9I3O48lfI4AZ/XFq4ldgEk+7xlKAQnHi
PeFugD1HZZJ6ySoMnPorRTPz2rs45pidga0gNkJFKxEtBVzVX6z2gMtQRPFrZmtACc3lXwarv3Sa
yK7DNBkfY3xF8jjXXoqaha+TYa2KNjc+ht7ZBNX6BMTF9RiP+AaqpleN6BWqYoyaCRoNgj9oE3+z
SM00QUFum+1nLfLXGbi+sW1XxjjVpQCkibXoFRkW/EjgFWA/3ugDcGMXKIsy7sCdkVYM0KXgNfOB
1IgqPDsbQdmaqrFmF3ibC87z8D2MV1vuZZYFWcX91rHZbglbgZncR2nezgSe6lMYIJceSRD61zgV
W1cDadMUJU+ik+Onuk/kWnZNeG1ADHAAMr6nMBbunfJiCL47UfbUWCPqFSrHcHbJKH7UJTjeCN81
7IDzBDKEBcoVJMrpfqhxU4lb7A6vXHzn/BSvfPhCZqAbzqwr/kHWtRYiOwXW9ADsHOsqa4fN8gHI
wNvGDJvVoiAtwJWA+JkF2k0QUjSNvR8BrHNegiPvxT7jOHFLBkugXgKiTusG019sycQoLAO4lYO7
uVMERvPMAYmFn97Py8T9bHiw+de72CC3ZPskRoEZiP0AMkrqqAJNMNB9VMHNT3/6+JPk3ytWZYc7
uZ7scZqI9em7eanF2dGo84+LiCLIzOk3ocu9mz8UKToH2BGdJZ3d4jF/SN6tYxCFX5bPCNxm81Qk
qKRS/5NFzqpQR3pymN0EpxgoXs9Wsqin+//ClOsnMF8apyVI7qmzm6JaL38pgI0mWwmq1RVqDs0L
D7yveotXlbyKQDtCsqg30K0+IZGzv5Ckj2rzMlvY4F7bo37vE8mw1jIvJjZEx/UE3vG1CcLw9exP
jqT/x4mWEMEHmowE8zWoi6MeTVgx99MScCjbHq9DEW57XpleZIztUl8YHyMPWBckYsiIjHdjB7DG
0mkuKQ63mnUSh+kl7yIsCkwbbBaG7YEwY1GRnhoXv3O/Sm19g4w6QDcuGup1bnhC+vhwmGfGShBY
UKRhRs7wFKvnURZ4K5yufHc8K9vRTZ8eBNPANwYOXa6teg6IrihO1qOsJnksZfk5SbXmMfGKt0a3
p0fBywanlT/lQ8dSFEyBJnY2U4rMAw15DqRS5diHyNEfVROUoDHwYqS3LAqaqbCrz8sk5KBmasMJ
M71PHnoeylnVTBSNFFHlAnKzwHFwBOgNxyum5yz2xmdkJg0bFoQF/q5YF5IsjIaDh9XEA40ENimO
gD7JfRpSM4R2jtejVu7Ji5tB/1QCk0FFpAZZHuEOGBnhepHhHO0Po42LM4m0ClVyeZG+0oguqIwB
3odVARIv3wMlXPijUOk9StTZtrlHtiLSZ9SQvHqJbGJPRPmRZGnghtfB7HdLjOUzLp/b7cZDnHW3
nzHHmvjmMwa2nq+YZ8g9eWm5HJ5w014mLg0z3GlpFN18xiHRbz6jGVnmWXYH4L5Ltz1VxZ+2++KY
SEQIFHQzEp2wrVMVXTCPHZ4FMMKwSocpXufFq8Gc6ISiHOzRzNbk2CLe3mS1nV5sY3qtcQw2YuH9
GBHnEX5nyMFHNikNPWfSr5kW73PFgBQoFiU8DQffYHZ5pKGH9cshaxzLx1G0V6703N0YZVo+aiEo
lHQgyaOAzgQMp/KlcLxM96SkGShc271dUN1jo59qy0MH2bdulIU7KjCfy8/jd2E/otJyY4Tdm9EM
4Zq2tvSLuQTB6EZUyT/03Ip2wgVjiyt679Dozb6OOmyTKBE1qRFHN0My4yhluJNn7w7kBT4wRPPk
jRlg55PeJzeaIm0vOFrUxh4YnDH4fDhPjoSeVST6tLecslvREMxzxjO+kKHiCyQJ0NCYH0g9OQI3
EQBaHui57uxj8Uym1MRWidpqFf939oHsjWfYWwqMa44fgaaFroc7UXLmSfLcJlaAhVxm2CvHKlE6
gRJNF1ljN31kPQRHanplnNrt6Mu4nda3Rr/2wXKvzW63uiXYPFGku5g0oRYwVd/wGEQxjgveKDBu
mSdbJbCbdWTOjf7eIxlpye5uyLxC+gkzkIGvPH5nR4p/nwP4S8+jTJsdTVvboyV9cvsfLoPsyhpl
s1lpHpaP8bsZfyejKRodyUhNcvwfPsRiUpUZfg3zR07YtM887I79998yDIutqTfyMClAK3BQuyDY
AhBWqBa6yEE4NgEb9yQi5Z0ZKWqCrFp844DLHcprX2fte7glCvVoisVkCR8kXuOLyqw3s5bC/7sz
xbJ05IDp+XW5krurXaagnoX6ivU41XwbG9HObjgQDBSWKcqK5ck0yr9ugEvNDgWdwADbLjLWhLsU
+/C/cypkrq00O3H9DKRfF6Eay9b6S9EALdOwQA+hRiiXHC5mP1n9mln1vjenD0AxSB4TvUgeAYBV
5r3EBmoqn1JQiT7GSPxUAxKXY589yVP1bkLSpl95BfMeyQ48rHJrd3g2Wax1cAJmTX6ubmzUpKoX
mhKEtL9TS9PB/a1Sd083YckWANHA53VivuV1PvwxRfXBcAvjW5OMALjGEu46jYl2qqPCXje1KL81
mU8GvQ40S+HxBqxErLoi1wdpSJqtfxsdsGsZMv9U4nkJrDG7OQx5kL+g3OkHecZp/i0zA/sFm2nh
geYWmtXT3A5jv8wththeo0humRvoam9zAw27utY4xlsZTR1fXRepx2EFQGdsgn8FLTHOa6qmu2ZS
pkfLEKhXr0Xx6vRm6ocp6keN3pxtUYnNAKgZv9lqrl2tOj14piyEoAOw3BSn7p6GGba+1kVYo7Z8
aoBRq7TLcKwjnHe8Gy++yBDrHppBC4CyXxTr2hPhl0EHmARnJiAvneyhNjKO5DTIGQAj/Vro1QPn
vHvqtPxPqeS4nYPQC8jNJ6z78w+A1cCmBOTSa/imSyJ7n2Fn9TOOjUhsgWxph6MAUKw6KKwDKotc
JZNlP3ioxV9bBZZYPG7th1r0gvlIB6suBRIa5iFpMmVtMVRwgGUW7PVkSJoWZXcn4RlHCkh2szaw
AMUWGMzYAfa/5MBPd/kee0tf51iVAMTw6FSvsjFBvBhi2TeURngqV9zAlkvbxM2z0cT2vqtLz6ch
NcDOCPwuTM29p0trnSeuuW68yDzUXTSu6B9TAFn30KohZYssQ/o/0bAJ81vjIQB09uJL2sWYQpEW
VM/m4X/wrcNs3XeR9WTiBGnf2zzZYUup/tQNwToH38ZX1B6nazsa9PMUFdg+Aq4rjiyh0OzyD3dw
vJfBBnt9CeCVjZkV7pd4RE4c9EUPJukg60Mw2Yn8ORnYpojDB6DtjF9028XL+FgzIKmZ6ZMrauDB
K7CDQqQC9Gvxm8LMcPxCiiYMxezBQ+xCMdQkgHiElSwC+rHOQO8CalzqUWM21bAumwIctO8KMB7+
Yjcbp8OPWBreHInMfhdztvVOsTdEZ7IK6gKnriRfGuB7aDsALLxasdcgDRCUbxZyUlzUY/XAswyM
vWiQ5ePraetd42LMN3Zflesqtr0rNSl+6NdJY0/9VLrHRV4H0jh1encmEblTLxMge8amqAmC1eTa
VD1ubK6Uuq9FODMxHeGlK7u9SCBUYRc0Ec+o2QStlYny+nmoZE7YMvBZTt5mkfV4C3R72Z5tdU5i
l3l8ReL6djEItRil00nXrnpwyR5w4huuLFsOJ1x9gCzMxPzcOBEIgUKQfIFkvX106gbnaYNhfI5L
I19jgy85JYZRfhSBtia5PlnJboxKsSuVf4UFuBaK/mMeC+2YdQwQYEruOlGEYjMQdgCb2QIGlV74
RYLiMVYBSzybgORY5GNxNVrhnULDRf6F5OyLbdsA9avyP///LAwVg/0tRjM8NRLnc8RRldoVkpMy
pNTi7EOxVFnh9Jm7tr3V1Ujn2Y//QCz7hUJVx5qeuToQlxhzgFx2d4JW5hYDWo2dvrQ12+ZIHlqZ
gxg+OlpobaOsiLY2jpw/FjU4JwMAxe5J21mAzq4yAy+nShsE8lMBrJ4rKYvJXAdj2L8UUx+8Onno
z+K+xrI9KR/JZcLj9Cy0AbRnJe+fOdY9SCsEg2MqLew0D8YRD9PohRppyW4VlHYKehrIPCs2Hzzs
s9GInFxkOa003Gn2Y+gN684owXn29xVSa+DsDSkQ43ZR0IIHG+VFvV7UFb0w0HKpn8J8M4VY1hDZ
/B0B/RtB/Wg/Wswod4sJ9YiQ/k7Wt06810bzuMjvzMAbC/4KUvORPeJB8hZ4sXubNmzlyXLllrut
uwcqHtIy6frIl6451Z14W5rxdEXB0HSNDDwLgVpbbB09bpNNpBXfAWWc4NYLk8VuGoBYYFXj2cwC
d9X0erABU1mFpaBm5OcRhw1T29tbCUCPMzVWxJ+x8FFouKG9ilW5JdbO/Kh5tr5jqTiNRatZIMlA
ESV2nPIAcOCw6akGk6TCwEGQf28whuDl3JOUHAbsrtdd7rxUrI4vOMn9KpDj+2pJK3v1wC0w6GH5
TKKixU+MWTw/dqjYew0lB4UGoO5Yz6NHQzWlGzXYOq6aVT8M0SM1YS/iRy3mT8UUB6ivNwQHFVkX
HZH18fnODHlzGgCc2+t//BzZHTY2N3BZSAF2LR3n2cC7ucPqn8YCJfGoAn4BAmB7xhEY8utZffBw
To3j/qI/O0hbbX0au4lAt7DAFxJZQIFYjKgX6UN/nm248pzdmbMHRlN9oNEiX3znCShqEyAX5X5W
CruYU+/9OsseVV2hjTLziPMfbhF4r5lujNvcltNR1zz+wHBssQaqf/ClzgBXXYMgM4GppQ9Ip5d8
3OJI+81U1wpwubM0+GLk1aYPcucv5ETFdq6r5Y67XgBy0i5IHr3NDHijYFypJ+zEmi1pSJg4WYd1
yZtlR8A5i1WgeQ9vex8d2P42mkhKEMzh5JMa24wuBU4ZH2jk2FOHch6nmC0idWYqNe18Z1FoQbFK
xhLstb/R0gzYt0oL4KD8Ep18C0sBUDg8Bd7TBwv8F+kqBNvB0WMhnoRaFD67ehM+p3nobpKKTX7k
AfCiA4ltNgHiL4gFUtDUkNhsiyGcqnl808W7QByvK4DQgr6oOJL5ANge44m6cxMP9cpLUYxDw9b/
928+M91fyOptD1unpueayOowQFbxd5jrPuNFDdDJ8sUyCn4M7MJCOfhorNOoEcgUTM0rNa1RTGfh
OdsI5JLX2cwotWBX5FPjs6Qr0s3gJv26s5FfRy5B0L45I+leoOS4bvdLQNKqiZCp9ctEYYqF4rs7
OdFkwOBvfBpWzrekrboz5TlSPmRbRsUpBb83iai5Sfw0hCVIu+ROzpyNNH7X3niwKQFAOzNBLKwq
Ixn49JA/oLrI53SOhWqoxx1VKEmaXAdqnR7xG+1EdZGoMnWODRVbkuMsJfeRSi6XmOlUfAgTpLHj
iLy4UDMOnkLWt5ptoEdaMmsKEzRPxejtyaQl48HVenW0XlxKPfzeWwU4B7Vu18d2dqISiwaYZA9z
sYWq2FDKJokBeq3kZhFgK6EBqEovUEDpBt60o1wBluFB1A91faFhzpMV9ou81wGYnE8Muw0gEUGC
Ae7Wx7wH9BJZUQytr/U5RlKntzGmKQVbMPNeSxd1DzMCHRtA/lUpQHJqCHK8zKJqA3pbHDgpxQJD
7shmBCPNOyw5qQ07sFZBUANsDfnmm1GCd3toHaD9kbp8j30XjIbkkqip7qICXBZTkc1NU1mgtMSp
OPirqwN94nIMPsddxq6hrZkfcaukPwtq1OyHsKqBOK3SMCYdawm9tuw1Tvbyq9ZENTZA+Jdw6sRn
O8iQRV6WzasOIgfshPTpY5Ro2lZ3k/qMLDz7EBk8PfRAbbhkeJHaAn04fGJdIdfZJJoPVtma/iDS
6ktquK8NOO++hw24HjIch/mDFwCfpY1/eEjdQiLMOUbZ7ImOifMkxC52hRSm+VAYgNaWjx9YcqCD
Y9uV/KnNARsBtlByiLuu3mNFlGD7AjJqgJ74J5bvDOywg1vsumIc10SvE1k8RlJwPa6Ji6c0m9uh
MCt3a3pxvuuCvn4NSuCkYvPmz0DwT1gXWK92IYOdMfB0/3eDvvwM7CF2qogKUndB+wiO+/jCkm83
InAJFw8DCht9q0UyoZ1868IQTCujLkAcPX4jfQJoSfxtwKZI9wNwuXq1LObk61ilYc8UrnRX+amc
7xU3+eBQALXtzWu5z5ATDjwsgExOgEZItWkbY1mOQynwHvkABBJncL4WZweVxBInD8eUFKmyIa3Q
9XAD7j8HLxs4vcXCPh/AQID8JfKbmo7rF+ryBlxLgW5tXQspRZHm6B8E/rR+XnDxY+M5df6jG8oE
2TFi+pB0rN6Abje/ZHbJwTaXaFsjt5Dkhj84wAEZaiOqWm4JKtSskIJnd+dwUqSGC7hohRvSujKk
vTIGbAWvu7LfGDlQ+pBJDWpYU6EGLc2kEH5oiM21yY8BrryWbJjeDH/rc6O/6VIQp61+1MztAYaY
/UAy+wTaBMA/n3Tg18ZbpkXZSQs61FMpITUkq6OmclfUldQFPv4VALkgZW09VPvK9gdxzYyaF5tb
kWooYeXgGjs3YqUVdZPjVUrJZqOoRrceyhAJoY2PI22lIf3sz3msHfIKEPgOWGVvNV5RYkkvUJGs
KPASYtHLqP21X08ci41Q8eB5FTtqhhmDZNVFWiGKYIC7lGUSBPdKnSViVydxd+Rg7sS3uuA5lmVG
ukZmJrtwlcuLNAt39Gmst+Az0uMIG3z1UO1EwbpTFrbrrG/5iNx0ZPnO3ah0GdYQtufP44QMPGXg
gZfXDxxD+FgpRis2Rv21rer+Sj3dBrLqZONMhIYeHk2Or7XiR8jHYE92KGoDDLSwx8durIzjbELW
SKrdAp1nAIz4z3gk10D/247jwyJucjzCZPln7Jjdzexm5Ykzcl4AiT2EvtGk0qdzrSSLygcrLh7p
qIvO09oofzGSyrnMB2W94WyAwDtuaFi4ZvFQRfKRTMnp3Z5EGShGNsHoDuD6wuEZ2av4DlHXsKx4
AXziW+z0PfZ80AYaX7xpW478ZmqJuRqNsVtFnjZgRwq1F9T0YXecsHVymUfAV35wKiTnKwMqtdAK
4eyAvCWR9fDT6Z8CyQI8a+SFdNQ5EF5nnTXD6nDTBuHeGAYb6eFAR6FGiYJG2BdCRyFsFSUqpWdd
tNH6Czc7XJ1CVEl0bceV5QLM8vd4bJSblrUAc1ZkDlmZ4v02w84xLRaokbUOtNJAziLCzyS5qvJb
1UC03Wrd5HLfKIL8koL0kSIt/hRTKrsZM5TiYd9z2zhMKzaAsX+bcvEjExWKoswrlOXS7uxUqCkI
P/SF9eAlZXdy03YjWwHQpWIEmURm8tK3u8IDWALS308sCYA7R91ZSk40Vp7DALimWXHj9BbF4Acd
Z+onW5GL4quJ0/kg47ve6voIC4+fY93scQReS0UtauBdEWlh7m4WRnZ7HnILTCpl+iEz7f9j7EuW
48aBbf/lrR8iOINcvA1rHqQqDbZlbxhuu5vzCE7g19+DpCyW67o73oYB5ISSVCLBROY53ZEqFvNW
Q1GjBB3Z4IKuXlUsgj3wvc4xc7GRx/8zm0scF0WiN/tQ6P15Ebk2wBTMjn+nGJZEs4zfGUa78phb
b2kZo9DwSgQGDtA14wnS4uj7TKPOEQM+HLiT3V5LfVLYxoDXa1LPQ6vEjc1KzHhLQtENQKh0tH2j
wiyxaHQnk1YrtoEKHQN6AwnPZED7rYX+3Y2Z8eTkFl5+5VzHBwN6zI94SDfZ7xZOGbT7SdbRWQP4
jW8aOf9ZhS9BEogfZmoWgBNMTNyJKhTdh7kF0A+XPzeJPQD81HQ+TFGpXyD/v209nLh5ftTWfC3s
bSJF+9dYc7EOWj18AHZl/OhVpbsyQ5n/+M0A8MJodHL0y3vJAihzDdwt0ukN53LgR2uin6VV8W1l
stH8UkXpT9AL8K1rIwG8Nrkp1rLU6hUZB4EF+IUPPzKkWa440kD090vbL0MVMc+43A7JZkq4RCNv
Pl1plIc/gcRUXWhCF+T60czKG7ELldVs6vXpfogSPAqU+9SN01U6nrjaz0soMtfjbkDx0CT2i6Ub
83RXoAwSLx4ZMDw1AECisQZNqWqBuusbHNpkyFKjnro/9PE4ogkDp5Zcca3RBamV99HkuVnlL5o7
dT/pV7VT393JaXrvu0Rd4pEs8DK5NtJSX7GCP+D+kpx77MkC3zJ0bRUNNWCCAAkT+Po4cUDXFY4/
zy2kNB5RAYO3aWU+ctO8igi3fRWCZnRZwsxhAdLxHqYzmYM6b3T8agpjsEd7eqP61AlHtP1t5qLF
z1Ed7YQ/mjrvljRTfrwXL6Po+30kLNyw2xhNtGoE8FP5kDTAaQx6VPiQgmSkpQtrYJfioGndtnW3
WgLc2RVhbuOkhQ/rxXcJ0LsVCIKKL04qUI8bFMZe2GX+bA9a/ozi2BXaVLIriUBFZJ6SDthoke1X
ibMBTrh7aZB5fVGn2bt8QlbLMcEy1pgxqMYqd+NYrXsh0WJBDiT7iLFYFEP7HuPDgmL8aRWy+M9V
qg4ZbqMcKvReauUj76KvFsq49jTrcSYI2AulQNfirGh0DkTNznC35dRpK1A86uub15L5dUS0mQaA
bltfzy8mdgIyFzdO8vhxahJ3F0btLjLQDAcSUitZ43wj2LDcDr/iUHCbgtHrE/CF8PgtLKb+yaKv
oMw2V2MRjKdeOsWXMgHupZIPYVIB6D9MZnd9mmK/aQagDkyW88Td7hOFzYcs3dpATd2R18cq3LDA
ZVS4gNdVq/cm6JGn31YhOa2Cl+eN4XkHnGR+nfIufQ76OAWAmsc2HV5h1zSdFVOENj5tBF6/MkFd
+tUaIu/cuj8AJG5fSTp2qQG2kfxrhHor5PU+4szzMcw6P6or7eAMrbNhHo6VUxFdc8b116Lt4qPj
gjEZd9fie6KPuJEE4Vc5aj2y7sG06wLTekO63ScDDciKG4DuFMes7LpX28uf7CTIvwN1a1rlXVU9
sFAf8R0Huy4pJAMp2uRq1jX2AApj9enGLJFlqCdRfP/9Y+hIqG1Irj6GynGf82EYtpYbHpNsmC4c
f7YX2xvadYGW1t08HbQIjLm28GkKooQA+9KXiCf2M0kakBSv0rxuDzQVKKbaI8UzrGhapbH1hDfG
eUYiaQNJXtMAhq3bvj0M6aOpLjRi3U/phcGZJtjfvouNEtAhbAROkxyswyInM7qIXgOqljMA117Z
3vkz9KavYtF760Wx2LEce3bJgFe3REZV74ijVR0wstwx/lkWWkwY/h+PUqDgmz5d5Eht/nFYVkeP
8W6xjIGG8CCCGY6wkIU4APoNJHagQIpWy9yyfoDQoEVPelkx7NZYxvVtz7oG2y0Fl2T3I9gP9MZa
k5AuViJcfevhnTstkw3ah1Agi23rZxYGm0Hx/AbcwoukkvPf5KELOdkLE+n6USKzo5yAriO/cUeO
OKwQ48Et2jkYyRenj0UKvLudMlvWu1iV+VpmdRC2o597VS5MojEQ9QZvjO06VpXFJBuiun4cQ9zn
kwnYOSSLK6njXBcE1/NUGfN8wC5ZxqkPzmYd/D0qqlojSkf9vNiJuKg3KELBGupT0MVrtPoRoFk4
64LIDqcJXx+UC0Xa4ABAu/8bbbg4grB776lznJfSidGKEvFpa1a82rEJVnnZPQBiUsfR6AQo87h9
8FIgi9P9W+T5uO/GolzpUse5AQorHuKWp490J7/XRrK61/Z2A5rr0VNN+r8i18I7W0WZnb2hazf6
hF7wXgGES4UcTqO4+NoGYXTp4vFdXPeg7l1MySrMZLjJJs5XnddqYM+QMUjl0NAw+LjXP1nYVu0d
xRXntfkU70YdyQjXQk5Q2d0Y83j62naFs82wX5gRncuQg+ilR+LgYIf62iZsZ0Jjvhn2LPkJiGt9
i4RSfwaofn/W6lLfak4XYqeLPDwpRtkG7Tx3g7wt1qljfU7yWu7IZYwB5hUeKt6BNjS3fgAvYAAm
FFjmiTxe51KchizD3cIA1ZPw3D32YsO1VZcR37BdpDkgtFJTUuAoq8Dm0l8kNPKQ8fX1NDJ2iwJh
h72n4+ng4Oa6a1MLfQhjttYLDi6JIk58/DeJBKRd6zZ2o9RHbbg+iQwSFEbizB193g3yl245ZIr9
mu8apzX+btLqPHpe+TOrrKe6Z+5f5Vi8WQXQ6MuG/20NTfHN0XHK2vamh28j0LOaUIpVwNJgO3ht
8uqi95uSojSbUB4hUMr16UNH+dNl9qFTlv9/fk0c+44oxAnHTWb91xThMFkgJQXwB+D1KuKYCC9a
qzp3woepMAOSp733Lgc4QfSvchfgrEsc22L3cSi+HnqgFhqTHbPiC9U52bJL8K8aX6iAiqvZ77rQ
Cy8E1EOWarb4pXp6oeIpQ9rJVemycTDPOvp6VxNQDVaS6SkYt4fCR09k8xdu16c0i4FN20UbsHSh
xW1C92Vf5vqP3EOzlDXVb3jqVSvG7OGFAT/ADzPQFQ7xs6m37lvajN6K5Vl1Na2mAJ6qlIc2c7vH
AUdr66RNps9lUPzt4LnzD7qqgqj/x27zf/Cm3n3uA4+v0e6VP4ZP+Lpj8zXa5lVDY/AqLw3ni3Dk
d3Wz/gfcdCjpwylBlnZPk92ZwOCz6xUH/OTz1Df9NrG8/Ayc/AD7D/M2jm0l/ItXDB9x9H5EnBrZ
GJ13xnaK22kfdaioBJ8S/xoOQwbyI4wSJQtBpPp10S6j/7a70/5rPLJDNR26D3sHZMaWCzCn0stQ
xACIsjDQb6eLtlHQaE1jv2tpumhZLdEglroBiMTBEnJA3r451g2QF+jtFzWJwCtM8bXHsf+OCDvp
goT/JxQWstPC4el0D+GYMtyQFVGoY3QPvJ1O80xhEuQA6DuIGP1ONz6hrm/ChuGU+4MftNR4tqLl
HOVGir7PPnUAPLgJF/MzLUfBGifsUdc7zh+nBd7qQZdl6pujbl20ryG+ZxdXB3AsCVwnUxTA9l9N
0qMymGRdge8fDvPlOo8ES0E/X/4jAQh5GNsmSDfvMfiUxNz/8J9NF9eBoYTMmdoDfqL0RBdLJc4d
SqeHIGY50XxRT6GDRHsAAER9Ks09KRa7ohXuUZg+iWfTO4slEo2W6BTkTtYDbhLpkba/OlG9pgQM
vtSxnzTh+BoP3N56fVIfQ8stLjhb4atsGtvvEavXlIHJWxuQA3waXss0RlcYSFrLECAOOB4rU5TT
YpjJHG1hRYiTQ6txZjXJSAt+1PRMoy5UtGHLPIr1Y4EjDjRu6m9FnXfzKDSr91GsRkM56m80IjvS
glZMf7uzW6IUcXUEl9JPDhSrVZ4bBrbjDM9eys4ElNCxwoituoEZc0JnzvLg8ATVdCEOXLkO5jvZ
oue2zAGDY6spyazKckCn84kkNdCWZrFWNx6q0EDGRYoBp/K1rYsH8vEypDMjl73HIa/RibmKQ5O4
L15RCTC+sidiBxkynvn1AGKduGbOpgcixjlPWnbScj0CrIglX6sCRxa9p+t/s6dKUd4tPs2Y8Q2a
mcWxGMAxpupAQBQ9gW3W4QeaTngInycX92ypCjyA63qrBZgGeGd5diGedjPvX/E8108gwwNrUdfi
O6OmC1t8oU03InISsNI1SzvZohJPZKqs6ra/Ff0ei4s029aRrq+zDoiIDTDmpiysrzWyOTTDhnue
EVanWzTzzFYYn79bfsxI92GJEx93nRhl+Cia6qpNXfzKWxscvQEa370on74peVvG8atXxJ8jN8p2
I5BFHksm3i+yw6E0srEAORtCpoGS9pfGsR10b4MWZbXIFmcmYrRI20k+a0mB8ncPb1QgDttmIvX8
xRr3hPf1UK41bKX320plmogD+qBfcp4Hj4Whi1U8JvZmnrYjKCGVwooHex+E4sednKYVnscR8l7n
0A4rlHV7414BJFxB34w9fMxan6a4n8krjbL44vVoTyNJZEMsTXwdhERmaDGVLBv3QrmTyY0CO9Qw
zTbvBDlVm31KFDXETPGAzN9jaRfeMVKyiWgfbMgaF0QuN9QQHzJATruAIdC/2QY6s8FHdeKOLZ7p
0noeWpyHHhhVHzLTKj+7WVEiaY6j9t+dSGTo5ruTwPfgJAoHJQvrEofRq6JClQD+OIZ1noc8YQBn
yIt+dSMErBqg9zw0aWF3ap3jjwub0icjK8SejHVQPs/Ku6mu9wwc296W5OQ+r3YXblk8Nhg+F1ne
fA5aAMc/Tx7eFrdZZY/AXgs110XVqW2vmel4WwvJzNcSJDXHKhMg2FBTQ7fT5xTkTGNZAHOvFs1b
x7zuQU+G4tW0J3st+XTrKgN0A5IriBima9qJn72lNWfJRf/qcmms0zHLdzTttB71gJaQSGlDawJk
47GNjCea0UUrvgcsiF9Q4gQ99rXo7v4VrKit92CJCPvXPwXTnQlpYMbwejehIGfSbVQp4JuhdREq
y+pA80CIh3lm4QTTdgN951k1MsIfChqVzGNbWeOmf+M82TpCcIF0CQ+90xyR9J2OYpuBt/k24E2I
FA9YLKQUYDKwY4BQsiJHEZ+LhkQAlaUPpgs6eN9SQyu2nmMD6NtiQA0OGvoga1WfNR7U1skOapTM
YxYOutkfnRYAVzwyar9CiewDGVdR3sQ7SzOQ0k1CUJXTMvMKUz0o2pvO2jZj2RynPDX6YwMEokMX
2odlrXltbIXyTdzpgZ8UAJHVG/tiVKqGFi1Qna97miKJiN4vpNGUmuc/Oxxxn3owc3bgUFEe6kK2
yxSlHJEfNnjNBRsiDJdQHQd/Y8nLIwrb810yVMy3Qo5co7ok4ZBdg849V5qjSsl/iRiaLncDepx9
slgcAvCLWW3iHRdRmfbaPolAaNxHeX4Tl7vhtyrJ4mOQOaaLJgtgbQyG/MdQy4S5kjUSJLaW7RaH
vhgs18+w5T12wCCh8BSPPoAbho3vjqinpCkpchQkn6Qrn6Y0RSiSuS1HHgfn1LslQB4KdvIS+9S2
TryaZNbv6Jy4GhrcaQGNN+fCAsCfXIB0CkrZHrdb0qop2dJxsQO4YnKYLWgqPWu2IDOKsYT8iGEP
8jU1Au3zYCJ32gsr+sz7FL2TVqddRTGyLdLd4bksRH+Mtb7Y2wBseDTSttgMwuUvOItHLkFj1lfF
6wfOz+Fbmqel77hi3OpxYl0HdfQSVbG900OJQ006j+lKHMHbRbdp6shsN9pQPXAu8/Os1V2QclEE
gNbh9IaV8K4YUJ/1AG9dphzNLQ5exeXmYmA3L7ss2IbehONbOb45bj2AayPqUSGE1Ao+S3emKY1I
1jjeQwkAJ3Rqhm6L8h7YzUMyHJVzX8bRXquL58XtxiQX1XAqUR8icE6LRBHqyzShlVctbYGt3PHo
L62xXxOgFL52qZcfkqbttn1b91/1MAIJTLmu69h76uuoeB266MxdHD5bQKF8jXPLQQpML/ekzCVw
h2SLbqlkLFE4LqPoauYISDPl8OFO9mY7Adm1Tqt9hNQ7kvAowq0TfnJRJP6MEwL3miTmZ2PS07eo
TfRd0yVsQ1OwaQs/BYP4Y2+MgIzoTd9SZiWqOE4mR9aatuvoPEBvohFhBROtH2duOaced9pr39Q9
6p5S9yFkQCkmWQmgvCvw35CJFMj605QUkuH+BCSjb7myGFkdHZos+cZUoScVc4ZVDE4bm8pGjUk6
R9z+G2tFlaBkFWYgdK8ZcmHFVAkLnRRwJfXsJFEL4m3mMBRxMaARXWoK+udVCmkibwGi2fRhpOIm
ZuO/W12ScIxPw8c06zkgjYyix60JioTFyalOyhp86mQdO7+GKbLOu2asvnA3cfclkOHXqYKPMkKn
AxEmsuexmuIk53s7ie5SlV74pfjMHFF+CfsIrZN68jd5sFDjNwGKioFEXAUgrdT4HCC0QJAcoM1/
NXkpaqSo5YKNRrabPP6Exu/6JNSFtHS5k80epMEXCK8di+UsVLEaFHQv8tmFp9YRGJ7uLjL71lm5
uBmWvifH6GSbyHpO1ahvZmFd4txsm8k+eze49ZjH5DdbuCOQFjQgiO2A03Z6ly3BSX0rnaOjUjM6
UZR5ztUHWT6NAAc4NkqwufEnNc1JMzuSkLwDWnT+ETpHE84qRyIsSpD97BW+Vhdp49WVhgOekfFx
5sghWWAD+AIgMKdZJiTgeGMAVK1b5Ua+/+Y2FMI6kQXZjoy7yMM6HN2bWIwunsuc02hPj4uIbNWq
5I7mEO0ELsP5nki3PkpB052vRfe4qYGw+05OSkpS04gc7MqetjaPozllvSjId5kuvknbfUeiMN1N
RYE287s1lvAp7mQHlDejJurXXXz2oHXv3FKnA7FwjuTkEmD5ge5kFjpwQVu9v/t0gXDweRYvWqLh
NSDRcEI4P0yCatwKlFOdW3UEMYXxeHGd/Xy+gHohtN14QbdGEXAKdivsuQGHYg54OB+8roSWziwW
E/KrrIStbAH2NXp4Rehh83PwXu1oShd60gWAb/dTL0VKXj39Sm7zU1/U3Ned4eJ44QRUWye/LBeX
JSjRiLRgt8hoJB0xomAM/GSLYgDF6UWfkmIzxmkA8E9MSUuKqsNLnucAMP3OI0PVCsqpi093ctBg
2+epkOslBhvwfPed5MmawuqRwk7xyayG7GKFVfMw8GCdBV1wAcFacKFR0LVyg4NCtpLaMOWg39Be
8BNPx8WuEvV0amrvHJlfrKydRn6sBbKATtSCAScARNfDctE7G/gWesZwSo/d2Y40AGV29yGKJILc
fjeOSjvEoXTVv88BAPbuRx7u1P2oBoAR6jqQIMF0ZW6qKOQHdK1V5x63cftgOX15prmTt2yF8kV9
hfre8rwoOp3BeZmT2hNGe7RMbVWFU5etURNVrG2nyld97yGHGAiJUx0UY526CWjSexrSxYtN7ZAI
HAcqw5YFMKThYkIj1Kf9CmH2ac1Xi34xtwYGTQJ6DRRbWQcyma1v3Ek64bmBvlj1ich9tgKNZnoi
oZy0q4wcPGnIcFmCoZzU29N8/qlCbGl01Mvtco6NCtPqAS+vo+Oc6MK0xD1mxhdSNnHXoBUI/5To
OFUmwgh/DWddpgXlNjSNf0ht93IC7o+ynFxrMxT4A5lJWp9tdVEvJvOlw5bRjavheCevUZN9YzY7
KNmIMlo/dNyO3m7OdzGBEPTQdUG6d3lunQR6tQEbpuPdLgKr1glsH3jTDocjKeiy2NE0R71ajYJE
+N2praxEM5Ns6hUpKN4c+s5wcSabZdrg+5whaYK2598+1U0U8iA9ueUoGFhPena2QhRb99kg32L0
m67joh2PcRfLN6P+IliZfUmAB3f2siZDHwTESE+9W3H8254n4EeshIv9st2I6CvokAYALQJuIch5
88JLnMkqudUBAQI98aALUdM8L882r+QLSKTrxwxJKR9s0uHXTGblOk1BY8OjTntLjVlcNyw+9nYw
rskKQPQNqBesajUGfQ3eEVucpRw+TUGBzpo+AZCyupCcLlnU3k5JpgXYkav38cXsX22d2ohOTQtu
ELUUXWgFWutPsr4Yk303JU//GvLuI5UjaM+RNOz9RQEWg2KdZ9j+Ti8VoMKPYV8kJ7o0fYB7bTck
JxrlozD3Dki5SBl0v8xo2gV1W6IMHsI7N5L9yWWxS5gl3p1HIFnv7SqeF7mLt0wTicJWBoYxrdW8
Yz803pFGUk1p1OCuCGAxNZ+Hd3ry4bV3660hjeQnem2u7xRkbJjYqfvLgmRzN52X+nfzGz0fgcSh
VWGxQX0/wLxxDOyXisCtp74CwF9iz8wUdxxJIxQKzKNZ/8d5oSK1tQkgaHJPqach1BUZHDlQPA9U
HcfB2WeMI4PNtfHQCeAeOcIGqAxI38KH1h3wpvahmQ1JY5TgfwMB8zT7kIwuoEuEIiuCdBfHMvGT
Fo3VIZ6qPjovY3ens/JQt+gFbL3eRDOrFfwvNa+z5zYKUMeUSvRmNqLfxurVfNnToJogXklwH83v
7Iui0IZwhTZbbVZkrUBZdmy5Ae60tbktw1KcHHAOrcFl9VYriGjku1CvkuV4oNeKpF1NScFRxIL2
e8fd2imDTCnwBPgW1FNzohnJxXgO2jp+okmSSuts1MFlbBg6s6YiARdyNQEPUnmTCcje27UReMkc
Nu6rEhXdsgDpgXYJAL0BcHl0L+CP0G+G1HE3tUIVs8Ic2B6m98JK4I6R6MO+VAa2YLf2SGIDnlGC
NEUF+7DncdA80ozsDRN/7GyYlyj5aNASMq0AA8G94ZLYUiDTCsZ1U7bu2hpTE1VWw6Sf6AKYAOOE
ROywalnurBbFjaFoTHBfk+pGujhp6As/mb2H7qVYAkOwqQAUS8TrreJx74HR61uZV6ExyAbcPbqx
ZoJ3muKU1zkH1QtNyH6xolEQgQEW3xOg0JrBj6mZ2JaOD+l0kS6CzhSXY8hcHUjyYASdNrP2yynk
bLf4lVG307jkALxp0YBQM5zROSg+QjHMmPanm+FojvU6Sj3mY3vWn7RYZvaZvLRqGldI/KfIuAII
BtspRbcAqqnghAQAYAFpqEdXngKdmZRWBlKi9WJHI/QuocDiwxcOlcCvrS3SfIsM61juaoC7P6Ra
9ZgXjQBYWA5MJ+SU0J8p281gmsAiNpx2z8rudhS3cTfLwo/RnZ383XfQO7xSFP33etKqNcvNADtw
DZlHrwPrgDZ4v80bRyWOsgJFe2Qf9+YKHXeeQh+sOFKsDU4RacbqEadcSZRv5im3kR2cgPsJmA9U
jcQhqj3LrDuEChaxADTpsXPC1qcpeQBEFMxPeFsIFNJhzLDvpHBkMWjdHC5TwInlNII7g+O3U4uE
HVBU9Nagq5uDETPxAAnaeKs8q7WNVEA0mrqQYqy1LfpWHMBk2e+iD38yWORLDFK0E3Ye7zQ33lj3
x7xq3jtwsyKcwGxR5p+jwW521Px61xtLU1IsbiRTXlILxe5OftOOS3acaw89iqz2FMTj9Wejkc2O
dLMtDZcoRoitUS5GJP1vGuayzFC1PeGBWuDoctNUR3P3vltu7pxbdDRSgYqiDg9zR91sw1V/Hgjr
kPNWjJP/3YTPzXs6BdcAEoyO81KuGbZn3LXg11mtD6gSjJ4rYglEvaDchJ7+T9WM1jc1QOrT+paY
1j/I6NqvqTbKtS3t4oB3B/M5Gq18JnBvm+YSjtH4eWqdesuGZlfXVbVa4CtnkBUcCL7DWTpx46zb
KAMM9e+wLXdgl4tdACahjY679qr3OJDZW8/d1q1bPFpE1kdDbsW9b+n9uwZlE+jLUzZctZzHDcCX
YmtEhQFYtIjjKsVt9uyM9o9IcW3NnFr1l8YzvGeaGDnaOYyw5keaooOm26K8LtuUOvBAyr4M95lq
JqsrLratRO8cKgOQvwg1YFJUzbAxDKvFcZnbPPz3X86x/9dfDuQT6CkGM5Xr4XBF4Yr8+A6AzFD8
v/+j/9865mWCQ24gbJeGex4YDmbABFiBAdrkX6qcoSkIjTxmKgCD6hqgS9BKB1Cq3EU5sODPEarz
UTEcVO4JlazPHdUoGFPonnpbPEWpEV69CKXnNDKaCR0Z1EoFsO6rqy6ksFH3ZAFMxuuRk/WDDOsM
vClWpHRameI3UcdfbKCc4DxOTYH1yo41yLEDFYR3AqkjcBv5xA4LvJB2x/ue+S6xwwK0hV+S/jBT
x6oj9VAdoGul3aPrNW73sxm5iQF/EGBGAH8/ioVz4Wx2W3wN5WYXdbvnfaW4Z1vwzf/3X8XTvP/1
Z/Ecy9VA6+lyD0i9d/9QLtJXDMSh4UvRJv0+Vm/4vGtwEeDTXc1DNV80dqLe89LyQMpFTlPLK8fS
X9zAIYc5wHpxnceLbl6i1AFvkJgaCtQ+Fr/1IntbfYQ/RzFdL4u3ZFCh7nwXs2b+CdCWYB1c8F7m
kxFcBM4/n9K4/55maf21G4Z8YzSopqZphJPkAFDygxkWR21gck1i8Lak6ICN2CVsrGzxTmoj3wD1
pjo0HLU6gYfXe5zo6/4Uhd6O8J1nGOg2LA5MuthaqzrsRQHAe2QKC/28yEvTQql464k1yejCmglo
gx0O6fUcFeAkm9fxUJy/2GU4yj/kEzYSC7I1aQtNHFzb086LvFbrVDnYTRZo694IaloHODdYhz7n
iONwX/bF+zpt/QLuq/ox1JGJVPgq32ODv6gukFc3TcUhR65iq+lu/k0kP0jf2uhA0wP51Nn4Xinw
mVBdRJMbK8PV7B3J0tDILsqC2DlIVCsLfGXfLZgWAmm07fbjlE5+ars9YCQUgYzZ/Y0l5HWmj0Ge
7iH05KM1KEIaN5NshzsGEVizmZfGykNAixas3M6cMopYpmXGP4lk5pFIYkj+K+wsMXH/T+Lxkehp
SIQ6wvfQ88IoT31aQi9xfg9NcrybJ3oGYOC4B5mHQ1dmoaQXfA8gHW3jQxvH+nkWzequtbQzXbBP
jM5DfaBJZQPcBe+Cxoa7cXYe0BkVxcDSw1Yae2ISqZH9MbqTBUgfnDwB/JNfVosByayuB+UpDeki
m6o95q1YscHwQBU/aN8aQJjEgWy+VV0/rXBQYV6zOs73ggFf1EWb/CUEduka7Q/ZG05bXnVZodG2
iNstWDay3YBGCKAuaM6nSZTOFr1K2iZ3I/5JMqPbonUumLXCBiZqy2S1ZQGMcdBnb5rK0rbkGzAc
20t7GNc20GaMLMwfzMrIHtrEstCDqoYknFrLXQm8PK7NqAb7+Ydh3aQwpHnnBjsQ1aRHTWkXk3mk
3AZetXszt18WJYVrp8F8D4JSfCCUN6vuhwQzz6ZFcuSiJSIA30uhfymnguGYtjcvdEml0V1wkD4b
kG2HgvjDxK3vpjA8xyezKbOyDdBiivWNsO1wJMoike7JBtFR9WKiaSLNweZbhOMx40XxyezZkbph
chm6a5RujgDC0YpPOdIoJl7pTmhfKteeENNamrl3KqPAuQqUkvhiGOO/wnF606YKNQCdph3QdJds
p77Lv3k9qu+VAXlO+KlnTybxzEIdaYza2/ENLKju7BnhfXAbG7g/KE8yIM+qS7qtBShIEBHjaZsL
hoajqjp0Mo+udDErVCFzYKM1IhPFxkQrB2BSAZC/mNAI7yYqwag/4saKSEJExU6Cvg6kVxMwXGeb
UvurmTLj0CtMNRJldTacWid4INH8KbLEtldAD+EoyPxlF4Q8xbbBakJj75RAUm0mh7GV07raqdEz
HVB3SEP5wIlDN1alBCQlvVMlm9QYusMimq3v57M3SSlEVmTPnULIJtEEwroNalmwQeJACjHVpXYq
dyXB2LNaZCh5Fye6/EmmKVgRlNCcmpAHO/QNyWqORx5L0IkjhbrI/jseaRdjWvdumibTW4qn0rmq
Etz9JifTAVHkamfsZJNjnnsbmpHcHKQ2K0mmKTMadXqSHgHBtQns0Y+jrZuBP6LCu8xpTNNoHpHM
UQoaGV4Ql/6d+k8udzKOjrrSr2y3XsVS11ekpogUa+Jagrd+MMbhkLM90cVTNHaADdZVEz6ENGdK
uEwXa+TXUxTAJOma7NA5Zh4rQGl+w9vPDzOKhhdhBvhPQLsocLPr/A3ceqjAtJDS8ixQyWUZitJi
6Tw7KAPfJVOagdotMK+Wi8LtpBz6HyO76nrn/CTTFsUCN6acV9ZsmmbRvamRAgEoAcVYbpiZj9xA
jLs6qINNiRIkGlUAuN+wsWSrO4VEP+bBqfkr2QJgEyzEZGJ4X9DiHDzMIhkPj07UTccRKMs3K5Dp
skLe4VRtkdGIVsik97rIl8+FVQwgkT6QjttZAfrR33+GXEThKijA77atK7B/AFDqQfXbHgnciJCR
pIJHolGQ8Vm5iBYzcLLOSjJd5GT7e1hSVhlgUWj0oZyxlxbXj5CLaHFVXpMMwmOvoYIW54j5GQ89
dOozlNyUClx4sPgFvW3pq+Bxja42oCWQHLhGl2psxwec0XkrAuAME1XgQcP7OaF03uB80twNuLax
gEyLRkTUkJDPAudJshn303W69GDZySZMe0P7RH4Nuup98GUk8cEyo79Q3TKm8aqNkZ2g7cyIQrRz
qLNVhurp47z/oa3QouUi1jrf9bzZZt5CiY/dEUVI3ZbtzL5ywQ0Wie2YVOaXAhADPirn6od4Mswv
E1KvOP7+ErsCfwuULQJTClYuKMV3f3IiLY5g/uQUKCdDrTRZ2Ld37jCgNPsX6rtAZeXRCcrNSPwV
pAh0BQJPGhuNN4nKJKRe3YU7jow/YKAAFi4cbLTipDvSiC4iZfg3XOY0SpRhA6I69CUl0670Er4j
v1l2MyTzu5C5MbbH+7jzfL7OURZXIVwj8+89Fn0aucjzR4W3zlMRPDamcWX/Q9p1NUmKM9tfRARW
wGt533a6p+eFGIuE8B5+/T1Kepua2tmN/eK+KJRGgu6qAkmZeU5uAt+0ChxrQTrAmqIEJ7eSyYV0
kwFAFcc+6w+zqq8OWgI2DOQX1MFydM32mOVmgDNboNyhGjzKVywMu2NBSrL3yinOgypYksngqbMy
B95erKTbpjzj4cI0cmyytAClY/m4xC8FUG82qsjNwHQFsuPvPZ6hRNsBfZO0QJKRhyzYByJIDqPj
XDd/0lUoxUUlhvHuR+I8jAw3Oh+rH+Rg4IjoxkDDbq4xu0zXyMxToDnaBmDm5SEyo/Jg4QgSlLtK
nroVd4tDhgVEvCCH2ZXEWedqtdSXZNa5Hr13p0nI63aSKy+z9bddpjnIVXDDe+A2Znuck4WLhtZO
SkcGaUV4ExQgAS1pbacMnpajTlkYC0ZrtloZEssB0loN6DaaAMXoOKnpxvEQclucwlhDxgbCync4
t7rDzt54c0pzQEKgljzUdd9uyyTuD/og4zPQSce1AWS958hleHakqfMdLAR4qaGgz9a7J7MNf1VI
3t2hJA/ppI2LCBSKoL6PcRvtJ5EsOGv+GqVDca2LALlbOmm/j/xuROBK1TP4XvXqlWC4p1GkEtjZ
3dVx9Wl0Su19POn8tnmqxJAcyJcaMMNUYAWyHsrErSd9VqSHfz/xMR11onNFu4mzM8s1fGRq2j5A
FT3ijr86iIu5SPsS/9AHVry0USQvup0WB8FR+S3yqnyUJXgmXIBef0O0FkWV4NqLw+ClKvLm1esl
KId1idVvqrcLCbD+ky30sV0EKUqXpRN/IR01Vz5Tt9DfGmd8CrCJR9Uo978iXgW6bM14wZaf7zLG
qi3Wst5r0ybYZuCQQUd0boktTHBK7dq98wCFsUgTS3FsZlspQdW+jBx3OHjhOBysrBgOoKE12x1T
MimpQZq3BzTW+q51rfR9CNKNiwRvBjg2SVA6a5rIrRBXXfodWOhFZ1sLr2mqY1rWl8Ji2p2BM21s
JWpLrFBk0oLL3gmSdZkYyzEI2Bn0gBqyNmN84/0u2+EFWy0mF7B1A3gvxKEEzUM+RhEAKB8o4U1S
W8hzUDRtetC26zwaxNLwLONMDRkmnwyp1wu7CKrNbJ59qFcWIe7cy443ehL9vk4OZcf2NCepqImJ
sQ4V4/o6L3oNB7C4+I0P6TITOfk4xkE5o3Ip287Y15384bkKob+rHWy8SzC6jXW/ifHIfeZhkC0i
kHH+RIKRK5LmBwqPLJBCgn86Q7W3Fi9HHa9CH5v7foFSA8T/ss5bu25gtcC50Sog6OT1WSXyrxFH
ypZ+PtbnUFp6svXxn9ih0uNT0IFh86CBOPHEjcMkjTL7IQR/K3whcSpkglHGj4a7KkeZTND24kHo
QJbyLU1HWKCSq6Bx8mdg9rXLGCglLzZrAD5V+uNZc1q2GbSg3japaQFv1Rh2vSHyIwBl2R60Xf4e
DMnJMWKRsWuy+GdotmCqH4PsMDd6mqJSEViU+npW4usfZbtZph4OQ/pxSV0adGOedTbKTePpOqkd
RPFiNt1OdOV61b0aNXVvh80TXt351J1NV/c73+rVVa66Ef29NPTqglcOV12aa76KLEfx/q+alVeX
vhp59Wf98YbmmVE45e3//fHKbs/TTdtFRibqZRxwHhoASP89zOEIX0Ra1eYP1USSqwOQ9KlqjS+A
+wB3r6e/AZzeeHb6QNsC9jfaGQnvnv/NASUN0WXQreKUAiBoiYdPs0EkHxh3qrGDuLqz7FouCyx/
N7OuwG9ynxfNfcIkw0MT1IiFiKxPKeIqyMbts2ONetlJnK1YEYNhwhgWzGjqe6CF97YWPQqhR48e
GAX3CXfyBYlkAOcpWwHQBmiXyoV0Wpd9s+qiOJIqqEu858HXAdQ4RQnoOEccGzHsjdEL9BHK5kOe
zWVVP/KUd1skeNbHf/+M/N8/I0dxTtvYTuvM9XDE5bo3EPbArxXYlmT9vWHxva3qDcCfyw7UA/Xy
e2/W1XqzDcsk3f3Jd3abx/9Putz17S1gO5HGhXyhKVBL8ViSKZzaRPHzAEi3zY2ePP4Wu53hTWc7
TTMFaNVkrdSDDenIZQJSnSK3TfjN8aO6RnVHqgMIP4nNQ/57I8PGPKAyyJgMdTU6yWL2IYuFFx3W
QZ9m9c0oMpCOejzuEJud5X8cN7t4AO2ekpYIGEV6slpHyTgup/QlVjgL7qYgISyT079/g0yTVknz
KsoBZznSPJhr4SduGky/XUXZ/Wh6mV2696lhyUsIjOHWSX6gti5cek5YPBRm7OwQxgZ/MBDgH01m
mAusY9iP2lyJpEh+DGN7RDjuDIKk4Qu4uMHSBwyz+wS2C3AxOFB1YADBQLrI4ujdEGvY/ZCBIw1t
wcHxec8ba6zyRZRIfc/7sCqOqHLWV0WeufcOEPPu7Sr1drzEYmTWFWWtncUwrntQ2YOkWfnhGB0V
o7F1JokaF2dDC3MojF3BAhdRY8wZ2yVfAzzMW5ELEInde6vR3OkSpCO/1m0fQoF6rjE2NlIzvKcQ
pfj3fsmfY7O3XlvgCuxUBvKKxEjjI+LvfYD8X1j/PmgQEcCCY+971g3lg63qzRFzGlzp3MdRHZ8y
t/2M3UFyX4lELLS2K95QmW+uCjvih24s3M+yWILTo3gbDPB/YhUsFJd18WYFxXcB0LR7gKQmeOZl
isAHeho9dPjgbN2yV6VfDOfMAVY0yJijT1YxFouEadWPDseZgAKzf3ml/wAwjehtNEAngmWhfY/4
oL1tiyQ5NF74PhwMXe/DR7d8jGRy5mmTv+p++WAAh/ChFy6KpiVKy5Ra1O1wbgetXNhumL82Fsrk
ihGLT7KWLrAYks4Ez52yAlPowVJztH/NYTJ/EYjOt/jCYRKkjY0O9pkW4Hwqw8ChVISkcLNLh3gp
/ldFuHKY62yn7A3NSItFDIw0lW1AKQd9jK1dP1j1qbKa5NnytWoteZxuyCXO0uSY4FGFSCRGJGlc
PyF1jQTyL8IsXIDWBKhzlB5S2V63aaJebulf7rbNzvAr55kVsXsytRSUWOqjcB3wyeHoWzuh5nV8
xl+ypw8Ya9lwG0eF3PIOn7cabuutfeE4TJjx+8tozFdROABxWyVYkIGDdwKnd6/0byAHq0CyMonU
hIkPWEGA+70P7UosjNlYtXvNkT1WhWhMm6eHYkz2DWveVaTvlCg5sLsiVuPMwgb91VjIcUv/CCNN
WmyRkThN/xKAwfIHu+nXJJGHHfQPutfXF5JoeAJ86ml4AsDDfQniv4XvtWtAXR+SJgMJLFIT7pDp
Hy1QbTl8zjW8lMduiHdOng8A/eLHNPeap8zi9R0vQPHm20BETXDq/I9uYYH6JhpeqtliJNcPQYBv
EgeA6wbkDNnRaYrCWwK1FxsOJHSCuV51b+XKFhwAG2rA1M25/0k2A9I8Zx2NlDmO75bUvRpEMkvB
k8pcnMY77DyyoVhgC+ptXIDlnB3VUM/MY3ZmdeYdkJcMrsm/9I1hI8RVD+BiT6ogWpMfoHJzlHwr
pyjn/dkyFjR77wroyYVkG3U7qyYrDCxjUHMJNDeeYYPe99sgSH4QOHRBQNLCHgF3A2Y5EifU6EYH
1ndlysPkovyqfmslcftAmioIouM/zdOEP+oxKF9dc8TvXNONo/Ty8qUKODI18+KtGrpwJ/0+2SBs
VrzZTL8Dtpt4wmYkvXTIyV90g5u/zcO93qmecDKzDZv0ZyKBUtuoGHCukikThe6i2SYYHGaZeuSj
RuDcfwRWNPxILw3GFqAxGVYdiHuXUguCJ+rVQD2eeuVHD7i4fD+i9mMHArh0F5VVscXyw3rFF2dL
wUTmA8GFBaV+7vPRuzQj8nF1ofNvTmGfULssX/zKS6aRY4DjXC6f+15Od3vzd8wi3ak5gNmqx3Yu
HnPzUDmhefBFk1rLrEyx8IilhhcVsucBHQf7pARDBkzka2iWcZjk9wEf03hWJDZlX/+gpOpUJWOX
HDmmZtRXmznbWtp+eL4RGx7d2y6C36hc2/SKi4SaqlR8Ch9iA8jzvTsAR/F3/Y2vHZTZgme6vqkz
xazwMR7VxvbOKdr6vkNd0VI6QABzEhk8W1Wwpcdo3QTJ1iubYENPWz9FavnAmudSryOQ1Y/R9BSe
hwsXxGmBqW158BU0y/0jQVQBiXdEAfenSuFV/SUQHhUEaZrxp7/csGH5DDCttZU6eoxkjxfAJScP
BjgeHr04HxD0wmkAidQg0xjEHHUcbJERDS5K5YdBPdO6PSD8+Trs7GDZgqv8Sxrxl0zvODJHM3nC
GQ704PNBHRySuVHGn6Dsucr4qUTGSoVnIJgOZRDmq9AMkZ6qRH0Qamvm3SFLBi6kIz+7in+TE/M1
SDJxJA+adJpOTX+jm64WiyRfycGXizFj2k5v8+FITSlHgGLOsmnhnPJK1ozh3XMADtlGsPEnOc/6
aQYfVE6VGL9Gpa2ABJoayL+ifhxcxDkAQQAQBiU2ugsof5EtSaJGDnqxvRllseqL5GMHMNAOL/JV
ZEght0AzAqhm77ig3wA26sWwuo3Q+u6gAb5iOJi9tmaRnj9ELPWekgYRcYXv8yERNB1JFiAVCNLu
Q5pt/9u4rCkA8YukumWjm+Kzi8AkKolfUfAOtg7umgtSVyPS53NkgOwq5eWM/iNCVc0DNlztI5P1
mbywaAWAiVNrKxLrNBRLHISVwJOZprb1vH0FXsH71O6Qxk+mNvRHMFbUl041SG8B6naGtBWgGukG
VubqTd561SUzgufCAOGHikqZW78GMCGIZM7kMTkHgNQ9Dr6/AUGHaa+msQVwr5F9D24Sk+vmNs6Q
92wagLSKm9HABdTcdP0U1ZXTpacrfFyQXJKuxNa/sLQtln3bMAzZEx6n4qFArNnBwfOrb3g+oB8D
YMAYlf3aWS0qFNsRkDJqSY7ix2kQQuHiIW3NdQUABuwLdkbt7gDBpatPdEBGJjbeU4NfDOhE0xGU
XqQMqYuyqZMf2jjPoTGz++0ck5wG3F/aou+X5ElzUs9CLYhYzcNny8ddTRecXah3ddnJXrZufdTT
jePHFz+wte2oyCxFYbw3hhJvdGS90X2MBzMwuxofivAx9KL+QHjkXo9MY6/xwy2JpgLQyEKWAfkT
xziko8aIBrB9+WI3oZ2TLvTMvWkmHuDNFWgGUunfp6JZCiMejkNoPzjgpt40HAeJbcgjIE+g7CUS
OO2ohIcDF8MQD5Vq/ITZqLLxJg/SI1HUu9gx/tlqEDWkF+J7MYbO3axuhXayO78/zapcR6A3j1Jr
T9OTYWgAFOtHPN/O19XzwlkhApStfU8U4RKE8tbGGQ3c78dV6X7xqwNiyYdOdgBSiQR7mP+sNnPL
fVrzA4vq1wBlxm9mk1hrk1vdjkTW5Eudd+OLkWf2sS7xMvCUW17X3sJBkOmM3N30OccUpJdjLbcF
zpbBwwA3DuyPoEIGVBjkLjZizAZzEfSgmmBLO7S7fQ4kDFB7dndanvZ3vOXlknsFwII6D7oPQw3O
yoXRgjuXDJ6yUi/vrE9OigyE2Zf0gqVbzyzK040+6bc4I/YvszocRXNubBUGw21M11X3gkdKePSL
+mL2gGs0LX/hOijtBPfFdUM6yv8jg2etGqDhHP/kmv1hpDfkKC0DgcU87eymZyievr1qZyYCOBIj
tnW/3c2NONBYmjVB3uYKEUS2ILEfgZvIEQtCPn+55wjXAa/0L1AEQkAAD84SReHDFTKCXnYA8iqq
ET8M+BKyggyav41P7Khf4Wg4XXFkmZ84kThlgww3nQG483AYcpyJmCU72R9NHyYF6hALY98bTbcn
A42evCe5LdJdWHffCJlPQ0XuI84pSCBuxqp0SoCzOKhXUUh+YEmyH+N4ciBN2ozlWjM1HfjUyKS1
8Ux+BNhIbHnhU67XDBt1iex0woXzUI8semQeA1wrxvNME4vCqLD6VYBx1CTKDwVyfBl04PoiXcWA
MIx9GgaHanBDMk5TBUgbTezykVYXLuwgUTXqfzXmR2/W+cQkVbHPTRNWG9KTavYwUFd3vNGR9R+n
oxHzBDSW16OHJPXkDpQP6Tt0UmBX7bZxPdBsE8p4q43tFoyA6YSURGQ7CLu962buHdLV5QYEk7tS
uOcReUQHQzVZYAEHkLrUgMbXTRfCKgJQHarubJpcU/BBY9M3eO8TXHkNY4PqIExPY/AUN3eNXoF+
1I5XGt6p+NY61ikmKDrq5kKwfFUgyxjr8Hw3wb55dtgiaw8Qc+RD0HGsNcdDBKxxp41hBSRWvjE7
HD/MRS019y6DBxyEEiXd3WSgcpa5zuXDZS5zcQG0tzUEe/Q1RNecYTQOKLsE9ZQSqZcpkXp/Ev/D
MKtPjAQx5O61CbKnNrWMXY3N2sXzOhDrGHr+ybJsPEcaP/tuWiXeGqiwXbRRsh3zof+meSgUR+ap
8dw5LopuGjtCGmiS7+Hm7QYt1aeZBj/NP3nI/VkkMeDQQcNeLZiZ2qe87t8bGzkFa1GB8ot0ZAW9
u5+vSEYVvH2qAcwE7LAYpNfIimsXLAK+YsMKL1/1DUoCEZGZJDLQFH2Vo9KH/T75pAQaDJiCiq4A
dUFpmPqqzkNkRSZhe9SqX2lqdw2yXqCiRldEhZuSbwArEZ8EcAsn/eQnlRz4EkN4i8TCHnAhpHOQ
KiUONAOoaA/AXZZ7ZB/aZXMQNcfeF/Bs3QGbcXBTAcy83lXIrjl4zhhYoMID2uOCbH/TkqIZGxfE
7WrwPM3s37V2A6JLNaGPe1sOXshXjZ2iYBW4E1PTdualHuvwcKMnMVYg4yjiOc/+pHccVPN7drO8
0ZMIbvp2Dxjvx0lC+gLKn+w4QGy19dIz18a6RyAcmCR7TXFRRTm7Q1Fgtw0i8FR5qqGeVcZYGWqK
nepKJvsAXvaqyfutowtFW6XGkCNNGCZpFiznicgCvBAUnn4M9IkAi3ymLo0kT5Aw15vUjUGTp14H
AQoESs/COl9JY8PL3ci68orb17G1Y2UNybILkEFD1ZNhjmJpbSiKFZVWgsZtfBzw/VTFk5MmxhJR
2FWyIxEZR9FpCNkPkqaazLx46lB5e56kDJSqNCGJOPvvj12lfW6DNkZBAxJUC1W/6qQJDtNUQyI1
XTgiN0m59FTUOlmyrj+TpZdYDw9dhh/yPMU8cJ57ts4XmGfoQX35PgM5ks+gLj3PIHXjc18jhbu3
SuPk9SLY9VhlgWHYmJrqo0e6WmUZki/vkbOhfGfV7EE9ciPrhy/paUqJn93h/QiVNVG3z0T1jGOa
4Qv2WHwF9g//2NuokkZy7jOxTsz6DOUTT8rfNZ3+C+u5AOYOCKIAL72sc3tbVtjCYKoaefLo2Z1s
8JXWzBxY/H/J1JuUZJ/HkDgOqBkH1m2+vjGwHrjE0zy5mozMk3KWSUnzSABu7zzNnO5p1t/eDt3t
NI2jyrF137L9cok0emNKTKWs0jnJlHJOm6AGaWeh7+fU1dv8VZKryAL9vAWszmkukucxNCvNryas
mo4tNf2zhgf7iz/460RPHUQTAmtTaAmwapQobIViZVtAP0nCg1PHSHVU+sGMX0asQx/BOgXAYRe7
CtKnaRYCuF4zzp5rmI88C59NJ2Jvrge+qUq9KzpUK3i8BI7oGBoXUes/cidtdyGeg+A8E6lxsGJx
Yspj0jXgUEICTDpg9890sNd+zBCh1IqP7252auprlCfgzEyNxdEhYljURZrMqQQFDriHcR63oOsO
qTfsEO7/PiIsc2n02st7xMncU6sA7QC5K4DKbubAGfqQSZkS6h11qSHz5EkydhQFwIUGa0nif5pj
nsgKcbJm6RtQ9SKTrxmBNSBxKrZOJUhDhBEGJcBEA+vMmPkGWtBsF1Qg65TSt8A8EXH9KHKxIo9i
zOwz9ciFeu2QvE9FIjVp/iDMF0paqNvqkvMhBhYgsh/yyuR3de+syUZNgbfXLh36cDnrqqFhy5pz
DjQN5EJQ8/tEBhZdIHJiIOpJH7VOInSlSh47BaPECKWJug1hN1GX7J4qfhx9VJc4Q+KvhsTRcZDX
XTf/kw4BifexNKw+DEOAd//HjP9hshzV7smChtBsuof9d5m259oF9GXGhbvvZMAe6qBBBbPKfCkq
CURCp3tNsrTZsEA3l0Vg4PzLTLUFEnT5QSjMX3AApJuwwVGdKB2IWSiO2Fuh2ENZ9Q4Hdr4fgfAN
6MHUiNreI+oQ3ZO/bqCotjOxlyajg2XCNBsyfet9mATJglHFi6tqZEZVCkO9WUQCQbMAc71Yk46o
c3VVaZM2z6gcFedqcOILNawH6pgYHnOvRmyOVCXSsLBrBbQA6VpZ7vvctA7A6sHqzku1Zeka4igH
pCXEKiBATdNr2zbOwwPpMxVBmI089ZBaV/nGUmj4gSu00UoOfMnDKr3z4r44p5Hhgvi+EN9iYMkA
xDX+3KQp3tNMIhPSw/Erl8OFHFwBBAcaCY5JcA/pxZmqErIWzHVVF3+dSxmoisG1smH/HgoOY1Q+
LuqmAUnAyBgA0fBpnLD0BxoRV7irgJrzt6Mtn0hCHX5zUgQ6vzl2g5cvQ2tsV1emoO6LXZRFj5kK
RFMThcjM7kGntKXg9GygXmuUPz2vlLtJUkHdaZQe5xerAh6mJpvJGCmVUwB8MywRugeHyICXJhCE
U8etnlsHaODINWTA12irZ3BsBggLceDfKWuM7NkHPGqQ1x6P9RLpVhcvN6O7IM3qZzDQ9kurB+MZ
+eoOgH2LGMicCErizAWghqjCB5jzWHHzaIMa7Hgr89KN9zj435B19hudGi9iUk6Nn5sbxiQ/BZku
8V6t2+zZlEW5thrUH8Wo3j3PTaJn5SQ2OGwF/piYPGb9rW9rfW1bCUJOG1+HP7n9h2vZNSKSgo/6
MgO6PLBkC7G26I/2G/zlHw3pOpbhH0PKGx8SCzWDqWYgFy2nf2NSrmrkiGpAsdbLV4lwBpATmOuf
qqpFenDqIOJfJWukNttg0Bnj4DR1e9UlWaLARNeEf/A9rJxXNPjd3Rt/2iCx3U4izTiZ1WDqGR63
lkVYZCua0A2MHLxOu843u2wBoniA8WHbhVJ39bA2AUAIGC4oDdUM5ERKMsfO+NPIpIvPD9Y/T3E1
29QlXwEaslXmKf4Es3khxqCCmz7qnYvkxOtUw8uqeiFGojYB8v8f9H/wp3myj3liayz3BcNh7FD2
KxVx+BQDABexpG41Kp7MD8lQUjKMk83E93aSfh+HzImbWeZxyhZvtTIc51nnKyrr7KuuP0sfNrob
cMbqrZmm4YLnoD6RAM6IqsINUKpcJKhMQGM4aYRK4oEnx14fkyP1vCZ2ssXs5Kb9gJzD8czI4FYj
csxmd92S9dIz+2zl1V11BgF4s5HIKVjkbVKdSUe9vmLVmXrVEJZHrcRGUA1gqqGeW8RDPw3TAW1p
ZZWxn3TzLNQrQyfCyRZYr28M8zXoNtwE9dw3F6cRdM2P2yj9usBeHsWyAcA7D0blFDoYIdC1qAtk
ARuI6XX+riUTazWBbDOntA9u3CNVjbrOqJfeugdCIvgRPECNqqFeiZqUI3WnCXXPAF1xjDUvYYy0
nkx2CdiUQcz2ATzCMvGYuJpC6TWTe/LD4/jdj0RqyMpL+Rh5wN2b9TSn7zWYU2GbzAblmyDKdgxG
wJuQHvvDv66vfAOix/7wm8ez3I93hmMA6UPd02z48J3185wSD+y1yaSDN6UpzXLdEcWFoYqYvNTN
162htXydBOpk4EoeVNikj4MVskPW+HOGoy2a4Ui9SQT6gbacLZrRgdW7qPA4ajznIIuYHYRqSPyT
jlw6e/gExN96M/veDCWRxpOLDFmzBWgTKpX2Mg/jhdbXHHsvBtrTkiPlhl83V7rOD/fc8iYPOwLT
Ro6iajyb8eskzvck0+/FOE6IZgR05plgdCpFah5JLLo23yKDsliRqHGAWYCOFYjhWrIaLb08I7Bo
nkFxx1HmVSbf5ROSfYNvsz3PLZynTnnYA5ACViihz+7SKk+3rAd4pWdG5V7IMth7rWYdjai2tyA0
bIGJzr115mfdg9mayA1IE/eZCy9EXKdrP2c2+LLSJGq+gVzyUg+d+avW8Hm7fY+8w+6FabEXLgBb
cTA6vf9eaP033XO7NxHicD0thPPJFi5YWXAPjzxXsF4ft4Wsv+bU9m4x3ZZhI2JV2fH7bVVBCpC5
1EzVUTAwN2TJHm1jFJe0M0+ZkmphsccCaIIrkDnH2zjBYxuY/eZDEj2TjbwiHI2sgZ7P1+RABrvo
V0DSjO7JIwRUwk6zwf5OFyEdd7pPZtUAE1ldBGtZ7zC6yGWgOcijKexxwXrT3JNYN7m4CJyuzldx
Ui9cBZmIt+QxGKX54JtPCIYPqyFSXHE6DgdfzSHAPjzSH3jvJN91Dm7BNkCgHe/8ACmjVbL98ABQ
Rbx0pedvOmLgDhXFd5yDnJt6WQ/6U80utCWJiM9Xk2H2a7KgWv57frCBfHLk+f+WH+w6Hg5rmWXD
yJC4BPtVlRW+dY6nY4NwXzrRbtCr6MX04m7R8jj+ykL/fhyQMMqKCGhCkceRJziuTD8RP1Fm+7kt
Yv0N0UZvUfiN9eyCtWnVoPD7PkFSP9BLuv4k+YBYUx9ke9NbyiLiO0qARJ7qIspj8eqKKDnGnIUr
0pclqrUMUExehpK3j7GInyjTR88Cd21UZr0TOExKWMJW9pgMb36IUyUcF35rUHex0pBQjd/7kN2B
fUgsS2VITHC/JXJ8SU3Nwl5JPxgxtxZIJGEIpdYp8Iysu0hL2bPXF/VzmyzBk8KeSdPaHBgoPLjL
Ktd59kX12IC/qlP0CEwP40ucAShQSY1qTDDMILZbPuBZkDx3UiAjg3FzX1p1+jzGcb3VpVGvaIAr
ywFU8aU4xqOTAUDW6pBT7CRr1MiX1srXZHYJM69bxkppJePXzAOrobQ5KMkSTzGjD0Bz0utS35mU
m+QAAnPIHnOVd2QHFttFBeqLdZWBRA35O+mo72rURAI+8piDEvUxGXGoMiAE6ABFqYnTCKnGEsdy
OXg7qSExRAkb0BdQ93ccSxPdtB1+NVmjrclnVAay3oz7R3GaiobRfKCs/OXrPxsDp4Vh7S5NJ3MB
bKuxq2bWIWbODrM4+93o/oPff3DxMoBnYQN7+g++dCvkV414bQNvF3/Cv99V0Z2MurcOroECkjbQ
anDbo0eNZGZ9FKqhHunywfZBz5V8mlU3Q2fDzVDyw+seh63zzE6IWjbX+NGKiK8C3UVphy1BQaYa
6v1/dGXuryzDTfaFW/9tOieJ2bqSUbc2XL1blg33v7QtVj1ZH/xsGL9kfpm9AYUauTN909/ZvQGm
4TTOd7Eu2H06NJekq07SaTela/rhQoC0hxUaKqTBkuKPGgqjQ47ve6M0sE1eVtBt8sLiv6yYHVG6
k/7IeucxDnn7rXCGrwMeeF/8lMcL5BnKR6xa+s0M2U49VyGxezIU5/5tNpF2FqnXaOD76/AYW3kE
AE8+E5z7+/gJGB5IyfVS1pXBEJjoOFuXgvGVITV9wrJu00eGDcNr3NrFSQcG3oRlTV7g0PyFFS5b
4bQx/2S4obcMLFRSSCX2AKpdtfjEt05V55+0vkw30gYwCaKWGZxdY9tYljGNRZ1aDsgZlFXT2C6V
EQAUUA5NYw0fp0qBDW5dGmsxV+DByL6kY+p/tw3nThvxQJcOjzdj6OoHnHaBi1ADyvWA7PnvxrAZ
wlR+b9reXuZ161zySh+OVcPECmddS7w4e7xWS7nwdbx3cHDq3yM+mFzAereeVQHQMu+VqgQW6YW8
yBjoDTgu1ByzTmuQDujHWETEqeXfk19S4K3MTJYuyY+ma0EZe/Qz9jwP9SKW3/No60jvO/gn8ETC
cQu2Lf14bn3bxoJv7Ko11kcREs+gpKbRUgA81YVjLasswEqhSPAY89oOC343bja3nrZWPwPowthN
jiiPWJWoyTmSn92549kENtyudRymjtbrLls5fMVDKT7bUYsvr1k3S+QnDp+BHeIsY9HII4ksWfks
4591i7uAIcwbZFvmGUgLmbuIRSsPAPULNnifZ89Y4UsgGafsh43bDuvB+poW3F4yx2/uZl8UVb/7
oj7OeK24sc8JhhVFXNEKiL/pxhdu+WAiG/7QIwFZnvUhP/Ve91VILIalagDi8960oXYtkpX8yOVP
IhnIhWnS2YtcLq6gRFuGjbKXvhCk6ARxOqOLEthonPbbtEKacO8CObZYaJ4fPfDAjVZ+54Vnapgc
s2plWHq+sb0W+WfVUIfbvJDBnreVh4yqLHGQNgk03tqs22PplkWwpK5HcL2zaZLzzDPXuot7Jcuk
JP8r2RA4e/aiEUEywyxblEVI99Rw1IdZCSo9rpQ+astPZNZa8DKUOCJhW88NzL1h+k+UbUx5x4WL
yqcyaIx1Q+96ZOKfG2mNZ3IJ/W44qQEWLRxmZ7IOGlaoaWkc5jzwThY46JVtDwDzLFjPueHUIz+T
ILrzKOsXAJbfxKXHAD2MCotc1U3MDelMKsD4kxn1fe/egdtYIBUe+xUNnp0R7Th2WF5vb/S3kybq
6lfDhJ5s4q6T92ktkM2f2b9ydDTUzv+y9WiLT37qAHrV+vXho0ydy4zXRGtDt9h4LWDcpozKtvwV
STvbxE6J2tA5B/MmpfIm8/JjbKgoIUiipM2rWRDcR/odthzGxR614oCDgf5IDWCAwCwcWe/ikCEp
DKQ56xs9iTSAfG/EeaYysRJggKlJHaSf962i2FEXQwzi/RIk/kk3u7B8WIYmy8APrMtT1BiodXSR
Mk9iqnCHh1aUckXy1O0L45cJ6tX/4+xbuyO1ma1/EWuBAAFfm7632/bY43EyX1hJngRxv4j7r3+3
Csfq6Uyec877YbSkqpLosduASrv23pPNnNjRlxAfFAPqSld2eaBmmguNqfczrnptY2OQXby3n0Xq
IEib9ruJg47wrhwhi+W06wbPu3fowgSqZwhSayfT2EbmAvUPusTByFIouyRqlQblR+sqei6OjNrj
5Bcdyvl9JbsCKJt8gMgWJB/qiO3tKPqTTLoB4aOEvgfCdOOqCbI2ICiEhOzmzqGHd3MXoDVCPFNQ
LKcWoMvqYLLRUDti7KQ2k5H3ijHZ2KbgRDm3qCs9WWM27JloBryEtBd38PI/2gK7ERR2+1/6EhQD
kQ8SX2wEh3fm1Rc5NtCiVxEA1o/Hjz8gqwQv/SdgmKDCK2r4XwHD0IQFgPgOd0woYoIhy0y0OwFs
4SUaYnBFIh92oaGHsrh2oz0R8n+nEXpJOoRmUANAc3moAhBpIF3LQwaJ7kdwz+G9G5RqO9TkuO/4
r1xthyX/kcH0e1dGwVeB4pSDY5fjacYO+gvID4HTVRGO8WcPEOLvSD2A46dDoiYZZXRm8TCA8VAU
b2CYNI4ssJyQhqltZReZuuDsHs38jWUJGLDq+D/kbOcxf5Y+TrDUzAC86a+9zTdG0BVvZKqiq5Hb
xWEyOrnNePTVRb7ymqi6RqcGrTTmF4dOFUH6RWBAHSkLNuQdi5Z/4csQ4jG4HBuFTATpRLwfcEy9
XcUbx6H/GGt9R7Ajfo9qIwHFfOAD/EXVYzhMnI4zTgORCkDhGNkMiVIHw4u8Pdmo4ZPzBOhI9ECj
RBTNU+UbN2VodwtRWFZBAkovBH6mnQsKk3mEYDmwnkFVLiC2ycpnE7z+2PTy6Gkc0haKbGqILFIE
nGXzEdOyATzSKsYNigrYafqftMPwPisRmdGukbmp869Va7qPSzYBBaXssjLlzpjlchzVcP47DHQ0
7qPop+9Icw+XujfxmpU14MR2Iuzri9Q+55N7IrsjMlAIxVnwLmWaX3peQqMcOt5r/SxoXdi+GIZu
TxWyIDlJwwxU1RemCmbbNDvVnue8BFPWvJZWcaAosFalD8sMnSUa0hoiYd1+Gpfq3Q6yNEwDR5wt
FJ/hLbcCpZVKOQmVfOKWBN1U23+LImeAPrKydQKcEXvqWjUD1Sbw9QJkZyEJJ1MDRpvlaQLngqKN
1qLKjtuA6bVDNuEmFNWUBxTwJMhsIZgcDGfQT46zDsjsui406oPx0auX/kG2wJcmc3d21YhM+JXg
2+/jTyD1A9zAaYyMxHIwuxJaofDexWkbOWipzBiSsOxcZFfVDCeecOJL7rWr5wR9tn6Ef8Toy9Dl
jTT/Rmuvn4s+ol5GeF9B79+ICFjnujQhQFo+g8sluxb91L106SyuM0QHBhMC0NRE8Qhq5aSVOxpy
7sqXQtTPrhN/TGLAu10FZ+skSOXmWx4MwWZUmXhqXJWOp16NPO/FMrxHG5ryB7LHUBCBthuFTGAh
WueJqEYRF81Zu5+T9IqRL8VmHiO8/allb6ZQjA4caV26RJZxoIwK+3BjW7sUjgJdfBg9s8dBOk78
IxzaZ90J23lUY9mZHVrYfK7DWdZ2SF5bnfXRUHsp+P9zLisgBrtU1ZEBqrOb6CwkVawlKG1YcJ4O
443odw4S2hC6n5DXRgZrZTYhehNyULT4pDz5V0etKinkEkeQXQtR04hfAYCYOyojBasvil1+yxsu
d62RmWe3L4cXG6lDFLEmYLuFlh600AKkJySez24rPidOueX9llRxt06sUCz+bEv/q2kc0kr2V6dC
CcaYevG4pfEwi8PcFSCkMmMcZ6MUtweiXHWZFP9JQLWEGkNlywMDREdqiXQqUAuZDOVuDVyNn4tb
oDHfDtJrQ7qWvqqOK4FmReU+/jvVYuJSKsdz4GPwZw8hvAs1dhAB7Z9mQ70DG6vctDwzcbAUzMvF
JRd1meBRDWrM6pB0UXBchzQfBUeLEer1+Ghi12dWdb3jgONuyLMaddAADO3lZhGwaWMSclKHCsmg
IwXeXJfCyWg26bAfp+U7SNjFhSlMGPV66NeuPbJB1xzVRCw7kfMuloaDmq+9Pwv538Z9XrFywXSp
1yR7UccVDozV1VynTcLeBU8q6kjNKy9+bVFd8UiNDdnutWeBLSXsZRDv7hw0KXB+0aG8NA22iYQM
ExP7gkF0YHJInRMkMdwLNW7kuhdPNXe2nw1R4rJltWev83vAym9m0YSsdvtt7gzBERXfX5PBWl5a
HBhcTRMPxtw22K8yliKUUz5f/WYxXmSfvJB9Kdxml41te5qL2PhlSQ9khljzcPS6PEa9Q2f/WkzL
JcEb/9cs9oYHfBORl6dV237cIKMWP/nIEX1ZUhvIJlwNyVVU5nBvRCV2m7yj6GmN9yeQc8mKBftK
LWuayw6nX+m3bIkgxuPLfLtU+HM23HoIedYW+7lOjK0/e+Vr5LRAiDvrYLLK6tXpxLhtjcbZU4DA
K+ITStSO0lmqVzJlDDRMZW/4RxqCknh8gIrXrzSiBmR1KajjoD5FSy6L7Z8qNwWdhLpmNY3Nc13h
DTIPfi39ejkvRMIiZMlDK3fr/Tr2EhSiFaytQhN6w4Be1XhrQerpC3GsdK0D/j1PPBHZSmwD6WDl
z5qmRS3OzXk5k5/sIOrnoQISg/n2b3IYuggD6ifUNroQbo/bHMlSt0ZFgxYvomFnLbxFsYJqybX6
eZDtjNZcwBnx95y7iTRkdjcfTDf+OnRKYVU1rhxdJGsAVwGdhtxxG+SWqy12UnA3rn1bgbZ7o3un
iaYADfJm9dsQD9kEEDzeymIECAFPlrVZUN1/LrAXKTfUJQ/FBFVkFKvxxn/TTSoTmTu9lF+jpg8M
Pu8CtOlbLgBLbYsnp51yYDq9/Lqohnp6aOLyIVCbQBupuHrg4ImnruDLwTdBLLo6jAgK4ODX0svp
RagHoJ9xNPoMZPJ5sV4G3OosDsqHu8i7a1K8XpZ6acL2U9li6+TzbtnIYPaukxydI85932jkOpV3
HV3TwcljMf0VcbzrePnQfwST26+cdcYa3GbzFW+BoGnoXgAlgSKBOrzNTffaN7n/rRSuszdF358o
oo77Ggzy2Mt+Rjjl7Oy9it1G0H4YrwPXNHW8+zVMA+en7nQg/cncY3zrtQAJ0LDO2NZyFvnWxKl7
5VlvbsgOZV+OGnxfnia13zBz6z6MNC8DB4n/fwtz1Go0nVb78aLjFHfrRY2x+bio/my0uLoohbUG
DhVsHzu+TILNOwJZ6Zd0tsR5NqCMg1oq791zA6hCZAWy5UgCTnkw3UTwHNxNTQFifwIqt6wEEwVH
co/Ax9RMDFnyCgIFJ22LbDAclVBxp1nzNIGTzUx/0QEFflT/w0KQAkdteOeCVoj5y6kA9fgGeXfI
4ammz0IxePKVLMNUlKFhjAnK3jn07z7jB1tAL0/FW9UaP3TWRcT5csyWvnsAFZO9lfgf/DZUv9F3
hQNJEia1YI//EmAUxhwKp/0I4NhwV+CBCZoRwAEcCbzYLohzOhAx/lH5y5nL1ngHB6ixy9zKOptl
1T4vhRMDx40I6ebh3GfRCzQsnnM7TR9qG+xH9Inpv2Kk1WHAC/IzmYDAnbcpED57EYErOcb5/87L
UEkbKWFY0RtgPNBjMlJju2O0Tdve2mgb9YxOTaHuz+bJSbh4m3SXHIQCZlUAgcL+CibZHjMvsh+p
MfniPAaFkZ4KPv5CJrCQq4N6FeJZ7l/YKbRHCuvsCO8XcV1mFMzyGjfeHnWvdNcuoDTa3tzZb8ZV
K0pUZT9C+evjUcEkVF7/8YAYWXTt3TE415YdelUsHjWsi8+ZQBGqZ4PEwfgUpEIcOLJiVCUoW1tZ
HMQ9hwZP/7DHk9J8lFExAjwxJnurFfVwjr0+u5YB1CbHQZ5XW9qh8l5aqN+F0sB1tQGPne8NbIUB
GbOf/zv6A2egSszqB/QHqHUt6EN6EG+EtJJp/oj+cARUxfKpi5+GAcDE0jPAlVsBE1YwXuw6lfcv
7Ngw9ryJYzw4Agae3bne2ryPITA4MeNh7ZLfdSABZgkwk67GgOG1fTL8stqrsuQDwQQIEqCxAv8K
HehHN9niLDcL9Yy7BVYowt1aQWvIk+OLa4zafTypl+LXu55jD+WvQiL1XXJR3ntlU76CCT3fM0MY
F2NxIsBH6nbYN9UQXchYGzUO9bN4Q15tpyE1jjU9yaZgz2zepWa2fB+bQBycjtsH1wj8Xz1nh+yP
u5mFxDbMqVHLrBQ3CT8myheQulgvZLE5XgWTQKXnVEDh++k5E4W9IWzaiKfXxemhL6T0DuY+rx3g
3kwvNHAAvCNjU7TJU+BayROOD62DAGQWN2LY1mioIidXU/Yh2aYgQDIqz0AHBBTNIzWoqXagOtqh
lqHparZBuv/DgzpJpEy9/rKQg6LNQM6nrGpfVxt+dfMjzUAOLQpRCOZt75fxQYuQZxmQMAIqVsKo
5THOzPhxCOqPpsXGLuolDl5hSWJsSXECja7al25UYm9b1+IkMmDl8WL8lnbNeAYlhr/FWfj83YEE
uynN6g28ZuM5GcEHmGMPR/YhwBuyxPH/oVU/Xt9BsTEyqOYZZ6Hua2JWYEUcQWhF3jpuoy8VGzem
GxkvDAUbZjmyU9R589aLzSTkNaoQ9mkCwhBoCzzR6ZiwamjX2mVrgzCjQ3Gu1sCtk8jdgLUa1MBL
X4RGXrgnAUWXr1OfQN9OyG5Pw9mKlyPz8GutRul+ZeY8PqAWGIgsNQSdYvllMiAzpKYaCZocQk0S
57ovFDCy9JehNqMrBdClirpzNq3pXYlolZo5iJd02+PAl7vbDPW3kPJu5ROE57snn+HECRwrkAaH
yWQj6McNsARe6qJfba5gIHdVTZU28wVHDWcylT3ucFMHsaUoMENili0yQKzMObee6tiaUQm4lLtJ
leDkeFLtueeYGwtavIqJw3yPBnt54HYvXr2ycU9LacEL5GMFwZfpxgvxOfdEc6GXirnQnnnHj3t5
aB1+O9cHvTKeug7bGBZUTQ6osgXxGGQPd27EcIrTKeIqapDura5VBXk9oM4OqzeGJN8h4S5oM1Kx
QJImAS2VkZrfosI9e6quxUQxXyhYMz6a0YQau6SdQqqEmaV15NNcvvddUQDtPiz7dW+SKI1Vem5R
s4qxStcfd3anbp+0dbHt+dFrFDkWDtJOgBledWHOzBnOrKkMx4yRJMa77OrV5Tn1mGXQT1ZlPI06
oV0Evjx9DyIGUh+xtVhKk2QPQzzsV0ESrVvSowI58gEJ07HkjKwWRDAcdcc6lnqiKh0QtuESKut8
EhV4/KJl6FgVGgzkZbJMx4deNWNl7sFbxE8DiloeBtMdVntttWMJgg+EFF4x7NzCWDY6JhgDo7sZ
A/e2HB1mdGGJBNh2siYXQsUJUs3MBNcFRtRApeF3Kf3lAUhhvAJG7rIvk/Y/oi/evFXsbJXvoJZq
YfHkNWycx5kyA8cbVOAffAPfgNQupzcLZVzIKpjTG86VPnqLsnUArZ67jPl7XRin6+QgdL+ADkOV
1Gn3YPcuVIoN/C6V46a2zo3AhvYRrmei2B1fBYftFqgcP4JydH5cEjHs0tJHtmGRDUM9mzIqd7Nk
38GFyY9kyhzojUGvE+QqInK2Oox6EaoELCgK0feFGlm0r/VYtcdUfYUgH4K7JDn0t/AzZP2u6e8e
xY2od2n7wT1WpcfOOTbS50L1+t7gxYaMUnfJ30HXAueO3U/8SzJ5IMJTq9x017VultXLVEX5FCfc
2N9f6WY6RSdFeR6w0DHyC+shmhfzAYwKH42nepBeeAPMnh/ITiYdQRNo6uqdx/tYMYMGxBXFsoeE
SrEBwD19hERA/Z5m3yUIgt7YOPYgroVmkLLiQBWc7dg3gV6LV+/NAnm1xG/yI3lR7VdsxnHbIJsL
aHkQvLA5Q8kDXhewv8W2mDbI62a4BNf/5KXdSW+adRxzF+w8UJQC9d0y24m0TZCeoNxs9FSWA/RM
mx+HKYOg/GJGTyxFRWSogjsP+kggGnczcOADJc2hZuWfYtwHcLLE853vunWxjfP2KhbF0BaOc5Dt
ifKDSD2IxoO5o49wIXcsrXBbI/cHBwgYFVeXpgnR1B/aZqolRquUu5n0bPTi6xglx7frrEZaCO+5
KHFzcfI9u1kMxMVsnFvPMwDAQI9sEAZ6N2qnA94QdpzHfURMzIlKEHv8c5ozN0YJ4CEib7p6bb3G
0LUCf+V5IxP1XELllHrhBIgO8jvzeCrLzgTCWb2P6mY1soy/mHHWHmzRy40t5nqnKfru+Pe0Q3Py
/SxklBMICJFbTCDVPkAq8athDeXDlM0QJlbDIhXBc514B8CIS2gRDH8CQV+/mhAx/ho48bekTapH
ipSzk+Cc24AelJqYlV2zA1nxgmdGy7/aaSaPrgNF9zxd5qeMi1MyzeBGAGRvvCZmBhmVJKn3qEQF
A4NqgN5KZxxUoNtmeJyRm6Kp4XKATNtovcWoib54JtKoINez3iLP/s2TDJwR7ngwJjf9zlIJdZ5C
1o9BhURA43fvjR9zVQTLUb2Bnm5ubPYchGPmxqEbQ8rxxvFvc8Ede7vUz64x8wh/fvpyP4vRV/JG
/sdHuUhboV4XP494Q/sMnPDXYTr247Xwu+JLcrZVwUlVx6AAWMT3qGf1bgLDy2WoOvfJseYstO0W
FZFGVodaxx6lKuw4y+JCKvYkYE89ahY/nSUAGSBipYamMcsFjPHvGWS/m3Znq9P4OQPf1FNcjOWl
6XgfMt447xJnQ7sImshHownsd2jwfLPHzEJaw6i+uvGMjy/FU18a7iFTBJZQugMzpupRI3G32k42
G1aOzJUKk+guNdOlnre6e+PAJg9cKp9L3TBqmjlPkBNBnYwYZyg0X3pARr/Uitr7bwsNXMXz3eEc
VsWQZVSB88csGpA5KDwd88M6Qeq/fSg3YteBJ7tSgsdNLACaYakvszc/Wsqk7RlUYrZRWTsQ9Sor
VA/EwbVicXcZy4WD6d6xTwHelgEhB6EiHZrSMECFA3aQqILsILG5eunAlbw8hw4DeVPUedUBaGuU
AEM61fmJW8IP1w0DEC6nRs4gqUu9fPlmgMB7C0II94lNlrM2DhNfUGkM2YJPe2BO/tWpRUhR2j51
UPDNZghW3znSXrjhnEh7J/2SH1ll/NJFNhN7L2rTi19UbvE2cdaGoFLEZ6FxnedlOHtRmWVHiAM0
KHY1+/PkO16+gSBKDUS20juLOWBjLjS2QL8F0uLJECfo6wBw7IJSLMom8T52g3G0Yyi8+GoI7a1k
V5UMJUdeKt7TGvRFfiWKKw2NCbdqwL1e7UaiLkTM+xYSoon1VVio+QcN3MC2VQpYZ1ug/HgYPAH9
HuT/28kKlmOnzgNUShxvIG3qQ7YZXXwwbq9R5F9DyZVS1p+6Toz3Id9xkt2sJvXIhfk7WprcAmw1
QHRB2zMiqchGyVAKI654eN/1KSAgTco1FsCuk4ez/59HMsd4D2YoptsvRjyV4H0QgC6V0HmDWs4A
mTzLq7Jt5zE7RKmmfanNl1kKMGItNn/i1pB8H/FKjdxlsyDpYTb7zHK6BxbYOBXJ8uUQYT/6bBZO
si3iZXw3suEPEwCvP7EOLxpAXL1tl3ibOKmWV0shBtRoBHhSj2aWofwNFCWmKoVJcGpzxGcEUbAa
UrXMlAzOBrVoyYlsDtBTX/xgm8naelqQf8rxRojTcYHneCVt40zNOibXzbh3gEDfrD6HcRYOGb5t
FNUhg3bR8dpG07Wjip3y5GcCdAX7MgLrZW5ae4n6mO/MT/udLWx2WiD18+0n9jEaoicvzppDRqBU
oYhBZ8UJCnY490LDGw+Nl3LfFaCgobAkKl9nJ0al0mc82X868+/pPRIjNxdwrfFFQluKe6dSCHMD
5m/+ENsV/QEvmxqKNDV4KWB03eWAaoPgxKbUKc8i4/HZMso9VUHX9dAf5sZ+5BDrXgujQXRXXKip
lppXG4ojNxlpSD2yiclGxTSNqS6aetT4gytCb2pKsW2nEszBm6Cd0206pdC9Vk0zyo/enS2auLhY
hYej86aq0d6Fkz9nUKQu3Ajk6mqdm8B1ZtCmv1SoiFXiA7MfQMOhwBs9yuPoVk8Nai+DJyub8r3w
p3F16Fv/WKd/JelUQRoCzwaKLYrFuqo1CqM/Q9oKb0CKbQHZ9vYqZdROyOhiDCK8rSPxQLuxUQx5
bchxhUsyxLuumiWyIWODieQfDD8/enb+ToEzi8Fq0/a/aXjtxGPIdC59OYEc5BkikeAzIvyuDiF8
ro/c+4V6uiHbOgV/L/uuK5ITuInv8ElkWIFHbR355ym4RzwRlohF3u8g1/kDJa/+hZoc2sZr796W
GC6oG1AxruNAA3Ib/O9zaXlzOOMOjgI6NbqLdecg30FVrF/vGvQXvt4Z1rsE/d0X6oZi0b2FAtr9
aAzBWd8OKIBCb+8ta//uluLFAepHcpyTggEWuW8qwl673GGoRSydE9mCrEhR4UCF2/RT9QfAcUrO
/giycj74RT+EtUJxUpOaJkSbkfQ48CXPVpvI+dG2oBJLJrHw4FpG7RlZhyELaZEKT+DaZmVoK/Qi
CqAb6KxCt3xUuEQwzqtTV4tfyQvuM0jHdMObb/QOdBWNl1gJilgOtAjmzEddot+kuyq147h/MlwI
g1AichDjH02DlBclHqGCPUHeUHY3NgqjRKSydxLJM22i3qedoshEjVpbx+tJJUOCLGnPNh/cPZ1n
3x1q07F1NXvLQ+Ad7k7ayaePuRveiT32diCQ//FYXseRI0CN84YuGFsJhGml9w3/rK9pVjk7vEok
e66GMUq3QTE71iF5pXDkozWDL9jrra9D3LRfZ0izqEiyTJw/x2DafaTJRQ8pvxnicSfhd+aztKAh
1Qg8gXpz3FEBawp48IOfxslmxJ5Vhp0E32JkvlI5q+xTnKI1jbzQEMmxdO8WUPvktblbMaWVwp0W
HLzwG2hzzSA0RHE7Pp971YhU4YyrgwCoQePWp9y01Xl+dE4K0Ri7Lh9RluN30ZaMwvTAX0rdPoUK
K/WaqvjoLTgyNHbac7MQGSfXm05j66+6DFpAQutG3NkqHrTb2gclPTlKtQeiHjUmbYz0mJQdAMK4
nUJer8/51l88f+ulbemfnKgH1C1m4NsfnfahVND/OmGFe8Upbb3Hy0C2aVofPzryc5cjtTLgFru6
TBCcgWlATR2h9WftaVZlzNlmHXORSABecdwwZwD1kji4R+93Wix8Ha8i5GufwiiAhMTN74Dd8XNM
L456Hlcvi+s0muAv2Z8AYST7OGpwM6cbzkB3mST9YhWuA25NBfy8cThmVIdt7RX7NLCHi+hi0AFP
fftKTZAlb7k7FFcaydn3D7KF5DcNmQobkI2y7MX7QiboX4qdbFCFaHQJDqJsnz9BgGFPzsXiyGUC
W7jpBatPZKOLmkgTs2Hex8g4IuMrnOlhjgLu7N2Bo97UQVauy3wHqWp4SlEa5TbuUsg8QEWcbDeO
pu9RLGyJ+aGsox7CHaLdkq3NY5yWQSbWA2z9l7ROnwPUTb10Uzt8KZzhFbUv1S94nvBDZ4DvKSuW
Em8KNv60oqF5NKbOfKvEiFcXzK6aAMqhKcg2aIgdHjYKYhGXdShQkpT49bcsn91rNKF2i1aLnRln
/XFcHmmoPgKQ8ikSVPOyj6EI/0hNWY8oPhpQag/NN746DCQPcG4CNfcHyXGWp0JS7thss0bbkDqu
KqWU7acw6nUWaW1ccxJXr8jZIwWTs4jLYQ8ZKm/Td17qbVG0bj32RvE6L1DrpJB1KVfK8rRUybue
S0uxOlxm1j9VUJlvoiS92jV+15ZqIpScnqfc+EKmsa9bb1P7gDh2eJZsdRz1nL76fWit+ZSAafWp
Rw75CTTewyMDhoICtN3oguUwCgm8jIrVC6XplId+JKy9Dibv54cT0fQ4oRL4aEesvYB+8aNBDl8h
jD7H1NMx1oTknw9hAW3SsWTD4dTtendx5L2z0QJx4+NXhxLArV7gZ3GO6w6nqrV3ppXKL4Z03V02
KEgmpX71eE0UgwDR3Qk767fYiiJFouZAJ+sfNorr8La1NdJBfqFgWkvPnT+vp23/fT1ItooQJ5go
89paJmc3MlokqMVdu77EU7Qn4SwibFuFxciROsZ+DVOKY1qBa/BRi/Y5S0+l3o9OWtLy4+MEWfqz
Pk2syhHCYaWJNPmPJ4x4Y2p68JFBj6222FF71xNHGqMg/HYyqweUHZFHzQP+iB1xrNf2W7Lx2PvL
Bv9qA7LCNLiOiddAoGyIwOOjaAVSRSZAvaQ2fTBIzQ8g/b61k5Oawk/BFHA3TbtpKZpMtggFTJso
6gAt+ryGDubq4npoEwkBjf/18ihTMkYchemom1l6qbuP8bOLd/4UoHKaAWj+48fQwd4yWdAm/PGT
3w31J7WC7Bm6vf1Br0ex+qdBDrJV9FP8V3emfg0Ofg00YwEDBrZucuMMoF/s1P7RTiaQ59PYYJ0D
6k5lpeZmbFHUGmu0vRkWsy1D5uDQDwXq0ceEdczV2lFqgCp1nUYGb+K12FNXXxyvdc2khEbVlHX1
dcrsNNiXzpO3iwp8eb1yeWzSZfhqW/4cgmjQw3cSwzlDYRpjDdQN1TDLmXyARksCsipj+OokQfqK
RDz5qFGLtUMHMauVDWmcFW1DX9lfqFl49G4CdHzRphQvNLEbp0/GDEXykTfNc8r+0n4P70F4b82f
tantjPa0dAEIH2PzY2UG7tk9tl0oWFPrUDC4wIZtMfoBDi/xCcjh+D5HQSMIK8kG8YMG0o6UaQyg
SDqjRKZBzi+B1pyPR/U67svEudiRgwQYGNaajR6TMWGDfQnEZMCTb+uqlpcbE4VQY6kVqLcGU9Ay
x87hI19kBYGSpf7mtktw8UAA0G6Bp4AGy+ROAFdWIwTsoc22w/bdf3AyXtVnH7wYe1BqxKiqYlbx
mlvrbHMB/6UBoYst6OpAKg8Fc+dB4Kn64HfM3xW94jQwjA+b9pZjkQ4bCozjBVwOng1IDGBTw4aC
UmAb6q0TDNUDkOu0wuptURa/sZ2J73p6hx18/F/MeCh2vnp7pbdbECA0CiPL7Q0KFYud1aFcbn0n
Jn/UJeKEN41H6FxHz1aHU8e2LtaR0y/R8yxxC25MhoI8FUGNbQFZYwV4z9a2LGCoE20cK6RpvucH
z54xZWc2pn+SiWKdAV97lxnhOlJXoF7cZTs+FOzvbzF0l/yNfs4VE/h4+w4vsvTYo+ecN1lxaBm4
F+jnpvtpS2YILgxZ4OJY1XUhXCk5BLkS1J3T2E4sdCfXwHG1esGgIXkGVS1htMzeBMAQ7nk+l88D
lFtRRtV5exzhAq3o1ANo/PdlyqxfXXtsQp5Y8oWPltwvcyUfAre3z3VdmwezleYJCNw55JN5IFzO
Cs5pCjdcCttENSywOlCclE9WtdxEJMiAh5OKoAmfEbHkUIpewGStoR2cjTFwXQr5QXCQwIwSoH6y
cU8xH8gPBRS5iUztCMSwzvyo18EuZjp8VF6DOIKFFqSpLv64fDTulIG+VI9nj/UXALUpzP6MvZll
47TdSEijdAJad9crwvUuAR1750Jc0yymM5mogZAB8AKqMRwPiCyKqyEoeKqt4XxjW7vg8iwOYw04
7xds2n6jHXBRQeysiOeTh++xeyXbj444j5PuZVJsYSoYrB7QuOzxO5MmitPcUewgIgCBVq/tTjRz
3YxbQG8OARRDbuo9Ac7BLjLpgAD1oAeyVov2AfQ+yyKYUG+8AHAjPHN4CFDjeBkt8YMtrsYH8kZd
NOAmgYZ6CyQqUV3kjFsaQu4Rv1wd2Ii3uWqrh3ry6n4b4O1okybQ4TUginPNsZmExNEIITIrNq9R
6aqXpdrcg1WNQ4raSh6ZZ3t41vn5H3V7wN9G+zvKoDtoYM7uoWJdgoVAt13jdXOGHFID5m2rPqTA
UgEJCFZu8sYViKw3M0qCj9CZekloiJ/gh5tiUJdtgaErdrbkCCCAcfwAMmDLArgxwFGLB4jFibqj
PyHFhcTUtBEMXNjrmFwZQJsFNu4dBOBkv4+HMr1QE+ErD+ppR1YbGvd9E3GcjRTmqTf5htxRlOPo
q1UP9LWrZ85PkQt6EAIYlo03PuTRriOsDpm4dEsAKpRjznDj9Qp5C0b820GxK6XHBMV28Bc29kEA
i8L9PLpYIFDZs7hIN0IEQFmTsVU4hftxtACoQJ4sRjKI5tBQO/TkO9u61mg781a4rK2XV5RcKRWZ
tnoNBNu7Xlack2QOHlyra1oUEaBrrRS7SmqgZmx344FICxs2vcWXnWl2DFqKdtKs82Mbr1u9RPWg
WoKaAonojef11Y6S+Wv2fk3cU7J/7f7DZ1hRdMBP5/yPIPW2ZuXTjNM21V1a+6zwxEeN4gjUz0oP
sRV1wnFAypYceMnHT5qAx27doEuRNF4RImp2lXAHqnMLC+8cOrjwwIzgbjhB20jrAWSQvzsZNhcG
s0z8p28AcOTPzOSPKQPb8K2fPCVkfZFLwrEj3aE9D0dG9mz9st6Q17v2HUCP7ueNK9+xgx4P+i6t
7/N3tiCzwtEbcBiW4wRZshHcDI1Vb8c2bssNGan5v45NRcmmp/9Pa1iKa46C6CNkY31E/g9bk8jo
L1oF5U5Thbz/C1tfyDmss9RaRVlIYEVPo97/yYbn98d6qzaLUnop8gJ53849UfpTJ0vnCHSVte92
O+0As9XfCdWfJk8pt3rvcaYGslNtP+/9cshPQVb7F081DTe8m+ZntiQBNhBVeOAN+rfg/77e4Cf7
ofUkiKD/vtgEYZKpYM3vIDB7aZQQUqUa6nkMPJ/UqwMGcXGHeaG2oaQc6kd3gWYO9OcQxSeyU0Pr
WaSpRGPInDQnqBie9VLUy8FFv2/7vEeBOajaJdsm6ki2dBVl0A0zkI/nz9hm6S4nDwWtXSIHygok
02/j1SLJ5yS90M3C6xxA5FF9KYDl4smS47EIHnYJOpMfVMESJRBW58HyoR1GYxIFG6r3cipAH6HU
xdZ5N92fziM/TXaXcnZDLS4Gjqj+DIUlFLDP2yQAip9Ix4luvAsUJ3lLLRmoGYmPHJDFodqsfTLT
NFC2Gbtx4n+QiUjHyb5G67h1ZZQPimSvrf9Yk+fpo1/hyFl/JlpTT5nUQ/fZUCfA2KLh7Je6cWOX
H10aU/P/SPuu5bh1bdsvYhWYydfOUWpJtmWvF5bTIsGcA77+DkxKjXYfed996ryggJnIbrVIhDnH
QH4BCElIEwC99kjjcGTaOh/5zzu7vDCAOKOEGbBGt2+oJLppXVwghDx2LfceGrCfykFl+QDWo56X
BZuhx9KBFLrvMHcRpzj8c1MQL5EwC8AFpLfCbvB/4lglUN8L4PqEZb+im4tLN4w280fya2ThL+h2
1Q2pj0S9m088f0QyT7LRQPoogpJRhrTFt6m3m2EDWeuTYw+OBSDG8AZVyxYQ51NUYc8aNjZjeyIp
WVpalB4nDtTVJQlBWINEcrDLiRoFz6BHHo6ZFUxgTcYUzo9q/PfQJM0Jg25bpCB+n4VqikdTvyob
HcDfxf763pHGlfe9bQpx0oq0WgqUOK446ryOozzbTTy7x476dUw9asyuBveODyBkqVQNuQnpeydT
w9wZ8zUIQlEuebUDFzdOuNwWqb0O6/t1GjMnQ5pvhaRTN/VeARiR9xeaAKKQqEUeQilJerAup7L8
uLIsEMKBWxtzNuB6ktDjQXJMYgMAMp2NfXaeAF4XBxezYUyGJMS2IZBYJvPNsAOt9jqYQFDoASB2
Bwbly035yiCrwxRI3J8mSk4ejODhUAPcbONkJao2+yby/lAUpvMLuZlfjFwfvvR6Yq97yzGOADFn
56if2GryAXCNWtJ8XmsVOEMuUDA1YY+szvZq/TVaHTvp2FphaQ54m9AwVhaq5r6kUfqvgQSSf8sK
2PRAdsP3+E+jDf1r1uX1Kuna/rEdcx0Tf2CL1iKLQHRUrMKxB+veB+RgAKQezhXOr5d9pEtiPiyG
Ud3zTiBGLpXhDLP6XiGdSVZm2rCki1DAD68kL6LuY77wNQANKQrdBw1nUrL5FqRhLi+i1HMEyWOm
Yqn7oNtSvmRyd6tKe/e56EJcfmVKcX+163eiIqt4s/H1A9NQaSko4P31vXCwULx+KnWx+c9Q0We7
Xujmb6NiqVu9+bZUIPV9ABkaNEa1BDu9InKEyC1BJRoyaKUoUQgaM5jGDa7GrJvFPfCo35A2yI/M
qEfgIEBqwYmegww5wKacRQ9KU2R/o+hQ1qhWvVH1GxrbqQaE6z9t/oeaLEPfO+syzuxCMtR/ooSR
Yv5pg2y64OiCsggUJv5cHjLXgwyoOUqn59HAwltViAgpboLS2GZOhyKMuzqTtM4AgJe42DkifxM8
0YxNwLAwK38EaECZYooDDO35fm4+GHWpIaMqQxoL3VsYx/jc1CV1lyXPDPw1m0BHYZ8tcaINOaOn
3p1Mi+0WSYnSBsCy3ba1WySdYaTsaIhEsbdQNPy/yCzeuKsaO09YZo5vOcmAptUO0fSDJHPKsSaV
yqIGiEpz4xGmyJxJGlAKhGGdIRH/mt9MOco3McwYDBVDie/VlORPNa+rrT9GT14fSFoVyR41d0l9
Ix2An1biPRloax9QxQvery2kfT9GJaA6wjDLrIVblN9K1JvvSUZaaoLAKFYOik1Xd4oYVJW7DHtS
C2VMPc2UNUpvV9ABbxx7TlVGT2PGxZrwULUQdG6LtPB/MuxmbUg2Nm537CTaKvXuZAB6hsfs55Wg
Qh4nC0cS/oT993pAptGEVPA1jV3bDLai6btoLVIw+tzr78d90+Ub0Rjh50A0wdrVu2pnDWX1DQjC
oBCZABJRsPKYozBsmfdm9Q0MIQPqmEz2UINk+hkwqc84WPQeXK8ah2mjDQUypLEL6G7z1MqOse2v
GDbK9zTKgR2ETBupmDIUqA+24RaLWSWFgxSShmQ47AgwL3LYuOvCbjsPSaPlVX7UjOTdmxxvomuA
inVRH4eYwirBa165AHy6i55q2OKhq82RSc/pmrMp3Z0o8HgUTZit54vImDfhZ1d1z2Q039n8EeVF
1SeU30eM6fV+DhGZHOfrDSYoWt8if3gGEe0crGJSiSfqJz5HSndUbEhDDSlAbAebzI2AqyfBSJW6
yRy+KMGHtZltSFPHwdeqNt2N2gOmHu34Iskcj6mgwbPrumOstoJv9o4LPuEnpVRkrrzvFOoCH4UN
wFe2KFk4rpifVEdF/ghs/9+VaWprkoexh2RL6t7Z/VWm2CmJTJLsZFAhHwA0UvKPbEmGQ21cV6mV
H8l8Fr/UQxGevMS2XsBwUCG1oC63A5VfZrZ+NLMcUMh1ktYyV2WNf1P/0Af6k45s8TOLqjUq5LVi
3XRAWPLDCCsWwlNwRDWrIyCfX6jJJCmOstOIHge5yj0oxeqlPkVCr78nwJ/0AdJ1mJ8FsSdeboYg
knoBRwUOszR+IaTg3gJgIYCC3nGLZ0xhEBJDeo8vPI/BL7T3cj/fKYhj6llZ8U+PCjfU5aEetUOF
wfuSDTBpwYp78bC6W8vZFrukhtAOSu5Xg3kMIswDpHvFq3pj9MimCTMcEeq022zKjWcjG8ZDHb+Q
nBGhAkrXnRhwp8iuzkJwWgyBrJkyEm2Vgo1nSZVSUVGPZ+rNJVVRLQFfpZqKrW7qrObiqz+9qQCL
vEkbuWm2fFu2anVfbjQT/KKVGB8AUNBeHNkYWlGu+nLq1rqFoodFaIB6D0BXyJSI2ws1ZBxwYAE2
et/slSJxewtp6aklDwnhS4Yh9wDxwIA842BDhHZFZDNaFtDQY6D0kUwbpwYrYPOHz/Xq4AFBehdV
yJVGUtKEBLUW/KRlJhbY/xgvgdMWF94uQltW8thaHgCEJWaLHrBYoBSARRr0gLLsRmPLY+CwkmwM
9XBtMiSRm0jcOnO3dc8eeAjWrsRWmICLKsD7YQOVqMafr4nj8lRGKYasdYrlAJyQsxYniwko4HyB
Qvy3npQN4Aq74G8dY5EImOOWODfDIUuxMMVYNf7o1C5AnCEktUCRy8IIvWylZB9aexyPU0DK1ocp
NbQVskCHrQHM3s80xOxt2Oq9A7xFqUXZ6ngzJK05ifpz+VMFT2QFM91E5gbZUjS5N99YhK8Sc2F5
j2Rzd2cZlTeT44efc2hBrArqi3FecqlpPa0YBg9vVAA8Xz5aP5AsD8AOBfbzy8fsy+/+88rBBQ6Q
GPx9l7XuQ2+a7oNFGHmgVli2ckgy0vpeXJ+Rb7EguXKgoQ+kMbnrrm1IEdpNbwKuJtN3ts1/3RlT
zCHEoUQyACFWXnoqsPXjA+t720+8wnMIxG9WhhRJbFdFDzjbTdkikF3mozq7LL5EPI0ebNO3BiQg
IzuyFMmeZD7qHt4cMC+2llY12SsSur5o9ZUKnWF6tsTsJl/Sd0wLpPlbGcIS6Ba9/3r35c/LKdJ6
0NLXrdZVylhvogJw2NpsQWalBA2OSuMEliD3CI4cULUxQCZHSMELZUO9Xm/ZJjc4/lmlVm/L4UHZ
MSDmLNO29JETAAV5KK0fFQcTU84DyVXgLmnERo+zHuVRJoqLQYbYygNbIseej0jk8ObI5Gp3I7vp
zt7vsShMLApUY1Cwpnq7SJEMOKGaprExlm3uJru61IDPG3vZpZUN9QDP9S0I4/RAI1R25xcLGdc7
o+Igub+akWIYq2/ahBddx8fsQqLS54CYlrZCLz8FkxPu56e4KqEda+ReNoVrrtWbgB7o1NDznUz0
NrIkg8YwvyxIkc8vlCFE9ZXI39RvQnkFMlcXoCFdBW/1R1F6j4mmYYJleADhDwa/WMzjCHQY56Q0
DbEoNHBClYVzjFkNS3A4AcJEqj2jigBTZ7YrGpJidjG7ITnaebu5DUbX4SaOq6eoFtubaJPbo27B
/5eX/9BM5mZaVdJMh6ZEFnFz38x/yJbGoRvgh9X/vDGxY2xCVcgDRX1S2jLs5I6ls0g87P0W9MSP
5bshks0wggMjbostSPWAG3eVU49kzAwfGY7LGZJDvZMft8aSS2DZUDZdD5yZxKozQF9jaOK09kZR
u1iek4yaXgLV1u5Q7JSCopCvUuQa8oVnv7v4ZA1Ixq9DkIBAFrDw4aodaguZaGjATW8Bl9XMjw37
H8oO8HzHRjZki9UjspNpTBqGs4AF0G6SDamVoRq6hQsXNaYeNZpbd2thhc0cUCmU8ewc+tMvcOHY
68ENxIEafPcDtlblGIDffQZIHBBOD66BrskNIf847wZvKpharGoWfY1izhv17NTNoaU/RVVOFE4N
by5Pmtn9/vJ39h3dGLlS4wYbwJuXh0DSWboz8yUScQ6+JMm8GdtGOm5B33ecZd6dObmTD/VITT2l
sBKQpOE0GnExqQHGBHVnqXJCnjsqFS3jk0pqiws/XOYFsoEnSoz7exrbrKfEuEHY9SGvBvyukRdH
Liph7sMEuoGCF7bbAVw0PQJ44nUq8cJEjkp/YpL9mZieqSG6Z+qRIgCszKGupuWd/CNbCtdHhrcC
BY62+GvMO9/r7YAUIj+hirTVOiD0JR4/YWd7GDfUtcY0PjWZeQJrUrtzeD5wWevKl6wR00qg8ASs
qdJn0ocGx3nS3MVZQrwa9DAFYJcfA5jKFNqTCmf7+D2DR2TBM73S99Zg6gukuQZAbxmwv4YkPnPl
ligcmMd3j6BI/5Qapnu6eW7RU4ncUKZmLtWDi3og2HPPcy/6fOOqzMi1YZmJNAXYzpelh+F87bcr
qhuZLXDyiI0KvDg0PEyXVTRp59zNb5thiK2DI+qdkttdFIgFjWt7eMIqodx/5Fq3mr6quXCQ3vNH
TDIGoompAqdXi4kjj2FhuuxJQ4nOXrnOl21lUF51t0FPNeofsBFpANMmdQzjgIo74zDqKBRE7SC6
syoLO2Dk2GbjricsNXZula0Nz25MwKfBiNTUu/Hxxo75R6Wa7VFBuwirJvIrMFDrJuosQhCQh1gw
HSu7XwM+pkD2Ipqq9fIHGl6VZKrk1CMlEL3Wd3KKQUq8SGblnbsGNrPF6HU1skzdRWL6/BK1Xvic
g33+5NjTI+NF9DyLRNFuJ60B74C0oEbjo8ACAoiKOBR8s+OOfpki3QSbNMyaJCkvvj4slFOiT8F+
iBMs6M06SZbAaSvXRjNlAIZ5D2J0eFujzMfekx8p9MhduEYRX/q+Z3iWJPnQg7ZbJj0ihfLUS/IA
DXtZu5zlTzSamrQ0N6Q1iVWgsppmOURxg33rdxdb63vvbHrjxkSh4n42nH1aj+erqbarTROEYKnI
bPeio4b/UrQopwGFVrMm2ayohmyn2ZgHK1lhGTFAFeK9Eo1+6wJfw0Yh5ygeSE4iAxCtCw/fyD6U
l3G7haMPwNmTvww2jCkeCu24DTOQpyxUqYMhNTgsG7dkeKO2J/aHD9NEiHKfq7SVge+qKkirotFl
5pCk0TMsMW/KL2QEslFR360L3CXdta2zEaxuf9ZtSMfbiGW78LSwQaYS0BIJpgzwGz5IvfFMpqFS
APnaPOcGdiGQ5PGo5DREUfULCo+CPY0KMWCvHBB2yEMEgv+ahImWi10z57AbaWcDBjbEvNcqHvzW
8Q6WhMpDBv0AsmlRzbLcBlHIAvlss51Vxf6BvKj5QE6ia1yyJ5GKS7J5SFcEXCJQlI7YHSuO4F1k
j9T4yCZ/7DbU14P2TWqCA+vo+eODMiSl0UfdFnjb2Ma4RhDSyxk6gbeJbqzuFA0q1fAciqetik4e
Gjb9SgCPHnHCXZ3r1ltNZhG9CK1EvlvRDQcaNgywv1k//IosFr2QCGiUSIPTjFuLNBO/SAkqoPCl
MZAwQzHIK6oL+3i1ILO6iC4t6kpLgID0wIDb2ymeRdRUgfHWUzLe1xEwO5CiQ7LmanJnXFRBvil5
AQTaazwVVLSWJOrmQLR2kdtJviqUslO+OCq/uT0xjq9vuf4pD7s9gObxrqAXhmxi2YARAtBiJAQP
Nt41QYkkR/DKzyNS2Ehjw1v/6qjiFPIdRQqS3QRrVFycI1bm8s6UnG6M5gtl7iOvQSkHal7zwFBG
cYjK956S6YAYWdV6B14eaaIUtdP52SwkzZ36fyVTUckt6cPgvwqtg0lg0CIkEZcA4eDIh4548MXK
nHZf9IytM7t5aMuqPIE35UTYOK43jJfrCGCO84hgdKIQz+k0Q56cwYei2M91sMANOjq9wfc+SOZI
dFM+Wzbm9wQUkVVy5FgZI8kMz7mQAXyq1Io9jdQbmV7GutXbSEWvkLL2/mZXL/qrkkR37n8NywKx
x/+p1u6D0G+2lphQFSQbvUd9kJANDeNw/D1Gqb6mEcMWwyynIZmRAw3/C1lopRUQVWT4twuZGJOj
iqOubtiYngggA4HgaUTuDihD/DQNgOtj6dFqkrKWmeBHwjmFe6Rmcrpi6zfZZyVCPqMRreYI1FWq
JEdBkgi7aaVkN+ZDPenthq6DtPVVZXrYm2aAeE84EnNm2BLCIFHYJTc4JXdQJ8pGuVCv94NdbrrF
jixIdOdKMoI9qe6gUpTLhzbX0KS9u4O6c1Cxa1rfCb7FNXtMLKlLTQ7sKXfiJxoUpVf2qJ51nNPc
7cy6Xo05qsOUB/Xuw3DQVBZY5yizewt9BE/BR6HocpUtXgpJutf4ZXKeuh6HriL8VqJYh29NSyQA
R0RjRFO0MnoWrgps6Jz9VB+B7OsVIBUjx8wdv9UGUvHIWvmRUsm+8hxzLxLexKFxILoJDF6YSSwL
16oOQ8015zUFnW6R+OLEIzw7JrvtPgsTh5M4KA5+A/UPK5H0d8q9ZmFHfvqpFF6xaQDgjAx71m7D
kQtgJ2opSngADrUObbA1hCwzAHvUgmscGLjfncICFBjS5cHoENbueh5L68COkadrFfEqS5rgAXny
wQP1uBaj2AoJbBuSNUVpg32zxDwsLwApqAxnTQegq6zuHmoZYBZRBA3nMZt5TGGnATNGijALVRw+
rcGsB/5meR90IT4BLH1V1v7WYQ0/gSqtAYU5itV0oJCcRv56vwylFWSC0kKcOo0WEHAHLGnVErQz
phxrxmhauHWIMgo5s6C5QFc02wSTmEcSYTNLbBPm2ks1vYiAbpPmDehv5VSCLFQM8pIxYmlBo9rL
gQYsr6Kbkl9Q4ATtLgEu7rh+MIBiQnJKnaPEOGqU7Z9mygIr5gRgSCjg6Pwe2Fpgdd4gdaNDtTO3
BSp7R2/DNLMCWJU9DrsUuCHbvLR3ziT0AzXNKPxxHjOzRHZh23g6AFg5B5LC1UrZk/rGcu6SnlTK
knq+OZTeUQnNCu8VYCSF7jY0nB25mMJyFk4FVF919uNN+dSe1FgdbAHQCOmfpJlPjZqpTNapjvSO
+Zioz8Bz3dfBCiCC2NFws+BBNSWOEs7x9JUkU56j/ncakQdvtJW2JWHjgORo0cWgrAR6XLAIwuyh
C/KDI0EdqcFBrnMzvJO1KV6x/9mEPKa4BbKjinoXhobW9Zp9kNZ7rXRnh7+GT0MUFtVjAZYhueMH
PhnrUMsboqGBmVm+UBrqkZoMaUgNl85qSFoktcBZGd75sR472b3N/lEWd6HqiWGHUN2N3Xy3TWzB
UYauqqpydGORTsjmmKuv5qKrZqycreFWvyhfd5bN+qZGknMtOjAmUS1XC9gEUAThPLkkYJRe62ps
9RURYIYKbDEMKPxckdCK8Uvf4HwKLOKSOjXWUlAcurKodLYiL+DUuYsb+zleV02bxMB0eiiB+wBE
6gxlYjh9Souqf4jk2RQNdYOBOhtzxDXJSKvsTNY+88YQYAl9d6XelAHUpNPDOaRSUgx1wa52QmQi
FtkWTKDOqU/S3N/Usevt9WHaiiTuqhUqcZzT3HXKRCyqiZtrfXTM8mGQAGsM5NdBNI3Iz8CzaqG3
oKUmHwpZ8xYl6FP/fPOn62Khe2v1R775Td2obJ9/c4RA9lKF99qS/uhzkLsfxY3P/AMrbEBQ6+Hk
r2qJlmKlOWBXnKn+bXuOu5mHpHGcZDxRL5DQKzRMwwwvsyIFEclVRiZ1huXXHDHkgJKp+D9koQNP
Fzy08krKo2pRZ9UGbNQyvM5YvmcSQSfCU6eNtfYw/07odwA4bJRGxtA0SEI73PxMJulC4wS3s45A
tB2AtxGFjKwNl8iF4dtpCpolzoAx1nCcsAfmEdjHaWzwWpcn+M+D7jfhsteH7iEP7FVomvGTWTfx
0xBG8VMd4yOV+mXgdRcCDZJtAYbOzqQjU+YNX4ORBYfZouvZhHc2m3YUgxoktePA12/GzXytGmuI
dY1kifliGv4SD0HkL4zSAEMUah2wc+rWSJcLwUUoZW7bQCGH1CNZWWHjYzKn450ZKZn0alNr3A4J
+/HXGKRIBhEsOGMPdpx1+B40ZO6ZIy9WWjKCS/BuPKXJL4934jQ6VXdpRHk2JJapkKOxrjG1Aztk
E+izzqkjdkrwjYK6Uu+2SYp/587HD3breqL2H9NGRypbCLIAbQLgd8utExLGvR3mucB+DyTqNzVI
82EnEcTpJhjAEwxKiHphVqW58ylLBNDQ6dYEnM1SozFgu9vHzHx1+Qg4a8fB3mcfWZ+ywqvXig53
rEbUII39I4lsgzunFBubNCIO3dwYrY3ZtVhLSEQ2ahzbdvFEcJBBYOiYdExpuemQV3dpZcoUH1iL
OTaGJENiVHjJevcliwa88KWcRJ0FzsfQ0T+R6SySygL5CktT6/FabPzEWwjPDh6TJRn04xhdNI2n
55jX69Y0ioPblWdW4ndr+ultE8RhvekBCru4U+jSTvcB0MuB5bVWWlLQEPQ3r6ZpBDsK7I1uexO9
tc61zdj5XixvBtQvZ9MBhWOK4vMp4S44mVv3CShJmx61vw80YpkQjwF4bYFK08ZLHoQ4he20X2Tv
1Lb71Ol9uMVCT56LwJ0UbQtS2DIZuk2Orf8Y/9pgTppSFh/IxU5zrBsc114HcY/3p2VW9oGa0YuA
/SqEDfxZ9EhWl96/yPIa14YyQ50SsNulnXKj3p3v3ZBMVBjl+9dQHks9rOGzBOC4fgWoRSqxUc0w
9EuQJnR7nhSonyaFn9uWv6OyHAc7m6jUkhU8FnWLBsnYRpd/CQfkK+cNRzGTLN6eq7WpS02NLcY4
wPkWVXGTCEvE4owFfrXqUIWyqFB85E9bM0ThMt5evPrmdiOQoBhwiBvBym9+Vv4GIox+EXhSXoYs
+JfEOrOdVdgNzt4uzPRbv/Y9lu2RzYLcCZDKrIo6lzQtlvkKYPqz3Yvk2a8m/dlsi2MbVOZrktQc
FKuAmbXdovrsgxRROKl+mlKPnVBRyeYeydzEGI7M/6l0RlBXa9/XdVA0NfnFKF+RFg2+HZmrGAg0
hmk361HgcUYyarC++W2Kwd6WAOPaR1MPlgsrPFODAhIwLKjxmA+zCXiJoEiuhh+YKBH1Yp1H5zrq
3yJTpAFl5qIEiAkAFlrZdBJLwSbUBRrPXWeo/61rSS9JlbydpOcgS+VDshxnlZLz+TL7hgCeRkpJ
sTaNGrivwsJspfFR3mDgPwYY75NTPiQ+8AqAwEwmurRzcP6yxkrRWGsyZxFgGZn+klct69dZcaAJ
O2BhRmyqimybtePtXD8C0eBWDGxczBP9m+k9dcm8L3MkzI5PGhAqwE0J7F/N9cFPbAxbAgEmEUfV
+KaMRbOiISmaNPnZYeNrPTVTtO7Notl0Sa6/AuPuYEwAV0+HHsdrwjWfsigO9v9/C4DMFEuL6WJr
JZZ+pEY0kTH3/rOsE/wFh/7VjaseaD8tzWOAw+VvVVN/FlhhGf/F6Pvxy9QH1hpc0uYx9PTfc4ms
H9j8MFSyCtkAUCHWUs5JNSj7wt9wmrCVM6Kq4CQaUJ1DdGcB5OxbmTlw5OuETb7tIjYCb0QbLxPg
ULZNaDuLVg5JAbqN/AJ0ChqEWlUEyMDAqWoe+fEOaOOfcCr4YlzRxHu7cJDqoaHG/SqjXjRYOPgz
NBsw7u/Q49Tr8nZZgMrpDHInAEO7lQ8cyZRfehqKIFqYNRLXuYiK0wgI4lNutwVOBKJVIkUkRxpS
nq5uulhmuQsGUsqV3/pQkWlcJhpAmxy9BltDj0TACECHnYT0nnvy0X8zlIoqDaKV21jebFzUAqCG
ZG1XRYwsgT9D1HJIMo8ZgKztZMjesXwQ0cnujbSiUMqBZUDVeAMpcgJgd9Le3rzv+Ff4ZLVPeLe1
qPYEtQIT6EQLquVHxkNtLL0urb42MU4m/EZ/9VPLGVYF59EmC4MByELldLyjoagTgerVHJTFqBmy
/cU8JktRoRJ8g7MfAW5dNh0MJ/3lZ1PwggT8dscmS982XpR97oPiSxzG2U/U1f/iY/B3A5QYAG04
tbd50G97u0MNjqXH0anpjehEvTD0EqQWXcckZDX4XBPX7NZ3ipG3EeBh0ZDdSBFp3CdYXyBzeNs3
TbfrIw+srwx7cxWYkucj/XlMB/vz6T2d5msVa80ldXFYALwF6s7ZAXNXngC1TOYUzG59i/yOQWcB
pihXh7nb6a2+67IA05+w61+AhwhcDpDSg1Qe2JON6EFynlhrUjpjZT76pr0lZRjBPk8scNfiN38g
We7r7r5oPBNbJ9A6mHIZZbS+WVMHMVbiwkHGyQkPXB3EN170Oeo3xC1Ag67YEO/Au4ZJDPf3AWkc
AayFnINz0c1bFCwhuw9t6eomYMJxChP6AFOhMicqcEqxdRzv+75J1oUwg4WOGiAQwYHEF+DU7ksv
cA5mo2xmYUt8bhpOElW8myKcs0ktNe21pxRk53cpQMX/swvF51a0r/OiR4ZnOH2NvQQbsnXxwHH0
+tB4SFwATEluHaUCIKE4Mq9AdzmrBywqjykUCZgdtqUfJgsXSLNHM/1NZa6q6nVGDlJoQ+9mN+BC
pCQ3wh+iITYHehnNdJclpk7n+2SNTkxnbdp/dDykSV3l3hw6KecQ52NnNz7QmRPIAX+KNgZgqsTJ
UJAWedyubWZmeyVSKBd+asiSrmLqwXvzhxvJat9mS+abll8DS2WMJKJC/SQkTKTZld+HDhm+Lva5
o6UTNrfDWHTf9Uk4YJ2SZEZX4yoHRCUIR2rlXxoJfwpSVHlxY9/7AFee2q74xzB/R50b/ZgE2KYN
XrnHDgkvl44hd7gwm+jHEITfImAuvFjYq9/7T1Xdd8jMAu9Y1sbxxcCGcYonzQuJNKH/axdNciJR
i7KszYDDAiQUwkIDmLKyJwveWTf2jcaCjR0gK8wDj9JxqKZm7Y7h69C79alJdPYs3CY/8Sz5Wtj+
lC07s7SXAZJStnoY6c8R8BeecSZBusHigI2SlfbkSQ0g0V9Nxx+XhVftXFn9BCJp/Ug9NWRTiKpB
S7fXdwo1VMYDT4tDBAYnygTHPsiEk9JPseGCGON9VOflWCD1RP5bhOWSsDQppUPldcShtXBMgGur
jBJlFtbmom9SJskGJpA8AMFbCP+xl40BIAVAH2sHR8ImkHzE/u8xMLQjiZS8ClkADrZuWJHMnxy2
FSAKHZ8S5hsH1Iu5a66n7OABj+0yGoG1aIWT/QycaFuzojkDp9lczjQL4DluV4EDFlgiSyAuhY+o
FUirTKZcF8s2QfaYQgUKCQaIxq2FvzQ21yXskqG5q64xwK97pStVqEBKNiMHqbEXO29+CiCIesDI
lXmEPdvbtR1fQr/diJj1L9ga718E4JgkMnOwH6XM8ZBxbieOWMxaKeNju7VAJPtIosxAojvmQ+Oa
hmlb23gM1+WujbBB3QTsmZrer9sNOOOGVRsVLFvmevVQosLx3BeV/txZJhCmrZrfeFS+kS11IFrt
KAAWUtGTjDnZQl82HvsWeoOxciNTO/JgSC72mDmLAWUSP7QgwnGd1XzRshgTBlHyHSDp9c9x0V7I
AChIYhGxyrrklt8dm1SE65x50Y8GhbYyAoWeRu6vxqYT+J5+aCnnl/nZEvrf/zri/vcqbfll6iI8
o+Cnm+0PD2gNm6YEmyYgXAvsRMlJEY2pcaZg9E4AVXkQmW1uSVZ1LaVw1usmsPLXdPhEHN+hGYlD
5Jgc4Cr+9NV13XTZ5W5zGsEo/2p5N1bc9mDV8emrEaE6TFm15WcSI+t2OpRWFM9WIk/erDIf7EUu
yzajLnpQIHOUq1dj9BIYpvFQdtOBuWEarSqJbI+lJy1C52Vrz7Jpy7r0u1qi3i90yUSExY0JrV1B
po35nRaeIkl4gfMZ7GGkjzQoiSmjBFErjliBTycNlIKVDarMsNexTdxUdxdBXC1ilD1OBVJn9H6t
coPv0n8F6nhR4j5+u0shJocEVZq4VIziNRq7WeYDkHIMgS4NROPFXawbc01ES2yyOQfyU7FxEJOv
UAyH6WhaDgs77PgFYGIejq+7ajk5VvwddEevjcjKlyADy1auOzrSGSBPpmIb9579xUOqxc4AJs8m
BTP2d9EtPdGzf4C8Z29a5pY70BCZr9glWZEejIB8rWGT+NDndfJp8NpnimeFGcBj+yw757XlXLRB
w3xHXshgDWqcQ5tfUDx7yLMeIE8CB9d2WU5fs7Zx1kAc5TvfSsRXt2JHQwTlS9Va4yPqonG+HZlv
ZlM98B0N/zRjqf1k1dkKc4ANNiXtT90YlQ/YMOhmDnse4Pw0HPJwTz9RC2agFdWRhNsXK4ub2ouT
11+iXNjfSxfkyr6Vmo9DM2TnycejlBR2lO7auo1fvUr42wyY5tvJd/zXcLTWZBCXPEENZClOAFZp
LlaBA+RpSuzvyPL9zlFg/WKYcXNoHBynk9xBKSKSc76HmeasS7t0961VaS/22H4JcNAe5Xibj2Ci
e24tMS5LD2npnLP4mZopSY5sAAcCjdo86h5KPJDi2ACPRl7jMLzH33eZgP44wcE9AmQgML4JgF2y
/yYAhQ/atnngVrppJAY1bzGvzrzpiKz04txJEclpSE1coRy0dcdiqWTUU3aTSOvTyMDdW6+8IBgO
apIJqnW3WNF8k5qriUsAdA6BzanZ6dUG+3jjobCif8PEwbbtdSJOU3JOnD40J6c5OKnVkHqzjZrB
h2nAl707RitlSH6WE4B2az7/MTRAGrg56oVDr6nWkayosWRFTSx7tlS4GhinSEEy0irFIAtsSKYU
SOJ48wi5K1M94wSrssYqkPhHBUKGmbjLGHSHh0SrvUvdJKhulXtKxogdnkHTvyZF5K8/soicelui
EParqTmoYOZavQoCy9iCA2Y/NIkAyXAfaKvEi9x1BBzNDHPicpW5XnSpq0R/7ouc76emQt4IWSMV
skIuT1ccws5iz6EWjw8yVjjlOMcq82bjyc1atZ077+nGhrnRR+xcB1etG7VANFKGk50/OB3y3Ujk
WUO8zEdsiDoWjui5JCulnoUfT4sTIyUGcQMyOposm1YdZtvLERVEAqcl727wQAUdzpj8CdW2mLEB
MUQq+7F+86ilhtSkcDLx9W35gHm7vsLfw3oghCTk3JiryNaSFZbH77BJBIn0/zj7si23dWTLX6lV
z83VBDgBvfr2g6g5JeVoZ9ovXD62i/M88+t7I5hO6uicct11X2AgEADlFEUCiB17I/pSheAQJreZ
UylWzsKKkzUZr0bAebS8ZHZmfRhd3hOi0/LQ1LzdYQeOhVs0PYjUlP9q+m+O8C0FMu42yLYefoDt
6ZslmPZWIfHZTZvef/GxzIO8uD3dW0mITURbWMj3juujDimH/cQLpEGkldh0cd5trTJF8DRmkA9R
GiIgshKHQvM2i4nsVAymMzSrq3bTTXiJpufFRMzLNDbQkRYGxNuAlHKg7P1EDy/45MmnVouhFmX1
b4MW1QfHrOx1O1T9mw62Z9BAR9NZh+7QJzEg1KrcUseCClEkIBOhpcNbLiRSEDWzwvkdMt0Onp17
bg7WhXOUAySrh3jYtTUDKxWwvyLJ4oOnV0jrIBcqtMjH4X8ZG25t12a3o3Hg11QPd1tfBz2/5Kb8
XAZ43osWb02ucpmTCc9WajKV6bw0qTdXzp5y1pXzzVjqDeJ4Dc4WRHILB/QPcxkA9fKr3tv5Rz2F
eoetc2BhZMvuqDDU0e/SXGzX48j6MXi+xl/6ySmqsOUZg/guyHzjzIYO54e6H+wkAwEKVkUwUiEU
BW4CcGTDZsNiJchFXEDUJEHwHlK+fzOy6R2cfSLTHC/LX1MSpCPF5nsEuh6y7RYoz+gyiwuyicON
byLtp7e83HXAnoeoApQ7kiLo7iNV9C2i+dIHhzF1UIGMn+4+i8EiHhSi3d+MCMfoLcJr/3AzwEdo
XGTYGC9zUE3rq60Xjv2JWnWEwOYqdOKVjSOBy+KbcQaEEBA4TahY81WBMzJQ9GI9OzfJ5iWp4ulV
Ruq+8sYCrnEgR/+hluXrMoOAJGKHJKhFHS2Xz20XVCcyIfs6WsvQBz9NZTsbw0QwCaQ8+RlxETxM
qboUrNV3LNHy42KimqOewbMt0q9noQ6peuNsH+IM50l6HX77WoWIsNrYYf/SHdIUaxnIaUKMR8pu
zZDO+UB7Px2H9xs7cKAOABHXZ5P52X06yUPQtVCbvZlKL8ru0OVcrpoBP4805vYurb09MEDBM0QW
g2ezsXGMA72eXWnagPvXaXifaGL2GP0vyISzE3BPeR6I/ApohkH8xgNvk24DOp/r3onaWYLvr5V+
t6Emh0KqtqXuEYvgNY52S5eaIgsw0FEDl9FOPnw3Ta3aL5BEAjNKzvHtxXm+w8sU4JS00aNd7yAr
Z8wDbYYr1j5Us/I+eQubBO+KLjHMC/Z85sWS6b8AKKv31FrsaTeEB/wavuisNi9cFR50Yc9+6aSf
c6f9HCPoBRjQaiBtzFwYnyqsDN68RptczsPxEcQZEv85b7prI6uHVkCmbSuMfESaMfa7Y268ZUP9
eQiCUs3TVYP9ZdL4Mx0pAI/wWpq9t6XWUizKjmQrZGbPEpE3LmUjb8fbQKe2oFSlrZyNwFO/mrd7
VaStsgrQEupZtoA4pHNcD0IwSoajvucm4JAWzsUWZTUkp7ITpIl3KQdlhValYjfLQozIj/eh0roG
xXr3Yo8xO0fp+Kbnode4eIMkdvZCahJAd4DxJS/ONE5Oxt9P0wmlJVXJ5ODEdb8PWTDtEHuqPvG2
gn5ojLiBFv1ksWk/zw52h9eIjSM+3Yh2TFbfSefdIXjI3ynAf/iRCnwNcNh6SisLb4MyLwNIbkTm
g6GKjI0/TRDwHHrHMB7I7rW5WBfhpK0X25jjlSkNfLM4PNC8lZ56+oNAHjMG9Y4Ji9mwq4mEBZ7N
ASsIKEPzydk0UyiPPbfEkWrV3zQXF/IDBeX7iGVYHtWrKjD0w+Lr9NUr4rblFttxHWDbP19i8aMr
Lk2q3XwKGnvjN0AAbmV0Ve7aimCxqRHFSjNhb03VhG5aPxfUS7bFBd8Z+G4qxQi4OIYj+DJpBhpS
N1N9wBcLMZJBTPtRK8aDXlnAl8im29RSz14iE6sYw0iCP5yI71vHh3StKYG3E8z6Dulk6DYNjvGp
xCddy0RqF5oJ1KHjIekiSFXIrNtwgN8uMkjSPT35bU9GAH9Pn+jJT0VujsXWyr1qPSsoOgrKDJly
QNKsoI/dITBWhhbmD+Rt1Fm8TMAi0K1p4Bm2NBBc2c2RaBCDbOzPa6LXoOKK8MQvnK+8TZxLrPns
CdLtbWkEz1QU2AZurMjkmwhwpmesQev7IvuWZ4mN1SjWPevGA6v83B4tkLIPoGs6QjcU/eBOXI2x
7d2LMNQeRwd/etFMyPsvvceo5d6jyKG9mxmIylCTOuSUTuuktuSGRpmVE90jR1IHJA9x1+DkSSe5
w3b4ZORWfV8P7XuRCyvZyDTe+m3OTk4pxnUnI/Ft6B/rvky/SxC94xNn7UWaHmQYOD57GgAbyJyk
3A6OwGPeltigek5luwt8DfRiiCUTJo2KDMAMOY3VoZx6470D2rbpjITj/ci2+Do+6yXHOoI7d8j3
UECvpHHubHyo7pDZYKWmtgntkfXYstrNayCRuw5pnY73tTBinHlMCkdIMn1UqyCzegCP2dlPoh8Q
Vq4+lZ1XbbVpFDguL8Cl15fJ2nb8/muWdFst8uwfytUy7XJ2Dbt8AkYsso6IbHWXPgIngQ3i19di
0OOdjMdsm0zceJ0kTlCmKY/O1ItvM82k/XkZFOtW/jBNRYBEZEW4B945Waxa3nR3OAc6pWDUBGL/
w9Your65fe0/1wcwGNwFKTTxDFFZpx6/MTeMpvR7GX9yRsG/8QlL9jzMhlMfseGSgBPLLUFTv9Xj
AHTFKiYkFaW51eX4ENT2VLSIapAXhQD4wAZ36RAUUVraVLudoij9ccum8jv+KgGS0kGjsxRkk4oE
168TscY7+L2XOiI9fAy6JtgzEY0I+7cWgjpgJDm1YwHJqRKoA7Jh3fTeQbWJvKmaj3irpFYMxfEu
BFFYmSF+qZTjESOpHhUSdbaZSl9+sWFpHB0aZiOctfhQdy5S7WJlPlBN3vAMzqZxW/QeAptxHJ21
UpRQbNLCz5Ed/axUzonGXzpTq38UyEFbAYs1PkOQZ9zyIcvu4hhxZWD7P3Gtr88jAn/LR0uCbDYt
n4xMhS0OEsu2yz//8b//3//9Pvwf/2f+kCejn2f/yNr0AV9vU//XP5ku/vmPYrYffvzXPwFlhC6P
KR2Bfw1IgJuq//u3pzDzlfv/CpKqyrImNy4pkK87otohWh1mJFudIcdxMRHzztKc2XdC6LTgWb51
4iacCXnI44bsp5MSBK/M5ED3efHJssFzECKy6OJ1Gp9wxoyvmaoQcYiBC4MPNamA1EXstrH+GI6m
6eaIV36DRrmLP7/9Y4R+0CottOJFQwxqq9dWcuTp2NwbZoxnAgf9G0n/aBZO97HX8/ezoh61sbP0
9wlFL5f2rMCHlYy38u0w2JM43uhtJrme33+RH0fbQtN1aEYUACRSu1Lt0U6tfg2wtHaK8XBD0uVj
JgR/DANIoVejc08tIw2H+65pXcdHwMDtQOl2h7Txl8Xf6GNrD51FpHyTS1oH6Ta1vXxNE1ABjaFo
zYeh3tYf19EhaL7igeMf5qnDzHwCyVlyoql1ZoaXXoZgqJLBM8UXujK/JFjJnqkVFTqD2g9CF47X
5+7v7zRH/8uNBnSpAF7AlqbDuGH/+UarEssfY19OF93h/h3pKNnVUASz+NKsrpQjuy8Mcbwyd0N5
5g5Mulk7t4OO5cH6zz76VHj1FjmZeLoRhaGO1+uhGRt/5Y08fSBGQ+qIm+E7qMOMA8IFkGsaQ7YZ
cVNtNX+VRqPzR6ZeZLwxi3MA6fqzZAY+C4CXgDda25nj2wra8GKXh3xAStbON8BM59fCXDdgD98a
4DVCtlcJFVaKNoEVFJB0Ci1VZgJF0TG9txOEWeYW+ISnXeUn5QnCoeWl4QAL0mZO7d5yIytdiIw2
8/btw0MfWZq7SVCj1wzfe33r6++/Kvz0b78rCPzgYWAA8CHBPOqo/quHQtdpQ56aYrgAlum5wyRO
juTaMy9rcZqEWbhF57Mv2IQaK6TuFpfWiIsnm2ufyO4FWrSZcmM64JSQvwXa0exb9gUpff1+DLm3
IS8b20+7TJyN39bN3kyK+j4D7mSjAq0uNSM51feBKtrYuO4okJl3bidEkCsWuZF643pQvttkfuHv
x6gwXvsQvIQSYJustotPeguuRuU1VoMGrRgM8trpjfl1g9TgGPApHc+dtWZU0qUlby4FTmADma5r
Jk4e0/svbat5bu30xn0oquAAxTn8+bGbfWCsRO5YOU1f8yA8FOrhn2fWyRyzTaQF6O9F/STtIF7l
omFHajI5mvdD2uFgFHh0txKpv0MyiwdJp0I7aJGDE/OQv42FF/2hKuDjjf8IUemVRVXI8tGV6dPi
g64dy5LyjnaLS0H7RpxEOGso9+QudRh41Gx/f/eYjnl79xi2DYQCZBQMjrcKvXKu7p6Rx07sB1Z0
0YC4c0tbmGeLj/hJSWgvNwb7MaiEJDJRJ9mpmUV6emcE+ubGTk0qgr5r1k6ba/O8f+fXsPgw6Mgo
ydWVl6F0hXGASJATs9cbO30GJxPdMSr8ndVG4mioQk8RG0Pmj+0cB21AlbrmKlmpTTVwTIjjYrv1
oemWbqoh2XDvI7t3n/TBM35OfPt+vX871dWHWOa6mfr2yuRIn26endyXz52CYDZV117sV37LVZZp
FtughZ/srqm3Hr66o4xjCMJRlYoI2klHbO/042Kj2o0N0fUBjApqCiqu2jTF3HbKEAxNDY6h/m6O
v7PRZQAGxCr9pjsASd2q1KpsyyTwDSz3fgJzh3CknD43SQU+CrPoz/YwOUfAMaHp52jhM8IA4EkE
YuC7kk5JGtP7yQr2Dbyp02cbmmDvg9QipSyGbtsUzhlr+ARcpCzJXCerJ+S/4MBOy7TgEvfWmdHz
fFS9eRu/96ZdEVIvIsXBMw2Y2uB6PHmEGK8jILftRRxuB8AqTg43EjfvQJ1dhXiLDzyG/BZr+Uvb
GoAcFeUXrA/DXWwgZ7sfneILz+y9PTD2QsNHAWyDpdyW4RL/ZxqOKFYAkWXs62agHdN0uYaoOP6v
Hxi7GXNHPYLxbelk7boz8+RNr7uLU3P7BwKtj0yL+1cTxDybPjMbcEpn4pQaRrBJa568yaFZXMsI
khVNID6JsjAvsnZAyNOA91O1EsczQLQ04bDQHpnuAhRfbsiPeqhA+hhy0jHixj5Ba9zVx2ra8B5Y
fG30mznKtUTOlgBXb1tYkaZYlKg42Bw/I7/OABKv9aL3sTTiJjimxuINAwEOLdiRVGCcakicpGqH
8FqzYpa/qZswOpItLyRS36ijcCbtgPeGDW2WSRYA3qiM4tIq2ZFqlmpSbeloVf5xR/nHVCVvk9KG
yQmp1MggXka2ZVKsRlkDYC2nbuukzXdLrbpK1r8XUxdCVYnaOs74qlWrxC+X/iFPgGxIgY/JVAYF
FbVKjago34LaAyBrK+7p9iZW8JXFERmE2sHHwfv8P6b/fCiwuLHx4Ji1ElP1B5n/aCx676G/FPAo
zI0ahQrr2vwua5L3ovQkmKWXNnWPXIFVyUhtiLvwDRaC4Wru+Z/MMc9m19U20nQjPou0SHBsDCJa
TUr5gLPS/siwPt2MDGAOIDV2BKAmjxK/lQcuQMdDHjoINFdFlaVrIAOsEyhXD73s2gO1qJDKvjSR
TNgeS78CzhWZgoXp58gP0YfNaLRluSKuEztsx7u5TdWgtLJiS1UqUsS59TI3tiCPbfMD2Wg2qoVe
oSDjanYL5L44ZrWbU1ZjUx7VwMo8Us9yHRqDY+oKAL9ei9yqZ/mBYJYjKAQOpQMNcUJpkq3f1pan
P1Pd0rG7I3ehCM6RA3Xt7tdd7dpeUrigjZY2X7Vd92NiBq6E9fqOUhTDCfRj1GQK6WzUZrppVO+k
mtTLoyTfUQbjmHopuMn5b8YuzjRWWPyY+4lYVUjzvYvVfWbiRB7q0YjiI+NHWfViyhAaQx6iS+0E
2ZXI51JdVEQ87Ta9byFIqDzJ1mehH2+pTZMu3vMQr+/Wv1+aMZ3dLs1MgSxAzm3oNjJp2GrpdrU0
c/RAs3Eswc+Ab0XNQXzRozfDKd0FXXoDSl3Apv/WBbFh7aAmCTh+tY0H7WCvu8fZUn7u9KRB/rOQ
p1j2j2k7NE9kanmRb6y2bjfUpI6/GZR54yM5UFGrQY4atEz0Mag3u3KFBXsyb/sKE+xzeSL+oP1f
CiUJ0KZPQbDCc7g8kJFxPPSjoeuQHJcKzd/8RcYDbxuJ5+WxJ1EPgsNnhISnKoeu2tYxowIvtAzx
ulj8MAsHK4J8fM190ChwcII8GiD53sZ+659qcBJCH7Mxd9FkWPcd9u4AsTL7kz+MFUJwvfijtUEu
jUNkHwh7sZL9TmKHcYc0QQi0LrHIJIrl2qyxQwxyyx9WS4BybjccMV81MIT49u9vIPmXjaEpbNMW
uq0zB7kv/Oa0KPLypsRPtzv7EqQ/voEM31U5lch5zRPXMHw0tTKFCrUjMtB+IeMETN8FhNSS1FyT
kQoNv0wdx0uTt4Zwa+16OTM2jmVMWCSBx29FAayoBYdym02TS03IvgIzpAryXjrwR2juyWXpID8a
sUwVKOkuvbCyr16dI+iJnJTnPtQgryxCCI3ZNhKokJTlerqF/LP0DYwIxd5C2M6t1fFr+yGZQjWy
Ic8k3tla/kxSKov973yvXBKPb7u+m1bROIbuWKf6qbBN8bk2ftoK95dAm/SYOYjYNaMzvJFXFfT6
CYk48rOV/TSVVzkCMudbCMiRF7ZiitYUc5EX5iLz4kWDaC4Grq3T7+8MZlq3jxaEim1mMMd0BPTo
2c2ZAQdhZBtIsz2bUy3cSTFrUxFEDJKCNjhyFhvV0nFwQcESXYLBcwSQn/BjeMtd+WEHlj441YgD
qTq6tCL0D31r1qu8SNJn/NYpzE7hc4GdtBvyyN6RDdh8/eR00dc58j7Z1atWGdqJfBsGCp4EX/+a
fKusLJ+z0+zZB75026oy5nlaLPFOddR8ETEAlO4Ypm/CAWs0zaO3fNqVvNHAcuNU63w060MNunQA
m5k8jI4Wf8Y5yy4v+fi1b4Nre4H0KLLLIru2K/9Ij6evXjJ+0az6ubHMC1LPmyfsQ70HwfLXEMdF
b3bt5DvFPrhNWFO+Gb55fgdFRYYJ2Jj/Iwdpw5lwN6o1+b53JlDOR581NfzTR4sgOR+tj3GgELya
heb8GAe2Be9MrcyP5iukMYCdvg8Qq5rq3w1O4P67j0cf9uMjkOfHx5tE7Q5Zi4SwxLGU7DwvHAjG
Cu1e6/oUSsxW8exjV4Wju6Z4znT73bb0LjXy07ra+A+/BXl71KkO1YXlOAyPShx/WDc/hbYHON9P
++RcOMgYY02HZT5FoOawFKjLdtxsJggh/IpPGbJElNwaTtpUIQKB7BMXpFn2i6b58Rm/rJ9+ZFkv
5ii8x8Ye1g5L7BepCqR1Q5NjTJ/IQTrl90i3y/PcGpB03rVNfiBXhD6BaQyYv6Um4/G44Wb/BTwl
yQpshsZjm7XGY1XX6W4INMBqlY2KJijlOq6cdrPYtNaL3TFwnJ1lWe9+gPj+4K20jq3h4KAZkNZd
4vnFhUaldZY+5lgGqauQBSdx5RmgzbtlBqNL/OPyiWLLCgBR8LPjpCMVNK9r6wGpdr06K41wGp5N
38YW+L3aS15lFIb7qgvzXVno/C3xdJccoJLN14OFrIMBRy1PhsBtQx00pSNcTQtwEL3KvMQ5/Ien
onH7VOSM27rOTcM0TeQG6OpWuVpwlV3oDxBh0k6BBTb1JYnEQpTPQqxnFqxe7EsyyY0N8tzNWggf
KSzIYlsFqT9d0bkuyTxBDnECXZrj3Lt0EGcsTyGJQGOXDgMgHLaiHitMGqSB1g8NIZdzHcinOAJW
qlZVE+jWrTT9cUXdGg4Z4x1VITd98LjvH/HZuqMusR5Ic614K8AB5eahlW3ztrvkeHT/8K3qpqK6
hqiof0xTc9M1wDKprj/5ICaSrAxrKPfVxpZlcU90rYJWDuWaLHOD7NWGYZl+/ycLEGvRqtYVcCGX
jZup1PdUcV1RkU02O0VgOmqIzQrnsmAmiR3+R5lrzv7KTw1zAHLedCxo3UkAjcyqim36EElQxnhY
eGzComibFdEjEa/NUqjszqkvtp3CC3hFFTxbPfT0sLwDzFW1oFix93DOg19yayMdFcrMSQIpwx4Y
/mpFVSoyZaSaEBNIL6LW3tx2dOPz729w27h563Pm4AFn2chcY4Zh3UYK7HoCm58DMEDm5zghQkL7
pz4334qI27X7BBWq5CUEJ9JLmzHk0lqRddcYbfoSRwXQjlFpge8ETV2DIgUwmCkATzYSK1qpGDEb
HCpEiS4BB4nLHQVxqIAse3wKyuiO1vEU5iG7XuQHJDLEw6OeRN7OClutKRSVzibQfgwNHkt4+n3z
rQjhXaCPkbj40aRebNi/NR9B4viXxxwPJg+wED+G2PPNcRjwAjGgMxFSosiNMDJ26mXyOtCZX2e0
DKpj3Xtv1Azs1KK3lEi5+f23gJP1v3wNEr9pyRmTDPzHfwmu2YYlsOTHSUkXmxPSEMFMPrl+3NUB
eBH1Ehk6vjV8L0c9ulTYUj/zJN2AqxWyPoAgPWtFYGAr1naIvpRYuoRs2uTSF09Rhpz5IXMMSBTU
4ikutO4UYzEF+ssucydZRlBDlHxPzpkO2kEw/ey7uBwyt+rGdF1kvredPN15KhLD2gKq7ejfpjDT
H82pa7YgwGv3U+hhNQvyjBrxy69BUDQ4ih5wMl714xtyyVYJ9mizffFPcMaz2P/sT/NkbfyjFxDQ
oHxWHVrDOxMnQ65FuaxLm7qzFIx9Vsc96PgOxcmPUFhjBkGpyUYRaf0hz5MdmahzceMJHppAfMOP
h0jeFq2I7/Le0oFmRGEgmebS5vpLUeXdoU+iYmdlBrapvj81K5no9UlQdWiSaNeO1be5CY2nx3wq
/e2YgNp/peFE4ZhNUj9iu4CaKWGk9lX1ynWuXjnMw9QEy1TzUOoJ6hYCLyVQk0XJ7sKw/dKNgbFt
ogY8TnzUUFIPwJDs7qo9u6sxVKsM0DT0eHBt5iYNnyeBQClouYrV7299k7acC4BBnWfYBsNDRpoG
jjRsfvOGjey0t0LZVE+QMgOBgNTiy5CUyaV2tHptIry27lTTGoqGAzuSAaowQF/HtM1JRwoUuqi/
tKJiD9WBP2gGswRrylqmzDwiS/WAhA+mz3PjzLpesVSGMtqAafynObbmBQuAB6euAnCXoKUBEXQh
e5OrnYYAu2JHGRDUQz4Ftx+4CAOccqrUCLIBPQy69QkHGQChQlL6Y+o2/9yGhoxSLOEheWaz+Mso
8QDNqwoyGyKMHvN41FcTlG2++zhJdhAhfK3itN/6pseQP2CXT74PAUvyyEf/AZCh/HNlGxkQuUm0
SXveAJ5tYtPC4qNXtuN5KbTKROZ6EaPADjMaBvuOOskuoJUCgEsG0nG5MZFoNgBlCn/y6CKJBGdn
a0+gkMJiEnyR9mB5KzHWQG0vNKdOJLVdJ/10tQCHicOUChl+rbvEPlOD8MRUo5mydGq3iyvVyin2
9zTbfMnZW/+yTGKa+SedeS9LVADqrMh9F2eKLCzmpJsgS5KDJ+zKpuIO5DfW86Al3sDsCSLgApzr
SHz119RhGvFbM2bJgTrJhIFA3YgzNQpotB7jML+bp1FX9KvcX5N7a3gaGB3VJSvj9mr0mehq6vcy
X41cqePXRwwCr9+/M1MJ33GJAI0Yz+IM52Ntl99RS4Jp4DFlc4MsPY6tjtFQgkPqgyWtaCTix2zi
m383T5g7+X0FWiZZ7LTJEWc/TLqLxWxk4eHw9lKCpO/AG+e51Q0B1UXVSwWrigxMrtnkkl8gwl/d
eOW1K9CxBLtlrqCpJd6+IoHkF0hSY+zBp+rUyKhaMx/QH2oOFEihEAK1WREjLwiSANcBmKuQyxxY
UBPZSXbteTUR07vhIJD2vzjTBWjurgUXoG/wZCca4ysxRGQBFAyQ0Ldk5S3pfDfME8jjXlzJv25M
4CxVMYu0IyUWFBPBFIGjAGwKDQ45knhjKPAEoDX1faiKaXSsU5SEm97jOEyTBUjChJHGLnXU+L13
ZdEH4F4qf4CtT78j3bNSzzKEzJ03ask2x5kMXu1f8vK15vLVLKvhRRNT+5IAQIQ6VwU0P15ZMooz
s73+xatTy7XqZNxnZbwv7D6CHAPIG/UofeC5g+RynOMAHRrH5tZKe/ZUR4I9jcC68l48kmXUIQEZ
xFAmoWapHBKTfeFdEp7IxFlWn3gavDoBwOhugfxet+NTC/pGzDiEjG2MaRIuznSDnQH435zoQYka
y1HpnAKCPITHXMus/e1JKp22LjMs4+ZEkCWJxNSTRxb61j6T4TdDBBw/ZTk+OT3y6xgSV7fURLhw
fKqs0e1TKKoM6TA+tR0koGU8GCvqJFtamtOqiZAPpk2ZhnwwsHEkIPs5UtGH7XvNqhF1Wy3txSf6
8F6GtCwsknmem+7FZ5lBWKI4TkPEN6NjZgeRe8kO5KONO6+bgxK0YFftusJpQZv0jeuZal29tAk2
SSjGZQ7COdZgVN7qEtRkWInsp9YGaBsqvMeiE9N6Qu7913BKn0ozaXDEx6qTmbaQcVd2fKx/aYld
PPqZxDpWAqRP9sYGvDgBtOPe4I5275QtgFc4fP4KvLRK2ZT9WU9s7bHk/jcz6LP/tPzW2Z9RlKbg
Olbdti6h8gOmDOz1/7zNZyBg7n07aZ+GqrY2leNox0IVAzc90PZSu/XHPQMxcoq8iiOZzLGESMpt
ex4z98310Yr9u8WNakknMHbup0u1zByW+W+GzLPRRWn0bZt6aMxfr06z92X7DTrQDQRoQUzrexXg
8QJpd15ByXlUTbPCP5OVChCyIXfIND+HFcfykSjYoJKQ+WeqQqMVyRtBGsndlAIrpKZIitavHufR
RfvTGsGMP5D8dFceRGoMdw0SV9Pvv1oED/Uc5OO3YXrfOSnbNFLme8OvxrehrY5YdOvPkD/O77sA
PwKyk1v14QZVpCOPIWKM5dC1m8Fj8Mnp4jzRUzQ2faSpQI/iBpqm9RowJLBrJav33Mt0dwYMx0F6
NARiOfP+MVft0fSAS6QfytImd/plMF68j1kAwWQLcXq0WhDBN2OpA8Som2Dsf3I+ImO1SIJn8Nrm
j/HUrTrDBmow6Bt9bYV1t00VtUSselkKfk0eojdSvTTWd6C7HZfNncVL/9kw4nA/Dk3vUtPj3H8O
tPoub2y81JXHMAYtwCUcgRPVSTanCy8g1tDOZJKVae1jkUfzHEZvukPk3LGUZS44BYbX0Bw4YIBg
DvELNrw6SQf1oyRqLyaC60+4eUA75R+MTI/fgjRPtjwaQJdVhUByg3YU3ypuif+eR+LbwX4E1w/O
K8pLDEKEt0hLgw0vOgk5O1Gf+i6pNpoou9cwxyaVp84PkeSzawid1U02JNeueGbPrkVu2OTadvEe
YffXSjPY1rarHqcN2Qge55t2MOT1Kg6Ko+bj3QzWJP7IR98GtbszHXwAx+/bPE3XSZTFX3TIQBSQ
IfjZ8e5Q8rb8CkCd6RZWHj5EmiH3bW21e4ZzpwfdF51bG3n6LRFiW1UNMmSQXIFFJeJyAbcC7Doz
iKvZSJ0hG8DY+YlqhqpREzl1Sq5ZDaHC7vw/jBGKM+RCpmHALnayum5vlmazMjstOrTq9ATy49Xj
4Om/bASnX9rUTY5kcwakHzegfYK+c2sgQwU06Pqu6T11CzTJvYhL49lw7ANXv2k/cso9Thahcg4J
rjeLQXdr6MMrN1O5eeGf3MAzCGr+EdmyeHHuwQluuSEIhz45Zm7tbQ66wUnPxSdw/Ko/CeKyTDUb
LWE7oE+8NWhNxSe90bA/L3LIhqmxegzssFV3IE9UzplfxVuvwwufetMcy5AaRPBbGmvZWNqCEaPY
Ua85Ibt67GtnblYSfEa2Xjb7RHbFBrErDekHTQBYB9hiV7hScIeQw69qMaVJjpMDx7/LoYdXJ562
J3dynMfcDqc2crqtQ9TUq5YhILaKPHVg+FGEhpFtwWUNRdexfO8w6hScSEubvKtGKSVaU4e7HPIP
RtZvO26xWbUBNIHtruxb6cbDAOSb6m0+eqFF3O4YtCeulCPysNuWQ8yvxhvKIxoLPJc+Zp8FqJDu
ezX+z9cnqYnQDIHWzk/QHNF3QR20r0GHhDKgUbVzrU3Na5mcLd+rP0NEfbxPB+0bWRvwuewRPTTX
1DR0LVoXRmQf5jHh9AS8jfcwAU78ggNwl2aOpQM5Pb/O40NqIRKoUhmQvfNe5HWEdHyHR+7SgX3g
gCiActS6Jo/X5D5wSA6QJ5KTYgDifs1DTXJZbH5p+es0wZJorMwvxNkC8OawjVIAXqgpRPuUt5X3
aFi99aC8ugQHaYi4X3sFdj17jYGwHjLHnuciLxHhYIDojj68PuYa1Fx0RfKi5l+9aHAmgvth7Hc2
MPxXNxrdTn9n61KkI0FVEJrTH3cl3aTz/UrGmm7dpV9IB9gIYNKgB4+7dvYMEySkjFEMcirdGZ8z
f3pKUts454E+PTsIoG2DILXX1NlMjvXQZdM6aAvA6gug0VahxHuYevtARzbjFIGtIxiq0jXicpWk
iXikqazYKdbTZKc7ci4RrTqldv9lnkpdti5igJ/t7N9fdu5UHm1dXl8aYOT68P8Ju7LlOHUt+kVU
AWIQr/Q82G47jqcXKnESJjEIBAi+/i52+7gdn9ycPKjQ1kDbaYO0tQbA2o3zD0F3mG/fQz8a8kB5
t6ehf/oMfT09U39/nvf9x+cDgKVVbO/+BE/4e2xIOmS9HF2uCMbwAcvw/6ARf5+vbvF3UOezsd/v
E3hEh6PBkussBFPLOwD3iWWTD5Ev5MmSOyQBvoCd4D1NcBZeQ3Oo3uiKQ1JElkBayoCtcx+PUHK/
pCISWMuBHZ1tgbMUOfAkyZ6NML2uQRS+a5KAXzsGRLnnGoWAL8WeMIcIHY0XaW9sPVGnywD8ocyD
7abbz1oymf9a9+pnlXjqaYR0Adzd+fjFCPA5SlHKG6ZcvUmmZjoMltJ7PXlqq4IoveYeXhydUMVd
62LP3BWN/5BpE+w7K86+Tzo4NpHgMbQb/n6/KqqmL2mRQi4klc0yBX98NQa5PETthMceXQqevboO
FPYDz68PVFCcrhiQsG/9Ls105b/3Ps/VAqS9qr34CD6ZswATR5w8O3G3sTlZcMwe6lNXMnvRyap9
Eaa1w9su+FlJSD41jn72/AYwCR3bN/gJ8505DaBtmkm8aYZyDSWI4IYKK++gLejiSC3vFAAdvzfA
pOkF5FB/d4k3MCk+/j5HNCchk0DVy+HdM51M2rmA3UjdOT8ilznD8mLcngSQjYZR0w9B/uvUQN7q
bY2ciNvGOxo696A2qMqAB32ZPQCPiCamQZc4NIjA/rvM/m72XvoWiGLvn4dGlHTvywzvw/KogUIr
tr3jjm40f4xgHGp3/z7Beb7cBJ+ywQoDcktDsDc957FWuXEyMzc6+f1Q38RwJqUaxfGtBQbVHYAH
iL0r2wh8I8SOJQ3b1rZ31I8KD8+1BTOhVqTaEn3gKiLX2DD4i0ufdBinnZ6MLBznu1GDrbV9FURg
5c2h8/y2X4ZWptUN3Zw+hhTJo5tN8eHcjbfj1jGDBm4z7uSEvQ/pH+KxSYHvSPyxMHS563g3HT7F
ec6hZpsxrK/mAaXbmVC49GuxrEBEBDTkn1ksH5MCceqtmzj1wktDlxrDRhWRczVZhb2YSie7FqYz
XCUVmFyZytl30/kROE30AscIwBIbcEENEKBPPM9Achws+3s0Nses7d0HoVmxicCj3XZVWd2brH9O
5hkqo0ngeCHghqWzYWdG1bB2VC+eMgH99FH+wqbkjjQNUtk5J1Ah9GKC5c06nqsU09oaN2JCIqTX
7psAAs5qeqg15BsaylxoYVsDK1eemI05q+KtGKFDXIZUpxbnvZmqdjOCkzQ6p0/DoD77f2aZ0gIT
0jQfLs+TlaYD7Zzfh1KLpkF0Wej4NmO9gUMn3MJk1U8+Cb2Ko7HfB6bf7/25GCrgNEK6FEiuiJDa
M7qkXlSndrq6DD/3uTRfen9oOc/54U6XO9PIzze6TEdXHpt+BiqCHvgttEsgXTcTm6lQIIgMsJMT
TuhW9nhuKd+b7SqA3Ec+s6QvfT4EE6v+a/vlRnRFc7D3+1xarQnsA8CXQdtQMg/rEd8+2wGhTVRW
tmHgXz34AT8RUP2vPUZjEq/UY6ybrw5eQVuZB9UyH9v+xfKDO5v3/ZcsVtEhiIN4mfle/8Km9qF1
TH4XS2y1fbdxFxSvc/Eytpm8Y33Fj60H8BHNM3mAfrg+u80j2VwBQtCc41YFfa+uKMXtaE3PEIYB
n9owmz0V/vvVn2J+6XT4/sx94G79+vfTSMuaWawfTyNtE5gv28GxpMltfLJP0K+shYJpNHbBLVYD
6gh7+ezKnwu6inX6dgVVoDvBsn5L8f/bza5e4eZlHKiDMBm0InkBZ0SaqBJNu1cS5w3ztJf4p9mg
uig2VWv9OnerGzWE1OUyzPIyc1mCGL341HCp0pU1f3uLZDJXHz4LDCoAf86wEuYaXuJMgjd7Zj1B
1nKV6fmFbit9J+AKIy33QIUV40S9MOoVIMBvIeE2IJpQKxSfQTSZ3puqNFaH1FoCYAwiAlFqhSoH
fFNmhVcqQGFINqVl3H9SepWRs0lc0NgBaGp1WDBXXinDNA5OBvDPXKNCGyrrlzVWdVe52fzEWx52
zFbWnFvbzmw0fEhQZyqdVnBG9cPzhLrKm02WRd0xGuvXURX1TS+K6nHL/Lh+zPG6u8ki+3WAGu6j
o6Cy6aXtuKRGyWy9LPoy2VG1Yf+BzbH838FnyErPQETAz2YMGmBtn4/GA20WXeqw5FZMXRoCOa+8
sM3LbA/Nv6/Q8TdvzjEOId6NltCVH9Osz1YqgR63n0GprbTSYffmjQyRy3HhGm16Av7euwHMLC4j
C3mNHrhCw9A4+pkbqagMlp5YNBxGoOoPlziLZLQVGZ48FJsSkL0h/I7NQDGmcnvp2NQFTG0Y20TF
fA+vAuOuyu2FBmxxAQl8GOPEKa4qXj3EWkNIxZSQKU2AOtS+hmjTmP8IWLOEF/k/Gam+qJfgoAOM
PCeoqEHPMX+OGZSUxclfPbt1GKuOslZDk7yNoe7urBZxiX2aJ24cY0X9RIU1fe9B2ZIkcWTlAVPs
R3J5Uc05X70r6VAXJOfk8iLDQ2OnAUf7oVLW2wxnuvJlHho4zHN/GHiR6YHmHwzSAqto043EJuOa
5ZM5Z3ngZsCq8qZMo+LGwF4BhYYXEU4EKU4FxRPwGQ6iMXfQvOBOyKMyPQKF9DOxnCRURp1tndw2
r3u7AeAFu+JrXqVQAM8mKCb+Fqdq5OBH5EbTL2kAFWoeSlexba1ka0YQX+VZWHlpGvpdAmFCmYwQ
ZHQrvk64bGGiVqI6F4UPClnYzs3nKF1+aEI2DwIiKUAIFBwyewyrAchVA4eqdy1wSmGH47Q9mw8P
IWIFNMjYHeB0AG3PRsHIrQ1kuj7XPSEXyon7E40dAFXfynEyoCSS45BS2M3+728T/18vE9s2Pej2
Bz52s0AUf3qZIB8ASceycE/uCE1Oe9HH3DnCIs39EkSqXdpWUiJjbjhfqsZ2gZ8rMywn0Uqx3onX
paHyvXbYiMGguuwsHE/tLqg5NcshzLoIBJ+jOF3B3joGVgROKjZklqEXNw5NuUjg9nWwICC0ltnw
Pba6Cnm1OdZDBLUGNjeWB65HeaArKvJ4+qflEqQ+Jfa+e0jBri143J7ORC3DuIYJQH4iFleMGrUR
xcvwkhs7NbNz21xrHcfdcD+bFkbuBXhGGcPWbBtAMwrQdxvYv92XJfi6eAKqb5Urj2diDdTX3Tjt
f/mRfmQlC54iE2eXWAp1d4YV5etJ18bRSpts+/f/Syf4vDAA6YpzzwvM+d+/JBXidpSqUlF/W3od
jnNCkB5uQBK2VhHPwJlwgT0u4qDZQo2lgYIjm5aWW4gH2OCJMAja+ofF4eHnDDh4YwMO6nU6fkuq
CohQyNJ9iS3km63R/O77brcweQaYdRCw8OxeSX6U+PNpobFVJvhWxNXe8Sr4D5Fd5bmTgBTtKkbq
URpD8K1KnZXIRfUcdwyv+0xFeyhAtCecpQYhwOEatm26X55FyElOHHkYfYRC+Tl0VhfwH/7+W2T2
v19p0BtgJjLsrm8y8/NBaxDreGoaJ71twehbErmn8/VdBJbAnohAwdDpWV7+dfTAZfUc9usKvF3n
V1VkrwDSZ491hK135LT5zSDNYOsVZrTVvM1uTF7DNrCL4PmAofh1B6HvSbaNTP5quHb3DEEIb6lU
Euxk49tPfbDuvKp7FjBB3QW97FbUKxf6qxpsgQWPDc6yDWHXQnv6OnYS5PIrEwZVfVovSzA/4FsY
KWhTd5DXCop7luniXnJzpbQR31INtnsCiV7W7bq5R4BH8sZHZmdJA4yp6q5hM3FLk9EA351WVgVR
/U4JPLdn4JDpVs11kS3PXGkKEbbISupyOVTc/IAcogYg++U8AFTxccTjDs6I+S1WBvltLsylxtv/
GrIYOl7IPD9lwkmP1Ci6Lr8tYjsNTaCGd9imoYsRZFFoezXfZHMz9fH8PlkCi5lD5WsaY2QrJhyq
RNxanpvn29l8MtY8YN3iPA9U1/1tlIC3RX3ohiNEa/eZ6T2dP00yqfqqLZpdrzt9srRh+LA6zvnW
qSWOOwC/RH7YbuKt5cKle65R6FL8KXYe+z4smpzo4HERHRiMNdcVdMjCTNjB17SCv9/MyrI1Z3CG
zaHqNnO30hGgHvguNVfUrU6GBcWTwmQ77aX4ShR6TwgfggURIuiM9XH8EpxVY/hGra4elLf2IZ+8
M8b6EUYqP3ys+m4h/gRYoFN1iwEI7Jc5zoDA+1O8AFv/T/HIt/nS6hsYZRX/uIiZDOLyQ5zfgNJQ
RmHuIbWU9RAD5RIrMkjSNcF2SngFZv1c7+eBRgGsjWPlN+eYnyRQPkjgP97m9o9Kl8ZTObBjCT3b
n4YxXcOVEMrFmbDAAVQAw7U8wSLfVesyleZ9DPWCUBsSG0bbfunSwf8Kj0twaqM+eB1gtHCW9ZRt
ssMDPfgGTw087ooxvxdIRq6aqLKvlNmau6KP9DYIeHqTCQMS04CZQwSueSpKABmbAPKcmfberijG
Y6hFysGEV/t7g1fYNTJS85DzJfWk+od5RikWHqz48JR979hIADKBZVlktKkhFdCmjbDVoUsqVKmB
Lq28GPuqpkxmmdVH0zDVOp2dK3XHQRyVwttTNa9ArcM+6Z96Bh5GGfZzp3PP9zEJtVDw0kxV5Sqk
4drn1iqDrTXvVKLJfYVkXnlDe5EfqYiKxxQpsxsIo7xSzB5YsmvTVi9pM8NyqAM6ihnnnQ7HeN/y
i7fx8DYokdTTNciaOXLkV4431Kzfe3ZaLZq4VnsqHNO1wFaR8Vs9t7Xal3WFILXXn3peRn5qvjTQ
FFS9TDtV0bj4+5so+MR3xOaKcaCJ5tWZBfiPHXxanIFhk+D0O+tvkzSWMoZkDQwLhZDfhW0t5SwD
pFl5rwo/eJxkDhuiyTV2voKY/NTEN1Q4XL5Uasp3vrDfQhQH+wMLTxue7p8aoFMe75E0uvsU506c
3DRRvtRB68AeEjdQqbkCAXYLAAy2eRXkLKMyqp/AYuzWAzBQG6rmvn4MrDY4OSzr7krfvE6CRj71
CVADkyimFVVl0qiQw2rz2u7i/uss0ERxkFSAaYFx47IYXfkkNUN+pq4heDtP4kK9EkvbRwVjlmPC
kk2f4QtcLlOub7M0yzbaHnOosKSFecigppgZXX0qICN4LjoG/XLP6oat9CoRhIU1BDu4wH6nLudY
4jsvvKnT/bmaw5V8m2gIsIt5rsuEwu2ufAk7E4ub92nvAaaVGHep5zRXKodoQzYI/9lIkbmt/WC8
Rq57vM0z9xuzE/4c+wYkhybX3Q8THkdg+a+g9uQ/CwYPEB6pNeAnw+LCpyKiVR/r6hrqXtCHhKXL
B6YWNVBnau1xErShEZ8mSNISvnRZijQ0d6xdak/XfxLWIxE+1dce0OlmtfqTOh91oUILrbe2Uz20
qzyxyrshm+QdVnvVDsQIgGnBPoBHVwfWYGMWNpTc57pb9As++21Qb4Be+21VnDoAW8QSuNzq6PgM
mBL4BB2suHG352qvnOrYIHOgQupEdboKIiFWEPmA2TMUfd6azz0Tq5u2sk4g08pABo4SMTxp14d3
LQA++QRve5n0ya2UWb+HhjYkQQPb/4LFBf4HM8O/thPLQsYGaQIW5+l3rsUmEYDC49yz2bQA02wD
XYoHmEIeqcPUQyUnHc2PI1Mzhp870EdwZcEmqGfJL6ttn8peRE+R6JsFzjfYXePDHwKghR4JId7s
TB6LHfKKzpVTTAzS/Wb6pffHcuEOUj6nyEeACNj/YsH9MNnjpgLSaAeQ4tLtpvKpiQF4mepm3NhW
3T7lOLp0udl96wflLs3KKg5m0liAQSHf2hTdNw0PvtAEYBQ5j7iH60WBddqM2lJZndhL7ujsOmjq
YQ889T7tRVAe/Bo8vQHSsXNb2srYXipHn3wOKLObGDjyzhojwClGWuAcy7iZEgkxpCIoFwOzO/i5
RljyFUDbwrnZ/uYb46mEx9e9sKN6109VuYY2h/niZ0dQlu1vGQcEBDLSoP400EnC39UhmwvwseNV
Y8MPMoGsQneiFgElOf3iRU12yJMW/fsSokRsslb1/PpdDNh5DK4FlzXdTHPi1m/3IxSb2x9m4rmh
0btQTbNyBTvbTnhfqB0bMXSFvyxszAvI++Fk1NMpDo5nEq1ZTj9qwcUVkWgB/APRNeb57tyIk95V
mw9Qzp3ptxbjxa5sm2FBlFk3NSrYuFt404F66ztNfudlORwvMC2FgA/5+514gKc9zWX+vzvRbCCZ
1f/vTucOIGpefqZpGKBS24aCeebarsf24MyFAVz4+SrKchg8Up2Kc/3SaYLRyofu1bjoxjb9EKFR
H3plSbxIzMrLr7LGvfeAqVwRnx1bmy2P8/hBQVtz/3tcpMz4qrFi+1O89TIcytdJubKa+BVfUSNM
POksDB6NLyDQPlUK+7ygTfUxm+P5NIwQckifdVWOf4rD/VnftUB8nft32L5YODQFvM5MnHhRYE0e
piYApt3ZXsqOxdpyLOSDqA4v7O7YDSVebnQZz8ZUk9Ii9JD4WFOMlbl4axbkXuU2qXNo04/jzg3U
nYoGGlormAuC+TDPSLFzH4iX/3NHSJV8Y3mUb86fhXpCMCvDzWLFN2Ub3Z2hQngztTF4Rw0BiyhG
hZhhSJfqh5hIN/FgIAskyztDglpTZQ32akH7xGEXN2GTCFqMdK7x5KtAiUbcUQVbcVtm28Js1FPQ
zN4yyJbB+Kg/4ST+GzLm6gneBGwdWU60pkGyn56EHr1TWtv1nTV6N3XXpsD/K3CBMzEdqODZMMIo
Lt9RLZE4ys27AuhtHZtq9vxAgKLxlKDOB/Y2kIKlDMQi6OEvcx5EQc7a3ljQfHiLg2wHYOI4hCUX
L9Zk1TduO1g4PqyKjSxbFq/6voaiplkW0CpG86XAFi7AXq2tV42EKOoKljHWMlM1RBtVC82uoW6b
RVUXsAiazyWh+40poXrCgVNxVkGTD3tmyATOr3R2aUARIDQ+R3tRx/fUgQZw7SPdU0xqFYGuujH9
tr81feeXhXXaixBxA9EyQ11V8AR96cqmgp59Fi+9hDc3o/ZfpNsZD0DwpXvett6CqkrBqQZwA3Ah
Em48dAySs1HlDAdqdSdx0wfg5Y/Qr//qpBBYQSeasISuKNVoQtcsvdlq1niwcZh/npCq0HfHrx9p
VJqUQvOkFRgzt1r3wdfSuaY7//4phwCrNpr006ekauPFkOh8/5QmA5EEsMfzhI66lrKOH3//lNB+
jxZ5CudQ2p5npXodcjGtacdOe3yK09V/xLT8PPQyHs9cB24sLk4MgmrcixbI9s6SQDp2GsScMYbJ
7AyvvrQaYoDadFRkxhLion39PPies5Nt5C9l3sjnrKt/AQ6Dt3E6jqeshna0COrnuhMBhGU19Grn
6haPxrehfZRhfzoPxXbgF9yQ9akq42GXxlG9xS/A2l+KCZjjPbxDXG9FQfxJQv+NLhNlVs39pasF
zft1pJAWNXuQYdu2XQSGaLDlg2YtL8MKqd8DH3VyyFv8GUBtt0oOjTahJxEL0FHkGJQbUIWbGzAK
y22sYRwZJT448eTdVctCbgdhC3gSwfxLTwItlXbVFic00CSgII2eDcLqDKQ1PIwz6C3OHWkKPfjT
VitYC+QDklt1bt+KspaPA1xFifKbQk5plZmO2PHR/hDPJqCtAN8QO2+OT9jDYtM7vog5Tv07L5V7
QGF4SAp1Cvjo1DbYjpTsLqJ1Ix53OKWfRezeu5CaHcuVOjKhsHIIwdqJINnXwm90A0S5t+SZBU5f
1KiTSpg6gQbZXpVGtY6CFIYu1MBViwxVYZlbwVorCFNLNEu/hcT0TEdWRVXMBoi47GsV73sPZ3QU
c2aOsoICo1h+6JlE4zGop2lLzdVMTabWz717LroFEsHlMi4h/RdS+4dLGkTDrcp2oJT33TGUC7zZ
OC6caey2VJ38sd5jf2SGVC0rDycQ/MXzXXX3qT9W0+4Xs/ff+ieFThcA+0ucTk1eF+9EME43ce4Y
e8GSm4oF0w2FqOAOQLYc/I/wEqMuk+0B1MNwIkINl2F4OsKs2oiD9SVWzJPq0vra9TzbX2ZSujJv
bLgiguscX18malKPH1Okxi8huop9JnZKsB+XqSnueshrTlajFlSdUiD9oMmNx/Go3fE8C7XQDVk/
QxeU020pRnPRJ6zHdOfndny8TM9NSNAn2H29/1qoJ5xagn3qjB9+UzS1EdXgHlfFFPISnE2ziYN9
VgiAk0Aw+OZN1q4fUo0tzgAT0jaefqS1kYbMMKwHyzfk0gcA6JRwEBKG1tB7gbOHY2sruU5sHJZU
fJCLSqbTs9mxO9mOAyxyTOgFxikcVTzroYHCwxMYiuMiqC33ts8qe+0NvgGpvD45BLpWGwOwlJNu
ckhHYqtl1Y7eFH1cXzs2fApCumx1sfGgoHr4EINsQX09BsXKnL2+qVszS5BSHGnvem0O2QE702kR
8EQ/4ABphER8azxbwn2JtLJeJyhnVRDEjEMkIpB/kk4aZvEvFecsDu0+2UdQcn+N+vIlwMbtRSWW
Bgo+sa8bcA/NmeTrG3ARr1p4Cyii6FIwp3S7ZV4b+ST3voRKqTsXoP+7/3E2CAGZzwdKkO2H0LLr
cwdafv86CUmUk2XWJPtTDleODYCxDvi10EKPoOAQBh0EDjZdmW4TxfqDkh2ciS/NkZhgfqLSFtr9
k7V0s4GvZVsPS53BbTgZPHE3Ws9kU0USWQp5GFjr5v2WqhYcuA92G8QfBLgUIH5CJsEVjcqrmq8h
3vqAvHgWUqgqi+LOdp+oQvcZ4TzyYdYET4Il5KzAuBZMHiulYD0LkRZ55EgsHOkqm1vgUHKXuXm0
odq5Hw2hOvXzhxpy3H2DL8Xs1CAMZ0Oi43CsBnBDtI84/Oj2bWGOSNNz6zk2xlfXasQtk4m8GSfs
pUizPNMDWzRuaxxAJxRfoZy7pXloWhMwUthoffVLGAHlxrTOpqQ6jplTHg0DqftG9Lu2SmLrimJU
lFiP4os78xXnzudx1EKDy4pB5mgeXeZBtzs311npbye/xrNJ6GfAZ9PvY6XgatEUxsloOvdQxfhf
pAZefI8nIHDttE3WrHTZLnAy9uUPA1uLuQd3VEhW1mx4CYbXIA1CV07pNcFr5ewBPBpRsIU9XQps
5D8YXWooRCAXXHDkqH9v+H0SavSCLvo8ScNcqGTw/IVhXanBtHnsJoCs8e7H/ltABmSO93N8mOP8
t/ilv9EDu/He3x4c87GekJM2fGGsSB7kD/N7hZPgYxc4BnRdyPzETrkpEnfcqcT1rTXxwaF589aS
OMO4I653rvrQSDqGzF98dBJeP7Y6GddaMHtXJnUCjTbWhqme5QP/6RH4YBtQjwj7zjtYkL/1aLFN
RBLkL3NUDPYCMG/IYNezowUQILdvdqiFLh8AMvV3g2X0UE5GVczd9DCA8U2dP8XIXvV9WGUIWE9y
bBxWb7pxENrKl/VkQigTqlo13Hp9uYpJmU9A0vFGOndEDB9nYb8Oet2naO6WzN2E0u5VwGHjBKPz
AFYeXI3XI5SVjC+y9OItqHpQ2Y7gJbfnvxcO969ATms3l7hTwtgvzOwYFFrQ4faeFCtDt/ukmVmk
jSXeHB6jmTDq+dk/QapTM6+uhrH3rnS2jZiVn41DM7yaZmHe2Fn6dpOfXUY/WI3C0MHtm/z6Yl9K
TqU0QLB+C1Fl3P391JC2ENbIXJzjkIf8+ZrChWsU0GwY/NXftxxjDRn7pgcHM7HEDBQfm245MdPD
SVsKYxGqS6P3FtyOjBCIyJ038OYKHMZehxM3+MrOYaV1rlNTP47NFV3hWdgdeKAXKfWmBmcefekH
GPtd40UHnsDQJE3nP/y5KFk/E1GiwYRiLxRxKMjgQn3d1wGKLBzwVsPzH2q2aebkzUIGoNbl2OzL
GX1iTU4J8lSlNlQ1AbI52PiTDZMowUk9u4oiWNZD4wQc0EuBXKJclpGbL2LjvVnNlk/wV8DimHpS
/Xw1OfMcZXFv9HGzCUQ97UectVsVUoL+IYeoytEclX0sodJUL+kSuYdqWUkL9n9KYaX3ob2pmH2U
gErC7as3Vx/apTb+GV+J9M5PxnL7oZkGfqjj0CQcmlodYHcyg+3njwBmqH3+MFTNpqDbxwH0UC9T
nz9ln0HGwB+8508jqFrTD4Lzl3hll00M2VAAkxibJZHtyLqhgpldhIScEypd2+cQxSFeFu9kgaXZ
paGZu3iqrWDVAbYbNyfHA3wIQdjvWWE69mpDgwFyl/+h2uP7nxcv0JCFv4jjQonYMS326fBMCy+3
WwAfTuBhwwocj50bBnzKdnD5gHWv11xLaBctc6fNHooAZ9FiKs2fMaQegb39Nfbdo2N58ZNtxWI5
dHgCxizJFyJHJtsZlbgiTxDNtu3UBg+m5uq60z7+KGcTEHdwMiDbx+rs1UWD0p9xn2hoarQ7CWDv
19GXsCUV/qnBseWlRm1J357bKm4layyqAEydBTioCFr7GcuCfpeyyttHqtAHZMfEZgCjGCnmrrjN
vWzeZSpoYFY/AdGuv1vagRF2WcOAbApGkBnYuAJc0HjE9/nYBzz7YcQNMFqGd9+x8X70klLfzmZr
O9ca22WbAhkU8cICBHUyj+SP+KkK2aDpPwBN9mdAk+PBNAqZdOYBHuD8Swo4svTs6CP0vQYnb8WY
dUyGQT5jLaHXXQBzFlOn8tlUbBVDD/Wr143iyAAfWkCAUz77M3JCACIDG3kTBF8Md+sJeueFLb+b
cYO1rAZ9w9cMDgK9/bWADKufts84koVBa1p/DXQ67EXp8aUzWfw/vp+W/btQtoM1tQ8FKNgmQ9QB
QtmfdRsHw/XiKuriex9aVqxL7zvOUvDlS/UlNtkWOR3/sYOuxt7uHAAcDO0/xo2dLVWpsKucW1Oe
7tJmlNAGBk7dBE+LejWTgitiBBGW+w7CLKeWTcUxduGUYKZm8p35sGEuHOfZr2K5BsK73ek4qe6N
VD5Qh8rEjo6BLHByswQShaLy1rXOl6ZZVHcwJyjvWpHEWzizVotLDPugbOGZfb2lLtQw9tkicCxx
skXSbBK/tRY9rg7DkLxSh0qUIwjQFeSkk7Q9Blym9hrns3oNnwmYyA7pAOsDOTwODrQTkWL1niGi
tMKyFxl7MzdXvi26nQv97wfPBGN7jpe9M614oLqdLmDVJRMNBqXe5+TOMxvmjbN1HlV96NWug7EW
G6hDskcZt9CH8iA7AClc7yGq9i50th5H5hkHGz9spPPvPtQp61XCAE2NjKqCqHP0OgR5eZeU7Sm1
IMnjQjAkrOvcvG8ngy/7amxuGhA2NkbiB3t4rk6HWA71xi/S4mTlxiG2AVuIG5kdB/ifm25/7Lx2
ONIVoO9vVxQD6QqZPse2rEVQKJAF/Wjzd9SBQ3qKH/kFjs/xJzdzDEw8OP8FI2y1UGNVFck9TqWL
Qylc+8pn3baOTIivUHWEy1IEY5lkNmJhVwXMlQpdtLd5qYybOK4WAE73p6rgelVVTn+Kc/yf0RXF
PrS2XrLMmp4vlF0EX0SlVs4MFUkibzxOI+A29lxtISmwaYGYXFNr10JCW/pQlaLW0ewOReEUd2Ah
4LxzBGgzgn5dm9rWNfmbiHzItzX0PRfkdJI05QhbKP49kmUoerP4GnWNdyusGEaOyD7nZp0cc8P1
Q6oKt+02NmRz4KSM1gbZ7WXSphN8M1BN0uGnLA3nmmrzjNlo8D3PfDE9DDXST7c1wG5qB89zyDnV
3YpeEIDr5bAbmPiB3BtB1F8AW1t8HcbUv1GN9416ebrF7noe5FqQ94UXo9q1/uDkVzhr/1I6EIyL
IwPP+zGTe+yjINtp2dWThT9/NjYQrDBtYDKQfGGc+/XTrPW3MqOhXZ9tNi42HFY/O3C0U1VDl6AV
i8gKCojivtt0VKX1amc1sL9W0DcHFUPocF745fP/epD6za2f829W4UP/8j0UafcbODtYXpNARWnY
5yoNom7voVE7wF3TWd9YcnmNBM64qys4Tlw6Q6EX7MSxgC7BfMMK4Nx1Bw2KdVNWYTvw/kdguDIc
2zz+agKcsQLEp7nq4gQmFuCsbtpOlLdNlIwLmI/z57wT17yorV9glAEvkpSvOVR/Q78woi9Adhgr
B/uco2ZaHKA7CoFJnPPeub7EaT6+v9+EdHd55viPiVfu8b/sXCVKuFdd7eNqrmqz9EPso4MVxbwY
yNhYDxYWzHzlTcx68nQmkcbL2C4LhuFO/6ojHP21peH+gKjQAtYe3rdGujYkOBx9w5Ii3ePDGesc
R4L31LdMILoJ5xXIp8wyz+Zc1A2HDGxvdEhn4GHUZPDBptq5y4RD2LOAaQQjPZCNO3utC9YtL05A
tioWZiP5CfRceavo++Zg7fa2VQNrcPU/xq5sOW5cWX4RIkiQIMFX9r631NpfEJY95r7v/PqbrNa4
Zc3c8XlhsAoFtGypSaAqK1ONcXu4ndXADlIu0Z/VzejUVgzHsBMg1kcR9NkvkgP9MZoRjlHcYdl9
A+miDatyCXg5z9KV9Ipyef0cIQJtY7fRvPM8NLzWYN2ae0U83icoRZiseKA3dWy+5jK5GSBaKB5o
44QwGgGdaLW3kmT6wgSO/eawe3zHHPCt+TGOsmPx0zRxwB7RXe3Y6ZNImuabKIErBRdx/BqrpwbK
tfVozZwiyteWAs9Cn5RqqReI6aAL/JTpQTPPhM5P3TiEaz01Iii8suCA1KVcBK2qL02GHoiCJ8G3
Cpm86a8rb+PoLg9C4xGqwmCj+tsatGibJQ5kh7oRb4epUAGFyWQhlefPg8k0ppLFbWCUsT/H+wR1
i3Y6sd+iKZCmxOh/CsKiB1ewBTrPzAf34nTnFS30iieaOkpDELPcjWjumpVotJ0VJXxHfmixpjP8
A02XdXikt00HjnzP1l5/OrIbX3utCza8SLoF83NI9sXF3WhkwaWSgQbdegl2gSk4Lj0wow5Zf0Bi
LL7gwXCGiI7+ajR4Ocg4j1xIugngc5Gx9bmfz8YRvWlV/8REav3wK966euF5FyBG+aptB8jJ4KyV
Zlq9Y6EZr4bKs0FKDkAO3ZGvm3zB5KM78gWQ2d4Ann73P8T+95qsKz5/Iq3HQvaUJD6w6xOfoRUM
3SkY6w9rjKN70y/4Okob273JSIN9xZ/rE6vAzdeb7GxEg7kH9BtA/TTIwWiIZHGPrgOFY+IauEhv
zSNjfEhq57XqIJ78x4AY+Dq07LoWhBJ/IGO78Quk0EFxA0iEbkd7niXqoHlFOh/CsP7GhhAJsiT8
YZcovYzYZd2lWQeegg4Y8T7JggcnQZdkZfjmqYamBaipa4GDB4orQZJmj6nvQYPVM6MNmVrcW/MY
ZCyrQPfyxyRWIR7esbekUTOxRvC8O3xOoxbEgQCzDsGwHqCRP0ssyKWjWg9+ANPGd64fUD/ss3ew
mLrtJNNa+4DuaiqyLhmghaseNGobinUiDnUHQAu/xOZA0F6KKbadYqHlaP9By8T6egZF+hysyLoj
dCktR3yVKWxqPdAcv+GX67sNxbdVHkb2UhON/1CgOuoqbkd/DeF39LuU30fTwX94Ck2XHhLAa9S2
0XBS9MVdWNThzG7s+rss365TgNB3pYjYRSS1hOivqLYGXh1HU47RPKjL8E221Zpi2ZCeBnxp3/ug
9V1ZyvKi97pYZzlbR7q+AX0oZD1ARPotHKOHVtfTB5WjBcHBMXFBfg6iplhPv3XN4ONNmLabxrH3
oNX0d53qTahiFuGZmeXH3TD5Oo8F5zQyzcUw3XnqNeMGqsc1DxdEIoO/3cYt7TJHpUOYDzypluQP
OmRXKWz0teYP21vr9+4OJAN0bgoJrUEcKYX5j4ZF6BS3uogd+1D2qT92bjht52yIP3m9bj5i2/Zx
lw14BJHvdvf/xmEzAsqrYGq9UQ+lweLXcepWdoKWLwlFJIvHzOrjV31yB9CuXTLfKA5tlMZAZXvK
RX8BpENys34yW0DlmgAMUy1QFjoUP+YhMhgvvJTvMhA8OsRaMZwEiqP+zFOyA2DNQ8YuSVDm0xvj
rMw8RLObByLdCcDkAEDixpnJz02mPg/QDNWEHzMGE38FNEPFWMprMTB6IPOmpcAtgGJ2GGIpaBX+
95HDcX7vQsMvhRu6o0kboj9gaZXWF82fWmhth/TfcBhiSHXzvo0gehXIbEeXIYrznTZdYpCvghp9
uh30ZtEj87uhEJY0+c7KUBG8zvtkX6OnKRR5MysFYK2pmO8mAdAIeCF1iwwQ3lPY69mJ7mo7YvPM
V2B1+H1g9JJm6ecgK6aBaKL/p7sMwqTQ25QJsol/LxVP6/mDCrah0V9uq1MEgB7ZPjVGbOt+rTHN
tKCEc2yS1S2clqE5ICOZJSWEir0+0ndh2vfHIk8CSEhmIIKzEgiwT76YV6jFQoKkcHMJfflEnzpc
k8H40YvARYO++TPI04vWtdZLLiB3rRd6f+670VlVZVgvdA89KF1UGfOyzN7CDkAqH5VSbfUvJmqQ
wxpvd2B88aSescHvsQ/O9VXvcA34XEvDcQry2UgHAhyFn2tcNQZPoJPmelCQP10j0J+hrxqUCNDP
pBBLE37NGsHDsaq1vDuOUBl3SqhBfbeDdmzAdA4JJ3vQU/ROmRroYxxIYl1xy5N9Gyafjry1tWTo
bG5co2nGmWqBg89QxM/msgrgpVWURIYu71n/WiWtM+MmUwebQ4sdcpLlvA3G/h0E3nUQJd+bKUCb
AnAQVRs99OSuSGV3qBplL53eAo1mL5F/J+f1MjXm+qNhg8sXxYjbwKfA27CRJv2BYjTq1sWGR6GQ
GSazdBIv9Dz/mfnI7MZkocd4702XhsiJryE2OGgBQDw5vWHfx2Ua3KG9DlJmKVj2+yEuFn3RjYuh
C+U9hfDx2QAXvxsIc20IQ1yUNNm8yroGXGrIwftQLt0DoQbGBXAPz9IWOqYp9sRhAUgtbUCDOKlP
Hf7zt70FGN+0jfWdbhRuntj11nT0Ozz6RpSWbJ5tw8a5v82iu6EBfAJ75Icvfpz/1QbFpsdPSxrZ
IDZWLZ/oQ3OqPZV44Gxw6nsh33WR6YfoOtVutMh8Fb43+Avg2IqNqRffaCd9C4uBTQILs3p3Csdb
xWhVcMUkz1k5g30opkvAwCyQM6DWfvdTBPmiAAjt1rHLBRgnm48FfJxIDnjNXudS8KfR62Sr/phH
wbQWdM/tmYED07ZNg62lV+m74YnGdZJGe6xRr5lDo5GdOrSmrfo2THYojzU75I+KFeCs4AT2erDV
18p7KmSH036a6++xxdee6gJQXRShGyGr+JeTGi9RFzgvwHuWM5wCiiPviwXRpmeKl5tmMJ5vfOg3
OnXgJZYaNP/2NNhWoEByy8rhM5bW5QKPBna8TQORfrmxlXi+xt0GplXSpv1YRUTLvFhR2kbDG2gG
VgR1NW0hneM4tBsaNEnztrA+R1hlqo5e1GxuR1v2K4J8v69RGoF/AZT0h0hQwbebaJdwBU29poLS
oIFaZgIibPIZmahOdtuDM9ipwfPfDjKbsykzDiz7Qikj3rIpWe7UYEX4GFapcx0GISCfxbb5TbPR
VVe1jb/ASSvYGSHEnMAbjs8pGfbflbWnYmymmOF2ALdDWwJnwFuVNuSh6foeWihHKskSvu3mvNZf
eTrMSzCcbfUwK5I5ZQLo0mnq2aiGcvUpYYDeFlC3UKLASeUzyszl6tO8kMWoXQ+YqE8Tr9Exx7uu
D5Q/s1rg32tQ63WFnz4008Uu9Gc/5P3BgJbEQ21CoY9pYLMtjTp9QCE12Wo6CCNoQh2Dd62ogxkN
0oTfp7PAQM3Qw9mVd/FCmR4oSdHo/cJA9R03vfagGq064i1Qu+TXpzA5heHUOrxUpVgGDrKyYVHM
EiPuwPo81C5qHsOL5aACDDSys/ZRJaUVw2nF3FIfK5KfPpjCWMJfhrgD/6PutQ9h4M/9FIV2nQnv
EEH6x6VEJQfwbmU3QACSaRdGC2IJCD6TKSPnoIcVv6M1ssSbk3tA0v2QTGtQdpPWCDJIMZTMmgMF
ygC6howQCQo1WU0v/avr5ocqgTHTFdghyHcVGUJirt4IET9fzdG30FDWVVC+7eJTbmwSJdpjWtoa
m4def5TIkG89QK9w7Les+DTU+Fu2KiCoeAXZYBzkunBup6gVYl/hz1q/qZZNa3snunBb+msAogDa
TPxMzWUy4H+Sr1vZfUQ4VRKZbhohyWUm3uZq0ly9q/S5E0V4yU7RwK/510XRbdVtWjzkKezmJ3Os
f6I5yzzog4MWzq4eV5EpsB3xQHi5AUnFQ5u32VGxCDAuGnDQbApadwlEGZDsBGcfGqRcXQHFaQUa
1u0nH8HbiSLzGkNDNPFXNFm8KnalVHLrLIwhzq9fVwJG0Nfzw0uOK5DCWYCTC7RpwZTLoS+8NUep
9gClMfHoVRmbl7XlHWKviwbfDSqzgRo2yo4S+afDkE7ypgyACiJVQIMdcty2D5mVIYcz1atrzI2P
wfQinLLBkY8qNHijrmxQUeFdGaTIB9zdTtqq3NwonejuSi9lOdu+6O+A2h8egPxz7sMmcslqGzE8
dCI8KCTcT+Syau7NtL4EnnQaVLxTC2zVrAWNjiHACKiY/8jFRDwrohYCGgP22kID72zWOE8gsJ/V
Ymhfw4w5K9DWlzg6IyyU3h7PZO8hspr4AJXb6BrG0Lwx6+s2x+lOWZcotfbWlLfKUebYRqB7BiuU
/tiiqxvP9bK+14SN4oZm72M8dO7T6cKKQltkrQgWNx/n1T33wLxJEbHUq1laoTnKTHcd18Rjb2v1
AyBeZLRFrMBfXbtkCfxOLpWVz0p83x4DX1f3EGmfXyNl1d7jiYRvtrIecAosos7NkJ75wMvILG2x
iUd3P50hI/S8Q8vCiU61zcbTkKDnQGWGfMSp4pEauOly7eymJu/Ojvq9AiNlgNInNXeDuM1YoZNq
RM7EPENAN30KJ1Yu4ucqBsHuRV1HACqG6IZT1pnYutCs/BFBXF7EyPU/RkyfooTm7DiqKouhBCQw
Fom2CsKqkUhdKv/g991SRL2XLZCG9udQgxwWKJSHZxPE7efKl+EZlbwKlSXy0iVLHWQmODbdHwtN
8UPYroqgsPaf4kIlVgwMB26Db0+2GEILiPbY39Ky1zgrzLadbj1fI/IgNtykY+BACAIo5NKP2JVo
4aEFcpF//IhXm22zJmCn23KR0xkLQNbBpUMTmFWvsumH4qAqmHutXaxY1r7ZKLMcKRE8WUCHfrIi
kJ+jFY7zR1P017FKtcZjZlb/Nu/XWA2uDqBl2AYpMfzN1d17iGLNniwOtci1VIkxI7MX2VOCHqpD
OSxSBdWtYQJltuhfnIeggly1Km0vA1RPDlBAeEACTeIP2B/fI3Af7OtpMPTijwWvo525CBwTC+Va
N0u5FYOSF8+RyBrOja/151vbP3gwsHHOgz019JO/MGIDbYiaj5LB37FjG/c7ZnVnCrv5f00HJ7WF
okPeLWXfRa7ZjOwVrY8fdzffl7t89L23cRj/jiuxk0uAthhz89ChdeEJJESr2Gb9fRbjzJz1zzag
v0/Tq/+c+9qlmWLQvmXsYmZJ17LC9BD7erUw+VDeZ7zf605sPgPybG8G38OJVBXGM0PCfq4raK6T
CWtvhX1zn5TtiZvcck0tyBU4zvJ21+Nfrh69tgbdvS8VIJD473dLdIKtBzt7mlJUwGVq9QHtsfyp
0xwQfln+vWXm7DFsVuQN/VKcy4qdyKrirkR7dKy7ZMZaq61zPJDnZNYeNA3wn59dp6YiR19lkGtb
W5RyzSwcMs2CccP1DJR+kioyZj04eRxwCEx0LGA0uZolug6OPnf+CiKnX+OZl0NDehi30Ekadl1Z
dSdj8LtT6FXeKtegj9VMvtvAgF/hAs0e5uzmo7u46CpATz05/zIgtQ7NsrKOlzRwGwU6Bg9NG8kE
+kgaoE+DDOe7EzXFhvxgHxgP6JccF2J4VcA54G/bTvd0V1FjMd16DUZ8ByqJgD2CR18HhGZOThqm
S0jDdNsiJz7z0pbNDS2LDrwDAkMWYk2W1w3RIS2nZzfZRm87Ow8ocbCbRgcajQWQtv+dYeP271Aa
ZNgMB6ddqSGBLhz9KnH2SSTUlg5ApkD8H7Qy6912Ek1PkLqdY4OXLsmkS53JtVVo3REMLPX9MHbG
rtYMQC0Q/5+T/ExYyxpKt2h49JI54HcT04+fnumCXAlkLP3vN8/V/StUtZBxcinM8b/bVT4LRTLn
A/dPXm17D7kUwC32WbZyQCf8AOFJbetZA5SAp1HkzdUFOf5piBxBDUFRxSpzS+GarGI801DEo9Ey
qJ1jUVsHsmgWa8JD64DFsAGcE/Wq0HsckbR0RZeqbam33mMVRiDdiDsUXiYzTVG8lWbHkedGsB5K
dBSng5iRCZplexdMe0kKzitenMYU/e0UW0EMOumQSWWWh5JpjLcYBFHv6WNGPXkUTHVHCm0BRZ2o
bqIdrWP5INdrGMqz1ajWvEyBGyt9bz78btKo3lrAmE2jrLQ/B5d1+dn8t7lFNrht1GbrkjAfUatd
vK4QOyq8IyEGpAdcAoDm3Q0BkGv86nLQJZPmoBGvOOg6rqjuzuOzQE6786hxTuN08YMsAVuY/EkA
7psfZ7V2xjOVXGHf10V+zb8F+5VmL/pRa+bQcBAXgbrGPurCt3CyyIWenS1DvzcEHoR5gRKHBxw3
yF9u8dA+fiOrKEP9Du09bjll7axWA/kysd0RQ55qdW0WD74+v3LlUVAKwrxli7PPrMn85CSafPrD
AT9OBVwr/vuaAW2PZXKq40B30wIC3TWSotcBmhFY+OXeZgQKDTYgmbKQg/O1FXc8/HbbDXjDnAfD
1/hjnX4y/h6hsALqDFPY33MAG7mHXqCzxFFgPg6iM571cMi2RYQEEJ3xcSDI1tyoBJqrR+2FXv+0
M0CRfMksTZ3IShN7XNCFTBqYImgLQJuElOGIVVaavyWT7qwR/7CPbcHfy9EngMTrYzkKDvCHfpIK
zw2QzwFs0+Jb6etyAw5JCIANo3yww2IE20L/jSyjTaIzajqjO+a22gRsCB5a1mrYYE1q3JNpRmDH
9LG5SPOmqNDBHRxiww5OQMAFD8zj+XxIkm7VFix4GEst3IYRKPxpqgGq+D1I8OaDY2U7z/f3bTFJ
mBkszMkc1CR1xtI0+UNNSv8CucLT2bZsVAktw9R10Lx8ZdE08jDXkb3AS9pjOaTKcHSROfvhAO3B
OnS0uSN0nhpTBm7dCFeUJrhWRqPYJTgQf8fj4ZsJEPmbaeLvC7Ut8VRpITINKAdehpaN8xSi6Xdo
0fSWuayaY9ircZXUVoiXN2rAXjF6W90x210VqnDd9pqJ02faLCEMkJ1N5nsLo/TrGU9ayARjuzmz
y759lmApASAP4FIRewcA1AfPzZp7rc7BqQhep0XhJMFfhtU9gx4UWy5dAc0V2NUj9GvB4auG7G6o
WzCzF/l4AHJCX/u9DuKFqht3zdjrK9ML2RGUxjUg6Nh1x7UBalMh+C4cKsfVVcmfzN4O1rZRM+yt
YPYaMBPoFBYrMtMMFa0WSbMdmSCrewLXFj+RBQYJFwqK5oNVttGl9MMluT0D9cgRsNPrB3SZvkVh
2izehTAFlJVqnoJYzwflYNlExYK06RsnRJ+pNRY7UpSvfpkdyutnJBkvSiV3TZ/0z3HfFYuuGet9
YQcS9XYvWAjo5r2gOHDU9cb6gQTXHTSMu2eFU8GiBefUvg2FvbcCsFgZQzADUWK34uitPw+RlpwN
I0WtQR/2kGDCkb+PWXJmTmK5Rh51KzIp+FdcaBTNSgNYDHJmYb9gKep56F8zHsk0q96G2BSePbdR
ok6UWtmi0hgAJDC9d3yTgQEl9y9kNdim3ixr9Oa5QEpTRpo5G6PIBZIG50kTbzscgOWxkhBI6yvD
mvd9kn7T9P85IsyhPDQAsvJva4TAl/9Bd83QJ23XGxoSX00HCoQoGRuW7oDCy55Kl582TppCAZwV
WLg0OntTT1ISFriHc0Di63YXRHq0CEGveDWryQeYHvbrNHyNpEm6DsqfZW9ztMpNi9BMnPBRbLqt
6cQqmNU6S+fK8LSdnC44UI47MkVeQriVbslJwxHEgedWamUz8mEfiBi6vU38ss5tsgNIFfoxId1k
tUjnUGvOeO2+MUoUtNGNR2Y/+fpoMECrMTwUFGfFw9Slg7gOkLP11UkxOtcewD05behAOjqT3XRE
UMPPUIvGt94ApwFA9TX08uL+Tou6q38IUG0g/wjhAog7DT+J7UOv9c/+KZ7X7M3HRnwNySP9wMpe
P9Admgq0g98snH5IPrn11h6RTA2cduMn5ZFCPabqfWTYZ0+Ud+DI622Qi9bylKBaiuYdYc7JpAtY
JaDZxIadycP0AaWscY7kVIzMeAeTo94XQoEAXGsG+BVx2LurQwGuJsTSBLDbPSIFah1u06NCgjZo
ih9in4Gk2vqYrvtIfkjZJpumbI1D3wjjgNa4SYyn2mkVmPhRHMcuKijR1I7E1jOFtb3DBpdFuhpc
A6dQbISraEGT6fIpCNvU62Lko7VucbSqLPgz+XXNroCTMvdam+m5yxkk2W4XI0QDys2EsjFMrS+Q
NOTzm5/uKPYaMS3yZSqFfP0MivErTy5ECqBam3Itd28Ta7IrFsJLC9PQEPjY1ATpGafX5h60jMYm
w1nXBd9lc19Nl1EDE4dmj9GaTBoArWHEavTNTZMS4CHXuQEB4ZF77dU3Kt8E6gEUIhTPRFjdieo6
Jgs0QIe2cTSwG3XNsaq+RdzYKmGCRFVqOCumTvPD02TkNoDGP3lcgBiAB+0pKJwM9IZBtsKPvfYs
HEmgQg0BEzNjb9qQLsbpbZDl6qfDlXxIymRcptjD4tiD0M6QbGYVlnobx2xBLw4ZQP4ABVNqJ0ly
Nhy1Ur4QXtKKtPGIfcTLbax3xAshJhnPx1vkv8ybIvF6ds4g6Vh5toliDmgkDiFAnctG5R0S7PDd
BsQ0SiZa9IYFGpYV6v89jhTkbDz0lBVlCQU8PZFLdBzZ2yItugMHZmmhZWp8qmr9W12BpQLdD64P
BNF3xwzQWFcAVKgM65S23SOke8G/NLAGO4bp4utGtQ16FLLR6fb7LY0zMNtvIxq/TipACPhl+qcY
ug1q9YemD/H1bWKjidrilmk5lm6jL+mLiGc7WKK0QwgT1JA7Nbj0t6kO3nTw4qOEQnY29n/bRYJt
dT6ND6gT3WnTxYiDfm1X3C254a2p9inZYB/b0t7oXQySEHOAhkdSoHeWBZ2DvSODthFIpcXydjIS
Uei7UcQYXtE4GiUqBHd3GHXXoxSgA9lZ9qiq4YxsgLvnqyIt2ZA4H5ZDYuSujcLKQfp05p5ka8m+
zglM9CkH1aYKTW333zmNf6Q0bGTnATwwdMtGA41NOgmf3sw8Lgq9QZpgPyYlJCEnRUnuXt9hEiTD
s9RJANgFrBL07yMy4LIdPt5S9OpCfWULtoBtaZ4Ig6+kr/YRXmjXFi6PR9FyyCtkxaYekMoxIjfB
ERC0AO349M9JCWhUJwWvbE2c7YoHUKkHzHRDdO3kQ483XpaTj1jeacAzfosj0cKbr855uUA9MCtT
9CihE9oGmaLteMm96XDvmBa9dD38/7wmaQQMGWD+qLTWxX1XjE/kb5JYoIG2miSGIBngNPmsa5T1
Cr45/MOQ01yRqWkjTrEieHZ8rdgGwITNafr0cVqix/ctEKrXj6P4Ms4+Pi5RlvgDHAwvki97LhuU
5Nh2SV0Y3EYL3xc4WNQWU99Ul0PconNHx5zF9P1gIQ9OPcwyNcvr18H5f1wKFDo8TKCLSRHTGvQd
opn45oSnKYIs0OetS/yed9hOZ1ummmjJgfh6CVukwnAO+o5u2RGMPx5gmH2JiKwCjqNMXyxfuwOL
XXUH7r/2EnB/TU0bTs41fGtHfOLUU9SAo2WOEnW0ITMM+adJUOJaox2fudXQ1MsvaolfxeiqfkzW
ou4O/xZ380FkG7Cj2rTeUITq0GTpZ0eoDhprtDuCKxgWuFyyI93pdpkd/WkQe66XcbLIdQujmSMG
r35l3EGOj4HH8Uh7ejlCJVC0DCwIcYh22Nzo50WYe+9jdA2oGCrRYFkrj+j++u8ASxX5ZpzEk0zT
hkzmfz8u/oExtA2dS0PoQjcgnmyILxv5FPmbiYfB3w2BgXqa2wXtNmki/ak2bVeGWvNgR+igUyGf
+7mhPXXD4Bx5kb6rsNCe6rJ3AFZIsxnNcSBxDGr4qFxQ7FAkao5PAH8ZrQgpSNQzxx4iBZg7HTw1
pbTTr4/TwMxk9PUIhiOkSOkSZP04dxjoC2++2OHWydFm5FGgVbqGxhq6Im6hNEChVTejSi+6HzNg
lcBLga9Pjm601CyKeZtDaJB4dkFu91q3eIaFHf79KMyRl01tTF6LXDSx74ZpqK9HyHZdpUTi35fI
bf26RAMo8bQE2I5yqOxqH0vQilpla9clvAkdcfspIln+BPm/tyFgE0GcUOM4c2kBFERAqRuEyncg
dV+EZuIS5uo2wP3oD4kY+RWHauO9LC0DhyTdQveb/qVn2AKXmjXmY7VFvqlcUAq1mQ78GRoTd3TS
rX43gUf9GBWpZjzegqvSfHc0Xe7D3EwXtabFULR2xMVhKjtUZvQcTWnKHiwnF4Hcsy1q+0guLVQf
8TQIvaP8ENbBM1m/4lNsM47XBQtQR2ZymEGnz2r0WWmqYB2NHnpCYgawVm+81QWKXOV0Ib8Bhhny
k9WJOD86bTADy2i6tDseXYoRxxlojI3fBiA2AEpWP5OhWHZa1r6rVnDXTCL7wlkkFxHoF/dWY2tb
FGibVaL3wfQ45DM08IWvRjLcp0Wmflbxm5+FyV89HsKuMNBxHQcWegEcZwTOBOJ3vmWzc1qaL3XO
7BetQGcAWlHtVdb29ktcZxuW9tGDF1rsD79yw/jyrpFobMDzZGoT584/8eBR35n6mKJCJVuJNBBU
PsC1BnlQv9YW6EVjB/LdLgrSCmvNDH7cXHTHkPKfg8GwAN/98NT1o/irdRTaaFH4d528mtehpX4M
pf6mvNp/5T12KMAvm5cxkNGiaiAWUDIpVi1I3nZ+nYe7wTcSJP8Bmcz+8CxEWvEf/2puaDb+AKEk
D2ofSkh+2jtFwmiREs3KnQkO0r1dSXvdANUKleTMO/ZSTLtzvX5gDjK5Eefhu1bra1DiNROJEjr5
nZF9T5MxdXkFPCE3mDbXIC56Sq28XA+DlOjJtYtDrDQT6IZmvPR4YoIUjiNViabH60p+g8NDl3l/
jeg2da1ayKfBE/kcvdD+WeOdveItaHiRjON74QfJ0qoaca8ihQZFAGLfpK2fIG1Zg0+JnVup/J9O
nLz7viaehxEgZFoCJCxlecI3ceJP7EGMK/1kUsIu76rpwnjxHz4KoWCKy4MEgFtRlXcgl5WzovQB
I+678h4YRTGW/E6BqgJNP1m/AWNS79KY3w/yGPfIguFXmT/5qHQAIj203/C/eSpa4L5c3XlUemDj
72RAGb1CK+OQiW9gePNfcZwOZhJ1ouNYojkETYBvt80jRBgAQODRG20lae/4uyuNgD3LlJWtPB9M
koWGv8Xf70Ij0ny3z4qZF+m4+zS6wLkNWBhedtU9HSMnK43lJ4vG6FCZZuPCnCLpUPlrXjUxHUxj
NI/Gclj/27xfq/yaR6uglcGBTKWBNnBQLOxsnfW7PNWgFN7k/OrzQK27u10o7mbSHfnAXLwELTuo
gzqWgXtlWi+L0YVpDi3k4qdV0F7/Q0Lid6NBRvzeZpm1Cny/QhYBZjs66X0EodKZL8d6Tb568uEr
4Do8yc/kQn4o3wVm9Z2sxgvRCaChFwhdWEiHeCPyd8hc0YVTsopuK5QYVw3yxDhgTXmueNQOILZD
LovsRvcBVx+qYP5pzm0hL8oSV9rgYjWDUt8gtY50IrDAB5CzqB2UDcRWQBsyjqHQnbWRN2zqJteW
6O7UZ5Fj2JMYbr4h+evIA5Vxk+YX39T8S2xI73KLIF8yRQBQfKF4uuC5869rhHZ2RNbrsRFB8G4Y
FUTAevNFebZYdqDfW+elHj3mKr2jAD+0bLdH1+UpDW25Hxl63seJxKDQ67mGXcFLEnAwODc6OvGn
n055jVoi5ZZhFwlTN73gkgB7IcsEEPTJhafiRwQNku/3CFoDbeTZHODz8lhq1gWY0W7l6AFSiGFd
nkPgaWZmb8j3HDwAUPG1fsgKrFro08kvyEJ8xOaDL/Y9eO6DuOxnA+gg3sy4XrPMY3/lpgmkqCpe
a6f2530qhlOF3pQNqoDFmju5eY6mSd00qe6bteBJfW8B8IxfTBQ9ZCyBBIglXlorVqtI9P6yRJLx
xWfj2zAy+2wEVn4nmflMbq/sGDCNBsrTiXZy4m4GljP7jofMuqshf7jNM/Gj7ACumQEYB7w+012o
BsmN38Xha3SWEKd45Yk5bnQd6OQ4jsC7UUJyI86NM8vbCvmCFhmvKQwUIWJuFJXcmKMRYHI6Ru3z
f+/mdfNrJkVC7Ejgu+nYgoM+42trnRLgHsy4Hu5qpzWS2NW7IXwJ0d2rNZCtR6ugvwAjhfxugePY
Lc2KP2l1ByIuPerPhuODtdcwq50awbQCWFS+KgGUP9dmvMb3DGU2dKM9mg0KhJWO5lc0mVSPdjsi
bZ+G0NGYzMIGFLcUXeg6qVc/1ho0a7DvfqapMq3Tcya9A81kpmB3oNtd0MRG8+Ul7X7UqObMK98H
a15vZOg0waUZvXzXBh0SXzcbHcToa7rZTNRgCIy6EgTkfgtKjVAmV76s2uLJCp0AzCXf7cKjcmuA
vB21JMTS5VOsALFfEbNXL2EOaNoDtPgkNfeXIG1SLqqW2oBt5cA+pJhkrxm7As9b0mQiFaZwoiul
u9tlRGVlxyDhd3PRhC+xFCa8yJ2LPtaYq0pdngfdOFSZnu0l9g7MxbcPuoFpL1cW2RYgBgs8N4aP
ObZq2Lr4P8rOY7lxJFrTT4QIeLMlQS9KorxqgyjXsAnvn/5+SFYXu+vO9MRsMpAOoigokXnOb5QU
oayOz7kKi1KTrsDyZtc5HA7XCGpO954aeo+yo6pyjIQgOQLKejJb+ASqRCcMRHBbe3hKnQz8gmzL
YdP4lhgS4pm/G7thOIoIbZBJ4hkWkTqg+9e5t6Zoaccjsib17uj/D48QeSL5Z3oKjxCVDay7/Ds4
mmH/EVAcYMSFRjuhfC/J7hXBZELIkG/XiAxGXh4/dZURPUNMj7YiR1M68mZMq8N0vFzp8f/9f2n+
eYKCWakhGaIiOueokLD+OEElMaJ2BMhwk3HU7G4C4sCjSiGvblVRVOBDppIQ29LLStNtPRf/GyWf
jEdU59T72mlgjlC7Fa7dXUQcTadbU4KG07pOSN/GwiDSPCh2uc/hHK3i3jMe08ojgZv1eH3W7ajv
vRSiZglRcyvJVNZvWtWNYGWa6t9DForWjZh1vVrahsh4+u/vTXO9f4ttEunizKk6vPY1VDdVbMP+
SDQORaZjaIscQ5cittTZ3UFrm/BxsOC28aXrX9Om9ps+yX7aVvKTX6R7Tcwo3VaVaE/M1s48JIav
uHgezVl+z/vmxzzzyLpB3PrsrON3DVDrppwIrsiq6TQYJfROc5ZVaNx+7rrKc4nI2ZM5O9dRUWNW
d+ZgY5QNhZXFSsyHZvqCO5/9ikdXvyQBX/AGLd/HWgQHYyA1kQi7eI+UUmyMTE33srfs43ddeZbP
Y1In8bOmPLTjEF2f0BZTjq02zjyh8vG11WsnOSWxj1DOYD+VpXfo/fwqxnJ8r3oN+Yi0T+/C0k2u
nZxjh2Z1q8tuOQ0riRIt1dDZVFaBhKHG6TP3GnMN7bBAeoXNvZg5hIwqgWRryuYPU4cxiSF984VQ
2nfVhnJVCDCgc5P+KMvgFKlB/NfQlFtSX0TUhaOuXKQekxWYyRRr1LdWzWo43vPw7jodx54MBDrv
jacOZV/ZjLUFlkej8qZazV3f90Oxs+x55OQktMPSliMgPfiIr/QrUPIpVgKI2mrBdzcgVWxlc3LJ
otTbJ7gs71VX655cWAormRHStB047v811B0FCgCaOWLix3jk+P8Y70RJcr21HrvuXo/aX7f+19AE
8tlL2LnfY4A0d5HoJl69jvGq5MZfhVfZP63hjexb/qPoQg0HMzV7VtA2WpVz/DpGBgKyDvv4OmzZ
zFhmt4tnvFR77I1eUKxH31ZXHlQwtQ2yZdEej9HysbS6AhpmJXaSlDUowx22vflJ1hwtgqJVlj2y
H62xc6zgM8sU9U0bx6+WwobLJmfv1pH5Pa8LY9XUXfxsJpW77VThHIlOjGfLjhMOKkyamQSrWvk5
1suLd/g1aQh7ghYtyojXfXHvPgWlkZ+vNQQoD140k20wiui6E07/HqGjRQfquXqcDEW7yzB1ETKk
/bvqVCZ0bs79OuGU8cyxH7KeWupKfw+6qbyYSdtDjVV6sbV4G/K/odoPgW3PJ3wx7mQTEpK1s5qz
ZtrYjQWosFPsh3Ap5ODc4QnNRBYdpiFrHFZKaBl6h0EjEnyXeCkGtziqVmifZZOioPkXsfjIPtmE
B1R8bFzMwG6T4Ntwxg87A41+7qG2mZ+ORC48uCeqGVjgmynkVaW3cI6sBhS6XWj7UUPcS64EcRtq
PsiTbquUdfTs6lF1MRA+lmuFLDJeE77nqd1WTgjdqrwE2j9HyHuIorA2vfiis9q+uGGUH6sR4Yhr
tW3FQz82Dw2PaLf2ok1XWemL7DPt9LVDUP9e1px6rsBecyQKtOqxQzB/gygGVsVDO6Rr8NftqlZK
FFllvc0/rTll02IqCWwYcz4lvfV57bvNlb2Y+6QYa/09X7Ypczw9JFChVCK9nBvtb0PBR06GsIZN
F1e7NgUTNs9GCucrZ4XGLud9rqw3+YAibYdhw9+ThKFWT0Hm7Tod70+kZwRwB+XUh4H5JAvhJoU/
K7m3wa+qvte6LH2DYbHuusp+bsYqerMxH5nSNxEp6vOgkaRchhAfay8oFh/lBFWtsweb90Th6cnz
jIgp3OByWqGIGB5ltbRc91SX6Q9ZG5cRg8V5NMF05ZRYMUSIItqSrcYX08riS9LPCSfqyvluJZww
SHxjoqSujNoiBz8DyJdD7c6OrkMLtJ+/e/O+awmrmIHz3CyaOnmZR5u8xBqoXdgTuQa5VyQaTkG/
e29VoTT/GrzMNdzynMUhTn19aGPdreifhoGRL0swCc64rJ+TXDzKdkUbh03t5gmYTK/5RKc65bsl
f13k+66rk3U1RTU+Ssoe81z9r8qadk2qWl+btFJW+Vg5T6NXT1trTHRMi1rl1I0Fuhhhto8DK9vL
aLLpBj3OMJG4Qn3BD6CeXU+/ejNBvjZHqNFXAz31J5KBWAoiJYmdb7pXRvjAt6q3VOslGFNY7a/e
W1XOLc2sey5KXo5D5J4MQxhnzY4GQgxR8Bn31S6shulHXzg/kRZ0XrDzsrdxUWTHvq6NB6dTyDon
nv4tGX7KkeRnpxW6n/wFi8DYeai1cIooq+O4GPRVeOauy6Uq28I0+nX1321IvK3mEE1vdhn2GsGx
iKUSuNpuXi5dy67WQz6aPj8sOoc4c53llSwEqigbZ2p1Xx3U5qnT9XtbzYuPoVLKvYbR3qYtteLD
gf/GiaNw4fLX8Rv+xSs5jGiQiRkHWnX9lH5epYeHqtS2IH+rFZih8Qsm0O5KgeF6r5dq8Sg7JMBX
JWiyIkLwq4Odd3WFBMuO2wzZ4VmId86muEQuzByrSg5s3dx7WQsAq+0DtDkIONEpC6VpIa3obxPL
PGcy8Rdkb/OeBdK8l06sshjc6LPyuvhwa2/i9LEgoLVVFVzFFdXRX9Bew01Lte2fkT9pRfDTsgK8
PEg9v6hKP26MGMZNgXBTT0K1zSPlY7C8Jwz0nL+88UdVxcoPG0HiVc139YpgZbjp3C6/LwxrPOhQ
AV207I6WyMU5DiOXPamYP6Ac3w0Q4H6oQ/msuEX6HsQsv1psH41oUYUqyvz7DBi9BSK2vMHOpUnQ
eGWmwyPKjcGXXkMHL0gLyDqm2/sT+5FHMQ7ZSm/198Yxi0dZgJ1Tt05W1etbm7yah9SfxeCdb+2j
1WmbnGiRX/2eL3vNmPRhPjwUPc/6Cicfbw3QYcVuX19rqBOJtedl34QKb8J0uvkJGm92VvASng17
fpJN6ghk3QJdtJVV2YHq5arrOetwwpufarjfe8vUlhR71Iu1yzokuow9baI+qoM3nbygC/wkdvJv
0Utk5f23eIwtXzFc5xSNVfk4kAFdQYbqv6mDfYYKqR7rrKm2ZhLAMkJErjtdLwFoJvt6Kk+W5B8F
C//IXQp5JQfKq2u3Ukz9yZN0JCML0TlR8lNn2t0m9yLnrESVs54A2G/mFAMG1MD+rpsD/KgFFwTq
NTNXAo/hu66wk/esjmFNZN5T7k3qc1PBplialS4Kzzj4jitZdVLN2g1N1mzyKU/fjUbEflpX+kH2
6gYZrgRElex0EEQziH8MShJd8iHFxk5149e8UUefx7x4TNmc7SacX++CXMuObWBgiNKXpH0S29po
yCc/YY2lrisTuC48ALwbpqb8rpj5PhkdKLhZdvScEi8KTRMP+qSVX22Rjasxis3XuFEwTCp653GG
hQN2e1Dv5lk1kEtzowN/ue6cFGzii0bYl4Sk13o0sHoGqr4qkqi5IzjX3MmrW+EETrWtPVaMBjqf
4ZtRg1dkjFFXz3lL3fXsd6/1slOL+04Oko2QxXO/Xho5MbR3TZ29hGrJd4Mb1JMKYvuJ7NrXGB7Q
KQpL52l28HFIrfQvWZMFnjHWCjhcdZDjkzxu75E3uI4HHu48IceW+CWeRbu8cNq1i8P1sUmqiegs
cIpcNfsPq9mnS8CwsfTi4I1tvumTCVeiIv7q4dl7cRIBzXe0Jsy98nTF2aH4RPpX8zvbiBe2sfcB
SMZZmufOUg+TWwb+taq2f4V90D/2uBCxKtU/XLYGn3Yn4s3YJMght03x2Vub0YvUj9wAvpGaPAmy
uUY6GXEGkkhqp06XIh0+EHeGNDC6w51rTN1mJrq2FxzFP4Jg2Ix1Xr7y79WeReqxTapm62NwXGhK
TjEeQcjYHxMIKjcsPqpeLTAyCvEXWJqbIM3WwPfnO6hxqCXkCvoF8L3f0E2w3sDghxfQ4w+yyYzw
OAShYhHnZYQ7A8nPoyK8ToibGD8xXv172SvHkbGudo1T4QBVgfCIohG7YZ3naylSFEnzsCsehzR2
LnbX5veR5u1uA8q6dQ5OiRPbrS3o23o7AUP1M4zXkrU2wvnroD3t5F3kQCcVfxXdrB9lTbZHxLhy
vav91jQz34hsVHWCsBjQtbJDpL7Ium8QeBpWpq2Pue9hVX+HrGBkbl307DTwEgfZBlVgUq6Xck6Q
NJz+l9HybvIKgRKCDJxgYnfsHlEdKQADRsMXwxLxml86ug8HLXjMNTO5djgxDxm5ounc4bh08ZAL
MIph+IIGaLdG+x4urFsqlzrWv11v1C07a/Hc4ZhMcuceWTabmCPkKzGP830dl72OjRqXQF/f8kHN
UaL63RYqwjrqbniScycLqTlfTQw0VR3d9OW00OjdrVdDZZDgMKJqa61B6eCGF1uawMCFD7eMH7TJ
6yjZNFsIKuso4e5Qai3YjjcaCdnZPXhuVj7XqpWdDJ1sFonSBAIvpF8EKoK762Bo6Hu9m9q1E3Vp
uW4n3efn99C1uZUonXBrFFWK0nFLNUqyJ9NEmn4ZKqAWI2z4rttpef3Jwqi7ezO2EHDmB8s71MRg
rx/mekMtFtcPI6uywBbwHx+oxqMBo2e9XcsfKe/07w/VOd1d2IbnOfLSR4zas0eMtdg8EM5CjSl7
vLV3jYYJugjK7a3DjabqPi7clRwm27NMTZAbcfXVvCyJlY7OXa+4GYcYqt5siTOmoU948KCRpNVs
O4kHxXvZ65iQpESbbJB+OxX5UB9FlmMPrqnpBuOY2jzgCTpuoiRydt3MLj0oongrE8qyGDNUxdAa
SP7Rlnla6iciyrZFZOsP7pRtanNEG9Womze71Z8rJ4x/mLH2MoUxdhxq2G0F250jAu7xYxwZ7KuX
EQO/UFmo37XGGtaW3nYP5CKdI/4K8Ta2deWtQNutTob4h2a57xZRydc+U42tTap8q8fGY1W00YNr
lSU012XhjK1HfYiCn7VRb1HzGb8OdlStdbYUFy2rgt2UiekgJyUIZ/ioe2HNyKS8GIOfEJm3TlNN
/5gkjDjYDcuknMzBwxCruIEsk37/JGeKtwPGOWb2CeJH24A28Y6Ozv96BfYZXyFUt4bQ2/z3iIkR
9f/tHgGWGN/J3V3vkY6KP9thdiYlJ1kzN+pMFcTIg6V6i9JJCsfG7LvogWFYKbDfl+NEJDxoUSs3
Tdp71IaRjC/a7E3J8KvPgVL8TLKjyE3jL5Qi31urCN6tWc38EbDugzYpzV5Tqv4gZzu/Z4NmID+h
Zvrv2Z5rvFso3wFe4/TbdiRHpTBfXsY1i5GRPWqhhYvz0iGl/MpR5ZnV+MuWJHVguVobRGOBA2d6
Zfj6UxNjW5Xq28hq0r2qtemn677KIwt4N3xq8ixl3+2kn/Y/m/81WlIb5ehk0NDyaarPLmwt88B6
mt+1SwGkHZktz2FP2hT1XhMeB6aQ5YP9XZo9gWtGlIIU6E4m+met+O6orOASdGBW9T9qOjWSLeG9
BB0sI2Utqrvxe648o38Iy9zQylevq9czZ4h3dIT1E4Tt4lrthizdgEIawaXRq5jpK6Re59HrcutZ
7/Jdr3v2e2xo07HUKxt2bkLccrS19bB8XqnAKyV2ZaG2cQsfGGhwry0mOaVhN9e6HCi1xPQSQ68q
Z/dqhV1C+BDcl6t7yUWdyN8v8GvZBJkZ2ZpClCcJ01ZFj07LvyeEUKKHBTEWWlG9SfQm9StoZ+wI
1fkuDKL+XuMVS+CK57oVz4ORWV9HFf5f21bzXV41/T0PAG+MSHwO1jQgLU4+nLDF5DeGN25l3FL3
RHJpYDwkU8kb89brqnq8sWMDm2RDTTlJITPWtUb5UXXDi+qBpRmFqlxQjnkczbL8SFTbQ3lasTZy
lM7xaNX3i8uzmc6rrERHfJgMnE65hZ1jXK86buWjWV1+pJlSrO0OeLrsdS4eNztCcmM4UcJjORS/
ioXAmK9uda2wf/XUrskJEI7NhsO/c7zNyxHrICI03us5QtkVsTP8q4Dt9JyALp54ChZAj2zJCrfe
506xeBgwQHagHhGsyjwmlbS0ySLHZ3FaEJdpjwsclubrQVRFuJ5dNz8UVV+C0U7jiywAX6R3Q149
IGFThkSJkEDQdTZfsqphKbfNUh2SitmQRI+tfg1bxBxXSem1Z1lUcMbO86SOu9DzfsimoJzb8z/G
OeD5TwVi73KsHJIRyzkkasj5Q3OPnBTBboGkco+ycH9f/dkjh0f2hEk778O1HC3b5NV19BR3BswQ
92iERXwKwxExs+Xq/1T9/2rzkl5ZTY6V+Lf75UNe7sCVPSloKJxlQUhiOBcLcbs0+OVE7m5und7v
YbJtUjnCQrxfy/FyJnY3C9t7uYk6YMIALG4lx8qpA+gzPGukVqwINWMzGrV217bISobGHPhdHUXI
nsMvsKV05FWQ8iouKQcQHwyvA0z0vwhFGy7WnXnQnjnYiKdYVdKL2WAc7rpYArSqOASqra50M3Xu
Et77ZVh4u3hqMEjunOgjVOIZ5QxvOA8EUt+D4NTwj/lRh1pyV+hLsBL680dfYOCqDnl0kNWgG+8w
qFOfug51bkC/MPVb8daYXwJjHB5IDONpW4/6TlatUkvsFTn1j9hVtYNscwZ3ePCWArDEAa1JF2Ii
Ndk+Rqm4N1w4aGhYv8dxFZ1mbMvWstrVruuXqmvt2agapCDVF0933Mci3WuFo/ralLn3XV8M6O6Y
Q3AAnfpU6wWTpm6M/TjPj7rpaieTQwivjWHWTgJIwumS1v171yvWaTKGEGpXMFxQ2lYaN4SblYVP
RdJFJ+JXP2T/sAyqujTb9q7L97+MkB0RVvbapUycVyKW5aOrD+FbMT6nSwZTb7z8vlGxnpXVSW2L
/YRsz0ZWkSxDOzg1cAJYBi+3cDBA2ebO4G3iSit8szM11OTG6+5pboatoYD8g/para14Li7BGCoo
8LUjXrBG/JD+nhRk/XVSMY3XSQZhnZyd1/ICkG8M0Ue+7kXiImsI2sV+K2KNfCjvFMvt8xN2tOVK
TpBteQ1W7PeEKawfr6L7nSle2zD5LhZ+Zp1C8Lb1NjmHZmddCGX9gDM9fXEwHln3Spuf+8ZUL11k
/JTj9YWfGRqkt0DR9pfKTcKV7IhUtVyXY4Pee1yWF83uoLEjcnCOctfbaoTL72SRj+G953TkGUHg
Xptku6w2VjH0q37KW18T8Jr+GIOBLpZeweBUR1u4GzlPpHWD0L3E+I+u9m2a2zd1NMVHN9hL3Iid
cqVpxd7tB/UgYkXcoxDHIU9LglfRRenKnd3mZ6uyQV58oP4126nN6Dob0sQ/Z/dtWK84dUy+DMLo
aQXDwgyK+3rSEMD02Fz2eEghlbCEYwB22pvW0L63XuetpypwHmIO+ntTOMOeDRMpdSPiPa035Ys3
WveTOx6qcSAci6ZrFnnaZ71MxOaHRCCKmNeJUTf1j17CsXV0vQIcY9qsa6L32ipaWB+1M1+wWR1w
lF32fupC9ljauqXtuj/kG75WZWdGmugQmsmwsfNNFbvO49XII4n/WetcXwEZ8Xgz6qBlMrr3BhDT
Q6Hgq83ZQqyMsJ4+CM1NmwbRwb2sdoF6gCljAU9hWFCQNURJG+VrM7XWYVWsJQLfEny3kTENV+a5
8e+q7CVkOdxBUsa3zOh4AwjzbVLL9JV8LztLsyEAlSfRS5kb3yVtBQeIN6PSfw3QFdvdzLGxQb2x
uVTksh6n9tmuNeDBv1v6CJelEEKR7KcmuxqtC3bGAObIjR2Gwy8gXB7l+2wUsETV/ldbidDyXlaD
3+Nkmx6rRK+q+2HR3Y277DiUJL9lDcFgZV+PMa/A1kDx2RrczzkQ4k726k5TouGqE86Fk71ultxO
r07aQVblRlpWI4feW1X25vb2qv1hGPqjFekQA/gxJ6fu9s1CE5BN8iryauUkwnZPpBZ76HyoWKqT
aI9TeLzH+mh88bTiSxdhn1Jk7mfeevOLHKAOUbzvqxpFwExcB2Ra8Iny7K8B8g4RdINVgJrI3f8e
NeJsv+fU+es2Dj/HCCd8L/++zW2A/CBIk33RDVE+c7Kyt2hf4Zso0a2GnXIy0y3wGvaCfZWN6ahv
y9yqDn+0y07Zdp0m64Gr7+YcBNauE5qGRVdrnSObvYkxNs4njoXOSuhjCo1CRcI0Hj8GQvL/DRAC
QeX+IV0PUN8D6qWrxoJ7VG39D1ocVgI5ouCldeBdN++jog+xH8Yv7Nhw+sAEebnEJh2usbNcEjjt
DyUEUE3vwq0JlXijjZX30sBuIzcCbipWbZPgHm0RvoVIIpb5ioyU9yIijbdNah07R1H7tVh1euq+
yJHYNwK5Rg5AXwbCmce2PTTFnexMFd0iM+Wae1kld6JsCEopGzk4HlXVd0P3E4UEFDZhHrxY9sTR
pSXKLquGRdqrRtcNixJSjMsIjQ/bFlH2LGtxniIKOaLjufQ1kY3euW4mx65DGUMjVH5E73U8jAS2
/Ai9gX03gFLy0L71+YoGrN0d+xUudewXc4J+7NKrh569ruOuPMjqXCKd6pY2Suk6Te3cvva5aHw7
LgUJZ6qe6qQbPleGGLloX8FnhNto6MRW9uo4mGwLgc6HrCqGEuxG8HZ+oqnxap7GDLNSNPCcpWCv
nJxnDOKOk9ch504NDO2vdjns1sbh0AONyHHCdYqfGD4XZ1nANyivV7c2ZGYex9iB1fF7GAGn4jwv
hWwLGmveQtUpCWD8q0P2KqjV4/8Z10fCGNbh2hZUw9oL8cScrfQ5hlR6xrwDrSOlCfStkYgcT3ka
/9FzqyMx/QFmMNzfmv4xzhC1s1fM7lEb9V83mBdOEwdg2JizUJ8mrMcqs3iSlZTFbjdF5rSWVXUZ
gFjfdw3nt5Nsknm3wkovFmKf10l5wh9xjpak+9LWtlH0WPSlX/KAEe1EmB7p6jDCiYlwVHaYRWvC
hqAqi9TUQRfVTnxwHGd4sm0OdALqxm1EExpip/AuX8s2bxkWx+VPC7ch9IO4EdLdvPstvN6WmrzP
WBXDxnGSYiPb8DInRFxa3lYU89lJJtSPFlkC1PxwdjLMV1krFykDaFPYe+ZFSASQEbKw5vyA0CP2
dUtTq85kCtP6mxwvm3LNK32+6zcjHUgaoYv2pTd/KENnfIxKOO8RsmpXIqoCnna99RsED16zxSBx
1PTI71zxxaoL5djGVb5zinRc5/gurPsm6hDF0x5jPMw2ijETLWtr9bPX4rPm4usWO0a45jf6Oiui
2dWmBbgiQmzertt+P8JFgGGei1M2tkdiCOexxVZXzcEhhVaQ7EY21Wis9M597aGCCS5057YcMTw+
hKc12aGxR2vjDY17Gmqxgzvc3Cn5GXi0WI5bXu8vuaSiHey9liXbFGGcfVJZya4qsuLTDadVCT98
BczMvqhBBGRRVcZjHsVkJF3trXJGnHCEx/pSmup9qVQWoBq8jBK3DHemU2ubdszMh1TM63LSwydZ
WIqhHmZADtz87zaQlummLiFX3doGr0DjQMmCg5kjny07wsYgxJChN7lMVYGy3ZHdfrhNUitlYO0J
OhRo/56UTjXrluYgE760TbmV3AWRd+pNMBorlL6rIynR6nitFwvyQtZlYSuWsg0n9a5CfxfJZlnq
eV4eNacvIU4hgLaRdb03y6O84kjM0HnpX1R7eaUs439NVUv09wT5H/kmkm+mMAnEURay7Va9tf0x
LpHvMtl9vbz1327BP6vz64V3vRSiVw69tsKGsTiiG/uriENMBtKlSBwrwlZ4uZTdslFe3dpuHWkM
Hn516/7zFrfZv0b2Xb2rDKgbQYVVWGi5cMza9hmznINIux/AB+cHtddzwsih7jeAfLa9JoJnbH3L
lUIU56dl/izDEdDDEIs1q3h0YR0096XXlPu5jMxLP+CFWcRt+iN394mhJT8rMfYrRJ3Es9KWzQ7r
O/OAro8O41MzgF04zddkcvxZRXTE8uKOcE0d+taUzydjLrNXHIAOVqe4n1HWx1s3rEH9DfihMGGx
71oUDjv+M7sm+SaVCPVebBxTGKQ7s/YznRe5GVN5xReq2seKhaaRM5zsehpOEUKuJ4yBoK9MBy/L
l5QrEQ8Clblv2LUHsSU/xDMueF1oWz4YMkw3bONjAT3IhT1Z4o4uB0E/eOXtOe2EjWS8o2jxZ1KT
sOMLfUrich9NUGIJmyar0czaI4vfLi+HZOeK2Z8UCAOVIHvel63wO8BlOyMMVRJgIKZ5bmDnK7bj
O0MHqFZ1M1Qbkiel1rq9ObHDCSAfAZl17G89k5KCZHw0RhhzpkAxea+shTIAmJmcn3OYXExPMckh
JGtzSF+zeYi+csTa4AkCQairs/uihM4X5B4pOQ6GXwtXOQVxl7+hNViAXUfkcsY19rkHyObV5NXd
uPuObK26Gt26vxhoyR4WcS70AjTlDcTBfTp41SIwnPsiyM11zO7phPZB9qFOG1ZBbT0LHpikaD3f
QoLPr/Ri11RjfspcktkObjOcFTF3bMNs3eiG6Wukkh56zfT80YINZpf+0NjGrotN797W1Q9wfy1J
9NpFWye3DwnpsnUU6j8ce0yPLeThrDWfXZYxKPXYVSTgqRUkX1n2w/JQGIZ7Qu8WKSsYZ3tbEUdz
gHWGYiySU1nre3pe+TjDzvcOqmdHmw1dosKmbBG2Um1wY6MbvGMimKxa4TnPySFmX6nNKnH+2mNz
YgnCvTHQT9U1dlMyvRpdlT/nB2uIL31ri63o2ehK9E1E3GlrpzVbebxaN7VgFzbpD1nXKcfAaMju
iBFoXym+CmFk68RL3GOCTl+XjBfdTuqtfVHaAoEWMcUs92l3p6uYMiUHxGuSSds2EaEJWVRenflo
6K8m1LRXZVi2x6pE/bMS3h4lrXRvKeYWYT/d3thp1a3L3v7E6mbt6PkOkPwzO6F2W+kjKo5LoXsx
i+3vqlLaxdFbCtkWetgYYj349+g/ujMidOT8kaDlTHms5xidzHyY8mu9yYtvkfXNqSyeg8hZZ2gi
4U6Y6cfZjCyO6OxvIfClbRmsACx/QXVtlQasIoCCs+roTaM3r+UlqOdXGys/nJJG4zgktnF0JnPw
TS8fwb8dAuwxV0XUEyEZ6n2cCGUXI50AdtjlDkWNCmzS8davwRBX7qopEgUWnZqtvRzXHtZ4gEYs
4kZCmnoUF3tQeb5xG9Kn9FDXdq6tx0y8OcIprp/A9Ta2p8JqbF8r3N+OXjiMR2UpPNXPqsg9uEWf
H4OlkO8aeVUrarTrELZmCQgVzce8uD+qydAdCQJ116ve6r+XdfGCwJi9qtSUb6BaXrFE5azdxBvB
U9Sax3zASDRO73FcUI7Y6QXXIoiL2Fcyk7B/2linZjpYMb+Y/PtpZvVmgebdtIRZjsM050c2QJ2S
9Ue0CMyDaQHwsDUcuzqHbF5vdPnGVLvpqLnZdCw88cUoGmuTo2hKMqNo421S5YjDeDWC+O19sXyx
5qickDoBuDrtUsdzdvIXi2xDw15IgP+I9fkYV+18tNoK9iYHNMdyS4Ri+HuzjXd3DgJCrZqrR3Qd
BwxMyu76Nf26EV+TvMryqr9epW4G29zg3BcMGq6ntS7WYeGCIVXredvY1sUoRO9n6B8ifhk1R1m4
atUcuxRd56lOqhVJLPbuqJ6HbdscRRx8GYvgUlfgAcuwateJjvRKVJ3cusMZ0D1p1ngMY/GUVKDQ
DHAghz6sUZ8iLK851mdtY+CUjP28bpP8gl7BeGpN7VvI+2SlNcMJW9dp1YwYq0V27sL2cCPfBpIA
1/sJaVVE9Gy2QXWZYWRXo2YXptiloLVhrhNwk4AX3yYdWds+qxNf8/AECq1K91FpQhgezGqo4L4b
mdk2D9yvKaYOvmW3z1OxqOeViF+jTxisa12HKj8jeR1xsrdnc3iOHLKriOaCQl8CYEtyNbXsbFs7
Lhp+k7pRoPJuIz2BQwfufttaOtIWqdg2KfBKj2OVzz8VxD+3tvZgkdVt47VsDiwXdRMv4iUhLoA+
Y9/AKWythKO1h4D04C3KwmUIu4X/CS3Ix13egZWFiqpvIvt/ODuv5biRLV0/ESLgzS1Q3tOTukFI
agneezz9fMjibqp75sSJmQshkK7EIquQudb6De8nDmfynSOeBTzxV7iJ8C47zjJkmTL/liZBCCvE
kbZBlN7GGEE722xPJqruxyQs9zF71iHyo22XxS2/yt7yTN9JNylqNW7tN9m6nmGSQxMpT7kUXJIo
K72kruU1z1YT0doRmJeVvhqBL6/NGHJRLFWoZ46B+RBBEx0ctfTMNAvWiR28ZjruJQOFn8BqoXE2
5pXvUH3MQ4T/rf60bKuu1Tkf8jhiyEpJx8thU3s1p+6VLVtUKxXlW29nstu2dXgAuO0ZtTmt9KRJ
d30fJWurazvsdqtLHUb7PNRACDj6tW9SyEKFo8OySVXPboCSd2mz5ftZeV1TPKhFCUOhbtb8sead
aWfGNjX79TioDSwYvXYpIvGhzswjCgn8XaU4fpwRwPFUbT+TPNwQTCBON1UnLKsHJD/HYq9oIKlC
bAYzHAHwRUd8F7cbw6Oy4Q1lvdTi9eGYytHveOqgzPa+fwADDCpGT1Yg+vw1FarsAFR38VVg83OG
a5BMlmtI8+iWoN9PaXdrsDaGwcL7b6fkL6Os8Bi1Je0sGQZM+yz67eixfRrT+oVg6jg36uQaRuOv
B1u+xnGEEbszb1XJOetpWHiJ0joHjEqHVamU0yWJ7U3iSIgMOecxUAK3V8PoycpHn/AnNXa21Fsr
ckgGlJ/2Fuu2vjKJz1D7dA5KhMdQSCYXWr5/Tk1F4mindpeqqqXrjOmBC7RXLarpIKUYzulS+a0o
FNW1ORbfhuGlSNPUK4e03HLgU9acowavro2TmYbGzrDmzpOU+uc4cVyJSI0c2Y0ucWpUu2m8JjGH
YzScqm1tWPHRTGXK4+HZcno0s6kM131pX0MUeOE+tPG2HUAkaeTg3dhPrDMamzz1585cJaiWrNOC
E9XQZ/YqcDLVazu02BQAcJuxdFwD9O0jjCMFlDxEdidD4bLzDWwprMqr+hQ5vqo2cBvNVlYGZg/i
leSqnbH8UPEl7PMbBZfKlQK/WStqo/Hr5nOSmZQmpSQKKPVZ5rqbkcOyefuF6c2VHXrSrFPbDxdh
EJu0nKL3q7l0XqdEZYuWgTQEc7kZTOWbCt1r5c+UayMFVGiB78a1GMEagof2AnnEwoZN3tNwI0BV
DThCy2HaG0jdIIBrjYchU25q0NUbGLcIKzk5rAoDxhCbQHgLguIlSDACyacL3us+foHjtJNmCn3Y
Rfh27zzoRr9NJ/afKqu0tSmj3lhXUXadpElznbFb3g9H0bwyp00tF08A/5u1rVV4Pkvd9yTP2o0J
1BXWKYgLLWisVRLWgafpI6hAIif+EAT7/iwPYJWKxKvLaHCbAa5hYr/MhY6rRizdwEkf1TI1z6Q+
+o0qxwRAZjNcFCx87KRUjuHS6tpouJiZNlxkKUC0rpwPQ5IzIwpBO/OE8FIYn3MmQVBy1EsUzuol
g722amR8SESTh/ZhnOLmZhTNCG59rt6DRS26LavmvSyHwe20rntHOBykpan17+R0e4CTwfgesGe7
8BhhQxKRuJHdye9KPnXAHShuOmi5A2hFW7LpzNZdPtDvekYWCbKF9Q5cCjsl8kzvHD+IfkrfWI2t
Mu6JHWECgvZ/J97hE1W3ylvczIBeNT18w9mJA7mf9a9lGKaelQz2Sx1JADvl3VB31YuZR6PXyq3x
HHY5AmRjUD5HaB56k0ndzHL8fDc2Tb5KB9N4hAJHBIjfNwiMM6Jw0VqpQWgbCrCyubbUq2MO1SZQ
YYPCRgy2Y1RPZyeO9G2cttOpsOphpxeoUpNlr/at1SgHaPfZAdkDY28DHoBfZfs7CVWLE6LaKWbs
FSRwwJTrLDO9KjasPTxCa4UwGT8SMo4QsJt03UbyIqjcPaQTEuZBk91AaNe7dkA2CP6HcaHY+lwj
vLeO5/INpeh6BUhI9go9cdNcP5qIK/ZhpRAFKT/7RnsFtfs7N6HQZxz+ZbXaJ5wfAAFnq7GCTYGv
yLEL+YLP4fB56RPpkPOzuNpkOysqpyfDCcdtbU2vLeI1K8M3l+ceUpDRgKFDmWYVvuCVG+fQKxRL
GXe56tjeaKDJbmsqGhd9jTz4EkrEhjbs9WFRKvzAmQI6ljT9Cnsic53PayjtOgkVvjrNCSYc692H
nuiWhtG92AHMLx/owLavq00ckNKVahXYuaQRjDftBXkEexM4uepa5mSi053yJThlKtUQFLoxz7WT
dwX8+Kpysr3hkFvXeh6ouIhBgdfQu+uc6HGi3O4qafhaWg3EA1cbFtGK7lBGixC5FD2wca0GPR49
ZWpjV5Xr38XkKWZdgA1pf5OQHdjNW1BuMnLneIAZh2xW+vWcd7nnNPUxVK1kW/jKO71IJ0vNWiIL
ZEjSKbXSjVGCn5Q4BN6rNthBeUGKYTbYk42ptScSgjYp0HxT9yi4qPqHWmTahufjc9XnOVLs8XDu
+MBTdtSCVdZPW6urMSfUAKoOJRadsTm8jGllboPF5baOMBlqClIKeraeUdrfYjHTnyNSAzjcNV4D
63VNlf4jM1r4QFr3EvhTBMIDLUx4fl3tkx+J2JmkslwXrWKtU4uNv+p+JVTM12BQqXYUZvjc2Jsq
RXW9kHvnSuxPqKZf5rKjrmsieoP4wK3gJG3G/U9J7fgm2om5D/zORcTyKVN/jBZJM2rhnDjH7uPB
ClP7LwdOWizlAUhWiBN5cPAbBMNrLJ88vpXOg1ll5qFVp1/1lGvbZFh+IZFdXyfrzCOjiUh6KuN0
DZxI3Qz53CBVpo+A5hTEOJdcQVY1A6kiUhRZ7bWJOdZXWZX5gEcOcQeCOM0hL/VCB1Dd7TkI99tJ
DIuRGtKTui6bmPmi4/4Cf4yJV1Ez+aBH2bQ1rd9Jhbda30nUTWrbk6GhHLQpDxEphZqmlLK5w5bP
K2Gne6WPMj8aOFsNIV2KWI+hb17S3ui8qO1sgvay8UbKjy9QVx1X6+Es5cl6aKGGS0nOwxK0EPmb
rZSb1s8gpvbv56i7TAWSQ3NBDt/v0B+LMniLtuQmjUacXw7HEtuIru9ulNewGjJbOKgKAFPUZh+6
GQ8pUy11iGTtOkS5LVikRVKf30qiV64M1XSNPly2nsAE5SgX4qPEfoXInDTpe7wV2l2pG+AP9Npf
+X743GUS5rrWoe175aVLn2VQOaskDupLVwy/dGq+236u4l0lh5TPFPa3GWgTln1rqJqaV4zAHCTU
jn3HKYHSNC+RX1OZ83/7Q54/y37/nfiu23IS30yBnxGb8F0sy+RiNlqzbylheY5prntf/iAODz07
w4aos3yC3cb+hjZcupsltF21uKd0pPmzm1UIzJRhwueqfk10EwMWq/lVD0XnWvH8bKBqkeTvVRHq
i4YXNk2V7IZ54mXTW5BlhauF2C/rU/HYqWW3sSLrURvTtyLH6DRqPpJRefG79leeck7tgu9yNP22
ozrnROF0VA4CrB+iSD7ainZ1jGjfLHL+Zjd/r6IPP/RzT1fT3uv5WxQtqRQpV6qNUmntOjZyePjR
X20P8pCgrD0PfTUC1kljwIIVymbOsFaipllJ6oE6Qpb4IJ4N1PsWbJZhQSSIExhofUfmjU9uZJ0X
NC16n3YLB5nTRw9kw5nRfdI6/xtyOxo2AAhhddmMdfj8rOCMuQm6W1FpzmbMyvCGT7zhWtGlcMxV
ROD8bjXj3jAH39Uhzm31eX7BSDW6LjTSbexLbFGtsyMd7WzZeL9LVvZRyNhC5L5fPAZ18hPV+dG1
lTo9oEl3/GHxgOD4YBWHgFKfG/h5iZ5sn3r2yAN+x6k72SeJfhlsTl4FKTWv6GADlOD5d6Gs8ZUY
Ha/Syhx3kSHj8U9AFYG/2cykXFZYrGirvNDHi7jTWtKtFvQ1eSjglfj4JfhWHT34ab4PmtLamaYp
eUVcShet4K1ajrkxUn6RxZhqlyqajDNlKZyiMQB4dSYAc0aazMt5SXrV5sUcLTDTnWo04U2Kixii
aWieMa1OlSuwaCSwhTd3EKNcaU4t/1NGfe0JJIFH9aQ7tQFuIrg/tkhbFICC+oAyeqtkCdD2PkRZ
jKewPqcpYiwmFB6orHibzz663OaqNcOIBPoQ/5IhinFaD8n9KUGRI9qCji4gLPSAw4mCFPkLyRWq
mEIusw6yGnkc2EyC0Sx0NLtFQlMge3ApqdFvQkJTTBajosmB0jPiYvbQvY+WwjB23uDVMHmRw2Hz
L29wPCXNBtTKVzdu89JWnkGOtfPsXPvlIrzEa0k3ATZDW1HKrnHlTqVUSKaQByR8dPgO03ujKb8p
rdnXqYaXWE/IQizdYpZpc4SogCKJWTZh1nVuDPtRNfqz6DY5Q1oOlb8EjpxQFxai3d1QJec0SY6c
Pok7rVpOzgUoWTEodIlF1zKDdBE6EKK5vIaWqHso+yFbtWHdxEXNflVxRCgJtRaVWf4mIAaiw9eE
zNLi1UzYtebIBUhFT+1xi7dKgJDDsoTCanHqEZkQS/JyLldmnFBIMuN3TlXTU9lO9UEm7bLmszV/
V/xzXU94FoZTs6m0OdwrRjC96GZ/FuPhhOWfFMj6Gb/R9mq1g+WKAUgk73bZnLsRQMfkYD+cNgn1
SQDOW8mJ3/reCbdzLFMkGkFM+nmYv2pR/d5gXPNXHIHim/X+o1A5asEg7k6pD7ZUho+DqoBnmh2M
zFjtkdFEGDtNdesiRoOiq89G2pwTFS1nyER+skU/DNO6RZ9BV8LkAornuZfNlQQ887FakFOFAn12
aQlewdKa6kR9FAyEv2d+YqzMlW4n0yputatOCETqIlSPQWUhQT4bLRjVTFOOk6rku8/OZVxZLl/T
Yzwn9pFsbEyYUEfQuuZRi5S8dkctb7ak0J/EAPzDghzjMidQc9JTxRxBBx+jmTNWNdjWybYS5GEU
K/fCptbQMysr46D9pzkJs3jT2jT1zsID7ubnA3BSdVY8Z2mKCzS15DAV2a+vriBypoU87qHEoUso
tTA3bEli1WUGWPM/K0d8n1w77wx8Fgr/JpP5v802mbrIKcqNmCcGkmmwiYVJw3yPcWMdyjAbH5Is
Us/D3LerjAzqSg3r+KooSnwVd2Ok6VvVnir3XwOTOeenxEg3on9AWk6/T2mIwascOJF4kbbuO93F
Vg6PIjmISK/x8l8XnKzaVQl/xO268ZdkNsVbjmTrGnuZZivQvNg8jm4FA+csRqvQx1lX6jFJaeQH
u4sv0YL5Tcj3H4IeCV4HxC5RnDOhtwm3uxqqetOrA8rROalTrK448y1NGd6d6+tGdBZNfj8ntZO7
B9Ga2B7N4VVJe+WhAjYiOpu2Ls5xg8jAhHbhKwHRsNcajN26MZZfwynvSfJRYcNr5afq4LOdNX3F
HxT8CkJT2XMSThn4GR1Li9JsyKZo70UBXlfMle2ZbFIX2Rsx19Cyz6X94t8tlhJafi7te+O+NB6L
7NlqDZMSsmVt7nPJmkCER6k+W4rGldUpz7ofJFfHHq/F0nLKSHmes7WZGdG9keUyHmdSehFDXBqv
gBiyF4vVDkjVNKDDK0ajPEwOcBolRN5g4iGimV0trUFzb0jfs0wJgf+2Nl+IAGcXYvj1NI/9W8kn
zUbS469/TjVt9XNqL9vVv6YOU3dRykuV7KKwBD7XBdUNHJ0JXKj4Sx6jikw7XnLEwNMeOXz4Tr8z
ZQg+yh75q5wzzUpMEov9oa5ucFxNjMvSPxbDM0VSdHmtmjjUiP5cLV5ThQHuitWLkq7XVwkCjiMg
tUZCEESJfOdmh1LnDT715WpWtyaZ7l+jql2cuYg+atQdFm4N3vWaGblO0VJHseA4yf1AcmQeVE80
p0yKHg2zuA/yHDGe+mQY3SaY4XEHWM9bGI7Or0l6hXLWXBH1q3Z6gPrfIOzQRCc0E1hdPiGQlpbN
feJU69qSNWAPh+ToBl0enerByZ6lIZXXbdxKa9HMGwW+Mop9rhqP2TNiNPaTDf1haYgJekmWjnrf
acqb5mDIMvE1DKL3NuDg3dS6ehAbtAnFuWnbN3aSCiBeq95kovtcmaW7z27cx6/sZhLMXaRiljE9
96VLhAXevsowxgsSw+Wf/6uaZ+SZFZ+jvYZxudzr7GCpjDPZHG4zydYfjQnTuFTqmp8aDxklb25l
M2jVjyEeb7q1QtMYWZocHfmB0iSFZtK12f1G6peeklLIf5sjD1a8KVsn2UvWIO/6htR7M5TaS6bq
8k6uygxnurw83v8r3TR7Hii/sazOn4fluzrrwQ9Yc8FZdKFcHa5Jl4DxWwZVU1YOY4qRgRhdCEyP
qPW4JsLLEom7b5Gy0OKzJj85SRvcmiy1yIGHzY+xsxFSCdPXwujsLQV2Y2u26BjnWX4mp9n8aCxg
ALku2dcmratTS4C8qnSnO+Y9VABBlMmTud81i41Eh4OBZZW/ByPfFWpd/ZbJl/3zZpkjekZuBgu6
uIRj7M1CPX2VlUa7L5YDGKW/VVUigdfK1BQSIGKu+BhMfWyu4iHs9qL5z2nQzz6njc07hlBvQ2vg
8Ccjzkyaf0YVDC9qEo1EwAtMX6D4xZ3VBtZKV2QkZ5B0WFE9qPd65TsYgubqw7/u+PE++7R8KI+2
E6a3QAo2M3HXY7MoEy2tBvvXR6glKvRyFRvGDoBNyDlH2sazbj1z6DEOKaCDVbGwL8J6OmVh8KJq
i2Vja/vSLgVreVPUuvUiKSGrLRxUO8i2Z1JCm09/1SE5JXjZYDmLv+8mmjLy/i38sm0z8dxB+QHm
U162ESALMH3ANVp5Jw0joU5oU2IfwZufEI6KXcrSZjlNlxaaD/A37sSFuGbcoBDPVvN339fo2MBp
xOtg3Iq+0iYfL15AG3ucZaJT02sqyiQDqhBRED1mczkdW3OnVy3Z4nqgWA3euXf5evqXUlX9Sxvk
xgF4zUl0iUvf+AbmQGV8qfV5OnzNFXfyPI+radntRRMok7PrrCKEeWr7D7nWbJSBALBbWhEV70vH
YVKMiQuElXKvmSTCvvrAVuXIGnIRq8SATcrGlfOsQpOEV0L6Ib1afb62B9yZ7F678g7kxxmZrX1b
9hQww0LOvKbriLnqQdr3RaU8pjoyPwjy7HDyZjSEIb7GVkZeL9nnzFteL1HD/pqAtUslCymszjqB
qb1K42zBW8ith1SR4AUnESCEpSkGxtovWejHayPt2tiTQuT99RC2fdCmHUVM3UeuRB9PYrazvJb5
kBLg3l8yyiPNgzWRbKCISgU+BYPe860xkv93i7MP4AVyKWLvWOw1T0WBB9Q2kaxw1RSIZjScCVfW
iFLDykKkhrpiUZ8z1a/ulzFrPXbZ/vjVP1AB6FdlaVN/dzTs4pfJbTFR0Phah86qtS0z9dtXl7i7
v0y8NvVNWNfBrVV/fcVnosfMft3Ds64JgluW/b6bzsy5oZCSCAzqw4MvYUapoPVjhIO0QmyXh8RM
tDdo/i4rx5m8vaq96UlbbRp9CreimUQ+zlyRUl1KRQ3eJnszxqX2psGaORmjVW+nFlEPodXFhv18
fxCAz+d/DIyxvWSp/ZIVqnmqdDN8Mgxj2uMQrrmVFoVPIA747pOtWgk165nU9SoOhmwbLdzeqNaj
G3H+OhJkXnPRaoGV9DmqVXF88/mEirlpiuoNmqndHwxH4Fb9RgkgaQiGY7PQHMWduIhne519YJpn
rSVy3YdR0dRzm9oSPCuENLMs/CZ4Sy1YHc5p/c9k6An2I998jMmbbZGIO7a4jq6ElYWOUOR+DICq
JX+bY7SalwMTfBI95PFzXM/iaJ9hWRoVgfZKQm8IpvFHrI2Io/L+FhlyTBso1lOWW+ginAutYPpj
Qt/O0lkPqBbJ9dQ+NuhOIOqvkzcNgj7ZZ5cOOvJ1tnWCR1AIPxMSynA/wm+oKpZrck49rgkYkkqj
41x8xII4nSj1U8ihfufMJqXdSTFfps54LOcxOdktMXisDhhyWF2/KIvJWx1T0qu4/E8Doi8zUFmk
Qm5ubMThcW9HlTaUpyVMpin6xJ24SNMsn9IAjy0kD3naU8x6jRc8umXiVCcuiax4Etast07Gy3vs
uxaJXtBcYlD0WRV6NcYCK5cs/yPQtemb36eXugkHrHOz6AhrbVzBH5y/hVV+77cXgEjSSJ/9NvPb
Zb659GdLf4x66j6zWqQsnCB2AYFZlzKR6lc9fYM0o72FQ2SgEIAgq5VK8ENVbGoT1Pm2xtKUR+dB
LoN8fiXnYa6chhylcD1z1Cp4+sUwlmdtTea87WAo7v/jeTa2AVVd2zxBipvJ6pUI1hrq98JCb6Bu
MuuP/jaT7/2RzPoBi2ITP82r1DqO11mJ/IEI9UmcrtWhBesYDN8yrUIcRi2GGxrh/W4ya2mnmcU5
cSwDWI6GSkxixs0VhJd5yGzjouvqYACG6ZqrhvCB6KPwhp+w1pQoXchJBE8Ny1+NT1b7jKWt8agO
HNK6rt2LeBRghnycZCn2RDPN/HpTz53O74o4lNIfynN5mp1E08JZTzFq5yy1+pPCd/HUlE68klor
/IGkAycnSrJ5QkkJAUUKTcUQvMiF9WAnVfRDVkfTxanAuCppEX0yxWB4TbtAbbU1QZC1qq2exIuc
6ri/hZ20V2Q7fhSX2jkZsgZ8qi6Sx24xPjCV/ocYEl2G1S6lDignQoU8VBHOcUhl8oQZP5XJp8Vt
FFLND8zbcIMukFxxcCN3o3FKJkqf2nC2KUWU8uTv7n0z9ppIk0aHQob3jJOF8fB1N2elvQrH0ngI
OMKuZvSUD/GUXSLFyBBNccZ1qVrxCnJ2jrB/8nlxoASUUmBeRP8iSeupTu0j2MWJNIoT5WHqES0I
0dHf+Dq0Z2cBxi9PnK8ZaTB+ztCKWn9LCnCbywyMIQa3aORjn+WgrdGI71zzjyuR9LBRnCwBytzJ
p3I9YaRE1soPiMS1KdgHXf9Rz4Z2QVlTv8R5yUAqzb+QjsGJNWq1HYmMX+jD9OcmadatqUnFOpWk
3rOJolArwEpKOEW1Sqy4Sob2YVzDGMOM7aZHsX5Tl8vkj1vMr9mW20jCyqZn5607tYaRwTxxidrK
3+S2jhjMskL0+dKow1yHi6b7wCCRoyC89En1bu1Fk5DsEz+tZEnY6cn+SfQJiUIhW1g2Y7smNT15
ok/VOaoI/+Wkb7/bEd4QUsTvIx2m9wDtMAS+cN4STYmKNckonWe7ESJQO0vFoVFDNhmE4TwIDjl6
es1AHIuNswUaDzm5vqIoUGH0dh+ux8mNkOLL4GfDpVadtTgjSHHfPHz1fWVti2Ve0y+wUpG2ncdF
wWJpf50txLq+rO1ViwnNTTy7FEe6GNNsnXWtQ5vdGXS4lCXfJ/E0m4zwKkbF3DAs9V3rt+jOAlMA
n0IBtnTqU4gi/f2CG3J9wvwViSIArauvgdHMmvsUpR/ndd+hDjCoQ4c01rQWbjFhIlFCuNtEhlVE
7bjhLK3hHnUAnk5MWWjmBocQ3MqWeJyyQnWe6uajWwL5ZrlkFWZ4TVOi4Mf8UFE06IDmNlY7CfYO
uP8QYYLbPKefd6IvXvrGpS8ejGIzAkH8WTVgghtnDA9G5YRP+KJVJwDoH1k14tlhtJfBkCVvHgae
mQ7PAeyDcTkYpICPmg8CFFbxRui8KpZtIrUSjhshCvvVFKKwUPyt9TRS13Ra+Ba9lLhUJ/qHblHJ
J5pCbAmRnZVoCqVhJAOodKQIrA16csb0NFrcH0FdOG3K17bU+FIZYN5WFKqUk9iIxZaM1zvD1P1/
cfTERcCev0fKbF8rKUxeADjdxREMs7QAiCnUyRfphI7C39qQFKqdi1ZCWo33Ra3S/a8WTUGuHPt6
eYMVgi/ibBkAJdqLphB+lcbksylGw+kfTRyKSS8saxNVAhkVxK8Z73pV2mgmZgtH2ywaN43q+VWW
cCdPCnAn0ohHE25awT6TiC6dUqsfi5EEjeKgvKrPQfCjIMRki8lNQhJiGB3ZPKN4dCZOBs4y4EBe
lWoJVAVJebwA5YscKu/iJyz6Wb7gfvPeQ1F4QQ/832Mw3d/DeswAlFqfNk1yCSlRxxxof5fbHsIA
kPvcy3uhwSWsnPo0/p/77KWQI6aEvdlu+wGcY4j7jIIac1ZdyXHYV0MpMHdY7pKIJHYeg83710Ca
LOY59nD86i9Amh31xS0QzQyRSxUZVENrDijuUlZY0rZxArIMle9hJxK1sWp3O3A8micWYF2rXLNJ
O8x5Uh5Q9B48JU2QRzeDcG9IrfGU+6qyJ25BX46C81NRmMYTSqelnFVIA9HDvv0jBrgXoEvwIzI9
UInZz3BAIBRPDOdMgTs9pzgGraycOkorPv+tyu94OcuaZRWdqWwi20VLHGVFf5vI937RNYqv6z/7
xDSx6u/XEHMHkFX3F0JGZw0O5wa6FuQuDpwDYbg7GhjvSMhiH/lszutMl8idMqO3tes9J1Yr7RpW
2ngWl6iox3OwXEST3Pc2NoCfj2BAXR0QOSKIh7LJQKQMU/3Q+0794IOSC4fppjdl8yC66bEza7q1
y/B/erTK3iLOQJoYmhMnpA7k3z3/IpeltrOgZboiPSOyMOIyGj5Unbg7+JPzpgxTeCx1Enp55Fy+
9hPVSlcYiDsXsX2IC0WhVWo0n11i6t8L7+Hq0mzU5tCqNcC0TBpvY11NN7XB2FoHU7ERfeagTDdo
B9BvkpZwbpl3L9taIGs0mfOFWv8YJ7wjopADeyUrL1RoigNxVbQWOailX+nyz358UKI1DOv52z/n
i/6MU/4NjFzsJqF8atNQfxqDHg8rHPVckfU2JR2FPsdKTwjAqS8yB8t70ryGmoXYzbgRWfC5Iu8l
pTJiw8Ap2wphs1XfHABrhZd7y2iXvKCJpri0nIXsKn28P6obuX1B9Vh+QDJTWv1xRyYcYfNqPSoi
IzkN3jwq8nuU5h9KrMa/zf7j7iFUApPLsTX9PqggONLRgHHeFdKqwNjvIklg9cbZiRekgUY9NajA
pmO3Bgq8mH/zZhLitcJMzs08A1XrFeM1dGJ/g40FpHjRlJNk5XR2sxej+mChtZzZ6rnCjel1wb6X
We089naoPvet6opFsmxl2NQb38Qa+E/zQS77zjPgbVycEK1GK/MvhLIYfg4NqvqqD2BedMotCu5x
Ul9FS1zQ8vMv4s7WxmMV4yf31a+PmUpBGpxEDVbeADa+wf6I511kOFdxF4SaG00EfV/9RqtZO2dS
Y1f0AQ91rljeOVfxIpVdU8sIohvp6aniGLhgT6Q03X1JDWfyMZls+TjaSrVFz/+9rm2EuqZBr0+x
lEKp6KUOBlbg3IeTgaLkSvTpMYTdTQCaYzVNfYl8yGpQZf3QST6JyLiXk+P9Nl1uh95JjuJOXIwB
SLN3bwfjzDd4mXTvxZ0A/1v94M8mP+7sHIUnoNhDgMHFjRU9/Pee+5ZT/u6jKX6YupC6PpNFS+wq
/5/lEsX6XZS0GDQ0dYhnF4K08UzlVjRrSQlJKjIAiaY8YK99g/xuBDvKIu6cIWSfz0MGMUusLZIG
0JA6b7+WiYFURpfSxBDRz4MRILo83sRFC8k+DyhEtctz4qvf6LBsnRLrFGDG7rtBgELk11IxWSy1
4uRVrJqWR5G4+3sp5mycxMsEnUix1G6VaV/wjeNY52ikxCWLqkEc7+9NSSlQhomoiTNotIr+yE+O
oBQ2ThRZS/2xWC4YIHS4kD2IWTbQORwQQtUTY2IWCL4nKAL2SbRkNOiPsoqzumiKVYkx/c5gSJJ6
0PeDkNmrLbh5LTJGQj6JlGT6hH6UGBM9mFVAA/q/zE/7wYdhG+HlDmBnbQ6DsVF7E7qcb0+QWso/
m1+jYrIYlZfJ9jL5a/RrrVLnHJFsFTxSpRkbY27Vl3+t/Wp+/b9hAFK6Uq1tvGSrq1QmBmwVtxHp
aGuy8k2Lk+2qGPQpA5rvnxqnsc/4qsuPemwYhwTBbVcTyerSwUQV+Z1pNyDL+6BbPzQtz3eKTUVK
KEYq0zc0jqT3Lgn+7I7C712WS+9fs4UaZRB+/9ds0T3232Fe+PfZemhrazQM+UQvOs+xXbzB0Xms
SmdRJ4qqlwB+gOg2u0Q9I/tauW1Xlm9gw63t5DsN1kNd8SZloYl/7fIa2TcLb6m9jqhVjJQGn/ZW
h2lhtHp8wa4Dx4hBMV5wNCVSt4Lil5E+CZXPXFFfeqw036soId9dDslNIgO7q0kI762/Vyt/rzbL
Mf9lj095Wui/l9UxYmTvcUCacS6t5JZBW9sNvfW5OlCgOfpt+aQYA345fgiG0fLHD0vBhElX5V8N
rD0etejlj5hGzUrt/MWT7JuEbuh7O2J0NMgAfQaDIkZDouui6Lm0RQXdObQ6mCwr1uZtqGvtVSbM
WjVtkj4n05sDzMyNlTb+CxUBF9Cr9N2KpGC1ZD0vea/qR9nWu3VShsU7bvVHu/GBG2JWhUbV+Iyk
Tbmt8O2DvYydSAyaAChkEu9NYNbU7MrwGCfYkSxIp/9i7DyWHEeWLPpFMIMWW2omydSyN7CS0Frj
6+dEILtYXa9n5m1QCAFmJosEItyvn5tih3qPJli/H28iL0W1NHkt3Xr5HDpzcVr6wPL267nhyyJH
lytNuCbFADwkkddVI9VFdgDPUrm4SmT+FXjaT3mSGuZygiblp6aqxl/i5L+eIy6fxVX/eJ3/vPzX
HHXKtr0RBo+W7/TQ1cJ3LR7YM8OofG7YZYHwjh9ly06oEoodO78x9Th/JoLMsoFysY3rj/0FwXmy
MRIsmoTldOH23ZPvUKQp7ggxabunX2Mkm5cxKa+TYxrXLWK7v68Dv4E+ZYyKk5VVyT73CSGhpjBf
7Lm5lZsyLMTDdYmzxF1CeuVSgClbB7AIv6rQR2yzal5Blq1mUX2YFiN6i4LgayzOhLPycib75Kic
B/bg/xi9vgpBHYqXwqnFidSlHC/SPnrPIWCqR/XBjAbtozEeqlht38NQMY/+xE+Ws6qpe7NIcxOX
0PvbIKUMUfaTuGmgWNb6Wc94a1vqswbPiyBF1dqjN+jeyi665t7SawXsYI7hLQXDH0GpQQXB36kp
emULpnfeeh1OxzLHTL7jONQEWntcBXD0rbIlFR0irVumyYy1mMYy23iabexzaoAny7TZAw6duNla
VUJDyDCLfQHr+X8/+7/nuammnkzfXzuNUeyJZfz3r9SohrsNgRSBDWzu8DNt1w20tV3RNlhrpVQo
YtmHn4WUWARh1u/l36+H7b3SK9VjOqTdPXDFr67mtmejIs9pqA3ef3X8VSZ4ZBInUO1jqBmUDAo/
9FJUthooTHajeOQCb+xWIWKrPaUKSDVNNd/JNJtUq8oz1NfFLWU+Nn4Y3e+jLYmuWzlPa8zt1EMX
FlZanmYRNVasBN8+0XYUYgAqdWK71CkIiOJfdUhNL7jIQ+HPwYVQyRqXSIg0v/oHAtwHzajJbETN
eRaL0UquS4v40CuafZJd8qC1fd+uulYNNk7RjuB9kJpi0lY/mRrvGWEMeHuVXt5rXdhSXlI7XxWK
X3rhgdJPT3quP8r3lephYmNePC1vc2Rpd2znuseiR1JEscC3StfnVW7jlo2ZXTR5u2sOvol14UOk
/ZSJd5lzV6n611e+Wifryi7QzP4zYS/n5Nwn86nwzjJVj5Ffs/HVxN5bfv+id47xOte1vkXj6JyC
klvREDUGiXVdeUeGdurzKPuiuaBDSyp3wDxma6uwmjt3iJzpuX22qgEqSuizEDZtNdg3IEfXmQDl
SXig7EurfFz3U7ijzL87q9NcWJekrygilekdqAiUvLEjOBgzno4x+cp7eRj8urubzW/ZSI3+0g8X
9TXXR5c6+sJcZuHlib14gaTs2te0sXsoSHYX1U/JvFP1gY+7kVjhIQybkkpKAHmGOMhhORAJOblK
jdW6BJW5l75eTadrB91A/j4JpanswwuTx2OkkaaRUlX0x/eZ41lnOSXCsu1ucECHiAsKjz3eEsmA
TtfeLdv7aa6RbJhDPL9W0bFuE6/Z9XkyHecm3+Iy1INsnNmotNo5oyjiXANnPk8ptaRa5z3jmDXs
qWYcm5Xsk1NsKa/Iaj86jJ3zNMkgja44+o1rTGA/BMnasxLjxrKHu16EZSodK5xYS8DErEfHC9fy
nRDvmA9odoEGyi75Xol+rwI+du36Nf/P/gj1ok04eI0nBu+63zfzbeKLUjt+iV8t8TuMoxKv8AEa
oEEhxdHuZcQmjsjPjuF9q9k9Fb2fLbIAzTYqRHSeJcudbcMjULoMXyjRzLK0PSEsOS1/uepPFFyE
/lEyuzFHu19kC5neX2QMptOoCQgJhR1yadrn+SY5gtbpD5+CATHeamicZHyG/ypQ+n0dCmug4mKH
LYWW8nSM52TjGj1KPjHilH1xkWfXg+xDeKx6hNHEJJWa593nl7wJvQ/ZubwmRBXo1i4eBrLzj5eT
TU/8CLUz1yEB09N12tRV9TGi/CHaa4q+mmJNvRlsfdSPwqBimxc6me77HPYV8dhf/w48CER7+vz3
17gL/w04Dr+PfiBU7S5K9T5DJRllubdZhOgEBZxDH2gNUQ7WeHIi2H3v4rXmdpGzB2IgQIIzkfa4
xHIF581mtwoMDeMr6LprXDDtDZIaffhi6+lfke4Mu05v+1M7Jv2Jas3KBxWXlZQHlbjGCF6wKvjB
8ux6UHwSq7YzHa5d/zZN9iEA6tGFTfGiRJJKIr3wubUjkF3L5vWQ51PLsyHaXrukdAlyg3+bNgWl
MHUMCgpJUxeY9hGkxVNr+PwvxKZnrc2Kgjp78i1no7fk71rvZ4oQz1iFc42ldaaom6wbMSkCXaca
o33Xi3z+bBTqjYrR9koOyj4vMSlecd1wL5vVpL7jYeWSn569blg0qnrgby2fMhvLUHOch+AWyDBc
FwI8yqCEX3IDZ8DALc/hMFQExhQ0ygZudn4wCW9ox9rLB3IAEfpQzcnb9UF9fR7/c/DaXw31zifx
ddNTnLlUiBhA2y46XhlLSUhNSO0iR1WxpSXM/ftoJ5rXa+UoDKMnTLTbLzoWGZRPUnMul1+svgmb
BdPjqJBdDqL4ezxhVFv3w3gKRrYO536Ik1sLN8E1K8WjJ0za1cansDQaPzohv3V1x8D3kAKIoPHb
gxq3872VIy8w1FD9S1zkD/1J04hAy/jq4DvzZQwVqoxFFORXaDZ006+jDylJdslDEIuldDZjamOU
w23iDZuoxF+VDOVnWcpAWsWy8BuRa4NRVzCBaNzi1nCaZZr8K4MhDkAFz/8xTSlH7bYSgksfLqUz
PshHTjwmwtDM/y5b8pAQct12pSAiC7NK2VfjsrpyVD27+XS8NLeliX2MT4n6EkqWf0Qc5m9ZnOk3
oYwOZRigbWeXAPb174wjQzkXJtQ/8ZaY9eRtfMVxN/IZTgXcHRIJzAf5yi8P7NyjvMgl/rqTM+RT
uzCj8IAKx1ge87Jv0FgU1gAerysCvXVL2IiaTva51pJ534MruUWfQT4r7dG2xMiykqn39mnl/pAP
hq6fDjVp9pNsLeuANh5/65PLAKo/6/Vgsql4qCkspABiZZi1i6fQYB8nmycaz9r+zS0aEPik+/9t
Bh52/RuFK7/NaBrBEbVaSF1iWRPFinsuNPVoRAlLGvln5nN8aFIY3Nc/s8zQKXkdks5rH7Ux4d5y
fOxgxNIn4Vl3nN2YumGl/ToMef2iT0TYqTQnHdI19R25WzR+WD8QRZsA+Vnj96lx+YTZLdVNGLgS
fnPtA2/p+NDyH7ZMEY6Zau59ky896LpIOrjUJhh2sCqS6D3TATriZdfe1Hwhb+wqaHYODqKg+bL+
uQ/78ZThybWq4rl/rmFvP84BFqhF5LdrP23PjdZOd42VeBTnq9PGNvm0BbGZPtTUuN10GuKUPFYr
Ki3bg8wTgaH/nNGKGc1/NyPpsgqOQffba3hz2W5VnOLWaC6SvavF6Tq3qXFBLOvXd0r80U0OFXHJ
RFmsH8bmYRntqKbemFWyy/SCMF5rGm8KpNB1HNjRWfdS880k+ZRNRfcyIU2/I5r2Tc4qgtLbW0bH
RfwJ/GnTCYdElnRFoMJcEKd2r/Cxx5uJGhf6AtgZuz4StekCNq4WirfpghLwi2he9cuSQp5qlgfg
KjHX14G6Q+JsETTb+I6XbbyBCuE0NY6ONXgIulGRUOycB6wblYy6IU0AQapcWC4eYiM3Xwyt648w
MqDcO0H5NuQob4opnQ5h3pVvaowuTosM9VaOhhblm/PwSt2ie9eb9nvnRvjUYH6wUit8Qm0l9L5Y
vn5jWhleqtnwMXlp+rPR5ndM5qz3uY06Vp5m+xiygdkhpA0vbq7ZRzdX1UPUDwMlJEa6UakyiPG5
3EkXLWmSpac5d1XRB/uANWIeNJ/tQeT05ETZZ2M3sVwn+3x7gCeh691OSiXaFE2K3lospB3XP8/R
7J+nSg82lNMqa0ARds9uN1POcjjToYmDHl1PqvsXJDjn7nqorTrZ2AMWLrLP7dhZoV8IzxjDa6fr
PCjm8ymPW2BzXJ+mdrgqfHdu9LUfQyUJ1D6+dHa5rYjK3AE9su7k2TDUyZ5drCsgc599Xqn3N3Vs
fZ8ia62DkH4hmoGLyByZ8Kq88b2bQKSavaUeTcFp96AIAv56+hTviEyxzB/LxLIR63u+CsG9bFla
pG7wivF2MqlcjyjGMyX+KVPSWDh+ITvmXDRxkGdqq777mdceQuJ/7Z4deXhQG+9r5LSfM1q1mnag
uth7es1wSNhCsmAcKLKwi4ls9qDtIzSZl6UJW564bVHUGzknL53m3q5bnHUyrLNz3+EJDKBuDO3s
I58yC+DBPJ7qZLBfyxGKZtJkHxTRTod5AOZj6hhqkH4aV5TrNIfZ4NJJYt/BkNZLm0glHyNfN55M
X/uYTEt/HfP5xWl0+7vWxye+gMFHkvj6JkEccrHG1DnNfq6TvYGypXqG6eFBalcKWrKxqzZjiCVz
0Ro3XV4biLAo6z1zm0i2QWeQ9pZzTL22z1TODHtuhTNlAio4JN2MKPQunlk3fkYvrvEKQs4JfD/E
0mdffZ4syGFOvIWw1R/tlO/RfnbUCKVEgm2NWTiXpZNyCEzFmbNLKBFalVj7XKSJx8BX1DTqN2QH
0W3SETmX3aVK4ZjWO/1ONuVFodbUa6sf3bXcPOVOpbjeauT/ZEe0rTvOqfaUcot/SmvemMIEhyIE
un/ZlfE04Q75W38jntP/nD+zE96kvbf0T9CK4nyvJz7F/XKXm4o9cP7rAN9bbH3lkcoNCl4w29hR
nwZu1+5fOkpWbnyYYxv5o7TWPw7OPLxAqKx+6xfzQ3IiQjvdXPKaTbvhmw+W44ZPpTkd5Z29NT1K
5zoH0Sg5/Df40T17TnYZdpkmD58iK1jxqIg0K6U2CweZNkJQrZgONJ20IaE1IJZdNH9yWB7sNLcQ
ymd69dUvHf9YwT7YOFk27D0BOJhDfMqn2kIXmjjUT5Vu+pDgL9kaHaV/oivVKpJkrH3kfBVWs16X
NymBgvOfzxjZBsymEQCqoW36SrxT9UZZD1Gt38IPBbmoxYSlLQOBidINB8ppsXUea+sptdrx0Xf5
VtGYKZy/SVT9W+6YwSXqimY91TgMyub1kJD8v8gm/rYwPdA27iE7DRQKuLwTFlvzXUUm6UhO5s0Z
o5QvShXvbSGby5Uwv1c9h42M0AAXiv61szsVLj6SDykSvR7qtEWxUTtfrl3yDIOc8QJ7Y7zYRgrF
0DSXGZBAnkLTxs+tzI6t1kwfI1Vxm8Ez3EvT9WwzNWj6Ua5mr76pvmMiZ38nY0ViIzzrSvOmGUrz
WI11K6RNP4sgTk+yq8DS7a4d890sJsgu2/LVXZwo2SYPOwNk3dBsg7FMcJWwgrXUyJaziutcPNlH
PKqacwTkwF0Z+XcFWLhWa84DWw/nWEVOt5vHBl/GtDxJ5TpyMoSlIjkAwo07bBDeJnlDkWhgvNSq
DjSPlkHGfmmBd/pmhKB6Rn8CuCUFPw272dWoxqcw1PXHKULm6+a60BWjVoOGeawBaCEsphmNXbTR
Uje6kV8AcZE1WdAqTBfe8BAi3Js9uzixoTovDsFEvfhNw/AMlie762SEb9B2oCIF1453T75DuuNP
a8NTxv31bbXKEYmyO9/LLmA/wU2QgDucmrgidItqJ8dSBOW0VW2HySk/lGb+8BSjfQhrTb9zeBKs
ZD/sRPjgftjetLGdvzf9xRnK6sNxn3sdj+swTab31OBXVygSuVDu67+Ax1r6raQyj+QYYDTEzmYs
1Po2H9HHvsrbSgCcQqoflKhw2KaBv0AFIXukMiLWNG83T3G4/mMgLyEs9bVaH+SA7vnBwbd880aH
rzYG1YvM31jpOpxoyH0xI/AuqxeQlPOtpiF3EZFu23zQAhefKr56xX4wcClptEq7b6oqFTTd7EeN
1UMWmD9VZXix+eS9j/BWwE7q6b0Hq+nQGqZxxCMgvh1SbF8w6VDuxhwmlQUZ40JitTmXQ/XC9hAo
q2KG/mbGMHjbY4v3KA8aUQU7ie1LlndAMl0/PLiRpScXlBza3szcB8o11Dv5iYxT+4GPn0qslc+g
GJMtJG/e46zN22DIdrXFnX9yFCyHR9aWWpLbNzl0qJ1uhvkLRUvfBz+zv4upg9lk6yJM7OorBj/J
sScUdlto8atVlcHSwvWVjIHoH8XBqsNXn3zhUfYnyIi1lZ18rw3zrfYmh1AMB4NnKFWU4nRAtDgF
Ku8zD1A56KZ9NyNwUquNjmfqpoBVs1vkSEsZnpPUr7ipV5vIYwkk/yOddvq9eR2VCT0DO751PwZn
PU/4c//xCYLSbWwQ70IN+udArpe3vRfUp2t/k7v1SbyGN9XFrpoxtes7y7iM4pDVpQLZNCZhkVJD
8lvfMqdxskMwKR9yQB4SeYU8BQuRr/PYKbdd3X++YLTHnBxVUGhY81ens8yDLwhHYd9AmBRfxyh0
MIfyVKpWGjd8UcNpL/sJ35O0wsNrJ5uQum7iPKmf8SBIL/Ly2gleF4CAVwYYtumh8zGF3pOHRKnE
e/mU+GVxYosegC5yVYS+fYcUgZV6hHqV8ZbwQbmSp7+1lwt+G/NcVV8ZRlkcQGq6d47S3svPZRJ2
7h2St3sNE8bzGA8Z8D5gdllWlpdmzNkJ1fXarSzrGWfN5qF0ZgjhlGhMVaDe2ITU1oarlm8+ROBt
i8XDXl7U/dQ7xAXzSWqYY92z7quEYki/J8XbTdb9r7HAL+ylxSuwI9HC26GkdLStleQGfLpB4EG7
QQVuwbkdg8c4y25T0Q2rfD4aPlJlr5ube7eC7GDOeNq9KzBPG4iCt/5sjfexnfXcwsMPxUyme9m1
9CfdvmFLeAlJqC39/Knxhrs98SAAIJclRxMO+Y3W+weMvZR3a07SbZzHxdkDiHqBUF9uTJLNXywT
QG6YISVoqZvzDH5TdiPugcehtjcsBdeIzIWsZurRd9dVDqyu/OOyDGodw9uymPNv2jx8aifof1u9
h75kmG15+G2rGhGbHc3T3LIxuilHnUpQK7fORgyMWlPjW3mLIkcXn9ViepO3KNlVqBpFUMRalzuZ
ZsfVZeiacx3rBwJsxkc7Rx2Bqya4dQuvPnE1BjsUPL5ifvghNwK/plaoZ6GoR59TG98PdqORhK+w
5q9Tvb5yzrOR/JArIgyqg2VZ5JjKLVX4zuG6UpLLpcnWKE+ZEqrrf1WslMpzFfjJnaxhkVUrtWPU
W2fyClS61LWUuXarKK17qH0dyZwTVKCaMWTaho2Dbq4clP4G9NFf08D/ahh2/dPk6/GTi3wws3tE
BmH/JJ6t63SO3L1seomKs+AUfJEteU1TNK9TPMUXeZGX+S2wuSzekM5UsY+Z1S1x6eDSztS4ELXA
vVOkXOVBDsgzwnbh2c4yKromb1r5Vqx/77eBWGeZcQX0rzfch9KkhtX1EFHNKpZ0acqyyBzydJvU
qNRxFXqmQij49o8TzDxC2cNOYzlxy8p5s9JsX3Z4s3O3sR4St0UeiNf6dvDb8GtNHW/X4qBgkfe3
WFLc6BZw1c4cf8hxeaENH2tdNnp6B6j36LA2fHSCoXvSBDpVfv9nnoUltjArReBGullIvjpgBXK0
SMGb2m3GDWCMopdCNbdtjh6JIjy4DuG+7vHINYbW+9DDpVsFw7pXk/Szm9mz4mPU5msDGLSXRtw5
2Ct0zzSwLPxsRCYkTRp9rMsRWY/+dyPwa9CUeBU9LHXmVlcgpLMpyMEm9S83BbiQsMO5dXRuZQgA
EenC2nx2m/YngOTpi6X5RGDGtwYzpcNM9vBSgEQo9hN9HY+jhOD584Q2iYrJsLhIlZpswm0uLlKl
NtfAxeQoe1N918VJtjEt7JsGXe1ODp6yT1ms3Ff8TOU5qrulqSXO+JecVnhf1RkNzFzCmJW1Vlb1
QYZXe46iHqtFvYsPYa0Cb/Tb8WCb2vgwUA8kdxTykHqJtdErq9zVor4WcPRElPdzRm1SgZuLGbk9
lZAa2YeETvUM7zl/MEzYJI0RNRfWW/Gz7YIaFoAPHFbMXdOl7b6Z0ZKEtrVzWfW8aE7fneOsBl/X
2w2sIRFQLnTtFg1b+JSY7AF8HzzXYsQ7NcomqDGFkaORGA0URqWHb2q4wdPcBNu5spP7yW7yY+IT
834lU58cwhRYjKHiVrBIUgtgf+QsaDuybEm2waf+3Z57c9PNUJqpBXcRQGJYHJQKrNMMspNsSgmk
hd0RPgNPsifzSoCWYn4s5lsathDX+XKK2/7rfCPLk1UUYgdaCwvX3jH0jZI3MwELb+p3i4a6SIaI
sKjI8WqRcp7TfDrjFij3t7nqpYeSzNY6Ettdo3Vy6jKcs9wByz2vk8+4klTpvZxvYRbIgsW0DzZo
2xMJ5Q8AS0JDrFbPcdUZe69AQQuiscGDcUrqba5q89puWMstv4Ke2TNlGKxSZIQRjhMVcwAAuONt
ArbwD5gC1Q8uEJLbPnWEtI3fW/GjpSkH5TQ5Q8msTU2l9L42amr3xcJyrDGk8DLT2EaRR2zm1/pS
nvEtyk++Z1LLzrpzWXIul03NUU9mmwxfE4Ef491sp4Cy4bkZdyZEdNLZ9P12KAYoYLnXLFOuA9MI
4WrF5984m6n51c/IdcucSGEF7SKD6CINeL8YkDl/J6dglBpOOh0/GpbZMlsihz2RPJUDnobJ1o/C
TSucjrG8uYMAYu4Hi9IH+R/WYq97GxfRPfUuDnRLp9xBErSW/zoFVeY6C6fyOCRjcD+FmIgM0/Q9
VBUw62INH0H0NzZ6ngFrfotitFJf0SROVFqwyQ/5gGxilSTyH3GApYpUDjfkFJfha3BAzq6yWV27
YMaW7cEUKvWp57Epf+xvOwZcWVgRRMBv5K/imiusU2Js5YECu3ml7EwbsBxcVbHFdsZv6J7Y7GLu
qVnUKAeV/QpxJtiOaRMfByCE21hwd6QkK03d4ILmdjNUJQQG2VSUeiNnpIj9XTcT7NjIvJWHoep/
5oQvDtcuFW3UbTCF8ZHSynfZn2caNQR2LQx9g4tbZeFFngH3mrdmBjjq2icHTN2K1mVZTrs0D7KT
HvXv1890k4GtAwT3HokvQgSnnCJVAickdBtM3NB1uCfIlgn59IIkkA97d2Q3/8MGLl6M/o/IoiRP
HdzkZQD+vdULozmrGlLRxvRmbNYRiWnGBNDCteNFM+aBjbrMcf0qBWVSRubjnpbl0DwolB1XaVfa
u/wJAH6I1rfo7rIh+mqakViqh+kRUka/kc0Wpc4mD0r3IJuOr3x33Cm6k638afYsvAhlWGTuAUO1
NmCezNAxPxPcpLkoDPhy94YxJPW6EuykTOujG8lZIo2Yr7tQ36lCOiarFWRFgzxbDpWFi7YSPcv+
6zRF9+utkVc1BV5Fc4tr/XZJZPzRTIP6MJhetu6zJnjihhKvSRlMf4HOu0xN2FD0OoQrB9nUj9kY
f6Z8Nd4wTi8odFUiEjytswdu2t4YiWfin4ZTml4q2c4e6h9pl3vp0c4InSZW/aXXp3H4MiOMhxBF
daRQV7CM/Dxcm0U0ESiW7dyfcBVhh/Fv82Sf3m0hKAQXeZ+yxc2KknOdG2DpruSN6XoDk6OyGXiB
vsUM4nPKdaCxoIdo5l1QTcXWp1R2A4k2X2qe5Vkc3SmRU95du7kN/T5VmZn/99TOSqvfprZpdI8G
9BZT1Okh6RV1N7hWflbmYboJ1dbnuY0lQtcW+oYUb//S90O3mlmRfW25xS/FRb6lrQw7LyHcjt9c
/OXe6qEy113t4hZAUBBPh8peh+gLviqAOdKBIGSN+HDnR71/1AvdfGRTzJ5azKCe6RuU/OEp8cru
6PkzAGi9M947k9yImDBhoESRx1jewsHTL47NvQw5uXJ2uWleFCE0uh669qNrpux87ZFnv02lqmuD
79i4vvYRpdo45ATvo7opd52HWMWy8/mpx9vx3oPRiZx5fhpUZ3oqG6tn56mNN7Jpl0p41FnboAoM
22pt9K+aPtSPctAUe5ExJdotm6zauMHN1tdlqt/C6VSoP5KDtcOarM2CE4JezCsJeN2C8ALsHMUt
fGD8q6lNJegtWrMWcRBT4nnoDnOSfJf9y0FehWFOsZ7nxGRVpeY3BZqplV2wBXR1r7vr+EZuqLDp
34BZo0IKrJ9psrYUNf8JhRx4jD+/ep6pEwiqzVtkevi6x2q/XcJfM+HI3N8kwsnKGyoXMDtq29jz
pncS8kDjceY8xV00vbvxNhOzJgfL9WWW6DaJlPxzlhJVyu+v9WvW3IPylq/190+so3DjZ9Q5KtPG
zUDnzmNsPnZFHO/hJVNyIJozYqHHnkp1HGHnS9T3tJwJYzXNLld41lAtruBhjgeurh8DMRwGQ3+r
9e2NvH65omgw8emmYZdCsuSKaTP0eOAsddRjgeql7DHNScaRGH5MvEeg3wss3eUSGOk+fBpI3HI4
FcOhH34OE/GhilJc7U4Y3cR69dBj5aoBumspqxxISf6RC0Dve7Lt1jr+8Wi/5gKwGTmVuW4d5XpB
TqtiZbgZIer8W9oi0Yz7ubfVQ40b2LCSU5C94KIgN+y/huWAHhcFNh8iIyJHAVUuF08EhP++At9V
SOzszGHVJqc5gNO9nMp2KTrlWfeB66RyI89NJUyXXlvJmX+dJYf/mCObgdJT3JYmH1nm1cufNvT5
DyOGCk5+8DP88G9/sohSqGmfLxfJP+Qar5AXDFkOB9qZIEGWgXBnUl1UCUFx7CI9PCGI+jxgz8Eo
2Icg3F17a7fS8K0VU5cJckgQYzIHw0+jtPaNEEKtuzl/Vc3CRqXdOg9TEnHwoY2zWFwaEZ/b2LVu
lun+GORHMNUw7cX8WBzUxiB01Ub6Rl4hB4JAydeO+DF9pfQHv1SEcQ66BeF4oDcnJ2+xiHF7HzS0
a7RofERvZicBTi2Kt/1zxJLzKbIgBzRs/KQp79rEqNCExNm3mtR/Hpf6XwOSq+0cZy7lCKROPaTF
x8LQV5XqxQ9YmhqIjLCX2n2u75XhC/iC5M1P+vLYCwsTibhR8Zl3gjFbVaQ5dvng+Ghq6sw56FN6
M5c9uVDNtbZTlOA+N2JrVtbY2xW2zQfWkQu/tuOTOLhgH3igGythIiICCSxcE0wiKcsmdhD7Oquz
aitjB3KExnXk72l/X0MNICGQJDdIX/WiNrQdV1K7K8upq4l60SECRO6bQp4x/pojh2Ultq3n/3Ed
CBKsw43mySek92wHzrs+1dk3byrgvVfNc9aTv0BD5e2LpghWVoFij7xXdINGDzu4dnLfptziuYNA
K4ePsXJta3j4/2d0VvbS1HGLxWXX3C0Mn5H6pb5HFeJqISJmif4RfUB1lfMf81TRl2PUvg/Vhs09
6v1drpXBOVTG4syi2tn2Sa08GwZ1JNif+z8snLw144cxulA6tUp9TsU1UzgHZ1g8xdkfTAeptO8/
Uy3xeU13/uMa+XO8Ac/J2I1eNW7wFzSq2hZ+BwafIgnQjR5JALi5BrFO2vOQ/wjHhL2ZaPkARqaV
vI7NfH6eCsxjfs2V/csU0x9uoYAePbc/aFpnf09066MABARzUwt3TaVWp84YQrwBUGmQqzU/xNQq
n+eVn2Y/ycx5Dc7LTt/uIbtOW57W2E1okHS4K9ZPcW19yTU3/FriLr8aRq18wGp3OAXQGTcyHBdp
96QGrL/ixviI4t5Et6RNB9UHLBOJhyKuZyVhDJwUQDTFz7lH/FCJm2OgOiYlqaTfeGKBgm80p9rY
YcVS1J7M17ZDC43yGzJhEcBVTKcMuCK6w2ST6ETN50iB/8tA21nJWTi2rWe3tE6hZj41hh89DpT7
3RHGx70Fiv/HEGLYU/lTd5RNu/zwdeJkQZXDRE9BTXJHCT/CgaCmaxnNJYpd4xmfnL3sh1HHfTDx
2ESLFxM/xEUFtQKabh/qovdP8mC7qQ8U2vxsVlNMhU+nY671a0qNaiPauOO4GvjNt1Ppd08Nt46b
dsRJTjb1We9ZyOEVEyTKLZqV/kkrygwLOsx05CB2QQTlLHstB+VFSa8HWIopxdE3O3YwZjXyUZox
yHN651GphuRIeUW4D6ukebVrtiBV3rz0rj7cNMK9TvALS3FwbT+64YaR8qhw7Qc5kKsKGnEPnoXm
6028DgWkEOhLuF/amat9T4rOufElzlBcB7x5bbaxeidfBeKZfjvExW5QumLXUyZ7g5vU9zZKsm84
DryGfpG/mH2l7VubO0ccz/5TbRT/NqEas+6Q90QmNSfZpSa2sJT5/Yh8H/2khxbS7H0q+VPjazSg
fe+CSH8ZGmxYg4wPRMxza1+2uQ76Y4zP4NWpFTGG5mGm2Byxmq6/wUn5DqxguC1Fxkfej8O+2xqx
1y08UWsaoCcM3UM8vsDUj7D60QuU1an71tv2Uf5RVKKwE07BIfc5ziKszvKzKlQILtVJhRoa97KV
V5Z3dCMbOL4YRMzRPgJoGNdjGar7ax9mgX9eZRl6s5IXyGnWaOMHxPrlf72qz0npUBDcCDkpCeTr
FUtb/Ix66k7cLfwz4sjwaSi8eWd5VMyoQ8qCEc8rvkwOHz32AyhCYnUXEkthASskISOjRPKCh0bb
DgQk36yefUeoDjgldd45dIFa9YIkNacqSTEjTXC05AZhMM1Iw/G3abJfTusykA9kb6f3CoGsnBZo
yeerjb9ezRGvJptiWonefDUjL774Jnv4VGYgeWC82SSMdqMDRAs9HlsBJRQ2vG5wp2Ff8OLr6Vr2
W0nfnCaAQuskZJXftpO20aeyOMrRkT+mglb5aE+j+WD7I7IYXkyPybtS9BVsZbOcyYcrbu2fZDPo
f+JZW6Ff4RfyA2sDBM1e1TE05jnI4ndoaqAdzPp1Aqx2C5S7BRVYRe/1CLw274tpD04ietfd5ENT
zP7eyV3yRWVylN2tVk3/w9p5LbetbGn4iVCFHG6ZKZKSqCzfoByRc8bTz4emLMjanj3nVM0NqsPq
Bi2TQHevP+yTHicXMajweriEudsfRO+fc8thxpJ9umeVGB/nRmb/tbHq9jaqs+5vc6vTJ2jHiaf4
PneTvsgdZ2yadhwtzUehhYss128lLec5YmmSEDHzr5M+xbNRBCKb4a5iLULYb4pGYJUeMbq342of
NM0Z5m1wrSt1o6zEEDhBC6nz9WOnF8YOIdenANVPZD6lmPQhckmtXBp4C9V5upOynN2/WysrEWM4
hn1Sjw1G7MlBU+xXPLOQe5iGi0v0XtJHM15x8pImer9JJ+kl32bt0lr+2dI75azH0j27Z3SR/AqZ
hByXJAHpJLf2KUoMFlEy6vbooFr6MuaZdWUX5Y+0M8KvUyH/XdA5KhAtojD6zQ9RUH4XpuD/Kub/
uoWYEHTpib8pS0QJLSypy4cdC4D+JUv7XZzWwUOTTBkoJcgXol2EuRpCAyaLpxdeLjvfjcMHcGr/
CHOm2USY3DYfwopWYtPkIys9z/Z+02FArb7/czbbkeu1uKlBmmuVS9gX+wFGZNEAv0EkskTV0Gvp
KNJcMY+XS6+QW5h7hZDDIJn/r2PFxxA3EjOTF5eO833nDznfV/R27x9jCOp2C6/QWkaGDWbCcU5G
2Ok3smTqN6IUVnihuJHeY9QydbRNYC0KR5UX6Vj3WxGoisaqLFaxWVanefB/Oul0Ny+L9Zt54jqN
MLIV93yf+NL230wqxscA6y6f9sOkCkhi2fI/flpfQ3HA06TLn+AS+/mf//53EZPaptxvxQef/83/
NvGH+6eumay1ZiUE8Fs/em7yUMa2EPk9ycZDl9NOfyuqkOEAfCQlzpXdJMeX1+45D8iPTEp8IiJT
/Q/Dsfv8x3C7SD8Or8xsKSZ7H44DybjIw0o+eQ2HmOYEco60r8k4BN/JkrKNRZEazUgbOiEGjtvc
baN7j7TzX0Ijs3oL7U34OCJ0UIqfUdctdSuIH7VM19fxCPUDL1b7APAP+CludQ/jdPZWlkPHjmRR
87D/maEHRUuSbGuWRwtlSmuM00XLW3epdjrmYlMexChbuHOoAeo4vd6LMNFueQY2O5JKyrTFrqVB
lfUgSvNFwwOBnKP9FjJ3fAoWVdfW8mVigQUkC9ydIreE8eA531AYrhBG+V0NgXNn4Fct/P5aaVxn
ZBTQEIlBDAXpMNlBdlcsHo17FyUxoHI4cOuTmBsCkvEdh/KQkX+hkRg+QAGuH0rpSWy7RSWXnsSG
PEOl9s+eaPgQ9nmMQAPw/fvnGLHQ1HWtepCrZzG1mXr2xpEsdO+Hp/9m4F8/E/5g6tLvcfKU5SZb
ircThgXSEll//Uq8wxDzZEHWPgNDS46OPfDtnNgKfq5/jFKUE5za9pnty1uUPJbf4npMQcHJAQKW
vbJ3ZNe4Dzv3hYSS/62RgWyNWmejdAqZfRgR7xPit2H2s5ft7Es/DYSPqewrxA/ubd9+Ef0gWT4O
DL0CPZxpxjb9JQZ2oGA3gfZUjUZ7VUUuZuZoK4GbUSBWGbwye/dJfIOlwPlR5170RIqgWKt2F53Y
LWHR+ZcxRf8krCnex7TTmNpPo1NfZMnBqrVxo2a7SpfUDYuOAjchG1+hpNUn+QTk3Et+Yz5ZtddY
RsoFCoq3cMpFnmfu9H16ydETeMFmXl+2cpOctTGMtmOED7KWIPDxDSwvyuPy6KxHffKF7PvoprJ6
hSR4F37P9b1AcklBHC6DsB9uWfY7+wZd2U2CvdOjmTsvIkIx1JtMA6mZN1+ldNBuo4npNuYYsmEF
QPKWmmjP/AxjgpHXai7XLNMlfCY3eqy4S9EtLqaskb1PpHMpQsLwuTcx9gYUEZ60KjP3RevJO1Id
w7Xh6PHatsLqoRqwxfFB7X1FeOiUldP+LGIfr+vyrzwbnqw2Cl+HQSmXMcj+O0/jf7NObMxKmrbc
iN+2uKRm3iM0y0/dyr4ZQVofcxTY9jILiIXHoUR9Pwyo/js3UstR3jfkSTNU6icer9C1DcNmGyj2
eLAE0xc1vHxjNaGED+aoX5NWVlBqDbxDWAKOHJr6sfSASEaW2u9CFM3uNVv5iUBGdutF0bDM1HYJ
tZX03p+lTB9QAPKiBs/YqfRnL8tF2thEvvX+GZfJFY8nG7/UadTnWJ9RoRj/55yf7/i/xXn5MbE8
ufgGwDqG6KLLd7zNEdmruh51Y6qmkTQ3fYbPfYwd6NItxnYdsKZed1VEHa+0bcUm8EYEd4WHZpfM
wWJZRModQl3JVkNodZ2TY0EY8SuHe846i7R27yd+/qiOxgmGTfXVsCME5pGtOpnwEW/xe2oWoiNO
eNgOvdmcU3xRj7mJ9bmYSbLyPSjwCj3y3NjVhd5uqtjSvuj6qi4A8aEZU2x7k3cOJL5HTmCRUIiL
HwISn/qKtc0SY1wLxohZef60v4uPAj8/DapATGU+WT1ko0ZWY5eSl5fwo0PaetHmgWX90BtZFXkb
WwFnp/ZrubQrID/g1nEk2I+ja+IZQBIbNjKKM5Vb3ONNhjFO8TM1I/O74kmnoqh4whc6P7FWA6Uw
AHENY4elhCfjKRUeei0HBeKazhI/yPLaGD0w+xxgrRtTK15z3d+mSWh9H1UJyoSVj3fWiGox+yhl
Gypl8YCX909jDN1by0+QOQ5hdaiq8a3ySs6dndJ+cD01XndFlV+rshfvVVvy9p3ZN+xMzWBtpGrw
aOQaNrL8Sb5Lo4tdZ0dGe5qpitPxTfw9wIADVbUqWqpaa3JQ1fvXmT+gg6n35leDra/NI/OJLHmz
M8YeO0Svsl580lH6zklOAnrb9bn24JgnoRYsKsDYRM+IoNrU8yEsOQmAbv/W88cYFTImDDGeiFGP
NkpuNGtSLeorx+orwc7oysJfFlh43v7fEWOQpQeQ9aVfIxy1wB8Ws5AUw2gPq8yOvwmCGBubqV8G
uBCbqIPXpKR6DZQx6S8RcdEd5MLPnwvM7DccsTWs2HrlTtKk+C0iM891mtuP2I8326jm1FQpdffe
9tLvl5s042vtj92DQjJ3VwFS3CKMbi2NiT0IyO820Sz/zrPi6lxr3QO52/xFVpAS43CCt+lUVeDr
Lbo0cq4T2zceSg54RXumFta+k5QaBomRv6BaQAqJNdpR9DovGXp+L40CGKSQcYn3bSd7aQwhV1f3
ezEGOtlG7aTigW1ifiPZaApja508ZkqvQ5rMkM0+8xZdZ3hY4n9KaVQ7Sn5qfmgLowo79hypuDlR
h+91vkqygUfFe2pMJL5E1ewz/9g0DwrUpGOhjhzipclD0+cQVqYmwMw1eZepOIfMVVGyJZysG3ht
q08dsZx1aKtjso3RLbyQtMj7AyLW/aGKvP5g2LANL41BmSwLRbX3omMOESMucaLHEkPm/jkc5KiN
pIPXrT7MLYpOHDkLFBeHVVAoxoGHinEQpfkyt0V++MjBLXlEo8TR8G8hc1tVub9jasO7jBv6/kcN
f/OlxJKrwNfwSxYn8k2un0OpB1+Ta/o+RQrzAtMamwQD+ijBHwyI15zKFSXRNkWYoK6OIp8r2sXl
zTvgd+/c8Tlt7Ny+sTYNV4v3nAlpF6V7XC6x5KlteTW3NfCHIL1LX9V3QXzRWSkbp5eii7K+aIEv
FPFArur92E4CwpzcbiobFWtoUm28JaVVLC71YPCza8Uq4am894g22Oiegkuhml2LMaGO/eSl0Yfl
uw4bNNZxl7lxq8Z/sa0uXMs1Uhd903S4sUWQh8EwPRuucStQ6/B9bxBQegutow5nDp8DbQuO6F9C
S0Uyl+x14c1Ohiah2lU3hm8YSyvELX4Wer7oO3PkxVkBHXPwpw4xQZyF47JqhwgRfdCKAufTAQ1b
jh24W7iBIBNF4wxXNNSqX5peAZDyLwBH0TbPMM8q4EKdNfQH9ogrPY+bbdoDPFVsM72D55PeRdBu
8W+TTN5lSXZnR216V47fKtNzbkWl6BzjqkiwtLAMFXl9leQ60HnfXnd5I0VLMvn3ZqJ1RzFdALjz
GjrcRtTEBPNdY+Du66KFdD4r+Atp/7nqZBPGz9HD5SztL3orVCiTxG2ufKd0YNsKxnrZGt/x3oj3
taeZCyeNlY3Q9m2wd7lo/hpepW+RVcoXs+ivKF3impMhd9EldG7WwbYuSE+Jl10PSHUZDQpG2pOx
mag6ZV3txUtS78a33rkaTMFVKht7S52Wfm6JBYrf/wT39C3W6uglSCxlOYyJfnaUesKtchzglnZ9
pbp4AftYDaJJZer4ojX5Iy6H3WIc+uzbUGKwqcAkXuQlaYM4wM9HQNlbYAFW1T7EY96s1SZBSqTy
WkDrJB+g6ZOjmnoVeHC3jVTy06XzMoBD8cathstwpfA6EpQwORPfT25VCS5NkRYoOZs9NL4MZ8sy
dXfgcsalqAKPU06qobyKWqPmzX1tc5JBpBcpykOmtegZy+rNJToCPpu67XAVTJ1q4xfrsur1dUBG
QEgoGLgkLHOrLq9EFUuIsyY73hmjoOQxtEbeY+guFG04npqMzEnfjZiahoWxdUa/Xbe8P45aV/5K
fSBU4qJldr3vE7aNLSoDc3v8HiHaRC/Cpdhqyq67LseC59L7CNHxqToPA0TH4TyM/tWnOBEy38gy
Qd4skl55daECbOfPMt98nlRMdalWoEvSCpnu6SP/+y2M6V/bwGRD0rTBzw40SCWV5kMypOay0QZl
11aSwcGKXG5U7G/WMuzVBy+Q1H3Ks2ApqnD17ZOkmi+ihjujeRe18kKMrKfhsgeK3rOLswiQXBfE
km4Ox2A00A/M+WsU0lCegKyvMezDaHFI/NtmukQArlaj7isrURUdIkQd241ug9WbB/gK1GtSrZDb
pkkulx4ZtLJOa0xQwnQn2sRM2e8bqpa/bi8uBn1UHxGZCpaXdKljY8ZGVqlfX+q5w1uIdbWzm/On
lawcQYQjaDZlUzlZSM7ICFziUwm9uSJU70VyVgR4Ffp5HNMjU2qo0jUUoyV74/IogK3oJk+S3px+
XNWFfRHvFr1q3aKdKIqXGFF8DxTQ2FIMvnRMYFovwl/DGj191fZ6mG9AHaDcUHtXmuZhmlvl3nBo
9DHIN6IIdHc4+JICiR7xMQ7UECTdQPXcZrYNvWuQeCaguGKYWMxnCJkU4SKDVhsgVAKEva3Rx5zb
eoQb59659J/EtX8ZO83XeSAwhEWyF6morbJt8/JMef1UyqpIfe1lPVmMhfqP3n5qG6fef48TvRxY
vMV9usd8389xARpsGUL801ml0AHpjXqFrUFAnp3zSrzXoxWsbrQrp2qVVrB/Ggtze79JyuUUbKWq
fxaqInOwmA6K8luw6FXrLyy4mttc0fcqvt5PYdn11zA3vuf2UD0FeN8dZHNAk2jqDHQv2MuKHUP2
pDc2I4uUvGKtRW/qGNj2JSZiAFNw048TJsDPr1hSlk9pKIHwlHuPx/bUG9Z3Opq8t6LWVSkUb6O/
9x2rfgSvI1qztDbPLqo5zWA78GiRspG0MthIadAcSdAmB4zNcEgiUXknBxl7Gq3WvqCzc7C0Tv+l
Ne06RZv2GyR6rJ04d7rXjSZYV97dJJaHhbmXHlMFDZKppkqIqIAvgH8s6uGg1mR0h3B9qU4KKqLU
9ZJ1VQXa9nK65EndsKqHDsG4ToG5h3Y0nnrNtR6MyHSO6DoGS9vX7h1r8hJ3lcLfcHzAMlSstVxp
/JXIinPFWqdesM+MDsKBxJCzbFN2Y7kWVa+WWqxCu18jThtQmoyDkrj5vfAuGYcbE4L2V9Nh6RAU
ufkYJlq/qhzNuPHzWofvqRhXUtZ4R8MHq1+regYtq7CXdWb1z0Xs/uyQz/1RednSdmLe8YrVbd28
Nh+6jiW1bQ/wboZsL85RnFi9RcC2P6Ncmt+PqbrzG+QJRtvuoDkAmxVnMWJQijNxVAK7LZd+EePc
nlcwvGvVOjWDZ5/mamYXCzcy6+NYSPoIrpG4IvS8dWRo3bL0024dZbK9wLCsPLqe/EMLPJz7+hHT
e5f98NEUxcFUc4yT42IdW3yOsrdOAHy421TKSq8dpz8w7xrHq6BT02jKMS8cv4JW7vDFRTzBWrq2
+cWsi/7Kr0b3nJE5ue4qHbRVIZ1Fk9861m6EOrHQPck9iw4rbpyV6lXst6c2cckLs1hELjC4nrxO
OBkmrpIiLG88pLeXicy3vBw4yPTynxUetYvGbM1HJcJquyjq6FpDK3IfVgYbOJ/z2ZVvj8WLnVuP
hm2nv9oS8PteCqFsojI4ol8h95ynoiWWG9jlKUbonys3xJKK0wSkpwAWgxabQ63Yk/iZhtIuiVof
L9LfocyqSXb8EOjjsIgyt9sEGX5MbV8mMhS7YIkSyb2JRRsGJnK5VgtlONXkWJA6a4wtoFmNt25k
LF2Xo15Ir2d4VPovCeFhN5DqH/FESYnSvNhWhdKs8Ccr2MfX5s4q7RISLJb34vgmUcw72eJfO0d4
yKx8iDB0+67mP+sx7VSWbviCbD/whMgKwPdgl4juI74NHAs/p4qlIUFUSKvaj/GE6hPjoWkDfleT
xiMyqdqJr8cxmfQfRVOlScoKCfWlrzjeGkpkf6dl5XDnSxLHDpZxEk2gK5uDrdU/+CJmCZpWqDuZ
tlNtRawIQYVdqXmti4oXDsVOU9H4F1VxkcCtotCIsbwY5LRleGNhyzBHpCWcVb0I/cvnUBv7OZwA
EsBKW9DAZnxtKFJxXcFOXLZGEHzzXGkvow3xBA3C3GatoW559XnPsQ2kdQoQIzsXcHAt9wuHX/y/
qqaiW2QsR9MtViJOXD6Ir3Ksqh3VfOvWprQBt4kzcRp8cBrN8bJBKDBrroRMdYVA1w4CpLwUjKIK
P527EL5F4pEAaoHxoeSEjArSLgD0cSbfqlM1x5107fI84ZGGrMrcK7QDRC8qNhzXvgeLapRU2ZbD
UCx57exky6P6YyqkoG1FwfMS7z6NTM7eFgEbDtNYZc1oP2m6SW4dZczTaAflEZROuG6DKnytwEN0
Euz6PsQ93VLIfdaqq21BoZi7vEyjO7PF7E6EsCvFo320HlKVtY2mqfYqIPfwrDmWtho8Y9iJ6lBD
5mkgYp5E1dHrNc9d+T5T1eLe0Sv+lxTpacT78RTi+74QVVdvq52YstT4877p2Aaa3R1NCAtgAeXm
bMZJfUg6G+fGBlV5SQULq0pfDGRG1mEnBZxkFum9rjnfcgQZXmL8GtC2bl5CXO1JNcn1bTddGqNE
gtHOD3O7npYpa+dQhVpBrLi0fYBbV7aZW0Spj0PkEgs4nnNHTErkSh3zl7RRhxV/7Hqpeoo1pou4
VLA/KT3g/Hi0Y+Xh68E2Q8q7GzbgUo2FUAJGKGU4eFb2KGqDElbnP5vKVC/PUjdeokTtz4FqyDH7
8n2QNDkRDnkvXyfhm6M1snp36aC6eyEyO2vO2s7orooEiSDRUWU5zn6xCZwutvzPwXliqtfJ+DX0
OXDX5MNFEEC8zADIlcmKJWmEVM0msrtfeKqZB9V2jEM5laoSxOriQ1F0BV1nHlyyg7tMr06iyZOA
jBodqxk/ko37PmiSPeoACMeEVD2TV438xKm+eS8axrrx0KTElq7rExYeeLf1/kov82yhY7N6iNi8
owrxRwlr67c2ADb/6J1HeG6MZKM8gM79S1yX37alHpB6JODfQ8UN57hPH0fc0NOMF4QN+qvMraST
uBQO8kWKVA/YrwIrmTsuVb9nxRhlACzfR3yK43WKx6V6mpsxGreWJU5nPCGKMpSAF+QFidqhOIhS
6I05nodT/VKc+zFDqJdaaGiXMaLDjjkgXoiiuAxqYO+CTNnV4+jc5K1eXsNkWPhwNJN1jOvhZgg6
vJknOzwRIkp+j9gnEqzabu6oouYytp1mmtvFJLlVpstPHUlbgo2aJhEdYvaijTm1QNHaGuXXwsIq
MUyqfBeVfr4WRopjJGXLKgzkgxCmc4xk5Uux+aDpMOj/MkhEuRbwF369/+sgzyj1c27aP8mjYFNg
O6iXkM3psSD/EsKuWDmmVZxUudeOJbo2/PJ85VXrnY08NuEPv+TB0Qb4ACiIg+8i2UJQHD7HXa5F
IEkVq0InJBn3TYdlSzc9Issq0W9SdNwXvTpOMkbtqfHM+ElWcxcYuKNujbodngzHPIiA2kv8ZZwE
zU3hD+ZRVrOERXZUfEOuaJFy0y+k2aX1AMVlr3S9d8/j8qcYaUxUQqMY5bu6zXBu7WsD/eqo/aIj
2yMiOOwq0bqkE6Y3OkGZ/xD2xsUBI1WCfqeoWL8UE4huVHHbUm04WGYn+w9NpO9EuwgbNHysjAmq
J9sKqLsG9xnXtDwx26cwIWmsTLP9GabGyQuLU0yh2b3cRAPCcnLRtyucxKBfiEPluVEcKouz6LlD
A9COmB9n1vMhtRNiIp0UkOF1GdVbfirDNjNKbVvEvvkcNNqa4/7xq+Si3tRA2DrKkpSfDT/JFn41
yF/JAiFIkKGQ26g6GsYg4lZixNDg7s5v8oXkZIG6zVVgGS4KJqb6CKnCuVSFjNdcvShDaey6HMNx
L1rYfRVWV213X+HutWhCO7k14yG9HSe3ZDDdj1FcDldzu4ZL4k7E8t+Kflz/R9ylrVG1t5guKQYo
ZFqwdnsD3L0MFSfj3XOcqyGme6LqBBZv2ukSTeYNfLmXelwmNxCprTMLdmOfD1CkjLiBpRVzcrwx
nLRYeXXchMsxAzKI80O+vdSlQv0qdfhhIh5hnVlwWecEC96+8P1bMSFs8+Ia2aSt6FN4Eq0zr3C3
mVJv5Swff02FPjYuhfZ34Z9dokVutfXYd8EH9/XE77M9+7qv4gsxCjeE9zbx7cFQFPdu7vEhTgR3
tcVXyMn+g3agKUA+HKu8JC9E7iFQ3elVrNyKnMRl+y1SGzHEir2rjrdmS4p7UU46DaPUdxuvzZRl
2yXDQrYwNIoNP370wxxlNmDswhC5RC7mYohsqvK6990r80rsVwqsKletacknt1HqE4YkbE2Dxv9e
7pG/qxdvL48MFsIuBMCTLZwgSQ5Af6bMZFCjQzI1elGbHMQFS+e3kqh+6P4wfA43FX/c6BWQOH+Q
TihU8xLDDlI6jQ7HLl6aSxvRY5tYGqysSQTWS+AsiJhLuOjPXE05kTkXlUuLZi88BFFuXRSqkNSx
rgUBwQeIejCN5vvMSShRb17xt2o2ImL0+vzKbpJrNUcjCb18dCumNAYqaL+rE/ktCca3qkDbzVWB
kPsQ/D42nQyn5FRPUTsNYk46oQ7FBYzGPBuHeKUEboZFAL/BDV546iIqSP3UYNLMvT6k+ZFEcAQk
fvScDRIW3y5VdepB3yk29+i+oTngplvLLqxN4AXGozW6ZIDAYCRq89iWtvUYOr65AU2k7eF+x+eA
/71FOOE5UviNDiiCr15doYNTK8lJgb6IIlPfrzx0jb/UfbWkxfyeDzWu9a6SnosuUfe21lubMTf6
fVdDCSma9IvJwcEPs852nemar6WEOIUF2QmtUTk/VA1HYQhnOo/voQCdLqGNrv89VHPzy6y+8RZa
TaFNJ7/Nmpv9h1ljjqrYg4B0yMb+aCHms2MFcIeoqpOugqlNdIhLL+f9EdXW/piY2lqpepgyU5Pq
RdArPxeHaHK9DJJ+JQb/ba7LQJtd6w47nCXqdtjOt4vB9uLJaFB7jPE3YcvYRMd2ci2ee4XBsejN
Gy06sol4C+7dPFy1Fmp30w9NAvkIcCzWk4M7/RpFY6p3/cLK2QTObZH4cYpucRE9n8Z9iAEv3y7w
s/ebvZ2r2jafYFMRBJqtnZQsHhtdvrtcdMB6Zj0eRQ0vCOlQadGXCyhraIEANqoybEUvyvnZHSKT
YjLREqcJQqZFIi0R75ATEIjxY/nnbAWzXSBd82xigrwZIKaHy1DgvzI21pvaPttRV27LrKhv4xLt
iiCw+6dBg5vr+IX2PSzqdS2SgKZvrkyj8H4oLkasZa4aT7KfxYizy/JtmlrJ1ojk9pBrTn4gTVBu
a8uE+dFnGBiy1bgRlyIeLJxn23Q9t3m55d9kjmRvzRDx5E8dfJtUnq9so98nEQNEVXHie9803b2o
ifZ68HcZkJqrJDLPPrSUatkU3k4NAPf0BWIgYx3r7IKcYgcbOXhwVCncj5aZL0Vv41rFWR1rNuxl
+BBIQ/DgDtJLEpgZwFDiw4EPj9FZuRGdjWH3BzXnc0eNXmGE5gPQbNr7SyfoZTg+rgzflKGNrnpb
1STjLKpWi4IwCn1nUSv94DWahNsDMlYbN47H88C5wwpxXLTFOTJemIgkfGGt/IAGz/jTUpwlMCU4
RYkfLJS4c3/FTXmT54n6dSz0YpEhiPOEY5oK/twd7lh79mtHLrVrLDhM5MxR2SvtcbzqWGfvOse1
Tt5051CD49RGPvtDiSSn1ubWNZLp+rbQ9AZDO4589RbQpF4b+inJ9HCD7Xt7bv0wXtlVozzWUYTe
vt0UX6xsfPSqsfnp5ikyvB6fte5/RI4UeAtJ1q8HJTe/oo/KwkaN/OcQ3MMyDxX1Ttw5S0C8Skqi
rhrOxrRVzsocCQ9ekHLVHMra8W+NluSx1EUuCXPNe9WDzORkBo56mtct8P1xZ+CU/JpImYwOTIbW
yhSWIg0my0Zx15ZpcwM9mEXm1A5Gy1olaijvrWlUb/CtVszneiK1aYoPXilutKXgrQ0ZgleD0qmH
zDfTFxOX4YnmZjltdlDaXFsKEpyIaiEiQkdKsxcDA9/3KHJm2lKw2eYoMZedXBh0YAsz8PNEoUcp
b/2mj/lOAgdJC9lYZqHB/8203BaXdlo1mQOndXOHCPamEXPHIJZiojH/yzQh7OADfP5bsZswjcha
dBbeGEAJo6cMORHR7jamta9Mt0M1HMsQRB1rDHu99kF32K86WnIHo7h96BIfsqssKwfRaamARz3b
UDYCCoBSW7tH6xKJimloqSf1jW6mJ9HpZZK0QyFHWbK8sy7nXqnuNlu3tMa1OAbrYx7qsasMe1Et
JfVn0UbGtahpcbaQKj9hISdb5xHCrjhg64rGP+a+juRaZpLdLyyD5Vda+8WjEj66ZN+8RecPNzWK
dV8UvKOXdVUqdwrEgU2l591RQQrwCmVeecs/sL7V6jFclSwPnrXW+2ElSfpicbyFQw4nSWi4LznM
Gat2YatyvWpDGFGmNwQLKXMaVPCCZEN6KTtaCAAdOLC1NiVeFHcj7jtk0HIJUd78ylF1/Zelhkga
2vU3JjUWTpNLa2s0ZbjRub1Jco61xY6FpAQ2E32W7Ioq1I9idyI6RJyF4s4lLhObl2FMd75qwOmb
djFi31P2GH+nvr2vWwxJhMqYJUTISl4Km782NmVoLy5BIn6O7Eq+II6U1lcphMCbBs3CP20v1Azx
BsRTOd2drDA0JOWuwrB7DbBP3dktW7um0JALLMPgfhyHYxs4+bVoKhXtLcLXJ2GMoJCPlT689Wq+
4+1a1dQPlh8YuDdFylPSZO2uNDSO9nNNfkqHQl4HuNVsRW/jc55uaXp7JXqTIP+FOkR9LTpzPG+8
UPPutQhZ3UD6eZkhqxL2GNn9pabwEkdLgrvJ5OOsEot25EDaK8lJ4qU4xp6r4hjbUrib6BXH2B+q
4pD7L2OTkN+fOOT+EOzLLK2nqaKpV9woxcZ76/NRrMQ3D6lEekJk5xJcBNbgd6OdSOkpYfI1qizn
RpaL4NEqWXVMGvu2k7P180NvA6hIf25D6wAgtiPp0ud3cj95N/XasxvkuGx5droyyP08W7YVIcyv
u/u6DK6wNYVqKGt7yzSqO1jh9V2c+uHGHSMF7ipt4mLq3qscyM5B1GTDRGCZQXHKjzDNmlvJdocv
D7Ua9198qUPoUNPK7ZDEh9HM8E/HMQR1q9p4MPECWhRG7/zkbYTa2RB36cLIPeshgGO3jtIxPqJu
HR0nNUN7GG+G2GrWSQ5EpROWeKKe+0gEXTaleejG2yj286VppmecyJtrIXLYZRghDzXPYlE1Qqfe
p44UL4XIXoqt59k11XUe8oZHaTE/R85EPdYx3bTfHS5nr8txAlooApzhjZqytg0LRau5URQ5x+Ko
WBRTVoaXoHkOS8ZHQMdAG/HObN2Hufas8mBcupk8HkQ1iLMVkkLGQ5ejQC63+asRRPqzLWv5zvGc
3TDY92Qlr8KJJyKsjUQpGIetHzblaW5PZIAnjlaWH1yRcl12N24pwVmbxosLjAr92IbZlZ1gxeaH
0xHOpF9JRkdfWb6pbYSonN4g1VkNzvfEtuFqoT2HFQi0RJEammPFUHkkYTfFik7R5KMo59mmduNo
xXB7wXZEQ+0cxSGCnjjmdhyranH5L/ZN5a0uuhsNCB+qTD+Eajw0s3hNdqa4aH7HFgTeRWmG9yWv
/6tKtaj6SRwcFWzVxIgiMJybMish3FV6uWtfSieVYPh07pkEi3LgzfPSZbZ7BjXmnlvkNTdwX42l
aBOxgINQ48zMdCvaxAW9vUfPqX0EC5ho8GXt7H7xPcR3L5LraMpES78p+E8plY4FAaVssLttOJVQ
p3kriba5FyxPiBhlZB3cmo1XNZb1mhN/67bExuDWwiWCvHarsqCnjZw6HYUcnLwi24smREBqiRcX
Ht2NKl9fIqZYLYdpZxtjtZ/bcr3sMQvnaYyxH86qkKHD8pRoRoHJg1wilzDVSZ6pVy0b2Q9tIqYQ
MYUXPtgqipeirSyyql9cIr3M1lfzvIaG63aBFJLcsDXWpVi6cXp2jHVXJN9dDPmiRjZe8zTBeeov
EVKHnUgXmJeISuYb4LPoPDdN+OoE/0PZee3IjSxp+IkI0Jvb8qarrdQt6YbQSBp67/n0+zGqj6pH
O4vdxQAEMzOSVT1ikZkRv9GV18rGs82Lc2S4YTWdJj0ADq93xUtlQHP1CgwjPORFssn5VVU6+7Th
uNJK071aEohSvFGz9FRqFx6O3FfS6amxtrIsa4YQhvy83FMycJ19veVuM2VcIm+zG93tER7y61c9
yDYVskpvqeZGx8bHcLjz4kUeSmRL2caU0PVCRG1aAKubKTbzO/DVZIzRiFw1eYWcqXR+GJd47KZI
qVTB3rT14Sgh1+jGAhKfWCFoSqc9y8Ec4bOsZjs2y5V0ZCqiyraxmFhLpy0B17DreVBM7dkcku78
cUwmR2xDykIPjh/jo6JD5QyUSHseaja+i8rRRiDbCbAcFNKR9nLAcwuoW/oFxN306j4D0nL+o18i
NBPNoGWmDN6mtyPWGIrl/Qy8TjsbCSZScvZvTelTSodSrpyWiedt4pAbROYp6YDD0OQ/8ubtzyNv
k3MLJO96Jn3NMnAb/bc+TXew2ijG3R+xKjonOjmssbLJEKvtIZlBVbO2zB86czAOOqvGO8vt3TvU
CQt/V7YgljJcvtZWa4UoX9rDdMRx0yITkE/Rr8xVY8T39C9Cp+Rdt8bKLvthzQsWjB/TM4BuWIzm
PJzqenYvcNHcDbYWOb8jM9+UnhU/zy32Q/5cqbu5YUW+LovgWWmMma+QYn6IwclDVcI1XWLloAWD
fQCvbK2kiQOzuwl7wP0oXPIMHusHkBjG58oaXtic1w/6suhZxqQlYzAsP7R+j0nkMs+snEvfjykA
TGO43DgLN34DojC/glkd4dUQIYebXp00l4i2hodPUtHfJbobHFOnuefxo3+uVRXjnKC+r5ekUzSX
+ePvsTJx4jvsAaBdkKS1dByJO9UpqO61qK9KZ+7kykWvk3I/kreEJUPzNmBJXlfFhc1qcjTsGbx2
yWkTBeyoj6LfNOibMrLa7908TtvQduqTh3XHszKov2TcyxaB5yC3nwKYm2c8CaNtOUD2wcXCXDuo
EJ5H10VTPG4e5IB1ZPMg/WxPzldlLhn43ScRtwmVAicLiRMMUhBszTE+/VJp6PJ4ld1yg9J0HPuY
RCowtiDTHkt0N4YQY8NWDfS9E48eytBEofa9bJs6bjE9hhitfiOThjBJ3upnubSNPPehG7t5Yy0F
0qI3zoBAzHNlejhLLF0e+l0nV/cRsqFLDt1SH60DtcfzSKGU/zuWDLK6Ntlmr0CxFts4UIBgRtFi
SdZaX+fM+JSl1vR3Xb2yoaN8V83WgXWq9dcQZtR026l9HYdgSYW57qNh8poYij67K5qwPpUO0B+K
sNq9XLvso2g92WE+Po1O2D4gs+kfAgxmtgNPxG9kzNdUVbU37hH/UCoOWz3dGr8p9MdFnVyQZvvS
tRhdNctBzuTg9MqqS13lJAZY0jWanYriKJWxqVbTnfz1IULkHqu4i/zx8v+u9KvhGEXDD+nCT0hF
dcJKtXWZRMpWOuVgWtO4sqPsswEU8KFugo3rpOklWrSUpQurBIBok39AodJ0Nr01PEL8ZEPA1tMB
GhwNe0UD9UfKtsZdcReNg4VJsUqWJmuHrx61Kvwlv6ALEp0a00dzOlP6r40R/tTGQXlU1RrVirpj
db+Eo5SZbpwpiM4ospuvtj2t0c4evpK/Mfcz+k07mV6EzUmv1e6TWSnGHSSqai3TkbHlmYb916Xo
lOhF9zGeXS4rX0rJ3RntdFvnFsMabNFaXuOKhjfXouAkB5ilM/aRz2KqNMa5ckiiBBeF3wH/Nml2
rpMkyo8VHD3c/H2SXMhxZsrNPSt63YvfFBwdz03cV88s4n6lRdZ87zoHR/NOUx9w7HAvHjf9umFn
9D1O+udUbapPcMSTU1lF/VYmWPMPxQe4DAQs2Ee9lh0AzzdveZfuZJ4VRuNGRWfiHLZwzWc0HA/i
SomGtU2JILYoff3DrrJaOeiyPE5xU91dS8b4ceLruLx81eUQO/7ZAwh7klagus5dgyJWmMesdbzc
2U5DgA/U0qxldZ2l9vfOU7Wj9PEI8x5cXU8vZtpupWtalklsZ9lkzwaOXgoCUPIl5SDpA7ubnp1E
UU7yba9/QRAUhwTRQAOhgDQ0Pwtlpgj84OF3q56L8CGq7M9CtpEW3gLX1pDNoUTOoD/wi6tyNF71
RqHyW+gTeiKF+UXSVV1dgWCnwHQnuSw/9rSNZyL7KaMWNdxDi4X5NdNVYutwb5fAkReSjBzIPbaZ
k7xk3Ryc7SLsVy2oIFJvCruovkChryStJAPSBAhRvSROdzGNiZf4rNYv9liH1EJhhcighCX7EqFs
ROy4gh0U7Wb28MeScKeIp3uvGe9u15OPLGLKdwp6s0MUZo9GQpZ7yM0ZsezE+6QlVn6MY9zppLnI
cd+hY01mfhk1x8p9bPTyIC05eObesfDMkwa10ntkqecHaVm202KYVbO6WiZb+hRt/LYDJLk05YOn
cW+ZX3o3R6Z7VhN13xf4Ziy4d0CUdazuHajlW3OM6zXWvybLrcJGEKdRTvy0qV5ATCoQQMtwvOka
5BtaWGJK1cBM7asMYxCvOA8Lvo4X+KOvOu6jo7X5aw3nOy2U12Ky4EeO1hdp9dlcnAyr19fS7Lpw
cUwl+3aNXS4YjfUdsnr9fR/O5X2uYIuJuFezbe0YiGOcYykYGiMC+xy8Mux2FlZWyK1F06PVRtNF
p8hH/YiVDgQAchuAV3gI0IT+996UVFFXK/+taUbae/AfcyVYRvs8tjB0M+stW9vsgp5ueml8K724
dW3eTepGuqXnNtYtAdLHfZ/sNEzbVzL6xzVucQDcMvSGe333R9ygNqDxlWGfhYrTs1a24xkK39Ts
W40iiZT9r/mXW+cH8Ike2s2eCv+8PEC7kC0xsgXC6Cg7x8c7ZDtYfngZ5qzFqO69lY9qLa1K9RKE
NcZtiXTrBUKXu3Eca/4y5POdtZRb01x76aomestdb9i6tRbfFUo2bRrX/NUv1muubg5b7M3hGC1N
MTaK4/q5yR3rTroMqG6XIDTuZcxzQ+yAxG2nKbq3RgHr2uGDNjue+lpA5b9QcE5XnT6or2WVkTlT
NHMto11jWMt9Fe7soNZeK9XA0LRxlIOMluHMW3h257txudSsJQ+Bl3mPMpglBy/t3c+/P66HVcgj
/ZS5XoAu4lC+db88fVBe08nvH8gofTcX0f7ZwpQxVttuI01lMjVY0yWI91Yr3pxu+OVYinOknK1s
yzG1N04xUHqczRxB6E6zWe5NZb8Kkbdl04kfIc6KZGODwN7o3dEgrwfUP4NINGCCcbaiDrpQEI/s
TZZTx2sxXWnJpHmeRoGs1N/EnPVq3gqmtd7CdrdJYiyfJ0MjUu4sEJUS/1V7UcfurLu95BbcCbdH
u0iD9YfsgZzKYSJ7cGblvZKWoaJ3sZfTRKn+mkAXXq8iXR+yExS3gPFcdYttHj6bFg/dJ3V0zacu
www501V9V6YNuHG7ycnze4lzvLYzJz117axdJLrvygZGwTqoQTmvnXJCzKxwLtfQvAUOU7bUkSVW
DkheFTvPygtMOfk0O3P/Qr3k++i1JGpCfNFR7rnEXtqx/At5LapBph+0LnEfJSRwjWAb8RXx8rWc
x2A5LISWw1Cb+KIuV5GBzp39xYJye+uSfi1kYbr1qUy9tVNc7eAMhPw51fyEQ+ew0gK0fsM8PUlE
FlfVjt9jcALgMD8lKgYu5Nbz/09EmMFOiDI23Jarce+qziZ1NIAt1+NkRtHRUrSXD2iX6ym/hH2R
G8H5inYRGEtq90hImfDJlGLHYz/9ZBug0Sykn361ESnuwv/VFhYK6U3efWZtCrzHJ3ePWJl2rmur
2AVFnH3imf0+yUYctjX9X14Ne63MVEzH2V1tg8qc74ZSe5+kK1Z2tmCSXJn6yGmVu4wE9Y2j/yeP
X1vo/8L3x18zq1cJ8vz8ApU7nmr1xg9L67XroUSbhhL80pFK5n8yeXIAFHdVWbvfXE9RVpMXlC95
z9sCEA7qdKmPxL47BAdsUJ0HuRJ8ILxHglY9xQCUT2WofS+HqX4SdnO6dCGocu0SK2+JWrqkJaHS
pXdYUzXcytI1Zflf+Yj7JAyRnSSqckl29Zaib3Pub+pOLOCunXMSfYvT1jnecl9DyV/a5uku8OpT
Yfv6AADQjoB8XrU58FZLDpgZ77W0n7/z3o1wXu/nuygz9UdngOYqA1EShRD9/eTZbSJyS7VqIH3B
jNTH6Rxi6ZdsQN0sh8h8qCc7emvZKWhoUK3apogxPzf6x3ruj8I67RfqaYEzD2nsF+mxq+olpZR3
LzzUKUEnBDp1fZLBakAIoMpMZycTo86JDvitAxZdCLE8fd2zmaG4JnOR48i3jhdjqxa7P5pIiY7X
tPVvyn/aWh/6r+/BxtCvfVc8ncAseWL8aKf5U65AZHLaMLzIIYqUL1VVWPtbF8uo8DIlGoIneQFy
Bj0AMBVq4aFTfrOLKwxlZ3VtdkoWQznp753il+3zOBtmV93OheZtUFiJn+WQtTzskiSOT86S3ZG+
1DhYTdA+SWMKtPQcDtaP25zJHD470DvCvxNUElaDmHQppfamQTR8ifSUCgH0GgTRShZwplUCeOx4
TJlq+AIP1cDMNunI/C2j6VRBJjFs1CQoe7Zid8taLgNyWbiorIyo0zq99TM17qrFEGis+mDVWp35
WXWiYQtKwLlTXbg8ehF0uyxsAVtG/j2acfomjetpp48d/KOuTh7sGSjZ0pJDkSbGquuocEjTMWLv
BMOxXElTZmm2/qg0iXORrt4Ku71bueDtl4sobVRju3ac/G5+njW7fnHVivRNqW+7QJ/24jqZu9aj
nynDUzonFZXG+SCuk36bjCetpWAlzSqFq1cv0rX/6yQ3has3LWWi26ScqjOvKl1bV+js45IL/kHc
p1FAi46DnuaA4Gu8qb2meYG0bc8o4fwZOzR9dJxRSVwHOCW8dKElsXFskgbybJ6EiLcqGxXUXpU/
AlF0tzH6izvYFD0PX7xSEhfDkL2zeKekBl7iaW0f/+QbSZv6Y7ZToHmu7LCl0vhnEN/6VDTkQ/3M
+s9lb5+l1ph1Gu6oKtm2VoAJOOzTD1e8u5F97ufQfiwH5El9I9lJt+UW8Tnzw3EtMPh0iv2N3UB2
+D1JrXXMRHMM6rQ5/nOSRLkpqlkyKTIrbZ2q/XgOHQD02ojgK7YnpPLL5KVe+HlZnhkHg1LrUw/j
mDUVIcgurDQKm3956mCsG8yEHwo94vmtF/nOgGH12vfe50EJmp+8m8ndddObN2Lwm9SNfi4jA5Na
8E+bGL+i78sHU5XrDk7JC93JEjhMXpltLU0dX6c+wXigAqitjzkSeTYWL1mj9icZnXsUgMwo8C8y
WqnBqfF090kG7X05jS0y33XyzFr8KCFm1ST3YYzWlrNcfs4a7ZT7bNlkinx42Kn6ujLzg+mmxrfS
R059MaV0re5XQmH5c+HmqLj4jnHqFPynYgi3m9+hw9Q6P31CHbIm/xrq5OqHq/4OjYfu/apKPyw6
efaHq+Zo/+p6Uj5jZFHs9DZX9mQl8bAGtaqHUfkKlso4Y6tuYDQ4VF+zpCOrG4bpPZo42Qs38YPE
36aHA2Go0f/r9Noe36cbppXKdLms7zlwrRIo4U2xydvxXWNEhEM8o3Mx8kxfpNXovmmAZCEkqgxY
G91wloHWniEpjUWLB/XEL7CX9nsgjnyoJrx8mCxzfl/hj4/UcSXdBKDhrt/FzKD+zVT8V/E4U02P
zBZ1vT9Pk7EYVljRmhsZzzQlOMvZrOvvZ7e+D7Nl2HPRFHh/X4Gb3VRuPt0nfuBhw6xtpXU7WEDk
72HjltvUNiaeUMSCFeY3JKdOBXvSmsIj99N0/2Fa7CPs4Q5kmoFKyXvYH9Go8VCa2ElTBgS1jiH9
x4Hrezlv2Jt4KQyjD/tV6XQj09/dLiuXcJdr/x8GJDjiKTd6mXLOdL+6KCkrpDLUT9KSQ64WlFeX
QTk0U9Bjk6aamz8GclOtLtKXcOEDksovyERRj20LmDYrmdwXWK1Mboza4lL1uh1u9a/BLihz3dq3
GJinSEuHcX2drNRVs4OpjXTMYkUrqwnkkxYTn2VhkeX8K9VGSMJDFiDSmStOBl+nbrC91lL/OrP3
i+RkDv0Osm1DmQ5fGDGHuVrA+FCzQjULT07VZ/qdDF/NZK7jdRndd1CscQ9L9RCofx6z8YwwzTDI
bJ4Bann22u/olaEKiZIyxu2h6yofOMgSLoE6ucpjMdYraxxaeyfZdVNpUPtE6mAnGXfQ0VO3cppI
Bfa8JN5vQWlvExTmToFjb/09rZQEmRoDs7LYYzc8t/rnW1OkraWZeZAY9YXTchsVaetb8+rvGoWg
1nPyKEhqFrn7DLU1fXWfbXtoXrXM6Z7jttqXZty8koePsc72vlzHVHv5IqbKn8HgjH7CMaUmQuKK
mU1ggE4YR1ZJy2g5knFR9KHfy2iZuDz7nImlwzKaG5gAhaHf3ckobJJX5BN7BMYYXCTo5YvFRuEd
51oZ3kW5pAYbdQ1ym5GfbK/NRZjrXaNrGXFK832kjDRQoPyl751/CnndRqTwK1f71wvJyEyWc331
zFJimPe4Wpv6d091nybbBgpTu+XGmNCVlCacJPMxayz3EKNEszKWpgyoqdrB7f8hjVsoVqivwFed
k3SNs4V5oo3HjEWG7wC01z/bg+ufdatEQNGIB+ARJMEgpo8YIS99qH4eVav8ifrLWoA8qpIrZzZ3
iL8sAJ50RrzT6dncIdFjvOX2+FdpacZDq7bl52XSULXN2h7b8sUq1Y3vjsX3CqzyWkPYbVk8AMuj
QrzT2ZN+UmMXL8lgchcFDkImuyNnipsL/r/NM0wddpWIUkYwy7dFNfSHfsJwvkEgqQvL9K3ulfgc
x3a4kX6ZnsCgyZ1YR7y5WRSXwzFAhtpCbg3bW8TMnHR+9T3bvu8r/RSrhcYJYD9/0JKDFiXQ2yV9
+3vUB1X2glZvcpiXUQkOrLFh6THS4oUcxjEUp1elHuD/c3LtYShslp6PMQNA6W2fKjiRZMr4SLIm
pQTia8CjIY+wr4f1lczxly5Ux0e38jN/VYNOjw09vkifVVG6AP5y7snLbR3fUFnA/KfKeC2Wmah8
srg93vpjnhgXiJIYAVOGvPU7freZwBLNWLIHHXJdWWImuzZg957mY4X6izqvmgXS8i8Ri43ik4+P
xS1CM1EC19NQQ9g3qy59jfbBb2KoED4Tv/C3aBvpV3bpjR1qxcEPNWqno5BIpZ/K/QQsJg/vY7P4
GfX6/J2NKwSqsioejaBX7oJYcdbUsebv/jAcx6Qc0V/G4MUwUm9XW0791dXHlQQoIXbWZVSHZ1It
6rMWxA+d7NlA2oDQrqruRfOr7yJVAJm9YYmvZE9lTBnMN9GiaxcNg0F5TpxQ/6abgbct+9E7ImW+
v/rYpwb1c8pOwxrJifRr1gHhF2VmsoVmaXp/W3X2pc/M5kvTIiCRkd15QmIjAdNmwXLXO/scq9jF
dJ5nXxWeyzFB47WY0V6k5PySj3q9UazE3oXLftREWuyxUkW1ubqk8dBuO8s6wGHuwrU3+vPFQUYE
iiLcP+g2/9p0W3038Jr5nAAWRZDYn/cAYJJvOVJSCSbcpEdTltZofko3N2NI3efbH9HLPUqF9UWB
gLoesvpBtUL8z0e/84B28FC/tk2TvRhmWP3hBsCIg2Kr4wT3IF3NaAWX5QKZGiurRNHVvTfp2WOw
uH0CWfvkdvxkU63Jr12J3vcHd0Ahzh9zKpL8OhOgE6jqLC/6mBQgTjTKVpq3AWlGKMChkeVpu6Fs
woeYxc0K2yKoxzqFAiMDyiRNt8IlW0n06Q4vCuMtM3/OZBtevVzb2nZgNYgBRRpy79AnxykBcoK9
zl6altq/9+VLn7+ERI261cn1bYbF+bYdFB/uFfoCbmKZL9KHrGitNO6z9NSDy4O0YJdoFeGj1vfh
HVyw+mQDN0Myopy+WXZ8auMh3DcmVb7XZkBBQlfxfQXEMO0Rso3QgNXV9WzE/dewTh7TLDD/HuNo
rYee/8MfO/S5mtD8VCnluPVtmCaGY0brvGnx6DTL+1i1cRmjNJGsAt9ozp4T9i9Ba1qHoVKLtV+C
jF4PwEcH0PZPaWb3L1A/jY1nOTD+QtgoQ4hOyHIpHy/x1eDDhbyRByI7cLe40QxrIQbIwJVpMNnO
NnBGfk28wy+ZN65RUue11WSQLiG+++cP7Vr1KSvYyV765GCVHl5ZCTeIXvoP3mzxOO2s8hRa87fA
SqZHpy954LqDtgtJO10k4hpWs2OJ09zFapa4wY70fWyqeBbrQX92elSql/tRbkO5PWOTdUyiJw4J
/P/cmmDOunPW5A8Scet3Y01dxSB7r3e2DAymlZwn/eBF2om8enCp9MV+MlvUaUcQeJRj9W44kuc/
SZ8ckmX030IGaoV3INJZKsaU69Xi/sph0ZCPugOnt+q78C8IOtqujPRyUcQJPiM77+FvRII2Rqz5
Uz8t7KDcfg2XFtXI9NmFliRjEq+PP0y0sF+acFA+OVP6kKPr/yBDToPUQa6jzizhqkm93R5yD8A/
11I1aKz2Isono5OdhQc3c8qNMpKJfBcUmac6RDkpx7BBwYtlE6t9sKmgGl9Q/DeuBwRT8LdT3Owe
H4rpKAN+oxqXW5wbApo1KvV0jb3NDdpi3+bWWQqoaqmSBnJ8HjxLRdYZ432dtaAyVMfhkWsCu6Z7
jFr9Mvd9sZLmjDbzIeqwGZBmOgLWVMY8B6SRafeWDbbGr9piJet7lrnI06TkAScb4vO1eVvgf2h/
2B9cT+EG4RqsW2cso5I7OZhpNDUrd6woBLUtgmfSlqGZNxKVzt41t1XsmHtPSyHL4fp3FrutMIKx
BNonXklzcOABIlruHPuTO48zxt6JeR/nZWCsChxVACrxvpHOIGakZjd/D7SiuFxNs0dSO+yBSt/B
xM15Chcp4WmpJchZLLUEaV9PpbcWfWBw++N+maNTqtu8M5XjMARhwfMux+TztUY5ZO/4pbdNlyYu
zOnGn7LqOPEjfsUgPl/qVPNFmn2DFx1oqefSRRTCa/AEXSZNdl09BFH4TYKg2aOFvnxAiCjcsQDp
vPOAA2E7UuUXvUE5dh01tQUToHsTZJ0yWOWmj/zu0MM6Q/XFf2/eRota7w6AQ4N1nlS8DCavtg+y
sIv0OzRV9Ifrsm4YtGDND7DeyxrufSHn9Aer7rqVTOiX5aAMMDW2EoOf07L6AwcQrMs5qWGRVQUy
Nay+Dz6J3JUjK0aXp9LDNJ1zu+ZB1jdUY3Evxymw21jZlOzFzNzUB5f8CHgEQ+zMqX/gv1AEW0dN
A6b20WHhL2MQunyEfIv87xoK7eP1Q4yCbLljYWkuX1O+8G3W9YtiDMrD8ge/y/L6d0hU0NsWBdjQ
vP7lMp3SWHTwrOYpNbtjDBGJF/YigyeKeCJ5hx/DKoHydlfAs/+PPt4SyOZe2USKO6wNsCyHyOkM
sqmlgihYlAZQ0AylPDYLLvLWlH+uvHPM66jgJG9NGb0F27xC31zf/dZ5lYNGR7PzLRN7DcNKduUw
+3+BY2Q9B4wIIjn8odo2m3uUaaOjXrnxseiG6l4PXbwKYtP7FLQOUGnc6466n4KFtmGOm4kbXwQ6
6ttqwhMuTS6CFpVRac4L9iJwGL0FW4H6BHES2+/GekCwvX5im/hNdj0tmQpAG0F2tIey+jrYJ+p4
vNtQAB020lXivbky7Ng+6krqbrXO6Ys9/C5McDPK3mzaJ+b4cAenGt8aubHkLkiHDZK18fttgLON
S+Epnz/cxgooYDZlTNPqYBuqBdxz0PdZuLEqJzkkE1h4XuM6slqsX5AOmwcempUOmga1JATxurva
1C+gHdpdBEL/uptRoxQoILl0KKZ+5R+u7Tjvonuw4iR0QVle+2Qi3KRzNH3PFgELkbKYjO5t6gCV
SgtIdfOUBdVbPsbV+SqH4dQg0Zamr2jpEXE4FcAOQjOAu1t3kymluhLEwJ/gAZBH6PG4nTFv3QEV
0qiuDm1YgAr3a2xJMl1Rtz0Kds9J46vPDoRdze3xDllaQ8kTTDF0lPwK4CLrNqy7FU9q5RhQBHmO
ctO5X66XY0W/cYYBR48N3gkA3BJHfWRzAGdM6z/JAQrsro9V71FajmnpKyV21ZM0g0m1tmZb+Vtp
5nXVnWZj5jfshcMnvWmaXTw05knHFO6B9W+wHkMy3UDDEjDO9MkBwKK+LSJ1WGuaFj80sY3bCsvM
4dhH3Zv03YIDRenus5q3uWXzTh+SB2DV4+k6ifyAdpdgeyeoon4czVNhKcGVNSbwIGleQUaN/XG0
+WezW5olmsnr3HDKu8TXkvmVeqa2ReGOd73ik1tBd2dRM/KdXbloLt0O3SLQlICx2QEo63l3Maqo
NSV+OTUH1b5Y9x96pFtmyTXVCb6ONlDcgMwMHihL/EsU2t4FiyodB5OKuriMSGeqKATVCVIYkMLO
Rjm3Kj8nwtsoHDZAiBRgN713uV1HRk2VpStvZHTIiP1wKTmt/LZahQ4ZYmnK3KlsDrZiNHtz8mDU
OQ2ykNQRbLPNjo1l+5t6MVryB/A7AwoLJ91s2bNNY3R91l8f4GnbrfmH6u7lly8HNfEGfhbluLu+
xyIv6Hi8Ur2NwvztXUafbZB1KU0tW4PJzQ/dAlKSA6RKkj/zU5p37XNSOQVi+zr87CUgoWJ3V3W9
S0l0Do/VZCnPVtsmSy4o+xEo+uMMvu/VKvJ4XyCcneaeu1eitrnE7IO3U2qb4DAse1FO6b/bTXe6
Pqf1GE/kLGx+NjixwN7lGmGrLj71RvPQpfy4hkSl9mAr2N47qGJVSYxVsYp1cOp14EMtFwpZnbqn
jILEvht89QkuXot3q5d9G4zoIjuoFg2LwiQvYungwsAMflWHttkqScDf5mTTxdW94RCYc303A8+Z
u3o3tZnBmhi0+FIwuZ5JUwb+6Ct9W0H7in+g20Cl1D7/8ssVZB5FZdq3y96uPZR8rG+mh9ugXEZT
B/XkNH+XAcbG2eJ43C3uxnPvtftsGtDB/Ud/H4ysJyWk8LNFbjD75MRBdDH7tD/OZKhZElJikT45
FOwHL3KWxp6B5eDwVVof4m4hykA1NVErtFH+uMztWlbgORtb7wvydnzwbeCPpja1xrpzlHJzG1CD
IVqbSWZuqEr4IAEidNTxEULzQke1QPfMkwzIQYWlgBC+HKXDWgLljCdMca6Qy3Ynew1Pu19bKhvo
AvtxgAKLis5No0PO/mehDhlG9u9d+uM27zaF1He0LkMwqXZVrs2Cez1o0Axd6HwByd8n0znGSoLm
6wxVL7LM/KzF/ndpSX+oq+pOR95vI31ymLO0XQMTmQCych3py+ANyqWx5AtWjgtIYdpZlu+eYBHU
Z7+kFKzPbAbY1pn34nPlAebBUiQZdpaMkLaP7mZdBbB67izsTqr43ixJAVzxxbn69zh2rGYXln2q
6wMMaL+9IpM135kPmY4Ji4xSyi3udU+5zowXDn/UX7TIMjZ9Wbgb/Lr6e9u2+nvULod7MzZ/Oa6V
H6TLXPqvg0tYWm5LWwuukbeJPQucgzqWX+QKms9/K5nkU/rb2NmcbG7XULpXrFNY0S97qPWklAiE
GFgW5xZ6IXnjH7RJAwNSqA3pV8NdG8aTLCT7wlyzAU5eZMvgc1NKy+8Vd2Vqgcn/4lFvq3WA5jBk
l2H0rqfU8dHYkt7raRPr+lb1ahSNb1GUGZszS8/pYPRGsb7B0Ltc73c5tgprIwPkcBvQc8yVwrK6
tGH30mvw7aSsOLQONJsJzqoa6lfptFu/VhnenRJp134pBkoh8Xe/dLX1iMJrCaTtVqrtWfc6UHVw
A8v8+1v/1FNNAaozbm99EqKjUQO4R/l66/dcEkQ4l2j8rhZ8LDrzOrJpefLV9vBJzmp3vJSaY57N
WTG2fjrOqJSmryZZxJ9L6AL2+RA6+Il1BqL5HooG2WtZGLaEBiCrd/wyyv4Vw7240oo7wZoJIg0+
zX50Kvvyzy5TYYkgyDPpt1TvGnXr+j3xBlJbumTinGKnEtZ9uZ1G4KirSRmr46iq9zcLFIDG40UU
xKTPS+zq2FkTdzN14ussOZVDVUX1cfSH+3rRFLv1J9hjnOEBbpRaT9WVX/Th/cyua9MaZfex011G
XMUMD1Gf/rxGI7SzuCgvwlx+C5+bCA8I0X0YpQiKyoTl0HrpF41l8OHWH/tZvyuXrMDYBcVlbkvQ
TUqxnhrS6xvp85J4Mf0EqrBurCpCFYDAa2dW88JZFROipiqTAj1Pk72My2EIQLpDvEFPHV7u5Tbw
PtusvEM++FBvgnUSBcmFfHNyKftwpPL7ux27mIxBkChWrVcmFxkYrRCGgpz2Xb7IacHQuk6sl6Ap
T/J2oy+/IqQLjn4KJ+h6SVdOlWb5O//xseg+1FlRn3oK0edJnbNzN4XZWZpyJn0sUdCD+rcYvDPI
nxstuGcuEI0GcXJ6u4Luai7y7mZOsctGsHwetLPaN919kcJxHLI0+asBXuo2fvTTyj0bDR+1fKJO
0hxJ5OZ7Wy/0T5GT/pQIO/fPpZ4lX5AiR4mGNZDkPMZFrwpZHHy62FPr/2yqSxMUxvuoZ7jvwYZd
90eUQnV+w5Grx1sN1PnJRQxrX+blADwvpcoWGcE3dXAulkVKOmqVtY3e2I820Ub8w/PyU4Vh+Xbq
Uu9OnyqAAtfrNUZdrnsVoKqbLrupGA1dkdqVPjZUFToOy05zXGKUivZVl3cJbGpQAtKXS4zMIX2E
VfpVbNWiPLlOvSZUNtQk9RWIQGWnL7ufyK/YGy1nE/qH28SP3PdAA7nRg6pPP1jkv4dInFo0/0Xa
eS23jWxt+4pQhRxOmUmRFBUdTlC2x0bOGVf/PWjYhkZ7vGv+f5+g0N2rGxRFEui13qBegjYBBmi0
+kr0iUPIbjWp2/ROtIJRhX5axea2rqHV9WCqzk0Q8LyR1UfsYDB1+d0lIsQgxiQJZfHHhGeeXeIY
+mbsyTOs9QblT13pH/KJddNXzWSYAKYS6vhn6EfqOrC84lbUeGl2MsIHblNhWxIE1tqLA/sTKVRE
9jz3O2i9jRcN53SUSpy6Iab6WdlfmrZAwVCwWEO0uoI8raYv3a8+ESgOUqe+irkL43WeOy+TIIQy
rSyPOZ822GVrgcMQiI0uKn7iP0UfOwaLp3f4c6A5FkjH0hRn8tuoN8iOJQztu2UdcY0gQiY16NRx
64iiWQ+e/8iOxWS3wR/cyP46Igl4J1rL3wHKdjzBaf4W6OdAVbPXqmiDm55WH5LQzj5E5MuPHoCZ
DQjb7INZ9RJI3BSC9NRsjCpcqexLrqJp+RcejkLKa5a0QpMVKTwjMPZCq0kZDCwjSvOR33Dp3s2T
H6K7hc24639HIUv0JkrpwjdRZk0WOHCc4SM3wAuY5J9rNZr3Q+g/zWupvbzLNRezokJLnjOMWTd6
4of72ikSFMhc/xQkmQ2gnNG2KawHBxNGMehNXbFdv9oWOZy8+F4Ds9hnUdrtG5jgz5U+eqt2Ui4f
eh/NmVD5CFk9345j4Z8zxQuAjNW8UWY/fIG2MIciFYBiaJTqD0OrAwNtKpcHtelhzA7beFVMdS/Y
moCpfcRzhxifVjtFKTj74aGziLNq+5BFvr/tO+fn2fj7bBldzpAo6h56UO3bfxGXDaAguA3v3UTP
1Q92H66pCg1gGcF+y0hArEP0jD61SvI44+SdYj9affsj7arPpYQZm+q7NrgKz77l6L3jmw2NFGuA
AN1C1skkuVjpyWTTW2POsSpbYLz3jfk0F5lbdsiG3tSohkbVuXGa6gV5oR1P9hh3dnqzb/VS3dnA
4z5NoKW6cLznAG3qi1m6FLumfjkeuasPRQGcNuuOGrYpD+OQntWsMF41O5DPKLJPAsMaefch6w7o
moIOnprYfMJ6kTJtL4KHoqNKa+LYIka9vH9MW7+5iUFd3TX841+rNsOuyvafkZWWz3o72BlPAu2x
by1uRKkjn01NHxtK5KB9x7KUinqTQV4a/vKivtx6snzIylTd1RpsvtjBUgsCmLIKIit5NhWjfyzS
ZCUGhTQONJgvhkeGVXQpDrjDcvTYgevers2r4mPC1s0u2+EzOFweJVzVuCM3Ut1X/cB2y3a9nQbR
ZDsTcPqYJDPJ1KdFS0TQc3KjpeT+W1+ExNguRQjx9FYwRAQabdKtozbWsM8xQMpNBzHPjV2eYSis
GuzSsTHdZF1lPGumIt11RpxjSmEYz2lZjTfkAg+iJQV0YT6dBc34JHrkJHyWcQIFNM6QqiCWYpl+
dhJrKS3pyBLfwJ1oiivVfgDdCSs7KophasrbgXLxYtIU4emZsOECO5cl8biD7laegVHZCKdN6kB4
50714mm8t0tUwqdOERRKcGR28tQWnWoT/oyZ5yyRaWyS6BmjPd560V3cqm1NxZvT0ePzCChQOapt
Hh50KaUpRsTBSQ3dOSi6ah1kivN+0Yx3cDwwGBenUJJh9iktPtphUh7fD7+JnE+7wJK4PQ7Dam67
nTbeodUwSGtx6hbYX2DidUyN37aXWpdm/iaLS8BulYqi3lTyosqa+7ORpmiLwxwpTssW4ppejeFK
EG1EH5qndrVDuuAXIcKDxT1j0BopHA/2EH0WSLF3wiFqJQ9icMaWLaO/Bxb42TLoJ/ZwiMP082wl
KRYWcY6kYuqS1HwOULMCH8Rjv9yg/0n+TIq2dhXz3amai9Yr+r1ce8Y9TLWU5FN+nSNUK/J2WL4P
6yXEVgr9flkKtYM1MIuNMSZs6Xs1OOnkGFbOILXPVmfFtzAbj2JQdDV9trUds3oowrF9djwTmRgH
YpUYHLqk32boF+yaXu6urQrxTDcn+TAn8rei1I1/anYF+koyYToz4rPXB9B+1l6fWvfCZaV1gMV0
+eAgFIY+mLBf8ZwcnUXVUQ9ziBhYOUnTnX7aQAyWrxxbzIyF6lgYkVDPvMhei6ZmRv0mzLxyHpXb
+OaanfKQBZL6oOcT98b6pe/s+og8TFKMeusjczTpO4tmO9YDRnwQQzvI/uhsIwXtp1shBT2HDtBf
AOIPH20fqU5NMVxykYS9W3EKwwNp+LgIS+cKIkBaaPJ9Q2U96aTiohua8YStVwTJmuqRoFm0DcKY
qMTMg97EpjDt7jVv8vIiAkQ8GEAAtBMtAwkD/eqM3QVJZuNJdCkDiRNH8VdVxtL+hLPguz3coBLq
aOqhouNOSAxx0GXFOjZR8H3pEmfoHW0qvXEvoiXWyLnS2rAm9sW0mhjAfc86GpX0l+gSYb+nawOJ
+fnCiCJnSl7OMGaEn0z0C+GECkDyjENe0MxyHhXnQf3wBpm8AJyjCeqMoA0K+m6Z7Oe5C9Y5SijA
5nwwgEiR9Y3Sc6CMyl2WOyiSxFNaWHHuoqlLjAsvUCcbwcGLNoOyXeyM8iu3DOVuLpa5dvn8rtlo
kEjn0aJLnxvNio5xr6kPVQMLJ5/A8KK2mBd8uior+FuzhLcjSo0iWIyKUmM5BYu5qBG6j7KCBTLg
NgAWFNRQbQiCz1MKBeZFqF/kqleGzWDWKU/HXsEOnhEJsfthNc9JKneNCq4i0i7znIQnq7WflIgA
H/MgexIZpKhtIOjEUbibedVLW+SiRIw4S82hXLPrCn4GiraYKIaXzBU0agBvInVkxmRnc5ti0Cw/
JOSIXNmwz65ipyfEonaRECzqHPlxovQeNCFLpBu4q83z0GI7Atw7idSOSObEVa3Bj8ybw5LuKcL+
Z59vhGw7FXP6dDV+c5D0qV39Hm8Uk/ayxvv2zHNMEBEzfUfb5QYPSHltv7oNPrPi4JMNv0qSbV0H
1b+vdKU8YU2HDmoC/O06YLSytRXy0yJY9ImzKiO5GvT7Zbo4m9etEG9hq1juooKkIogVLiYujTrZ
a+s090kn652/qfJcw6jO8HISfnF2x38ruxNny6FwHf/n8LuY0iwZ8VolOrWTyOK0whKiBZikqVV8
Fvem5QbV1NaTLHvZ8Y0zshidBjSSOMefIOsJuP17AGe4XzOWpSRAEWKGuC+iO5AdShXgYJcpLq7k
UYDvchO/jAUaUeTRrlaDFv8Yy+ojVnRrpfUVjOHS45ShfRaRRUV+MBqTB9ECifMh6fNynoehCDrh
yMjciUEMoDqUddBsFKs2hm9t7BZRATEqFQjYOxMuSjRVHXXoSEdxNxMvKCgQvFJLdodTU7zcckR1
2bdHNJ+C9AzfCaQRcmzhXeNqUA0Sd/zVYVf9Vxda4e5NkOLK4d3cniMdlzvuGiu0kByXXKwtNdXP
Rd3rZz3GmC+giJNNLUVS+LPAT/86FTEq+Ht0o+tgK5rL5KHKg3a1dDphsQZs4N2Jrnl0iZZkoH6S
o/Dx31sDSUoH+7Wzb8kt4nFuO58tfXpVwmeyYoyiwxSvtz8Gisl6e0eBDwejaaUOoZHjIFUDav0N
wlKGcfRJ8g/IQkT4MhhmNx9+j7oKtzFqVAyEIhAk6B2M9DM/EFq1Qyy0gtWS+U+2+VXNQuVBwHNz
pUl3MszNjRgTByf/Jk8BooE27M8AEe8p7Yvpk+2tNxNHfLX81TVeLBu9SfCFm94OULaIHi9vhQi0
p79MnI2qvVLRNzgt/fOMpa103qb0kuixM21lODhDWxzrdHxopYn7plXXeCiTj3GCM2CgeM7Zsrz6
bNdZuc1GvCxzhMhatHHWGr7jl9w2jMd2MJ8QcLY+UWr1wMSM9rGD7/8Bg6pVNY7WpyRr+n1CpQTc
AWEmuDonxeymSRTlBEcak/opLMiUz5mB+iR6tyQyVZSORDxUzhClxai7YJ+zGQww4K0b3M3Umjen
Te/461xCLEd0ztA68M3h29C5lwegfht1snTQdIwEO3gIO20qmkty/cOWVfde8UvrkRzRxXaa8qGy
UDu9eHbgwqRJzPOYgG4A7gVDfujDpypI7ZXmyNkWY8QxPcl4C+9mdELrDlS/eu2DrK4GiJUfQisK
USrCzZaEq/ZBqwt714BUJXVN0+u0bmUquAN1oUFJjZv7dgi1iXdPStdvbKynQoTAsJezMXL3VlHO
+zU4pBcQ9FpVRVlyOd3bto0W3jtW7B1CSjcnxbeNO/B70d4FKz6xTMoN4pvWCwIdNYrLpgQ3LDU2
EKMNnkVasqeFQvYLCRccwcSpOISVWrBHcoPN0ifmBJajrYrCbtYuRtG3LlLUa8sv0YKWFWed7Pqb
Dg9J9va/YLStUqjXDpFq0bVAZqUhDN7Eog2sHwvwBwehP+dlOCY7/nBeBOuGYFK20xtcdgak5nGt
b015I8aDwgUS6Vs/3mnciWY8hsk2GUocWBc4iAB/OCjqrcF4N1vRFIc5Zmj8bIIGfqnNSm9J5AAm
8U117U7wjbgALB2yhxYCpeKQfohTV74tHQbQlaFoJTIayKEKxVMEHsa178rDPE+fNFEBOpo71W8b
ODU0RV+ix8VdZElPoktMhW/4OdFDZIkSD9S4b0uvHTL0u3Foqp1oNio466JFgUE07Up50RI3uImW
84jgsv4auUVzS5TmqTQa6TWseuck1kMsBbUyH1H9qHsYq1b+Np1kmTef9P/R819ivK6qPwbk0Ebb
Q4M/LF5NAIBbDbr8OTa69GxHAfgwwFgvle1/6xxk/DW4yyiBF1+blLL4qLketkYtdEJvVA9u1aAA
nEnVWkeb+UvOJ9svouZ7ULqfSzttrloD6nqw2YSHtpp8cWF8Y+6kGfeSyS5KDixAIxgBfpE988UF
P4/CVYsehT2Z75Rx+mUI9E0PlOyDSXXxYICR3ReoPXzSjZtYsJRka6uPaXdErbt/CX3IbdOFclnz
UD8pGzwQi/7BdIBkO0hEPUdef6xNzTz4vlmthrhnK1s1oH0aSd+Kf6f4TIj/LpvuXRo2+mX+X0+f
FSPoGoTyevWw9JV+5G31gSq8LJYrfy9vjCOFHjc4zv5DS60x7GB52aOyF5XDpX8uM06j3UCiVYx6
jX4P7CrbVJ6cX4bY77dhnOnPVoadn6yG3l8JGUZ+kPQfYxXfvNxpPmmqLq9THp4eqFWAfOYrcmpM
PVpHmqLe64abrPxWt5890D3b0BmTc1IkwRmxG2lry5b6nNkFVeCisL57G2SMkhfUTq7OlDR0p2zi
WKNbFZBc3Np1TA7RtRNlHkFRnbYlIptJDGUKWiaSJ2rhUhb6fpL1WUpzg2NGx7qXYS1RdltqbfmY
U8pa4sTIEiOaGMD+KuYtFT4xklKQWwF4+NT1tbcW4AsBw0j4Cm0GO/X5jhqw69Isxy8c5bmTiBFo
jiKSwWia0U109UFVXQaScjjmWZipcL85cPvx8IPIo72kK8U1zeS0/UsKJfWzlqjtFktFHzbWoN3E
IYe3eVGTdF8iITd3if7YGk4FT3jnYFLTFl2mjpEy3hNIl03TxUDhRPVeLMlPGeYh8NC83rXsVW53
WzLi9QWBq+Q2TLr+3eBWu5Zc67oJ+uS2DPw9VgzKGuBAF3OWtQhT2hS6ohSNZ0QWJ86I+Vc2qed0
kp4jKie1+9Rv26NW9cUtskm6xygPPsqW8tR2pXMqnUpNV1bhQGqoesvdyrX861QEzL0iYI6tSYZS
IA3bjegUQYXrlsYaK/DsGCP7UvsR8D2lMNxzbj/Bq3IuuKM5l97DK3ejTeKqg8JNP7Vy3CLKvugO
o1Z8FIEOxWkgGNMCfWnfeWUdYLw3xcVDF2wNjTdJxIwQKbl/pf1JMlJ5V0JpnR5Suk9pG6ANGibf
euSw0ARPk5uFHgR+pJ54jJkjBHjOtJS3ETmY4JUGDN632uBjYOnNpKjtXLDu7V5tB00GurnRox2u
oG9n107w0W2NYVM4fXMUo4aqHflsFU9N3Mi3Rg8/ZlkQfMSlS9nnlg1128CI8acgoxLcdVbl3ZeF
Gp3tsrc3OjvhLy1YOyHIJEF1Y1fsw/Pk92MrvPHKJgCuG1pX/mh8lULvQ9OBhVUmBrJsRO/Gaqm2
rv9tHt4c3U7hWRwHQCu7+rp3X3uBTf6uz66mmmRX0S/O/j7oJY4PLGgKmQaQzbGP9TRrmdpViXLo
+/iTlaJE0yk5cu6gI5wJE+FrIbZW0xmiqTDzKt/ZvBsQwUGXNXuskKLVMmNZZfr7zlHyfenhA9Eq
JJnjx7Gs8yMKatkmL93siHMjIplRNN77VaruxyoP7/Khre8iOW/2Pb7gaB4igivzl7zIIRbb9tB2
X/IwvWBDMsnJvhaYa3ir0oju81T2vmBMp65MEPDPrQ6/BWwye+Jy1aqucj8fKlm9x1du2Ehqo2/e
DUQgwKFUkE8JJEczIZdN0Xa41Trwe3Of17ra2UaFFYVT9d6SR2wKIqkMDuJKonPQkm/gcfI14Gkg
aFIQNVeX11Wn+nXuil0bQY4qzjdh4I3YsdBEEH5ALBodOB6P4wF42ASmUVT3G1Bwld/6qdVl7OaW
Gx5WEt+0CCyT6BITlhthqMcfbC8q9iJt72vqj0DBbFi0SADyXCxOl8N7ca0wrX5W7qz6sZxkgAys
J7M4ML8kpkzWQzK6B922jf2AuurRHBvrCgC2Yg9olx+7WnrAHcrFKtvVjx5gqLTq2m8S2tnTBqh4
Vh0MEFtMqM6y06on7KVgmMRu/UCSHTUGRBM/eUmKLKCu/QhxAUB8+zEue/XSCfuJNlBW75pV4ad7
R1YTMgoIqoek5w/19JMufpfDyZSyUvQX8QO//KwvsWJgiUXt6UW0ln4RGwX4SNoB3ksXxUU+CXUA
fGkSf1xbBTQq0bSUMThXlvddtAZYYE+w1x/rUB4urZu2T5qRhHsLejjK8gy2Zto/ht48ZsOFWo9A
PvdSrJn3GINtFn1ctzJgTA6ms6bGL8fwQiZHvzKST0Vf1o9j+zoYfn2NRg+xYd0NDqRt8Sn2VUBz
U98yYPLAsyqL8mdfPZ0VqRYcfBy/V0swNwvbjfqzgC41mWHi4uN9nhFP7+BMAthUjR7/Od+d8U+D
wE+RgNjyPJmuRNVdMiMJNuYYrYYstVDifc4BJjwZ1PWevQ4bU2cM5TsR2uuRA1lBUia6j7rFKtbY
in+KKbevljm2J9ESBwAwysE1+auWf/Eg7Zxq8FAQMLh7HN8AEsGhwqJVAHPNqEU/QjlrpU0wRYFl
VKzeCo9kKC2MOLrxVOiJvLYRg9yjC4F3kIWicKKU/Q1Gd/0o53pwqi2Pb1Uk03QG/T53UcMIagBX
CzBOfFNH8T026qrYUd3osC/5/b2eH1/FkJhpKEhWRwZUwaloLI/Nj96ou7OoECNbW25DW8/mAnMZ
ZdEd9FpIWVO9ucwQv1Lcuyw2owdKQJsGNzRQQVbsbpLUB7L0Gxu7oGTj4bHPVOMiILMklvx9K3TG
eJTVFMhc8WRJIsi+yVl16/FJdEixHK0bu0Lmdhp3g4DnmylcRd0JyvtUiJ5uS9Z0KGo7ReNyG0e9
cdGHjHuW6BKHGA/nqV80PHycZ+hA6fBtyr3hbjmMbQ5xLNT6u6xssgLqIG2zKxHtzrOTiBNdywxx
5vQylaT82lVacNdYfgEOFPHxBsQUljCp/9FPk8+Awzre55/0Kd0qH3s96T759sTAc73osS+HYdcq
PuLydRPc1U57qAtdX2FyjtjQdIghzVyl1nJ3ZZAr84DoE6OZYQ/XBuehAE/mjeiqHYPMGJX4faY7
6QFqEBZbRlU+ZK6O03FH3XounYh2VOa/2mHZpSfRtgoQVOtkihftamIpFXqL00jlFbtBpoSiG637
qbJzxDzRYwzj9uRQQfjcV5MuCXLZtz4bFXzsMFSW9DG4/X1SPyk/TpMScnqfx2mS8w+TetS5sUoI
a5RJyYCXqqReydStixz/E1lNSduHbCIRYfAuEJfYE06HxokBbJtedFj6POCJCBaV3Ub0iQUMKFrH
1oDVXUz7SdGnpJPFqEURocJCASItB3EmDl6iYdloFtwxFPnngNJ7MnCGX01yipPycDc5vTBXDIiQ
ZZXcSOJVrQPsXPrerZJXHcIieQ3P/9fCyyKW19nQaM9Lj1hnea1FKUXHQBtv7/qjjs3/mIfhsZj+
o7o5gVLgusz/b9vt3zY1NjNdVzZXEduo3wetix8AJbanHALsavbLdE006wK9teBO4rdpqn1506R+
PftfdnAKd51eWZvFQBMq1wmhxPzKZlp+ZC9z1LLYOM4QCQGemBEYxSZDimhGVpRdSarAUQ6jEqAx
lTjKKlRqFSvZerguh7HThmtmbQsnC64iVIyJ7hGs0D4sIIss8QHWhyqAc5YLnAR8zDR/GRYr9P5O
LLd0i7NMKd8u9+5iy5Kg8m98J8LTXFkKbcc6SoH2+K46JWpRgEEfYxEwVbeW8lQT6dLW851kvZSz
ltG5WrW0RWksmKK1xpW24kJi1CrXiH67N8l0v5pxp5zmWtskP0oJ/JvoEiU9cZi66goDprlCh4DG
3FwA3dCGJUu5JV7q3Y+S5b/oHbtTKv3WXaBkwUtUYuyswZA5ilErHIutF5b6TjRxZqf20yvGRgQr
I4VsySqztRjtIJABweLj6k1LtWUngbswKCfTKvxYecqNz2JoXgxHFWfkniNahV49ilcVK6DZSVB+
6Pl0QeIp/L90rZNBa0xNPGyD83yKPROnKBeexRlalMEZMZCaPDaAycz4qviaeYJO/POgTU1jbIoU
AC6dsiOZSL3a+c92V3rlf56K0HmWWOAf28uVRIwCNGWN7HNLEuLXS7DEhUXbsgYZK8hyVUuud44q
ataO3vvnpRlMffk4RJAB1f7WKp29fxdC0TGuVnOMWELMsXotxI0Fa5BpaTFFDL5bWvQtAyKOTNHX
SLO13dKfk6yt5leZJ+24s5UEDVGQNKcQI8STOPun5v/S927l/76U/6eXEVe+G62WF/jfl4mSjvvJ
P8X88dU4ag7rdBhuYtZ8uXkZaAB/u/TbsX9a7v1LfRv/ZkxMna/wpldcfb4iLmIwe0XHf7ymf3/d
t1cXy4ipVdTgZ7CsvYwsfe9f1duV/ofrJzGgh/f/oDftN5d9cype1j+3S3Xk98pyC7akQXrKp4M4
6wwjed/8pxARN+HJTuLsj3OXkCXu3dX+uNS/mPtuqeWVLlf74/Lv5v6Lq/2/L/XH96WRpAcEuhE9
n976P77aZeB/frUSbioRTIW//af/xR/9x/cUdz8yYP/2PVmWWd6Tf5r7//l+/HGpP17tH9+P5VUu
7/wfl/5jyDLw7u1eljLRJAsiD1GXBts7ezXwAHEd2D2vja7CexRcuQLskE5/Qse0DXT7KEucrQgU
fcto14ZwHabRZWBeASQrI5oB4nZaBrHmnwuKpodSzxqpPdwkxhzHiqrcFFovXyQv7c9R5knIT1jD
J5sCd50G6ouDwTDwOVm7b6eDE5j2OYwtlO9piUMAjZ1NfzLsUy+cVJUqyZxneANgtkhvlDlaBIop
5CCoSmb5aVnAlDrvHinnd+s62oiCWowPqNs73mtVKeYq7cbmrug0/5UScEE9OTXPYV/4r6Y9fEOt
GU+hqZWGiDlAO7wXLXDwKAdCKBKtXBvJQKEZJFb14ie5c4JVhj7BLi+LyWgKMazTm1Pd9Up13QMf
+tnbLqcilvRHhZhciGBMAK4QcLiBTjMqExvbdKW9+9GzG+01wcyZulD+1MqR96Gvbfvk+yE+8KWG
kJHL9lrrk3onRqu8b9dBJCknMar2wUtPQe1muib4C4qaylQOzZB4XSWg279AbPuG+JLy6MshKup+
MHkhpN0XK+3XlCaCfVLigeVqfXdvoWB7jwnDKWhT/c6RczXYahLSAkjNXJeIHGGYa6V8ET0mASZy
zq1zV9cYok7r5O2kI0yq+4Clh3MhMfnqAoPAVUrunl2EgaQseLbIPGBydybZYO10TM/vTUcHu1ej
ozeSkLH8zHzB6ExFrLFLMAikaZqko5GJAlQ0NQvfdvfAztUN0vLGi2lgk4lBi/tzFF3J/ehFKaQg
grUeHd0EFO5WBKcDXBkklIyfo8NY7MK2D3YiOB2hDygotOxEsK7r2hYVA3UeBYbabBWn9ZCElVlZ
VuJtjATIXgRnWeFs9EFW9uJP0Ehq4ackeQexcqw61YZtc3UQc3UNbHbWGtrBlHDtMgqfjD8vF9+m
Nj3n5BM+OCauLTbbzDGNpCdHMrBInLp9Pb+Eek/NdhzDD1pXBQcjKuKtGPVlrOYl1OePYhQJvb9g
27hXPcu7i1O7V7ntw41lKy4G4FL53EDWPNhah/DO1My0WrmmiX2T+qF81pqyem6HZO2FWfQYltKr
DtTsDprauNezKFu3td7jRNdhS96m3SlyzBTLseQbWoDRYw1MfJ9M4PlYzWHtBUMX7sD4o7PiGMqH
NkIbaVST8iyajaZj28AtUZ88dNwhe87gkuYWAO+8krJnQ45QDEUE4RRHMLP4vri7IutNoH/adYhL
HS0iVX/QwPgeWxNxJdHnQzF+sGSv3RUeGt2iTxyyBD2qOnJICE1zRZxakJWnOB4jZMtSYkAtnfuq
beVz4IT+5HD2OGod0hYKrIvIOqlNwMfZNXuSy07G0ULt/04cxFDAV3du1nLyZaiwJfMBJgUj5olG
WPhPQLTZ/VlV8xr3GaUPTC8/Z032CZklhHoGAweeKqu3tacPOyoLBayZ03JQo6rCv3rqrN3q54hL
nnoVNejH9VpWXr32r8Zvowuu7p/60kn2Zoly2hi4OghQdeMjw6PY6hnDx/EWGv0maMz4EA9Vubey
2ntg62+sVSnXb1ksX1N4pxsfXPa+jc1TqVfQbMFJrLWoGg+NnZ1ivbYezNKwHqQIOLM6kvcVfUqm
I4XJT86q8ofwQVGsfYjO4CXhDe672D2iISkhh8eh1L1iL1leskJFQbpYhtnu+rCpVqCu6hq9bTgq
82mWUWXO2zba1iiDnJuJ7SLORIxNjnhby2m0bn3ySQqgh7TT75M0kG+ihxTDZGjiW6DhCBADpSP3
iBCiLi36dEuJKM+lmFdMFfFe/5ZiC3ldbO/NGl+xAMzLRvSJQ5o66U2zXvBVj+5tyli3VFunmIQ/
25H+HCKHcC3iunzpJhioASHtIlVe+YKWHkxvOEBIBrE5dzMve3CUMntg27EfQsm82EgagAVATpEv
3eMkAPmYW6O6sXJZ2vhTNXDM+/QYeWAwdD9oJrnfFVDCcuuWtrm2Pa+7s+vwFBe9/dDYTg9bwle3
bhXEn1op+lgXUvfgDyVvJcKlVEHLZKVIEhWjVBtQpBy+6J3b7A3AMo/UgH1d3rTeaH63JfOGfQ/y
G8lUMSw1ZOxVvT/GNikIvQ7TJ9EHtuvSqgVqiDn3wDjK0oMWFONZHiR9T1kkdHywHImh3ZoyyzZo
IwavVtVVK5zqKpA71aW1Om1V2mpHIWSwzuIgV3gELk1xpmdWciAr/ZQWDTLooq81psKfqfWbWDOs
3YAr2RpC9XAebLy+PUfFEdJS4o94Mq2dSErXCNpah6gwlRe8x8JNpyGo4emS8eDG0hqTqPHUmtM7
VOIGty2kOFlJTfgy+FOWmvKuWvb9D2Oov2hmo37IPAe8XR0HB2Rb0p0JYNjs77FC7e99nr+Oel33
GKr7yibLI21tol5/0ZLSPQ0VgvWjekbIFzEUO38KZH3bShW4hcH8rLdafDZGMpWuh+2QleXppYek
uO3abvwg1dg5KHvuJKq0SlPNuVmbyOjNmziHFevcCkO5ZVJvgqOl5bklMaHurEAU6/ulbyitfOsp
lbIRs8SAEo7yoVdQt1z6UMjLN9AeP+UyO+UcYNaLG8ff46BRvhtOuRqzpqL82TkrqCjpYxMgcto7
Ml7vKpm4rJWg8EUOTqpp+inFvDN3Qv3WUg252bH1fbCV9FPdKN5W1dvuqJct1YO85ufMzSD0tulj
bRn6c9nYYKtAv1mtXV9rHisQ3QZNZ3QBfPOozjZiNHVxM/fHQt1LXR1f1KI3Vi3QzUpHYtNsT4pS
V7cYAaHnMYO1aQZGDzbJsg9+V3hbG0TIppdr875HR3Ivj2GGS7Fj4tIGyajuq4PSVdneKrLkwYda
iJhb6n1LPPNUpG3zIYpLcnmJ3h3lNBke7Y6fRxEhB8OD4XXOi+zXmL5AKjoESu49Iw38NXaQ1bOS
drhiOR9u46oJ7xSjMh9q2+JpExG7r0nVfXf0znps8YThaRIR8lI2iy9pvrNwSFspOBk+a91w8ZxO
+agYqbIZRs248KnP7pBOSnd2GgCc95HM8zKsrvKsXyeVFX1NofRMygrVzQ5R47D68i6P64xkftjs
8lapHk1fyxGbqq1Pg2/exsqHKJCYF8VMwh+jUX2F+aV+GC3b23SUfm6hiv+8VUnyHsU2BDQCdBp9
ii9SE0Fm1xTgZ1p5RbU8/9Fqkzy9jITaYKBSlSdPilya343I2FqWpnzJnK5Y4xiVPMhmGB5kwyqO
eabG2yZvonXt8kFVG0M/TAykW1A22rpW0gorqR5wBOA0HvlQqI3LT/wvg03gOTUe2GV5bFpWA2sI
SaA0Cr70DxESY8+wHy3kDwIE4Yo62ypoQdyr2eCi5p/ZZy+F55jwnzulEOP5wS1AmXbeDe1q4OoK
u6UQd+v7IjKGnRMgH++5Zrkv3NK7WGqeHDB4d+6cLAqPpu/bpyIPfpgmsjFyL50nrCtqCirC73lx
FC3RLw7dFLGENb75JYq0dr90LWG+1zZbJ+q5yVaW8fx/jJ3XkqS6tq6fiAi8uYX05bKqy8zuG6LN
bLz3PP3+EL2KWrV7nzg3hCQESYIQksZvMjX3qjkbnvIlh/fkdy1Up7vB6DCyCtXa04CBnUXWnuQb
wnk/ZlXP7vF2K694oAReVzTZUWRTqSuvqQq+1dRZYl9qiCKxk4g+mEGp8wElpBUYYwSJ8ijod9U0
tG7SaPbtEPXDS69/Gbu4+Q0Bz+ODBJgk+qoUtlDhQj6CCN51jtsf+aCAjXK0Xx3q2VbWonUdGw9Z
M12LIXQuwXBvQMz35Nh8KuwAc0HigrbXYy6/wN7AK2dL6ZrkUzF5WTCXB7xOu7OhAS8oRrt6VS0H
3QsNZK7IOmPe78eGOXOoWqNrMap4VCFZPNoQ69xeMabzVlbMyY9utKzLPPnDoyhP9PDRMOsCdgYf
aW8YrVOKwuCd2In37i/kejOgtTnC80PTv6YIg1xGlA49HI4bZvDxy9CnuLT704tvFfnODptvAhqJ
wpmCWJOEjYTIiw0ANQrLMDiWoYYpPVVEucBaYttonxWnu6vkLrzRJNDakk/fy6hmdA21H+6tMpee
/Ml84J3OvhYdyr/Y3QB3WbJO5+x9RqWFfiuZWcRoKh6n8xwFT1hZ5Leh82+RxfFNH+v57WjUVyUu
m7s8UCw8ThW46or8ItdO+tAV9XNpIhky2OV1Hsp/emtS7gqjUO4gvxr7WJJqrwvC+NFPtKeykpWb
YcmJTTyl/D+7vwi4lY2dGVbcC46rTLuLoagY0hoFvIXU4nliSWwZvPFtMlxrbOt/KKUduQHGHw+5
3/3TRZp5mPJupA2k+tuUNvgpTs6Nb0T5vqr8i64n4ylh5nBTGIZ1bFoM5MaEtQCL+FGZ2dYu6LOT
0zqPcVE4v4H49LIB5TAY4FxArvw52hoza2BAbyZMQK8nxnQ0+R2QIWjiKr7e/dBz802qkehCat/N
ywKp3AC/EFXp5u+WLz80dJBPtuMjLWXwhXVR9wXiOVWB1xcz3N2CRcVFaWIv2WYDRGPCiU6T65ug
8AmLRpXzz6zhiKse8iLqf0v9sM+ZfwauVHzX0wd42saN2AxjZN7gU01HFFeP44CE+dwOoafCLvmZ
ZNou8Sf1a2CWdyY688y9ELqH8+8f59Q234DBQMDu6+9maTFTV7DMrbpJe5qq+gfEUf/EWE45hUXj
pn4f/cLhYnD7qAwOkRpxP7uq/zKO9bc0qgGRgrT84s+qhP4U1r/0NWc4Mf4Jr6niHiPWcg8uBgmx
Jr5qcoU+gBpOb1oGRNHRGudrV9W/WnA/P7K4f4xmCx5Tlan3coR9jVNF0n1vthlSbOmvImmNr1oU
1Uy2feeS4CNwtcLw2UaTGIc+5bUOTeUBeN+ryFVD1TD4SFu3VIslolg/bFiiSEYMNWry+DBljJrl
CXeqLJSfS320XTly2psO845dm/sGLjWFf8gbKBwFRnY7FL/GwxKmPRdLiNP5NWKd/IjqpW9o1n0R
mI6bsJZ1cHKLQQtddfOwFRpL1g87c0dYtHRNJP2wH0NFD+IU7tMd0r098DW5Gr6BHDW/g7lYE0vJ
+67Cmo3/riMno/ndojJ6NKOHZ0N+P6pj6PK+FWBHTOuaVfrPofOrr7Ich/tAbcazsLKCpG/WKJm5
eh/qO/4CKzwa6CiMrnv/HGJN8FCPEIQQ7wt/hMwKi6lyXkzHrKC969mximznLXNg3Dd19IMFNN3D
V6u/q2Fu1PVOKA4LGWKREirEkjaYt3nx+ql4q8rgyUMjDYn7PnKdcPHzUAOWaPqp2Y+LabmdWRFN
M03PUyJnVzWr8msSGbjtJtV3UYMZ7kJ9D23QitAT80OgBfAzMA66+pWqsHg5V8cwd6YvflVjXb/I
lo24CqrZVPxgoAlJlNXzYS7eJocFLseKWHezgvItUbN45welfhZ7dbl7lZqW6WeUxq/p8ChKfbWq
7hMbjWG/K8B9ILnRnp0W1Bos2nzXZxrklEVDExqG/hNUJwNBHukk8eGSfCk9cqHFk9jUmn6c+li5
F7lcjZoDFtKnNMQOzDFMmiLme9/U4CRJYft9NlTgZ5qinI3Qd57LpH9A7Lz9Dnpt9CC3DHf2FFi3
85RFu8Buk69WERwEsFlV4FgpAIVw8dMs3i7kaf+7xmzQRIeoMC6QD19UKVJv4E5qu0Jrwh+p9AYh
YPim6ZG0h4BqnpF3zPd11BluDX2SyVpueD021l8KZBAfJ2Rhdak1vnRWy5Bea75rhQEgUK2rfSbl
kJz5l+6kQfQpU7lkLGCj1yVIvk3SHKomvCgoJNzPjtO8lmZ4AyRlfGSq3r5m+kMe5NWLxSLnF94w
SBWUmmriP8z+9KXMuQuBmfY7NRgrTOflrHRbRSqOvV0ZN3gz5/A/sYCCjfIkNoqDVEUTI5PF2LBP
PBuq5i6oxvRgzphjijrVYINrlNH5Wg4bJqW7LicJe+zb8bDEguGdj2XIACJnuwu4RXC0xAZUXXzx
E+frasnRmQ9SERfQkUNuuWREb1HiY5WBYOubKMtVPK0/pcTevDA/1pMKeD6FnbvqJP0TCddGrdZv
JGeIH4BjGqxdJvE+hElx0BbRgnmIw7ulLgiN2CvVITkYgu2xjVkEOcRKGYBFjW57YockqywVMJST
xh3ovP5JpCxWdteU8576214Uk+8s8Yr0gczQ0XJNtAl/ZTmLdrKfmF/Q7c6OU8kErjR1HG9nRDGs
OSp+LHVhnOvMCxeHDgkKjNbpYMw1DcR1Z84PyA8P9KuoGg0GMlb6sqP+7x3iCDWSH+I+fg2tFlBR
FGsvEdphR5FtMlV9Yb6jHquCaDp8wd2Me/VFAkN7ldqw9IpSiX+l/xqlpv80YE/gJs+0o50j9RKB
zDvYlia/+sn8JAXINWn+8JLPdBdNq/founTN3s/sl6iSrRKGZIiluSRryV2ex+G9lpbNA8+mO0t1
8K2XfXKiaNkETBXOkR19E0VZWJWnUMddgHbJixmUP7EriO4SJdJv1LzoWKu8DmY33kWCagslbbzD
84Y86JELQr5mxst2DDHOQsiNtfQaRq2ntEwQD3Qe82UCLdkvhJFIRQRaL53qi6VE/VENcAjKIO9f
4wVUZ0/QiwZpyhEtoPOGJqi+lGpv7YZcV47CCW1CsngnW/hyC68zsXdcKstL5Xqp3DRA5NVkjB6c
wm+uTaCeRqtB6GRRPM1GHy/YNH2MauRMabGLZ1VlXcROUM/AcRsiB2JvOzj5ZW5KVLaWQ52eKA4K
tV7j99pL1kvpoU2bFMcOnjrCi9lhDupyXxipi0sm/ZXTGTdwLXHIXLKiD5Ol4IAW93AVRVnQN7sk
tGmk1qI9U0ANkpW4eZR7fcfHTr3flPSWoiBItfvScoZrEiSebMIsZakmfx4Zqz3GGta3AnWspf6r
1Nrynb7gjnUa4K5stPAosqMZJRdxqDSiPJfDrnVDGESsFs/JrazpqAtv+Uxr5x14HOQPlt3bjkjL
SggjyGjLFl4dTRxPNwYLaC+GQieMJjJrF1qGASoBz9Iqw19z8FuxCunfFPKglktYxLUtmFgtqO+0
KQpuUgskltGE5ZesSAiSzmbwqxl+t02J7t1/jtGzOdvj6V3fyXWhnaPksfed+pFpXenhC9Mc155e
5BUHRFy77HZ0a2RYMo87rZmynayb0UEgUMWGoB3ySo38p0xgS0W9AdTVYV4eh6jnF0wtVa0xeMGI
nXqSBBY099viOdDBn4pU9J7a9koDUQk9lllahUvXDp39UBqFw+gp6H+kusViQqO+xi38qbmLCobQ
Zv3S1T5L7lQYLYz00AgMHsdkKFgZwhdvMiKNz95BVNB9dUIZLpcuuvU8LbbasMAJcGhnvAyzNSOK
iU3EJ63QCTIttbaqra7bbhyV6VHsQCcf174UX8xSszAPkZ7EeFXcaB6nfaP10FKX+yrKRVHUWE/r
rRdZgxpip75Ygjt+a934sBoSzboVY6HI0cOL7yiOJ7Kq1RT7BiGDkxgEaSMe0voEB1TstbvfmR4o
L0rlzNepM75kqdSfcyeC+Z0OqI7BKihYbccz2H9PZa1M4KXWbkS52GzVRDaLEwSQmrzyth1IQqZH
LZpTVwjhBp3f3xHgdFdDVFEmNHH5VkbEv5E6FmXbDjtksc0EMe9tZSzayuchjr8X6Hoqjiu39oPe
sroioOgCoS4A6xFEvQt+kfeiSOwU5SI1QK1AvgcayAf55/cjRJVMLULN3WpXS21xLq3PD/VCXxO6
i6OfVhcNuehN0lGUJ8KfC+018N+w2cB9ApRlcfcX+gLzccSj9djpwfimd/NxXZYEcu4FUWLc5V2t
31taB6q9VPAxsoLbGRTZqxzO8cmZIQbqvXNggCTfRF1hn/JpkG+kPvhfKabQ9ulv9QIjuG3Ft3pC
amp8ZPCNZk9xKxXoIYkBibXEJXxj8s9iQGJGpX4KfKXxxN5BslCfc8YHzLdstMz4VjCchBS/ZMWn
AwphxxyTrPiwjHnce02DzYKWhtFCQQH+L2G7jJZbfCt+wohk6ZA69C1ir+ZU6TWSs6NeBvqDQTBs
VUCd9LuwbZTbPwKoZCUwDrdip5oiAT6hsXZkpaB56pwWclXqhKipkUXBqX0qkkcCe/WjKEnadvme
o24v9klZhlCtYyI1l+IKnOpfG2L4xb5Xl0mInQVnQfrPzVk6KFHewUglQGIlPkrira69FVGIClrU
P1eyBsHc6N9av9LerGERGEy1eB901KrrtmNFcdCqH+snnaV1GYmDqPMf1+Jc0x6ySp2+VUxTd37m
VDdzh/11WMVXuTBuqj86rumiX2DMTn6v+J10rKzJPMQEgb/Z+EAOeEybY6kdsul2dTeMe9xhOoTN
4jozbh0Yqrsijp2XQkf1qOMCcAh/FsJKOEURC9HjNbfsEznVaLWX95pCZGnL/Wefqhg6FjGICAkH
Jm0yR2/MMNKsdBMDyq6w7rsaUatFaVxsBkarf2rA4MSiEv2frtHXGuKg7RziAEtCvuf9HFOia9dR
JXqoQBeAMJRcpFhRnuuomfe+NOYHFkAU1CKm6gw0pPHEXrMck/u+91/ChLoy/ojPirUXu0T1ti4f
5N5KH9baCto0GlrNF9n3gnDRJcJv0W2tMT1ZYn2hMqDGKp3cHIyFgKctm2pRsx5Ce7xhQOWJXLVI
WK+pZaeoxjreeAOJ/k+NpTypos6Ncqxwp6i0vSqsUKOXsdrrLQADk11/R1ZuvjOCXD5Ng/PcTal8
J4os2ArjzghjB6m92KC/maCuVP2yYFA+4g4zQVUsZTm7Ey/APBXSLSOsR9H+RRGKb2iXqsR9tpfm
LwcRFlnfIVHLwfJy78tju1dzlma9/9cBoT83T9uvbL/8fpCVFP2pqeiA+iwvLzpM0Etj9uVFZDVZ
xXI6jxqPcIKOWfPIALGZ8r1Jy9sZuKftyxAlERZqvQJ6ZbYfeANdq9H6kzqOqsViZDTfS86/a07T
p+zWHvqzzCLcIVAzLn/5oouvt/j4G5GSuVVWc7Pfd4zD0N33dBiihp4ioBSZTnzoiG1dx3EMDjQ2
xZtlohr1lIVXsWPSjCsurdGNMjnRfZERd++n6Go3sXR2ZAQRI43h8biUNUTzFSdzvB4FHq9Sm8K+
oK1A7C0r2kMgoye7izVfvssWCklUxDcWgwikHLTcNQLm6rtUrrTbRkb2F7aa32PGN3wt6JpudcjH
OzNIiR+XCPgQQ7BYwU2qe7GRMKBcU22rHq0AjqE62aMHE7u+n3KDFZXQhyITlQhFWkzndpC36vs2
wDMHMhIi1r0078Kxrr6oTYXNsy+XL5KqxV6g6/VbYTATZKDb3iVpFHphizFDDOwN6EdHQ9YnLN9t
5D1ZOCKY5H+bMAzaDbpSvkolbgpV89M3/Pmqtbp8tBHKOABps1171ru7xLG+JCYE4mYsy2POEtEu
bxIvDIoJziSbJFPGgxxhei7KMJ4anzJ/fE6LWCYmhc1qBRE3kmKwhnJbNw+M7csgtvI99g/dPrKl
ZFdJGrNNP4rXTVg7h9Hq/dvJx/vccPDnklFRv4hNCoAYvc6suAvg/e3kLhtR4jGc14qlEFdJ6uxO
DXL/NVayI0KrAcxGumDfCXeiVqCzstLDdnS1AvPHQBmLc19MxbpXh7CDC1M8MnzgHHWi2K41jJWb
qanqWUqWXwLE6i/oTf1JbWViR1ws5Gyx21KB0oFhorrYiJrbgVvZVkWkkNbPgSRa075T+2+TNpos
tUWcpajM/04SheJS7Ah07bygp0VeVBUpUSZNLUTfFyjH7VF1ovLiVGN/NtvyWfMd9bBdfpSEo1dP
6FK1BSDEUbrR1cXiC/jCZViA/toCBTdn41ehmCXgjdBwHSOQPDqLdukx2kvV2Czybfm4MZGkyPPs
PAB1YJkXB8FaJoYt6AHipMOsxs0/ynJqInFEjVswKJdSme4bIvrAS6t9rYcdomtdfLJixnVxAfbD
M+YczoAZlDB/sRbI1ycibp24xWKzVvJblUeypkWxqL9VZV5onkYJ17Ckz7NTs+CUJ8XIspO4gQVd
awutkgcwdAR9MTVdbjsaETmuVrlWXSftbog6YgRL+Xb7xcMUZesj2nZve7Yykdo24rls2U/1ukjm
mbeh6Z90ZBnwsCCczwPeqkmiVYh8B6poWi86Bfk5eUR2KlRp0h4MK1e8bbZrF2VB19l/DhR5cWe2
2iL16ZBP2Q9/fDtO6WsuHjtCZq7J+Bzrmj3vRQtoLTWdvR5e/w5ZDVahWmNM9+JxsdidX7YHvWVF
2fZEt6wklQDStgcu9nw+zrGdXV5CmYoCtQBXI5cyIda2QP6DTU2MjvacSc3siQJ6ovZPUs+ANuPM
8jz1LAuOxcWg777UhO9pnEtSbHCerT7mswhJ6K5FjlQ8n+12fXjN1+R6d/Pa3PeOv7fUn5PNYL8P
+Govm3i5H9ryO3/L/q1MHCF2iMO2rChjRezPqeSB4LAsDb/7xLld31TxTopNt3QEImUJ0o7Iixf5
b3X+VoaUBI9l2/P5F8Qecdr1F6YMbGBdxR5IO1aBlr+9PVPxEosH+6lsy4rUp8P+VvZ/nmo7/afD
QseqWLIJejda+shIxnPyT3LJ90sLEn3mhz0lk+oUbQt2TVlGUhwq8utJxJneD5+AW+Dm9l4oUmpf
zcemS0/i5BWKobtZ20vIXa7vs3hNRde1fRQ+lW1v8lbvb2WFsjA3RFMUFbfTiLItu51GNOktK1Lr
G78Vfvqp7TR/+6VeUVEMDF5SrUWNefmarr3f56Q49kPh+iX+XCoqfKglklulMKr6ee3IB9HHfvgt
UevzWRl55efe/7l1GsYCCtuyydKxiN5FlImsSP3/1hPHisMSPd3Nsdqc1m51u/S1WxfX97+S4nlE
oicXyQCoEwCe79uNEJ8a0bY7BecfrYf8LgcBjVl0YSkBtfZGdBIinwFbXACU711chdNI175sXas4
11+72+VDvb1oosqnets7JnbEgSMR357k9SP/6T3+dKyfSaxiyZf14s3851TKxXkZvM8e4iEo2g0E
LtQ5PegstJDGxf4/g7UPw4NQDDDEhWwbcdVWEOMqru1NghsHcTO2nl9kP5Wp4i6CXhODsyYM5b14
Z3ORtIFHn3RWv47SqH+bALbPnhht4SIkQfdb3npR3Xe65yFEVTVq7A9j0PXqxXNsekX6M9RMxQB0
faZiACqSa2PennSDLa/kd+ZJNBrE+tKdNOcT4qHvd0T84/VRisIP+ffHCJ5Pq+fxvDWmtY29j3nF
6cXPbq1VpESZ2Pu3rCj726lStdGRTdnpy9xeXJyo2ibFPwFoWOYM1W7tbrWKGR7CAg4oXqZwST+5
yKf82y2jO9ETiRSuER+zRZhlezNTfgeaWl2SjlVIkHnVxUdR8+RHrDTc9ZWN+k5IDEaRZjQT+ur0
4ZPGqJiv2/aVFJ/GsYiT2RuKApIrcQQX9MHP7caIlNg0Buh/LW8PjfrQxbD3t2+0BJD5AFLxXlSU
RkPZ4dvLPAg6NadevsopqMJTA9UJRS6wxhglRJH5VDUOVPKxOoo+Z65ThjIFDPJ9zy0TrVe82Y7R
8TGaTZN5fhd8lVCtw4KzzNyuaYydqKI0aPsjg8gHeN3oNb/fjspO3EmxYSyEdoZ1FlcpnszaVU0Y
5KKaZ38RZVUcOS5LLFfTmH6FsGrOHPfpwaSDlBET/yVe8bQI90rct1yI48mjehGvSe10p6RjiWie
xxsGShmrcirum8UPvhjJnuVG1OSXx71dnwTueY/IxXf8kF4Ad0j7BsuI2WuxoTjHMst1eIKlLlK2
X0fH0fZGM1UXBnr6ngbwj7j4D7O6dWD9oXR91cRwe2vfQ2NXC1SClYX3Mdt2FxUrITLStifxeq23
bJlbirYtTvKpD1rfb1H46ZBSImwblsgjMhefMHvC8kYMTP38UOioQ+OORewQcyk6edhfbjbY3WEa
y0e911kHAiUKbf9kDNkjgTNXQcsmC/xbM068bG4fzexaRI61F7+aIOm5RBxd5NIPQcm8mxZEY1le
LmSlXMMoMe5TT1LRMD1J9bMe1to6SV1nsevIQryI4j3fBgefyjQxWxB11uSn/SL7fw8w1mNEMyB8
e5CTwj820XCARWat06X/c/RhajW623lzXDtajduY/lO3oXHc2mpu6h6YoeEkioio8z0RfcqaFKUi
L1JiYwYSlQIcLBg/DgddnRHfwM9Hb4z91nGsw2DRet+H3Gph1uekHgv8aVn9eF+HEM1kjM3A7bD2
hjWTfngBt15UvJTreMaZ5fhEn8LyouE5WTieRIsEADNBNVA9hCb8o6KkB/H6iSdOpM1V+8g+iabX
zv1aQfx2yqLbLi/qeR0qiiv79Lt/Kws7ZwnNRrdtz5fZK0dTPoDieli7s3roD2hXXsVli7OZTVAc
s/bPcoo4ozU2MktI4Tc1zJV5b0kz0fz0OKOTLPZ/+MKL614/lOvbI75q6+sk/qGhNNFl/mLW+q6t
peK0rXxkvabuulnJ3Q8DYlnFAbPU9Xxt1h+a4IekuHg9yYtd0Gqd6TaowJ2KzOIjAebgkMa0QvGN
F/PfRmVNTSKaHZTRAd5le477L9Ucmce00Q9abjE2Fa3JatIQ4k2LdHr7w68XD5KqUlGbX2bW4o0Q
P4xN5UzgBzDe1vxEw/rcRJuhe8oKf4c97Wmuw4V5959Vqw93cL2jy8dfpMRdlAF6u83Y4p/73m3p
XTHtiiqi23sfKYBGuvR69kZPz1oQCmvLkMjIzeg0AijAP5JeWMxB16QY6I16aBJuWM7xITn7JYsE
lR9h5BeddBQtd6K2aMFhUHFrRb5FRH5hva1DHPF7Hzqd7a2vGe7tsjFQ15skbk0TRu2uzFXkrcWs
3mAhYaqScw9bbvb0WB0PKgFs8bpqWfvF0GOAMOu3f2AJAW+Kbx+GXBPwtX3Sof7FmvNkeg6BYJZ6
1YabYeIItvzDP7eq+97ONQq5YgwqmqW4zVzVJUR7f3EUcLrjdv8dhUBSvHzvtrJ1LNsu/wtxRHVd
A8mV6peBnvc+ZZ3tnGcPokmI1iA508xrPXjDDEnohH8LaCB6JPHL5mhF+9BC6fHDWyOS66Yw3FSt
rFO2tBhW5Jx9hfvNuUS+eBnASrV81BTIQOPEsju28/o69zesDDZlKDMqWzo58ThESq1RZUSw/r0n
XS9K7FsbjZLI814kRaHYiKcmUhqxbM//124z67Hsih0R8K+4JKnrpM6O9By4mlQOgEJ1H/et4T9r
dlbXSsfGKjvVG5CiFHdmHdmJ/kivAK6fRHJdqBQPf02OdhNcDP1H66fDeZvr4XjAQEw3K/fTJHBq
fURZ5xQVTWX+Av8z2wfp5KZmBuyOJaVQ/q2HzyMBz9N0NJbniLQPIALRTkS3tT5iCxyum9x0+rL8
IMaAyzpqumzyZTMjgrePgvRVFImNXt30uAGcRfU8vDoOl5wuo+BxeSPNtsZsInuR5+99eDvWDyoU
0F2cH/pSf+hbDWSLRFjVssBGNMroKSY0FwYLQVqddPDgyG6Grl7TeEwCfXsmW50r1QremaAJHzTb
TB66WdPO6Kxeg8WJK4rz+ehL0S/AbOYul3pp51SoAQcAk1jMtxpC7UHxjHaq4bV6/SdblgSz0CLS
vCgwdvDy00vc2eFJ0zTpaPpRBr2WQEUx29pjV9Yl38uIAOqSxWnnLVKN+qDOkYtJqH+dp+dZwysv
B/d3zVLgTrKTWbjxEH7rpYkTAsxzDhGUxS/J9LsBN30t+9K8Gi1tRUrrDup2hFKzHTmvDRTWHahb
mR5Oclc/0CrwaVITPFQpgIrZTrf4VN/kTB4aGXEVFRWASJJ1cArGvR3PDhe6i5wx3M+ddpKCOv5W
6m+zFspHbH/NXTJIT0oSoBEnwZvRml2el9qbGX7tYQ41y3gYByWsApagJra2BP5/N0N2RP4Srndf
/9awlZO8WGFoC9JyB+Bz3iFpFnhVGle7eTooiTpfZDt+jboRUlOGJRJ67rJbx8VwMHU9vu0VnKsX
T59cMnlXC/M+DwK3nOgcO9NGzN+I26OCNeIujUsN4+IgP+ez8sz1aJcRWMHF8Qk98v4Vfg8DMxNb
oHASvCDDwWCt5vcEGVFshhRgcjWrvWcuZxCnsURtu/015zAVsGxPX5zi+1hCzJmcwXqJmurVUFv4
o22cPbTDCEIynO17c5hyT4+MZr994NdpFCL4yW6G/eB1iKtaXZnfo+XmDQE3AeffG3V5pNoiWBFY
YboT3+1O9x0vM7XJMztnvE9Dxfd85CJ39pKVNfkKO6EE4qOepQwveFwPCXdF6rTH5Ef1mgRaFtSF
DjRxqRzUHA3JGduG6pg7qZvanYJfZtKdsrJHgj4ak13QJebOmmtopnLk4uAb3G+bDu7VxckzQGo8
3UonZsb8dOGc3U2+oWDDg5ZbL9WPGEHA46tHDZsyD/XuyFMdI3Rb23x0ujy+Ibriu8ByQVJLPXwE
q0lY2370WyWG3THGyCHetwNo23Uz6SZuscU1TlUDp63ote1TjLPb0nArOzsnVoIJQGDhi4pDCbB6
Kby3y6B9nPW6fWziet/3iNKJnJaPym02aOesrJPbZNmkFrL49XSdC+g8ujOCxQ3+BRuSP85zcqoL
a7yMibL/10BTFECZfY7VXrtBEL86IbbvjmNVeFCCQwyYDb5BRG4Ok02DshHH2Ol+ObpSNRv3Rt0f
TStrzvVQACrjw3cjUtum9COYQlqyNzu8U4dxdG3EKq8+udaX9V1tGQV6vPZzgVkQSIb03jGK2qtt
1HWNOXFOSiU3OyQIoTYaWXAJtd4LSlv6mRTOxcZ5dEKyo5Vb/ycC9wkQhBrOTDG1+jGO46NWFLB0
jc7+J06iL0qBh6Y0Bz2udQ1BPQutgQELCwSWS9ltqxAp8UUEX8pL44QHH6EqlPy8tsgDgnUTAoRR
iVulKQWXtAu8PJ+/1a3iu2kKuSAckC6t9C+6UZfP8GEhpTuQUEseY9aZwd7yfc0tu+5b7xe4GaXJ
N6mO97I5VkhwRCwLJF3E33Zuy7j7rkdFhGKGj7OMT1syTWLuUW6exwphYZpocU4ytcGmyHkKs/Zh
6qb21EHy8wYsDm5huT1VPUFoSXLcmDj/vanIkpt1oGJh9S6yAPTTrJrInoERbJtIlpeYFEcagc8a
Rm77b6tknsKED3YacLHYt4/tMg5okBImtLBQJABBnOwKCpwD3gVVPMw89RZLyETWdmUQuk6M5KfS
WZCGlsYIDrRzVUR7PaD3jjtXwVOldtPRydraNQuwLCpeuEluGQTFuX1Knr2Aqc+Qlsf5zti1WdLi
CjU+stQ66pZ51+g+SoUNhB40tSNXVY3RM3TAZ012Z2lx+RpK7U8FOtuNT15/YfjLteLBV/F3K5/O
rG4ltGcbaQAlDlcqUAN/n+QuYQE3l3RjL7ygZ+0/HtE9TMVOHVFQqBuvT3RmgUm564aeBdOsoMtO
CsvrJGjfEoSAPq1UV5cV46oE5pvj6MZFairjitv4716Om4Nl6vgaJp5WRfqpzlhNiKNfA4rM2GNk
b2Y11Cdjuma6rRx0HEg8wl+8piCeXRhH2qVUZ9Vr5Wtalq1Hd2jfpp3yI+on1CC6GPCa36T7oi7i
F3P2mW8Q/mcdQyEgpmjlrWLiX50q9hkYK2sW2hRcLNhYt7IiVVjIo3Ss9NCVZmgtGctCqvI0LXI2
XVffj0WlPOVjUF+A5v5OEIgoDG+EfnXsTOleyb5XtSm/IKw7ncOsqHamIg3HRGHx0Wh7885aNrne
PdZddVP4oXpu6hBWR6JOYPrkH2UZWNB4FG3f5QTbEe105TohUA5I7sZokIEwpBjoZh15FZ73Xqoh
1KoVuePxLsPINczvoWH+KPwgPSROruwdxR4OWtyeZrMsPKPXQ7h4wwjYo612djY656wuj03NqKyG
xMdM7CQh637LYNX3YnW6pubY4oiddPiFK85ejlFIgWbd3lq8iadKMl/avqoezVBiWWhUdyk0m700
4O41t+pbgnkrX7YJ7KQO0k2rk2ZPO6gvQ2smpyDX9ioro1JgqHsnVb8UYz/fqJhCuakxyo9pQJzV
L9TbvMbgwZilgRaG6V1aDuHFUn8hRyzdt0bqM2+U0d5I5JGvQP8GbRZOb2RfgJbjgfC+ie1yrhl6
Ujg5aCZxHkjl83MevfrD1LtaE8uHzA+0W2PClbWZhsyzkzs5bJzr3D+WOpjcBpoD4FpWbTCd2PUV
T2gete7AkCLNpxZBew2PtP+h7LyWG0m29fwqJ/a1KlTeKHR0AQ/CkABo+6aimz1T3tusp9dXiT7D
ntkKhXSTgTQFgGCZlWv9Bm/hDdQranYWrlN96N5cYtdCISEaNcjL6MZL2mPY3vWDu59tL1fgCRRO
4nRfGOpZqZ16lVZKubBwyuG/E+widTnWXHYTBmgrrTQOlhpaa2A9S/j92H7WTrQtqHp1TTFCTdD+
HLzB3KRdpzxgDiVWWuQiJdrMt9lYzxaZ9w2AxLIxcyol+N2vsh7/YLXijjgW9R6vENhNeHQRHe0S
nMSWqVXctCYWq4zMrONVP2LNREYIksrCK/uTgl9Ybfhwhe3qLTVVitB5eqzLxj1heefibJW0m7BB
GwffLuCU6lCCe1pXATA3EWQnd6whWNfmUD6IwXix6rDnm5gjVH+7PE9gjPehcIDQW1lz0zS7viXE
vWqmx49yqCdeQ54b+2M52ZfJcPUtRH7CHqUGL1aWQeOOpKg40srEdFK0+mqOXX0D+2SsPREQUXmQ
NAItTzZFqeBpgg1FNXb+njsaHwxSfsbjK4duGNVzE/uA+t0KeSr+fSu5WI4Z2soeDQ8wKCw0hJIv
RqvUe9cqqfq2KT+51bQIcFRxuGqD+sdo5+hrj152tqveURejGmCFUcTX38bkSydNpwcjLB5kTx7G
RY5Hky2O2GpRuuiHfgvRQb3aajtenZV8LRsraNDRHUjdfY1Vmv3eBX589MBwXatIHZEfHV6+Fgx9
G6zSGgGurzG72/zEKh3weA8G3lVV/0H3kj8QYgiuAKGCa4cr9iaBj736GjPqCvJaA3Av19MIJFjt
bgffbc7yiKkwpjOx1lb2ZNM2A1lloZucr25wtV13pTt59NTXyHHotpHsdTgu18JPjVNni0fZk01j
oW1bwTrYya6ax+I8TnzJeb2uV8Gt7SAt4MDsbOUYbILuEQrDlih+XsEyUeGkBAe3uK+otKx+akwc
zO7vwQoA2N3KHPD6lmNprlSrPFP8ddX9WSqdc4UQ6ly9rh/XbhY1mL3jNwMif8RfRwkvckmUocyb
88Beqq0Oxhz87bHJCXNtkG5XvRko5uB/tpCL780wzCLiub8rAzjXRWfcBh2/ZYKAfunM3dHJolsZ
b9XBNm4J8cxNnepgiRVGt5cLBjZR+3hSMO+e18slqKckvseGNxjNfWbr0VUpvfxBE8gfpEkdXeO5
KWdoaW1mBZkqurJxQ3aoFbDKBzJiZYKtDFIaEO571SyWAArN5xLzlmVm6ESMdW48E8wNa0vDAVTO
8gN5u5lavyy8yXgOErs4FWP5KddicTRe/Sq8zyXDT5WfRUxhhaW3nRzzNv4zQbEBgnQdPtS+0zxS
4tJvYxxm6xAia4rxyTIWZXdrrCF5VBw2/HNPNl4xu2b65XAf8wPTgMDK3sPX8SNz56bViw3c7/jp
fhTmSGtu0GItJ1VseZ8qfN6/3rLzcnsBnlTbyzFcvcRDOKv7ywPkmN9D8A9hcN1XuJQHcmwq17I7
mlF5GX3YbvO3zLHOfMyUaKd3Xry0kc/bd5qp3soWSLxqsDGr3US7kfLSbqPHudUb7UUO2ZGN0fpk
Z1t5gD/a/bE3xh8ERdpNDqWxdzJLLgzZc3XHBsCk9GvZjWx+LLXq11UR7yq91k6e2QxXcxhR+ij1
Dx6Ow1U2kxvjDGO12vzA/DVWeu5yKrTo6b5CFC51BXD2BrWAbewgQBd2WFRrmh/+YfQnqZhSCPUH
xGzjlR/AXSlmnpzNykLiL9S0LTTs9qK0uMwVre59E1W4N6ep/BPn6ocxV6LT4MWf/qzF7BFmH525
sSvHX1Swih8Ng7pJVRXNrSvjD1Eq/GyBMXGW50hxVPZK8aJwlUNNPicLmSIIa1Q8Ri2rNqpi1gvT
ypSdWy/zUT9XvYaYXB15O+fWddnaU76BUzQfsVusKdBCNB9trXhtTG/PtRlsHF+pFg7CDn2uXR0X
gYr2s0mxdBpQ6UIc2iH9EbqXvEf8xfSMEmnowNupb3kDcDhQVwLT5Bt/+qbW7Oip4P44JfoVgKdY
Qb712Dp648maKm2dCAulkCleuqGRfOuTwd4MdUy6ocgpv1rOGldlDRNHcq7tGJoHA66oUUd/DJ2u
PgSl8+k2yWEqvGitTxMMGr1K3wJ7q7o6sR1mWQVZ4KUXV+qrmjrKJowjh5pvljy2kfITxiNqMlWE
0p8DxjL85NrQXwt/fDK76sXUMvFcNKmCl2L1oxwzdZ/MJhDsJ3HZxEVyrzktkmVIoxGMdvoiTpL4
KYcyBmZb9b97w4Nv20g99Gl2bzSMgytlRFcsKqeFDKdTo86xx6BcGI3T82Cia+hg/pqMeXzGcycm
QrTztdZqzWaHyGj000HcY6mWkf2YI5IxF4BtwrbypyHC8bURzjWxrOCnlsWvueViL5Wh/wW1hMqD
WYUHrRr9B6ev011tjuUZqfaCCgoynMShwU3LrHwZAQD+8BzlxenL6U8N4Rlndj7K/ZSyM9oEuLuL
xRCX6YtbCXM1RWGzQ0lAW1hsDTBkrZr6AelBQrNAxZQkKfEUDP3+qeu79rn17fZZzBQxO+uvspfq
OVvSUJ0OsjvqWrku9bLbyO6Aedg+hSGw6Nq8e07s+YEGf/Tr3apc2SS6Yz3J9Vrk2FjUWiVafXyU
ZSbZJhzicS27HvzRA/4a7B3n2bDm0W9ZAu0ierLBZ+zsmgMptHmI9S0cAQTqZdduByh5YNpXsosV
znQMyOD/ejcnM+cnmJyT388qnbfJzvWT/O7+YMernuL7fYXIanbhniBLMX9UwfPinFr5i+y1vQhW
oZmki0D44WOPs9ojoIVkkcVtTtaBMdnEva+tNBEA+ahtZSVg0+NrqAaPmAOjuY+C6qOiKvmDU5lP
/xiX3RAmqtVP4ti3JAkWcizoWyIVgO0befxA7QeMvRevu77yzmKs1G09kndsDIcTWg7KBm+5Ra9y
YX8NkSD0zgWA+mU7xs79DeSsnDAgxu/TtH/Hlf6s1mXPxkovDCrooX1uQ/EsXHXa/zYm4Cht2NEi
ODAvyfXaPmtNyCEO4AaHuPt477I7wakoG8Ld/PihCNRYS2AdFbuv+RijKfoz+XzZkQ3iP0wiSYLB
nGgpuMi+nNKFyA4RjCQ90+2zOTf3twJcnC0GXXO2crBDnw9+etNv4iqdzijd6g+w1bA4pSeH9Frf
Bb01PY2h2EOxrNDZGcwXKPvEQZ1672HntyXq8y9t6JkviRVvqskurnJlrWXrKR2ney8S1aqJJu/e
K0Hi4lZV3ORKnMAX9VSLW+SX1kuns3E0O+8+l9Y/dZ/N6eRZ7gE5oPKlzLSNE47aJR3c4kWBi90l
cfMo55AgRaMM7+xTnZbZxkwoN5hufS3w+u2tRaSDUzRsF2ynkjSUAShQp4GzivryFk+42jXhZFzB
tLNjiNU59SnqHVIV+RK9f85/Tr2Uzd1O78mriF4LFoaL0ZFRFtXe6wSPQEO1n2AgaUdrbE7GzJ9O
hBs8DCPanbKrFYWOrIxNsGYB84gxFxwRqlmirOiuQqCj2wQZs60ivtVxHX0GxH9LdMqaJw9lwQV8
/gQRQqfccgG9ug2agoUS5+tSm7plns3kljw/lPDFUVtCGyS+VVpnfXJ+7NlUWS+9SU4hgB8bpony
BsAfnh9epdPY5RE5ZbGIz67umsGixyGydnX1j0RRTp5v1J+ZF79XUoZM4JvVZNj1kVg1dhhjfWJe
crUCPUJ1uErACGjJY2D4xskrObHnoXhu5CtXjY0tRJB44cP0QlXJv8HgWihj421xs56ex6J96r2q
+B5TS4QRk2kLA3GlpZMqLWp6WnvU9dpZTYaDaLFTCVCDSkR2vn5zbO8x87d2ltQgYmgiTKXgJq2K
XFEw3TLyZdhnt1RAdilK7MdTs9t0mluuM+59y6Afhp2aB86ytGMd4ZCi3tQjprVD7ocveZ9oO1uH
vm+LPsEso9qmWRetbWNflkP9jLAUz5gO0UokVi+y13r+a6eM7dl27PRFRMhCwUaCsD13EyXslqY2
iv0oyEC2AXfPIVXf/KQ3tvmUdS86Yh7rxrAtsJGDfUuQ1CXZMe+YazDq/SWL9PRZH4NoGzh9urbT
ZvOv//jv/+t/fo7/I/ijQJtVBEX+H3k3Y4PytvnPfxnmv/6jvA/vf/7nvyyieBMmqmNgLuloqqPP
85/fr1EesFr7b9SZ4VrEYbTrHPGWqvaDlDKtJtXlF9RHf8HDpcA0d+6PQZgf5zV6VHwE1sRzray0
S8CNf1Vkk3p/JccKM/OBUTAb4rfHfxLXUbkOsUI0geE639V2xKyxU6J/y9bMynZSX0c2BA8EHVlz
lSsa11783/9w21GNv//puudA+LUd4nsXfQ7X0//+p/O9xsoL2uohR4QKNo2bWWvfVodTM6s1uL2L
nufcbaVGR03IYZBJpdSAtEOuWhh4+yTharuZI6cwPBXIUziIoB7cvA7JTTIEcxWdTNm3M+WKlJJ7
CUvf2wq9R8FmFqvUVdGuklEJ97KrOCj7JKaIz7Kb4kfDPqB+rrCEvvqZvZOmz7Wpqkd0nSjSzQqX
bvSpsuEEjVGny3gWorDjUkUVPDqKWdaCemf/PMAnjcJOucgFASkHHOiq/iAnY4pU6zhtx42cnbRE
wzk0GxfsopHeRauoHBX8vHof9O6sVeT4dr7s4r45yFl9QB+jTOsrAtzULXJnrUtFo9jvjmrpgzqI
Y+MQgh+lPBcjTMT59DOeN4mGR/ZcgIAtlvUbPoX21Z5ptBhcT2v8Jjda1Rkru03DD66+18A29As8
ofApROlvkQoj+IBOk+J6E2R73ITDDyUoQUpl8VuDTeKhrHVtKQ8nYGD/m9XRyR64jqk0bbRyCj90
hFMRavRD5MIzClyDiSmdkvk7lMmQTJot0TNRcvprTfLhihKYhexOHTK+sU0esFYQChTpIN4R+r2o
bGuupOV09FvGb3LYFCNgqiittjH6bO99Zl+MKIiuYl4VduM3NGzEO9Fav5Hv1YVi63sB5o2uw82u
SU38ybr+FoY0ersyTU4m2YFVmZI86dkLznMKnNFTPHYviWp75XLslO/DYLRH3wl79qvq2rIjbT2J
uFmBh8qeEZmkoBNrV92luLL0XWXV22V+uRvueSi0hFk07b0hz5+R2UBTclDzRYSBm2KhpIS/52g+
FPbw6k/W+CQbVKKpbST2LsswCbgvyyKjWI0EUGtiBYfEamQRo9ZR9ep4qbbJfS9fkRq0PwY2UoWH
5lmq5srZa8xxQbrM+TBVZBAD01Uw/0vbm4s8W6jZzkfkE5uTzu722Rj176J8kW8TxYW3VQwUrGQ3
MPj1Sd2/tHgNHhLHzIlQIbeGqs0NuSDNsOHh5W2IxT/v3aAtMZMjkYt7dBu02l5DAWZdpqHYhDO5
2piTLZHvT0vJrAZ6pJ70wvuQPXP02lsIP3SmbMsRLrtjbiv6ozzYMlNAO3k1a97A4obJVK/qqV+a
ba7/RlDW7OBUY1B+kmxk1Q7GY64Wz3cyMsxIZPbmA1BLW3WtY74GwkK0sNX4lCCPHueazqJOe/FN
ThDhGI8CW/ZHtTF+n9DnIxQl+7cjvibwjNEXSe+Jb01crnWvDrt9wcYjTBwX9CliUkWh/tur+K/Z
EUUsfuzCTk7CVKNlaaLvgtrQa+UL8N6VXp2CpOZ2bybk2Llv8A9G3yVN0YRxlD+k8V4Y5Z99n/w6
xijQdzFSNGGgWpugGBqOsVx0tBvz6xhCik903Xxcw2KF4rqLVbXr49nl1vaF86dbSBGB1g0PwMLG
t68V6DPYFzWCZfz3FbU14T+XKX9iEx2gAwo46hOl0XbTNQgpOpq4KbaqPSZBpZFLhWCPGIn60QQN
d56uHE7Q3LObAdUX4XztI/dzsSa9rSAtTBcD+LwcP9Cxi/eu1vZrefAUqRePJOptUManQW/ZbzQU
SBIsz2+Bxr+cMq7x005P8mdCbChYqBh9v2CI3K/9YXSPUwjyBIb1SoxiV0NlX4zaiNjQ3DRU8loy
RE9yyOuqYjXZerMNUOe/GXUoDsIxYKIM2qfjOfHadH17YUxDWmO+uhtt7tRS2ULVwnrp2L2zk90Q
Awg0M4ad5aFJaOqiQaBmAEogsuR473fBiIxQ21nJcWxSKLZY9W3admr4PrPglh6bzUGqMyj+VfP9
4VmKM+TGjUrvrw5sPn+o/aPfqzoJkWbWnwD1lU5AZ4ryNc90kgCdEZ6SSUekokAWIDBf+9waz3aP
BpMchvSYbVOfbflgkCfGNS5ctga3OLsUAgteqjmJGccr2TXnMflKNq0p0LL1KJ2kESVaOYZWk/9Q
B9HDfawGQrGnRtjttBkCooJj+hGF+nOr8Fd0ypDtDcfrNmob9x+xDfVvXoBEWrVCLqw5FnZcECvP
riMxT2Ol6m4D6YJ1Uyj1ue78cYdWXfQQFOlw9HrEpe2iLS5VoyhL1DPt14o9Es95O/uc2mnLJgq1
+FIjQWeizhykyqtSRc2HCXthmaUFQg5i9Dd3LaykHJYKYfUumsMH9Naj7aAk1krOWinPysBAaF7O
JkrlXQMET+VkPwcdoWM89YFiUjJo0ahzo3CHS4IGRd46pH2dXIWpxFdTochcNRN30rl7n3B1ILDz
AXJMNvoktn3mibPsjWlDWVAjXAYbBqQGPdZz0gbVc6qZ21BVxLtfTjo6FkW1Zhsk3k2t/aOw3jRA
nDcMOr11pgrtaFo+SusJOt5JrVkXPevrpVkUKETn3dEzBvNPjRJYV2fh52BX6kIxA/MBJMOnNat1
OT+Kuh1v8rUXDOnS9cJs70ghr2gEidgWmPrM3XJQu6XKPmErlTQGByRVWYbO6ktTQwpomHWHqoqb
uvP+bUUgE4WLvMp/vYoYG0wzRHUyLldCvvpa9/fZyKxN8FZ9gxJ5Y+7aVHlMZ/GeryYROSGrPwUn
1FWMfe1YuyADCx/VVMP7sc7UbWJkf+v3mE2wW+GzPTxcJqyRqyw8eYMbnBKq/ic7mYpmFY0hsazt
nJLA+9T8uH4brenZQA9mlmf0DwmB2yqdnyYhZwlaEuVtAvlyYBcYrkidx+hNwx1yIoFo8TIowm/4
rQ7py1jp3yfHb9ubI6ZsYXsdyY5ZY8oIQKxMJbi30Ir7cNkZVruLBKY03TwtrSF/G9Ns1shj5Br5
Fm5Uij0JCXNTxbZYQMYV30hpTwvD0itwkxZ5m5RKce1n5iFrca3lPlbOd7RuvoH9oysnvsbKcZae
0fp9I0D7OGJQXrym2FFoEt+sxs/WfWTM6QPvt3FfmL+Pu2G+kz/Z13rPQgqk4daMns6jlIIN/PED
ssuAPidDTYXWw1/j+BQNezmkR2m7URF/WZEoAtRWI9xX53py0Sz9ex+L6iOrrXRNIhKyQ5og6tps
2LRO78TE2YOLH8FqnFep89Fjj6F5fasIYSDmA+ZInro0/h7ZsBXUms2F6gXU5rGppFgX9gd97spZ
2eUf9XtXzsrFYj7WCFX9fuyAZP/S5/+xlIFp3DQI0SOKt5bdyfG0gwxMZbdQs+gZOcdYRwXZjap0
UeSZd0hnuGpdQDCLKs3CW4F69jQ3siubMq+Q6xTetP6nHbxcKA9JAx65cVaYRIZGqdbsudQgfLOi
wTspkCVxNgKmkhEypvMzpxL4PEdxfA1Q4bjaiIkKEJlvfdTED5mP7LZcBeypwlGlehrLMBsv91Ap
UV2woNOUn8oaUWckBPVnLXPRZgMS+NmF6dLmafangUs6QhwjBgnKzI234kvYihGGstI9iLH4Pukz
As0xzaUhEHD2xNFWEcCuMOaBlmdbRwdD0fPXAgxso3iIf0yUqn5foCfXcbK5q6C8cMjjIn8Ok/5R
npWqkVPC/fdxrY8gRytZcWh0J5Pr5VmvgZyANcCTpvDdqUHq3XWj46AMBwgZ4SmfrZ+lyN48ZEA/
O93tn//qSsm9xGq8cwuJBf4rabHT6GdsYaDO/MByYaFqnf2z7eFGuWpX3LDdG8AG2t3eK4N8B0jC
bjadRYqNAEgDUFW6+e9Pdj0dNnmj6oevh7189idsgPYZpSk5bgTGfz322bRiiMN+Zi3fKXfSihuw
KRby/uNOPeFdI4r1/XY035j+MSZvRJi6/1onu3LxP8cIMXd6oLQz1rDAyED5TiDaPJJBAmUFmQgI
meH+H8cGIopH009/NXGFg5Zv3PqcM6d3vfhHS6DqzAKplhhxGBon7xbYWHSZSentW1s3H3HAQlDB
LfdWj2ELaCfwz6Jqn4LE5SlqJ9YBiWfzgRypwpZUUCtOh2BdoE38nBpgUpDJbb+15EfraA6hNetX
TJI3AUD6Pv7RCf6yMBycl3FKX0ffVBfxmHZbKeIVtka4bmofLZX51iG7clbGhl/dab7PNBjL3Bf/
fx379c7yg76ODf/+NeTn8hO653vg2TjmrAjddJvKE85Jd2f3D1Mf89OsWD4PNXNjYVJzctK+mxbj
XOGNxhpxq3nQ06v8IMwWCRTFep40EKVVV14mS1jPjV3FixzrnmM3T8ZQRZd9i7+F7Dou1mXDWI7w
MliMVRmMP7/MyX7T1YYMV7aWO/jcw5bHvab+CPGDN5IflQzdZgCmlwpwpeHCdp69eTsPPls8yVdu
an8vezOlUFey67fUWlknleItfZkFAEMiTtTXN02vWg9gby3wtc24IrEt3jNyjwvbztFftJvodeBb
9e4o3knJ2fsUMPX91+NhfwEhZh/7KuBmaDiO/YDMNNkifYpvedEGy8GFClOUwMUWcmVK5Z3ENiC/
cVtpQ/Jk+DXkASvMX11BfJhT5vlM23IzgCChJIbFh1MF7c8CbD/Xjp68xZUSrCxkhp+QOwq3tdno
h0EzooN8T7dXimWjeM4xp4SxzG2yTqPb6XutIpOT+up0S7SkWkhFYW0W9taL4ZIhUA86EVMeJ+8p
vnvhDdfBchc55L5wYApvstHMBQLUCIVCGa1evMTe1yDxL1IPeFCdvRtp2UWqyA6aeZ/rMgeB/xat
cVi/wTq1rewwQRe82PhaLNgnhj9qz/2pDL1/NZqgfHCcQV3rblt+V7RNY0XRD7VJZt3J9GIULWq5
81WSTR5x6NyVJ77sCoGdnbykvrrykmrT2IU21FabIvYWxSxSL2U+q8i++IYSHL9EP3k2XbpRhEe5
SjbzkJaUWD3Ptz+5dB6SB5IyLB9rLXrpFHCltl3PhgNNAex6wADxt37EXQLfucL6qcTbvBHk33JM
J+WLv0Z+f6EUqgdWL94qhTkR7M6KlHo74awUnOV3kN9GDpEHPgcyhsSPazrO3a+/sfBjEl5u4G1q
mIftVNVHSsEIeWFjYCN/LMolRbrI3SKisyIlYw33g81Z4HQG2QMWH+6fKN90HqrteLyv+mtIHvj1
A4VRtZZDyJ2sjEpRd4NfURWpPOONR4S3mrODO9ntc349p7Gf/KSNnks33chhzdOjwyp14+6xtbX5
2yZXag/sv7i37twEXTA5JpuUx+kS9Le1+Rpzq/EpCnOk3eej8jAuHrWRNAiXQbGE4qcsR7est9l8
bs/edY8eCsZkuvBzkjmfDv8ca5pP+KlsdtmYNZdkbjpn/DXmRU59GakPXYy4Jjl114JsCHUMxdwo
0+ym2E/1Rxs/yTRUPWbwHObhbMS9Z+juw3I1yTxXpgDUbKVHmvazcRBn7krI0mrdHJRAyb7XsENI
lYnxBnCO/x278FPpeeGDV0TZzowQ964ctZ9lDnogDBrK1Ipln3U1+VOJEvMsbNghSe87W9ntAegY
i0BB/kIf3JspOhO5TdbJZvLRDUkT9dkFmHXxwAaHgUfFDyG0djEElfdw30Fqg7ftLcAnsotqWrC6
Z0LYu2ykFCh8LG9nV2jNya5s7HT6NcbXbC5SGjrM619jskvO29gWSRfuatUEh12aFs8jpORl46vx
Ck039fHeUzz12ITmRfacWYMeiIG2GQcXH7P5IDlm5EmxqLgMUhuV2CiGPSKbaTB+veqRQIZQdYpM
o9QXclKvNLF1PWQTvtamHjxMKpEUAvL5rWByUgUfYJiOaGRgK5qn4zEW2qrU8d8TjTF4q6wpv8dm
FeyzpPHPTVGyLgvx6nOieljKwSRBNrS3Km2Hu0K8M0uCFm1S65vbF/VtxHLEKNH0T9ku3Qykxaj7
8EiTk+Cd4iehYl85T8qDYNFHAE2NaC9XaJVmHMgHEL389ZaZ679iigFdf/4AZf5Q/j3Hosq9jYMA
/MJxHXVVhW0NX4AU+cFpgq49GkqYHtzcwjlKjspGDsqDQHr1S+H4eZLs4qFS9+nQ8wdCIo02dZTh
QGhi8jIBEAwTy/+jzKw3y1SLtxizt5VSxgEKhmr7oPUOGS5X6a9uFmIh0pLPsIdy2c3C2aZw3nDV
KN6qyvh1UG7ubJKjCDuaq2bQ0qd4pBYhG7XjuivUR9mRcya7yjU25cUK0PGvVXJWG0uA5LV2/nqL
MA1wKka9einX+gFGqJWWQf1N0vhW9M5Sm2V3x3T8rffXnA7q8QUc60/CIKL6jsunwcvy2RJiWtue
iE+jAQZrUop6a5pYGiJK2S0BnObfMk0/Fmqg/akq4dowcuuHGgKv8Oxi4mxI081U4ePm9H13CLrB
2MQd5mxj7YbAMPXhe2OVO9+xpxc9aN9wl+uWkO3VHbln64bwZPwweeDo67krmza5IG6hX2Xnaz3M
XvOmz+sjjeyEnJ0M74YixEwzoTDTYCRhzuUvq8DNVkvDcCWrYfWsM1tRvxmq3n+UQ35qF1tcV0Nq
GVoGTvffZ6t5VpWltfndm2kWky2a7ylp2w3cgfg1q8W7l036Tw1UaUk2+6OwCI7cEVC1QdlzVzu9
8Zbl9Qu2rcZTQG36uYbZUs7DFGXjg+L3w9KuI+PNRQ5vRa4PAoebtTa1popQJTerN2soySpoNbac
Su7uBuGUH1b6jjet81YrufbAxVSt5HA15CAmWrd55G45m7tWb0Cn3otwevPMZHov7OhxdGpx7aAD
P9Vm+rMKDf4GwLobJfCnbV+EkITQpN9M/TnTQ/sqb6cUe1u+C3gX2c2cIMQ5cDIXg7QNKWz8KXrU
XTaZ4Vcn0Fs1ViTA5FZYrcYLPbVI7s5/pFp2yUbB0Xkrf4KShOii6nL1bFmD+ooEqxymiukf5UEw
zTcOD9ABz7fpyI76qdJ7aokVgttPplmJhcM2aJdiXYcVuBuXh3kN0kDJ0m9i65BpTf6EeKcNxl0d
thgvZU/hbO3Bj+EeunA6yl6gj+X+Xpip4bBpAqhHPwd8U4yhswiUAisRSnWZSRlLZpixffLzAG8V
rt4iUfUHUpn1VR4Y6NQbnTyPYNOAq7mS0W+vmhSfVkNjh1sYegdSEtesgJC3xFU725qsixVCfCTY
Kc2SZJrfn+75uLlbmGI4yd3sZHfmqpwmsXL0rDhbcyNfsVlOlpERIfvy11jVuvlvs5ZTkPiZZ78m
5GJ5rDPPygnZUGD4te5r9uudVTvcGz1JlKgY3l294wry42ECldTAjKrj6Nb41QAB0lyatQaLOjPr
g7wDZZNp4rUDz0h2ndoFWT/PynuX7H7NysX/D8f28RHBna8qKky8dZea5smVO64wheg7aFUMu5NN
mVzXua4CFm38lL3SypNDaTaXOC8JRkqAQutxQuK2AD3ibqEEkDtzvWM9WcY5h3CHwbWSLo0mgyqZ
opN4aLTJrhe475VozFD5R+XIH/dj4cCg5ACyNGOcvPYx112DIM0Ww1ZnIbteV3D2lq17QF6DPYBc
gpfREkCB2OlaXZ36tvwo9dxtQGTjCuVq5VUWlSdI7YvKh0Ipc3cBCakNGEdnJWe5bPao3EQPipjU
o2PoHUSIvIW+hpudHPNz4hXZuPOryDbjXeMYFyEqn9SN5x+M0sYyL/PYsPFHfo1XPaiTjRxE5LnY
QOtJptdRLx4R4PXXGnoOW1wkxHvpa0edrcDNrYX5aDtesChMk5JCoFiwevzoJC9BvYT34HQT3Mj5
mpVj8nItm+phvj6PllPlCI7hO/WPBLHMIcuxwnXfqW7F26/c8tfasbUU8lsaFRgv6x+HEJL8r83K
2D/W/DfuXYcQydpgz+mQE8Av2ypL8V6X6otIyu7S1mp5aYb2VQ6XJLRxxmt3cYez34uKxMANlkj/
5BWzBdFc54tDCz1a4dhzrZXnHXdFkGkIdCANjqcKBVXL2b9nHUQ9GILEONyPo8wb90qMVxyGA+K9
zbh/4tQuThplD8C0SJYnKJScEIhblhow6oVaZsGjpzvKufTFiwucB+3q/xpq3SF49B0HX6UuG1Zy
mZyVE8bsnqBrw4sJZAekybxYLhma8v4xci3IjYBMKQ2bhv/N2Hktx40sYfqJEAFvbtuyLUWKEind
IKTRDLz3ePr9kK1hc7QnNvYGgcpKgCLVDVRl/sZadXZq7SR2u6xZxsUy8yH4/o+Um+Z89Dqso+yk
dE+lrTinOW2d05Oc3oMy/F+xP1JMy9b5Ui62v+83dN/P7rE/7scKfXxgV3+O+gWaj4Xs9lZOulWc
UtXMTk7lbaWmdIvd5iUfHot5m7oFpSYl19CvB9vu/Vu5ules7j+HUve0M7pOhbE0aqxihmAP8dp+
5hFprQCtdX/ptkZliXWlHQbf1Wp2vzb+rGzgPRuXqIEI3MesC+uqDF7xunrA58h6TpwyfYF7thHI
05yl/sXkEbSSYT0Z3kOMv+1tdqzaZAshmc3Mgp7K+2yi0BPb56QOnWPQo1gT9GV1koOrOpw5QG9l
YkCvuKQcTPB2ektKU8r+cuqMU3XylsOHeyACsNPHItjwbTZXsge6bYTaLtnEbTTvZEsksU5vnhsQ
x2cJhQkuD15qr+8XtQMLILnRjB1oBBTlLG/FIKaIMdRNtlYQJoA//D7upF8l4xKhJ2oXvnll87KR
AnFYQ3uW+L1eLLnWCNtSbv3H/aUn5tYxNXDa9Xsqsxq7h6rehUoFZZUGr4ZinfcPWufTp1uscVJk
KpT02mVgEOQwWfM1TLPlVVkqSKfI0bLGZJ1kXrsdOsu43II83NBnXg561q5DStAnGd0uvCXqbfiA
psUPGQURoBAj64N1m1MegSIKn6oOsAPN8FQJt1Fvj7a1gRT5J7BAwAQ5b/DjoNZou79jDQR7kOuI
ShWW9o+O7t2+0kt/X/PQ/qp5GMZ2TvgT1Gq1DjEqv6r+GFzhAo84glfRT/riMKuU/LXIipiaDcp5
cG5YA6ERYGqG98mAW6Q6mBZIaOof2sJLXiTiJNkVgMD0KFNDkHWrfsjUk0xaKrvqLFHKB5ltLLvG
ICqbtzKrwYU4VLOOv8jykyoeUGfNdMLV7caouBg4qjtPM+ZW29HOmnNmT13LEmbRR4EWUnr1GUeh
+jy6ad+uZNxX3K5eGpe8DveJApbaEWcuGbsqu1qrMEpj4yXU7gzolqua0j4U1s76midZhQ2njpzF
Moz77iEH2fus8B/zhf8sVrCE6yieHp2xeKNYaH1NvMY7djFoNJkMwyzdl1VrbWWIMipyHpGaHNBf
gLQWx2wX1WSXpGG5FUxKq1vmFVUu8C3gVYIFl4IO09e67epLkFXdCVnO7/DTi4uzWPvImRzYJa4B
Utane9wO23AEI0RylYXJdq6jlHX2v9dmvVUeDHU89eB76d5E3fT7tHeTiUbh2KLT5B5k1MZ03A+3
HFapp1sZ25jxkA3soHny3QTmBVQcKPABxcz7GHSEcfU9Y60snXNpn8shM9IYTelxf2+rS7yD57Qu
+wAYLQWHx9bR1+bA3gvxnS44Bib8K8St/Cc5uDpeEUWDMn/0HgtTSvD9QhmVFJloq/AY9zNd+iUt
jgv7ocvav0vIaji6qM9yUAJ21m1IfSRM3TlbT4q/H2nbXWXWryzv4GhJv7pf0aaAy5TGqQ9llWiY
FcK8G3CHiwM9RmxI+yJrMll1fVh03sc8l85OFjcPf+RZHXLf4D0qYN0e5RvdHatNrQCqvxsTAcBj
Bpmvt5spZhEE7aEyPffR0QrvsY5C9vmzOaytZSgxmXXd8B8/aIvDPU7hTrso0EwkgZct7Q11vGbZ
oLFPzUt8jJv0ONRqyxa8TZ7tRA/WY9nNP9UJDlwx+n972fTF03LrcegnYy0rQVkY6kDLNrHZI02x
7OPuEzCyqZ+gZnjWAJxQoPKsB7MdzCscdW8Dhbz/ktJwXo122P+lDeEW4C5u7Z1v4AIZND87RZ9X
rI/GF6WLalCRRXA1Y6s54N07I0LDsguLjBvS1ir5azqReysluJgI71GSXPDxIUYiMLz14aD7JfJI
rmrgeaSx9OpylHyPJnSVczLQQVfHNxmEvKHOQ4MhcZVRymlVQ293wOmcU1726HGkGCyvM1hGawnC
1tGpSizzt9O7vosEVZQMfCRqHiR+u5ucfsgeAwpieG9fbNVt6tWHm1kZAhLdGEIwXqqwpgt/JuBN
tpVSrMTkLMpi86yPI+pZS+32VrKt07909J2xqe+GLdKG0zecNLddGOZ/8X4I1mXqpp9A/yWn/5Ex
Ommw1pMRg6dMT04+rNG1XrWY5TqG8amuU4WXGlxoGcpBHbuGHZPxrOOeSQeKNDmg7YjpM5ZN9zhF
93HVglvGppC0qkiuCJ9Yx8zJ/OuYXCx1SK7iOyYRObgpAP0K9a+dzWfR25S0DPZhy1pnznMoj202
fr9teuLB34ahU7LCMjmTPYUS/I+x3U8+zNYFQNOxhdskrf9l4nVwe7X4qI5myBDw1gGpVWRAen+F
alqgeAZsQFNZXwI1OvDVNY6sj3CRlH06z7SDusQQ9MUJ8F4V0EnmyWUc75v9WVKWK+QuOAzisipX
vN/5vu3/751uP8JQsB7S+dF46Bzkra+DzFnrWZheDfSIrqmKhaO89Y0Ma6Sqt76G+H7s1b7T9xAn
o9feSQ7d5J7URq+eDB8HxijJ3m7FyX7Qr7ERfxhhNPo20dV7MLwAJQ+tyhu+/SG+39bgrmrdhh+Q
lEaF0M7jDfcwIsvjR6hTQpHrwnXK8+I2npCa5w//Pn/DRFiW/jtfEBNJPxeffP3qIjHbrWw5yv5Y
tssmtsRIW0EeX3bLKLDMW9ojOX8SHb4noNOHiiLZk/xD7jEZCuRCYugutA+3f+uSbLW2sZKY/APu
1zpNB61R8Bl4ZWfHtprLPQY5w072iCDjv2ezCwCeX+w5KL2nbErBKN+QGYXONrsGeiB8hIqy50MY
tyPVcEBj2qzpV1DFT8MyktCk/ApcRAdkwEMebNJclDf6Qxom5iass2SvNPkRqFJ/dueY8j1eph9e
EE49Wpd4QvlneT/cXxyBp+LYN/AU+2OibZ5juOQD753nArukp9E1P4VOH70x6rCWmyiltF70ZhcW
L+C8cc911Hqv2QEmf/RWKXi8Ra1On2y5pkfQYovNpfogs7T0eXNyZ798ufXRWmcwk4vTvBmBr+y7
2NVeLKP/BpQt+4uvyfcBoMjLnOvxg99jy5IZ3Y98WYFpPnKXY8vuWxZkHV2YxNHMZ0Bgzks3Uehf
Vm2WX9ePaIt8k2sinjNH/Lia26pNr8Jwb7See1u1UVnLNhGc2AOP34DlX7cIeSnLhxqEQTewLhgR
Slujh2S9ZBEk9C63v/bLyE/75LO+0EgdJV/WRtU+MovwSSaxugOtVdQ8QJbchHL4eqgK1tPL0HAU
9HqXHwOuc1q7KagQeRzqLLdXweigcvn+EJ3yUcXlg27S/SlqVGF9jvjfB5FlfrrHncKlx9pYFwnJ
U7rpDWfDO764hHP1I4tzYw/uoLiwDEoS9rxuiHCq+SoZvqw7MZHqNiMbxQ2rKgcWWvrDZ3Ow92VC
EuUAxyx8QJXi1ZHF6O0OkhOExY/QSRtKwhlw5iDDWlk3p/xQ+YDVwbsumzbfzJ+GTo3Pt8f0aKYo
FXgxy3la6q5HU9qr3FMGmAC0cF0Vl9spgIFyq4xjCCckKC5yQN4MAZ57DrXlTe5EvLvcPj3VUF0f
hyr0UNXCi6do0vrFc6Yf+gIiC435rZ5a+wVoJA1vq/2Q0CKX8FdVjm94qOfP6Cgl29wxgZ4uBzmb
onx56mlReBnh309Zf4ZcFYT4F9M/oBKdj28aMiBb1wcvaiIhcy2cMtkoWqr/8GAGlCWeyNMUgfD0
Su2J4kBysAu129u5UlJJUP7Rvc7/BNWUHo8TfEX8N/gM5Dg9W23po1+nB98XwU/pHyYqvZh2sMYj
jcCrxLIp9K/3g9MNZ2To7eM9JGmtpzQbVBNH8KBcYKAIB5lib8PVXzdenvyVRj96xbd/adXyLRv9
+LOi0aMIYjSBcHGj0B/NixgXOOvK7i/N5JefUQ7Fzp2HRt5Ds9Ar8JYypOxer5FV0E8yrPofcdxP
X3M99C4+p3DQuAiSgbc1FLyPJQuhuFfb6LVPIdZqKOLNr35c9jRtlO4kZ3Qc+ttZH/evg+oaO4lb
asQf6p6CnJRbYhI+9acsHNA8Rc8EglL5UPkA5teKaiA1qLX/GeeUFaDdAj3uBnM6Fb0HzXPBdIZG
OJ8suIkwFUCg3IcCAJVkma2ywGCdE32ZjCL8HHvKS8xyjS2tGkKVnPqDX1B7l0k5hP9myMhUouFg
G+rvjDBt0asfY+BHwfzTTarh5NhW84y+mnlVEVrp1LR9lhBQgHpXlXa7uceWi3D9xgX4VfdS87U3
u2+UcNJPYxPaL1mTb5DONl5TBQNTb/KKtdKaxqsJcw5NrrF8yPGcxztrbHZ8M4tr4LfhTkNqcGUh
u6WtAugaHJfoUpkAgUxSuxzkLIZnYE8prtlI8PEs15SvmhPMexzchq0Mi+WRXGVWe5ChXYF3cFTw
8rdkF+8equEvsB6i5wkVKw3Jz9eaHQiygrCmPX9GHbH/yzcSTDcX/mM3eepGKTwfcQAIj70Sab+H
Cx1ShuMM3X7W8ZED9YdF3X3BJWc9axGKHda8kwWcKb/ofQYKqkpvnGZOWoeQmotcO1XZZp6D4Yft
++OWp0p7LOLOevbS6B9ZrJnGgGl0FLiwb4FpzV4bb/OehXqdqiuXqoMaq187K9OuSodaieBfbFry
+8FFh0qGQ5lAup8G/yxDLrJ7iNCR30AVWHZkSqgY19jEBXEZ3TdpfmtE6D+yZLrFlsZajPeedBBx
ftYOdmDxLhdwx4CtgDFVN3KA7Sn5WreD8NBVP0rDa/el3yiIfCG6u5JT6uXtuq+h+HaJoVwkhvAA
epK4CqgPoTK//h4uF95zFAcxTPSeT0XoBzsXY0Poamjh1V5JpVNOVRazwLA59MvM/4oNHR2H1Jye
/8gt5S4S9LNzWdUu0PzaX9tLQ6GcVKrrWCSfYUzPr7F+LJdSv2tV+jbrHesc60n+qcwHfC2H6Sqj
VEJKoW9tC4VqibXetFSRehpOHXXbogmq0yiF2vtYgkkw8zvJ6S0pqo01Txf0MJZrAg3Kzwpk4e97
SBAqdZVN42PZOcqqLJrsQwdV15PqTEvmKNty2YdTSMOagBbPzTB6yPE+N7zz/eUta4D7sAsQwAwK
UJz3idv7Phwn7V9ws2fm0barYMBHC/JcDn8gzyV2A53fUOZWnderpC75QCwXgvU1sYdh44VsLBts
B+/PwZpQTEii7ccFq6xa+wQcZJ260VaG94MTIhyJSctJjVKM4bMkt45qGT/PYVJfzDpkr6uOyw53
/ORp7S8Ny/lDKzXfJd4qbQo9L2aDvQzB6E+fksZ0Lva/V86D3R9MYF7eXivc5FtgFxQM56jYJigQ
g6wJX/PM1fZACOy9P0BaVPz0KMjFjAXYGtBDc21sbGynseuRAV4gi0lyYOE7b5UwTvYuNiSnzpjV
dTs541uImMMaUt5wGhS9f0Pg31KKF9Wy9qUeDZ+8Ef7rQq1NFCqr+QBuWPi4s6d9Goq8eLYcv+FV
jRac5uu++1Xx2p+mTXNT6eZ6Pyw0ECT4uuG7vQR1lGT2ORLy379JMBvxfq58+LXaYLUXGNEKTDmw
Dr3LbdsGgE84tvUXu1V3N9CD23T7QY2M27DKi5PT1fFn+De3HkLGrieIbfMoHYPYrvwn53pvL4yN
2R9ZYsTgpnkLr2EeZNuscOut5DeGOV79kkXFwEfNA6GXwuen4HtvkMrZfT8ojVQZVkuJJ8TEWDBi
9x+p85HbAC5SQTX/i/5a8GH+AhSTEGV+7dEK8E1d0GISEoiZ3KgfQnWjC9A1cdkTVeHQJF/9IAie
YYDc3t0hmtcxeMFHeW3XldHh0Bp469s7fXnZowP/PzNkJVBhyHFm0XC+wY3z+odbetOnbtLT5ynJ
niRs00Hat/XQ7oYC+dqFvb7popF6W5Lnn6C6GF0zPPZL51oicxymW6VRu43EMl7eOdpqlyQYvwYL
WdP1o2ibV5l+UIFuvnX9Ze6getZIPjyUZh3sZFhY/blK8uhFnyzr7GUWLObl6g40MIwYtb52rKKe
l7uW4TcsJLPk18AjelcqdfnQBg7rS9h+e9bh+Uvn9OqhHPSIPRFDc8T9WG/dzVA6cLeBGT27BSvY
2mjzl9ZqT4OQSTLfNh6DVsnWSHmPhyJmk2jpvHpxj0631TJUA2866R2yITKrVWr8XLI5k0k51LF1
Htm5P8qIDwJ4WnMb6bOhnTvUWU/iKY+XFiW3sIJ9VcT/SMjSZ8prtkxY2bfU1sPDNAbtKQiVlyCI
iuoLPO5q7e/RfZy+A76u9kNndnsjMbrv/j7gLfqdXla1n1Xld5SCVtD/PSsNDX7Ha3ZFGzlPsHkR
LPbrABHsonywogJYocqfHzntAS1ADsh3Bzv82uELLhO93QxnOQNwAOdAxrfTyq6PqaPHB1sfAnx1
lqvv14wUczLbrH4OYew8qZ3xSxA1KL7nK9cNdEr/dX7iORtsBYNjuTvDHYofgKe1bWwZGD0CID32
FgZJRpOU2DjDuOhidiFRhYZliy5wjU3w42SO5gHBlHzfpL3xWXLL7up3Q3PGOcY960nmnrXMRm0J
udG4msezhW7F2VgO9qwW/q5xfSRJKgNoTmuFzTX1xmGnhSxveqsfezQsIKapnv/QYhGANCwbBSQX
FJAATnNigd+cbhNGOTUnazn4tXGMqE/uI5/qF85udYwU66y5D3KKS0ZbrKw6qR+aPnxIlSg+UaPW
w52cWl7a8fKa8TmgFfqhem9oTnfCfH51K+MnC1sx1Eoq+nL6Pi31fjnQk2cbKacpnMUsmKdT4Jnh
A+jkN6R3qsv9wC63wcV5CU4ebdu0p2Nj9R9TUi2ub1dU7YRSLX5F2w+X3e8FBwuvK/oInYOFBK4L
5rVoeoDgRlW+aphBHARk00llOfWQtpZECfoLLPgG0VmyVdXND8ZSqZZZOQxDlz/USsSHY5nQQ+tQ
A/Q+TqraX4fl4AYYT2dt6W1TBDyu9wk581E1TRp2qzIZhkp/lbNWVeyThejiPS75Muw03lFzgKaf
DGXCrUK+liE0vxrE2yMc/69ugiZwgsjyoxwknluQo0sd+5o/J1S1eLCSMl7dk+XMiMvsauXXfB4y
8zYpcWdCSazgk5qkxsMfdVzZQqSd+oaSPKDRBRcmh/ueowumN91O0UMvqSC8mF6UrW+VlMSPntwG
p69gtqKrkpTBOXH9EgW2aX7ja35EZCn6pXVsmQCLFi80Uft9FTfxoasn/QknAX0lKTnIL7fW5h9y
Nwqx9brFbnKPtj46tZ6hfNHmOF+NTRf/qkJrDTWaDk0LjMqGwv/DzADBV7ahfEZzAvHLop4oiKjG
QRnxUqtKI3tM1WJe4IsHpHZQaso1F+Y++612Eqhg9HHYuTUwlGWvJsnQ+D4O51obEXW3+qObtxrO
hvDERtR7ha0C8JD9jdWFL7a/iAuBisHsN4yOekB3cRoz2kFdd7Jsq7+iTtRf5cxF9/uUzmzy82S4
Vl3/Oy6TdWeku1qldyHD+6xcH2joBjT0onf32ftd3n9gzXazY13+2bZbZYMudndIFomXukbFIhle
M17jJ79rUPFbwhbPCtYQXn2BEWy9ADfZW4sEjDeO1h4gOKiuJc1NoxelVcPnpkLrwnS6hGIJaVaB
WII7hY9SD5Hixr0y8v8Rk5Rcn5WDU9orKaXc6iRD9xTOsUYnDRqJhdZ2goo0HR3W3HbMmpE1QLr7
o5isF+46QXb9co/nqVYclu6krOADS9mB5a1QaIo71MaT2nkoQvfSJykgc/io8KLqhUGF4Ba04LRE
Lk8ydcvuV/6IBIa/gAcru32imNOehNolhzzPk61uhdrmzvmih5ydsehBrmFBHArRq+BSc7lUYvdL
tcZVN3HCM4D92e/LZPaet/zUVi0fSiRnTkI8Kv0QP/I4KS8yrN+HQjxKcAK8zcrww+xC/FMxq/9w
rSSrmV1chKV0T060stvO6sRvN6Xlo8uSWOnDrVcM5aO1+TBAELRXunDrxrToKDywfU9M7XQ/zE2o
fxzyrwAh8J6DsXe9mwrvr1km1LmPNjkaodDpVHoUTyFSWkcTBvMGHZDpexwMF7Xz1HUT1/Vetqp/
7Fxl84va9sfdrN1kePq0Xr26T/SyVb6P5V5ycVsbSMSAtl3ZeTZe0ElD2Qodvwc2EU8ykrj5PnnP
WPRvpxHMw0picpA8BWHnh94an2xsB6bV/dpq6ndQkp0D1aAXQavbBjB2Xnd8MZqkpRDHkIpteAmd
6kVGcsDOiNYIFu8Huaot2vCy3OOeIfdAF+T3PSRjucf9p9zvcf8pyz0gp2AkUpp/qzmuTl7qfrEB
QVzaCahJVEGwn1A63MkkWqegV3XkLGRWYgpIzYLexrOEPHa56zlFDalfrq8rJaFiBixXZquwaD5V
TbqXSbkcbsi+saAHLizttNrihBX+g0wEfSct6L+qKL7TpG7Va6FMJdsubwJkVM6PfBnpxHqZ9hrP
8zePkuHRRAqk+tkEkAxxMLAN59UtTMpbrj99rwy6+POUvGAvUp7aOUZNbB6Q6iHuKD7xtClPKrIg
fKTRDNAWI0XBhKUxvE9D0zxAjUtLlzrYf8Yy79qDtxZsmZkHz6HpxBvQLBCN/SpDGb8MnvBp4ovT
Rz2PuNL/xO+gfhkcLFfy2jbWaVNHP23P4rnf268IR5f7dMAWIYut8Cs72YsktID71+yElas7atPF
1IOD08JQcflvunThMJ8Qx3K2qevVX7Foeh2m1vnVGfYhNovmm6N00wZ7WPOi2dl8mjr/Q2qYUID/
byqvzOjYUfso+FCe3aItt6pfam8DJIhEa+NfrmPg6oZg4ksxjMPe9efoAMvIfAKhgxLSklIm7ioN
nfFHPlspy58hvLIQDKkVveECkK/p4wDWs/riu9KE3qlplfE5U93yElbKI64007OEFN3B4cSxo92/
F+RbIHjqo8yCXERapgB+XvRqzg5uxAGJ7qvxINOmYefsP37cLlU8LQRZ5SprmQxaNFUaetQ7Jymi
h27GpkDXtPixqXueCUnaq+e2cTYSMx2rN2/TmG/tKB7kZwQpI4VnIR/hEFPqfT8n/+ZEmaqy2qv4
SN0vlB+j9EhzKF7xECJMd0bSHrowFaaDPSXO2R409uVLPSlpzXJT5fawVfwFdZirrFdd4OV+FeSP
fukg6+0V7ScUn3Bv0VBcl+EEm+kTIjn63kxbwNcyXPJkIgkNoEe6er3HAzUqNlEG8yR2XQiJKh+g
c+5YR7ngltc3oBub3AVc33deuqsm1z9qKjr3HapQsOCXsefNF8DQDauT91hkVL8TJVvyPkxXdA6V
rUzdD4VvLJafDdYwfIFSODkRK/sycVR31esW1jyB3ifnECaZz4d8z8N+NB4oYVCI4EW/nvQYgK5i
OBc5izTbR4Vp/nyPp+YA7zzkiXFpI+REszQb93aS43IWL0FNm26XyOjDxKDgHWd5/oC2OHlyx6Fj
J2QX9LEpnvHAh31WjN1lyMPxcoukuTHcxkA8cqe7ICszXlLJljk54KqyzMl196g7d+XJ8r1t66bT
ulYsmqz9pD7j/RcgDIRfC4wkgHOqv/MDJYKlvIwVtf9covt8llwVhaFTMTo/UN1VszVbE8ST86bF
oGEjlRyp32As7e4NO1FXUvQpRc4SRZDHqe3ak6S0S+3H6lp3n+WheiM23OtBS25bpr9zIbGf+F28
y9gmDZqvdnKUf4xuDdqVTs4hbnz1WUKDBeOMt44Ju5BfbUAj5dm0xk1il/6jhAIHQIkLpHV1v4o2
7F+N+StvZxo4euo/1U345rWT+o3ihr+xBhsVs6kr3rL4S9EH2re+0XimNpCTcPHUvlHkQGwxrV7y
sZzPGl5Ma7naNwr6JHDlrnnaPY4uagzD6oaWo1bLBzNw3CNbaGWlLWQ7aJS/h/rCy7sPZfaebGFO
88WJMhsg8AwZs5yNfZa2Kq3pDsQ33LEfitlseRP6fyvx9Nybc/5WBsHi+5DSfUt664CQbbwuZoAS
M3uVI45B9SVK4BkHveW8YDHUrBLdi38hGbByzML8J461T86gVN9yzdPWVRcoEKocdY/ysgqloYGP
7wTdkTefcghSs/3zLAGvd+zrQDn8v/NYLhW7AZmpvV1r9RN+ZbD7fo4C6sRxchmEZTleWO8brPiD
xjIQr1LONZiv463pdTs2rXvuMLf6gGey3plOWuKfy+WK+4b2hodaJlLeODsv9Zb/Lb8Mv8Bb3IV6
YP2ThvExpsP9wxpQ/uytrnpui8jeYWbTnCDL5ue8UrKdRm3r8+y71ko1qTAtlztgn/Hn6vOdakP6
+GXH+bPt4lSNCPPBzv0JQh9DHHJ5z9EIuLK6qx8iXj6rYOmL3Q/a0H0OWgfw/RIvU9PfZZ7prp1F
7tYCyndblN+HstyXYYVnxkVkB+7DD7M0oS+y+pfZvlD/+c2FbRyFfreTef42d03v6KTQWB7kNF3G
wzSiQSGnfha7v7MCsdIr2SzFxvw02JqOP80SG6zQPwLasHfFMHx2hhnxhuVgjgmLfDlVTfd38D4t
sUExvullq+/u8daOYOmbQTo+1axKMPWcq63lze1pTFr7sVJSKOCjlf0V4e/Hm8+8eo7+Exiu9uia
ChKQLqQzG3KiDZiV4ICbyQo/D9Sax1J/lJgcrDm4ujZ7cqsq+d7Uo6JfbftJstr31EKJIA6b+Mu9
h2SytRzai5X9XHQ1BdJ/YV9Jq7nnPGnPN7iZDJeMrC4e2wLxm8TJQIAuB9lt3jaefprTSOvjncTu
KXm5yHXcx7bSwfeCybOVxKpKFVrEGEaGGx9go5sW5lFXm+fOzZFJHxK/3kRmEm9xtPMe5+UAdsR7
7Of5mJe5sugKQciJPbYlphaY0Cx5/P6dQWQbBMMd+mVZrYYFvi2HD+MPpzLlFHqBDQbqxCOwHW8Y
NoXpxz/HBBF5BWiK5YKn1JSxgpWaNIcSWvZ+1HQEPPv+l2Q4Dowg30nechAp27wsdCqfeXd1NE1Z
azpLfcXCbwykKA41OGadIbfXr3byNC49qtoYtGOMRPxGhv93VgSN4A2p1N9Z0SIlK1n05aozmGO5
l4T9AaOsrKhDrOO49T2r6j6l0NgOCRLMzwoAq5VTauFPNweAY9NdZ40azUcURDDvS1rrR/1FRbH5
p2EkyAPrhns0500dsduHfgstzok7+HoLllAOkdJCzE4Vb3uPUWODobdkSwyJXnCJkhj3qY+9dOLs
x8L/gkVVcMkWjFC8AIPkTA55rwL19uEf3mNyhpBrcBkFSxRVaMZIjlzcDUF9MtxRRdwpNQZgQtSn
Q0xEKFWDNac+bUqVWgKhlLGjEhy7FbMgVlFEwPlhqVhjRPfvBY6uQamNdR0YdZXrZ0QE90rfqQ9a
rU9AapdyOQJR1Mg7UGdoJdVoNNaW/QC7jPXNOL3xIooPM+qS20BFoNCrErp0bZ5e0YMdr2ijU6Mw
+n046PijLjRakQS5x+5aJa3l/86TFEm+50lMkiU2sUmg+reQiu459/vf7xUP9rgus1anmYhO0V2s
aE60eNPmULSFUiYTN/JYpavqJfp5TzUrnDNHK8h23cR2F9pXbJ8wfW5WvmK1WxuI8EliciYHFZfk
ZienRqTx9bunBzqm9iuZ0rww7RZJtb9ZplQ71PetkxwS6ZTLKSJ0XI7THvqSYfLCS6Pa/5lTNz45
98vlTC6Rs/frbrdlE/D7xzjZ+Fcx8upgF8jnVz7KiGI5xwV/IB9xCd1mcYgkR6IwKBwsUdr17XN/
m+eL1VCFb0e0/tvm1PcUAD6ejrbxVEZevtfRDDpJjoH9oQ4DlnQttLNjMEYzi43JqT3+KmHWrOpe
D89D1KKu837msg5WoNId/ojHcsU9735t7PG5rYallPh+l3seZsjOA7or/xGryGekQBZJCzXFD28X
K5g16w2GYktMJj5oXVBGJJ2N4Lju5Q0Z8o3Y/MnQ6bQZiTlMjoWbI4dEgJcdnnkYAkMQk6Cr44f7
W70d6nq5bhRoBm3Q5w/SqESt0NqHhlpsZDgUU3qhEPnTmrP+JSj9+IU9oUzJQam0V2+YzYuM5F6R
r7yo7mIg2cfKq42TLZLu83dY0/FunKwBf/FlCz7qe8immE8sm9EwnsH0xuxGeWipV4lh7Nd+UkBC
bMJlNxrJbnRedqMZu9EEwd5qOyyb3bLTOsCzZMt10/utPd7gOtS1gz5qi08SB34Be1X2PR+UZeho
lfk4t4H16Pnm1vQqNAjec1NkNk4tDoD3kJwZKSUwp+9woFhygciUmza2+g0sPCCSAMD0NTpw0wZN
HnyClkMbB9Y5L7WeHbEerUQOni51j/03HCUZ9pmWbWIb5wMZxqb3OnZZ8Cly4uarUhzDvCtfazyK
QN45VfTddiNqjRnazFNCM7c3ejDtXsdKzWwd3rccpjr+B5Np4ygjiZeTt05yl13cchFqgA7Wd+q2
saw2xkoF9kqoFciaLZfLBfSMx12kI7soV7htT9MyCS22/rhKVoc6Rx9shbF2fpbDbYx7wpOlwCAH
UpmnG5m5nSZzWLDCrsydVYW/kgKNBDSFiUUk7cwy13lroS0BCGCpvoraa6BbuKTEiKfdY3ImB9GH
lZRqSZntjM+YOz6HVM+OsQsLVSS9wSV+AaeSfg6KOTxnCsSepEdR9T2eOshs/Y84KlvhOWyTazkG
qKo5kHU7V8f0CjHYuzZsI51VGZuer628kveeAgI+2N8z5WqfRThefoZLLUhlLy2cTA/cpN6uzZzv
DVf+q9ED24CORWr+lJjo9PQi8lPjya2Yk36260rfxOVkHrER+KsIvBL/1fJ2Ev978j61nIxDXf2Q
iG7l3y3ne+kPN8OGtK7bT8tI0Iz5f0bvcxn0zLXP3+lwAyoY+fiPgjr+gx0vyl5FjBrtFJtvgmWI
XDu5YnYkaouxjuQi0JquhlAukorDu7jiv2HJkWxJoNwv2eOwCDX+3zeQTIze2XIU+T9YObFyNaEg
umaZPqh9OZ0UbZpOcmb+H8rOazluLFvTr9JR14M+ADbsxOm+SG+YSStS0g1CoiR47/H082Enq5LF
U1M9E6GAsA3ANMht1vqN8Gm99MFtAkN5WV1nsbHDmRq6Ct11LiZSgrVW4Y/Htxu+u1B2uh6ud5d1
EOwQI00/j15THULUQFcymdaEOiDDEgnt1kUgSVeLk6wPhlQBIxQHPCLk3Axh39QeQvjs/rtzZQ3k
8ef62O+qlZjK5oBQsvL5h6wUAa+YJPcWZfgI4iILW9bSWFmY7ENmUMtLrn+S1XjCIjMJ/fnyfuUL
vbwxeXr5WK5v5PLRaAj3L23BG5KdOpSZ1lpZ43vfh32zmHqjuhFRjTkyPnaflLFSt04Q1jdJwe7E
Qjmfdf4GFRQU0U1hPqrCtbFtGs29whz3OFYQ1PGAL5aytQkhOLTFmoC+5VZLBKkQAL8ZERi/0UzP
WHoe1k8VHj8314ZrMcn8qV6EqZh2tq8dfMXPrWWRjf7x704dRPNBM/cR1t9+MR2mdi2rrLlenslb
yLMSWdwNGp1IA01IbL/xX+pwA4JOuZGZRpmBDEVn7dES/2oYPVss2dAJB9lJvxDrS2WOvZxRNOcA
8mBYrlDoxeV8laW5cjMhhWEsAoSbb3Fd+s5b9/f1kCS35XzAhja+1dQKPQXTd9ayaDcmWO0cH5N1
DJiPRIVNDniMhLOzDO/1w8WkFSwwOeg9xgD4F7JV3gY3P1ySeAWyipDNHj0L9Ua4enAUufXU1IV2
1w05XuuOZ6xaxQvOjSwm2ZQsi7hItnnqqXcGIoh3SEiZYBnZ+XXzdfLiJHO8M3I6b1Xy2qJoviU2
druymzw4xD/WdYeD7bWOfOrlVYCSmTlT7vNQV2j1uiLbRnPWpkI3ISm+yloMV/6oFZaef41VdH1l
bVuEc99J75T7LOuqRZ0j8FIPvf616KpTY/tgGXKE+/ELT392ISgEUKjec9bqxSqKHOU2tDp325Zt
dQgq1b6x9QrcBc4Dj/JORs2KMsF2vA5BzIKkDuaUSYxNzcZQnOSJ7U0yW8OYP5p8wuFpMr/1CisF
N42G23oW3Q2j7nszsFGsLB1F1Fm/ilsU90neIn4UonA1JwRxXUHabe4hi3/0kCV5UR8LdVVjV1tj
inIZGgrFezaaKb3n59ffh3FwGRr0Bm+EKlTNjdwoD4X1bKRlhhHX9LEXylXmxkXwd51GCauxeSwP
Uv9Bi7MarRZKskrMSrkkTx7azqve1acdClh1j9lAr2rqdhx9q1/1VovR3HxwUzRcs9Ai4Ini5BqX
oSH4NBP1Wx8z6+tmQ+443m1IotRM3/Yvl9M0ns1aSGsvXCy6FiPc9zsMu8hWQaDDQw69RSPu4Goz
1846o0bVxogkBNM2GJVhnQnN3PWzVnc0fNOGQbyEziQOVqflAKBQ9g4s5hAnbgoSiJp9HxoAfFK9
+NLEJiiBXnkSFvgKQZzoPtZnJR+HEKCW+t69ylu+6J4mKBR50w9EF956Rm7y1hNlIeCrhmP+3nNw
GvVHPa10wg2nC+/hQnHQnnurzk7WHA31JRPiwn/QngMvzHBBGaoDonsniSlQja9Rbpe3joQkFE7J
PMF6a3uBKCitb4K3muN2F63aCHtD5D5BYbhWciPZS+DxK6iXdvQQGomGgWk/bWCUpS8Ea26swmTP
maaoSqNqQFwwz19SCMU3EDrUBx6E/KbL7RdfEuIxYzGXyCPUW9lqmer08EOeygMB2xIEVWwvO7y6
02Wsli+EaWBCVspNZAC4WMT9lC1x7ZmwQI1he7itvezVbhbWINebEci5g+0YnDVh4DU+S8bHzfTW
oJPtOPesnZdGZYTPF5htjqtrlXnaI5maYoEMtf2j6Qn650nzHc/dftmFKRlIPzD2uTbl25C13gpW
5rTSsr4/GupQrOTwYsTlve4L+1HWN+xvCPqQcP6jHozlCWWx6tUxkuylyDsl2zc2SSpbbbITYGmE
0+a0AZG47DRU4MBk2qAbFybCMWeAIt5RYXkrcVwf4V5zo+/AOvfhwFyRXmHvFgcUJVIUrtb9zK1S
a1KyInOLhxKD6t1QJNauFjW8YKTn0JAh1/NYeQXyXv2gnW3Hsk6FIDWqNEh+5Ka9Ndu8fcHOottW
aCDNz079bAsgrfmU3YE76BfdmOQruO0GUHVLe9HK13pSiy+lW5u71B9GsngUBZpKBIyd+3wWkaq8
DmveIQQMPl9d42XZmFBh3ki7ISQUKCrt7hJlVc3srXwh/TJ8v5Xf9deF2u70tBfLoSlGBCEjsBhA
0ledjvac3eb+JrYrazParvosIo00BPPgXrYSY4hRbs/Mk2y1I2Mnurh4SHvbQmh7JztBurLvtLK8
lSVhhSOY6oCs33x/vDGIsSZo72bwIlrTbrFtcNNH9RWAavfYzQcjQ95SR6dqK4td5Uwgs/OvsiQv
cerwxTZUHxc1+gNh6rYRMourMHfFDvcvsqBzHq4UOfSJOCiXMl93zcP1rgVkAY34a72Cn/xmDoEi
LcSl8iBbsSK+9JVVWeKBuS1HNv985kuQ85/KbBiPl0QOIMZLEcfnZEHmYACRn3lns6ifZQqCDKV3
dpTiWaYrnMB1ZZvMVphzT5ueEn30F9fNd5E9vRziqkl+bBOq6Zb5y7gsKT0FxXrbCqIbucwMvMDf
uhm2hnJJyao0uZvES6/jujNrLstDgaz1ydP67TXgZ6HHJ6su8T68INxTBJbRq1wUbOI82SV6/oL5
LkS1wOh3XTNEoCDhrZkBEPI60CoinxQhyK6NOuyeMiPs7kwsJcrwC4sf76fT/4yBbvxIFdyWgsks
HmGHiU0Ijv3IBgilN9+cnSuS+tmzilc3GqeV4+PEgCx4DnzVCNj5aNbWlqIz4Mf/VJbt+Kla2zbR
+QmX0EV+p79OVZcvJCGvDNr6AQ8VRp9iPMmqSsmRV4z0R0ngkwd/zrwShkQXdub5XQ7/nxcVAcnG
QbJx1eDWzSdeTopvbFS3zt6Regd66zSrN4ZuB4h7Y0cuu7u8KQGujMonEw61jP9ajmXsUdUZV/XI
mgUzhnB6rgLQgQmBoZXUQJHydBfhPZypydGOLOuFuYVJ/2jNGvHhLNAlz+BN2aemZPAPimZcf2iQ
XXryLPg32StZylJc6pIBkZBkNKx1gDzbWhIoEuH4j66xQXCkBuED30IrtF1NuvCgYZj2HuY1ZN7e
9YvwICFhk2yVpxJKRhgAcP/wp9bLHeYWeZ1EjPV2pK4NJZlY7dtMUqoClt8uu1S/Ed3rwOSOiDyR
T1YWLOaFPJ0jn42WIwXIJqMGtKktah96eNqN+uryMMny4Ap9lQPgVrfX9svD1Mfd+SJ4kQ4u3BMN
IQ+shZVjNGnqpo0N/0FV4xYurqi/9MJ5iKRqNJ9fnJvqL8/uvqhIE39Oggx+Ny7L95gg59uht/vd
YOqv04DRvURS1VaNuQjFy+/QjHTz2Or9Y1goS1LlFx2BCx504PNa8F0ytsp9lqNE4dnD71huuC51
SYxlC6udCoFxAfjSr5/6YVBf2hXjp3ghWafjmZERcp5VwXO2O5tQ1GIjWysHmy0jMIGNmC0YbaNA
U6HFYLt0DOwGZmatoY3B0WrCZCG/fVnXVVG0EBYweVkUqv3WRRblQd5lC5S432mTGmPCHFhfJ3fI
31CvvBON+Fe8LON0WJUJQlZoVDf+VpLA5eHacq2TZ71M68hTrcUgAbFjaEyhdtB7ex8FcLFsR/zU
FfUmLi3/RxYDgYHBCdIs/t4liv7VKjM0Bros/lL5UOGnBtSYVgM1gjEWPfseUn4Dge2nvpjtXtsE
qqbOcgPzZ+V+ChgW02I4a66ZnkmAkX6tfONb0jkYws5oPoj4YVup3zqXdbme1tYDwKVhU/KCj/nI
GG9VpISl7FijtPFe0Yed1COTVfKQzu5B8uzaIAXMZLE3RLrvknh3rSqV8TnonQ7qTNs9jlBl21ix
79zZ2hHCU7z2Ag+UwFyEUR7dJkF38EgjILwFappUskLsNLW6R/T8qr2nzUnl+U4FURD2iWJ2+QDy
il/1G9D1Cnn1S1svFxEYPJyWsy9X2Ks8e9cv5rlqEN+YnomYiHmH5wY2IFIluJdburhDLg++Go/D
vCOUdTrClbozBfeyigcVicGUqU82jgiq3yDR+4ykavYU2tlE2AnefBcyXzl6vBlH1iySD5XhzLIE
I1HuhaumTyH4V3yrRbpS1F7Z6KWVL3PFd3N4XyHqoV67wfzKP1zqvKR6zLpe3NqLQhg5wj+piYWG
RTpwXsNZQvuVlXkPulFMd71p/pTVZMtcRmlb34ssD566stziJubeBnOOWh7MUINp409weP+oQw6n
Ow9BvChC833ftPD1TVuJZMmX3wFRmy1qbGJGN1IG7OKu5agVDjOE2ZZSJcw3Q0ZxK8sWLeIO5M9h
1hd5dWon279jFAzuqvlg5KG7NEzABbJB1snWEGy9OqM75v7yFpavMkAIcPwf7hHn6vchd7W9vFA2
Cr0H9oMmsNbBxMkdHPyuGRsvNd/LscVWbQMssffvevyhvHat6039V+U9QBnGi1vu8LQgnraZPziL
C8IcP+XwLjNWFkZj9RqNGAQg596dXW/fLDsFGxhw15n52Ne+9RgGn5va6x9kTZL1A+iKut/JNr8Y
s4NSOATCfRCWlz0U2Odpc4V8ZOHI438tS6jHO3BIU2fPJJ387bWLPpQo5TFb7KUhHjqQJlD0R8Rs
0avxcx9LvkC9kW2ZZw+rsZjqrWwNHVTrw2BEbhfg+JNiquV5DLXLpdWoVYu0nrHQg28s0ZHISN7M
niwWMY196sQ/A3Qx6jWhHAD5kXK6fIYYZ66TCW3TKtcs8s8AdRIwj3eFX1TnCNb6Fc4j61XeCRw0
+rqz4vS1L5GQd3292Rz32ncshl9AvIEfIzEl8jNc7AGXcyVneUhIV/PS19ofyrvKiNoHcJS3sjqs
ordeEvegT8X7XkK/ldUBWQoP0btVUNYCWZ/BPegeHqQsbwX4iaJeEvEuvvq1cZPiYf+r6fqV0JXo
NcidiR9HGDylceus8SLEaHhEXRI12+bBQrVxH7RuPVtN1A/yMDC5suro1C2cEZXoggMxEuXru2hG
s7eWZVzybVbERjwypmknk24yfyZzcC3A1QH9rmv1ZHg+/sjdi+x0rc9DO1lrmFetrg1dNorfk5pl
7UGIK3Jn5YGqWKKAhAFij8fC5UwLxzMOsQ+JiVzutV426uxDjh6PeWDMDgyyTh4iB85oa+u/2Nu2
t5kNUrGwYHURZ3oZ1G46Ep6Jl3hwFC/lgC6opYSYbVh1/gJDzlnYiZHeyFZ/MjauNkb3bYImp7lK
ci9eyxDN1Ac/zKD09pL/ITklE+zLjWm75vLyRDq+Yp3gbVwukF2SAedlBdlizI4xk8oszz7Js1DJ
nVPva+g3RZNzGuczAg/O+9bIeCbe5C/taDA+o0Sykn43HmvVlV8Nzs2glfqt4xG5l3TzQanui0qL
P/UObhhe3ZgbH4g2GPjG3oOjM5a+Untbz2eCZFpobnqslOXcKufMMJw+IUqXnWRJzP7L2gCvUM6v
YnZn5hXINnlwMLwCnpUF/DL6mPB7ZQbbLmvFfTMfLMfNMMhWrb0/MYMu69S4qYH7ni5FV9mTBvTu
ZF8zZ/LwzH4jL8+Bdt5PReAfTW34/tY9nP2sCVsutbZhe0BMalxrFbLR3jjfPVE8dSlfgbzaKruX
UegYUMwpypQA2dJuCn8tizJjKXOS1+K1i2PHBD5lC1AbMgEy3+lotbYap1Kfg2ydKF+CpL9njUBE
uhoPmGgXvyat+dYUAxpIpeEhyx8biIAVM1YBP87QKlPSrxBKskwUD1B8y2XR2qCk3PxGm/oKp0HC
vBaLKnM7jfbHjPbY5+Eq9hkE5W/qeoC78sQ2sTzIKvlLtX0+TeH9kDUkeBAx9CtM/fTJzReysrKV
Ve96iGGJAdZVNnnurkuqk5h1EJFzxbn+cnppFphSdjwPqILM3WGQk6WLUMz2Czu4FVNQLRSl0LcC
AcfbHp0+YzGNKFpFQsE9bq68dJzPBNnfg6Jn9+86y9PaROhxipvTta/tKOauduxPEtIkIUxR6jvL
nm9wmUnIEwJf0VE2y8MFByURTtdr3sGirt0vlfKesntaI9/NG/uGg/APS+7jQ6K+KPgOP9R5lx+h
cYlIE7GG84B9iGy49It/7+eUU7gT6vCj/0MeuOFhOWkkzk9KKH4YQBq3sjGS2sLydAz15KZp1MW1
74fr7QDLK7PIcAv748ZjFOw1dPZuartTbnEwkWPUlZ/WBuWwKEyv2F0balYX2wLcwkLWtbaLJVB8
ks96DpsEO6/xwSNDax5EpVDU2ocK9+Z8awWZdvPbP/7r3//9Ovxv/2d+lydM+Nk/sja9yxGvr//1
m2X+9o/iUr3/8a/fTN112M7Ypq6jpuUYhq7S/vrtAYUcemv/C1D0kId+lhzAdqdrM4yh0Dn8yOfY
qIygy8i5gKFLuFp/HHB6qfVkeNKZvfe4hjlrbNanb/JAutJZE6LQ9lFWjU+uWSGvM1NaNS1B4b8Y
z5oHPrzqB6RxjUj9hvrpwzC0+k6PJws+Ww+t4YB+nnFA0O5Y2MT1sC+fXQXwCV9gTe9trExVdKz+
Mv8GdcgNKW3SSLjjXiJ0/uBhF1DCANeysAMrMRfDBLklFacIOzejJaGICMcKDvGIPjqwsmQL3CG+
1IVjeLIUnn/ZIy8n6zzgfHy9CARpupM3ShKc5//+23D0P38bQlVdpNmJ1piOKTS+jz9/G0ksCLuA
uzgkMTif0fSru8SpKhKGWr3CbbdYyzp5wD9COxV1dKlCRw7WVgv8WjfqaEXGFX2XpOxv4dN0lwOG
HBlY0Zx5F2A14i5J0INSbrXtGPZ1uG7q8ge6vas3mY/CqZ2z0gz+MlCJLiOKBb3xWibRQAZr8uvb
aj6TDXpJfEDWOZkNEKFt8NaTlZerC7PRUQzYJqbwoCKzYbxsMTMUM6b8bcOpNMz1iSbeNpzIBUag
jqqD7CovGo2aTWfQioOcAuFU1PvrLS913DKpXOtOluQt23yINrKInl90i2LRZc8q7ytvCVZaXP6M
vKWrKx4ab2x6dX5Au7//qoUqPnzXmmvb/OQIKQsT5Lj64ZenKI7AbCwLdmGhaochcYjb17hD6Aka
wDgYOKsmGMHzeDnhOlke28SCG/Ooj5F5bo0Cw7wa/9wlklbV+lJ2Q6W+cRF2s8P29z5VzbcwROjl
iqywzwHo712lpT2R9Nh9Gt34KzZ506uY0idMlNxPIyJlG6G03X4qfeuesZ4xzGnVV79p4AYE9Rcv
IFM4EZE8YqXjIfxQY9w59dMrcnNNP4avlme5y7Rqs7PuDTiN87xDsTErKIWQ/Az+WuzX1sI1e+Vu
irMEUXqkPQw3eUQa1T8IyHC38qBWhBuCLK4RJ50cOLTQt2SdbB30sN20rfCXVdc1s+0h1wU50Qh8
7U6XumyYmZedru/9fuhWcR+HzP4JGtee3hCH4tGHn44ajjzoxBRqi22tLE12P5wsczheBa9NpPPw
V2b0vtxkcEgz1ywi1tebmDkaGEAQosuNk7Is98TAUtwEI43gIE4HDO8aaaRIK85pgi9RH+sFtidl
cS7mugY2OtOcY/0MmjDaXXrLFqOJXjy7BRYir52vkJfJIozcW6UHyCerLjeRp1pu77WuERBVBDeW
dfIuri6ecyvcml0UHbsJwMLwx0G3ciQNUJQHS0wa/UODLAZ+A4umBFYsi/KKaz/DUsQ+Rbf2Q/21
2KJ0Zru4mf3V5b01whpLAUDKC+xWn1ZBgGTtlealVvbKUYL06CNHS6JcEsRm2tjc4M0N16oLqcw8
pQ5bSPWrkqfDtzYszUVdF8OtZiTGqSqdbikbpnQ6I06ffbLNqdxHTRKjJ1ek3xDOlO0YxLcLrRA7
FdGRM0HI5mwPNgfA72sDVP7SnIsOgAgDEXpS2irAiY3pgyxfyWvUMrsVeGXvDcfRtYXsbobsyEE5
zbeTFZc2r6ysvWE1d5dO8h54EWQb2JzOQvbu4G/v2BgT/SeiGz0W3c7WMd4rWv2mJsaMkr9j3McC
ASEtvBQiovYn0SZ72dTOnayOHx+JvhT3M4qyzmD/RWoRNrIsygZjVnTGSyMhtE0/WacT/cDFvs8u
95M3LTSfZdoM2Zn/uuzbRyDV/Oa+EpMJEllMp8JHeMoCAjIStQwUHTWHFqodfrMTFrZRKW47TxW3
8qxMjWlh6c64DZGls4CC0Oyq+aYebePmUmcrUXOTsICXjZe6viZBAekW2JD8A7KpNgcdEjHuD7L4
7q8kBEeGuDoM8x+W9enUwxvtZl82F8DOXF/kI/HALvhxqQPeefr7KUJ33A9ThK46jotfm226nBrm
vFx4tzhjvNdtAMxii/HHjPhKLC3ZDLXRFp+9fTSU/QEZLu/OUBAjbfoyfTVUdVtibfS5MphKynx6
34NQz/C5SDExyyrNZTwggV52AxrsTg0XeGblTUHTLmWrFJ2WrVMLU9jMVPGus2uj6MtP686ZlGZT
h33ITORAAY/HYh5jHfRjykG/j+bDIABERXh172RdEFbPYV/px8GxvsfQOQ9IGuv3l4OqbHFgj86y
JLvLM3kfLW5ooAeCO9Ydq9ziqM1a78IN2moxRWhFl4o2z4m5faxHlcrL6Vz2Exg0f9mCSqM76e87
zP3lnaf59vIiWZRnsk4WW9aea8/zsaz54y+glME8++6P/d/uZer9PSkEdXu93+XVzRe8f/HX95EH
Wb1rhHa8vqzLJdcu8nUlabTXUyB+kWt5J7ZJYjFodvrFyQH8wbbpjyAS7efRBUnOwh51mXHYaDM1
RaosvdNeuqguMcKhEDxv8a4HZP3EcjSdkj0/RBbZcL3F4KJOsfnQYnY1/putby9b+P13VideUbXw
9qNe4PoGCabCKEtXl7Yyu8BNRkI8Km0WyP51eeN8JiZS7MZIHTYoViHc1f2MW8W+VDt9nK2s0vK2
qdaLbjGlMU6+waC4N2Ff5ptuJn/IYjTXybNLT6sovJtGI1/YWpVxlDNLbZeIywfa9jLPSL6x2erA
yENd/+mN6vDWMk80sk9oinpZtSaSfay7tqKx8VsVUfJiOfa2HXPjm+XazhLbQ/+Ela5/V0ZEhQtc
SL95sEx71G8eG3PAEgGrvLWs51fqt331zcQEax2UmblPhBE/xUqKX+Lkr6eK9BDb4JmYHmOVp/pt
DUbDE+dLpcMv69iheSPrcFY3zo3w2DqNoeouGApr2JlUyuYycsGYuMDyF8blvyFs421RKd7REXV0
iMuc2ESnVmT6smoDxDS+Z8AvVuA+6k95mwrsIfT4q5WWz2CWMPsYkhU2f8NxCPBHbRVFO1uZTr58
yFnKuap+vtSlbEkXYd/tI0b/Y9OWbw3VfGZkmMhDbuTpk/1kpbyOTNKrH+I6UraBf46iG+lQ66Mk
rnpmcNZnrhuYWWUji8AYoShVebidGK/P0rk2YKbee5HfKY+XwLzmGg2QnvpOgiWHWKlWcZTVR8El
T3O9RC7J+qjO7+RQ/19/2ofXcl/+mhek3/2g+VD89/Znfv6W/qz/e77qj15/vubfT3nKv7/tcgpf
q7zOfzUfe/3pvvz1t1e3+tZ8+1NhnTVhM963P1GK+Fm3SfN7PGHu+f/a+I+f8i5PY/HzX799+4ES
+yqsmyp8bX57a5rjD7phzBGJPyIW8194a54/i3/9dps136ow/4trfn6rm3/9ptjGP4Wuu65qaOD9
VMNiDu1/yibX/KdmuZqpCdXSTF3Mu2lYXU1A3MP6J5tsA4CgYQtL6I722z/qvJ2bDO2fbPMcxwFq
DRrEdu3ffn//b/GUyxf31/EV7WN8xUHlxLRsbOAdQ3OF+DCF91Pimp6oxLGeIKjFbcPqIVZBjwhh
n6c8dM7yrBrK/EgOpRinQ2qqtbpiDPNOkwPkwFLMaQk8Kq0W7z7Kvwj+aNaf1xe6w87TdVTLdR3N
dIX1IdzQjIpojMRsj6UEbSu5p35XdUw3pOS7lGZpOpZiqu4pyz5Sl0bX7yVDHgwYQpL4kGS92972
oTreKigR//3rM+Yt8PvgFEseU2DCxPfHS2QF9Of1D3l4dE9rPTrO0ub1nDZIAkEyC2+zZQ5+3/Ta
JlwRHOhXk2+j84KsHD/+JjlFXpU+6FHXn/Gu38lSDmd86rLh0A5xBzYLTcDcU141S1O2OUKLiH90
azt1DuUICUnRWbEsHL1TUekQ9tpo3OF2msV+BNrdhtc/pjqjU5g5FjKZfpVvJN/7ShSXZ+R6o/1/
+FA+LAqx1TMMnmvXMvj1EDz48ES5oKRdVgHdYeDzRzUaRS72xilmeE55jAuLuJEBZSa0h/I0FaA9
I3XatHWN9wiIm6ODShtyzlG2wpr01NcdwYA8qJZEJTsS46a2G0rXWg1KPKBJZH3PkVjaDjP5Tx28
fNkB+TGbfBf5oYsi86sBgjvRnPyrnnfdykJo7lDn2X3UBtYSUJeKQCDCs+MYhIuaCPaTljnTSgEO
uTGIyDkg+s65Vu+55QiCCZ8xEBj39csYFvZ/eJq0+YP509NEWE1zVM1ApBcRSf3D06RrRtVg0dsc
YsPdxzESEWaL0q2r+v6NNhiCD8TCDDfUh5XaVwfLKfqN51k8ee6orP/+WxTO/3gxJoOMquoWo5Nr
f4z+qGhQIj8/1QdLTyx8PRGINPVx2kxDxvrctvxz2hDzCxGnAG29G+y+vBW5WKPZOVsa5P0Nbuf9
jSPWoxEFN2Ogb/Atc/aTW5/sMjd2Y+XhkcJWa7qxVB2lDjUr2F6tpfKwxQaVMNuvsWRVP5MplTxj
c2OjitqaBkbVHFr8joPVtVxVkOX//lPQ/+dXYtomsnwawyQDtPUhBtaWSlejRV4ezM68YW1o3NlB
8VmLviUxSWLPTJGbgKE0zEmktMYrMMNPvlvUNirNAwA8cN0ezt45TIEhLIinZP1z226Q0W/PY8VY
agf5EavV/j+8cO0vvj5XqIxKQuW5MdQPz5KPgTMzD3aAdo9+DoslazNlbb1QcK44uUFUbE0DaHRa
aBv2uAppOX1cBSRT0Y1MGlKm7vcJ/sYxBNAj8K1dlX6tsKxEhePvP2Jh/49BlKyxZjEzzg+bZZvz
JPBuExm4jY7kvZcenDLUFsC0uzVONM3e9KApkT6M1pFmYvAxn/lZ+3bWG2j2Nqxfj0yb8ZswVVTs
Ai3s9u0Ue7sozxeiUvVnAJkIEBfYlPUKMnnIxx51goEPZSoIeTWTeKjSQZmB4FBcA1CabmhX96tt
EKIcTBpLnLLB5+OBfo3DUZ2xHx3xbk20ZOE1ivnYWzjrNQDmvggVDwPXsRdh1zfroffGhe+PL2kt
4sMwuvivT8VDnHW4F8zonMkN+g3rG2sz+LOhnt+Pi5z010OuRU82EdADnws+7Jldf8LfYF8BxcF+
xMHKFStZAE7Q8jE22yp6bN7mQe7ueys/jB2gVUUPUQdGXWlZFSLeOK3y5LhFDTV2BAfWDOEZ2/af
WWcwaQdMvVs1C/I9iVdcimeghkK/ZVOq4ba0EacpWhWrapxAAVBkBCUsM1+AnzhKr1nEaP1bRwB+
NBL/wShgIXiK9J4IlgU43y9VEAYbtJn4YRR8p0MWGseu/D7avoGHPH6IjQOrDZHpX4mXDw+gl2YK
bDicOid4NeouOKZC/4rG9kOQ9b+iTjM/qVE6Aanj9x+O2X2WFNWyzbRmCWHjUGvYALdV5y7xLzXW
URsGq7HWT9hOWRuoBY9aZVrLKQrRR/TE0QyGz26Xic8idtEOt55b6M93gVtgZihwzGv9W8CACCkg
b3FoC322cFW9VW5Nt11ZaJiATwMKHkWO/A7Py0wdHpsouCfyvQBV376EM+MJBxTw3Ul9UvL+Sxxn
PkMmgbkhUHbg3B+LteUk3hEY1ALjwBCGOI9GA3X6vvXU6b5DQ2zhC/bX6MANZ7X0lnBNtGyRYzKy
Rx/u1pxyEGF9U38rFi37zfXkF8oGYcfqJq5NsfEjPd2pvfl1CntxyKbMP1heNkBYmG3jsLJ3D16Q
uYcpzW5DoMu4X3cZQs0qYzSw2Hw2X2hmgwZ5hrGZCSS3KsptZAj3ztHS/IhN6KxnaOe3QaCNq2kG
IWFP48E4HsNxpRl5tcUF4QcgU+ser9QTnKueyWC2+qpEVSzfHsc2G2enEIiKUCeXZCjsjYPRxmFi
ZKjbrkJajtG4t2dsQPtDwYOGOdn7XHmjSVSzf9KCNjpN4biGD0FghWd1GcbFtBagbJfk1N090bj2
DnrYzql8PkRdrcAo+ESGtBYPIOG8+AIeF/tJ8xvwpxPC+oSezFTssDgRmzrjl2/WJbj3rD34ft8e
wvnQ9riGFD108taMjkZvuGg7ZAcRemvDN9xf8wmo8Q64+2Ct3NayX4miiwOLNcTzYFztJ1wV2Khy
9eTjTdtbqfUE7o90sWLwcpAjdmrVeOraIVsNIgh3TZeoGzReMeHyeMNJoYAOCbBHdUdQdD0wyCwr
u4Od58EanzwXo2LSWL6NE2sDPRFMoHUnD6aJIqnejUg8Zpm2CqdiNi5wHKyuUNpN1QLrVIyL8fEz
jh60bjQBwy2K5RWCEBiz3FSRTqRGnubVkSeu3GiTA9Ey8n4BXHDujcxx7v0WK8DcAgN5rQtTxAIR
PXC3+txF9lPb9KE13DvskYotuGQXmjsHYMj1QXeLT6mdwMuUdWEdJqtx9HAwmVGGtTLM7jyxf4MJ
Q0YgsWtO6He3z32SnhV0y+7AurR4L/gLY1DMJ19N3UclBfQ0d3JRbL4TlfkgS56b+7sa3dAFEond
JrTa71eUW4b+d4xuzXtHX8tI4q1dwxMJrSe3NwCT5p1+1OPI/w9rRf1Dco5FNpMmUlIk6WBWGeLj
pNkMDcBmNT0QKUmQ6MJsYB1iDLMzsvKmE6xrxx7JvKgxbxrHajCWt4AOzIlQmf4Mef6L0RkPEIO+
607Y3xu6FS6S/0PYeS3LiW3b9ouIwE4mrySkN8tqSXohVCUV3nu+/jRYO0q6O26c80JkkrlMGmDM
MXpvnSPzFfIiHoXMPPYyFlARaM8J5vz/x3X/v1+BaVPgGqqjsoC1dFv971FyMts1xGXqf5Nov33r
RNPDrER3sBusL3odH3W7Wp5RsGnvo9JwSZ8JWLTmLPKQhcafK0Bt+Gk5AmvTmlpHCY88ftF2WlVY
V1IUGFf2ERDh0iYfspfe/164WPK/KxdegqNSGpuq3OqXraD/o3JpzKIPEBdZJ9lNiFmUvn+bFXRi
ThHnx0XQBRPdENwHGbsF3oJb1BENW3YvcaqiK3CUnZkbwYO+U+cZMW6wfAogPbXp7NtLqezE+qq2
zfaAmkVf9USPz4tjjIdCDZlKrpHABmMnAnbC57TLrFczV+E0FOZ42B60RkmLSF2vumuGcNoibQe7
3R77SRbuBvRgjasw35uq+wTd6TD0xbL7/1moi6WDzpPl3T6WVeGOMg25VJIZGufe1o3XZ9nujKgO
CVrRnwLMpzvaHh4NvfIeVRpxytVEC3wEeNjaVr8b1Gg6Fu2cH0WjXkdDSEkwRE0wrANODxmV4oIi
SHdtqtnf1C4/CWuM321ZGhe1r/aijMJz1ug/RBFHL9tmHOIKwy0RqJ3TRS+FI3QvCGG59W18jMGV
/nBGbFoWjsBbggDgEdODcdM0eiMJdfkSibIFSVoZuh8xnfprTKanSZ3CLwOh8jXWPVil+lAQ97VB
FMshITnL0S+F2g9e0TkV68t5vpdjeP48+YkOo4mI8NM7JCIh4g2pdf6FyzTrLYa8y0l7lbtlGfbb
qW47jy0qs18CNtN91s36eduUha2f83XT94rI3W1nMvTfx6kJPDIPXyK9mB/bZh5m5gYWek0iZWg1
//uAt+k80VezfBnDp0/Vpz4MZ0Y3OAtXYaiRiS8a8P6DE6hq7iaBDP0IpKs7UZOdt83w7y3Vtg03
tDJIj+VMzkDRUezopIMdMj2ob+ZYTtnBkB3z50XomLW3JyVNezSi+asR6e1DByt1Qoj1o13PT9um
seV8d0ynORNz5pwB+Tuft/L1rlgUUDz45AGx/JPH1y2r4XdqQzODgnREd8aXyVwzl6pfi7q+oRuq
byUuit7rWq0+msv4vu3Lnb4iGzsb7GOvhhAwRBXuHEIaP8ZBYECKcEerzXs7AprUWkxlg0pSalhR
Nm/KU2NCLkI1Hr9pIygAoXa4JOPAnYzRdou0WE5g8LDSzIR3NeutLlDtZxrg7MvX1QIm6uMnZCbp
5SWJJCyBioypMA8Gb2BtfREw4y7brW69u92aYd/v89RCPpB3XGmBn8M8q7O7rWopyevKfzZhjudp
mDtAEP8+YJDR4Uf0zndbjw8/NYnhxEV99v0wjcm7rcc6OYGjOJYrFNtMqI67YXl2AN+Q8YQ5CtCB
xtfIQbwBgKhZwQ5ZhXsRRXfnmlRWLxbpG1cZhh+LGZYvYT2Ja6cUl0+Pd+UU4pNktdnBt43WqIsL
hJzExlmXbmCZwlOQENM4Guw1HfxtmwqMonK8CK/tLhv68vK5qdVd2PXj6feuHBDepU7rXyqmlIOF
YNcD1D56m2Ysn3EO0KPfN4Np7+smNp5yhLuI6zkft7VU3zN7Mjw4d5HXy/y71ZTKmZiS4mCX9J6K
vK/wNkc9xYv2FI8CerGxFBiwGvXboMV83SgtYnDKgGOXH4wX20ODuMolRHDx+X+G40SAHp6AgmSB
qTtPuQpUdUqOahGKW2gFCZmeQgXfO9j3xjHeywaZv+zq6OLwTzham51asMi+MyJGG5v8UAuzvSrF
DSBmPrh0pQd4ehr/EZ+hrvfLzgiS9EkEffrUpGV4Rc11Qd2HvWDbRyHf7HBhj/vtedtGb8+QF5ab
PZM/TkWSHz7RnJVmaK7eQA/ajqD23+MLbSW8oxBA+Hq0bZvfB9/2tNgcLC5wKpeC9af6nMxw94/j
cALHV0d/A6synmw8vwcpq/mUiDy8sSSpdlmSrxElIxP4eMquoymVg6KqT9s9FeNuE2mhGxEjfEfE
rXmpjLMPBn7fIS5qt7iuHZdLnripNdFiVtg9gin0MqbTH0YMgW/p2veFy+GpSMBum4uancQSp16e
gG8IQ5MCKaZhuaYJXtQiA7KT6+fWEPwyMUB7ywQYLkuJzxbKKOacTnd1EPYfiESIH8Qvz8jeMoui
YNkTXyt3kHmnjznK/hGxDK8zR7E/6aiI69jmRNpn7moI/kckEyahwmuK8ImVWXPYXAubQwG8HZGo
U0/yHaCRxsod12byzylZfzeVsThzCo5XfrgOC6/sb0b6fQOD663swcla8Wtmt+pBJYn5pMc1l7yF
CkzKrnkeDY7yYS52Udmb72O2FHdazK0Leb/8yuQyxf5duEbp1Put+DCKObo5VvhttjMJc502LwOP
gelXNFw5L/7n1rZPVJHplwrry98PgJI3D3mASxmioR4ffxOXNiCTSjjKfiKqtW14u8O0rD6Uojfb
/VzX82FMabKtApu4bKZbuG4+z6nrPnoGIR16OiRa/JDJgoV+0TRz15v6rTGZNDeLqFbFTDNfrSmY
r9utz7ugZQ9myepAm4DeZaF5jHLdd9ZG59Rpf6mVjA5cw4rlpbECN5es1bAqaf7cxhg8tVLut/9+
22yvqMR9devaJjvhY4dZ1ywuSSeMMZISa5tVdd87YcU3nSVPVqrVc9ggIIeeOK7oN+sm59CNLWYK
8Yrr2JgdxQTYS5/m5yiMtOuC38VzRiB7Wy3RZ7m1w8Nv+VljchFXwgvktBT5BaXMRgDaNludssF/
trtAqZrTEsbnjVYVyeFRmTH9xHioDzlaWbdee0KyN3hPnfzLYA7gDgz1HNuENCiWcpvLOOh2dRa4
lGXtywaWmxSzxLyaH1r8CkNqMNBIcpvmXNNfunbp9jMdvVcnW9OZSGr/+CyjxnEqcPnMi5+8V8xR
HgMljTKI6r5VxxBRnYfWS/NIyyN1kaIQNqLp6bWNZH+hxZV6VeBkUKiNCe40mwKGzKPjTUal3yWQ
t9mXOok41uSGHcgw7c09nRu+FVi8fA7QkZi7Lu3dJBYjaSdI9BaFMCldAbMw9/XwWoZqsiNPPTk5
eZPvuPLnR52dZ8TIaBCgMnypFSs7opO0PNnL8N3k0GbCV+4WzRrfJJRnr9RF5GOFNU59oV8Eg58z
uNWC04kRfeiZVbms2ZZbj+fvIy5bryUl8A1ti/6SNBrZFDyrIMDnSOBqg1zw5ExF9xqKe8thBsAi
q3A32/KpFOouCmfs6+suNInkCKo50dnbMwZR39TK/Hxw26W2IYA+BXnXUDav5kyeZBBaxSmJW+PS
z/RhcyqjW69U9PtGESKfHaWf9uVyHPVB36md3rwFCH7u6pgTzMDnxkJTnS8zlQHD9VK5tVp2mR1c
vlVrG35X0xvxlN7sryRie3FRhWuQGge/FuuoHP49tBtPX9nqC3ja8ZPSl6htD8p7EFdrnsQZI0Z+
qnRc62on7ttmojfBpUfWPYTmoj4wHcUcCkjrmcbt5KZ9HN5n+twokSW/tNfEKa3nbG9kWfktp8mR
lQaYqhGA/6I6rJzCJHzXei7efZv81WlD+K4PuW+ztvMymXXf0iX1p95U3sd2qY+xYrlbCbdVdCAg
iZs2fT3vGC9lRe6a0CqeDUcrPEM0ztHSi1O8JHwj6GN50BXrSyWMr1LRv6lLrr4kqh77srVKL3hf
5mk+5IIJrq1o8bekUZ6brBtekpi2OL73uwql2J3IDzjjizkUFdGnMl+8Welav84bwxuqDmttkakH
IySMHcmE4TE7TU+zwgdiI8rGUiMzkvgg6DZafzRnVpFBgohdaLb4i34lbXdyL6MpGq99WtsP/Le7
XAFIr832ryVMnk2HjvCUJTtzTN8z7FI/WoWMglC2rtM32b2swvEeADXZQW5QfpRSuQRxX3zBZl8e
CygSh8W2zNdB9geniQ+FjPu/qwVs/SSb4RmhsDxlczLtk0BTvrRKeUd9Ul+xBBReHhTmDl5uc0F+
kX1VZ59CSdsteY7+q8TPakXIy2u9PLT1VFwy2cHircsHidcEgXUsuFuGRJ4WGeVj0EzHmyDgOKLy
xlYYhz42nbvQ1a8OE14v7AB61KByTwnFPseb/tNmKXbG3o4A0nyVreHaaUmLNal1V6lUJJh5WJ1K
w5CQaKi2gr5Sj0LJz+ZIL7AVFXOJrPMcvai9EmDX3RZxdhbOdEJ05Cpd7TqqiPF2y+Cjr0HOdLlj
vyanmMAKTOr6ZWkclyF/fmY1XJxrAq8PczK/G31dvBYn1tbPQyeId8NUCdmyX16ioRz3Im0UlxGR
9BvWSd6sP4jHUs6B0Up3yinW0lV2mmPdTZxEnhO1ufYUK7pI0PE/YxXqd/FoZV9Q97KyaiqGl2ly
Rck6wxON8p1hcqbqE1iw62k8muhGpxyw08i7pg5af2f02N+t1vSJYR7unZwnUBg1BQ32pCVGLYzv
TZyapnfuJe+Z14xh4Q6xQ91m9r5NmjKWXjIkovZXNCS51+hZuAsihzSTeWl8EaJBI7XyCUNUTY2j
fWf9GN9DW0ENFKjaIf+FCLXYO6Ecz3qbdLtOU2I/rbR6/SwYcxuALBbRl1+wl7wl008C6NMfnC28
qSTzSIWHr6jScakeTomyhG5lBj6Wj+JQCQ3/ffJ3LrH8c+oc0n3cdJzwamk9J8ZoPXdNZbsm70Rb
NIRCJIp43jZjDjRF9uNCjkttYwK1oyNj3PCAFJ1vjkbyLAkd12SQ7b2rPnI7VF/0yXmJnBFzV78C
BSoAPmt4MB0de9+r1rvWIETHSTCfAounT91TXzBSUoz+b2OUzVPoz6paXYxYzLuh+wc0uUnr2jQu
gZwSd2yNxR8SGG98EyO4JwlB8LQS/TCFglVEHT7CrPfV2gbMFSr2ubDnnxIg7J42X39N1pHw1IzY
GzLktmrj1Z3RXKTE7yXHEetIYdQoP5VfQh+cr+bXwD4KroHrLGY4QLD8oa5pphEtg1WASvC5JPtx
1SryjsxuMGikG9ta88jcuWaqTdS3Gab6NcWH5qLKMDgDTfFFOgKsRlvS9tXI9JAETiv0URcU84ei
Gy5gCYDS6/+UTezc0mT2iyGpdnGoBzCP05TOAc3KPrl22KSMqCDTT0nPxPZ9L0JN9xa9uoboMTGx
z6obmstLMKryoI8aUPkM96mBv38aRsSiSqYfzbrt/UrDVIOBBCkrgT25UG7LkuZX+LmoRYw0PATV
4lxi+6RupasWzVdeDJNxrlFw3byxV1moSfk9xih8zBvthgYXSENHjuI1Iyrd1+uFMxinD1GNitdr
+F4n4BQuhdnoq3YKHq5PPEVhNJHILLwwu+ajFaLepam4Syus3SqN+NaYSoiPTzNIIXKuuo7RWTAV
Eo2dn0FY+5y8yBPtl/5L4/Q7FRWRmwdj+7V11Ee+UCkPlBM49qvdpFQMWYeCcWyHxX0zLsiKZoDu
vNitMLFhN+rJWWqYjxrvdNO0r6AjQmxd1qseGJACo0zSlbJY/IpOkgfCSVW1lKsqu/FszAaYYcNy
NSv9AqRA91KtmA4GhrZq0L6rQVhcjamz93Y/M8vD/SB1RbtWY4mq0YD0STid60SCa4lpmLtIRm8w
AnGRKket/0eDNXRKLDyYqYKZum3aLzhxSYOMpX1OApsuDKHhnpLYmj/BXThNZKi41swowTStU7pS
bjBX9rvODmKfHjpJ8iC/1/q3vQd0uwa8bruoxTluhmItnZEZy+wdHVLkZsAjyL8geEEyMKO12lFj
hpErIgLCA9m2ePSEp1U0yWmivdTmhPgx+qWAjmDU3n7LTY6yTmT7ykqdXUz7kaMdlnk1fksGsBEN
RPce4wAZRyNdegPXC1652mjwqUo+Dqc+BEpl7qOBlQaOn692FJN00nL27iC9C21vCybpTZXQgxsq
1R0LaZ8mRf7KuyXydASTpm4cU2nc5TLm53pwir1UaBunnLi0Ou4OraXvk7BQ3wvzQVGJn5coskMb
ZPVjhlkaqln6aGyUA0OY7IaJq3Mka/p6TnGEH+V3/fvYE3yznohcqit3qd9t+rJenupfRTvUV2t8
DqacxKhS/8W8PvfoDyfuEjnpE6yFJ4Pl8UnGS3eNM/krXFjf4EPn4Lbs2K9M410blcmVWqL+ZaTD
Q8kC4xA2Jld7McoD030cJRxQL2P8hbY8Z5mpsP0gr5trCP81NH8G9bTaP8EPqlNzH2oxXEN9se6L
CuurT/gQpl8QXM1nvNZwgtT9YFT2UzXo35dFb3yY8s6BLkL1MVjdsS9rvzYV9cC0KNzNTVgerJUA
NGrJ4s8K9V1itz/aBqBC0xFfQ4PDtUj9Pg4VTgbNSE2alfrFCWN097ZiPQ+IoWpGND4Z5pM/kfS2
DmqGHYFW5YNx530ozPneB/PryHXwZOZ0l8q89Sert9/7aJLPGSnopYzsd3qd2TMp4WcruAx9xBVI
dXh1ANu9pUMk05aCoqAovTClRF4iO32FKfKjDv6JAlld6khdXrVUji6MFeHnqOT0qffaQPnoYLyF
fXIPZNLsHOnYvszat4K1gJX3DRQhxvllRBa5FjEcqmHJCVtesnT4iMkrOnWrK3ayi+rIgvlUDbha
AbVBQJm3b5qmuQ1RU0+zNjIxU8JrzdQqjSJAKxlHGbk6R7yPEFdV5TRNytcorvWjGvNG4HwpXhy9
q27C6Y+dPi3ndBBcxGOgDGLuGQGhONDWdblRQLbiqhgyMg8TzrwgwRKThYWTWs8U0xV9HGenJqN5
6ox+VwW1enSc4BbxNcGA0CT7PlYOaRwQc7G6E8sc43QWEO8w5MFRzcpTFzbZpUySeUdWFgWBocwH
8MEPqknM/egU6sZXV3X0YNSc4gtlOOKsX+4aGS6TGpa+bbHmRbM6HPRcvPbCKC6RnH+ClBx9gVF4
F9hmsqtXOkg1BOv7+N3MZUgx0BbH1kx+GDj9d+FQFr7srJ+1Og9eqxVfhrqofYV285REk4fbovDT
JMKivFIdY9V+bRxsQEQt7C2q4idMuPNe7+bQi8af4DIR5LBM8NHW6K7VDxn20Lz8mwvjzonzjwlr
EE0EYH7VYH4r6yzxo1EDEqmjf3Eys3a7NAx2YB2mY1irhmdlo4FnvT7nVFzdgtg9IecN5tuTw7rz
iMqcAtcMoxOkZX82qn+EQ3L5NGZnQgtJEAtjAxf4LpZWtTfMpn4TqMhdRat/YSSYzurgrE6AMjq1
1Z4K9w77JvmK6BW9gmrfIgtmdFR18s2MztCtClYENRFdU/SRqtX8MK3lqTI09WxVH1NTPMoiyPcT
clTf0LgE9RpXL0uR8YE+Au6nITvq9ahgIdTJebH6+GCbdeXS6Ydh0cSDlw8RGQVwSK9GbxDPmQTR
MY8HBmLFc1T31mNunelm40/Vk2Lymtwqnlr6Y5NBBIBYpPqWpsoXuMSnTCnLX9oM5yneizYvYjck
Y0OxCTaMm9tkTH5TZTPCusm+RiJ+F1zpWZ2kh6BtZxAMqA4HmQAldXZrcMU5ryV04/YD8UGN4FdO
4Paj8MixDBkwihx3qCxxrhMDpYTd6Oc06ngTFvtkalm8N1AUnnrgfVxty5vdcV5Lics2l67hajOZ
KCmKa2hG+UuglshqsK8R+hIQzUWbTV24/pDs912nkcPUQyaHsl6tj4V8mqjhJwGYUuiYjDi+J3qB
Teu2mKP2IbQ1T6NGmIMshHDBuc6hIEGPwWbsLXQk2/3tES4ND86d1t5IVYv+4vbEZbJUcsbj/pyI
Ws9c0M/aLo05l+vkFWSuEdoZOGK+C+d63XRRbjLuWm9uO40pInHy86Gxqc4hOI4FDyw3O+Jsz58/
//m7fj/r87dsT9ieGiLfo0G3/tQff+X3b9l2JvRKFoBn/OnPm5+/+/PPbP/G9gN//K3Pm9tedXs1
279MK5vf8/nfb6/uj5/446//fs2fr/H3f1NqqsprXF/ef//Fz5//99XrxI0bqlwOf7wtv5+ia+3w
53v3x7uyPenP9277Q3/8lu2vb88KOi5kn5/AH6/386nbE/7YC+vgPRVpfo/KtD0S6IFZrApMZCzO
TCSjWLM6za/JnOtHGHXdf+7W8LTa2Bwf9VzZL3XX3/tSCXZpWBf3MSJzhOVb8dyoXXpNh6Dy9H3E
OXyfRRZ13pqhrSzGa9tKOm+EiaVfF3K/8bP8U2vi1WnynMju6IjKgCacrPr2ElrTUdSVef9MCsCl
+Kj4xNBLZy+LBiw5VOqEFDBFvogu7bgi6tZfRXCxuux9llV3ZrXrPMYVBZYHP5WVhBXHWuaLIkrR
W3LXYHC/EzYeoJj8rDedRLO+NfTndL2XlpibI3sOTnIxyx16W8tHLja1Lp2j9Nr3Fq9Ts9pDyHK9
1V271cXPLvBkrdEtIcL8qNWE426vwBJt6lvjxKLYKY1DQRfZ1zozpm5FxutEkX1blQaTk7y3mnmh
rWs+baEK671mZr1Kb/7bNBvx+xSF38LIwKBcBNE7TWGMTyz2LtvddIB5QErXoU/q5S2g+gD78yUK
p+aFk8DRSPrpC/6R6AwQ86pYa3LHohsfpsB1XdcBZ9A4NT+6CC2ORSFx3R7Nx+ep1dPdMpkqAiYr
yp4MJRdeqqv07pq0OYVhuS7AKyp+K47c0gR3XDV5xKk4oCsjE8y49esnPzNJ3sdgsI7dCteU6ABW
/7nGJdSoTolDtsuoC878uoYbdQH+ECN+8yI7QvPmMKIYC+0bPjVGFMYQn8wug8jrEHLVZ0bkJyDf
/M2zQeUentDh4b6/TXJIkWENJdO5xHgOLLt208C+WMZI504d42udNLZL95BQKdu2vF7IxG8o+07R
3Olfmcaoc96fYBegQdfa5TBSt1OKOYlrGjQ9cTlp11lnrR2Tx+DDt1dvYb6oiAON4xTPYs9Rs6u7
Lj7LuX+N0gQd78Kn0KyEPlWZqituuO9BNsGmUfBRBI18GqjIj1lUoSRu2xy4fnuJoirY6XFiPk02
SW6GwVouARk8LXX9o5zG8Ggmtu0XYaGcFTOTVNLM9tCwqA/HavLXoI5ZcJK+bQMtvtjVenFKnebS
j2YOf4SWUVHRScoW5aJOGQHrlL9Psnmf1zsJyCR/jlTpqwKzCZ0a9ZQuevhRWNXP3obX3yHc+5is
70MopnfWo8zym5TgvST6UNqBrIwaYNL2I5Ugw8Ig293fHg0zaew6Y87P26ON1L6aINDdOezVU973
9S2YRXUbZazs+tzJoCytd5GbnqFMIsUebb6pxUdOC7zamcQYkQFfVtAKyupVtJU4TYhbXPkPiWTx
xaHZdQxn2qa5mrRXUp4scsTT7EehNm4WdCrrgwIv65LkTyhu8qdWExL3IuZPoUIoWIPqCNp5i3MA
vGk9qVQ/PQrE2hoOlZJ9yZkt3IxO55B22miPnIrIBUF6JfonDPkIlzxIoqpLDPcBjn3kBhTOhHn1
6bE1um/gIdpHO/XtQ9PNFudKu7OXvRh4KxUOzvsSCLkLHQWTiYODUk3RUqB+eE2aJH416jj2mqji
u4RCQMlmi9ArwLdFGd5wVicvKAriU0UxgRiVu9tGIy+KI9fo9jlrYhQx+aPppIGEJHbX2eLr0lbR
WaUV4IVE7pl64tas9bU8gUtQ9IMfd3azL6yl2W8hLoHU5FkpEw6whJAOKSoivDKSppFE/t3WrmqF
2q3JbArl1qakm0udtKai9MWATTTG5+SZCdryzrCdLzYLHxdkFz4G3sbMqs90XG1/0NvgqyLbfRNZ
yd8hJ3q3jof2CZtXdMHu5PY112azzML3CGTWGQ6bwoy0R/CSKC9TaHV3LkRvCVLiN1kxWGvlV9At
x6WvQtTSefs8dC3zAYf2ynqvqTrryeBzwKx9yzrlWED0eZaNUJ8L1Ywv4Pt+zFWlxjvGsiqLQgo4
lan21VblzeGLf+Ooh5qUQeRccwRINAqPZdTVu1CE7bNprR/znJcHJh2IFMzqGxjradcx1n1dQqrd
ZU2uaJUrkdPWq00kwT5l6XDoikBxp6WPbvHs+OGCZTcsKpjsCNZeE7VSD3m3UuUziXLMgRTQrOaj
hbnDc8/l0a2rdDoqNAUfWmD/MzOQO7b06YjKrsxzP0/pA2+yucMYC2AhEm80llJ910Dlk4wanhR4
TaXiPI+xIV7SuQ72rYE7ZbtbKr39IoEaqEoy3bddopmQKqyIPytMbFoT/FQT2b+mBZOu3f9C/WVd
jCj8kM7cvn5uouZnmDgxPUQc8mapftObRmF12QWMf9E8cd0aYenQXwH5iAJGfomLGs/qmNjEn+hU
FPkE1cmhj1Xj61nWvDlt3cRrwF01B8GebN2/9NkWtIAjWvlRzrq4Xc1xvx1yeVW8lGTlMdv/f/bT
ASr3jAX/4mIeMTeVYXlJQeFfJtpYXl1DziHcqEBvwUbEJBtst3SmCHurEvtijG9bctGWTJSsg/ZO
A0Hy7367jM5BmkLsasPy2YyfZDoUL+jlyhe7MmK8YobuBtHYup09TESQ9Mo1IomFs3TcPwRQSgsz
xDN6pfwhw/4zZ37Lpt92sTbjSzaZ+5wMhd0f1GuyyeAG5sEuAAT7nGdN9VhMcOTIS55F0dchTLnB
nfnyPuT6jHmQV8WOgguO8eJJ1oHiZditPBBR4511nosDIbq0Kqfu3XYz1QIioRrhgZKdr2LVQgxT
WjH35Mu5q3MS5RIz62FuxOZ0fdJSMAfLutlutbEsP2+Fs6r4jVn+siZo+y7OnYoTgEQzVZNtY4iO
NTcTwsP2Ln+eEmXO0nbb+Xl/e+j3zmKqP0jeKsuHjARJClU1f9XHHKoh+UND89D1JnjrLSR70KvK
Y5+q1AEt66XI7lP0nmxMJf3PrSxyNKLpB9C+7E8jqPf4bG4F/K6nFGjtU5RFH31ZmmdbNiM0qKKM
/UQkprc9ZdtEddecJYHCmjW4Yi7nv5zJPATog0I8h87OqfvyZ6RQza1+oy9DjjpQOLUnA3U+zgjF
35JOI1w066b9uN6tG6mihybPeHuUUW66C7SO8/do3lulEW8LkJk3565as4USDtFHkeCrz1tAtJmR
MoaZSvWxbaxmUR9FTxcpY2zE8jRR9wtfCVeuPPGNO77d4rTUnYvxbySQCfHqvD/braa5FBlDmyG1
k5sUZc+pe33Gdp/TPko4+xduyvqYKHP8hpgxOwUpzftEb5K3lvPuM618ZExK/KaPY43AHMdcToay
oughSX5j9mwx7HnOF5vooayii/TvPlTViVdiAdozqEZAp6Zm7s8OyKntR+wEskusBfNuu67RaXDH
3KgQqVFDeoPp5H7fzgZtgWUilVY7OhtNNyeoqLQAC6YpKkB3EU5FSdzh9OzUw1iH5SkP+5jCo6pa
CnRuBpJoA6hNwH15lRmRwapxtSIjpLahkRNmauVt+3K1Nq7brYjumOI05PV0C+ihipgDJhndXQmH
x9acQmJrvSZJ/NYmtOOtnlycaVwgjHb2CXTq/DKxWtJU4legtM/+RAa691lxV6g3zszufCNGElsZ
BF8gUIIX1FVu3qfalwas/omxbsrXgKQymUTpqUnH6UtKp8rVLau+1mEyfZmV/hUYP2x9OtG7MQ2j
c1xqOT5bbNJpSdi92WtnZU08mcvpNJv2grSHWjAptB+xJYZXJCFPJhblb1Wi1L4p0u6URmV2Ji5A
7kDP+nYYDH+NYceQl4i6O2ar7lxnpd/GjTx0YW5zwm7jLy0YI07r2oc5Gj/SOH3KQ0aOTT+Qm1ak
410Ia7iPJhcEOmQ7w1mTSaYrzdrpWswMotztfrLuDIwx3utx3uxqGD502/pXw+qM9/UeB2P3qjvh
H/cAQwXHHAXsrmk4k3P5fhBKFryqJsKaWXBi6p1EeZ2mTp6t0Ohdo07me633fJzMqVSb75c1VvU3
KnPayZ2vNWbqzWt65bhuEKqAMmMYO+aR2OtCq86WgxY/xHrimWNPUP167hIyfV4kQyGE7vNTsFjT
U5IYuHwtzfKt/2HrvJYjBbYo+0VE4M1reasq2ZL6hWiLSWwCifn6WdB3pm/cmBcCqJJEqTCZ5+y9
tjsmVOrDcofdpRS0qZjV8h3pG5olj0rI+qtpGWdmhv3F8655SgjsQS0y+/jN8Lmz6Rr0tbZRnelz
VTfwY6co+LtmUGUfGwOuftbruHnq8kv9IXFI+9RLFPzk25kUo8GBRypP6Qsk8T2mbMqoqvq+7Kfv
V277CTXIsjlEVyuy88+mDNCS517z96cTayzRN/PIy5LUeUY991j+FmpihJA4GQ6kc1ZfBnIFnWHg
A6QIoqc8SDfL2/ICg5Fm2x5y5qB9QVL+svw1wHXBlgOrD2I+Rh2J4iha64PGmYIHm3vr5W3VNPFA
sXIYZC06xzTrbst+5nHlLpci2C+bhAPjxUyjD7vXUJu4SBOWo2q0yFsxV7CuVYtkI/ary3JUcUpo
gkjrfr9shrm5s5uiesfD1l8mWcr1clQKSThzBIJX+xRryBB0x+XXZnwL+yw10r8/HmXagbHX9Obg
aLiq0Uv/HrxZ9WhgiN6+eMoT72pM98uPF4QG72uHkIPl4BOpn7mjBq+VXk5XnRSe1bKfXsGwlliq
uJwihgyTetMz5zLpafGtrzEIQqsOjnWeBx9BeW/afpXg8CJEUiar5f9Wzv+fYv52JmfcNHaYfBCf
7Z+ltPU1EuXhUBZpyC0OQWif1sGW5CietX0sb55uDiuLIsK3zhhcGrgEClQUNiNOAStu78g89ec0
kZ+DSWNYNfbIqCUVtDxrEoXKkkb1UbZG/S1JC3Pvh0Dsl01j/EaqvP1ZFah54gZVZBbyE5Iqxqdt
b4lD+RkgdLyLDv+laTIyN2qFozxqjhCLxSZt4uTSoJZ/KdP8B82N8NvUoCauDMRP3aCb68ksvWdz
Cr+4IXhfjodYnFa3jlqhGD6y3kU6HvvIlzJ35ydAH6q5U24mJX3B+qdLc+mzLLWackXebbNRaF8N
z8w4qfK3TrPXpoMGxkenIHSEf2WSD4/EuphO/j6SvfPaxfpaS3XvEHYZVl0bQv0YWb89UDB7bC/d
erKIZPKHiLJgUrmb5QvTVXmLMudDU3Z/JfTXOLsFl0+EbOabweWWGp35IsAAXYw2BoM4fytJlvwp
fJpJLeEHnPrgqrLU/6KuNpYNyTUIsvSmPyZp4rzYaJspEZgFUXRB8C1142veV/E7oSFcHBho19QY
qy0ToZhng4arhwZcAbv34JJwuvPDyfrGHD5L4u8ECTPQCfVspUrhQDotxMPR5Y6iY/a9EYjtzaQV
Z3zg5evYGQ+6Udn3NgSmYeQqeRoRjRE6b111hWTKT4zqOxzuP36aJy+JiRN8UCRCLfvzNqQMzw1h
9ITYtmP2YsCA3CWl037DxdtDvN3S2BYneBtyF0UxjRyoS49K0cyZj9gXGi1FuDyEAVcRUhDlfJiq
3pkR+H1Itlj7mlmFZ6EPEPrNjHT7qidmt/Z8vfte1+m9x6PzBv5ym3Xo6dwpoLJYNsP3cQfxpfne
GV60y2q3O46T/9uwEpwYQ833E/SMSbui+5YG4tltuhPeF3MLm63CukNYdjOVxc7SsbJqM6K2NQDi
Bpn4qMz0xNNghP+Mj6fBqmIVcXWLGvlRxt69SPu1jHvroWE5Xeud252IKdskbtCvh0rkW7+TQNLK
UX0TjnqnIW2/tLQn2r4419z+USIE5bOoudjry9ARIBbR+96OpF+ecyqoz1nU1yvTqnni29yIZGOk
yI+z4dnpqeZYFjKC7fLduLZ7smXDpCwSqJNUqlARxJdqsGnaGH31InWiNEJRJz+MziUWOqi6Fz00
0aXb5k7Yvtr6JHJ9n4y9YXf5j4p3kQfiTGeZSO2uEPitrPmFObqrMJyb4XXuE+1sWnSpNHehPdRv
uSQxAYvxwCzmh9bFJZOfJr/ReekuwYhILZvweCeYP87cQPDs/ChrnmkQM7AW9rn5hM8F/9HgeD8G
zhmZxNG3ht+8Vf5aS9R08lWn35NUOCstVtHPLGsPDvmWn03Po2ccrRASRhY+45meUbEqwsUby1OH
QyEyOiaNo2edOJ3reybGD9tw24dT/jIyzdsXs+5+pBf9KWMb/YDsFc/1ktgX238S3Mer1Goo1PEc
bmojwTQp2s8mCeW6Zax9xi/UfpKZxL2n9w5t2LpnBEHtOjZF/1lNjNKt3PPJBjHVZx8C8G3bhyHn
r9BR10Ylj1SHmOnoFnEnJNvT2Ofu1Jd9vgfNVe9kGX73anO805fzn2MlX0f6k5+OPQY7FJTMrhnu
4WcmL5mu/ktPINkLg93iTsjr76W9AcXV2dpxVBy4/ostCk370PvBafCJXENEx3BuiMJdoSU/HcuT
n77t6buwQ3dcE0zzGQnrszZ1mwMwOuIrnadld9lTJe1jMJnj5CAW4NPlRknrjDjPW+oP4euEhjrB
GP6ZdphfVR0WW8pd+bMk3M6bI4ZKXcinUZj6m80Tv4qt8bMOpH+oCi4fQG3jJ4z9ZvYQqCfbhEET
pUm4tsZ2Px/iZ14P48G00XQl5AANXflZi+SPJ43qjiSrex5b4+HO9/xqaeh4kBl6M8ajPot5kQlu
21w33p3CROE1ZejG+0Y8GRzKKleIuTIdwKMbkNHiCBsffPaSOJ77jjPraIoQULB4mGFh7DuKAtR/
pxNOfSRCuZ/SxfVNiltJdcLaXZ4aYsIRl83baC5Y/btjeU3P22SHIOy9j5kDYnP478W/faZod6ir
6qMmjBJlV9dRA5uyc53YJ2Af9T7TjPJUzAtTtv9ZoAUih+nftm9SJ9sub4I6k2wtRWLav5fdMfzv
n15eWN6ctWZ6bBLUSL7XMJJl0TM6/Lv2/9tc9mkK3bWJz3s5tH+L5c8sm91yfP/+LKDSqsa9SSgL
iiwBnv8EhpOKAPjrE2npyx45967T0pHU0Hlt2aSIMm2rdvquRMg9NkN+QymYA0ZSnf/3b+J+7q41
X/irftbtFrNut5oXy9qyb1kIrcbmM7/lf973P5vLjwW2OFTcaA6tmwAUsPVq27iKWjDpqPo28Lvs
ZFyHzI3Pej7EZ0NX3wDD+Fsvrv1spVnoM4N50c1nwLKWi/LomX20ToaBQCMblyg3ROykafnoUsri
adVW685M4a1AEzVmgpV5Wtb+Ldwqk2tNdDqVLTvCLpW/aCLTTsKJvE3BDGIluUUe+YMbKYDBQ/9I
VonM/GNiGvEZnqC1TcrsV5JUMFA8qziZppYUh84wP5ETGTtgXSRwtBMZZGXUIGyWulzb0q33riKK
pDUnphqSkBltQkJm+cQ0d5MFS8Ho71HdTWcGoxPytuSXDAFboYfRNkFdEUUQdGgJhdcciMoq3/oG
u03LE+7vZoULlajMzkImisjCtbITwifKn5al7d0wyXdjhqWJAqn13FWyWsG7J5903qxS8UCZIXfm
XPHvsvA+jW+IPr0b6ojgnmeKDOgg91axjeBFETezBxvgBSQsxiYz/D9NEToowyr37rQdA4ZMdoA0
iWJj9BR8NNkItB0BLfpWbZ7naJuoRvvS01VDNBK9AUocL6l0qAThpdeLkzCtaZPAdllHiQM8eAo4
0E0SDPF26qBjRDL9VtmPyYqJBtaAXIieOBDUdQdN618Kq4G5WFkPN/5SUh4bYOuTELvUE+F+9Ptw
Dhr/0/AkaXFqnIWSf1DQke+eGiPJFU2C8h59vvKNCFtRWm+mcWcIczrRMflIutk5OTPp0mbQVzKd
peu2nV6UwRNtjlaYEcExyounAtdJNYJkop+IE8RJ273BiGaTpZVFuF1UHIvJeON4rBOSGvsUhFwd
YbsrQ4WyHEsuywA0G8MsJ9A2g+TvuRDsuPuyADSRburZnezOv2H5Nd7ybr/9hZqtWEV9kr0H5feh
Qqc9Br33njT1h4OE6TRiGL+1QBmIrZv8JxfB4dpOnGZLu7jkLjYVJwO5/rTOmS6hJwZ41qFX9LqK
Vr+klhPxTwjsEsARX6nVoeyNvDjbWJlfnKDC0XZ1LdS/HRCZLDaoItNSx480M2Us/W5ORXVGSHrU
8hpNshuKTU0hg+cgNh5acR5Nl7DbygRslFmcXUzYW2J+6bmQG4oXuA1Ed8grXCYpmTewuYS78SZ5
SFsdBMIMDfu36CCwnYIiR8TFt1vbVX1S9YF6aHOljAeGHPv4SpFVE6ZFinNtsE6wqAwehmszcIgQ
993noCtApdA/mfvGpN3MNnGuQ3GS3XNIvX6rzdL0vHhCnmHP+hUWGGHw45X3FATzTiM7GIbKjC1D
v1T7+VF4YrySzUimeCUzhhRa/ORXAKEn6GzPTSq3SpFEtGxZxWBcCKU9LnH2dNbxP3uxuMjxPpX0
FexgWOtp9Lu1reIZ2TYFNg8DvTC2v8mE3yiYjMfUVJioNLs+1BOKNzCLa/Ti2IIzJ1gzqw52o88J
5feO3NhhhdGjpqrjSLV3vbw5Qp31zqMLBnhZ+7eowuStpxSIEs+7UgNEkjo4/T1kC/e5TXyiU+7H
zn8rDQ+Qlpc9BQ6FC+6xcu/Q10MkoTcbY0C0RTZ3dIotpHqVr/0UZXDyY6RuLpQFvQ1/hvkKTH8n
6+CzHFt7n6bpHmwv0mun8z/xyr0aJZIznA/qKYFIFtSe2hHPSgRmPCABxi7Q7eWsHtYKTAl6iwS1
SCEctaiwqCgCrOKenvKQ0uA9dDQ4iukb5QBq8lT/jnEfnssakJQjq7eCkA4VB1QDK77GnEEhHg7k
FlXXkcRb+vshE980mdKFGWqazTxzDRxffOzggib5u50QoBOK0GeUwrnkuv7JTfDwDKiF15yiJVlR
4CfrDCtF3t7GbkRia9o5c2C3uYxF/4Ji2XvVNNDFmAYQPOsatVltWk0lSVexxn0aZae+duA5tQI1
nHDZnVA/ZLi8qtvfLZpBI3GZWheYiWEv7NuECTCVWrwh3KxXpcqJh6tn8onirj0htMBCU29bgVix
ov8bpPOEtWMkupyMnrRhCrU1BEUTANBURy9UMUda3ICg3dKMbyYecVGgr4gj/n1GQTrwwMPbmyU+
zqbNRUsdaXjGuTnYnnulEpSv8wZKnNKiBJu5M6wdO/IPTX716Cx/xFr706Cvdg7Ztt+Rr3CsYkcl
0lvXITcz2WrdqsX2dbI6OLiRGYVbYD0abZNCs5lSWBIT67xY8grVeC87E4WLkESdMbgNciQtXa/K
I51ZbtmihNmsVa9cq+ASMooDtm44dyNyH0FgOyetqZ17Phh/FMICFOh2dyrFmp68fZB5hQMr+dXX
RbFOvfzh1r08OOM9h70DAhLzJupJLlPaM6sYfsmpMhlBtPo9q6p2ze0QMU5n/EjUKPcexqdNjUd3
W8oyfXenEOKZQZkFiI5aA9KpLgY+T4qL/hFbSUehboxOno78Qze0ej02KCQMRTDJZB/7HMeEabyM
mnGClCifhrI2XiDRyVNoiz8ifTawSsH7Tfadqz0Z+Xco/Pp72mbjMc5LOk2G1u+FoVOnbpWL5pFF
YXfPsqsBi8bmsSGB91wJc1wjlvhR4aw9jsKwtl0RmDuLuZEuGTXXom3PToOp2dHSVWPKBMVM1a0z
a1RrqywC6u0BaDHH/R474DjDKEP5UxjbwPAhCaTtAWd1CbMLRYWgULBKx5YWGMrIYy6rfSMp+zFp
pOVQHrRqVJdunEK6SOM9c4f2UoWiuwyWEeCOnp2mjddePK5E3Bbue6vq+tmNterZHsxNVgm11Xq9
XhM0+xC+JH65G6PLZGPktCQtV84Deerpqh2iwtqasbHVollqmZmv5TDHv2UjUhNn0KlmpKskLM1L
IUNiESbC4zsNZEFW9fHJM3+NZaw9tQ7i/7DU1W4Q+sBTQD2Ua9VnnPynaLac/FukfjXN3HV2joFX
7fg9BIVNb0XyEZI9swJire9yKDT4Vmt724w9jANxRdwR3Cf1XKGSusIUufuVEitJ3utG1XxD02B1
O4YUgBkhkfv0knytbncD4+Yxd4xTpmL/1WfsWmo4o5OmT3em9Z4phYJZ9f6xYsQJStXTOIkzvIf6
kyY9uUHVjmzYsz/4dqJDAstSctlNE/oi9ChnR4+dbUSUml2DxSHKItmXVvTeNeVwGkfjTw/7are4
BMkcHjdG4qcrrZlvs0DoVnnwTXbpurELhvoJtqicxuhaR5PH0FceZ0dpn7i/fEZHCM5TY5055avR
pOMmn5i+B/WPdPZe2phNV0GlqHmqi7TC8mK79SND/YpnJLtAxCY4TyT+1Q+YjMaNmFb6GFHCaVDn
DMhe7CQQX4FL6a+xImMLbrl81FpzgK60zlt4soQ84GKfTWB/16zmuYCxtTKyUT3GOv3pNZ26FZTi
P6bqtuxF53XAzIe7zRICm6KIHpw/9NOZhG5iYITZNLrXBXIEbTzYd6010d+IyYpftEpV20XPfKCQ
YmuDmZcQjZsrZbZqS4+naotnXI2Zfk1NR79y4un0C9j0C2Jd6/JjGEAapI7ubXI/RtSeJE52FnWN
+yAZboP8LKbevI9NBp7J8UxQIOMPO2jz07JredHxQcWJNHU3NvWWJydV12po2rUxhOYGtdp4RmPS
JiL/iRYz2kCR5KL0SJzsHDN9QauWXYeRxl0nrK1PGCkgW+WudUJiYa1l/73Gk8/Ha6LhIukQ+oyR
04CL9IYDt6XuDL3CEVfgSE6zY5wZ7KRKy5cJFwtxojUMPlW+9JZVoHfV5M6uf/UG8U8qHesvGRo/
NVX4+2SMO3JNMIXVElFEpvXmaUk+HUBlkNVjIlyS9bmoURO1Y+V+JSjgKaEC56izS86My0dLPqFK
LPr2kHAx3Ucyx/ssZZRRZScdPuYRBIicNeaM/Im52HI1QPXBbbPK2yF8KmpOKIbc58zLw6fI0i8A
WJ3jMPi4EnMtJy6UE5Onc/da6sUn5dP84ZARkfgCcn5Q9RNFgYYKadkbG4TsXL+D4O5cIIDguW29
FxpcNAzz+TPd7/kfgQDd08p3kBjVHSlxTMFYp4XTNfaGoUN4lKGufdbJyqq6h81z/Z1JIkjFzCbK
i2nukRLosLHSQTtg/4LF5Rc3f+qL5wDNFiqZYKi+YtodRkx6uGKit2Wa4H0YjfO2UEXsyjnHQlfv
KinpvDIaylZ9TaK57Eg6X9YaHp1nm/MR3xuNaaz7fqnOel9VyMEce9dbkXv2KeaenbzeRi5dAuIa
YK/0ySftFOsYjVRApT24L6ZZ/OjC2nrEpuGv4kbhOp83Z8yZSo3k0OuMeZhWgj4T5Sa3O/GsgSR9
Hfs+3VgTviUmvK6lGajzSh03cjFegikxryASpZMad41Mk7ty449BpcFp2aUTSXYfSM9ED5olABv0
Tw833x25prOZkT2nXqnk3dbA5zpixE3ZVIflRVdP6as7SfKe6da5z2hqtIvuuujSh70orDtp/AZX
3R2cefjV8A/BD6CBb1OBoMHBgvJz9ndt2ZwYExJ2gaImFOvetvI7eeHq1MMgJ+rM1z4iy74h/tZ2
NOKDc1muAacgSUHFXdzGkHxU19b9i1nG/gUS8X8WHQQMCx73yYdpsslpNdA5QkrEPBrcS3oBoutf
FOYNVNIo8ja910W7QJ+Cg3CJWo89lXzOacVUaSy5U/bwUkbCxxJtd/olNnDRiNFy9zFnISNlPTlE
Yp79MeYKNVE+JWbyxUCLEyj3u61mmwPdFc6sLAco7WRC/5i04VWLV8ih4K3+47yk5SBPdjWPZLrg
tvDUsjEbz04V3RM938Nyzu5V5eRnLULHBydvpZWzOWVeo1rib4o4BVYqgvxYW0n8CvX9TyxtXLrx
Dc62d3XsEluOjb8Na/Bx+ZYINx04Ye39f77CpNws1wmNzIruE3O1JRAyVPWjrIv4tGB7ogbLPHpE
f7egfBJ/l2ijSyJn1ty8kLJq5Q/nlrevKPCL4/KmEbjUyWBwk46Vj6+Oge9TowIcF3nM4Aj2RlUB
Fx3rczAvbFW91Wji97Yg3XxqYvPcZgBObDf86QyTxwg5i8/TWHxgavTuy66JYVLe+/mdpm91nfT8
vQvh03rc2BkAJPWulTWsj6rJ9p1RomImr+kkESWWY8qUtrK1befZyOs6yydtGEfPufC3NCenJ8RI
XPHFbwu1xSvIzmETjVw/7gjuVc/al2Vh9Y/OeP77JWTOBgJ6ckSSVu2TFpOrHnmfJuPtnzI335g2
+e9VkQSM0ykWTvAckN9ar0ql34FOyh/cLvNV4ofiJVVJj4wDU5VMHfvbGH5BLGkgXzKrdqtkuKDU
lLskzNKdG1trSK3JrS6b5tmlIMgIkyanWaY8itlqAoLnyJM4Nk1WgH3DQJEkmnepiLj8u4mA378s
r4L1Md+XzeXV0mte9UGVCHfEi1XWyWcWjAZFwTp5codMP1UZn6bpmvQ1+OrkhLMpb8w7mbT+AY5M
eeh5IDwb9CvXUakPP83gq7aqYqN5YI+7IGvOI0lMcCIKXHRqksegFSHXu1586Fk07rlOUA/Or0Y1
yPgimO4jxVQKHxRpwpa0mDGnfEEZj653q9blbKhoOwwVo47AvUGh6acj3SkVxkdN1w7L+5d3LYt8
fn9TTWedyNczhmX75JjJsx925i2cFwE55jcuOB7GjLkjr0h2sOsV+MWJvsMIO1OGUOdsfzQpXOgd
ZXSKzMvafy1mRICTmG62+vfy/27rquDJ8+/15ccFigHzjDUxL9e9TAr+ixN4nXC49YzlN56Rxqfe
NMLHRPvalt30Sm6GcdfpesHqCB/OPjiGdAORojaMv8YgPSXSi0Da0i213aBl3h1bn7IDTzU4Mjgz
UPJpn3jtxnGK8GIXqXgqRl5d7g8ZAuQtNTz11mdhv8ZPGcLuqZJdo2xBdBfGwTSyvhj3dwyv4NLQ
Q6F0qVn2th6JuYkqa3obTKry0ZB2v8vgzZ2a11q4Nj30XN6ndpB3zXHesTWbp2VrWZASnu3L8NwE
dnQwrCzf9RS8vuI4Ocd57LzKcZ9JrruUqehBOH4FAmBm3lSAg2yqzuvlBubj0VGhZb0QZU3Bz8QO
/DcEpBTYgOmKX6qo835Z2mOwR1LsWa/YmUo3RUZjUlq0JDXpVlBpBLP/Ivz0m3LCnW5G8PaFEheH
MNuDysHD4iUkySOqbn2u1jpatSf01RTYS8Lu//7Ruo8fZfjVAID5HbnaL71R1aMVTxD815FdPv8j
RaVmYx8gzepH0+LhjzwdjshomruCW9bRQySDfLZOdp3RI5drn/FJpR9K6tneMz3t4OO1kbHVncNx
0i9N4b0s3+VIxuveqQPraCUlHwINw7vSgjcnLscHuRbtFmjodPZJtXqqaTLhBaQIn4DoQat1LITT
YCxkpBqbnbYWbfxbTpp7zoKWJ463tmPml50ln0VJ7igUKH9uqp21IQlWrld5G2tcntzZI+Rk2fdt
N9zwsfLBJBxzc2BEOSjfPFM6Ns9GTs7eqPB+axzvw2eu3im3eAtNZdztUnyYlgmEBOPa5j+37HKC
9k7vsNAQmbdM998KnElAUpkltU2Ho8uRv5vCls8IacDfUWjaCcgAJcrl9pwlBTpV2x4/aRBupaf5
bzrFiDVE/n4fG05+F/NI0/9ReqN2W3YglM62fZD+pKUeXzAWxBdvXrhIxVe1yq0bmByxqrlHv3ZV
+jVWGqZsGK7H3AVIF9RQIwOw74Xw9ScBQYRKfCw1cz0w99rpmi1XtpPzZcp1MZh8Ica0t2USHLzX
ruMWqX0rity+mVSikG4jpMKZUX405HJA0It2HqlYKy/rkI8YL55PigvEz8wJL/QZITPaHldp7D8X
ik9hBxZSB3R3B/1Br98BrITwzktetTbaSZCy9zLej5MwXzr42xuS5AKKswG2lKk2tmJ0/LWaEDTG
cPsUNM5dL1MK+siZVqnDOArrHPCVmlb+EGM6T8oflkx+952pn6LK++k34jyVAfqNaep3PRb1R+Tu
dd+keiLpaTDGXQdprfOA8LQdYx9vW3W5uLWJ9sszknDX1sk1tYHmTvFPPZTmRxkOd7ur320jH9/K
JtOOdVP/qMBXHkVqDWcqtulal6gKDa/Vt1OFiMbPOxP8rUjvxUQdYNL18HtIr1DGBCVq6l50ZKSv
W/wbgdHLK10aeegGahpDnI9PYdeTtTaspBtuCVTN26w8L4uEDp7jbqtP38hMImp75m8C4dN1ySup
e39Yp6UwNpUWkHpGwRxqnPWaau3woMwSbRHsQSweGuNYGXqzi1uCQivgLDddgc9dFo5X/pHm2O2K
Mg9PPgX5v4sgSuONgV6J7lQSX0moIZ+4IhzJs6OrmBfL2r/F8jZNq7Yh2KG/b6uBJPX8D9R/3qwh
vd+XgfXT1GLtXJcqPLe2ojy/EFCdqnblannp7yoDiU1utOFx2be8Z/kZJiMaYVfehAyGZuvSYi3M
myepHnRFfXCMUo/JBC2ni3KH6ZJrCAqEf/Zmrb+g5gAphzJHkYO501wiJJjdEg1L5WWdCgyVVm8i
nFKou4MA72XouhkNSSfYJsyx4FloW0dnyGC2XAV5qN8kOGCUQaXaE3yfXqX2k0aLdp5qtU+Uyk6V
BdPa943j8nI3C87/rtHduUqv08+D3q/0Mjx0du6q/ei1O3MfFYV3y1s9vCWytzgfvMMYFwguGB/K
TWSlyRqylIYU1iBVeboDIgTygcDwKoJhONn0TuLBfmpddAIKcx7AnMhLq6c4O3kDtJnMyjHUIJnY
VJMeXyD4vYj5M7uM2xnPN0y1I+9U1aCXM+qGazOW6S1V/PdqVZ+tuv3gXlDcVcpY2n0tDGZKeSlB
Y0zyNHXc/TPXnJ7yMtaf/q75wbR1Rp+45AzMSGjYYNc9NMGifG0M0EzCpeWnmOqdbK9BHDSvWb73
7NbGLYzG9Eh8MJITWkEqgVDArPzktesoghYUdG1+8Yueh0zQAInDignSQqZgRH31gyCJ80ziuYWJ
VT5HYXMeZuDhmP4eCDw8WwAoXouAsRzyWLgqNPpfc5jtL52lQUQbUgxc0v9winy4LiHxeur7Z59Z
oNejtEyrGHK0RNNpWXq7MTXLu0bgKpANV8O91UIBQKoK1tEQBJ8WRdIhsyjsZU5xJnU9+JCDjxCA
HKRyCE5mCW8Ke/ihEjV9vDxX4pqY/5eCGVDIgddQO3/JmMtUKlpeHVE7Ly8s+7oBIT3FyotLStQ1
j8W+03A0eszTLwma+suytizUYHmIsUknCJXS36ThEU6Z+htf4R4sQuQsyyL7f2uRAxew6uKjN9ss
Jo2iRz1FJGQzXKYMpjUvQ6IgGMXBZhrobhapRxCVE5sPQ+82KMT2uDtX3YDJTYn8nCh9xEf8f2Ma
Br8NyZJmDOChTCdIy4oPrYjJahyGaF/55WNq+xLseiGeVNPEW1zJ2sqZxn5TWaq4k97na748JsD/
+pWr8ChB2M8xzDHX6MHrfEeqAj+iDH87tbg7Di23NgCK7lLpvYraT64MXobYMG5maFhnZj+4Ykjb
gT1TrYw+i3+adjqtAyuUT1bwM5LEek2yypFFLcuC8EPjZTmWcCyLm1ch3eThvywUhuutjsZ1E0/1
K1RZ+Suo7WerH+NHhMFvK+LhFbzSeHcocvfIUZ41w/GeYfdu4pHO9JoGFSw/z+4zRM2TAwTIRyFh
eC+Zrl6WCfAyFW6bGQyvN9lmKQ01nrGPZuA7GAmUmrl6I5jJEPVbLzxApE2jIE8j9Ego8Jx829/G
jdZcl13hvH/whi+CLoO1sEW3cxhtrNLYCJ6IJRkuQzw9mR15xA11nx82zF1SfrUUcjRocMa//9ai
4FfijelHlk6vQo/qbwPqRZr4dYUvn9F1ktTWIeUj7lD2ExKWSLDyaMmQYaiz7XS0QyJEEUwgPocJ
oC8SwFdjbtqUFOzXJNG1L3bBRM5xawWT0fy2TGfLadTuenGUHrxYOUeXtglorgCJ9U0T03DzJc3j
/3lB2IV1TEC+QiqjGDvHk6ez5cDtmg6HwqVw8dVOMvkFWa2/5oJSnf9ajzMuM7XwiNvm1oHIQrCJ
6WGEHqc97l1tg94JN0PRDm8TmpG5uIcF0MHFFHrILPw/09ArbhC1/5Zb3NIVYev20PbvxDfphzJF
QQ0oYdU5UbGlAdhtDL2u763EENZm7drquvQw9pr/aGmuZXnC42w8tEDQ7qNddW/6Sq/so8pMUDuj
J0tIN9E9+j/cndly49h2bX/Fcd9xLja6DThsR5ggwU4N1WRKyhdEKkuJHtjom6/3ALOOVaei7Ijz
eO8LgqAoUiLI3aw155iFwSdqJDvpxlwmeVA69phWGPpNJzW4ZkN726+xPrKsv89EOe3pQba31/sd
ctohO6JANzvDfUg1oW2xhfe7GcNK6icsZdscBl3rznyDcdZWm1hvNb7aXXyeMiwlIxuHTdZVj+RE
0IJfhzJFgYZaSLcwfzCD+3jehkDkFAE6d1pg3KqSxjh11hM9fXYDGErmrjRuyQrBZ5ljbSjoo9Eh
rCGXLXV9VxfZcyFaxoaMIDyT1aSRueqBGkSBk4XEsHGUD0BmyyOqaRChYbgVlWiejMrFLN3ng35A
tz5dTAk3K7XLzcwkdorMzNwPFSW7MMm9Y0x5+UhMVHcTQojfu5FZ3Nd53O/cuaofl6KkCFtQzYZB
Y22Kpe2CsBJTQAyG/VYZ1omxax8m6H1SLV+ekROS4l0vnd/39vycGTGDZZs/tRAB99jhC0wtrn7j
atTpTYA4Nx6cs43QKwfrkZRoVMuexokxBYPnotD0phA5izEdRoKuWQngr1isqXoIpbvL67nGiul1
AWJT7JR2Lw5MjRbNtMY8d67ML5FqWSG7zmvtGuQhEX+LVKh3XiH8Po9Sg/Tvkb7baGJXsKF4GXp3
VYXMmH8JsWELFdOb5UBAIfWzlCQAs4qfOkt5UGvNW8KF4XKt3YProY9FwexRJreqh17m5ab3BYnh
hS2+hvdLWTsSfx7npE3PJi3ssxPhNSTsgybDgv3QZr2PVl9Np65EmMm64SJSBXK8ghEVO8Xak9Vm
SD4wjDIDZYWZtceYNLB9GBcIGbtBB+WhJT6NbzKL3ZRG9aRGSBPFEGiaXW+HLjHAzg+M1uuIEJm5
G/DGPLKm74icSvpf9Buj1h6XKiz2+aRVz8Jb1VDufqlxznnTApG9wWcHSbBagnbsv82jbM7ElVDh
Wm9dD7kNekEa0eF6/5KuPlbbF+xRcGPmnXdzPcRmXN1ENR8amb3RHQEGzX4SH11/507e2+D0yS6O
MudrL7INc8IUFDJjkFFecpckS3L369ZUku2tVmzqcnBHN7pNC+RrpeHW92W2g2LXHkJ31pKNsE0k
rwmqGK9/uK6HeBve2znSbuy+KA6VZ6OWypB5cE1tlnHTfPEIw+rDFRu3Ts4NfcNthgj5mHdCvWUe
ZCSiScb7scKRbzK0Il9gIRbpfLsQxFk2/ILKcB6iyXLoNtU0eVqQGAlvTQURZKd7UOBUGGZBV0bZ
GQ11E3QUY59FhQJUuph0Z6I7GncXxtomQWB24mKBAFvM6NbNUU2q0T7boZcdoGBDIIYWee6MoT/w
EWM7CS6+Fqn34NnUQDILMD41qAnBOOzXyLHgtdWXBpDRQwdeET0kkVXAL49FYYVH2qZf2zop9gDU
lv2QdBfMCOYdZnJo7FY9vNUDidoWiFx8KG9uRnWDBAeNTHdZfCmW+hiS1VGzTXoDhtkHc9Mh3+OF
nxMU/lnoVFAmh+VIz4KOX2GotzRUj2bxFNssRTqPQAlPGSeEdvTEpvoOoj+caFnT5qO4QBygV92R
mgsOVle/6a5Yt02Z39MZOE+JPTz8eoU6BerpyCW7cQyqDimLAqShhYelsCtuF8GChny2tdt+Y+lh
SptmXaaEAEmPEC4og5cxOQZMI5vMdaatUkhuwHViR9a9CG1OaFH0qvOvki7AVi+QbWbYCH1LsnJn
cfQurm3SsLEnlCMT3wozGgOav2+/zhT0g/UKJoJYgNHheUacae64GGhANXeTpkv5go3GAsdoWy8w
x9d6D/TGykOoU638DVbxYHnSUsPefBQ98EBwGk7Q29QQ9B54RJE1ybHKq/CCL07dzb29NVClblFk
gfkfGTUJ7iD4x2O+MBuZ7xvMjS8J8WedGOhCwxwjeJguKmFo297Ah1eH38FOQchdlfUa9AFmrsq5
MQV0V6ri6UFqWMbwRHbf6PzfmXxJ6q57Mbu83GuJRwQEUJFm3UQ306Adc7YAagXvXw+5peZzGLvk
xpOG0bK/2MReQkFbs7NL3Ld3pBHlm0QjD3GxdZQ4iJCTQT2lpGVs23gxH9fYKnhf+ioInJuDrCJq
B4WFNmuZb3IkDwdjQG00D4RRmKyhLqaq6qPXz5StiFy9zDESS3tqb01Ias8ZLPTTOHExrqckhhoP
OG1xAkJ9J3O2CiY9N/wKPQfGtz7fE0jDWgOHW0qmdZRn19S59uLRqgQtome+nUrFm6x9dcmh2DL2
yyBC47/tIqc7tDahkD22OXIWWJ+2bqT2VrmA011PPw/DQCdn0b1XlB6EAHYan/1ayL3ocz7A0WLz
OmulthgzN8jcd4Ly0D6ThnVfaFF3NJ1Y7s0FZrbymmhnW9Z0ElU9nzzBErcU8R7ttIB7i2WpN8kI
cpQXnmtXLIGthR/XKwVdmBKF2C5mbe4dB5VAMDUIXUwX2+AmEuZ4FEDMM9v4kThdyHRmhxcVYdYF
/bA1pJMwS0fPkRmat54CrBTW2X0rbBK7XD0191mDvzVUQHl6TCDRitKeWrZ7XUhtHezRQJH+e5pB
LalyYNNm1mW+zLXuxllEB+a2kfxpcvI1Sgv3HZJzlhLNi3T48od7vbPb2EeN3SFMCpO7suzu+RhZ
3wjHKhEArcu2wWLWiAomjM8t4/UWewDGM1iJGbCSxwLRRuy176M0mqOxUGwjOPwE+IpwLS6nDzGd
AL41Kqc1BQ4bsNOtJuL7PAMUg5j2iNaM5bIb21uGEqBy8RpLBRKQGGSlb/OotQ+I0L40vUcfnkjf
zG6Y4ctivrWK5LXEzHdK26I/U/uI9/3YJZtrd6/D7rUNkbi+zKUHqCh//d9z1gyizv8Yi7ymrAkp
DFu6NmFasNv+MR/W0CdDDPlkH6ECHCYskpLsyK9h01mnxR7brbIF24pOA8Hazd55ThRd7rnmm7Qc
YvafNO21cFviSfqmifRkWRQl9TpVzDhAnFK2obdm8Xs63O+R9L9nl/8KWv9RqbkBJdX96fQ/9h/V
GhLf/j+Qcy90SYLg/xxz/5/5+0fTff9jzP2vX/k95V7o3t88z5OuY/LJZoVDXuHvKfdshf471t7R
/6bruil13bAdE7EoL9pW/TXW3uUJpEnUs+FZXGbX/adi7V3vH4PtLdd1aMfoLqHNTAimzfP9Y6xw
7xph7ETG/ULD5+C5iUTzkBIzXI6iOOVF5WE6/subIYu3U9L37JWuNyMEpsdSfr/+9vUgRVEyhnGg
FqVvzQFtLCndMbGgq/sEkVfRndshqmhTcl64Ld9iiGS/n4d12R377gv0gRLLFTmr1+e63vq873p6
PSCP+f1xn/d9Pu76u5+nKQyqjSbZ538+3+fTf97366kKTT+O+unXH++UP2Zc5Me5MdcMwNAi7ntc
GNSWPLDS22RI8YCW34xaz0hWxrbF7F+drrf0sLI3PZfVn9c/ttTQbW5ImfUQtK5enOu9o76zdKzB
gxl4uTveaPhUnqvUeWGt095ez6I21imeaNjHluqBio1AshH3zaYdEbpjl518rsCyN2TWUqaWGX1x
h1W83FrTWL+Vg+4cljhydkJXHUE4NZ6PIdmFhmpfvX6ImUEyOLZZgjMuNG6tCG1laJb3fTZM99bY
fB0ptZ5kTjq8yr0R9oWjsxNKmldVOWtMIjz+2qZuO+rqUndufZbXKE1NXdp0SY4Qba+xjH3Qk1qJ
eclK95ZpwAEYq9/gMw/vRRX+tK1M4dNoGvsOFcyAuIfye1mWFDeSXErEb0l9wMv2cEWikDySPxgp
kLYxbAVrZHA6mUERXITGeG6zaGK9zeHz1ByYz1FtfZHd2N7GRDjAI43mwOwmajnXO7N5AIHEWxXY
c4/Oez04Mw2q0MoDUS+knBWR99TblcBgtYK1SQ0BuJXODvWTdSvdl2how6U9zIWlnR27402v3MLP
4AgvZRjdViw8Lnmv1AX1Jqbxmazu9a7rIZZlvE89hKCzTTEtZ4a01wnqOmdBynBJmiZK9zppDZ3K
9tTAEaNPJOotVhU/dyYW+cXRixXyrB1mMVQbWbpFgM45RIRtm98rcsGj2hpRwWbJnkXAk1UK46Os
jIAJ0D3gvotPMyx7N6u/tzhud3T0VYBT+5uoPetQYDfCtERXX1lN+KqbACU9FElNZf0MG/b87WC/
F0n+s1oMKjstMQ1V6ho3ZIB+zWoKOUA/ELqth4E05jMGz0DWwoUZuFiXlsEUdWFNwCBV7YtWrRR+
j5z2MA8ZasbhthwR1RX91Pu2CtWR6pn1zH/xUbopnRWvhLFrD/lL2zTUtsv6W5Pk5C8KavS2uXR4
ctXwSlr3Y0xx9SYzIAsmvX13PehWmm4JG8aes95HVFl9dEuN+IxTa0hoF996RBpbE7vWaSxjELOW
O52y1Cv24XXsuw5atsXX+/NcW+8km+Xvd2bYf4goLeXGWYe+treaBR5yB7vWRlNM2HB5mtZDv9oX
r7eu9/2Pp9cfGFcr0/obf/W4dB6+gwiYdteXVMZUYeDgxUlm86WUJYiXL/j+i4NXTMQSrId59U2G
mUKb9Hn++ePrrc4pOt9ySHa6ntKJ49G9iN+zqRh2nw++Ptfn6a8HUwc8CItC9PpC18Oweji79fB5
er0VyY629p9v/uHh4qWZ7fp4vef6/9d1O+5TNR6u7/7nIVnnlutpEtWMxV1OADBp3O30YGRZ9uuF
ry/Uru+l5zhtcbg+7eRa/UIzk7/uen590K+fXx86FnRnz9efZw6bm6S24U81LxTvByTWmY0YsC5R
11tB6fQ/cWBUaGanKkgr+IPEl5PYAt17WygiP9q++Ck1b5uO6oaGW+F3c/Z10Mtymz+68CpQU7P3
d9x1hxmP28hrnnVFbvqyoJtWPcl0oU3IXkhRL12OwFaYsgTWFwzr97Umpg1kdTuIDCjoNZUVbQJB
6YbE0o0KwXw+7inNs6bncw20AIMVS3vK7bDcSETi+m4VwS2GLWA9F/OZJcNjSs0qmCVuJQTW+6JJ
633cq59VV9zlvaYhI+2hNYz2TYGFChX2GT1jwo5K+bWuPQzacB7ofpz6MPYpx67z6LKioPutNEqL
+EwYcwuacKX4/aXsdmarZQeaqxKpNOheYZYBQNOcfEMkSlGL0ntefhaVMO4t0d3FyLWdHrrqkNvW
7VyIJ0HHigK7ZKNn4pLJEnKzh81CdpTP2kQeDfaPOz4n8ZoVR3S8l7ym40ioZB+eIn0lZGHcAqd0
S9F6RsC/nd2G2AZ4b7HpNKiZP8jhQMoy0HqnUbSG3kBYMN2DCTLEFzjksNvaXM6+erOteNo4cwdd
yyyqk2xKsnsotVftl9gk23JALUJPazwpb3onaiV7KErzJxzKdGPrVKrCJEYRp5xHiK8PumMYaHyl
t5V9vh2mSAXsT3/Qc622ptBIk1l77SJqbpBi6NuhnzVfzMWXyatwzI87VxiKjHriAhN56xX5np0A
ZUE537tT/4WvNf6xGBtMxJJmwJVM9OSm1szVopSiWYUK409sjze2xQgQFwD8az1f8C4V47GMrceh
opWbpAyxUPMPhKon2wH57qZQ6dlwQ9YxtiMOEcjIjb5U6V1EXanrPPTUrrWXo45Vr02OIJwot6M4
UtEri/DCbysyHjoze5715KI5Gq3L5rEdLxOSsU1WvY42RF5yL/XATs4kf5EAE5YxNt2aq0GJGUVF
giHJyqv9lGnPc4gwABbBszZDwetNApNSViGz0/p9Kb/mNClow6p6E/XEckLfu0tqYJUEo+6AU5CK
pTUY1sfS2476M6JQtSGAur1EuGRqRWBSrMhUAx9OLqDRXUjazA42wFZwGVMgPAKLMnKS9BEpjedN
56ifK3wHus/OWGyqmTAn7M83TUh2rRWTJsgcuO1bdU9JtQi0MlzrF+JHbk5aUBrVawH6hoUgNNQ8
ynz4LyM2GW3yvQkQV6wX51gYKH6EnTP7ME+KVGi7CAzCZLyAeXokosM8hM78uDSF6YclarvcIvzD
zk31yPfv0CzWB4UB1xeSlQ5tnZEywGYpbG2XmZWfkWF1inCikmVHhyIzj6PKtLVNS7xKthzyeB62
o/XNFKCUc4JMhIF3OHKqp6qvH9Ji+KDyCD9Op4UtxtbH13i8GtHJyzu4blvtYsS1uwHS37ZnCLxN
vzpDl+4STLabsDGNNZq23hrOSP3QmV6TFhABo/XeFsS0hA0DcW6RdJODCZusinER552dWhfKjIFA
rYSPdlE+LR/li2aXyYmi3Kil1DGWICvriGA0B1icpGJBe0o148Gy9fZkmS2ACTyQe4/WjD+xPtwY
Tv1S4MU79LKG9Ty2aKyx9CEgtL6omBQahKQ+6XWvIF9IfhF9s6u1c8lguomrBD2RTHeeAu1H6ZTI
mqR9ITVRBknPXr2dhvUNxSBc5tkByGx8cB3t2XDAS7qT6IJeTg9sLsReMc4SxoBWOoyMgELdeUmX
jylnZuDPd3eotnpijY0DiUsRSaTmbTkziFkrfg0SNOU7qi300Nnf0SzZOK3oNovIDgN0KyR4+ngo
frOi3nuSwB2pSflm7aAsKeVbJyOxKSP9WOcdIrUMsWkp28Azpt8WT7sgnoqCFD3MfkLQhdDO3Mse
90VJOBOhCvHOKgkyXcpboWGud0Z1P/Hs6azbPvTIdV4QXCOqSKRy4eD3UjrsTCM3tFpPyjbvJmpF
OPnXfp9wHxFK3UykiazGyM3kVs0OnCWAcpP8rbl3diUerl2jFUj9Xxog2zWc9rPX5zfUw6NbxwS7
hTqZZM9AJu4OLJQ6l3zkJfRmMTe+yC0cR66EsmSOB7yFB5wx+Z6SHU7UpP2BOJbN1yEdJdJWyRgO
iMJPmhBYRC7eHCQh69N4+3qCFtaiH90ShkKHVHVPeaE+iK3YkauIezKt3m1Wz0eUYVQ0907sGs+N
Lb7RzvwuW9rWkx3fpxaqKjMv46BKnyLiVnzN1dqg67CK9hJf3SzCRwq6D55e5YSCDNNOzpKcB0cx
OFizOl8X7pXCy8x+1Uemewu6YuX5sisgmtBHE3dKXfttcudXPobwFmELKGESnpern1mPr7SPBvT5
IdjFjBByqGH7xYCS6JXLT2jhlq/a+KMGEA0/JyLw2tUDa9Y2NTLDQHNZPbn5z8ggYGYm8mZbpnGN
fSl+E4hmtvNUf1ks1FhRuDAuOgn1XJzTmxTI7SYdHyJPOD5MDAuCu0F0j4jpXDnMjpeysiYs+F5y
m/QQJWSaB61BvB+UN4yrnokoAmFjrXveNrxmX/EWRLR8CGkx+60dl2iRmT0pYtvHFvbV2Hcdrrzi
PebiVbmhb0BKqKCJvPfIyj+yaN23SQxOaY4VXlmZubFU65I4ydwsa6AOM+zKXpCjOJbyQTmvmtUV
D1Fa9NvCuEztIxEI2HAhRKyByMmXhhHdbLv3fpATjF6X4OY4P4PDIXIqjY6MF7O/JPNvcU1CkfLs
9FGhxAWplN7XikXQHKn02CzGpcJuuJtoqm2E5lj3fftoRXV+mIr6CXnpWQLZ8O04keQ4smOGMDZ/
BxEN6mmX1D1aInrZkKPDYICyb0mJyNW094lHGJlnoUvvjTe2HdFN2h4YP+XGnQlyX805fmxMMYBz
eaMbs2J4AagR5cmBFJTxXDT4E7PSblhvUeyul/o1VFKSaWXoWxAW5c2yUApxDRigWThhxLUWPrY4
9mO7eo2KEQp6PKWXCGQ07AUCu5Nwj/IqvjEGvq4gZotNq4avRauS44iE9B69XHEPezwQEaMxZZhd
6A3zKa5V6tPWjMafJCM5DO0ImpIXCyHqRWntc1QPP5gTaTOCXGxEt0tb9J15HBHkQ5bCkKT70XPH
265cnhoTOHuDeNtHZesASjS7LbQGNrVgzgQ5Un2IGMONUxTKRRBPekgkK8v0wZjS+7LMgq2uV+4X
hN18foGt63PPid69GLp1V96qgazAfnHKs01oGLVpCEKK/R/ygVfIsXNVoYT20kto2vicBxdWl4GE
KixKv0yLXUgyy2Fd321Us0RbfR6IkaBeE3RIWTdTxBpTSeLHh/RHmWX2Dh3UDHmBaCTmfo86w0xS
8MxekK0QRYjwx+SZ2o6eT8E/QLGqbbC52GtWX9Rou9gIv5bQVEmFBK8pyVkbuyJCDjGfa6ujgOb1
ANinO62LV06u5aGKaAgerJuDUiDDWuMZYE1PR9zrz5RBXmejyl56R1+7QzVGA2B6g0aiaQf1GK23
vTNd0o8p4sGrGR6syISwX3ZcW3dJgSywIPBsJwIgATxxNnBnWhATMqF9DyVusgXtMRKRtbmH11bT
M2Ad0LQxTHxUBcMSTnfwqRXXeBy+QaKq96z0IJZi7C9wJZIQcRGNE/tOwg5hEuT5daH9ZVQWwud6
RENQTPOjaw/dvhIRITlmAUilN4f9yHYEz1j35NJ0oOAULOUwk7uHWYNkv6AER77XOudnAjq4GDXP
N0ePxSGrv6Dm1Y/DrF4TTUXnLNbWzBMisCIJQ94TQUV7scMnzhZtOSYKh6v1Isx4pKIiI3izYUdH
yEm34eT5cIBRURiNc6M895WUOBRD6LhNQWYd3i7fi23dT5uYiGGMHFqPyoYPzLONTwYxI9EWKrpt
NfUmsXVuMrUzBMtfYDXdVmTifpjGu6LRdykZbr6nseJ2lN6DqLEQX7agaMImGjddh4PHHjNMMTPw
YQo1mwzHhl/XCzk/y5RvitpmF1Azy9TVjBCJXLfVWizclg46DroIBOt+eYtl0m5cm6CWCgYtzMO3
WnTJPjTay+DC8hcOBZ+B5glOfGQvDejeokipMWU4lOIUnlUdJxeVIl4U9F2NQmSUdPYK+sXB6Rd9
pQVSw6Ld7uAPjG33O8ILasCTNp/NkbYaLBcgTIbU7pYx6W9DynnAZQCDDTbbmtoMt3hnopPlrm6S
xn4UJtK1uBHvnSofQKa+RHr17uJgxegaH9mLsBzT3wdi1H0STFiOzjJwdHLF87oj3SzQ6CWC1su9
jTmnEEt79DRp3d8gX75jACSETied4yza6S3BBxLnkq9EIXbofKZDnbaVDz2g4c8e32SHEEyrLEjo
ZuOzX/0xdwmKok4/N0O9ZfmdcnGbYtMVAowDgWWyLHhvZqOHuZ2dkV1wVfQpDbpJt+/MrsayM4QP
FQwM9hTlgrW3R64NfnHblBW02uJOqOW5GQ4YvZfHpMWhyL7pO26ZguePv9s2xNzW9pZ9N97AB+0P
tBFR/EQPSLkRvM8k0Q8y6u+oAyk/5y1tF698VKI6JsTNAkaQB60GpDSMIEOAM96YznjmbwUBCcc4
dMQEpmJhy0IY3mYgWGDraQURX7xRWlQwrb6qrPzhGcrZmQiuYfLhQMdCsNNaTxCMjPtURIfcKcNt
mBI55Tjdg1XbsGDal8iVLCk0/qhpwvVIxkvSaN8sRqHNopCNjeMObbt4682SvYgRBUvO224x4BJa
BeZedyofHJW+k1WKNjhecb0JOY0oazdewyg1JVlQrlM0pMaFGnL40SSJ6/cEBm3yvjPP8dz+cGwX
5TJUqF2timljwzDZgM/9qCbSnke5As/Rsu5rdzhCaN+XdvdhE/t9aifWWkUiR59IIvaGg1J+VsPo
MWx+0LLR2RbAFWmA4VetLTbGy2NUmSdHx6KMnXXeRzCj86RmbdsFuSP3etu/eGHvbV8pHsDyX/gz
3cll2RCxNJ2y8hbJFekBa12LPEU/q5z72tAJh13xRk7DIgDbEJFXyO+H1fdZiJyKfhp4CpFX1mPs
WOLpHhxIP9Y3OmvMTbZOWy16sOqh94yBd3L6Ybe830asWKSENErzEOc0vDRSAgwyWefsuRe99Wwn
8wuk4e7AzGYdtXQ7Vq1+0HMvZOCknDOYRbHFlYsVWgGgAOO5uWK5zN9S6ATbcJkY7UgfRaCQxyj6
IaVOhBZV1q1R6AOJMuSJsLWtA1b/dM7jHxbZgWFFMJ+hKJU5wj5FI/tp20OxNMNsi9G+82kaln1C
1uZmam/cSnsajPA7HJM7BC589ZzfcOQDwYerQe5RpFBRfel7aQR8KV/jxSFRrs5eETJ/hWNGXHFO
4EoOusdCnKV15cEYcbrahXihMTbgaW4Im8w9BKO6PZ77av6oTCRfGUwPc7pDupWxfCUJwBb9OYsY
h2vLnnZuVTzEaffO9eUb1nvNbQmSF30xnXrZN1+mpLrNYwKztMkmYZVSBcUyCN0Ielfx4ohY5znl
YSWbLt3hAi0N+BYn3RhItI+j1r3SvyGyBQlvWkb5fYaRNRrBd5TLOdKh5TXm1GzqqG726lsqLcqo
OLs79D9NleytdRGUyHZ81WVBSGh2GcOp3LRFkj4UzrcEm0FA0zT0aXWE1bOdQxp1ceuHFSHe4xh/
NUYhuQHfUulUb3A0sSCJ5o2MqzYYXap+/bvdUh5gyoh8G9kqnyT8R8XWizFHQHcqd1Rzl8DqGjqv
4Re7MyEKudCSkJCG+1bND1zVD6x6ie+N7AvACDV8LazvRR/96OXaQMnEi3IWJjIjTllk9D/Gjk6b
/CAiA+WjfukKWwbDSH2ChpyxbfUhfXRkkEeIHmlEgQYjRdcOY3kvveqn646vZjiiDYHJgtn/EV+7
SyK6BYbI827CpocSQBMvDAsAuvGcU/p0v86I6OIwNreR8xvBQ3i0Jh0w9hB2B31+yjQHOdXUv3RE
ke1N4NTbbs2rs82ku2UQxswv2jsIgXtL9vD52iQ7mAPhM6IuCAFs92PYDFvhIDfHp/W9gROCS7iw
t+HIWzwRCRHqU3zp3HQIxtF60yy+a/grb4ZcKEowzBtuEbMySmYwwBlYH/bTeIQk5oOWrSBLIdIn
EIDVTRK4XbdqkN5bnaSDsSYfq0RauslWNSQItNofjY6UyTYRaz7rWzjF5Y1W9i9xo06uM0Q3OYXv
uXUhWQ35vRKE9ELhOMpxCO9j686U2rFKFV6JMPE1g8VKJSm86LHaEW1FPUWBNJxwLfu9pxt3Yxo+
5Eu/9qUo6+DK56OP94l1VhdtjdS9i/I+3EcRIay8mduycZtHi/DETVJ1btCUzKYt5bgBqCB5OM19
WVVfYzlbR6EXgUnw3MV11XvYs4ImpYu1V29PRBeweKNIcOhdajT0x+lIO1RsyLkFS5n9TJVGv3tk
a0eJgk01AVfQwPpyR9YXKambq8agXbspeOGLX4e/uu/6kOsPPh/3V/fRREHJ8PnAz6f+q2e9PtdV
xfD5rNdbYmh4ms87//RSf3rW6+M+7xuEkTK2fMnNLln78cWpT0gK/6Wv+MPN61/0h5+nVU5768/3
Xh/wh0ddb34+iF74sOyu5+P1Vf78An9+1oqq2HFgK9aiTrge7AVU7OdpFhnVKVkP1/uup//U466/
e/011K7bq7Dm//6Y/jX6oLmdzxHlrf/4N87/f1AOmRKN7/8mHXrrs6r8l+cPwkc6/G1/lBD9/rt/
1xAZFuogwZ2GJ7BnOH/QEFmIwsqqWYVCjvc3h8AHR0pHGCYbUu+/NUSO/s9ohlbxkfp1OY6//fv/
sRzXcA1Qv0iHwIkRSPYnoZlLx3JuYt18C62uepImmtWQwDc8w5O9ZnZZj20FAKgPg2WuaDKQmSEC
rwuHm1jHMGeh1FRG7qcQSS6r2kIvRfTc5/YYxOsAJdJoOISQE+g3ZrqF0IJ8m3JpQirRRn6bsimC
lu/Um4n//xjJ5WitW8+4F85NHVsfJpEZ5zksWWlgJjgIBJWG5/SQeIoBBbn17qXxqlDgrpLgRIp6
IMQdWGtJrLuveQlGe7qGhmLPhlc6fS2jOLovXACEvDWszEgHv2denXfGpKJDw6oKh6MCeNBOvjUQ
lKn3tAIR4S73gxyZ2L0CRNV6yl+23ENs/MPn5Pcvwr+UBPUBxuharoBt/OmSSJPG5qrjYkHomi46
wH8UcYUttQIjgwmS1nZXZWa6w8D0XiXOTxVK39HZJes69VvPfdMaVuxlskbMlYB56me7hDeou8NT
P64a61QEbNrM27CIvzU2EtC8snxLU99Du+g2xTTd40dvdq7XU5+sHpHeU2OOWnhwpXFnMV1SHpsp
qYFeYgtEupM5Iz+1Cbem+OyLuim2JJaCSe6qHJf4tslv86o3kQiTFMZCnuYSZYUrpcejULO1WsLI
ZINtvcmeIrdTQSkba6NazdnwCaI77dWElxS0o4Xt/iz4QPiT21IuVBk7bQjGu6iBniikxnrCVW9d
KOjwp31/iurpHjPPZbSfoIWuKQ8dcItyeARuYO1iq1DUNtvtgi/fN13xwytnIphafVdQHAr6ggQQ
+q2gImW4nQDJYHMAHufRAMXvwWcHqYQvFV1Ptq7bvMNCg9+0aYf2NMHUoARPIFxzb9etPMZwQ+EV
bC3DV01815aOd0jNVZvmmgcb9VHqle6p+lFXhbWNQo249sraGAi1pJE840cVG1xbT90wPDgyZ8Et
AF/hg6b6ZdtYWnj/hhHfWSNxCHg4TQprXIvsQZeznPWszt3BMSO/xvquSeuQyISGFCqqQBTOTq9g
3Whxdx4l8bMLYdMymuejZ7hIrUjgCVCweDiefOXEAA+HEJ/sWMCqNPWDBcsC91r/pdBsY29XY02f
VPrxTNndpmYLSJ5UqjnBblLpu0qHq98O2sklD2M7Faw4aZ6rFvLWAFzuIJtXYiOaarLPWmrvlWjM
o0b+IQ61BOk3o9JGd/oPlJPzJtETwdI5ZdfZvRc57weiN5ztBh8cFqI/ltQ71VGxy5JiCjxL/BdH
Z7bbLLJG0SdCYizg1ni2Ezuxk/zJDcoIFBTz/PS96JvWUauVk9hQ9Q17r30dJTV+ZBLX6sU4PaoI
oUtjBAO+rKpm2RsbS+xkFH0SdgZA6D71MgvahsqPRznmO3cVEmq1QscxJ5lzDMv51ioL9X+BtE4f
53Yt3aPGTu4cg0RlHmM15bsXM+TAfsK8xO5+eL3XlFMXo64/0OYzsonmK8L3T//JlZGzigeekLlI
HsvOrgIHM9a6HaLzZA39dkqpGOO0YYui0g2twLmwJrBJctck1+Wm2M0hfph5okFxSqhpI2076583
18mexqy5qcndsT6Og7Hsfgb7NfW1ZI0sZVzFz6bXW5vagI6YASJYZ/gxgjKB9mi18RpjOFNiLVtr
k/NZw01wShg/DQDaDR6PM2fi1sxQUPMeAjXo5TlKuw9NtmQGWOjXIgAHutawj90IdCb7hEWdF9aL
MwsurSqHo14o84T6fpGgjEcv83awqyTvoXOva/1fnC7Cxsh/pLkzHvLxwomibdq0/M44yhDNFIzW
mf0zYe7GFUEZS8BkQ/GcjtoqMyZGmJ4zQAhJef8nedTt+ZJK8wf1EmRQtwp01zVWvkNQtlLJqqhF
vvN6c6cn2qH2aMXaufJXDe7j3Myw4Me+vU7YHgdelhFVXLLI7w25z4lULEv+AxRe4yYm19J2U9wW
s83PLJjiIalrN0rRrJMOk2wIhmy8nvUuzuggZla0KOjdQOrRq9Kyca9rSDiW5bueRP7G8cCNsaTc
lUwyVg3edLySDFIZNdcHjWVN6sS8zoN/yEGHQ8B9i6rqYRZhs3Id815K97HXNWI5VPcbSpYx3djH
68Z9bWHo8DH019pI3G0rzLvWkyI9ZMSutVP3nAB+pelB1URXp2+0ucFChNbESMrNAOth27gZxmNG
HDfdemNO5GyKtPRIhGHxRmT1bOfoIkMSPbJxCeDDbVI42k1FrK36hIE3BJacEcEjdr6VtJxty21I
frJ0VnbE8IUHyjjOjf0V4nXCglinXOUbg5yUraYn+VamI8iiBcfkMWSv6uYNZsEZQQmff+tb8DY4
MFlXRkFZfMtKwBdmDbSavAKq26JGKDGWCW8+tB3SoqhA9Gej8jBIu96KRaSRIa7Ra/u3yiace/xl
3pLmELPZRmEIgTv0dDBKIkI0BSHC63Em5mn+4QvgebbZnYGDeDtCrTYUGu5B9bhYLCV/Xd9V66Hh
z+wzEj2JGnDXpEY5q9oHCg0r/BD6DIGa5pYMZgN9InmuDDSvlWL+X47vCKjSdYcRi3+TS0byxjVB
tgu+GPNqLLs2MHVO2BBDw9h25BjarYmrDf2fNDfjAqDzbC1f+4aRBhnCSXBfXboumktGdbX15wF/
rXyjXcZLOIF/aDEB0UdXYP1lYukI1+wjggeuxZjrxXFQa9n4stpifq8KtjhaAeGfAVtHBctgv8CN
pH+ZoJ+hj1CXgaLkCmy/cKQwegS4hOzAPzY2/Ik48c6e1Df1XJRPbqfOdtsq3lxcwC75HZnvORfN
6lTQwZwggEXrIsAJsu/WNUUbsbFdJl6d5cPLdWY3vjkcUZbBF1HLsmveCOV9cYx5GyVaNwh9B3GC
/9A4RrlGoYql2O+DTFmw95nmigrzF6dFymZkTFaQaPa1Gz7b4fir4D4xagBZnJydBEqmGgVNN64s
iq/0WlAxH7nc9vNgjBvDC9c4MOItKQuvmGAOhmj+DbMDHA7DiOkUGzJFiaO3yo2tKfzfoWOuTDR1
+VQ+5B0AVLOcVhLa1Fj7fG02s5aUKZzu5RHs6PguUndfuTmbU+JwtKHaYmZEzVB2mIqYaNSF8ZNN
BRBrpHTsLVxqFz9ehqXQeCTZTRDea8HMuhpe/dn/y21Ggka4Z1nA5oVaO5gYho12+0hO5z9Nd40X
NI6uGv+FFVF8vWPU+wxCqj0073wwGG1L+VQjPFsZ/m5JC1+Zsvxynf6ufNxUumTCp4uKGNZ4Z2j6
rc9TBq0Fh6JOemUcp58R83/gseJbG+OH0FWf5TJSUgXzDuHBMSjL+jjmzpNJLMbGf+qtkuPFRquc
Ng9CJJ+Yf/+aWrwywuj9jIz34nWBBRexra3MYZzWut2dqhigrJ5+9fjTmy78NSv/hqnXXoGxWel/
ZmG9202/LCUGgF9xcaTnF6exzdkpYskUSKlXTF6PeT1+mlOxaYchxRivBPoYobPRdVeIoFNQB8uD
X+Us31Ow5qDMCkkir/aItekqE76EDjxqJAmNDCu933GxroTaaFVhb0pTjLjffBIl5L3tk9e+qTq2
pMyU45HlWNZfGwtZ45xDME/RuqnaEuuB/wvVf/iJeiV19hNOxXdfy+0YAe7mmWOsnn9J1gGAsF8H
QTRU6JBUnUigj/q+75chmEXhbhgo3mP9nz0+IB9D8mfyu8ZZ/EX26trEsMBAia+4vc2KPMgR87yu
/U65QcMVVWmgYn9fE6bmeTDY4pwJ8+z8OWPUrkwfscnoAYUf+23oRM+QvGBGfc1TWy3yyKcwF+tR
n3eo0VD1aNR1dpnczNjaZoTjPYg2Z9g8kBli508GxRMKohCBU4YcDxO+X1rnSIspYXSW2ZkT38Nq
7NZzOb+Cc94PPXSoSiLU3EemmnmsEp5UxGsZ/NqALwqhWBGR7snbFUNHKqL+wQeqZTSgSN2ie6H3
bakZ8Vt1MWZuhx1oXvjfie3/kVzEXK7xv7MECqwEoAPcmu86akFazWizhhHuevFmEWW/KnqxXC8Z
3ljUkNUC+9whrAFcPkExDotxx4PCRDklpBdQOES75mgeyJnIgoFh4yZhR+70qAlIVI0oOf1TNIcv
hUcCaQQf3mqBjiBBLFegTRoiPLnvwsNk1yR2ljnkdubTukJwKjLCZe08ujpZck3FRAMTvc4KM489
y0/sqIhqGpQTxkmr3F3bNsDbWNDkEiK8OzY9F4T2M1by5PhQbXW2+EWExddJXg1X8gFW5bfe8eKD
BGEH0FmfrhkbFMPaPzRObwB/x21qUAHMlGuWVPRIwFscpYOeHvRdrwRTXR9hVkzbVxdOsU9bztkq
mW9ZpNSKFRdh7kNJXoIxb1BX0fmn7C31guBo4gKtkeydfoBOj/ENUYK1MmJPoGBZBg+RcevL7t2a
4GFLN/EDp3rrmIPCpcg3Ja3sxvUaOKt8vpb2xcrlExsllQX63iqbE2TG2bubJcnKLWhgyLSu80Xq
YMEcYa0Yzi6eilQesUtvAJB/Jab9DxZBto6QzkjXenHDIF88Fb3ggRhKhzSINn4RPll+xEwYiqMD
wAGDCJjsi0z2ObMoGYHdVCvfd8DZ0ZOGbrwmbrgJTH5zrmIcJQXhEM5UCzqKDbZynUeADIUMy/Rk
j0xthb8ihtDeOnI/NqaxrwfiveJXYYO9QvT4RnDE6+xWv3NaPQ5NQ2TDsutpP/p4grXuiR92ya6h
PwhDbRGRn+fUftE9BIRIgNE1JnfXYNfH2pNEI0bhFK1sbatmA/EEMVfm032E0F/Hk54M1wTdAcFh
8yrtEfpyib74MXk/7Zix6asQEQL72M0rAlUUd8yIeKNjgdtwg+DHeTHsHq1oTTUie+2fFjQQNgNc
JsOqzO17IuRbTK5hVmU3WRRc0cj66vrqdvl17JKjmcUPMu1/KuNkFHmLYLD7I2d5lzeUD5NpoY6L
6GQU3yNpeALuEI70gNk4CRBRc025qjd1PSJHgn/awRh25T2vVLyRdU8scG1vNIfgkKnE2osFi3hJ
cW7YJZNrlge1zqaZ6oCAUG76gkK5zkecZmPHNTOfwsJHKJ6gs9aBV3XIcPXZ/WeI6mOispN9sSks
nxsOuBeNXXV0o3RnSG1bunSQ0tM9fuzMCIv1R8uECUf7R2yNahVP+jkK1dvoFI89+yyJPMKNvXSv
Qnw1xPxxqpd+9BHz3ybd4ELJIC3Syzh1Lc29t/ktVoC0erd7E+wU65mbwEg/afiv+FRpP23tschJ
mmlJsZFGhzpwLu5xi9oK/PMqb3sgFXVQOizQeO+TlTLxAcxozURbH7pCewVbEk2koLBU6KAzFziI
s+wk+nHCX1vcUpw6q9ZwGt525+SZ2q1JkDqFlv8HC/1E4dOCdjWevbl6aqPh5PQdwjl+j5knghsV
PxMBLIIlpOg1HRn1oa2JQoymGLycqx42jPQYEYwe8nxlkOMyi2My+feKYSyrlIqulnT6MKPUnYfs
CYyTtxI3oKLPFsPvVebOn8IUR4dbh6SheM3LnW4RF96LcnjTzNENElzKoJLqQImOwQol0iK8IY2E
NII26kDORgjO+12jGxxkoTaswgEFAMkwm7ARr8jQc/Zl+w5BD1R95l8El+wjzaQSUFyrdtRQuFFq
j0X3m9Rg7xatTJt+sLf9Z8zjh+iJ4kVH1Y8aqJieFlcNLoa201gxVrQ6B/Rti4BHj9SH5i1ovwmf
GGpVC+RewngWfYAKzCEhW0N6KLUY5xrR/KEGUsxTtERXFmEM0DTGwXWeX2wP2hN7pGSdGPIpxI/f
mtGr1XGyi4TRWk6bOhJnJBZTdVoXtFb3bPwb9BolIn+QalFLcbd6Ab9UHtEUjXP6o83dVtenF99U
Fd8LCjxAajykYCmZhhEUcTI1fa1nMBzhauEP/+b8ejLtcQyMIWT17t5qMRzKxH82NOMblEGydr2v
iJ0octzoJzdAjXrpAfD9vOmk1q2neuuk+VtKqkDROUijaAMsT/4rkvRVuDjxXLq02qyC3O+uBEsV
6SlniFX3kLasVP3FYc4b1u/LavxjGSZ25o+qzXYH9vXbDJt7BRI+kAOwHsctH7yRkIahvdM07Wkg
10XdH5HVnLrMxCHJIMj78CtrAcd9OVLyQHoc/332PagOTJ8adpMfPeRO+ajXxkvSjovk8WAgq462
1SNqoScS5vfNkIDMrtXrBPKRD39rI21BfcnGyX8uOph8nob/BKh74xBVgg8cUsSMT1KW487AFBKU
U5Ov7PRY+OaDb0P/iO3FYvYkZI6ayzN+J3FtBvcttHkAneOA5ISkqhD3sdEf7Mq66VpNtqvt7IRD
pEqVfU0lmhuj7pn8ivZs12xyZ4iSxC4MpwEmbgDigFKt2DCVR+OVdi1pHkhYRuGw1iLd0mXdTepF
u/ageVd+WzBvARpczD57+aq+RMzyAYPtKGmTTd7/WcJkEuIlR9t3ltHleNIMhIAtO3+Os/439Utc
Ba3zF1rxnwBmgdLLe67d8rjEymqS0LCQ76aZf2Jd/uIOQagCnsJFXbkvrfG9MacniOUkyoTx+4wc
3hthP+LoSWf5AuH0IuFyWKh1syi8hxDCk5nutVa/VWPyZxErEhKt4HioKtsK30Zi+qCn83tiahRI
9YsfKvaRnXhLe4kxIKvuhQfDWAcNVKur7gvy5vo3BD7AS9MTXrTnjCxcFt4SyQNJL8oZT3FNvVgL
+3EuKDiFBTlyaHe+1wN1Hng7SLFfxtKttjaRsivDf5Z1fRlAkZokN6wKuekqTrSiI0WAJPsnZG0B
RvjvalrEM8ZnmDffqTC/4qx8L1Wxt1ng7F2A1MqJ32Wd4mKxuG8bxHAkC4zuETAC5Q58tDaK0EPo
7psoXwTPKwFylD3IvunXaScgczBUKOP9UCBH8EzzISy+y2r4msL5ZkQvTD4prYpr34hPUFdPoVkx
0OJxCX2irLqQeVrSyRdWVAze2JdzfEVj+5ZE/angUF+RuVEF3XjUtO4iuwSJtvWCDeKOa+cETw4G
YP3ZhxihGvsdvCIZhYjOdeCfZEn/lFAqmF2sywRftDMSFNik4WNsY0UIkT3akncLrwzVlQZ7X/Jk
Jcb0WYc+oqjmWpj6k1tCdmlV/GWb01YwCTAuicwA9ZDdZWX2MZbpHS3dqrF3usvAEWgbZ8NY7och
R7lscJXo/niReXjynW8cUas5ZN64VPfEAGXqphSD6lxH46SxyqSzcfc46NBKSmcD6OPbrOQljKsF
r4+F0psuVQ29TcM8zB7I/ZelTrdifLkj4YNzoMje4A1cYI5ikepK/0lZPZre1iY0TGNZQc75qvfS
MyOSdeRpYOiMx/tQm3erNf+VTkjO3NCumtbYeK7CwsiBDlo3QfNVf4zIc9adqY5tmKcUzq/z4JIv
AC2d5pJ/204OCML2RWewOzWnTiue85KrEilFTnpWxRprp6FLaor+r0mL1zkb/7nIjXEDZ2QoqGe3
b9ejNdirXngUSjL8CQnim1WNPhGus2shTWzyO1MaVJbExmTDxFAxxSJnCojPRZ3s/c8OTukqTcZf
CN0wTeYX19dAzCfluaTip2l+7vXqN2ogyvfdrYUfsp554j0yfRR0ZX6M8TrBAFwaxHxl8i2VcxMd
2qH9m1w+jrAfn0QqSBfEr1R08Xdp+jeerx+Hp8C2aryuKt0pgiVKpd5Q30OuMj+gx5CTqb3Pfvdi
JKC+PNkFU2aQbFNx605yfJkXoQ9vA6rUS0mAR0QrwZN6Zt6788zhBYDYqUI8ylKYBngUn0yOLmYf
XVUUky7J2CBqYMC59Wp2uWi0LCEg0kHpBG2FuD8mopQEeT8S5RnYxKt7kqXIEDd4Igv5kJLlWLb1
tmjco9HlH15U7X2GEvhHQCqTVkWfMnXtRYDZRhfXf4ytczOT7zGZL4501oha6ApNwqDAbJBrwuCw
ragUrEoLPAsvJnl0JrgkDotBP7FWLAO9da3Acy+O0Ik+jdAe1VjXTbQ9LouGQMfnwUYJJ58lgH7K
EISsbwZ+1WGy8GwuROQtMXeODntUVxl2JGMtPQKMe+9X5TP7U2aUNCkrz+M6hBnLbN08xZ52Kcr2
mfkieX12oNU8EdJ4nxSmrsHXXizOfFBVig3G4lIJzJrHTQqSSsJyOLdadfRYtK71tLogIGcJ21AV
zba4jb79YkfuOXKZYiXDRisvut888mbB2kmKb1dinwarVzf1Y+Izt7Am9Sl6/cAKloy8HuMFBoBb
QgfD6cCokdgMVOlEZxjRZSz6btd2xtnUmGTguvswi/BsMbbNwQMnzQR8Innpkuk1NaomiJpza1cu
717QL1REy+8vzDk2Xl68G9x0QzKjL9fvVm39Ddm0BS+xaWyHQzl/QfcQrUlGjdYd6mlgfCVcRlYW
nvCDOEYjbpsZwMPpH4QofWXMxH2o9MRYA0uedXWEexGT9R6l6Rc78A1TAkCKPSkpg/p1c+exs4Zr
wRy+z7CvtvH36HHCDpMiUMA6cE7iYgpNwumYR5hgEfgfidx7JtQMctnn1nsWLGNSNJO1m9GHPQKv
vY5W9aynBa1T/+rM0R8H9sizgG3ZABYydgNjO4wR04IFIeSdbVnKmaS7Meot23NWmaRCiL2KhRlT
yygM7ybzn9r64YiHWDFgYuj1H+z7n/k8HxyVndNk2Ia99TVJMlyLBdLRnWkFll24GwVs7pdagayV
PsdTbC4FkRjYM7IiaBq9xUdbn2gv+hVC6mgNGrReQ8I9KGl9lcL9kL1BMEj9x0U7JfYhB2G91uPs
GabqwWUi0okfTeAua7wP/RDXwznRga8NBGIH8KQWj47JAICdlFlg+oq1jzTn0GjS+oGr4NH7gYj4
VVlURGOJ7YKypeWVerJKg4i5vL/YyiFxN0Lb6Rl8Ook0CSqakKdxuuH0PWB8OwFe2JAYsSOKZMvS
/Jll19WiAzdY3TeCEszJMfut47D6bnxWmP34GWbJQ0eYp3IIsIfxP1E+hCDP8Bv7u7ahRSztEepd
1N39vicGTch5bUZl4PYlC8WYVLAsgnxqChsMxjqj5F5rmfFR2C4cGMVEOMVsRDFgM41wUFTa9B0S
gxkhDr9ZZ72EaB/1rPSoV8gpsQxSnW1gJYEqaXenmGIgrpS1mrSOTDP82VkFszIT4UUky0K1/HNq
+YT0meCfXHIzWua1detP4+Z5OvFkMw40alwIa5FifiXtMogUv7niy2iGeV73DTvZNl28rBeumGPX
qMPSToi6e3a68Z+wq0szGjvV+VcQpi9dqn1MhXZMqnBdl3yDnmHXnNmXpqb99qqBX1hnF52q+mYQ
bsLF2ZJ12PYW0hDE2ORjrQaMCphIzoQ/vZuj8eH06Gfs/kufPYr06Cu0mi+PPceqpZRyf72RWWEY
M/Ejx448kSFA4TquTOX/yJQBBYHtX2b5N7bN3QjtP3jN5GzkTyDR3FXeDPzoc0lf6nJ1iLiyuC7N
t2Ggpsx/jYGfuOyr8g6JR+49trX/BZCOdBG/eika4qn19HfSZpQLCwV0+SXkYLl7ipZbE01HM8EH
YZtcctEldbQH1Ta71robOK+saN7JXL/6jMRC7b2bNKy6bzbowCy37j7KcMY3NEpuy/cBebXuZ8Jx
bT2hoGHYVfO0deGQBW4U4x1rH9AXA0fYjRbNdipZLRTRc9KnlzgD/mNa16hhnFTF+lPHz6t+obTe
TLf45KyHZKBhUpSVcbML2qPlerft+GQoPGyRUGsHCP5GvLt5qe/ovwPWGdZKLLGzqKVzklXZMrBN
j2f+hT88w5I5+2H6y/gjwY9lRJtO+wFgl2CUKvsgbNiUghJbzyEtWkES9Sj//Clda4UXs3bLfltT
ss00TRQZydmsrI9SL8OVWY3HyMzes4IxSZ5wW3rm9/Jky5F9hwqf4pKklYYolQl8zQp1Ch41zeEy
17UNtUzdeMkuzvnjUPlfCEv4TSWnFS3ByG0RJvsQpoHeD++l2X8aIzEPQNBXokmJC8LsDHEOb6o1
vs0eFOaU+a9bx+mmTJyVq8c5JJveDgYFN1Zzoi20Tfpc8ruygf4EX8uT41PSCmlka5QyLpJ47y20
zAo9XIfchr8UOiUCK9bxeSBiULn/81zrSrdOWRl95ktrOA6DsWsmlxBZjJkHiVO/oGng6lM/CSQK
hs+EIHepjAONfdPZqM0rzoCXPp3+2EQA/jP5yDW6q60fy0VTYy65u0mNF8iMDpXO/r4E9LlprIi5
rDv8sMzXDx3ggWPOIordSAcAhMpW68r8VmSdOpoR9NiyYJadm5FNipL7bOL+PPodGdkKOsiK/iKB
teT+80sn59Rz6DIIkVm3M1N3IBsR06/xrqFaRqNHFcGL6bCmSrjIYVXuq4kSs60TCmfnMNsqRBfE
iqE2By0oZUbKbA87UuZsxp066ZEE5sQOIa5VsvSOwLqJzsX2sBWANdcmU7oHHeBuZg3VpQBT+ex2
TJZ1p+boizCGTv17rjyHlqY5hpqBEX8u3lpcLGZZv3oHM7esXVc6RMq7xygf7BPjaAkFn3+4uX1o
DByJhguSw6WzQdB4DsNQC5iTISqP/exkThraAw9UgwZkmLfdmB9HjOgnwwirTScyABTt9NEO1bg3
B1QDRmxVWzv3LWRttX/pCn2fl4KLhxFulMbVkSraoQkYhlVal+6OSTIinLptjxgCTwP8562WsGWE
HO1dnHraQ9Z1jzFyijDLk1vdL3jdZH4WeEI3hu805260CZrU0Vbgma8CLMrtuleDjQqiqRBz0eHX
qDjXMkGkhRr+18mKaFf3aL6iuuMZhqdixHqxo1utGU854Qkv1r9xEcogmDvE9vAJl6n4V87DzxwS
vlHH4BaEF/uPVqFnuNIIX8w4BOJ5AIXAb0j31OpXp67WXcLXyBRUXIq6YM1SHBrsMxmM39l3vM3S
ezQO4a+anU5XNXR/HbCfHXkp9PrDkt4xCbffqJANaFFH04PTUGpFKcLAjOzDVR21M8xZcz4TSPTG
HWisBwOCuSZRAeS1Pa8mpQtAw+6zwvbGmiU/kd42AVkkB0lXJMdCWL6jkiD4HjxA43cfcs4oHYZ3
x48+ZYS/rsdJUo6vRMShdpPOPskZvMc2a22cSEduzL+k5AjLsfcBUX1ykXQGIm3OtQypv5rPNkyX
/LzpY/BYuVdW94BUA2H5PBNDxOiwtIlM1XxeY3Z7WK5m4qhQAo4MFZfqktutkPhK2IlebMnmz/O2
/aw/dL1xlHAbV+iD2gTvwpRq8WEarGStdcmjM9KymFK+hMiddrC+7uSRa6c4zqqnOUPD49bvhZVU
x9htDoI9pXDpd4qaoJiUcCxiJJ1NpjXvQPLlgdCZm1XhxtQWGVpcG1SSaXsesX7SQhX+htaWQVI5
eOuOcEfNsAwqhPAN9R856KPciHxWgeSA38S+PEislhieGdY68ToeSwbH9CReGb3azr1Dputjqh8c
+8vkYxSA1SzCiU963j/SK31OQzoEOR5zz8jp35NBHsJRPLRN5a61WA8iTisNP+7aqmQegLKYHoej
UFb2VCQE+jq8tLikyWEzwobbdwh5YDAp2SguVk7xLjKfkL8OPfGss3p0EtrO4bGn+25tzTt0cpHy
dbeR5aKeu+kjAkHCq0PUo3oqgGZ8GZRWy94GlRc7BOI2QQYtxD9TfUaZ9oHg89fjIodGrNAYJOrA
FKfjl3U/wbI9wWxZbr/oJlG6rAj8kf4lbIvXuuNGAi35oDJYhIl+KSYmXR4DLr7u8YE7oDmlZdxf
kpGuKcP50oYV33D1pwvHDLo2f9fJAyhzcVVZ/DS2IMMaEwQfQw2fp2roXjINNauO8pYtKJGc4gNB
5Qt5zvXG1qNfjqUD+s84sPT+X28TflCZL05tVHvcOhuIucOevRFuBvzCLDb9DDv8WJSfQ0dFakf2
35R5z+bSqihUboEvniRsFr51wwl6lneYpBpt/KmNiVBd72kw+vNY+ggvnTYomkUULKbtVIUPvZfh
oUPsS6slOE8S7YgD97XvukeGW5bR4inryeL1UreAxcH5gyso6MAEbkTsgz1C5o52jc8O637EfMbo
WEgm0gXv8Ex7Em1KnJ5oUR5ImSVKgLScudemrY3LVxWXkWnx1kjwxGZG+oag3tzKftFLD/ASjPYJ
844PAT+GkE4KJCkk9sZDPTFNImGZG30BEmO85KUbI8MR2pGBugjdcUJqYu0jkUWKtCtJZWdZzYgb
DhIj6xLdckcRBpkmCKtzYaM1nIYCN5BmHyW9/jGZD7VR8LdWzDXD5ux2Itp6aXZVdvo4z5yaXpRs
60H5mPzzFQyWaTl9XehGNUke5D/hlqdp/e3m+FLEr5i7r4VebjWwvAnsCqxtAbzsmGW99ds47ZkJ
O4lwNckGyN9RaTHE6EdjbcMoJFr413QR5EXKubaYVxnvleuSioGhoj2pc4eoCzZKc6KBt3G3Zqgc
CiIQ3PnRwXm+qj37oTC0F1EgZwK5QJStj3M5Hu4YebuK931RdJucVyVY/E34G2HNgC7vhMHQT69h
jC/ZUa/ZlZizIuiks8yS8zcBNjxEKjmxN15ZgLgMDxhk3pPWPbTsAyIEKoRo+8Gkyy80ERWFk/Nq
t6EPmc361oiX2PjkG6+IpfqxVSM2TruD0fI7+3w6UWWEm8LBdYqOTWH1paqfmwGje9+wZfU8VHrI
0mRrDHzalJFOCX2lGrVxnajyQNjz3WPyKwnooqGyxkAMODMLcsMjgvQAvCHZSAr7U3DXtFX0RZNH
+LiNfEnrqWqz+1ghTGB99m1p1XkKnYfZqd5T3flXF+O+S0S2Txug78oFn42OYAtjQzxNIuTR8t7j
1D2VfddvSewhfd0EY9jmfLaEIwQ6bzxBguLDDZkb+FKvzm1E6xPG+i2x+xtm0AjOlPhQ9XBjXsOy
UEybgjRBl0gT6OLT0l5W194sH5VRRhu7YNWZ29w9cY8H0GgvDPbWmmq2TWvxI3H5FXLX8nQBkDO6
6///QOjxreXl3q8EAaqUFkRyB00LMDyf8H8X8Qfd67eZFFe/YtBNXOhWxuIEXV6j7IU7NbvICIp4
4vks43OMKjLQTeTxjip3yIfWgHrmM5IbAGAKP66lmX+dbWXbgoEWVIJe7CcvSy5pRoeZjB7OPe2n
r94qmtvAtkc6WkGakc9FIZmebzvy1lDlsihl03+vKiht1twczM7hUBt8CoEa6aiH+8+P6l9SAUhX
XZtmuvFmc+mtE3uXOT9Nb1WHKbSvOI3tzSDC5xkBAvUeQPmprumxJ4blbpY/Zen4GY2zdajM9ou3
LF++EiyHmyrhanCYv1ZOCpEMA+Oqg8qqJZY4+RT1TiLetDapb/U0sUpjmrIl4XBEs9ldhnD6tjNC
9dhHj3MMpacembloDCRdcpY6+ZOllLKhGj7iqdsbPfN/F4FEishH7+0LGPOHdpFwt+OF6PB4bdMK
BTWCXAN68aboq/eMe4zTEwaMiL5J/qWhctCv1sSHZbIhJnOwHs0wusRFsQA6nFsbFjvmHhAvh2Wc
DrFjSJN3226HgNDKAQ8iaAIIA4V6rBqBJjb1eeojm7Iw91D3uM6x5I1aw+n/gDZb75otAOwG/VOH
cgFnKlM2z2Cr2RUYtx05rYEzXYWfYSTNGBqqySAb0v+2ER1shwhDv1FiXWWlEEbZkewbH3KM8VfV
NYjy6gttOzFUUW/cTc39Jb8bsXG9t2zk+OA0YowKmn5qYw3ZGru/tsvVtm9fmvY/6s6ku1Fsy8J/
pVaNi7XgAhcY1MTqe8tW2I6YsBwdfd/z6+uDyFeOdGZkvldvVBMFQjIiEIJ7z9n722mzR1LeQG1M
zrkjPg567d4l+ji1hgdlz5i1n4Aj2M3VKYALfMTCagTuUQzFnjYybGWa75O1kVvuFfDmFo0CVxZL
HmSoEpgFtWRBAg6iC8I1t4Un9qPPCKMm1VqOsbrBnoX6WIkuWcepmdXNakhTsbBt/16olBWiTnCL
amjOFghhiIE8F6okeYM6hF1O6MfGSVYQxaAQeMqu6oqP9AoLhKn6kZ9jvIVhtxkyYBJZwFzdrqFa
BY26qdV0WJgV/Ik2o0VsTdzIiuFgGwl15ahcRR0RH1q3/5hyMlJ0MAnZTJehQEMatXaF1z/BOtFQ
jOmHpKNvWsWrSLFxxmtYsIdO+ww2UV353HeBqXHujCi13ZGlwEDA2VLcqirhEOEdPCSAbbGeNJB/
cn7XXsSgvB2ce/rBwdJUyflNqAMWRvGkM/ZaNqa2iK34AcIJtf2zJfuLFslPUT3EK70RT51XWltz
ZKo6UkczOC8c62ZFdFHIelrGHPu7om9tpsfjNqJeDD8SR5SxY6DyCfFDfAeS2YbB2H7Slc5aqQlG
cwwZjnmkTvYCvNxE63qCodht4/6oqvJjH1BcM1OKK65GLEof2Rcjq8r9YPskSNj1jpot3QAFQ4XJ
J3M1aamlcivS3TBghETjJA5PRo2k1TDE0UZkRiOOqSNSsH7RTSl1vmwuDjYSnEplskZYPYzP/Gjk
LtGGj50SyH1Ioif9NNBb2DBWI5mAqzhyzpiVg0Nm+rQNSzWDMFweVR2POs5szMVuUpJr8xQTMugP
HSWAkGmug5ij6dyTWiGwElhalpLOcsPgGwmsWCZUyNdjHSYXyzsIIXP4JdEGyetJCeivdDCF2xAQ
Y0jTKO+sT+RQWmvGXdPAinaU1wSbuHceU0RJu8gQuxL551oq6TOEknppSAs7eVSLTZUoNEwse6eC
tWICGa/zXiMEMqdDWIHVJkQ43YxSfLcNihQdmFQvpwzYF+MWbz4DpSn7wtZOztj4iyga+pVJIBV+
cG+RWiaTq5Ez20npx/lexUnPUD3vHRBnfEiL82upBP0eZeQdmcbPwUAYSQShrEvkNwBRj2lcwgqL
uBJDYeipB6uHxsCnk5BCo+FzdFyQqnG94h5WIR7hMjpqB3weW6BIyb7UmAXn8ZKExq8jtA1PpTcc
SrR+HpdZ5vKnrO5KuB0BF/aiuqZ5I9aVpHKfGz6ZoSplLqUIEScm8lB7EQympE4XCGXDO3K2VkSt
MP02kiXxlyklyRZ/U2K2pxZn1c4X8t6eSlHeUz51EeuJnBZooE2Ujs4cTXaNGk2MvH8n6vwFovi4
TDM0k1zsHiIDwQt3lXwzBAqz0WzABGD5K7MiTFpUn+x4RKjb6fWdpXNzFMqTFYIaFAGWLmmZu6oY
KS05yUdgU/aijoW5AgKOclho94VihNscYWpo8sT3nnw5roeMsi9FcG7w/C8wPK39tJQoyTsQrPpa
BIZBMy757rSMR4KgrRH/VZ+tnBKvixClie2aE0cw8NUm16Wxw4rRwixJUc6pZ0Nq3tLjarMuwX0f
JJo9yh6iBqGXS+SBbeKcSxHSOm3JHRswyql2oS7R+n2FKPjdQjKR9eKWts3VVRIVg+7CFJAMOp2i
Dxp1TjqHc7AKmDYGKIq8bYJUfG8mypfQLh7CsHswug+6caF7eCSCBuJJTQm1IiCBcRNVvjEBf9Ej
ifNt7Dwm9bslNNItVIEQeNwVEluRTZLKkbK8xX+/oJYZekT6cpmrYd6Q40YDzYG9dGdxmTXqituE
hW55pMdKR/ARGfQmFZbYd66J/jUDTWj0V12j5drK5IC1d4v/zcaxAoYW2BBVdL190ZHlH1LpXTwP
ZY1mG5yAKu4po71oaNvXOqk2K9UxX1UQv/tIfWWu6O5GEglXqhiQn5gRGQdJtSWsXsPChkdNFARR
j4rOeN7kCI/Ml9nPXVylUEpoyNt9vbd1tdmZir4AXVXte7cGpq12sF5zcNRmcm86Qb5n7gLWycWI
W6O32rNVNWHyVrhSWdplljD9yFSVadGy1ltnRykPs83k5J+X5oduWhdZJrOBt5fDaZ9/rHz39vmV
d+ve/o45SreqWzgiPnGrtdT1lWU4r5LyP2rsCS/uOxHqiXmxbNFMbt1cAh2f3zAvzi9h/ALQ82Ox
pva3mhc7Sin1YV5sIvGPzYxugRd3XvvzxqcPy+a//bH2p4/4aXfyeR+UUdo7WLguMou9YoLf1Yqc
rJOx3DphvXIoDoBqWQ16W2zLvKZ43WEycKjGWEW/rCK7PsO33Bd2YUCxJygyytcJ+U1UeMRjajKS
KhhOgl/m6iX8KXlJrhIH7ZXJxFHmYbHth/Cce7JFpIzOtOQSmSd4QZUsgaSsfLYrfQtOnWQ9l3Et
meuf2qH5WDjRp46GAN51akKoWm92RZpT36PnLhj826Qf7tDYM4gorc8itYwFLFoonYq7aSHxYWn1
N37NGLTwzXvEBvucsAYktzYDaM3eMjvITy0FKyXxlA1Md05c3SOEtjmGfbRjnPcaNj4DiIZrARJO
zK0u9iSvGHZB357DzNogXXwppdJuQejRZqbW7irI4PAPAcM4qBz+u87rMA6RjQt5ESUjAaF65nxE
yw6mCFvAyuiaR2HaO1w9MLMz9dkKwGhY3GiEmdhIqZHCKtI8WB06b9AVG+JM2Whq7myN9mRkYbQU
zbM6DB+doR9WY+zi8VT5dfeEP9HEoGft1Q9CxWg0Uge1057qSmEGi8pjLNNQmLirvg8oFQz0f2tT
dqdqHNCBo7uMc75bUnFUAy8CMWAj/b87kab9MknTbaFk7pOBUKBMdeIDJEUEwha0Tl6jNjo5xUap
WrKeGo079OQ0bHS06Iq9zsxJApa4DXUi80tlMqbNEzKcnLZjsIRprKIow+joOzPJD4bl0z21aOWW
tfN5QB8KQohpSZ30NeZSusnfygBoqgSPjjlbPNhWGyzSHOILPTKfiTSMO93DtCfam+lGxkqjcRdk
6plgPhp9PacxV8r71o3F0ie3FcNW/FTpfGdtZzOlwJD+9tCiz6EaNK1kttP9toi3FoYrmV/YQovh
+/yyLZhXwTPdK0CFU4bjPYej5jTTNKZcbkUOBYNDgpmn58xJf1v57un8xmpsqY7Ni/MDddjf3j0/
5UaChS80X9y6Y0Ki41AnaAS2uGyInPmxOAeu/N1zveekc4lBooOTtUtK2whXFITDETPspWZitcE/
qh5bu6x3fV/t5mdJhE/BMWNl4YZ5eygMvd9RgNAvGuC+rjUeTL3xH3Nt8szmNvloRU6Ea3Jg0GgR
7V58Q6ssN/MzGy8TvgyqgG3Zg2EHP7lwuBvRlXDqpWu4DRUQCLFjK09cnqy962VHPSBYmQkpVVRL
bGorR2HGfVphXONQHgFTzLNWkEWpRcy0A3ozD1mUHcbO0U7zs5Ie/LqyCblJScOMEPLc+breHdBf
f6MurACp++q7nGmVoJYUwg5buhn1hAwY4ipAsnWCw1qd6LLizsyYZvYAvA46yso9M/dpEpKeGydu
1p40EGXF1LKaEQmWRfoFaXsGaW0YqpnY5sFB8d0rZ0x26qisHSqjWLquQUuqQ0Wx9eCdjxacWKtq
b2HltTe/zOCV1gDfe0yrgzPoSw7npNmJdGYYTdnepY75VVZONDGjRndSmOhrM/PI4067cAmR3efO
T/jiXWCk/S7MbEZ45lrNu+aMIF6BWJdr+YpCRU80ajzFZFr12SsZsYc+1RDSxcuzpVfhQjNSazU/
hYZYnuclVc/KM1Uj2v1V6yz5zjDvDs5jaY/qZXDETiuJJY4V13l01fQpTAY40hWki8ZSskcU0CPR
dg6whOlpZAKbyrKhB1jaZvfI46CjgEun/zbm64gZbAtbimofbWqJRPw7NSaNdIRzr1aHpsmwl2jT
cH0YArJeSQXqoQkS5WR4p0QL/JPTh82+Dr21yJwAq1RHe8aTkjEf5YhlKZ3gXrR4G91A01bMn/oU
Kd25yxTnSleafrw6+huRlQmwqxSkB23i/EktpnpMjbvesDRrV1uD/QA7bGMyv7zEkECOZtl8LLlt
rM3WgeIRadoNF1gODTljFIV76Vb4dnXRu+CckV1way2lW2t571NCZWyh9tC15iVRU0ctyW2B+Fos
kU3ot2oSqYa6A+o7YTwd9X1L74hxe4uiZ5vDNn2wvXZvKZaPO8qN1xzY8lGCmNhICktT0PEGIZzc
jQCHHzTX984oYo+llX/OXcZZk5UeH7vefdScjMbbZAYsKwDIZRc48AZErq64CQCIlx4KAlidQNE8
t9gic1aeJuFyq0BtY/hAFTGmHmsaeXiCybuyGFYc64qLt9ulYqkTqH0Eg4FIgJK/0rto9q1bpsSD
eVcozjlt+SrVCuEnFMmQPlSaEM1E9OBxmFc2UrFXDiX/O7PDuAe+Q42QxBL3dmcXEDv0KNhHuJXh
klAJrMa6PGnQPU/j9DAvzQ8uR+bOsnoLEn/lHRGnEm5s2OjT50Uc66c6RB+HC0+Ey4wZMsz0/mZh
YN5QATIOipUYpHMX/kZ3h6d5FaBAVgXahwL6zRobaudheZdg10J7X2HXPmkTdr0p8RFSCAkQ9OPn
vJtXjiIPN7YGIDvAq7kPp/yceenPnv47695t+a835f9qN8gKRPH3toN/vZkIisNv73738e+evm0G
NmW7lsNwP6/68XE/NpPRXPr5o39+7c82935Xf37/T6/Nf/rjE35aO3/6j0/MjRL3yLziD/v0z3/u
z58+b2b+0wq2/M/bfnvl/ee9f/5jj/+Nz0+m3KX3X9BPz386GD8tzrvx58+pXwOUoeWwIA0ghRfA
w7zUmXDy3j39s7fM74umX8G89Mu/fXvL2/vebf6Xm/on/vbdpt729O3Tfrn5d3/7T3zav76pXx4X
4oquJqSs9bwXv9zbtxf+7b1V1Ild+K9v5pfHVJVTXtY/e0zeNvN2TP7sb/+Px+OXm/rlp/3p8Xjb
y7cj/8tN//Itby+8O9xvm5oqVkGEmi2EYlrBrbHK7DxAd1mYXeWsotzFfKxOK1E14JVtFI8+Nf3x
+Y3zurdXuxaV3vzq2ws/tqATILeISOjE/sxm8lj8tsH5qQdybwGYhcwE+K2M5splwbSE0Xzac7f1
KGB31vDRLmzCywPxwWmD5K53Vf3STg9OIO1jCGN1XjU/BLQpL7kLmy71GKNFogKgML/i0dfGINNo
P949v3F+IXK9DxRic6pSbHNeL5XOu+jKbl7zttrR0SQpsdTXAOK9p6rSJDzLEZwG2ranMaSGj2xX
Uk4o8JPbwxdyYrLz/CwN1QcGhMZlfiYELTG1ra7zs5wYiCGsg8d5q178qHZo7TOdoX8OKt9cRaY1
7H9aNCiRAUTpo/G3te3b4vzeSK1RwKvhUG5QyyFu70wwDz5CeVu6pHi/eKAIngD6NvfGmD8yOPKe
e5onzLeAFpAlRPEXFvMax3S9nl+t8r5dBJGi7edX0cV86KssuZeuhBWNlZ7ZtYmzw6e2m5vtKxk7
XxSl0x7wBMbIqjA4x8xAXq2U+reZBpuZFvgvcTNPwRfiLLLv9f+DyF3D0Y2feIjL1/r1P74h162H
KTT4v//zDl5mUPn/Qax0k3wOfpe9++Nv/8HN1OBmmkLVLKFpjmaoQBT/kb2rO7ykCzo5phQk5P6D
oalC2lRJYZOOin/ANOAqVv+bw6trmqk5EoeCKix2cmaVvmeXvj3/GeEoxO+ZmrYhdXAmMFgs3bIt
du73AMcupFrnOZN5PKAOrAqcMZaqRQRhq0+6o5jrPMrhKIBrHDtDWZpdF51bv4f2kLWoiUw9UM5R
0pibhJybSYJEgpIhozMJtcj/q4RSf1fyGwiGftno498QKLUpJDibCa0zEpTdt6Q0NcOSFpnEmjnx
Kb+8PgRoUP/7P7X/0osxgw/nj7cO6NRKpau5RMXe74wKuVM3mA64Lib8IaKKYw2XcTXUVAjgduT3
Y4quexArw6j8c94Hnz2vtSCJ4LagDDv+oMb+Dhr784E2gaO+31OCsm2OsqlLjc7o7/e0oKIVE+TS
3yYT+T5r+vohZ7oqIf5vQ7pzS7UzvRdVx7nhlrQcLUBsTyExWClil9BpnRevA9OC7sIF603B0My9
6JLUbXog1uZZpbkJ6y4HaY/f27DQiyWdJOK+itcq4mMqoW37CLgFDuxGqmAp+6TcjU6nnjXctdtg
kogkURmQ6JNgt7QJ/wkG/Ed6ivJPTP0tKFjaSnobD8DYtiIUdq3Si6bP6uyaIb2n21Mc8AOjXkFR
l5EBgUvXR+Pro4Y5/vRL+zPy6B+/d5vfC1xNS/K96xPh9ufv3e5Jtukbr7upfhPey4hkX67cqD/R
FqJi8fKTlmmI5AP3i1/n6lHJinthYxot8HZ+o1iOF0H5VsfexaJ3WYXaFM5SFttCYsvjVvhYiiw/
jbmd3BsYFmq/7YDKpijuOePuyzy+qYXuHzO+QSKCuotrftPFWGwrXG0IfvmKvLr9QMFH5ijVtTzx
YTmYr15eXyu0PqbRfG+RDD4OalnucoewF2IEPpW1rfR3RbP+66NlThTW3/9KbH7fJlxMGK384Lmu
/Xy0vERUlQ0s6iZi01tIzU4OUNziuzavlr1UyKUYgmfVrwElUjFbl71LpU4dD4YKMROrWrfBn+wc
bVQSGWFWA0IuagYI/ISbAwZrk2qTjNE9pTsN/3U1boc4ifbY7cojSWvmuk180N7SUvBamubB8AJl
HamBs4zJmURnVluUUAycFY0vkG7CrOhHypIR4BW4ZCuuoNm+9LV6SYNtX0QmyZfEi6/MrsUsgg58
T/yghYf2aHQ4imyH5GK0pj3+DzRJPaw+OlZu8bWEqklUxegyvOg//80xfkfC5Urk6Bq4Y9XiH5S2
744xIW89opKsutV9G+6pEKqncJTRAdJAsKxxAaYyfgXGC3+2i06lrM118MkLo+J734NhDaFFZln8
0qv43n1R7XwVtYgxJsGtqIEu1JRrqfMr6FSDLHvBCb0PcqmtlcGFz48BfdckydchcRFgUMB87F8p
8TgnwpsomwVlRBk/bFYa/fFt0Lkoh9W0Wmukti8ow3hUy5B8hy6W6E5X2gU4C1gLZAH1XdU+aXld
kMVFRlCMT+fOBcx29gv1OhZdvU4cWRHmizW+Js/kEgzi8tdHVnsfFD8dWQNZrTRV9ocL4O/P3toP
vNLR4/KG6N5eZMBVTnES4p3B7rwMQgUdhSKbhyL5SPaZgYEHoOIguorkAzwkoofq601hikaPJeiv
903Asn73ywLQqnMbNqXjgD9+d1XPhYo+qPHym9cUNhToSDwCSlR2OD+JQGoGuY21JDxojXNQW3os
ooHU0/i9QauGzDy7FFcUGWFnXLws69YGjgRcoOYWG5B3J6jNp071FVkn5JMYKl3ouA8d3NvCRQru
K+UX728uFZr9xysrkFpdtU1LqhPR+d0dNeJaGttKkt+6vVPQGuulN2yJtJjS9WBndMRA1iExIpUr
yVw0K8J1MpC8caKQEFofc6wRlyrMHHph+Qv7DGeqPvQ2/Fdcu/oTOWb45aKY4FYDQQd+hqtHTW6V
2MpjigwLhGWbPjAwSh+KblgVwscvXeTZTpCxdBuCL7qcPNzjcJwIhWNrfWUHsxfbi7dugX3XF2Ar
scR1R9MOgk2dutUy9zAh5QPKbAKulO6JkD3tScs+tGUwkrxHXqLpyPPoZA8MlMZ1Evrfc1WtzoDH
dJRozno0uOD3WbmLMzp9kButVUgAYk0edVEe5we17PKlWRTVRnX8+IRwW+ydcVhgHDnFlV49FTCs
UIEA0GwDSQC6ETqU8IkNl7Ki8S2dTVmFLhLeJlz5fcN604wvg2pAJBx68n7NwV9JJcCEmI3rokCp
L7qkOCSK2IVelD5UanxJlAdTag0CVHo7IWQtlI5JsfJDmKuD/2UolOBm9Ul2KLXuhY/ihj3S1Qbx
2NCbi5LdKAPv1tSbMCva88iC2urlIZTGax874lgmkvgKhxKt1lhki8YQaBKLZnhA7ZnYL+PrkDfb
sYow5pfMN8eYdg8eTnzKijj3U0aEMoKTJVin3ykDI86xQXEFo9txrHrfhqO+cnoX5T8aD24xibZL
GRqVmFeStt/HYVN86AhBAkIKErz0uidurFwLMMEpcf6V3nWTGOEqRGCPvK+pd6JQGVmltkYkL4oa
UHr4A3qaTrbinoJSIzMTt/yprvF0llGVoE+tumMYroxym0XKjlwg4xqYqN9KmsGLwU/hBRhUy43a
wlqr53IvxgERRtG8tmUdrEMCPg7ExEEL61Jly2/V00mkKFo33EvAHbGC0UcVH/76OjT/Kn9/h3dM
QxeTScpmgmG8u0amCZBvSDrZTZP+sA98H2YBHBuytplbt5ly0vCcPhKCvCFgtjogwI0n9R63yVF/
SGuvWFbwbO7UPMufIoK2/2b3/uSiYprMcFTDNgR3lXeXSVM3/BbIanYr3Lzd9RXH0zays975KNSH
PnyUOrrEQHOqZe0e4OK21z5qNoZNMnw0yudGwFs2gviMsQdcSIy42ajohv/1bv7ZtY9hJTHNugkq
S/vDqDLCCK5qWXxrTZymeccwWWkRvfvx8Fjo1Ve10DBXGmn3OEQAbhSFNC2XhrqKwkIvPbGnCKAd
sF/trYY+DgFJ3zRNj3dG6YhlWg+7LibvSZWReQx8crSkph/7QiW+mxupaNxP9M7wPSd0Q0ZJ5BnE
Eu9k6t5R0xm0+1l64hfyJHKdscyGEIR4aYQf0U2N+JzMeK/kgGtbL14Vse2uQmLlwbRaF1sa9kMx
okC1klDZZjlKpdxklOHi7pSNbW6wgUATQamPT73bYKXCvRjpy1HYxb3jo54o8JkEqDCeUq35joyI
TrZi4rpv9K+eUSunPE8/651GF9ZjAOtVxnDqK187FOiMgqaJruD5b8RFwyYleZrA8ay7KrU4VqJG
qh/T0uzLxN71ZvdEM5ddLlVrlZOtSbq5ER1CPdP/buZo/uHWbVmGodlMILEoM754N4WAyYV7MTX9
G5OEEB23Gxx0YvQWWCHiC6OHeOBb5Xsm9XbaBz/wkZ7b3T5IAK+3HVFZFViYg4fW4aq09pFu6tUQ
qfgcjoQII3j0NIK2yLFHchg01kd8a/7dALj0HmKCONSC2zgp2wub69mzktE5zciQetW84Cq9OP3e
dTkhS/mLGqvdBzIhmWyjXnq0LIJ7i5qvu7NG66zQHWNYTNiZG7oQnUvohLmmoa2p21uNIUfNDPXZ
ZU5/EBLTnATB25T0R3Oywu4NW1kahaM9oloXj6ZRTbo02odlgqKX6bp57QvFvNLaBDNFaJGYrAtg
JIJFYxTh2g6j9fwu5IHmtVHCft/7KD/mdYGCvkKhXOAknr6JB5CESpqoVwVa2TVQnE+4UiLOvzI6
2NMDeU49Hqqo1O+sMiEXlZDlOyu3xBeiStdGBHWiFY+SENOHdFIYhRrSvB6b8zTEWzehrn0UFbjA
ws45Dc3u7Mq6P3Mjv+Cmhh4PjfhC6zXtsxiGTik2knw0kujQFmB9sHYDnm2yhLoHLjrJLihRtKQB
d9miUYMz0a0Ea2EkPNO11o4eTdvIVes7PUeNXjvpN9Oqp/xl9JDcWfq9ERANFcafCxIDn3zlYayS
6MyP2z2WTbUAQu6c1Th1zm2B5j/OJdyqAl+zdA0JuipE3BNUE2miy5YgKUHSVqm7pcICzjAz8kcV
5XscwxXV5MQirfx0V9m6txtdtzwruNZX1F/wFvE729qDzRSTxFeE2ZyuOQ6Pv75szgPw3918rKn8
gjhbFbpj2O+nPiPS6T7STOfRNDvnUURqu0KyUS+tpl1pdaaiVu3MS2C7UFRiM4EOkm98w6xfGtfe
1URrQP0o+2sXmwPyDLrEKOGf8ii0njM4E1ymkq/TGD4JPrZwhR7RUaAORr28SvwPlkpFmv5l3R90
/SrsLeQG8aFtRA4QN6vPSQOYXCnhf2FreQbKeexte9d6Y3VWQ84NWaWffDL96nZwX4yihOLieN9E
Vx7BdUZPFfAyqRjPvgeQF8N/uQ/HhGwSyqQeuVS8nHyJrL3qPBLtdhBeo75Awn+wfaXAPaLXD5l9
w9Vt/c0hn0qDv593WEzouZs6hi4ZlL6/U+kqQLh8GKxH000wyIXaqQtsKDRWCz4mD49F5vUb1Bkp
kHNNXRdUzzZKC7gqb3WBOxHdlxmHLjIdhH/JEMHqNBHi5n1crn2lAppn6Gc52Na25Oa9tFtV32Ad
eRzFUG7/+vSx5B//MzYnDeUXUtuZTP1hdGAY+uB5infLXPVKAQmrUN6le2Ep/QsiugSJBmgxkEoY
xNUYoWsVfWukOIO7EXt/1FFAT/OFOGy3fq02Vyxr/lNQLBITxGjBVRdCtbWBwAbConaDs6573wMl
Lu6NgUtMlSnZEUvjErtx81Q7+Jj7idVRSsjIISf3Z7sxPpdo9RduTb7nnShtKoeuracXSz4QcwkA
NSUxDzMDFBw4qJ+jgYsFtImPbjWo6ziSe+lr0THQw+CM1c0/t8bayOsOEFzrn7m2Y56K6h2hAeGW
8bF2R6owHpMaoX2dIPuXSdFdC0ddxJWKZD9TGXy0qXqinnjPj8FHb9E0lzKNmkuSReVdhYV9LVst
OIyeBq2SwCtm92raEXneUQRzGW7d+kiJ9p3H5c+blI+QtprTAJaG6LxSP3tk150MGIQ0U0x/r4kM
k3/SxFuZTVqgfiL4pozCl0GdwhBPsAFVZdN9QUizyItCfsry+D6r0uqY61K5SKNVLiltIOIMyjW3
GO4xICk+yDgnpjPqnV3YtM4H4WNpUwwKyzg3sb+M5sc28uWLB09tnYoSeSHkOa6t5ktiPNdGyBQy
1IZtq2j2faso5xpb65O9Mz1G/AAOIrJ+w2seaKCtpCYQz4d2vsq5iVVGNnw2O/lq1iDdMlyapoX/
ibuUvMwPhR09wnPhSkUl89KgBLsMFQHU5NcDkgwfRzeIHj1l3HEd77YFiJUFE1ZITpAHn83e3RVM
slctgzltWcCsMmrvoGFfO8xLvRDeAa1ttyAwJ9wzPyahVSlvduw3N6ESQ5d4OUWCdLgTRpZspFWO
97oDyBmuU7/NxqZYED2kvQyJ+Rpz5OFX5Ql+iSi61fYgz0HNlNZSq/EklS/zGheuwpkQn7ZSxYWc
Ru1idV+oV9e8DTgXtZ3hEldVsxWkV+GwcpXDvGS6KtggqYwob+wBv2Lc7X0DwEeTmqe0U1ZqPqYI
a3nIS5sHbLKLMQdnWXgktOR1ek7ddriPPQJGq/iIDic+Ga4d049yP0ADTE7j9DCvj1HNYSEMnLUu
1HrftNz2oyrCoanXZEOTnHgnCQaD4ZkNx7iU3dkbM20BjERbavQfd10zo+b1GlySYt4oUIJIiwSA
BHW41INksF6X7k22QrszGyNYV2gJJ6ae9xAKCzSNTry6Q1LQIWjTW2Y49kUY8Xho7fGoEoV0SSnT
L1SiDXG1WMWBuIHiEBmFvRwrYgk9XXiPnZsdbUn0SJElzQr6SXSZHyin4g4jCsSGfbEZEIhSvcyy
azjYqJWDaJ/o0K84fv3j/FB3YqXYsrrPaydb28kAlDhJ5cHrOnkIpgdnRB0LRFahZJj7SPHauKRy
iJA6G40LlxiLsY2HtI3Q4Av8JPgxtZgnLfyZN+hHogr0ezcoRbrqi/S1aJsbJ7189RrLJl+kqc95
9AGMCKXuTC1Xrl/mL5mwKWjl2WbwAm9vuck1YWr2bCom+Sp5Uh8GVSUrOgQqKEwlOTdhCXFGz5JP
qgVFR6uuXlKiu9OG/gr8tr+C439WO7c5lDXJBqbbHWM/MIha5aGJKuNUU/cz0kYcLLXwV51SQbdy
MOH0nqU945aDp1XH9Zcs8rfziw35XFBxneyqjwVDEFHeyIqpbokZHWWDV1sWUbssbLV5cCssVYAD
+7tqejoKr31QyX3PpSd2Of4LfhdWsKqTUT0Qj6kd5iUseZiE357PKyWoEcnNd9sUnnfopoe80pV9
Eoz2qkL8t0aW2waD9pLgJdpTDHes+CoGce6gUBz9utTOvtvS3NdB5Jm1dURI2LZ3YRJs+33RqeLQ
ksR6mR8GUfU4uJ7crGzOTjeZx41yoBNClbgexRdX15Y2jqtQiOpLjWP6rtYjqnZtpu1GTRNb3KBM
opum5ofJHZ55OfYssnuWuRNRdcF5Vtn5MRtFfCl7KFmRU9SfEndyL2Yel+bQybaFLeXJ7B1gFpP4
nc7DFiYl130nVFZm1g4bjf/iyicI6Gjm6Mn1QF7nOcQ8rTALt+NgZTsfOGbFFE9YRXzVUN5eC61K
d75mvJK8mhyINSG9s8H4bk29Cz2IXplSEYvHzKgbyDYHhclgDh/oiEZzlCSYBKuAQsQk9c5O/N/g
s0xLJGQT4TvhA4zQMK6G2T17nvMp0yNx6MZeu6DbG9ehUY2rvBPV1W8p+sBm+hCbUcHNshvRR3/W
xyR5jFTI47oXZB/wZ2xVVblAcgk/Ou6EvQskTAv0v8AYcYLX8Wjwq9Q/w7EifCVzn1WtsI7o6JGr
Krl3qwghxL5EElxR1/wyqynfrhhb8uONaIUnt7wj6jrbqEqdnWyNOZtHSiF9gKWdVuWuE3r3gJGA
HIQguHTp0FzcoRDbplPLtdv40Xa0e/K6Ejy1GAm0x9pA5qm3gbKNEhWikQt5DRP4ve0TD9f2bvSF
OvzCQt2xGFKneIxAz2ZILF96U2GnyniNZbCEV0Jrw9R154VYv5Nj/w9h59VbNxJ12V9ETDFUsfiq
m5PCvZJl+4Ww2zZzzvz1s6iZAbqlbyygIbRb9m2ZoarOOXuv7WzkiH+wmlV5tplsMPypjQ1Qetiq
OhwejThNjipVP7LBkhdcpOs5dS1W///3BWqk2jpmVd29/bcOwtwql9rjf0dnM071k1OX9eXtVzST
FSr04Td9EW9PTLL7YFuJT+BMO4C5zS8JGH6oUJ2zTjgD9fD5dX/XegPBQ36+iVxrOPtzCrAMBxE/
oBhfsVQbd4ZfvjGQFGlfHcKJKv2//wYXSTHHxgMa1t9U66uvrOIcCIi+OoROFPvbxMUSh5DmS0Fh
G8kuesxVdAsHrTl7w6708qi52lkYrFFv0AVJW+8cl448o5de/r0V4QJxRJobwvS7MbcHvkj35J9o
bm6jEfHpGLfYhnRzFrAH6pFTPN6uNla/ASdtSrLSbuGyW0JgOQnX3feqBJOqG5z2YZt8YVTb4umK
oW7FItszOC/2RY2ZLZDAi+LQ8DcTUVjrORbNhkmzva3Bg70kBcEBo4WQuFOlfYosAlz8MR5f80ER
niQik448UKPUm7/ELslE2qcBbAVxS6CdRVa8L/VFmuklp5Pyis6EwPuh7i+DV41PkxP8KXsYzLm0
5wtiXr5ZFtZlDGr9mBLagEtlgSEwrb+fI3D4NkaSbZZ3yWvZ8MeimkKwMdBTM0SKnhJa7NAVoa8n
3jMwOXbH3ngUoZvcDG/JM8EtvE3deH5yO8mIHF3PSMTHVxk3bGPjnwpO6kNi0WMpliT42NXd95Wf
kGxBm+SrxShy3yZBu6nDQn3tMzyxJLTZ0B/mta3qADoEPWWLelBzsnmsQNTuwG3DZWoQSfcZxF+3
6tVOSHehAo5bc2rlxamydpNAp3rWRbebxrI/dgryo4z7Sxz/sfDpvFSdSTeJrOWHcjDbA1gCsHBF
kjxZ4idEQCoFD9ixbsPXOgnkn0WRkYfOQ5EDn4liE9sN0P5jFpjT66DKe6fq3CdQf/o6t6Db2zGQ
K8KCJVMDmZ+bVL9Y4BazxM9viQkccRz973gKXvxicoAi1YdqNN0fpYiAe0qoFE4rbj5+hRvI9R8D
bclRlPV9GJTn4a2sSlkLMVz72ykU/+i5HffZ+KXKtPNFp4m58lGDc6CldcNcLGcsXlRcdSV31XBP
xr26iDkY9zNAcGxcMNcCy/uuUjfYiLYaji5l6/XvVan3Qa/hWQhzbEQlFrmzjvVOGOPS32Qymvu3
YRbRgQwU1Fk66na6SSxYv2V4iqBREKYAklkZpjjB332unFQdhNXCtnFrItsF5WIZN4rxeBjtCfa6
zRgJXou5JqutQ9YvTXza/iju4yz45RG+Bs42n3eVUyRPLNUnbSwHCPzm926z9JCTWOLt4iOopEkC
y+atFnGx7+gy7w0IBMRCks6gKSDamRTROdP2Bqe0XnUJ7tFaLZwaZPbJnDkcslpazKHudrgWp1XZ
efGFdtTIvN38pQerewii9o/dx7uZp3EXB232pEF7PXnVFBJEwCnp7Zdv3wANSoRM91JR/G1iuzSe
B4a2+9HEbcqw+szpGHz0VNJodeqnOPVZu+v2Ftd2S8gBMDwblcoeVQaqOlnNG4Q/49kM41M8TLiq
ndA5GwD1ziTaA6wzxLRKRWme1NJw93o29NLqSCGIjo2KqfhGvz/9/YFQyw3/T5eLBwLTgyfoF0Ok
V+/6xRVmIomow7sZE93KWllPyCe942CS6Tfr7hH2ysPE4OlYLu6iuB63zVhlVEg+0QRu+lox2t6T
JQoyNp7y+xCfbgHbP50emm5siMiM41e6ofMBVn66aprAu+omuLZlm96VdZ88aZj5a8ebv3Z9Nj9N
UzDskjbBOOmr6anzDGOF4kKujSVVcCGwPAxA1Tb+lL3WrjdecuKn8jTrb15akwbWDDuDPL4dw6Th
SQxALsKpgbY/WPF+duDhjT3FyIy64pxQyw30bu+cupWPagmj9ecK+31YIkxoKn8rm8+G/v/T1eb9
00IqTTvg/dXOwkhkJWSzW89sc5XoDIoTl2KDv2Rt29FIHLPRCdBKbUSGAIwQGWp9+/stlx/GVp6F
pokbjm6Pe2+/m4VXABTLUqAGcsg9kXMWAz0Johs4DcgSboUTqpjHM5WFx7SvsU5W8jpx1HqSgzTo
/NsB0k4aQK4ez02b+GeSTDjdWZCZeVuaM3VpdmebI6bFiS0XKJOE2awj9eCD+jNNle2iybeJPSvn
Z8OtrKPVwOeN52l4PJerYsTBaBt6XFvuBAZKxvKQVxBVR8tMD0lgk0Kb0ZRwzD/AKnZT1R2jyM8f
pymerwONQku/IB7NYLQRkRrHTbwdQH+9kLpZ3NHQuginx49Jiaru6wCw0BgdPrnAHzp/ywV2LQfp
oeVI8fbO/Vu+Z/kTZUWnb21R2QeRzMmu9KJp1U7IH5wCzDtY1UPQZLce7WDleMYX6L/ZvqJN5SAj
ACExBVufIuUV4BMG92hT1nX1y5goNgoRNrck9tXOo7+xV2nsPhku2pe33zL3fxwdG5h+5umnqlS1
T7uC8/GE9d9qsh81vQ4oSMxoXPXbMQRUkDJgZtBUu8BZ2ggizknFSzcMJLw9JX98P6Vhtm5II7lE
LuDGDkkQtIXQeioSDXbMXmj5WRUAE5uznQ3ziS5NcxOMaC9/v67a+rBW2bbEB2eikXMZCy/f/9d1
ndAYedA9rFvTQHkrhwDjf+yxk0yV3jBpy7a5wX8TaeE9SoMJfdqfjXIsNpx3vHTj+Hn9hL9xTaa0
/TwjvAItW+7imeTswBHhtYJmgQQgkzSQBJfcOS/T7qtSlbvtssjeJ6FoXjC50yvrwxdMX/eqQa3T
WdVMcvo4ULXbV9kMxmOQjtNzATyrCOz+tdRddR5CGrdhlt332o6Puyb1NlaceBcP4zmxS8ajMZlk
40FBmkxEftEYZUejgyD8B7CX3g0E8h56gnHu6X9ga7anH/M8Gzuwyd0LUyw0B5hCQ++H1BwnCC6S
EPVkdB6nynutCu5t86aRznvvgboju9ReKBGtjNEWtZ6/9swGJE23VJGAF02u4mBcKgfXejNVcu/y
4tEvpKP295vqfVwSbWVLT6Ljc5T6sBp1cH6F0eczrcepA92B1mmQE7EmkbJp0FktTCGjPeVWx57P
BQPcQGatr8piw2U9R9hWSd9ED9EB1TwnXeO/ZtKlr+/0aoWn+7fpR5TBYUTImT8wVRv9Z1TnHaoV
nawQOUXbQjBuCEN7b0cIwTpyeYEY0E8eCjCGoxlt7XDTWnH21E71i5PixUyFeCEBxKfxK8sNP6WN
pWVIVhpk0t5tc/k4MbhcExoI8BO/+DyIed1yVL9mSfxc01iUmjZO7+Zbar+WLW72L600vK2oMBpI
lTAda4L8p9P50HdSCheyfKAHE0pn9xkyIUZtsQB3HGNufVQzNOjeLjZNlPnPRmjRzkAe+T0b/xCv
l7yaXfvQMmbbR9IVJ5764M5FQrtXU+M/JFns7AITivjgK5J+5mI4RcYT/I/svsj88oHYWzAlMRvX
/d/vvfofXmhmbFLaLtuDaet3p1E2PEbLhKvcmPI166be6rAJSXAiX7rL0YvRN4Vq67NBqrQnBsq4
J2Mwu4E02RsTcTlap8VBtRbT9lnBPPDjcTvVDiEmppD7xuF+015lXH+FWJDtbSD4z9lK1UZ5NvIo
3EcIYYVr9Se/6V9a+tCHujbxTubtAFS/3tQBvW5Ewg85/Crb1qhlC+1s68KAOqSd6GLYTwkPwBjJ
GimXeE0bI2S2FG/cCoLWXadDuSCPt0M5nQ0VMHKuq0f3iQim7hYooPCEmBF+oNU+GCds7kH7Alef
4lAgW/n7xX6b/P/3pCcZinkOon3HFe6bTORfq+es2llPwKRuc8s5Mx51gLSpF5DaAHsNDaqovki+
+55IzyytzKyLsbngy0UPW5VYtur2m+jbP35gVw+Mp5w1iP1d57vVS0VzqTafhs4sVsOYgQ+vCZlN
Swv8qWrBNlsgPseoeRR4jp8++WuJj8cZgu0R9VnstghU3+8KUc81JI+ju+lE+4cwN8edOxUskETh
CrTjxyqiWeV4iE+BVCNK0YC/Pejbtf45dMn4RL+8uhOFkQGdmU6N7aT3gVOR5wtj8aBpM6zSGqK9
kuW3NMRTkKBqKxNCAwii6A8OhNa9NuJf9JynEw08PqIn+zL0ISoHQZKd377YY0NKNGG2yOLJH6bv
a1yJmByZS6I7UyR4gwH0Laae3Wtuz9ZFxupnbCCDIBVvWqYixY0khHaHiN8hXtUAt2s2v/0KJA3B
qT87p/k1JeRRBKX5wGyHBG7pHN8sv4JqblUalt7QC8xvHD6OeOsJeHQJ9EUd2x1Nn5arR2RRmebz
fTaP871OkIw7U02kZiIRI0C2Qv3NZ3cp5nFa/txqUim9IEKJNcfRDqG6ONdTBQDKlzc0mMe0+Bb5
BYlSPnJoNTv7hA7Fo3ex+7TY15XT3Dl6TI5uK5F5tANAxNkLaT/Xal0hSidA2HkuLJJBbU9fgrll
wju4+aVTsEkKc/rdeg2WniXCs1JCkk13HawwIBQZKHc4uvpSAPBzZ02cc1R21x4Ox53jR0/LgO3M
NJA5ogTq7VD9GqqnHY+RPLeTH3nJQxMZHC4Dy/9GIqy/m2lOrB2sokQnkMk7xaZeIen9E5Zy1zge
Pqwa+CEin9UAhWZt8+gfCpf4nMzyfuZepOndLhk24NdnhIrPDXHMJwRBTSIR/GbECTozWLU8uXJw
NjZtHoLqsLqLUD4K35YktWFwa+LO7G/FPMdbd5rNI08YFxY91wG2AczXKoShgocFRIusN4LypQzO
uWuVnG6m+rgQk47aYa3pyHYV6mlemAlVBiWWxkW2jXFORAPu964N7ccp35dSz8+kn/4MZoMs7V7M
EE8N+5iW1c5KHXGCwBrt8E+sIlZxOjEl0eULYSbRZHO3/shwsyTxwhqDakujneZsnMkzc45jMtnB
tyBAkD+y+W98zpCV8NXl7YsZ9PX/cWn9f30qLO8fzo5SO6YUrrQFR/L3uqiJidSUqKG5xbwua5sz
zbnzXOYTbr9uJDq1NI+PnOq411m1oK4a8SRoVcDmZjxltJtGpsPKzRV9J9qVx9wagBuSZPtodQWd
B4fu/pgnX7ofVoB9ovTrAil7Xh7cZibzrAif4cdmv7uwP0wmmEfef7kdwTXsrYA0A+3fQzWyXyMX
vYOqrX5HcssMGt9aBZ7MbnUOv6wkBT5WPYaAbCHaT7G8VwiY1tM0DMxpXbtbDfiZ9iZpxXfCMcWz
VYXbpEMROWXI92Y6APs5ZgxTN89a9MmjbGjZMGUuyGTI26tHdlQxqvSsxuBbLM0eLW+tQc8RajNA
T040gmk3IqhP4woiJyojsa9Pb2bpmOcGdh58zxUIMQbSZfUC19F89JeXTlvx/dsXHUgFcNikqZKS
X0bKcXLFgxCtc7tEh98ivI0tO3nojGZckyxDkikRDDQinJ86FtYT44ZtXzqrOfo1YJi4MVjytmGV
3Ti89ncTFqSwqcarzPruk+3T/CCsQwpkSwtFPOIbyuZ3WtQgbaa8gJ5xc3meUXCrfp9EgbGJWwQY
Jvwlh77sehzIlql6c9wn/QFtcbriVCc202ivKwWOu/CGrcxUuGYjvhrKFyvN0eszFeAHZ4ynJK4s
qlDUqWTQvPtZ27IyvVIMNNu7JUpZ6T2ymwjT04iUw5mHTRVX5irMmDtLtE+bfHETRBkeMsIkGMan
nbEr0/BxbmogM0JdkH/Mn3SeePc+vJLKdWzXcyyFK9Dz3vUhHFmPEwtTw11EPv+2S9Ib7cjIRrmI
FHDrupN1ziqHDlTJyJnWZbUal/ABM07FGaoNz03i/iIBggh4wylP7YQAGAxWe0ZRc18FkqUdiDrp
LkV0nWPSUWLwdUq2kEd1rr96pJfdKa8n2knq30Ut9akfHZfx9GHEV7crsjp6YOCmVoSouluZzpSL
dRg9dJH7QphYsrCm9CXMnP5UnitX+nfeNBDjXTriALNm0OTLoHnoXlxn4UkBOGEyAdGaLOyzGYTd
Q17vGyLQjgyKzZ2TtN9qAXwkD9sOwYhG1oAEY1dNNlq3IPJXYUC6ChY5QKpCDXf53I+nwrBB/S06
J89pgsckxa6UwYZF3z87qzoAYZeKytlHjRkcizT6ObQFaPMwlHtKbMJmZtND7g25sJ7ImVVVto+r
oHkx+SG2LXLkzjSB5XBW/1bUe8ed953OCvLIlPOAqdbd5OGIcnyg3qlofa2NQDOddtXZHZ3h1Rxx
FLtRFt6jPe/HOfviAF6XopVXG2vISEDxZZid7myTCGI4GVi1diDPo8L5eDdJNz0gGbmZNbktHmqt
HonzaSyzByre/pBNMfwfI2m3ruF3G0J6oBja8y9ZDt8jMEe7BUN4kCZ91KAyf3aE/bGcZtQyHOyy
wFvXS88x0ouYzjQdlLpL2YACEuqO/mYQ830IGPg+C7BYdTu6u2S0l3SJtiGy12pOzhQBeJeEXv39
UOsuj/5/z+q8upIeHa1yYdrv7SpD1LYN/djyNrlhs2pbjlZNpU9zKxEQdwJXfL8iwta8lGRQ7iS3
8M4macFt+0edOY9CC72Nm8natmzRZ4YlLI5NgdDVuncxi9+mfojOLmgpUQBspWff/ZODSXMySJwz
4umjztFu1xWR4VEY/WOEKvpCt5oovNxT6BVIf7vQARu3EPI7PpYvaCXLY+m53/qx3rI4R5cktCnm
li8hvCjCZ+gHRtWjMr1tUBjq0GtTbhulwVSzuN9nRDT6s3fKKHmfAd8auB7yg8Md3zpMIJ5z4dhH
TqCwLZ2BQIO4sR/GUvcr4p+3UQEkKFZWd2pQfJ3SVuyWrtBJ2PJnVvZUhKBwD+niWssjpOdJUNmf
KP7MZVX9701zpanYGlxX4gZ+f8SA5TrkHrqUm0kJ5KIY2MQHGtukqfhqrbUfHCZlfnPQjB0rWZCj
npbNvSELZLUNL2vcfmYn/TjscbmYHhU2QkQG1u8W2D6Nyl705UKedXsKDZOzP7yhiJQHYjDIi90M
Tn1iup6tZ6Nk6opPVg2I48j0u0+1ZsZphpIEc9M9DAhHJs063fbKXSecaWRbPrv2sxmjFHQqjDIR
/OB4GoMjFtoqqB5MNb1Ca2UiwAaPGUmvyqRjcfVSQnhIV+ajYHhXVWvitkp3aRANB7RIK7IxgrXH
wHtHNEPyyav1cRt3MWwslmWa8FqKdy0H5VeS/CQvuUVafB0a8g7iTBGBIumA2TnZTzz8sJHVxo+9
9JMnxPmfbohkt/O4GVrTy+QJ+lcJbrl098NyWlLNvCe/i7PNJFSxruXvmrP/LkwCjOXMCNMh/ypB
EB7zNI23iA7O04RXoQDD9+gFDHdrhC9ptcS3+GJr1gMhLSgzF6CFXpEeQPPQbC4Mnvsy8x7byd+G
/eAfEXl9Dab8OucF0gDp3Ge90T4CAtgJn4rVHbBX5RafGIa5/SOqqoomNa9NbXH0JxaVBNwyQsBq
fdYxtz6ud8yTGYkwaV7mEu8Nh0TmmqjjxuhGXwHONaI/CrsEITxCqT3ibtCSIvw1TgYSztlFr+sM
jxxFDajyKRv8zqqoQsrK+NXGOt+g49yH3y1dYAEuan+rySh3MdeUdp69cBO2wiK2hmOY+uTgZX+s
MlyaEBZaPYuhmn7fi2hpTOOFiqLb6KpqrXr2BxOmNfOUf7ogm05EK0Zr22uITrL8ClDzth0acw3z
z+D8KDemN1oXZFdfapLfUBUHe9OPAQ5aCqU3kE6LiUgwWtF9LMuGgSRKgV7ZDb6Flm/wB364bpVv
YySYdJ5dXmnLS7bKALNSCY8IrxSROaWN80knzxQfH216atx6UBA0uj60cW3cDBrVtnd1p+5S1ogl
h2nY1VPUHM0QLe+4EEvSeDj0YmjWQww2s6A2PRayJsBKNyeCRcmOgDqmkwaZJFzMxjeHa0wAw6Zi
rECAVobOjVZN2QTN3axnlzLulODv/iL6udqFdr3LTDLNrSzIrs7obmfSTg+GwqKB3BG7HK86qvFM
6a+RXfnH3iVxQgL0M+dqGzR6XqeNF++FjY84oEQTfBcVL60NjBx7HsAThEmKr+Kb9qv20uT4KBM7
ng/cOW87BtQBrgSV6Ip/FBDZhx44RFQ7JEwGdfUw0hUmxy6h1o+6Gh0PWav+YNzaxfEVJtzq0V+S
ajpNqMXS51BV97VuCXOJpyxbpTGVw5xzmM1N0R/HPiw3jlHjfjLm/sjvqM+Lpd9Jox9DDmSxq9Iv
UvfpfV7DlcMlOSNr2euw+hJB13ulr7/yBubyIu+gTGBuB3pNWnNp70OO3ydPpf5aFUBySokDzKO1
+pl7zv5YpWjTpu+7eCv45/3LooyMmHPDda90tQhAHU9DAmgdMz+ehLwrT9GUPM2EExHMSKEeW9k6
Iptr5ZkeSdEYvHCiBpcJonCVLlNfYW39tvsxeh0ASRJT6Fklj9oxgnUfG5iOsnI6tFMPQa/Pgnvv
ZSjiJYUkeewEOS1DQIdomDGMSWKRsjImlyHDgdvrcuXB0djWqdoPuAzX1QIgtIHHP0qdnFqVewfU
T5LjjH+quyxAhXwjWeTUOWm2ChEZ3QGl8I9m1KxM1atDMNL5Atg/HXKQDg8hxtONO2N1gax/sHOX
bgGPMkU94S1JNQ6PfVUcrVDVq9n8gt46fkjz8Xee4O10U3IYGbQmB2tuSeZqkT9FAhx3zSgloL+z
Vk3RsIrSzg37DnBGBPuYzDhzVZmMOmpjpLKPlHMKQrXHLRqcp5pwyZy4zDWyFn12B48gkl5bO568
MJOnSNTxQ+x78pYR2MLgkVrSukXAIEmPGLnWrMeL6webdyM3QXiNiEZGTxIWmHJbnktDwh4Uh2EK
l4Z8b2xqttt1GLR7N6sWs1xFc8rKr1pW1oH/uVmN/pHx/daJbYtoJNDB2ehNK8XHwRlJCPYNVfhU
QTyFy3I2yYs72S1Q84xl9s5yKnFfL1mLSUA8Szy42R1cjNtc1NYna6Dz8WjB88zG7lmLBY9x1n93
9yqhQzAyMrgabtCuBJkXq7AMo/Usy/SSyt/kjSBMsPSThxFt3RSE0Q9zAv4V2syhSGc2YNQpeVIf
zXkg0hLEzabz1JmebP4tyydAEUObHBkAP4RjghqnihJGWQhGcQsbWX/nIuHaWUht+1/4ybnHKqoP
ZlD8soY+PTFPrreOBAlPRf+9ajOElTBB7toi5qkfIoMIqLQ72qlb3tVD+1sGtXNPJ3El5gFntGE0
PN7Gt79XOm+Co38fmqWF5QcINnpHc1FGvLtoqeLeRKqhKh+7O+jE3a4p6egingyJ+2JbLEZvp0TL
w1pGvAKch1yBa8yerFM9KK5j58K9D5x8M1N1rIhdHWATf+nsQz9n3ScCDtd8d8aXFvcYTJHDBBiQ
0fsuUMHpAyampa9tkAP6bfxbG44N/Srvuwsh/tCY8SvKKg+ZacVJG8LNXZx6x1L4VwtYznbitV0Z
1Iybsf0ddyZVcosHJbHIQQll7RxFSWcgaRajYGifCGXdqQEPuWVi+M9/YULeWA1ZlF6JYzjoyO+o
h3RXjpm1ipuILAGKr2AWAxlo3s9+ig3m/yXizrn4iubiC10s+aBgspfgZ46InWsIw9Dua1skDKjU
lvw7dULC94hkyj95dvFaMSY4Cm3uDcJuSHGEIRR2PN9vfySRWGx8L7rMjGgOjk4evVk4R2AhJWeS
jr8v1nuQ78vxUYbIMO1zbchD6XjDJ3fmwxHy7c5AdxCC18j6oGwzyKSdzI47Q5pxcD+MHZNcnqct
UgkwNIM5PcoSVvnbgmCGMJPwuh91o1AgRf73qsnm9TCNwMwD42zrMruDGPGSl213JDSoIrAnIh4N
nTf52w9R728sx3b22Vxax0hA0fpf73BW/6YqWdb/8JTxQgieMfAb1nuFTmOmfdzOpnst2IdQjBSk
MS7KjVngzUZzluytBIaNDMVlGkiNsFyvOwZLhh4C88fRFdk6M/t5l+PT3JhJ5OLv4/jvyfgKrqr/
nUrbp3Qvxs3ff/A3Zct/32YCmByHBBtaDJLb8N8lEPMXmvw5cq80Zm65aQSsOkV4YpneUDxahwYR
+h3AKPI/B/k7mh15P8R6a0fZDyvqrJUD0ILA7wFMNq2flTmX/ebttUiqryy5I+c/wi4jtBGMIizn
JIsBHX38DElHJSEHM6vbycz9Ui7zdDnt4b3pC4PX76F20wdTb+cq++NUqNVE1ucoTYHwXx0fS41f
+3t/Wtu9HK+8ZUTcQvwImrY7FKINCAis10k+84YRanrnRNEf5Bj1aWq6e2sWZJm4Dt4A27rPyJJR
MWOhwK27z6YY7w/ZPOOW4vryZJi0TN+rN6WeEPEgsr1iqAL4700k5BXDPQGdLASek6zrSgyMFYsX
NwBgplBOJut0eran2fnsZ3lf6rz9LHrpUbFufxyohKFGhzCN7rWdWwZpzEXigtwtPGxT4LIn8Ray
JBFEXAbzS0wu2KkPAZZHSMGSYI8mF2RT0KtPnsAPTRh+LBRAXGmbdYAt5V2J7RZuOldWIq84GSLa
kMzuLf/R6f1gbdHSxhrar/GNp3CfDeLiTf1oFpyFO+uH8IINTIzok3PuArX7T1tI2pwFhKVs6n7u
jb287P8q+u15MCZVlEg/GIhwfcrnEYn6OrTJG3RQhdlBQHT2EI8HBprFvsWWRJpCWYIWDgkQMMOL
k/jupqAxYsb+fgZBsHo7EpBoFO06nJpHq+sHprNLdpRoAdg4CPlXqYuzasRouIMVhZqEk92eus1a
g4IQq9zoTFBy4PAq62pyELjL/fK5BVa/55SWVqSlc0x+mnX/GOM5YPMpwYwZc3Sh00vUF1kKqe3i
B6ER9kmLxjQ/7LJcMk43aENMi3v53gdMJirzfGQ+1zYu9Zdk1OOqjiWeFWPeO2HQbcsEKkOmYS1E
Zboai0jfm613N8RiuM8Vc+kOac26rWI0WEvW55Rkm6Ql2a32zHybQqwfhcRSlEf7ngYjw3rB/JJs
FWGQ5Ds3LYCWjPq8sDZMmJoj8IQj1o9yzcQAIf5Q7vuCJOcamcHUtmdVNfvM93fKq8SXIq2o7lH4
E9YNH7yC1kQWxSiJHgxna4aI526dnpwKARSkTpxXL23zY08WEnkUP9OMCHPf36QMj05hIE8FGHWO
gUBYQts4ETGdwxSw0Ev39n2Gdf2ui3xjW0qDtx+oxiZoJmOFD4HyEpbcZgj8eoUL7cnpyDttHczq
mbrksUd2JtQi3K4UXlmg70ROjh7JUQ8cGuudpyNMHKnc9SmxwL1V7kvxo56L6FhH+dlG99JOWfho
NtAjVBYei72V9Q9jSmRvxVa5F6Ei7mXxoVTJtVMCp1BdXWhI6l3fV5hpGfluhgKuohUbM1DKRfPC
p8+Mkj9pypgfVk1MlRj5OZYTuEqp+W5TytLAA74am9dh1Cw/7KhJ3K04YM5rt8wx/k32KkAx0puQ
8BKD12/E3bMN3PLJqQx/+/c98kMTcFmbTFuxklMtuB984QFz9mIC1XI1avZBurZ6X/jBd8uJzPOk
mye4CzAS7Ho/hDgpgjj/J545WUYpXPvad7m3gPvNuvlO8P1AI9U+JEYpTnpCnzYwiYHYZpyBxQUr
J05bMB/aONLfuzPF+DAHRbbHoHG0+SuCc8kJaeJ0jpdLGNvwQjpTe3qrOV018JsqtPYh+IsIw2Qk
PWKul9ZM1BwgVDafrNxyuQ3/OTssvgRYaHT9Nbb595tb7Loz1s5MXD2IfCzIbU8X4qBA/5xoJZEs
7Cz0+XmWR1z0tg4eGElH27K249Xsy25NH3zYQZI5+zRD8EqLTW87hELEsV7pKoc/VaK0myjIV5HR
bcawdDatYMIxZ+5XAA13fgOpgYZstnqz5+XVgLkJQ+G6nQaqsGw3cfS6x3PzlAXzkxH3ghx7Rs6D
xjO4XHSJOfLCJoOypkqPI2eN012nXYZFPZndQoVbAqmyaw24i/hBxIdR2EPAktknW84HCAyPmLOI
u03ocrTq3uNPqwE8jOll07XBW3RiCSLJK6qjA34uJhHfp1wQVUcM15rgDbFXlKfahSP1gIwfrbBJ
WBZRQ+I+qFg7S9Gb+1GmycYQRCvJS1MjD4b9BaUHJRUtP9RBNbyPOIZk7ET1i7brHKxwU+9c1R8T
jkh1VnXrEPMBFZ4bnMOlCHGEPiPR4gtBN2CSUBmNa6aFxL/bP2v3FbwhXkd/Sww43VLPM7DHzET8
SiQGPalEG9hTwxmh1o/MhNIWsmv1o3uUoG22iUVa6cDQ8SEA0/7399d9X+YvF5fnlFkhSgCXZMv/
7ud5a0256Wbj1bPMgKW1CO/0MiqFrVLepVYdPPpsK8gTxcEdqm8M1DdGQVXV4Y5NFq8Qq+Fjn1Qk
Lbj9d5+OERs7KexUczerGVYsZqTRRCGIsXJwd2ZrQmRmZfIKC4BtoA+4LYxLIKfXKsDKGFcbPDF6
rXB8X4INmq7qbkJ7tlI9imDkxqUO/QPVN/0BMADHgK1vazPddEG7QUa1t2GHm7X0egmIgcBtlp96
N/eLMGuMESvg9G+jMV8Pfd8DNMLKiwya7ed/U3Zmu20zWde+IgKcimSdiqRm2ZYcx0lOiIyc55lX
/z/0d9Kxg1f4u4FG0Ol+LYvFql17r/WstN5TFfu9OstbRcoYJEAyOJo1wklPlZ1dYQNQEzFuuWoa
N0fbmALaJpmDJzOL7IOtocqM1cWlBZgeE+VzgCHgPE05pv+OS3TUFNtmacp7desHHSTPby1ZkZFr
Fq/J+6lYwJ2CzJAMtCJWE8Ps4d/hJSRtV4twZOIGZwi8Zf+E3wJ8kw66iUUkqo0dkheyrFiTO5zl
icdQJEZjXqa+qDPK3CYL3ApY3E6wD/GgH416xXrVNE8yS/kVZcXTYtjmY8+hLkN9ObT0ODuNia6C
3JQQjsi3x+4gDTuCnVqD8G2QdwVjTdIIzFq3yrIfyzKTPtfRxOIDGVitp6ue4DjlJH2tUkc8EZcc
K7ruRkVRI2fOjUNTIhFMYL81GFZTJbxK3tsH3apDsuHL64Qky5000viypIw91K6tr3Z5gxXanPc8
PhRmk0UHecPQRbtMBpXCWm51Zu4WVjQc+dGP1qTQxCe9J23IlZ7QCDHNv7UAz2srPWOJ3+c96dUL
eT0b5l/Die1pbw8EVyXLJ9ThKCUAB7rMbohNMUKCVu028QZrwOhYiPlQzsDhkao6QZ7uUDsSPi4s
pGkqsx3oeApWRHcgDdwKHI8mqP5i2KX0s1DDnFgM5gb5w9dl6NJdXxurE10xTkainMgmcroUZnIA
MIU4TpJIg3DbK/rkRknVbq34KyW2tQXX5JtFyfzY8a2BQwlbyzc0+ZgOmPfc0cW8Xe7fnYMWE2Sh
s83gEXov3gl6UBQ0l9RbHWF4mdT8d6j2m9QcmxOSOn9JguIwWPM3ctMStx/rx9jUFW8gpHY/2RO+
997wmoZ46161foawozY2C5qJePHQjvFLSC4Qm9pycZ57YffPUUcMN2nfs1livulLb72BbjpRORtS
YQnJY8LskccTUxuTYkxAPQk6cijvVGkfex4siXUKwO8tEXa9fy2dOl4tp3Z/myL5olSI9OIwbtcn
hippkg+ZsKAWoB3bAoc+JkCxNktspltkhxjOEqTKToQpOlKejCK0eG217DFpMqLIH1HXy2cnT926
UJw7x4Hx8TigVuP9oEtDQcct7+/joANrTZhzP9zmqCq3QaWhxDOVlxBH+M2Klte55SbihFJ7MLNj
k7slpUpcFPk+17WXBezHpR9Cw23VL+iX4YDkQ3pAz09dRj0eky7oMMfz4lFNtu2aQJ/X01bRVno1
58GmbXrPmvVs2wat6qXjH5GqBswQJb9S00chnauprLUntcYQMc1MDGrn3nXtn98ALFHBTQ2R7/s5
jmZieFYU0d9yHblYlqhAJ8NpOqgxr2dA8mBaKdUnBD2PFRDeSeVccNr8M5hS1DMmZRVSbbTnE0FE
vN5VoauEGyLBUgz9Xu398S5O85Zus8bBzb/fGw4kM2E84WZ/Sx1VO8rI+OLQcBLaXD6AXEtQJbpx
tVB+1yYXlV6lc9p2x6D8bg9dvl/slDDhFhxOVsKLDeqQaLIgJe+588dBzW5Fmm0kS4CM4Sb347qS
u7Zl/tMHyWXg2t6gkDXCJP5hRsXPeI7qc6v0EOQZ4qRkcSMNjo8WEeKBuZqoGNpkwsn9oU0jH0zt
U2zhezWJzQV/VwynjJG632JyR1tf3qnGeUgfynFDmDq6QBNOPxq9d2VO0xWI5tKlvYVzEh4IxRBM
6Yy+3wN6L7Z2UrZQZRps40l2U0V+npbileOp38SVWm5DrCwdt2MqzXOYUFbrY7L6SHdtr5IK0Zu2
14+x2JvT15EK+QUlFdnTSuWDTGuw5uTF3qZAd02RTl6xwHyUlmrv4wndORCXgGDFnj5/kc2X3J5f
U7QFm34OIMsMzqGvO3lB5b3HVogJTOxxNfItW/IKwVu+SS+ljtWrc/oLOIV2b6bLgvIhD3d1SaES
pwOen0laTD38kFP4sTCI8W0GlC6WVSjHUrJFokEER5nLc4hDDuixZrrQjrtPmDqaGRJ9osEVD8rs
NJyjmD4PAyN5tJ0h3uncZvAJ/EqHpXmqYeXTmxj9xEkaDsMH7DnHWjeUixUysbVCFYDe+h9mzU0n
kLJx80n7uXQ0s5du3Zt1/en/ej9CQURuk/XA0XkVYTa49ZC3l4nmfWPqyQGP63cbOvw+GfF4DxmO
2thW1OdKoTPfui3jGcLD7JQick4ZCY3jCaEEVmfhQC8Iwp2wEFxosf01BP2xAGl5LowH9S2/RcXc
q0VXSCw7LvLmTskV0x3gG/lODHMQaRpQqJitAZPdsq3s8JNiGprf9xXEX+RQZ+IoqMF0t4syFDgm
kx9bSz+xQaqHWgsBpWRjclAtRisUKjTqamXXlBBe/7u6/xC9IBD5skXwezkSHvP7Zc/1L0wQM3U3
BJbGBpHgZlzpNXjeEf3aWu3NpZpsQqVvXC3Ce1wieL/B4Qs1nqnMig2kCWzkc/UIMHtlYj8oNprB
//6Uzofm62qEXNVL/NOxbL3/lD1TFSvWSVsNu3TcaeOEZ30Wlyp4HOvYZJzMIdMCqiin/jvWx2JX
pPDNrAGvdq9T0iltjt9crVqXdFQAzhZ3BjDvhwoRJPaH4mjN6tUUY4i0P1mto0tIkkAcH3PwamAq
6NZwFYSSZkp0OLdcCT45Tmg8GAtQi9bqn7UR9KGJIwHxQwLBySF4RbdobBQmAuOg6y79nDLS0snI
tJN+ywv4tTApFEvFRoWgPixacFbT6VerrTBPK3a21Ugfg2ZaU9HJqqPBOOZMSGCqms95VkVXa6wM
hk7Nk7NMKSJ9UBH97MZE019zHUhx3C31qQuCB4NCYYOuNt4VGuh8MD14fepX2tb1wcKtxf+n7J7Q
Ldq+k3DDy83Zw3+TAL4Khx1MDNiCitC9CciOH8n8jkrsLTPj7wKQhysdG7/t6lN7L1HroWpSdGnt
7a2hruIh3HZJ/bmxEGnnjmBEr4zubOUK7WuCMcamOeUQMEkw/O9Vpn9swzL/pbZZRe9cmd63EQaL
jB1J3/emTDxZOsfS/OMIEtSjKUPvXvY/pgWLesfWK4rUR6AcbhXDGl2hWKCpA057EIXRNi8Zzqu2
dghIOLlocU1nhoGEI4h+vPOR/3XAO7SNVVQgdNvfN9vNXJ+0Mpqam57JjPG7o7pDg8rQypjGx+Oi
uWVh1K6lWj2GoeQyo+CXichOjQx3DMKBQgacAD2gblcTWUwfA6tFoMOgJTwEFSNO0hbbRE8hw7vN
ZJBtrSeaWGnoPMXFvbXwj0dgrU+ACcL/2cn/ri6Jjqpah5v9bRYGBvGYQPW4zoRr5wa840XpN3YS
SnfWl2xHylU//SJD5q5UZ61h/16RULMZ5yFrW9XI762DFkYWM2+xUdIMUvcdqkSPOfXXQecPbOfL
LsYQvuFXYMsv8gtfPScpkkbWiCh88jsfZ01nV7T0bYRz/E6t8kF1R93JtIdZKbclwQj4XYM36cSA
+UQrblWQWb45420wW4NeX7wcrQX4ejwQVREw0PcESmMKKrQzsjKy7awFmScSJMioYKoDoIlwg39F
B3/IZDsqwnjHgem4Q70DHpTvcpwJGRFBB7WbjoGhcWpxj2xSlbRXSLxPyLiyzWQmtjvIcLPepoIh
aN2pV7fL0ml3ehkf0nfefnFbMPCCuojl493dY560JekGA0q+Mb8g7TmEBluDEtlkjCoMtAuHVhK7
MJo58hsepkmeFmclQGbDT2bDFnAjJ93Rjy93ab7AtLF0vxGm2I2NVA4jaNAeh3nGxki/Z6stZvEA
m2/yrGacoSBPpyKtziTSxs/Igj7H1IyMRtsIPkrsh6G24P+yG8YtBO7EASyjRTXyJyeJXsoGM2Iy
5V/ihtzzFoErGO5oH6Xlw1hV4sGQdsgkfjC2ZU/dWGTw8RdmMbKO7hz49sejFOWZZmFzUdfm89tI
+3/Gc3MbdW1EuMFNOExKJrNHuSj77IjK0d5oBv9d7XxBXAA80iwK32738wRd1sqMggMVknEGZTBe
0SKdzcnQOPD2WhQgGzlpiDrpl22iNsxcBdnoBSSUm+bf+1WkSed61aJVX6ak/Jr1pDxYmvPNsMNm
X0dt7yupaaLqj/Eq42aCyUt6cFxhgNGDswM1zp/B2B0TkZgeFahzHuYocsuAlKuG/32EkvpYD8wF
odQ/2fh7T9UcvIxE0XqJXVtHaWY/7IbZQOhMf9KYrnWQZEfNTq0tTlDDU8qKTW1cbpPyGR9qdxy1
5U+sGgUNpla4WIayc9y/xDMo6DGI8cddKi4oZyWkk2zpOf0rUrHvPC20Dx+3IkF+GE0CFevQhxsc
vT2um2ODUXJt8bSAtbaEELtLEm1nCZQihyQgQiUierpqdil/z4ufTH64BM2V4eypVvYBFd4nwJDR
gWNWuk7wZ7Lz9mUMgs/G1KRb+OkAD9L6R4TYetfh2/MrAzhUGZM4hTWOcbHTNXs7rnTKJkEz1nKL
DpQ2CBrc4/NMrZ475xWwcKFwsjvT3GOW/d2UY/o45uETFL7wEIEuOOcIM2tnuJpfIUR+MszYOht4
I1zZztGupEu5aevk+5hQA1ByImpb+401yk1Ep5i50IJ6eDnM0whUCG6fzrGrFJ+5B5Wdk+8KC2C0
kpnNZonwd5f069UJVIE2+z0DmIvU5xSxH6PQBlPUftYIt1jHsbtCRX0xZWjLhgb4t7YqaoH4wVQh
s0S2DuMMa3GgOmX2qdSmP1gRCUIJ0y8FC5f8wG80k9Qnm4tfglXxVNjnQULBbKrCelrC/DmP2uxE
tgNVmcxes3Gxz+nqNM/6pd9BaDiGls0P0ydjbyNG/CS0hEByAP14hqIjPSTG9yK9Go6hny193NVT
shkE8e+LiZUhn18QQHq2OZxpdndPlijqO4XGm47g3ZEItIISxTSwn38YUTdBpvaQ3dNbKNSDQ92x
oW2IKRPz01aJxEM90Myhf0zAtB0/QL6YsMmwDyLAQ5fbtX682CdLZPJkM1I+BcFw00WmQTLunA0Q
dKB+5nyLRTeeSgYCm/VWsi1poF5i3rSiCoZDtAYS6NW3cZgoZOzEr9N0uqy9gyyjLQSgVTsIPXyg
xZh6MuLKTfDjRjEjeF0gE9qKdCYqmWgvItutSyU8jynpTHFX9tx3NPHE5Hnc1IW0/Tmvvtepal+C
hF4HTWLpY4elG641f+5UcOth/e6LtTjC0QWaxj8quM5i8xRmktz0wiaPS2tiN6QGPcZcKTh7F88p
J4PtMDsYiVXhNDUyL+A93ui9eZywSMChtUrofPTUa3mkQ56mwTOlXHiaDJwvSgH9vkqKX1FK4Emt
ZdWdpfGP+h0vK+ovtimgJup7yFOSTMIAOtjfop7BWzhzAoRasbeUIN2WCjGVJKASPvFbs5uZjCmK
5+w1cmb1Tu245jq+/ybpp1IZrG1Jyrd31UFcBDaCZatDLZT9qb+LRtZcCCVo44EZqRNsp8TGliAY
A1mT5lrjxl4CHHR1hyC5N14myfjAVusEJcNI54YhhwhN0EABI9TAZIxa5qlH2BOtBBZESZflUAds
EqsZIdVScggXgRSjLTCOzMWl7MxdNSBPKSr2lP9eNv+QjJi8jNT82K+Yqr+/EZf0XQtjHrpbky81
FiLdC43EJMAUjz98B3+0qnEbJ53hr+UhXASao4F2515ur02xvxevUBm7MnI1aN5/aIWieLT0kMP2
powmU830ayoBc5KvfClSJzyuYfJ4B7ZjOdSubEZYQTktQilrGPfFuBNiOscSuVkSz79UtaKZJhSq
ISKTKDSfNJAipt2ODDVEsO9TwJkdOR/q8pgaI/vzZJ6f8Jw4J2qIxzFFrtnqw5MkFuCEjvyla8PX
hhS8F9UxHlcb5LwQEptiTWYa9Vn2s+YqPHE8AsopT/o9Pp3Bq3rj+4j3GazbuDOn1thFOjcih+Jj
02IEhKg14Splv1na+QFEHHqV2B0SJpNNjagcp3YHRIJNzvT7MW2PTG80bzBqMisdTNFdre7qerg1
gfpY1nP7GEx6srHaCSiAlT3aSHwYd5b7Sf767xXzj4GD0A3TUqkl6fbwB57l/xR+izkWDtLs8qZo
f6YVx5ONbODpRApghmpoo5rAhjrNXJ7AmO8U5ihBsB7mPYzEwPidBoazEy2+RDPrTvCqXqH0PJAk
Vru9IKOOqetxGhXldudjv3dNCwMTuobGki3GMUyp//2xaYh281Laxa2v7XSfKOq0a7WJbztDzx12
EtSkau5o6J6sYmJAVFTWaR7YwaEg6XXx0BnNs91F/WawhearpfPdmJtTUxq/4qVR7rwQ/2inMWlF
6kK/ihYyLq53n7aX+aRUxBhMNRZEkfG9QrMotmFc/5ZF52xpqcebQi4X2lwMlGdjObbN+Ivs4MLN
jZEhaUK8QwbBeZxKHVOR3nu1iO+Nn/7R7oZCREuNHqeDgvD9Bw11OhUm3oFbWNf5pihVwAuWik3C
IvKxaidQs81AUtkrDbP5gOlo8frgoUtBAkfpY2fIT8uQl1d6H9W004MkfRoDX8md7FPXKI9lkjw6
ZA88ofODihEH075FIt1wuFHpHusiJCzRKF/CWu8+meRE9dI4EiQzHsSQnJ3aHB8taKeQuqh86iHa
RcBKviRRs3FsY3lKneTLGCnKtl/yBl4fl5VKm1wrCFO/CLTszlN9k+L8tc3JtRmBQtlG+InO5N3J
klNfV7NQlavTGNjcUqXxk8XIPacn4ulnbEe6B2uAHJnG13PntaByc5NIDQ5YuOKNwsgRIz5qCcgn
fk+5/9jk1YtM2wNw9PjOMfhREcqHpbeOMHw9j7X3eo1J2lpjBrlCbzo2mZS3rZsYwU7PZerFZILQ
HtfOQr4y4GXiiSgIHLjDUbgA0Wp6uTWd5fW/32Hjwzu8fiThoAhdz4kPKKaQ+9RiNlZwBS5U+I4K
bN/AXV5OTn027BfTzGN2Ri30okHHqd5nlwgS9zIl8OvKndbYcM+K0TyQ4qdtnDFVPEZVXMEQZmDS
WULuLIvqO73WuGGuHPJhTI7lMpBB4IRQrXLQczKyHpnAZDsjb8T/dwWEP0Kz+KpJP1GtDx1MTTSR
XIZKuSZsu1unC5ZnlBW7Ok+Wh2Bg8pnGp3nOYrcYsYBHNBEQCPUHOxF3WkNvm/i7leqwQk0JsEOw
ZN+t1CUqxkQUmXJN4SFTuBKKgO/WtYC/7aae4quOqmUvEJzbSr2QHkB+m9KSfpt8tmaSWWYCFjnI
FND5hk2wQT/8ICzmEDQMcxf0XHEI5/rLtGREIFFxljNS3qnSgV4D3igTevNde+Wa9BtkvtiOyejH
aqRideqBhnQ5WOQxUTy7+KE2mLhk96MAYu7Wjd35fQNTqm6RCGpkn+RVvlcZUbqV3u4x0UI06Gev
InZsKiE8tLFCdEOohttMKy7tyN2vHj20qQOyrTw8qZC4IV1kL/+9kj/UOzxoPDvE9vAHksfWv/+f
MxSvcIelrQ2unWb1XqnCTKsV21Pihll3FUYHoep0SJTijkjCXJ/b38/V4l8qM3dMp0gG350rhtrk
keLMylUj8GEDnumB3tJy6sUpjev5pMAx8awx+qRVxVWGFqEdhX4hqsevrT49aGusR+/8CfIQ3q0t
/rTzYnhGTPZlTbbMg6ZXhykc1zC5ZDMajGBt7PODPFLdkTtTMIDKQGNuoixE+ztbb9fSbZFHLgLg
6QT9lvhHlQsvZmN2OYMLOsD3Q5VT5HQFaurFUSovFERSJyXphaVTPRltcmebeevPv/uS2KDZ+8C9
muJDX7Qa8Kn1SyCvRaYRcqkQSqw6LzM6Jkp/c4v5fzpj9KbZB4veCv9k6UzfpOhKXy8c8s4QYBzA
/iI3twgS0lpZstgmVniTiScB4iqyAAYhFRy2dW4hG5pHdyLRZNeGRrGDDvQ8dsE+SbTiU6CDbZ/K
k5FBzqIz3D6qdnXIrcnZ6RIVJPoBCZNl2SRNazMWmu4smH9suUwFgDMIk0ks14R3K9Umm7MZQ1Ve
NbpFFheQFSwN5SyjX9FP+N7j4Bn7/edSncRTYGact8FvSGXCG6FunbrXQmf4rzgVwUJ1/ruVmemB
KE7dCpzKtW20Z1xbT0IuDTQuPOjpoF7CN9bP8I0gsa0eGywTNIl3zmJwIB9fBch3nMKqYXDGvX8V
rCGJZWDUUAVTdvgYF5rXt1LbGnVHcskGRdrghQNhtLg4zI096d/ENGJNdCy8xGNrcRUI/aD7bBhc
S+ugJDMlpcQdu4xzcii3ZVOTvRjpn8SsGp8gD1CoCXDgKPBR1Neeno3qqSHBNYhsjf6/Xu8h3WdP
wkgeuTdubMYFZ7VKGxCjTXnVvqJqDB8TPfiE85OhZKRd0RqAfFmxsay7jsALVdv1LB+zjAcuRRFp
EbGpXG5BiOtRFqgXGyf0cQ48JUUTkEBlfUWOm9xCRCRjyhuoK0QMQdcCSIV2KjLjMy7yakiLva7k
9aYsta/ITNS9Ntfgjjr1p4Fb1jcKRT0CRzjNgnZOre1k0LaPIef3NspjwloW4iZSxP9ccTCyZd0n
dICvsKpAkY6Mm/pGWLvYhGchkvrLZBFA31bz2ayaxm0geXXags5sGOVLFtReCAWg79Pgi8bUW6kU
Y82t1+4cxR/mYcjHGSQyKEYLLD9MbpoYfH5cOsDerGZiym+3u2DBkCs5IkjNYIzVVuodTq/1QTqC
KhrPi0WNaP5jOq33ILjndLavo5wiD8dsvZNN8LWcvk0W7WnBUZRBn8yUVr/eFBNPNWPb4WJmaM7M
DvVikI8qchDQEwMy003XROIFpocH9HnDcsDRG8/xKdDzn0wak0eG76faNCK3iIwAtQIMhclQfvUF
p2PUauaDGTpPdklkZU6DyF0Ueqv9bB8x0aZkS6YZtkaeOvSYjq7bQ5eYwx7teAE4uv2ytM6PRgOH
1+N48OexILuQnJxLg5hz22USNtb4ncZaduoHkk/6WjaXxREvi/GKLCylvuViNkquM11ELQEI9RF0
ke0LjY0O3sFNnWabZoX2hPM/xuI3yjtr4EOMLoMhtMgk6qnCYpb7fj7W5hOuqaSxryWYuQgw0mlp
iytChXrTl1l460AcJZIhZjD2f/KquQC7elrUFu1DVSWHIjWvud27nTDNO0vlY9uGj0bP3nJgfiC9
eC/IMgPUw/yVhSfa7yDM7jpnkC6QRX0/bQpqW/ThGUDXGqj4W1lx77sxPu6e6Dwgdbxx8DHV/V3B
aEWssMnk1pVTHZM42TseU8bdIoYfCnTQYzOKn8OqyI4qrdwzSJTYd9unPtFi2v6N99/1lPGPzVxi
wqJfxzVU097Xq4ad6f2cFNZ1gitKkAykC5lZ4QXQ+sUJuFIFvdOghcpRHqjWRN64VqBCneqNkq9p
n0l/yEdS13hT8P6nADOW6XXiLvagKYHjKv2jnS5kKAmx7ECiEMGp9rCSJ0yky4DczSmqr2+CnqKh
UacF+O7jtMnunMZvksB3lQnoeQujB/oGhDbvyrduBDU7Dqa4DhHxbiZitggxp5uVERQv3eSeK9yh
58hg4BRxdsI5CcmfL1uTHmQwrAYw1oPVgWVdohCm43NIvtPnOgKmq+enVCXmL5FGTQhgmxDABUWj
tKm7M60mysOWRzM08c/30Z+WFYDMjrEeN1gii0MgSYQwwVWuu2MTtDtSakgqXjAv8gtSUgeEHBCl
ihIrUbdWwjA0pkNqgKDfwZ1eTx3P6iPVc1oGpXmWXzhW22My5Hc6nh99RLw6jB4YQ+KYMeHN/L1y
i6aoUy2uxHWO0FgkSXx8O9eLoYv2mZ5/HVN7AAWJbAVBlapp35wiIgQyVS5EaYGAVcGo2mbwoA+J
gwS9+WNEpnbkUKoZH0+hOaKJwB63RupxuPlN05RcYHAjGPI54tRFl8rlU9M8NS+zbbk+ECRjpSuT
GQ4L7nwHuiHvrfDT3EmIib0i4yKqFTwmKldk5n3t3Gvj/OO4kxajQROe3uoffPedGMk4CDNG/UZd
6cDe9Qe859gcU9Abjk7uV2zcWcrah/kxj4GfxkUehLn4UFiC30d70QhxFU4c05fJBl+0BxM7vy2f
e5PGup6OIYjZX9ksOPFNrfDg4CILVMMvjF8YBxCtfGcb+dhg4ENJOpsm275G5+3vtZFZjtmSzSSu
es+u3rKzGUJSZQfGCx2OdNOU7YA6wAz8amYAT6bRzlA3+hTbXp4W8DeTp75QPasoFU9YQ+9arXRI
YNiONPWBCHlYRspdMV250BKTV55x/NvItK+SpNVhQHevRqO4wzP7aOTjq2ayQttJGvxe7/VIxRDq
c2el4spJq221GvOLMC+FQrz1ql3Z0AkgNNeeyq1WLq+tHL6i2O433IBuxnRv4oC+++O3zPe7VtwY
WPCuvR/0OHJcYmF04oo438vlrBwnUzl3dY/KMbZH3+pkeMsRg6Rdt+3qYbeU008nytDYS1ls6zG7
yCJM3WEuEhe4ZX0iluyqi/gx6YrpUMQPtT0CW+tze6XO9K8NFouk0C6BbnBBQbzhmWlanpmwjJTF
+QbBLnSvVSLWT8uTnqlyY9eYRcKkRyjkUIfFxnQzRubLVtacJUwmO5SOr/aywtWa/ELiMALQhInP
GRI3UODGuPT40ZaLmfaiIr/dBJqDb2bgR9KiZjIe0i9RsGm4OlGNXA1JudFFuwO4D7GsisoDHdXQ
HzMdgYQ649F15oNKNuw4AWdKTabQU05gSIPrIkZVfMSxjA+snLfqImilJhLxOthXvpq1sVDzXmfR
XkYNqZZxmu06KNHLSgyoq46Mnu7JyNXhMnTiB667arfmMHll0KKWmozfbTjAuley8tiJgqt9VBML
ljLAmmyXDIvxXKMJBe0O9kjKhXtir3kMgAVxujE4BXatDbBLhc1dYbBFE2k/ahh2FZEjNpLBJ36G
R8XJl2lm4x4h385pyF1fokXBgaG1uzoeTkhJmUDFlv001JfGzF+4ldsnWTTwKGvL7/M6A1udntQk
LLZExrBAFFgxeVSWbm2U2bFLM8wPoWaDmy1N3/gShK9zIG56zz84odvi9dLPIVz/kuNvnTZGaRXt
09wwZUetdS210vASk2i3cOClwQ/0tYznXbTMB6n25yIJ1P06GzUWe6bWXRUSrjY5+Tebi0omcTs2
Srcm8QJT7HQb6tYUe6XW6ac1cWZbBOJUTYnCmK9G05+Mn4gXyfbzkD8uehJuhBk8ZVVi7iZUuL5T
p3t7xjVlN7XwobzP1MI5CJSClMsi/drXL8L43gZB/Nyg8yJoCUcZOq0N6r3qW5xp+laKhp2A1Hv4
giPXQpO3JGqxXgWhWsFzR0osJwgRA2pOD19cUhmvVcYzBhDojlVtX5IAWUNEjJOuZNZGjVNEsAPh
VUXEI7JfnXZyzl1SfCUeT7qTMubbwND/DNGMTEZtv6MQrvdTOfxaKhxiaQr3S3LOetCyGQYFUbEt
0d9vBnJM9yoayB1vGjS2wO2TmkTPdN4HUTl4XTM8ygY1UYKe/4r60sAhLX5PKb+FCb3Hp7uIf8pB
9Jxlwh87zViFJtouuPWyKV3q/PDWz93RzmzbNzTGPY6X5vBXtbS2n2LAk5taH7YDcIlLSP7xpuY2
44vU8inU8kPeWQ88svAm1PiiyYS71th2GIBUonml4b2JEQjyUziycG8rZZvvlS77rlnj6C+Onnma
wTrt9Gxj5qAUe6hY/NL1KqkLWuwvxeqgaDbs49WD00/VAeZHwWS09xxjmb/Knv2ntC+OM+2cBTzV
QliLj5BtfKzmErW7GS0MU2mmhY56a0vVBG86qkfR1q1rNW3vQtrVj7PD/dLUTEB7w/idKjnftqOO
W20kiKNqZHCqc082Uf4o9SBD38dKCa0JpYMM5F6OAbsIQwOSK7M1ZEYBCp/X+8ipdFDaYIVAp32v
zIQZTFyopO60s1cmYXXsfsxgZYA0YlVN5fg9EVa7LcXKK0P5Uk/yEoWmb4JbPIHsIsQoqn1nwkhV
sThP82gvjMYq9ptctV0E2pXnxLqxSxeb5MS1+dglXwx4wKeozKqtYSNpZHY/bzTUeB6XhtdBU5VD
VpIUWC75tLWM8EFfA+qgv43svQxlykn/aS1ZBaBe/DHQpZ+zeYq2VT5yPPTKd6NkuJkOVs9YKRgh
rm7aSX9N8WLDAdDcSpTapWnH/Zv8zBb1rbXgCXYRAdxxmJG+o6UQz4zMtctG2wQU/y4uhHwj67q9
2hP92XWViuqC5g6Pqx7gE87aYzCRZlS2Funkwdxe7AEmRzTvsrjNtzRxuHpH5pp8fNK7cjqMgu1L
L8MMjFDySAIvgy4604e61NW9CLVXPXPqY9kDP1YzggoZMR8dPU/O5dQ8d+po8qOCszHAZy2aKvId
okA8W+P7tltKU6eqfg0DUTjkgP5UbEpU0GqI/rQm8bA/QKZ2ahjVgvFQU5j0s1K5SVo4bBqdt8eM
4I+NNGbmYNPbSVKlSIizZd+hXOmIX/Aj267ODoxHEqDnEm9hUfsQOrFZRpTcWRtMR6cHhx+003nm
BgOd5tlBov0oe/awGZSOuz5sQu/APFuW9JV2+Em6MTTApTovcX6dxrnz8wHwqoIRZStpaA9KUzN+
gVetKOG2U/sBGWYeb9tcD/1V401R30TePCJrE0YKUPL/EXYeS5IqWxb9IszQYhoEoUVmVqqqCVYS
DY4DDs7XvxXZo36D7sk1u3ZFVkaA+xF7rz11R4sG4mL3pYmrGW2Qx76sU4Y4wNQVOwKmX9Yu4uML
qh9Ow6hmCIytSQV+AQNzyxa1J4CCwK61R+tU5k81DIY4XMk08/uCSeoIzjLsIHywFrS1RFHrl5ve
82+OVZvHxrJOjT+R6mvYZ81MZBtpj5gXrz/Rei/3uu8Omv52N9lwog0nKvaUUk1ilOMMFtKo4mpy
z4Kk6wujbj7cEIJkVhP+RF4StcxcXTwNIk2shZWUNQS8YLXvqQyRjdWLC7jOSHEb+b9xREenvMfU
g/LiTJjcdIDuc4+M3DqtfAcHPYfI6oaguwSO6G+qqpAVR6kR24z7H8t4D0m5JfaG5X586TRba9ZH
w2L2L+GBJGrJxlNn/C6BhF46YX+oSphEsLl6U1UjpY1J51kU2Z5dCyeEYYtDVy0GIzBrE91m6fgv
aegdHbubrxYwBxplVINgXv+afereevsbKb/DuacOuazZjEwN6JiybeMwDv0LsNLyPHsphEHjeX0E
uWvln/B0AZPthLdJ69yI+wZ/fiDW6RLk6/fcn8T+6+/M4J1Znj6K3NovOFVOXi9eXJ6pXTNq+xQ6
1Vk0Qhwt4AgHgl6vKRC7c+1BIxVzx4dTyJOryRlWBY8n+ct/wopI29LM/pHEZG9TE3iyj5Jm2xWM
qSgOf1hN9H0idjYpy96551NYxF0Oeunr4lg4o2xVPyZthbGFGx5c8+lPZoMF6CNhbiQ5JUfe2Sv+
ybcCueummvjCxxyXfSVqzJRcSVStWWbDXVGwpOHKHQJnfAYm+vVnd43WoTw0MP/owk8MQpR3jYMt
w7XXa08ZKzNv05epfQR/VF6mxz3Fg3/Atu8fv6A9UW1CMRwnsAuTU4Nf6QzeXJNkAM6CYVlwFFK9
tMFwbKEF2i74wiKqOgDX7UNrz4C4HPsXdFj+yc8Zavs1ZmW7HLZdPquTaWas+dxeXes+P2HgkXcP
Cmw/q/bbnNux6twuMXyTCjtvjYNoV8k4y+gTnGsFeou6wqkFjdRgjybM3VDw8aReQHy2lTBpHqk/
n5e6CI5GmRPVMjp6U2RDvh96eWQP5CXrxEBA2ntSD+CprTZn4+L+6nTJlYv2w+kxHosqovS28GWX
/FSQ4uMvd3THGB3298zNgNsZvCFRFZ01zd5lNVuIkT3bl6HV10HZDqtF27xp9ykNg+k+mdl47tzl
bCoXmWA2vqaixf7a85fU95iHBd8aNm/7Ec0CT/RjtkzlDvPZ5odOit9uAXB+0WQCJVlq0Ac7LVue
2rIIKl2fOt2xnOBqp9pY2p0xh/3GRil7oeIghAdqr7agpkTzWa1jc5qJAYgJ6dCJnVLHZOM9Yge9
HczlV5r1yz5VXrOZHzsXpxyCzSxnnnHPBBc0N3c5+C+PFcjVwFmz+fpLkPsBbiYSuDBXWgneQkIQ
ovQ2PWABRirPYIZoCXykWIWJQ653YmsG86FnG63N4HhHnGQweB1ea38Vm16BDzR9+cpahwjOFtJ1
yKivKM13fnJ3juaBxc74iCOtnTjXTctEPSeIIwrSuCW8wM7ILSD0mYSLKD9gfjE28PxYvDQ/3Ghb
1tLhnInqjefURybGemPzwe+IfLznfIjnvLLrZCr9JwbV8qrcyEKjoO0NN354WfPumkN1oQxvvwdW
9qvZTHjgwKJ2n5VQZANHudisEvBZ5A0M+i6FRGUf2E13kyZjtmXNtk7/Ex3MsLFdIU5WNlN5gzQP
6uqq/Pl7ZI1feSyPbPa+3IvosaVTaZd0hCVv+0USJ6ep0T16Cei//gk7mboBysg2qrCI8607wVqH
C79YMbf6ROvtxowrQE84Uv3Zbz/nprnackOldxfuxDh7ctj7q7+K0a3VTdbfkfHPwjIwrgZMpplX
5ofSzgzokONLrjL/XKyqIJPdiVPdehuNoNrouFHTiCq9KMM7P3QvrNk79yllaVPzsLRt1D75DY8U
3GQz8W0uvBLJJ1F5MJOjcvhJ95VCKPYXxNvG0VXTm6d9uasAVsXCErhOTXEq8xb106DuIhuyZ4hi
4xYNgsnFWr5OPfhdoVyoQMpq7kFGV+3bfCvMqsOt00R2jJ/b3KF2AhGWeQogQ0tg+4JswbFW6xDZ
GArHyDuUPr1sHsirXYb2R0+llXvdThqVfYkoDW/zCIgkjdpNwB35NiNwpX3/IzBw/Z0ZD1Ds59ul
C3k6Qs6FkSXgcXxga3qLoWxpJUMQyRdhT7u+m6PdLFwC/PqVwexivQzGI+XR7z/oJ9TVI2wL746A
fTCH2TYzW5vleEhDG5Iu2NjuDz071h4PWbTlP9QxTQ1jF3cs4q8QJsY/RAoo1sLFg1ns+qSMEtLY
7jnb2JRXjrtvCGRMygmJuGyKQ1Sq9sz0bitX2l9Q9ewV7WCfU9oiYZbq1JDYGE++komq85ONavYC
ok7vJe32BNyC6Q89FBSvnRl1RhwYBZm1i9/uU1YZcVMWKbwWtz7UBHTE5HOjC9H2eEyN/iLRSMd1
aKsnO7w5uT3cA6LQz4GUF9awXWIRNiGzP3lJzTfMJvKXKSqvMjs64aVXq4lOq2UeEllXz2rNnRlM
HHAE9+h8XW5MANKNXemJ4KhyGz3qzzIzzDsnEhbiKlgS8k34hTOJftILd/XScTuUmlzRxdJHj7gB
Aki4rByj2DtNl+0kCaOxoKSEYWk98wvkh4Eq4YCq7vuUusOT08utZPJ+sUP5FyuUfosagFeV2FeP
msgiVXihBQKtvrrfDJr3bdakz5ZrMq4ZTetZqZHnf4Ro8QXyBOyj4yWIFON6zGt+6v6ZJmy1LUu5
WK4PkobF7nRhsfjUBeCc3KEOkiDV/4qwjJJ2FmvioaHfBZJvop0bchaKabh1DKOGTvmbHNfAXrMa
3Y4ubIRyyD9Gdo7maj3YekCqsbgFcBTNp7IwKFWsur/jSGFKV0u1J+Wez3hkpp8Tbu0rdj7BUr76
3ueEdT4mdEDuMFh+tG46XrF5/0Z9tmfHMz9X6QfGDNDqLSpsnzjFnH8S5STemb7+lwlvwRNk66QH
kKgoZ59RviwreU9ja390Lj2Bbb2ZZBRiXlcN831XaH3zf3S+3xysvlgOhMxWrPKjPbyr5RlGyPwS
dO18ZL+uT0ZWbd0gK3aWzh5Opu+SkJ1bKcZun/ftb2aYzlkO6Y+RYPFfePP6jU91djKGVO1M5+6R
pfk0Db6+SBldEM6Nz1NUJVZLcIFXB/5m7VzzI0VqEjWGc7Ft+6pt2NXN+khqQ+map213iVZQ0U2R
+6guc2qcrBD7EQc/++GFcGoAw6sY0kSaqSa/2iF0xa+3IsWLUwBp2LqF+e3L31XnWxOeYoJQK9p4
ffiz0UipZzKONY11lqt/6TwAClwctcc8ggy0Aq7OoneTVStVhjACvEk7McviOoIRWigUYxtCxEVo
AqSEyD6NdDCOfvBoM0XgHWfcZTCRQvMM1E/DULn6XR33FNQ3NwcNjyqk3JmleMoJayc4Awo3eoC3
dWn+jiO/FxAJPPPQ45hqRPtaZbuG2XyfBmqjFAIHwyC3L7/N0ZizjVcHr7TFHXlPvbGjaZ8zCLow
YetiupoW6XnBLtQXGMYNRrDoo+erFwoIXlQpE+O3CfRWZ/rALBFDENW366dsPqM3+CiLod8C15Or
iS3oUfnbd5DBZwjKZIlnwTNIqhbfXfRuLRhP/MCsrmPfeEdXj99mfov76iMO6MsKdiJa5X3asOXM
J4m5bm3rgz9kSG677s2Z8UE1BajoJTefOkGviDXGpfEMUEb7cx07KxutMF8pmsqaGbJefnFDetep
uq6IDWKJywv+zFIwqiGBLxsdlILNEgBkxxxjloBlecLhehIeO9SbUFJ+TCuePqskSchNedwXRVnk
pUeVBptSO5ywAdtKEnbSrZpxDUdlwCCwsYgAnVHx64Jxlyj2ncprvuxg4QogrRLQeraJGM+dUoJC
gCiwXyCtzcINs+t5zLRg01QvIQUOUF/ib7ukGlCREpmLKW6sh12llUkD2U7HyVodgP9qRiyB6Ye+
gPVOfkM6sNIxZdluzvgSu4749zGqvlWj0yYuRsZhdqrjunbAAgKGDq6IzlMwDdu0Cjgup3rdTxCg
W7HeOn7i1guIlyJ/GwEYIwy6hMeVOmEj2c9QpILKpJzzFuI6WoIklxK7E+rxn0KD3sI8aRyLyCLs
wWPDXdF6bNy5u4DaJRsWcWHoyPlJjn19YGlPliIz7r0/jd+qNDXO0ehkz18ttjPKBwqA18WYJRMy
r26fRw/mhXDGPZIYPlHDfoHcj0N1Yrdh5QHpV3JZtxhFg+0w52CTtevgTpPjfio5CguSKch3BAwM
9uPKy/8ummpnjA4JkmSFMqqujrP7r3KgdzjzT0SR3pZwiOJGt7rsvlo/LyC3dhAFpG14cRulq+hO
978XXg+qBGTPllce5EQnnxwd/k7ttOITt/xPkxiGpX0xBprgENfEBjRFfqzt5bdpd9W5XXB8l4bn
7khUe8fg4VzS+bcM3I5IaY/ddEOiQfgYWCgQHQxJbSyeZt0/ZTROiO3k6t1wLI27ktA1ho6kpZR+
8BnNEXT1USLVWwYWvB1g/pzp4dlfvDHJSGCnIWsBIrT1R7EeOu2NTxoSxNHR9R+TwUQcQBvCWA1t
OdUyu8sCUT3maf8gRgV51F0TqtuOBtQkpbdbh027tOHNZawtkP7vgK6aFPNwt4q5O67Y41jny+mS
u+HNWtc2Tnv6VDXY666qyLCB978VlQNLrD3rgPRn0ke2ZdodVBO9+b7AtCvX5X+cq4LgH6m4OyzF
ozj2BIgT/lGwEQJPTpQdL4P15FgFDtyIqNtSGFyRFgTMiKukDFC9Q5G+SVglB8Precut6ZP7nONX
uHAAjPrZWoRPHNIcHGbjAbS3d18PL2X0GAzTlfCLvSHcB8x69c7ggvxE+HpblJbzvVmDO/+SSGDA
QrRHF7XxJ+g1TUjQ7vhWQgY6h1aYb3QXbL15zBOH8TT0PtVdZD5iC2XK7rDTYNKnVwYh5Sd24Yks
KJhBEVYGwuHjxaK0ly0CLdRN8zZ1goOLl5cglLHZyzRjYcZQ5RCoZeJz09gQfYv9JnFjhlH/lVB+
jq2pP0fTDF84pdhslXvUqO6RPeocT7x4zK8qIrGJyWOqTjBzNRnx6hHPuxhNvSWHUsEbk94eXq1L
Z3EJoP4glnNfu6DRG80y92BZ1dXXzj/oDd3WHcSUhIO9wLo2fcjn/2ZS4bLWJ92FlMCYEnsnWZG+
g2p402FQXocAkQd495NcGiKla1B8aeRweCiSXO18yfdN5Kdk2K/4EKx7mNavIbDks4RtQ7pO/lt1
Ytja3kMHxD6rMPub9BjHOz4z/nKg+q5l2McyiMCE1OVlnANxaFNY2HRx1alidogRkTNePkJUoMw9
nE+Ft1X0VpthWPKrI5oLKudzJKNu3+Rk/9UpgBTdCue5FOlP9u0CNtLFj0iX+ZoG9Qs2WNA8UYzj
Yb5UfJRe7oLj8eQaG+jxt6qzzAMOjZ9LCYHU7fcp582+Kgh4G/Dp07LDcfOrmYrF9buYtLLh3FDC
U4r0XLvFRHXUwy82bETudQ8IQXdgfdZo6k+yApXoqpzhhEvmaOMuAlHNRi7kdbpsvnck/kLz45M+
tePkYMqFFdNAycIJ364bc5izk7T8nz0BvYcxtBAoGQ7LDHi77Esi4pvVD3ediof+6VdGvIKaTWNP
udGfigob68xC5lmtdXvJ3rs+4Nq1/o3uP4B85ovl0I+W/cQ3pTHfYAP9wR59OsyVAq0o9SXQDiTM
YgF6649/qP3nuKMl25ooHlLD/Y6d7pp6f0Q7KkKnKHCbMDgg2GNnGS0uIr6+5iEtzr1ol2+RyWMU
s3Npb1HeLGDqOWAWWz3YhAt3yzJdU7rUSs/gU+slKXvLI0lr3marmGPqdEkF7PxCJsTXXejwZoc9
E91C0RQzFatLiLRBL5nbvTehveD87j0MwKXc2Yphj7FERMeGOKu6tv0hFiG3ijmQhtKt86lOLCw3
9pgT51dh0PTXYj4/FEp+1+xmX2EVk8awK4X/UQimZzYAUS4QvemG8OfYQa5PdbTT5nQLAIB+itPs
Q3yYU1clXzo5FGrkISsYw6IhM1ubkmrEFQkb3Vd/xk5uKXs/AY+I59yr9lYWAe82o5+W246XdOV7
GsrCTNb01j38gwhY+Y1BU2yFQcj6Ygvzjqp28+CmbleVgT6vhh9TYdZAZzEeTqh7I+IbCYqbD7B4
JnZJNvFOmhKfVRxFpMqJnEBausGmDAyYVM2NsIk+ITdZxXqJ/sGfXhPIz9Dg+/ovmIWP2bxPThDw
hsLE5SW2eeGV4jWNyn3dqKNTSIoRe3oBaA96jJCQjS2v2TSjL7BD+q9xMOlnJa4dAV1Gt9nv6hEy
UFsUj9FXQrPPvH8FGNc+NtnYvNiB6fo5sKM/xKt8FOOSJw1VltRGsg3LdUycOj1GDUCvwcSgIPPZ
eO08RM/rgwZQXpqQfVxfExhtrtnJqJ7RKnNltn1xCsN/Q/5ACabL7x4wa1+7T00XVIRiVxSGBmx8
bJmYd/+4lYMLLW26PTlhP5yleqFfaw9h6Y7bOXffI11wpzpwmRS8ta2PFSTJFFyD0stIgyub7ux2
rNgqEZ7t4R+QwmxvLhxiZi86xE+R3odW/+IohCgR+JXDin//nOLK3iwpzzUYrbesIJ7NwbqxGdnh
br7U9evUWTvianCDPpQuj7PcbBYT7w4rywiUHILFgBH7erY7VuXZVBVgxeGqe6zWnwqUD+4y3cu5
Juqz8V5rxpUoCSdiDx9o9VAg5jZYv+683vDZXM/robLzWz6kzhPyNsom2abnVUlGQaYmLavgRBgU
5lZTBM5mMRzjXnkNLqAclm5eXTVIrEPTEt/XBNL88LrmWx56uD/W7CmzGBIaObXeRALiGoiaibtT
HFeTE7cg9jT2+ZnbLwm+JLYIc49isj4tx7ovom3NkmQDCZsBLDXPwe9Sj6J2WpK2dQ5mOzovxZ2c
k+dxjOQtCOukCzybiJzsuysMa2uvOYG37a2RhDPylq+xRrAi2AufgzxlclVp9nCC7Gf2/cj/gjOO
X++kMoATPZoPRnbGWzo4f+xwvEvV6x2nLF3eIMNXZ8RLJqQRZy5XS+tN1kZLNe6txr/5adr/afzP
dTbaD+PbHPm8V7n7hzcf4GheRPaxFsVzEGIsIYX8y5iCzul98M8Oav46WNofLg/wVh5JihiPGWPp
xOlwrhJ2RD7NQFtpEIUyj7BG0FaLIuJJfbiNDCuues123hhdJLMi50pYblOLXaWuwh/k86Zbvs+P
Hm0X0+MS79Jmepiuvh41I1vYU6f5XiFZfu/XEg0Z+bwb+FAzTQnh5pVKnxexGngeHtmDxDpRUmz8
zp+3BZJDJpLY4wlkf82qUZ0oPp4NUwdJQTi0GfbEOjkuESQkcO88L/2smcskAzFInFEPzmplU7fK
uj7aQXng0KPhDiZ1zgivigc3c1gOqyTM2nrnZWm1L33/DUdCmlj+wq6QtipOnTU81pZ+1WFE+FCG
A2QxrYSbo91AnWfzk64XI/Kvi25Y6jSwUXPt35CsYvZX4YzmTMtTXXgUHSAf6UlysMYYdJ1wuaND
Gl9Fll5twgjQli312aqL7jTZRhlblXvIB19+bz3Gyqtyv9nMuE+MbpukX9QSY77VcTuo+uUrZbIh
JMgTLlnGWvQJygcPxQhXufsDTjBbGHroxEHXc8pkdJpwFjyj7Df19JZHc3tP6edNLa+h3XVHZQzU
1nKgh0YQ1KcriQoUU3EwDvXVdzP8nEsIHLxrxntqH9CocvjLLtxaA0FRYLfHuzXon2tnz4dp2s2R
aTMUIYdj8OubGBnXswDAoVRCgCbqcNn0NaUyAuohCdR3wAr2y+pjSWlyEQui89gMdt7BMNgWDmkL
DsV9sglNOICRNjemfEgk0M4Fx6oqnlKDiMdcyXnnDIZ9syh46DDcMC5MIgcz99qjxT5PwGY2ahyP
RSrQ8FGCbUulo32bcV6R2Tyi7t8Mntcd2pb5Q2fNYBwXMACeiZxJ/XSL1nrTA3Nemg/4d3ivnW9V
/RmhzH1ym8wn+WBg9gqzVUnTucFLAE/ReP3Ot4QAY58fJo/ozcbLdpgafxpEtt1x55ii1Ddctuch
AGBjGvlrhd/qbj4+0tAS5zykWQvb5oiBcbmts32D9OSe+oos+3LtdtRr1mUO/G3dksUQGPMaV7h8
DuReEsiUMgNsXNMhJQJQbgXraMOICiRf3pygsFyLSEXHiiOocXozGXOym2zm0xCo7M9h1cWR+LM+
ISab4J624ppzEWzP5ho9D+7VE6xAWK/TCZbuX1i53bYj/Y/FglSxb2hmDkutwfO6zQ4t4ZE0IFLk
zPHoGZzJVde/Ynbd+b2teU6qt1JQVKaqacjhkHEXjX/MWr835kjWgC7mg+5Jdg0ZcLA7PRRkfD0F
DIAzJPfnUUxvjTf2IBM4vkQphx110x4D5r5kcbLDo5ih6BhsUjzb4l6Qc4ZSqH9uuZupiIYfw2gx
qK0gAnV0tzW+m8TsF8r1VfsncIev0gU4Esky2mDJvyGsSlhc5f+fSvehsf7f2n4MR0QUkf8Uhdjt
/kvb35qzE6g5c5/JGO7PQn7KAGBSJXerHn6wix+ubgRYAT7y1jLYIsil5bzp/HPeYLkZUI7/32Jo
hqr/LdTF9YL0kKmIzR8Iqe5/uYBbUTXZElnl03ohv7xN9IDvOx9LksltzlT4xC1ciurf3LqwJhH6
rMK09irEGpEW6mAi00Pt6S03rwYVZ0x8P1EofjH+J1PbbHZFoN1j13XvwBXuUls1bzFDyqFVhxIQ
0w60GJerDOWL4VDM5TTXOcSvvQOJ3RPsWjHBM0uVTA8DvJax6AWofS509TiD9EKaKhN3Y6/rqd9Y
CAREYBGuCEwArBgBa5hAjm7A6My9hbNK740xA01leUC+/d13jIHGBOCIrzL2peIUrPMHvWZ7MXPi
ugcUMIsNkch0JdHDS1vemEbyn/Tlsgld8DCt8ytiHB7nvSx2Kzo1tAZZTDI5IUEu8zI/Wo/WVIGX
141GVVmcpT3witUIYbN5uGRwY+NlpsEKS7WDWJE/aXJwjXkcmPQ8shDbQce2mf/0DI3AMpUKJM2w
t62eMTFzPjkUFQNLZo4qzPdFZaEmBFdj2cN49Rpvjd0540OU1sqxNn9UIgWMkH6L6mY6IJW06HGH
IJnFX+LR0DG6JAe74XuUk6ZrkBaSGMq5UasggmPLc+lZoY9GF+5sUb7I1kkCRqp84fMnhco/H5vj
3QOXxnrI34FCYKaJEcykYAnnjoS8GY30hBUEc4hlPnls0uQ/1+XqNObfePFKYJ5sRumeP+g5xTYt
yt+RCH7y+ciL15X2DhEUmXl2+pe9+TPpgek+DEfq3tFprql8zwwgcpaZ4T7xmhaFImzgLOjAuRgf
PhuT3naJ1hoo0NSvJeQjDnMyQFE5AtTC11gLLByz0lPCHRLwteTvRpdTWGT+rraoXaq0e82StotS
GqXF2rX+j5Gl8zPFOjuxpXqygmYPoH/+9NRkbirZAVI1HtSqbduW6tb/kFkPMCVDjN9pl7LIn1cc
ZwsY5tghGeVeZNYPRkp2ko3zJwXkcOwrxF/NKjkDyuo0hjb/27exfrXNbn63PHbtKUGUhcXmM2PO
eGjyiq1j0V3HYJJv9WBc2IwhKkMHeyUiBrBDOf6KuuZZe8YCXRkgnp2m07m13X3NtuyRjXTTD4s8
+7w0s/7CYZ3PgrnSZrXYLLjtSsPqNdaHM+fkLLYHbyFA8OE4yFPn0FJfb5yweTcdEIarTwSHuXyq
KWD1N775ZHonwYAZuoOrGkM6wTGxJl1k31aR/zKn/LW2L34IhdZl+7znmyHHTbOt8hnO5TOiP17v
kyPW8WR0NEbIE46DXf5mY0YYJ2HFIOYYTD507sK9Epnhb20Mt9EKejG1eNeMlT6pWixOsz9WU6XX
psLnqgWStebhaHaahuDIoNxaj6dr6QZ2e9UW6aF7xDkxHvxCoyad3Fd2la9tBBIXCtx6a2igi9Qq
Tw53LI+Y08bAuH7b0aySMXrSI5GYw7IzTU2NPveXbNmbOVq9KTAA45PtYE3sS+i3b6XRnRdiuqKy
X2Oq4nkbhVO5IWh8gvHl31lL8cZJ9l5Bk16U5Te431RS2W6wIQMYG7Om2b7wlUbbMBs+xOzvm2bc
NUX/DaAD1pZJM420QOB3zmkx1xcGhFvfdzwmXetHpVCso2L0AL03yDoV6//RgTvUYtuIx4V/4Bez
Tzj1+LciQ0mG6qhstKRLgMZjnlVJi+r9xWyebYSgEgynxyLYC+Fc6uF3M40Oe1T+mDCTWe/r9O/S
2GvchTOBxUW1S2WFKLmE3sqWtd6WJgFnTpNjBc3p1AcbTbCbPXv2HJ1MkqAYpGOXnZAKa2Z73xn+
UXE5e9QbZEt74Q+/7HD09iAKKoDUDpOfPBIfXu99C/yRoCJ+dENS/NbODtrjjoUSZG2LwDSSxedG
rGFZpzbT6r5qf/fmZ2FA+0PskxoNuchyrbdsR0EPMnM/APZd4rFjEodxZUsfdkbufF7JzntInJln
TMGhbJBP9FZ3HNeofWn4M5WhwyPUyulWI13CydBb28AtntcxJ9Fxng7DfBkKduORy70By/En3TxP
2NT9LAf8eSQwrC+DOiyz9dqOzW1ou5tLtiXLmAkM1dquWzEY8yGnLWMKWW9w9HsQIVDnTW22JiZb
xh5y0I4adNqvZNdNjdWjSZENG+KpTGg+tounz+sjoSTsht/zwsee8/Yh1c2eZgPdEB3RRjL0fcir
9CHo7CSqKLs1n5Q9LN/FWZj9zxBx3Z4p0a2iRUYJGyWuLmEQ5zg2SukRp5TkTd2BVaNFsXWww7xP
eMDADjMwfwVtl4HWSnOGPulxzppfukvfc1E/Q2r8BROeaHDpQSrlM1W5k50wQKZAYujmZWGDDGW2
TOzhBNgxMG6zIa2dO5sLM4huPZeFrOCJhT9bPyovWYt+fEH3JQ3zZSTx9UDFM1GZnQi4YseKOk/m
xVNRMvJpKm1t26ZElitHHXtTmMyFYPxFWMUWrVe2adz+SVoj/rfsO4agFE8GS8UioIwwv+eO7vbw
/2M7xO7mVyHNh5fIDqm36lFFtL1n7HsWibAGRzOBwEVgO6OHB2/g4qOn2ExjRWquzOaNPQD5LgJ3
vgTCnHhE/SFulWky67TwweqbXVnkfII+d6ysOtSClSHF22iI713Owt0jih695xn5pvOaKfva92xM
MQMchRWZcZYTbFvW4bHKogM5lUXcR+Gna0v/0gucpExdGfnD4Q78lGg1gmaBoc3Zxnc/StHcJj83
j6jpk44sXtWgBAmjLDjUNLLoaC/EkGfnWYtPyQN1XNk/8vWg6mgfJoMS4mY2+f8wn3t7Kpcd8/I2
Nluld6sf7qKU3DN3Gb/RhKHVR1wAcIkBh5WRDOUxcNHohl4GIofihcODztd707jaYz2NI6bUNGci
KZ5a3aB2nE+dy1DSdpt+P8zqx9Ct39guOkxzCwuu1V+/oIfNLE6ptsrMjaPHfvNwy5D3XcW1ZTDI
9bNEadtHFeAlEI/zs5QcUF24gkVpEXx5mYNSWT0rY2SGG+bcyTlACmTeVjxTQI8FQ2NrYOQ3mevO
HwIMDLJh12lOqDlX3lXxOvpTegwYvB50KvYELkRxykybxnu5jdHE7TcyYMv0GWuLsVM2fMUGnxlS
bWKQ7PQdrRGzURb0ZvaQuBCdgmgLaeKX1BPC/G9VEUS0EnaA8cBFS47OPGDoDmOLqWVXVbhsSsan
JMezibNZZZNBM5YRwvlII9mRqA3XRxFk6JStUtkkhLi38WCnsaR7iA3H0zESqqcVMdidsgwq16cj
HBR4rao3NfG3jVWSjK4eoRhXxwQ+4Jjjh8V8Ay4Bf2OMT5bZhW+oBKrdbC/l3fYIKSYHI93jqNo9
tGVbY0qbxFlocvl/pjj1PejXW8m1uRvah4rRMdl+AcZdKGKvM4u6aOTVb3LKvALpZdYz+TJs7x2o
8THv1e+eSYqn1vKp/AAJkB9n8uQoTP7BniXUhKYjUvrUiAEtqB5wXS27rkib++J07b1lw30chXqn
08PWp1ojGbohv3hFus8naA5u6f1Dt1I+/Yes81huXIm27BchAkjYnNJ7kZSvCUJlBJfwHl/fC6zb
XS9eTxAiALFUEpHmnL3XpvhRgNhKPxyv2M7qyRX1AsqrImN+m9qKodnKTqEu9FVKZX4RpYhAu9jc
eoyeIByJ5KWr0x97J9hNEOVXhhiLDejaUwMKloUioWp6wVp70l130SW7UWgaFpTPAfskelbCEFLT
pq7lNkc88xixyGabp2iG7gasbrtOw+ckjcavsIF644S4Y9G0u/xt0+OYls89fM8dCQZ23FtPTaV6
imE+qvBJB3ILOKEqRncVGvFTCZ3rXM7xyxEw7rUO3dEvNMIJSFbRJmXh8lPHh/6w69wBWVnzs8b+
HwVd9NonhPtqgn1BY93b8BZUsBYB8KQ3lX/mhbz5NU1iY4Q25NAlG+m5g+Kkx6W6HGeEEY5LD/PJ
og76ZBtakKgC+TMd62JTKIG1g2KWSIufA8MEbj6TauloM3PnNI3C7DPsTJL7iJ1fUjOlW9qOVOOR
+bYMCBW+fnx/KVAUQXt0wtS8icmyyV3kIDmKbIpm16JwNiywwwupZPgDQ4u1ieEsE0RpqI0plLLW
Yr/T7EJ/wpEH3BnnTPkqUrMg1D78zGOWHhPhbKtQGMCsPfUdwEwby5lM4/nsAQ19w/zF6jYx14bu
/w4Kn3+k7b91kTR7Yj63JpamRcBaB0KypAIbmuwKi+/cMNNNh8DLTfxkIdv+o6vNz8IJDoLVpzIN
a8d2XWOrXpzNvsdeyK/AnQthmDOKI/TZaumNyMepEQxru0tAJvvWrZ4K/95kZrrE3rGccP9vAhw5
MEkpDwbhJrFi0LR2+ORRlmMMqL+60vrhhp540ftyO1HpN9lQizj/KbqgOPVUTtnQ/nGa7pkyE5HO
QIhWDl3UhR1McjtC52JxZn7GpIMi6Aaj3HRuxa8YoZls0XPdiez8pdMsW1Q6xDctFDshzX6XQUIk
KMFCAkL6yyDEYqJyQRfmmKG+QVeKtkXpB9f8gdYuOPutQijmYan0WDG91xAnVjnFHUT/zjqwqF0i
5yfqxW4r9tqPnSbri5KGn+Xf8zScaJExv7LVutSxdwhjqz3Zgn4lE/gy1EkKiIVdUNHAvpSMeMdG
01vqTl88CS1c0/fLUOueMzsLKVVYfKxbwrkp0Yw9FZsEyykf5DFAFatdfTH8nk0UG5A/kDEBC+WB
vm/dwKAo435isGz2U4hudyoXfenIZ//by7x+11PfXugGltTamBNTAX4S0JcvnIKYQN2CjmVTeCG+
NV9pjnnWNUUbrBE7b/TahT0MQNmVwTvE6JShapKZIzb+AASpnOffkrUhz/cNMjxblQEddT3JlzxG
Rp8rRBKYbhdgsJE/uoG3EqHjkPlbvMuM1Ac0yfmiHKA8R3n0E04GnkLtKEa9Wg9ti59DRB8Jg3EZ
hs7KTq3XuMIr0rS0JTq3TM+ZAqliOuU7wldUEC3lAb8Pna1t1v4inzOO7XDqd8MmRlC8aEonPCiI
3vDr4Cf0Woy8BlulTW42A/zS06FXCvIfFoYMKHRY11AgvsPrkW8slb9HysLpwPqlmTFSbjxV28jz
90PdfZAP0izNpihXrfDF1knMinXfFK+7D1+HA+pSdVmRMmCvJaKPdVqaO0jLyVNRWhRya1YlJY6q
cnZF+8Ofoi1voZM/CzHoZIOKDUCE4TxYP9Jw7FYS6eVksZ8eilkzmMyIpSzbk4/A6DhNB2XmSz0l
p4eaFuCh/gSrMcWxC9q8nqw/aIZ2TInFPbWgq2sZ9ddMhOZSc8a75/TmrgnN+yje+2I4DHarravG
yxZo49VSFiPsRT09egNTXltqwzJvGNKJO8DqP+BOyujrsWb8sO1SA+My/YIlUDKS+ummqYsn2gkr
M/QbJB0FYCO62JQ4cgT1qC3QojLAkVjsy+Fo9Ko9qL9MgTmPLMD52dI6H1j+xqK5ho6uH6LCHRZV
4fWHcOanp3p9pWVDdS5/SSSitlqr9GVTURev3cFEq4DkmCLHJWyDBVHW/ALF4B8hAb45SMSp4uGI
ac0Wqj5YmqHNXyZfPI2J9oKiiQCoMErXQmDlKiYSNAeEL/skKgJQKcdqKPXNAMNppfKPsYNF0dBP
iNp7hat/0qNrayYvTY4YEGk8VSnksAKHZzA5K4w70d7r9avyrG3bSH0d5oA9pjyeQ3mJWbBZzJlQ
cpZZgamtkzPnokfeIYMdMQUOAi5TX7rSuI9m2u8rHVRBlNKEd6wUQG6HPTqpHWc5zSplincMlwb5
RV6hL60cDUJGxEDajfAK2tfOHZ8SH4aUn6ptjLVNi/ozaebFSvXrXjJ72iXdgBFSdhnSk9eMoDqN
5JtZhmbtVAZFqmg0tplBsaF4sOpjVyI+ZAjuvfFmKeuuRWG1RBfBDpN6PvYO87tXSXIr5fATdjGK
DKtZRKZbbycEl68oQL0qQ+CY5gd3pOonczJ6Qll+OmSwrEQGiMQqCdfWwArvMJ7Sz4Xs0EX0wCY4
QFPzR6qBD9mIOyHPqVpSBY9zYsvsc6FNtCB1bMx+6x+Svid8V0YfRoOoalJjuGidnvi2fnD3XcoH
iT10q6nZiGK6SwPS1koY7nFKjVnFa53dVqCnjPFeGM0lyw3xlNbiu69oxBky29HuYVgB572x4Lsn
tnTZ9Wms3rJmnRep3MEIZpiM4yMeF+vUtWBNK0pls8NnMe9z2sLsDsguj6UI7yaF7zTrIkr3KjpC
jQcrf6rDVqzTVtP4I6SXqC2+RVsCxzAAP80G3iTnKSwk/H10rEciBf+UuKqr1ggZUrp6zRNRrG1/
aWPqjQEObSkFoxWltJCk/FEMG8GGxjLdwxYXktKIncDejO0MB6VhxnRfLzpZTZtOH/Ym3CZUUzaY
DMbkJOU/Vyf9pY/bF8r4q0j1uHdwQzJxQSotXmKT/L+Q2iOZA7QueszEmlw1bfqdYXfdeVqMV5YZ
hv+E4R2iHhqKLy12Zk77DeFng8grQ9ya2IR6YtymgFI3YfVupVaMqNPJD5Nf1vrfL6kQ5wfnBC4v
OahA5Id4Pohh9DZO4satjgNvKJceAvCDqWb3UKtK2nrxjxJxBk3+KDs08+HxldVVLomVGpHMlYFt
mM3rfHxc022kFIHbeDyzj7OPE497H1/9e6v/cfnv/Y9L/+Ot/r/3/vcTPN7q3zv/vfPvu/y79L//
qce3/731cel/3/8/f+rHvQ0JNxs1okOffyW4mf/75fgpKcl5XAgW1846JfMe1eXQP7m91z8RI32I
usw6Sr0QsBqZhFuzTy7/7kBuUBA49fU4Q1MHuQCoI3lsGrV/nMOZNeerZcMuGEd5VoiBfcPtXlpD
719IIcognb24yVFFGMXbgOITlOLuyZHWzmwIx40nvL5umDuvOO0Ebcge0+b8EpdHuaMhQ8b6/JIB
jT1D12DQhZ366ti5vo0J7fjvahsW2wkFEYhhbjYHnC4pgsD142ZkGPrG0AD9/r06Us2OqcZuHi+z
iQQxw89qMA+8s2VZ5lq1yMcfV3MD/acBzn7r+zrvrBtkEfDZ3T5uRp8sV9ZMjnz8F0ixYoqptQBU
DD+GEpLAcpXUu8f3WmatVqBETFIZ2Hag1MDByX2L3qUljScweZeOtpvgl92RdmvPUrNXf0+HVnGO
KcRgQZhi2gN1tLMTCJmPq5i1i5WmYhaL89U0dn63xO5crLzoz7LxL3o3UDzy2HTlgVa9tCN2Kc/s
7eXjZW42xiVLvas2jNWL2Vb1S0fceRCTMxJX2pslfe84SBT3Vp7ky66xBqzJPUZ/cDyHRDrZsY7T
X4W0kzt6d3+bdoO2Vqyo4CJBGkY2Vc7kMtvAZZ76i0mk1enxEkEK4m5Nu1mI8j1/zF/yYFgwpDZ3
Kqv5i60nDOrCtw4qmdO/kgBjRz44J/pYl1FV1k3ByLqZwi8JJ0Yy/DgH9sa8uchPNmXgkKU23/c4
5Cm5W01Czfrffehoenaputo/3upxQVTyqe46nVSEOIyXk3WfMHdcIdiJJnEPoo34OPsOxQxLksZC
YaxKjo/D41LU6f+9bPT0a0QGYoXCf4qmIVrbcRmSfGnRykWP/YYbDadq2SU/SO367FLNW0AcYDFQ
5w1tcmvctO6FVSdW8v93EEldQ2qYXzd+/d8V32MziXym2FAOqS5B97tFh3euY+tzqLCnAba3j1Pk
W4A2xCqUTzrxb5hDqukaU6Qi4Q3r3lhXWzdvgltSmoCVtMK65kq/ZI+xX7PI7FLOgfaIvyowUC4h
Nky7FueBshr35qBRvmGCy/diAmvyOGfkQBBshpxFHY7xzTDcLVTa6ZzyCx56VIapm2lEqXKorKDc
am4wEykImnfhf22GuKUVk8RzKXHuU/79Ms8xpxZdl6ybFpxUiybx9PjqcY9nE2pK6jQL9RBGvVGc
R5jlTyx89evjTEv/c+EFobt9vHxcqCR5BomPXvhxznIN+BlJhlQ0ybLrYP3KPOFfHi8cNWZXp3Fw
P9p9hs6VGx6HhxPWdF+TuEqevPmuzGTxVjsvXmK9xEXuXVDuVESKoZax8aaftTqoXnFfERJHdDI2
+zJbEDOe3+RMrK0xF4yx5pw9m/37UrODMw/dXYTSvxdgI1aUorVVOBEiPhVDRu04jU5WGFGHi5j7
B3wrgCUc2IIYobwmRlM9eLfWk8Ou00nD82l9fHZa8tGUWn8LR9yYdD/YlIW0JxCGjge61kToxuOX
1ft43jSdbXu7DC203iyM/9B0uMZlWaGPxCjbVWb6XCB+JK5ct9nXxNnz49wYNedOIDjssbVtVZJn
JMSX00kfNaBYGRWxUG7oXJvXtsrzVUqH5s2te7xn6CXeHUm53u1R4XiiX7vI2U6Pg157/3317xwU
n3QXN+1zVrYIGR8XOnumGDgm6n0SlTZk9da0/MHjjl5dLwIJPsh1DfXRUkCViZYt7ZjSeYK47nUa
tZimZWHuAkuzb77SYDEG06FDNAlyoZH5GkI7qaZt/ArrhsxW0sNFNQzf9th8mU6LiTGQM1JfRbsU
R/sGAwz7xCfMNcjZ3FjsraYZduOIQD+njrSEQ2ecIeP7h7GWR2MSJ02foqXlFc+Rbq1Rmkmkc84P
qzPVyQbTSY2rNo4gM7LzoAXhuu/66V1rnqgvb5lJBJr0zJRXYG724FwfX6v5RGkb11wbnOPjFPYW
7olhRXnSsbb/zo2VW6wD0kpRSPFdjwtGPOkk7VFM+nfOHasCYFPyWei4awo9cl99pf6oCNO5LYkB
y9v6l2Zgie+pjNzbqBu3A2YKVqlZ8DTTXZYWPJtQy7LPzAx/F5KtfaeS4eop98/oGTCwWmNmbHX9
3qo6BeWkYTiDHzLpXXZvXNt6qVrqHWyH39wOxHbDsmKBP0V7s/uohPhGLPTjauZXGFGnUmwRgqiz
KAdoUSZTAJKBzukOBuj8q2p7/2XKG8ylkT2c2HF5u7CHJ+dZTPcD3YSnIWqTrc5eBdapdPaTG6h9
M9Q7o6/zLav5lALBTE6ZBdlI3A5l1rXviarYhqZWv9ezlN18z/D4uIPaLNHJIJp1PFpgqJpxFxlF
8NLa9k8lnTmzoqPLFAUEQZJNcjTs2rk1HtpmPUiin2nd/5FW7947Ty8PYWhP60p3yq+s2IBdNxZG
Y6GZ7cdzIHvjw7AzgxQeE+MhwuEjNr+MFmWkXqewAkqVV+pPweYX8UryE443Mndq5pB7bDQpA+Ul
1eSn0SE+t+iIi3UoFi1tgEmfY+hcEQNgMkmdM83z+Huy65+5E4r3iVYyblVvvMYCjp9ba+TvjM3F
yqJ2h68Dz1hLiTswjfYTQ/Gls+Piu4OMUeW6ftVn4bBbpM+GXjl/bPojZKMZX7nsy2VnEzqvO3G8
02233BcwwNdt0SL18vmgCoSDSHjIf4wqfI2NgWAtVsN+Kkv3D0u+cypV9cnfMqLsLZun1iJwr+14
N6jw6a2sbFKd1A3Sov7STPyEMor0e18CqzdGEpBEPvqIXHKPzqYlsYizI8zSnAJMg/0TPdq14B8+
Yql2ySqpy6cysceNjBpYRb5DNoVPviK1J1IW8HkdZZ6Qlx2GZCgW0bfj1HgcBu2UMUGexIh83CzK
/ePV4/zjQKdVO/27rQ2dL5zNHXnY//c7/90WQmSnfzwwydau/ZKyMS+ntL9n8ysASV+488dzb7f2
Sx6KamkiR9w/XhIUBm29+DnRvbvkOHGvXQ+4ts2BDT5eKq0trkqoksBK45rOdzxOPS5OM4E+pGG0
g0FRXvsEsw+O3m5Vwn6i/IHRv0fB/NpZz0Mb19+RJpZMSOmvMvo0cq/ajGz6MQLY3RW//U/yO9Dt
S/N3iwbbTZttMcY22/nxSk6fPAT9xUaXhmHWueczXCT1rYw0VcfMjsHga/Sg5rN/v2SqgK6AO2Yz
SaPd2yasvTkR5U24stiCAYDUP7+UQ9ath5raYyioarmsKm4okfubFyXFojPscf/vHLb0n+3guodp
9Pvb43xihTcbTAPCBybpJVWLnfI68/y4CJ/xNzCWdDt58CG7vu7eFOkShwEvFWl3eX0pVPzaAxl6
av3x1cfkvvLC+ofMJEH3MjVOMU/UDKnn9eMANJiTxaz9D83fj1se532Pm/Wm9cAUtOcSVdCR/j6q
OJ+xl1XNsLBF11/gg2l3f3SeeKbTz7yladoxFFJj46VEX+CzKkWmoDkpZkUvHsb9FAX3h2w4lH/y
lDpJN/fRBru6GnFRn7PAcC+g2t5Mz9Bf9UqqpzavXghpKl56giiwIX9Q3jLOuQ3uLSRxeh3PGuY2
COObn5j3otSNYz+/ehziUfH/87oDZJuQBDCNZVQ4O18LCpOECjeH3kZMF2M9ZPdrr1ybJx6M/rXK
xuinUYBOCdysecr89qONTGczZu3AZ0BZ78DhugWE8KNvR9m6LP2DZSXDDmy7POa27W6RvLIihXEH
tWHWEnqQ1Lt0R6n6Bn8Dl0/50uk2HfOgH7YdbdVfg0fjG7Vs/+6YHXEFUxZvHf6dtW6C9DR8q/1p
Zc67Vm1s4ec+oI08Y2ivK5g/7fTlkuBRM0DePYn2I7GZYWn6JR6SLMRhXT5ZT7Dvyg3j2LjWPNQJ
LtW4Jzqw1THIfWqDUSk/JpNGgNhkedR9a12/zth/ou3Nv8idkISPAgPl0A+Rc+y0kIEoLqG65eF1
akDaQ0tLsRaZKwqQ4jNwirPjyubmWDBAGqNg1ycK931syU1PuuoLNYC5cicdxVXlm/c2Tn+29j0U
Qv8TpcQlWNa3rZ6jwNsWibJvBgocYEEzwYbAKfqu9GDKON31eWItm1Q/eYQXbLq4o55KoWNn++2X
S/HoXMYQhqdsmxteS2Bu8IrN5UsR8rmezIplRuPTXJdeuOrMAm2lzk508GLxaxCfbjIGPM0JH7fQ
CJ91Gnhj3Fh78urhleAnvQgQq7P4w33XOr47qeJhgxa6IpOddhWynVWNWuO3AtZvexl0pL5CClSG
72XVdK+wUNcy7bQd/HCmEaS7Ko8pLfgp3TRW3m81qTn7psPFZeOpxUhWgEYsNN7VMN1DHOf2WXrj
j6DLPz3bCD8GhbWNYtlAICrgJySHzcIiHv6PUM8k9tqwW3ONLf4N0Wb80zJ2tW5pRzdKoy2+crQU
U1e8OhRDVtDRGagHExlCE4271I7N5yEsP1gFeF+wFBAkjmP1hJWGOl8dUcQf05OfXwCyUkAj2vYe
TZFzyIaKKdGjHk7+n4G1RHlnnWRbQ7ynCd/ml6L+BZoOqGv/gsysuwdW1K8lkORD5gbPLMvqk8xp
h/no0G9aSn/Xwuq+sDBFHVydVjIpnNNFtfV2AGH2kQelhQ6DR4s6v9iG8VS+0GpZaaWP+zevkbFS
zYaYaPgrNYx8KOPCWKRJo51kZ65USOM9De6a7PNd4IM7mxILd3Nkvqu8/JgU/LM0pIGptdGx8Fi6
Rp3AN+PDPYjj6WceFM4J6yF2lTzk0elNBtPUsNZaIQVVVpp7Kd3UwyAHZPitPR3ccFjUrQwXeVJV
71JER50slEXZ4PISeIEuaYOtw7Z+a8aovibK0bgMSMOk7PpcSsaGxgq8m+37X6Bc+Fu6+rR0US9W
5iDWeB9ZIaWEZfcBc1WFnwU8OjzZ5juaQXWPgwNLAYNJc6L0R2lKjhdTGAiIlLmRueHTnNWgl7YI
FpECyL3rvjm9V50fB2Sx5NfDo18qVbZnQ4hgFU+TfXgcfDMoweZlfbcQQYb2WYnfmmWXvyz/Kxno
gPqZezOV5t6KmXY/avWZKWU9TrPVK6K24eTCX4+kuS2UlkCNJ8CbXnyB1I9twsK1JTitqUWxX5lj
BrLQyJkdwG4L5chPGvk/cYIsqzbUX6OoBjLFpvfauwg6cZmse3TKtxjY5xoQcAZKyTIPxKGscPMc
RKqupAJbb5ENoXNU4PMok74oXfeeIStCkDaAdJQ5yODR7k9gOXA/TbjJBZ/Gt9hoGcFiD721DEF9
6cUr6rFV2cFqouf/KnwUJgk1kDjv00PRVfUciEt3d4Yqtjq8Bz83mJ6qHSUxHN+i8e4gU95CA8yr
E5RPTQ2LNnJRmiS+YbEqBnHVMf2gVM2tKyEz5tW0p4uWJytTSOOlV1VKsygRF4v90MJLWMiJ5F0X
QEbIEFn0WqKuMA7hrlcNnxGUB5dpkrgbGzxfFeGRKxS6iEo91V0IMv40zElnMWYstPpLb+34aLf9
f4d6YqYrYAqbCzmHW5cTRdZgpFOSKxV8OLr3kiZDsbC1qFtGplFeH4c+SABvJtDCXWIhDoo92hps
DlWBrlKnRNR/Bg8TMZsnZ1uJsn4pW+OrfcptmmQUGGJY8IJ+Hop24q0Cvb/ZiayOZoR0Ki2JSMPT
Eh5T2T2bqoq/jCSvFyhXAWCNRrqrolztwrTGwDkW2Wc7sJpwvPZOdhsOL52it0UhuugK50p0TLI3
vZLloqh/G0NV/ShwjlGH3OWhUpdyPrQxEKS2ap7Ttwgr/r6L2XQgeoPJGT5VLrRWDPGnpOvKV6sr
ySbgLww9OoXrpAOu5edAPSNQrKbhIu2s351CnFwbFGBnAJ0j8stIEfZMnFIHRYtVwtlm9/kujGRT
xEpdTWrB+kjbvEHLK2YZUJrQikUAj7m+MjApuYaGmS5dJySwXil/5GuHbfMhcXEBo/TbucS1PZ5w
dmLjOkhLFlo89VdNltaaLNltWQD8oI6nbl28Ttg3HFHP2sd4FL9GATK+UMCjKFOJQy+nVafajSba
4eRRBbgUs4ZKuucA2sQy7uCNaWjdYJSE17rgNxsPwl9pj4UoHEkIKyhy6rr1z1hMsgJ5uRot/zwp
/WccxZIKo0B/QU6Hp/RwnZu0VGvibO9lw1PJJ4N4sBEfQtSUYp/Yrb5hsJQqjpfEW9KMllpyKevm
+cHBYFlM3Q+RdycRikedv9KrGr1ABsOwl1qJcr+cJzhIctAN2q2l9JcEH9RGOLGztJTxO8xHd4tX
hAJupdCZNtN1QDVyDq2Uj5Ffk9fesMDzo2Bnj2hAp3nOxZ9N+z0DsC+qL1zQ/OowBl4dj0CLJOSd
+QQNB5NC2npA4kBQpPyqw0LwX/aHJ60kRNvUvG5htkhiTSThn1EMFclKPUibSNzvYd1sTNK1q8QW
b67NShlHs7/Q/Uq8dTTckAHZlAEq5MWehgTXQFWzrcwoWM0RWx3ioL0LV3djAHN8B+59TPyOACKv
2AN9/U5qUklGOeWvzYRtyM5dSA+WgqkQkm40Ze6fVFnpc6b1w56eLMntpe2vNRc8L0LLwi3jT3gc
xn6UqGpV0J6kdNx76ubqjlCI0hbG9mFoL8A3R8i2CHxqH1xFN2JKooyxSjR+skw4p6kNup0QFHd5
WqJ73QwY6GRFHDQavIVmxu5bK5ggiL0Da5Mhs2Od6xwtGbN9AQKrq0xecIzLSyhYDs1E0CYo5A+k
8L9oFpHZwLasbJV90FkfUSGMThKpLRY8sEWPbYdR1fENLSE2ukK9mS7O15yPgQaBviCBez0OqBVC
t7r4DbnTWoyMvRYNDhry/5gS1Jr8kHaLBIp9JCEKl1z518lhUVfKO09Z8ixhGQ2m5FEianBjsesQ
7tlClqgq7UdqCO0V54rcU+Vf9D56SEZndM+ocFcYHIttz9ONPYJc98eht6yd4XTXhrSYXTwzzZOI
FBllj8U+n+znBEPdE/WrH2Ng12fmi31c98EOlUqyKr2EjQMN1/PAcLVEjXcYQQLhgHUOdYHpAOVR
sAuNGWaXDAglZildpZJ7VMf6oeo+a7LIvpB6UibDxsFWZVzVcQ2HthAjq5V23RNctyk9x96gHytR
KpnfOmX3Q4d0iZBD+g0dckU3p3hMfkt01Eba8+MU/TLrsTzVowZIX4Poa1t3vzSra9QUGCfh6vl5
qY69kTiHMMeqXY7DczNZMA6Q5z7hjKfqPOhH5anms05gYPH7zRYJQlZk/9+Mb9is9PazL82PNpNq
77ayOVHDqU5oqvVdoY/XR6NniMJ0W+AbMDvdWmpDBtTZNfp9oQA/6BCd/HT6cnQ3fc69eNxAAGDN
KJPqoEMoWzDLR3u8AAirgdEfTT3OrmTrFnu3Z3vpSjSSKJ8aj26NZx57s5ILc8UUiZcf/62sYcIi
gkhHUMpDjLKt6LE8ZNI4Fmbpn/qYKGFiBTexlJ8EsEJXRdSwfrCONAy5qzKFldQLaJYigXb26L5h
e+GJUDI6hYzTEUkjL6LyDm7lONumrLuDq2rE4SP0SxQ9ayFctYGoD+2zjOwbno3fbta6h2xuyj1O
6aa7bkNlXh6nBl0OjA3zargn7rhu7fBHoSnonsHUn2I/1Z+Zqa/8FcMfIyGP5OhgSJCNk79jjcId
B2kpaMKfZlj9amKrfhN0LFidB805qht5QI7gQDxFAmKGwRUGzJy9GmhXBwYWfWgNMCyq+cEIk/fa
0qoF1dJ9YRXvbpDZ733tVaA9zOwpoDy0h9IpdrpU4gmbsgKAN5UfGHGNmpUUEr9vuDCwNxvnlzZj
UnzX1J59PSeXMA37XdNO3Y3Ix/4WEMhQotK2EAuivQ0uDGr9s27G51SPsk/V5hjqWALzR1ZPGgAZ
dDc+1mVVZG8p0YELlWuofruNVRnZKemNYe8akdgXWof4C2AAuYPgeOZDLlWza12a2SvTAe9s96Cc
urx5N0HpA34zh0Mp0OwUKHyMtKSa3ua/Y+X/6WnyvtcTSShOO6bQ+WB8Lepi+jYDa9sDtX22mtq4
x8Ckk6E9lLWnM77h4mRDYNY3mwRbs6ms62Bb4VOazm35zt9YEiH0ZDv9ucEksnJyQ3MWXuT4qNHM
8SPy9BcygIkCBbI5FH10Hp0mXOW5iRUchNemlU61sKnAvNh1XDAzmcW+TMEgIuM/mwPl/UHZwRty
TrEGZJPAMPSLpe5neFk0q7xDlvzDjEQndkh6ItaASPom01VQDPm6Cwx1xoXsrQaY0Wsvz+JV1tvl
SQ3mcEuVdi5tCptj5P1ytfCoj4X6wGNAIlytqW05aUCFymFENZpHrxXbopNBVwg4oRuiv0ih1Er2
P96sdmELjd0f6mEQ8aXKmk2OsBQykcHMFtCMkBgQoEzLlsHTIlUsHH9NfTltgtKMMZdU052sgEWW
Dj5Fde9p8Il5nRLGqCKq+2l2JeDaaCo4Y/T9isAY33t21HBKyuIGRGJjOHXHIIqXszTBEcbWNPxo
UYgVvm3+CrwKWk0C78kbSLuhxnbKGgvStpJ7WWrWzfWDYF/Of2MIE3B0Y8JvDLt3NoNeh+vM1b71
Moy2aPld4JHs9AD99TA2Id8iGIUb8uSkMia666XV/GXai/JHWl1VZwdPKdvHXENgihGWcpTVUX83
R56HrLQOUdNmuGkswOZzU7Gbfmbyq0VkcdTT9BuZqfM89DZtL4ABYEOKjS7EtJrKXO41Uo0XHiMF
fezGO1h586bGuLpEpf1hsYxZWiz3n1otLXaubc5lzuKs4ZU6SC+R51Fja9W50Y/QwgE6QLBZWTp7
UpnoKYGlQlvWAL1XrU0PG7glJceF6bbWHjWSti8y9Zmh6j+lZDD5RShPY4S6jkrnB3jnkamjlpvQ
gvEZRwFJtOx27BmxaWfN/rFWHxXZyXCNw+vjEMOhP3rlMDN3HOqOUc68EoHmbYx2iR4EtXLoLCSB
hs9DWQdbKhAIJlC6rOuqNpcAkcy1pqM2QCYOnjax8NAKmzbz4LmbiY0ly6cheIWXv/wLv67Q4lc9
TAXTt8xjEZ1GWt8nm3bGHo3EQMk1n3axiaXMFOz7LSGoDLM4P7p+a2wIJWMdOkbrLOy8e5CG8M36
6WT3LI9zcZxGV7DyRVpv4lrdqikn+q+p63tXoD8bQmc4Jk10SGqAcm5HeXvC2A3JFCusr/0fqs6s
uU1m7aK/iCqmbuBWE5pleYqTG8rOQDNDM/PrvyV/VefUuXhVSZw3TiSgn2HvtY9oib23ZQuNeuNg
2/wRROZBjTRUuqXHctHK/ahzsl7iAPWfNx1TOzWOAZfpmhvuNkkfUw7SiVWeL9EpgaWyAl3xwD/7
yyFC3rzKNtkSCyyZzbTp204esa5eBkOMP1jBw01310VmBrcSBtYrkn6sSnaA3bB1zh2A/rfpX5+M
5e+uyyAJIjsFdoI0v7CIZUtyCZWBy7dI74tKncNCcN6a47PZD+0Y5sF7rG1EpWpB2smI/d0i4iLO
7fEYGWlxZnCbnR9UoqW+YCieDyQo+ftRTM6pcCEcNG6xIdK9/hStfbAnkJ390LMU6qrfrVtUf4ay
2imrKKnYkuwW900UMgl/AEZjiFGVHV8CSGh17sr3qipKNnOPNrFYeAbn3ftoFed5ykxmYWDG0BNj
4OWBbnszFA5/eu2c5C/iuQn1+sN27f6JvEC/t37w3g9gd+re2RWaZIAq+pc1dCJSq/ciym46H+rN
OExEFESZDFPTc7fg+faNWAI64WWLy8g72OiD94CInN1Q2/nJBQqWd7/7HFt57jkHcLKkQFjeZ2kP
wQfuUBBFmLrL2c8venbcezB6fyJmyLkNak8Pcb+VPvYo5qn5uZFDt5ZR1mwMnS5nK8Ihgo1ibQ5G
cVEy9w6N/LUwQjpRShJqVKns00N7AwvdAoKE+3esqvhpyoujHpOfqS/IgQWZsu79GHhewaMGyBGV
vh+kfybLDtmi1Xsg/hqz+UFUEuqG5ATwdNHzZF0oQOv02o1Snvv8X/rYZmDjrNdoJtDbY3m8KP0x
NxZsg5ZhWme63W7pbeI5/TyMUXvds6Hun4E3sbgyq/fJyKBMJkG7ddzg3SaQ871xcv+04IzOm6h5
mwfxYUlpX5mqPUEPqlkSk06PqJ7d9lDPp1YhHqnPs02tGLeLOpipl73VTdavosS6z01GHk7reh9l
jj8rNpbnmV1GWOaeOGZYuFdgiMEUN65xnaLhrQZWTZZX67xPczDTzrbz2ZEP4WEtoBo4S7uOpEx3
mfOIRLIl2QC+uV4+eCezgzEbw2umQOIhH76bI1e/x7PsRBPWhEqC1sE8c067bNqMbg2Jb4QZPC+u
eCoX58N/YKm7qjZPaKRELKLXCbsGQQzdzgf+c2yHun1aJqbOSxvgZyuto8wj6yMFRonm4gkZFzEr
6ZMru/ozTnFZDzErlghX1rVZZjzpSIaRAxGBJIKc6wCwRxsbPlVxtm9G4MseDuIxBm/AimibpbZ5
8Fq2PKrBI6C94B3zLY5R0zwlQtAil+THGzCA9nWef6akLZ2JvN4CfEW1x5X2PqQ45hu/QdNvJxC6
hvo6MYLIMuU/l6WsQyoYdzPJ7O4VUtzx93p4DGR6ippavcmOzEX7nQLOvBteywCyB71XameXRtl0
SyymPoQBbXVmksCI9/Q6UxeumKZ1F9x3NCYI9bpMseVQ3qZq3FcvNvq9pTqHGGrx1Yz/8im7WErh
/6nBJlgp0m7fI5Kl5xH9lIIW3dXRRJK5hKUmh4BO8lF9LoUwQVfxElhAqQJdh4MRYSglxehFoJFH
8T2TCxpH/yJYMseOWL17306opooO3B5CEtKQ078lKVvkzPYgAM2shvZkjMweQSmt+rSrz1GeMg7L
GfYkbgsK2yB+LYxtvdep7Jiz0nSujYspawYME2mWcrS8rZqD+KZyPa6qHkPraLV/TSP7AjD1apAL
9ymeGsbPiAiW6iVISYwLOjwj87IFqUHg9oJnQx4xhJlPLlX1fWEMi4FljWOl+5MNTw8Du4Q6/U+T
EDD03Y7RpPrxTf7KXSxOGuTBDQXDFtWQ8xkHMr4G9AOVZgroWOXOc9zsMIhxPhp1shxnOEyHZmpe
ZGwnYZVY8vBQeh5iwZiJuaq3mkejgeRqtb/GrnkZJoYcLXqXcEpb66ocsGEtajE6TO8Olk8fRZz/
FW12HIq8fw+cw8M1u0qT2rzzkJcgO3I2IcHrIKL0KyBV2XCh69qp370OOcOsKB4unle6hyZFFMct
uiu7vDp9v8yZa4eZ0d4Y85aXxp6MENMYl1iduL8Q1P5NneCrTuF9WUVhP8WcwGb9DCzPeas7nkuR
xowXCbBjU1A8k4FePHe2C7GatZ3LQHOVkMV1NwiZJYE6OfF9mzA35q/ESjA3Pl4a4eUX9k9MFPQH
2KudUIM84+LJCNe+8pQkGrMDBZlCKBlS+pXKzL80g76TnQ/wPfBN/9RJ4++aQcNThsFwa7v4D6p6
/OMpmx4dsLaCbpAfp3nsCWKvmABaKf4wHlbIxZJj0trPpQNlsiHe5vT94jARrLAnADM9kGdYQRTD
i0AMOqVYYCGGDeZN0Zb9uu/zD+chxOs9o3pxUuOMOGl55vkEa1BhIVymKkxwkj/BG8XmUrINwib+
QmNdv0ytFW/oYSP2YdHviYzM59ZMscMG85oxUYBZox1PcSfO/iyr51LODB+IGl3Ywu2c3E7Dtu/A
gUbBzbMli5FlyRmzduk+0lA5MmvCc5gFlXfKF0iRRqyxPw+YWw0r+SmHfl9kg7hGCz5nQX+2iiMK
GlTtR7c1upPvQ8oL2GbAni2MM267BtuYxmwAfcHB8JX28BxAby8y2pYRo3yGdl2Y5w/AqlVwJGn1
YxgAb829CFVOsGzDtb6LbbTlMjUskjITpmATe9HEIQFmLNYCcYvbASoVzKLXeTIx1MOEAxey3ZAQ
mqBTr7pHmw6xiPyIdZ8TIemaUba3E/dlQBN4Zois4bTjCR4WmRxIOP+FfbR8Y3xCq6eM+sAcPFgV
gaZ9MtJmnxCgR1BY7h4tjfslZQNQDn9JTenuKqrEZonIqe5G5153dXV27EditYNrhV149sTS+qni
T2ChIJC6Udqi0IicdeAW+db1VXAtJolpyNEToWKsB4Sly00UB95NhT1/9BWQqLra47Ide+4Q1r//
ClXapEIp8xQFzQJvd2ERMZmos6abZSp5hOwXH4e6e8OxpW9Gxwv937mhoDsZJpEXff7cisB5yrgw
yT9oTuMyTMeBmT3UZWzx7az3qBenF6p2bESSwUNHRNupNFSOWJLnrtn2V7YvPPGzaXnt7eZkljiJ
5uKNOqq586T+5xT5lRUHslgy1/auC5PV83BqZ+7VjTyxJyj5Mai3lnsHDM5lfINyzR62uhnH58iB
ocqtfDDj5rHCbexdGnf1ZqhHwJvO8DdxH8sW/yTRjK2aBrv7N9nMcGp5NFN2lxV+WMSq7psuHslU
acPjOLbrYWsUfQ0AJOMY8LKbM2NZNmvv0vLAJj98HM4tIhGq9ORiRN3NQsN0FXPvXoskMnaMpefV
908BAWJWdsolTCnT7tk4oWzM5xhUT48atWAs3Nf1U8EvcUNGkLcfP82sJbhF2dmpXEYPlWZtGY1t
qGON2DIZ4zOKlU/PCfoz4pfoeeh/zmC/7uQTUto92Hv0C9OBdt9FgmN32xZiyQMb8hn59tEYaPUf
pPoKr9E2cxObIVd1YHAenZeRVCm7HFok/ihsC12fsrZ4pTVKnmxrGPagS2n7HHzwigzxPUMJ3ExW
8MI2rNn5DNsQdxftBfeBPlq4TJwFvRXAZFb3BsdC5TvzrijNasPfF1asReDpjjye+WBMME+quSfu
lMKQQ7fQ6wDd4kimHdXsdo6cn9rwgl03lW+UlL9RalRhYYC4MIGH5Ez1Vy65ZMQ87psm5i9DYx0G
lghzX1Y33REDYTD72JQi+xBDkz8prAYbtyGUOGLJgd1WHPvcMi9R4lT3Uudks1fOzqymf7lj5qeA
+Zh2F/VsF7newxk7+6n3N8Pu/W4SZGJT1GzZhuMgtSR0rsa5PG7FFW0/9YmhEadVHhATKhzRd4ix
lnmHH4Htey0ZIOGouTjdYB8TwcoflgWCkoSVmwIXNNn4dmCLknJZu9uiROdvIperk+jVB/cJBIuq
Hayxc8T8+dm2jKbk2GRPgcTg6g3BWTsRWYskyAEMoDb0uezWda/GoyZsNq8Gd7WYU3smVBy36kN7
FviTOLBg29k5SUF5g+7GMJLl2dazfQD2D8dyLPptu1j455cme02jYePQhtg0tx9wPo+o6i+y1cUp
qNkBW17nbOe+bpGqykOjAhActbZfCF5/lr6HWx8H05p3o16VBilMBGRcjQC0XK+A55EeU2+QTZWH
mVwFdFn83k4A+xlzxsVs0IA9pPiLqoRc1c6aWO9M1C4x7sLDt4zR9oqDzKnz8gIP3hSNR+fxMve+
heHe6ddLZeTn765SJHiFutabIYlTfcxle5FWua/A39gJoURxJMyDmRNbzcIjZTPnhVnRQ5Ul8Q+G
qFxh/iXcrGhjgg9ZunSeyyQVODyKtcm1T+xaKK34Mqj0JjjZWfpZWDo6udL4kT64naPDXsBobGsP
/srnbmYO3lrj1+AywAd7izEh+yc6GKV1W1+bxgSAndbM44PyXOWWCrU0X76/1dB5+9kyEppkKmUD
gDS9Ya5XoKaWDVlArz5g+zCpEXCnQiGZlviHMldex/UM0ovI050Jj4OpKZ4/xxGwA8x2UzOevvGe
M7FcHH8V++UzVoaV5bvY1mvBFA21LIcz994UPdlT1p1kQgNK3cD0hnMOlIF7Q+t+Ho1uORZ95EH8
Yo44JzQEKm4/84F4tlKhv2qMKmwbDWU5jk9TTNGPvRyoT9lcIvbva1jfW0Zoycadlnej56yPpc7v
RtcfdNrz3I2odYTpkemhYFp4UcKm+UEyH9KCXN/Ki3FIlqT6sThZepz4yH84pHXqrRxzNrfM5LxS
OR8RghaM/Z9lF9NUeQSoLqOLZ4YHfbLYl57Iw3UyEPva2ZKj0jFv5RhQq8fAGf3WdC6GI7+Il3PX
2kXREfloGxkyoJcZBeghYayjFExxJ1R/oBRkAqLlG4vfF9TSVOdx+9ZZ92YG3zfQZW3iZmLlkPbR
TvluEqZNpdcpiDWTBo/zbUyPMXwV3pQfk800oR2JKykHiIPKw6Usgogs9gCGGGycL7jXgjFe055M
C/O/jhHsuMyfCKUw73kX2eWqcIjtYCFBWgKQgg2xpdxlmmRIMjpLUgcHqmZRoex4nIGsES9eK8Cp
Jch7mqx+lGUgC7s6p1MOpLFTHWVX4PBGOb7HkmCC7wgXEdcL6ROnofDbbSZapEfzOSfT7SZ0Nm9H
xEzrYHGjE733tCpaaiB0vxVDTr86pT2xQjZGvq09OoI4Izb2vZaXLjMJpE6D6hgr+w2/p9iUEUlp
bcxcRzIBEg31Xo3RFomcPjDg2eQLc6naO7j2kO5cL2IISNc6cTbkI/mZ2D2y9SQfw+qkuUouhUMw
LcNqEiRizxV2Z2PqYNQZxH0RAwtfJYqrsMID4HOWLJmZ72m7rV1ksbprersM5QQVCd47tMskY3K3
YIJVXWrsuqVIVwI8M1hKdhsEZODVvHBIm2gWgD81MaLZvBNvk4pZdiUoL+SyHEABZhvyMZ+Ji2X3
7U6/iUmBLuHm4cI5fFak6VINrFVKmkC5wBhzywpaRbKQI4HbJvWHO1jN0KeS95vevQiM3BCQrJeF
CILYfMXjkDBNSx6Ba3Z9YplxxnqzHIiubTeIvspdxvp1jpiJkMGySTF9kBFCgpY5nZLRhjtiZtjt
18ZRmsrcB4ZzraMsfg9I0iTI3Bvc+lwly680Layb6zMDY99wFGICOWA+sHPmtzITEJGBO+pSJP7B
891PynT/AJjB3hguxC0j8P9IoF8nP61ZGNXqLi0d9vIYu9POIRyP5YApthEPok3ZVUh1GmRnZdu9
1fxHmQTpIbB/urMkkgshxykpfhYsfIiqR2Ioszi0iUPdB9Xc7Vp4tbGCR042+iaqk2ZH3/vV9/V4
YlcIQVoqEEIQ6/rZRE5a8Cl3HLwjd9LRjfVXSlT3dWi5wn00tGDmIFEvvnV0rAFh3CAJ5lNsy4D8
E5ccYeE+ppZxKt3UuiRDSjwXp9U8lypcVPNvmpLfRUbIVDnxl4xsNzimjvnkYw27QswiEaBmUFfW
OjunYjnjxY72VAvqwJbbQl2rVTjyLyMajq0z3DWG8zpvNiVYl9MwtM9OXevTjODxYfay17lFch6f
G2j3pDGeGJoLxyXZyf8cMyIPZkqKkFYq2i8ZA56piKvb8Ht0EnWoHdbhc3XxHxLwjCb7ASMwwepR
gffannaT8pxtgJYDmztkccrtJgzq+oduut8qydXV9ewPRhekEkO3DyeOW6Rg9XjNRziLVvyT/Mh5
M8imuJUmqeHVYJ1YfFa7bEJlkgwZhNOMQBvx6PvmcnqDaR7D/SujvVLOYTYkgK16NENTzi8cEfVT
+SM2yG1yprdorGqcIF656zpnWAWPf0PbQF1fJsvZFyPWR0MEv7wxzOzFPPfmiPR5rIf15DruJS89
K2wLqi0XT8hVoNSFA7KZHvWDHfvptW0jY+v0/vgENxLljc8aZO7ZA6qOB4FkReGyeMcuBEHs35IT
9zgpcagf2kyGjvqwjP5vR0HJzgX4U3w06cnBgb8fHHXNPxl9DvBT2PW7ZQ9neSgIubCmbKNK0h/t
aqOQGyl0tXuz0w+eegttxMleCGD2Tj4AKDfR84kC/rWfoAPHMGNT+T7wKe2rsviyHk+ZMg1uTERW
kCm9Yya8cbcA1FsRpztciqamfSfOD809+6cpFDIj9SvtPiphqqOfIOrIe1ZzhYLDlli5EfY0w46q
rmqahrNiyYZHIGy62kWI4S4nV0x3gYPwEi0ri9Pr2Di/Ssy5IJKXlwjmO2P/nDfH9Urr0IxiP4BA
eeoIPUaqQXkKffpkW/MtDWY3dBeaGLzGE3D6TSFpj+Zs/OsXAvRD47ew2NV28pGBIQTlHxMBVpTG
mId+ZvA/5knK4AMahXSxlywMEGa7B5MvPwaN4qXB0J1IYA61XcQbTfl2ADfOXDkePomHgA9hZgbo
9PKFeond7Ug2Mqg8Z0uh4uxx4pxMs/7r+UmM3klTzmgQbZ45HHy3f0W3B9DZK266J621Xn4og/MN
JuIpz8RhMgKBjKVgltfO3knp7kAuQ3cGwYE+YdoNFW/cUNMNSA6xLZI4xFtRXHI4osczc6T63PwM
OXom1fOY/KMvYLseZ0QqWEipxRI6j8+J2WO9mze6j2paGvVLkCFxxWmwNmMZH9ZTxiSgU/Lgypp9
oOGQEgTldgYFzBp+E3R6Wi8kGcDD59PsMUQAoIY4Z+Xpiytbfx94EHOUdPKbOUD3siFBdfXEt5wz
pk0MNT2r607CmlGvjQ2oqYUU+aXXjKdG5smAonvAUhgF6PfzwIWUlrehGLIecd4DGWPH8b1X0R/l
ao+bsIHg1pUZR2j1YKVLaoSEcFaIssO6CYJgS3LBi9eABcrEku1Sm6HeDLCT8GsUhGnzbDXVAwUb
fHg67y82+UerwG6fixQhXsXAa13kmCIzFVTXkbgyv0Zm3DyeDakOs7lMDqawg4O/GOW+iyd1syrA
vLhz4RBw1QFiJm6vhdfKwfJSOg7mIBsnUCpIhtQpewMAsSNlsjnyD8UCoVIBbMHvifONhldodnLf
M+Yo2RLtmPhzPhcpz3tJvupi/0sz3JX4Cf18TA+GVMN+SPMvmH5SEm6H8hH1HFHA0iZbMImzrag+
/MysD/ANmktMtiNOfoUcjt2iVbF+xay/I3/l3DXF39mK65tORdiMefpaensjOxdJIa706oQQIMTe
g7h4OHOTcccWGXA10Cow27SbUxL63GHrRLTXwrTM0wgmLFeYTkggA2TYOkz00qhZN3hg1oBlLQfr
GIguaGUIqtbIDRdqtSY4DxPplkZQHso4las0m+9B/+SheFw7TUdWnF/vstj2DihoMtYJvxfWqaw/
cTUbcVcSgGWMO9B2TF9na9ebpiK23iQPZ572YkLzOiP53LAi4jbR+hjV4z9cCs1T4eAW0JY+gxkq
32A/MXYe3+KS0KWpAiLgSoI0iFlHcTOplzHI2Fgz42Nz67wiwCZ/02e6DzzwZBgx6Dw4yrPOgkOf
GodiWOpNS8DCMer6YUeEmfmoPCuhks1IhruFgeHsJr6zVbUV0r/X7JzBZ/K7YDTOhNMIIN4T/fGG
YFmxUzZI+Lgob+iZmk2SQUGNodBgZt8kToIFV5ObgvvTxTFh1Si2WfJ7yPKrHsZrFsG5qez+pBzn
1VyY4MiFcCFKnWiVSUK3Yr4jhGZGIZik3GtuGPRyQXHSbnVPInhaJCmRobIMwByi4Yj7Pnk2Aeeg
h5jW2iaTjPTHmTkAkAAtR5+AjrIGBLfswLdOtNG2sR2VhaJu1G8CXg31onoOdOnuY8ti3GUxq8Zn
Rbwto3ji25YrHxsiRZOhBycsfF/SnEowh+agLng3sKdSHyViPpSNd/c5oOs5ebdreBiZWc3UdACV
XCHmbT5TsfHuWdvasudD8NtBT7iuvU7ugZdu4nGxzlZjfFW8f7XdL1ffdZO1r2f8RHnzFkUZcwZj
WLY9LfS1YK1EhcPxo7QHO9pBD0dgS7Kb2YLttCJzYiYmjkfi5GCRV1z8kpQjJQsOgSU/O17D7CIG
RTvjpEKiK7p9JrK/yt30jmleWlWINStmPuI4rw/z1L1VPGjj+Yu+fm1Q+PLuZMGRg2xPgKHzBDf6
8GjU1yoxxqdLT9ghKgicvjLpcIwal1q28jdkLvT1SMjn6sji6L2txuli++ZLYYmnJMJ/1w+5eVLR
Pu9m+/gdq2yMH7ZHcridGTPNO/Mv1uH50xC5734yRsc+e+kKYR2iofrqg7o/9bX6yHK7PRf2Y+i2
7DVMcPQ7M6QWQV81z/UP0VaYuBFDeWBmF0Vb3thgHRvzatTWuBmQU274zcFO+8ZrgYJ2BQA6fvZw
1mwfvuANpyo1E4R/y4XbilbkkYSZzTtGTj4ccRgnwWKu87HOtoFBdqbXMuMkD4incSFHxPbJdOxH
V4WqUh+j9v64XVQeACdAJHcfzlYNBjGflz+JEVSn3sERELeOvaVTAaem4v4YVJVE6IrDVmHbhERv
r4t6YnqqrGfSGcVNdYJYng6CgOCpPQp3oQXtpz2pzJtyEt7N8/uXdJT7ISE2YeiXacu64Vn4vYe/
buJj9imIIM16+wWZ0Yp1CrFfnf+z7nzEv6Jh2zijKUrTr9kS+hwXRnK0ZLCX9C1rNn/ZyYzq36qc
gVq11Vdad3AAqdJJieiNNeR/oCADYXQkiDpURTFB3HD9bCYIZ580PkRm1UfqkjGoejH/f/9i5GYZ
Tmb+Wo31C9fjwAibc8htN329RL/8ziaOkfpwar2fpTH90T607qAAicAY2mXV17+1Wj1IADlKqcBP
fu4HAfSAQjrmjYlctsoBO4LJsJB8WC8JdCx29aisMyzRm8HwPxOLGbMwHLXGMVNdeDj8jUfrMJjM
Bx3E9lBAR4CyJmssoEyxIT8YHcDBq+PhkOXTyxgRgOAl3AaU3cOpzw0kJT2gLD4EhkSFmB4oF1La
HPs++K6/MqG3EknfYZMhu/0kS57cM/wKxJnxoTeLsNXTplWj8eoIdTI8mZ1HGzYJpI0thieG+5nT
YMVEdcPCB5RB5RKS1/vi+P0StLQcAq03QogJIft3LOLivlHZqGNB0B1zvkCvOY1usXbNu+EDkUo7
4mI5lxghTS8SjMqqR2W8XQz/AxXCj6r+mk1qdbPkCgJXQuNB9CtAk0Ztuxlh9WTa72IGPObl5q32
YOBy3064y4Jlck8NlMgNGVQ5JSVGNZaxK7OS7t6r55GMIU2AK87yTZ+7F8XFuyrAGYWaTMRVliAM
YBrHvmRoLvQSqHyj7A5mkg1xO1yZ6QarYPSRIo0lv2kx9Yvr6Z94G15huuOOcDKiRC3S5tu6PU4L
IPE4wpwE+4VMp6YzGeDxNGiLgK11oA7S7dW2qdx2ByEGT0cjxLZ5ZNmSR8glMKGpRxJDaVDM9+Hx
kiYMjDP9W9ZtdsuYDqyATPhrJ0VQOGTTqaV2AtIJatQZBoDBxfhe1W8iMHyeOXPGfLYqQ9qIFlMC
GRFNYW4CT+akWEBc0L5/yXO6KuKM5rTxQwya3l5ngLaJnkdZ2z9Kh0if9Fg8wb+lUhQD9XRfu5vO
GYfQt+NoE/mATFLth7MLaXRAi76OJl08edEe8BC6FsdPV7ZnPYFKqq+l1SLtQUq9z9xbRdIDuXbW
X5AWY5gyhJc6mNn19Bm7vACBCBa4woPVUQUAUdQzQIv4jXLqoADVRL2d/Bw3eWx+utBZ7h7OaPvR
PLltujVU+VIiw9uPCIfPeFd3jLeme2eipcwdPqtGtWEmxuC5cnjr7ZlDD3NCuukrjMpBVykgDGa1
Tkw1byzinC6NRpPdpgSbVnzylh0329KelxWENX30RvnqsVLbBFhsdkFjbU1IywFHet9PRzHa/+w2
1Uf2gyuEES3l1XLXDpDKABYrq3kiVXOXPsfHxkGkFkUGcV08gBbjYvH03QvmCnad41QP2vdUzn+t
2Cc0JEdZNy4Lyu6AcUPTyj/Kj/WlSdR7RkrLOvYiQBUOpgCC0VuYNLOxn/3ho0Hdsnad5iEEFR8R
UdwvM5lYA05BDBWqpdVLcO3siFDUeGUKzABRhRZsoL93H7xO9m+131Pdx9V45hC/s7ExwqCSrD0D
SZwgm4Nbn2Tv1fiYsLDe3kkXh9jU0MvHAQMmpzWQZ8iqCBs8jPdp5+t2vJXMJx3kHomNd1cPYlg7
lqcOAxShn201Xx/GTd/XaCGyet4oU9Ig9Z9yLP9JojPvJaYcaTLJ8dLgDv953sNt9U52TXLPyOS8
oFZhAbUXJEYzADD6u5Vl7zT8wQoVATvU0gtorYD920QRnyxBiRpE0ZHR2ZOwrWcjEupiVPPvPk3J
nvaCZxIAly2Rse+eHJnwR+ZGdjQ8zvT96AQTYsXE0tOz89WXJDLnbRolXeiaEGP7iOgOFOCnsTCQ
dLop5DfnrSs9zNQ12mNsKelGdYqJ0lgdJzujJPDtXcEDpevHMEohtrLq9kJHtx8ReO8mQvIjfatY
V2Pw6UT0iRbl5DpoIEnFpnng2N8qOxEX1t5bGCVL2M7xX9UtQ9gM8y8WqMuRL7/HVlWFCnmMaeOf
6RpEF/z/HMwSXBSZwGdFwMyqDCRuEGe6UOk9AAQJIZswtuE+uXDLAxD0ACFoHgWUYtvKf/DUwk6a
dissQgg6l407u/mlyka5mpkkjV3VfvG5bmQTPY6RLmUMMjNF2mB9i04NxuBtVMzoP1xD7uC5sd6P
uMgnBtIbJ3uERagAaaQ/A53pupn8slRduCl+oRfmulUg6q2hQR5G806+emKE3TS+CWrpU0I8c9KT
61cl0y/E2x9j2uWnGlthTsDzwU1Ne5uS5tp1tri5bk2ogWl99FXz1zICM6QPJycZ4DmrG950Ir6G
x5ZrvvK54Xhct9EjnM4AU0DEJ1+e8URgJz5y8j74Ynbo2jrf9739PE8k76YWYb5Wk6d7hZ3j0Pje
j3RsplvtfJm+rE9icXksaEC3Av1aqzUWwKYfjxTNTE4zc9nAlra3TG2NbWJ1NTNL/GGu3TbM2TG1
5+nAdsVMw2VM+lAnXbHp5pzDanhBcK6PM/B/GlrBUkJqFAcBQRaJ50AbK8SICKfv11PX7FqG7M8l
66m1SdBYIRTGh8fSKhrAjs2xd9TBFMaWf2bcVIyDzzmSpOsazRSxfMaqikiyruGv7AwLMfZjfIMu
pSSOBBzp2PukKiJq74b7JIObxk2GsL/amV2hGG1L6zbC1MY3smmt+hE27P1CGMAwAY5RswBncRM5
PnGAtP8YCv+RjoIfRHe4imXkrLKRYYFU8bGvEX8Rm0Yd0EsME5FNTsES/LEW9zYnRJBRt+AK9lta
NILlt7NokftVcZhP0dHgfoE5tUEHIzfZ1PnbCt23zDvvhnaZ7DXJYKCQ7VM9jdPRrwi98ogbJLQE
dwGeZNDUN0whCPhN5jiuI/bmUJlHAhmNm8Wik2nGObWAgHOg/jSBU7kke6xtAeZM6zE/kl5ASHGB
A2EqWmIdqTkj0cMrjGYQtmO9p/FDaYdr8ITIyN+WrKYBKvf6Q560D0duAdMUZnV3YViebmHwTKQ0
uf5hID675EadtQNWZZz45rU6pOAqGFaVAjGUlC66+TN0eO8sFHmorW38gcBsPRlGG7I8fkdaW95p
LXxabXSeiUN6qYof4bNCHfKyCiPuN/oSIEp4wI7fL2mVUy59/9BDiYIYlJf/fvn71/770+8fsZ8o
j1PkzVuSxn/NDmtyRMr8gRU97P/8EH5QgdkjAQO7CAiw3z///q3fP/r+NQMcPF7+qNRdaAdJfQyQ
eR4Q/75iziVw6z9/nwRJ8lrP2PE6PATVZJxc24rDGPDccZyXEkStXx7l/zF2XktyI1m2/ZW2er7o
gXKIa1P9EFqLlCRfYEkmC1o75NffBbCmks2pGbsPhAEIwYwAAnA/Z++1R/Gea1O5sg7EwhU+uZE6
Rvh5gaMKrtDHdlRb8mDSVt53+BXUEmOfqFToY3WAGWJ+027Uo/qTNr01DCV4X7SDskOhoVmapiVt
VK4rM2jyHSOZHcxcxEM51L6lGDMA1RbdrHHpTV/Y/MXOX928Ni9+PAmvC4fgx/q8e37+x1PrKLJ2
PffunEDNdIdZNkNzKtJ0ilrmW0czKB/nb7VrbEMrCJzha6feicFokRnlbUDfEsIv/+Xrnw/mvO/H
Ifp4+OORj33z2sdiPi4fm788jyxvjjmVYw+ZWIN7JQXExgH+eBr3Lp4xbzd4t8iMnf7oJEVnSTWZ
ChkcVCa3086PxcepM+/zmwZkwMfD8zfzsTmv/fKSXzZ/+uAfr9PaCWRMDhlpiHH/FJmGM67nM0Da
Or2cVh1Niq5qWB6k6JP1fLgCx8gOHwf6Y3Pe93FEPzYVhV7q4uOAz4/8+jrXcVegMKJFOKGZmYwX
KnAsydhkWlTQlTifU6WmJT3tcH0h/1w1U+GAI/efGPbkep8fRFjwCsBrnJzT6rzwwEH/vJ2G1WPS
yHTz4/h8fF0//cx/rP74dlE/rBmvrW1wBQyP69afFP4syATjFzn9P3+3+Xf75lfMD8wv+9ic95V/
vbPagfVSle6PNnZPP36p829yXjTThWBeY37DD3Denn/If/ecv9sXgRLj1J1+5fPi1/9h3jm/7Y//
YVIbhqD1UaZWAw4UPvbHMZ1/xPOB/WXfx+a89svL/m7f//hWH2//y8sC12b0YfrMDaZrZKgC1vhz
ddpupxNmvmb+9Aj+H3SB80MDLdY/nz9v/3iT+Z3+evkAKA/vzV875zW9LRnlog6c37xsgoY8xvWc
+vof3/r/63/Pod0Ofp7V//pPtr/lCDpCorl+2fzX9nt+eUu/1/85veqvZ/3r3zd50Z9vunqTb/+2
Qes+lMO9+V4ND9/5e+T83/HfT8/8/33wH9/nd3kaiu+///b2nobZCgt0FX6Tv/350P799990Q1cJ
0v2Pn/+HPx+ePsLvv12+E6/UZO/JW/b+j+nf6e1r9faeV3/zLt/favn7b4rQ/2npzJRhlZqmoIsq
fvtH931+yLL/yahRqMIEMaTDQCERF5mXDH7/zVL/adiWDXfKMQ2bl9Q5HbzffzOtf1qqS0tMCFel
MWxov/3XH/tvR+Pj6Pwja6hBYL2uf/9Nc3/7OSVYAOcWrnB11TFM0zUZsPH4t7eHkPEOz/4/2dC0
DDZGQW4tYmiHRK4HL626vWF8RWHTnw1zSLEymq+hV30ui1y82EUkDplirYpumgoTNJSFnv9SSUEo
IBGjLwjOERQ2uXL46Yv+82//+W/9JT6Yv1XHMeQy7WaSxCd3psTjn/7WYGz1Xhs0ZJ+1+Nwy2d4q
WWJCamPBXMa4CrPnDIai3EdceBEZ34jDdW5aWWJMJixoE5IaegqqkJRZSVsfoOd2oFKwoFExHucF
Eg316Je1S1PH1ldFYzUbi0ykbUB04MaPaVCCf3LOAxEZoBuX//tH5MNMGcgfsc2cHrTYOA42p4sp
NNf+JbYZGwZz+EJoYBTG5qhEbX0nDu1rWVj7wWGAkFrm0SVLdI9p5YDJ4NmtFHMZdqZghOVlG0+Z
4kvciB6MaffbQLHuGf8dGY8QzqfD68bDeB5xI0WxQcQEufNoLqp7hEheSXvQ1a5/pkUanGsHW3Uw
+qeIqQZjElTzHpRn1WxdBKqoYZKkZQackBVYh3V7LDqilCkCAXlO0MYHnvK14rtaFnptbVtAZYTv
MT6KgCDGYwD3EdEvum3aSbLQtU1SG8FK0GZ5IBuKqvSbqQEcZ8JMwk1Hy0h3dGdtDYXKVVyHvN6M
7tJsR4f2SAXaQDWeyzLJtqBZo6Um7frY4/sEhwvAtaPLaznpc66Jeu9n3ysqz1eVwEh/qJIFPofi
s898pjcq7SSEPKMFjHdmbGpHZdTeY9OJdxp0LGZuHqLZgYycxHcOY6S2j2aSf9Ny+UeaBSFtscJ6
SaJRLFRoJCUTuF1ce+qD3cr6kuTNAQer9lABxdm0Xkcrq+meoPiHd4Yn0GLIO0zzSHklqAgfp6FX
tE8077Ugg31ZIVFe0ROJlhYR6yuHjIllByppo6CDPCJ77ESaraDZrpg/Oq814gTMbYVxKEb5iOK5
3AicHJj7C3OnW0W1AlBzH7Mwv6qe+82fwPSlw5iZ/G9dxvFT0REBUHdFTwbfl5gzEuYtI9Q2rL8L
z38XeCMvXa8+OplqYtEIslvamMkhpbC0hBmpLdOml1DifXEabWrojK/1WwAzbZ0DJLh6Ljc2qQ8W
UEd19OhxYg8mEmlb5SXgPZPAJxAz4a7z3OqO8QCsFkM54KxA14/zwsAQcaSq8xDgY156CeGEAG3w
ePhZv644vEhdjSQ7uqgCj8JssuO8OS8aIf2jBjGybc0HCgDmAyynbJ0SGL/iY2LuEf2N/wk4rwmP
ugkVHKXTvo8HkvDqtqN6DQTPsu0npJjGXuqPRqbo165W9atK+A1CdeP4satJqC/FxBJpfz0r0wIb
bAit4bjP6bAo1quVRyrzaqLrjpZGypnmUhPpi6zamShBrwnqBq+L0rOfvsigD46FtOxj2eA2L3s6
UpHup/TyYKUGGzob5SUujZbGuui7pQDLtkYyTtMLNaSvUP0DsFucx0D+uZj3lR6FG5M4Za8N44fc
ymE4GXCN8jS+2GYf/VhEEJtXRuvx7auadaq07xB+0GXROTgZhXow6sRc5BZqQyC69dUvvX7F7Dve
pBYOyaDzja0RqPqzxaWrq6j4YDQrCVgMGTgzOEu0UjtZXHI2NiRH8nji4SjCZjjOa13kGWu/NZj9
ZeW2r01jp9l6DRBY1kdjWps3MXnj0USOcKqCOlgaYP8uEmQvNQSlp4QzeF+CHP32OHrRqRMKxtQ2
e+xJdKe7EyDKI7qT03Hw9tJEGhpqGSlSAARPAItZSwYspzohb3R3aK9ZY7ptEm+85kWV8tPo7U0t
qP80g0Hyi6s/DoMSPOB7Sh9JEGiJWKbfGEBMN8wyQdc6HW3gT1Roemz8a3A4hO8VtX2WjuAH0Uly
oQgXxHNkg7xMTLUEIxB/r60YGr0ZlhiZhI/hJMLKnyLnO9kiuhGeNOy1JOOKzGV0MyPVEbuaJAhO
dPV5wXwe7ztY85KG1LuqoeGCohOeaumd28TVbpVqG5sSFtE6mcJTQxgCxggiSMK8uLiFJFkJpmMB
PNQJTrXW7l3mJi+8KNxTdAvXiky+phBQG+RDFdgAb6zWwL4MKptkQAxYBZapIp8TAnqWdTJUwCXf
bDfonjLV+6MpNIk8koDTKK+wFKdN/FAEmrbIIO4jKOcQ5x6MSKM0+xtzCGPh6PVw0JHcrStDT7+A
80L01OLTbTdQNKLzGKEuH0a1fsf5kq1gGvbXoee6XeWWv5QY9RjAqC6awWyXDIlxDPznLOaU7nqY
pn2hX1vd064uoYpZqq87aa50EXe0TiqaIMMEpPDJBYaz5WsXsgwi/CaJvscZrNy0DoeA2be0O1wy
Au0uIa5RkSEmHzyMnkF9lDJ6e6wiF6Yx6sLlZIpWanGFlhzv6NQbZ1NLRqIiyMztRng5QZzEa6cY
Pmdq4d3SiFtom6RXnOPJlVaYt2pqclbmzdLCjyxDCpOdEBEOAVAtaM3cJ38sJwqaClNRAeKcjiI7
8WNNFm6YxCeyJlNMjG24CtKuK8n4yrqNYYXqSmPYfacluxRW8XXO1qxpXRGm5ZLURTNlDZIzonsw
EdiqEFnnhNQVDa5HhR4itKbAu1QaHZhs1FPq5v5zqBjo7A3QM7ZnXEKAPFuJSYaAv0Q8jkAnUMBg
YfftYpOi6d3qmWMgswQa0IbvI218wwMeH7rOeEC1rE6BWOkRQk1K8LlFML1ud89cR87WBMNvG8Kp
S0cpVqbeveCLzHcp4SnneSHJRgb8Y1X8T6aLucIP966axqeZjuDjw2imSvoIN6FTcc5MYTa+HAkp
4DnoolHUeK8ocD9lZHDccJ+LR+4ZW5WirxvHlJKMyt51tt2cVTzok0St35stgFSbkkovNUQ7opmE
VDq2RT8OtthDkacgOUEx5jz7gWvdMCxat86yh5VNafwIlq9b+mYCY2C6dcbht8Tog1trW2KlOQVv
xOBsIpXFGHmdub4/FKD/wxrLHnECR7dXyj2yIxJTkM3YI/iy+aj2KgnHEp35tmbUZ/aBc7KluCIe
DA6DyCbcma66aPLMGzh/KIfWFdMqmRmKokF+UjFbEIwSeSZfvAm5L8XguAOsgpJVd75ljN5r75Fy
NbjvaHiMSeix5WkejNZcIhaBTG1OONuFK8QiRGnxYxHkKAJAxykbcmPVQw4R52TRRTjFoGn3hC8d
lL7R+IL7h1CJurOa9rhTJNqIo9GLxwpY16smuPtXhmNyIFNGpy6xQnrcvUTZcFUSxb15uR0+DcOt
7CNB9qChQZMp8/MI4jLTZHfP/NQ/9nIKzlGKCtcPWYGaKrq1KlX3MC9KMsL3oFQvvWsLYMAm6RYZ
vggEFs0xzlUbmYQINuDltA3MdrzGHS1/Xyu79cQSPOKzSY+apeAsMXptDW5XuViuWi/SIu23VaCR
BmsqYCexmGL1iXIXQmuLNt2lccnwNS+RR5nB0i+IG9EV7iHck3OR0EG2gFosmxoLBcag+jovHBkP
i8omTwD69SFIYMzJvNg6hIcwG8BWFlR3RzqLURmcB+ySakYFy1d1IqRHNCaGs41ryQ9qZIBOSfRT
AcB3xU+ZGocZV0cTkTgtFNUuj2YkEtSzeOAj81ETAYQvTzOWTmchCrBADIkhfYT0ElydkMYjjC5G
lJl4NMxA3KikcFNQ7LUapvE508VXgwCCSyNptUe2Xu710lZ2foIIGG5j/lQjmY0krbPejNvXnoI+
hmQ42oiWVBTyxF3YuIUJopL1Tht6+8G2VW4NRrMh2FI5NVDaoM8ykHCN9FOkML5OFEJq5003JCOo
KQaHrhCPuji8UTmBNzAxEEbhXoJ3fcjHWkPAnXOQFWBmes7vyPArB5+ZcjWybtKs2VdyRfFRedWi
DtULFVzraMmW1CrF+1SZnbKtC5XIpzaG0T9MymnaTmc/xmKV2yijl21Sm9uqsh8iN5c3xRLGOfIw
XvW5FLuhJ4WvSYt9FMGAQsnVSlCKtkM0BL60rvYuzIVg14VduYnthoZr/pJlbRsAr00ctP8I+jP9
ewu46UcAEGOn/AzL4ZFG+iYI4Vgxhkm3rgMBBQMn0Z40QI5I7B/AtqlXlTxLs1XMmx7LVVx1TMij
0DtmTeNeg0ybLO35g+7ium38DIWLUlZcdGMi8kxp3wWt1o5xyzYoy/HaRcNT2WbN1o60r6hR/HOr
vqt1eEb+HS+DwMxWdJUIhPlrYeiXdIyWQS5riFhl+Kxq7d2c/BfzIiPb3h01//CxKzayrRma7Svu
qXsIkfkN50O3kOCHX9QErJEsbeOuajnFztLHwt+HSMxwiz9JjZgwfWwJl+gHQBC5Fm1EpcM3qPWj
Rt1lzxQ0zFTrK7TmAtyAetU9ZKpK4CZHuypNQGDT6rxwpt//fBH4nx92P14TjUa6d1uJ0O+/3mFe
s6Tz3982LE3mq4Fd1nsNG6sCRx75Ewu/gUywmFfzaeqR++kqVv3PwIaoUTYjw4fIPvsWJZROJ1TL
aLXmErTeQ1LY1JCmLXxjDaYupbkYLqlWmP3od+eLMRLpK961Q4JP8dmsd1ZNcEZEtNldVrCFK2uC
VeiMHIQ0PoclcaYomqKtr9bqCuRCuk1drbxXU5582xoX0ZWTJrnucZDo8QXScHlv+2LdDN2wp7pY
MWaN62PsKCT2fmzPa6X6huk2AENnZcso1okbsJV2BktSNMcgDno74XY+L9QMmjkjTt0zhq9AyCC+
2Uc+0Q5CaHc0O5rokdWna25E7ZEqf3ecH/hY0I9FuIv1pT1a7eRuC53IIdJz2gH+nnH+qJobCS7k
HKP+Ps9rXAydjc+oaxEDlNlBOvkSZQ1dZbAMfLMeNYkIdQMJH3zbVd8+qkJt7mMvX/JYdo+a/tQO
5MjnU6h4ZvWfA+wNJ0967SknxGHpKQahAJMTtu28YaU7Xc1lt+g3JXJ45N4N4qixMNZyTAjcDjRr
Ucaq+mCAtOmttyayXyvAuv0KV6N2kG4J4NR3z2Ahcmw6cq9XGpkYONs+UztSl3HZOceg6PgwLRZ9
mAn6s1kQKIRF4g6EwXh2HWsHRb+5i1H+eEwy1kFxHelANwb8mZFe0G/CI965WbwysyR5gJqAnMCE
QKv02FrqysPBSw7fhtRS5yRVZN+9aYdLvPz9V6P9I5DJdBVGetzbhnFLS64BgvyhiE7+gpJG+oWa
oc+NyKeU8xnde3pB40BQN/DBcWJBtXoeHyab85LpdrMrSKc9uSoYdHh37zB2amxzY731QXg+TqkM
eDU9Y9UXA+C6SkXplKffm+lE1VPlDnKS3Gv+6E1MyvApP5sbXN7OQ0+hRzPz9lnTAT35hOEtRKAU
dztzmmPk9M+ccpz5voZtqLSbexVE5tEzDJfZsUDD2jgnvQ3URRvjevGCNvlEAMSUF9VFJ0jxySdS
sqJ27F8DZDmidtqrNaB5zY3X0JLeLU+Jp1HU7fx/qkEoL4bTIZ4di/u8sCg+b4bCAqZLmPi2o/qC
Do+rdTjRsRNRgcHXEa6jhm7HLbcRpkJhIZ8co3slSPLoZxkaNHrvWJUA8RfM5QviAYFffB7CbGHR
/34zRNqvO1R1aw39IewGSz0RKMycN0vLC6X1YgP3NLoNyEjXoOn9BzSJFM+ySnnkwt0vEXc1e4gh
093Aqc75RFPouEKf582BSEUlim3uEjwIe0ZZY3lUKQBkzZkYz+acdOjbDd8/eMTIg16YHmi0WqwV
T3E27igwKkj7XWklBlTLz59bOAKXMdEfI9IAnjGu9vcIX1Ywb3lh/YQTMWhqt1tWtWDcQVhIjlAb
Ikjrn31i59fcHCdoXmUcKS0sgtF0YDY4VrXXTRARKH7ru5O45AUeSNIuDkwOyoNWayDD4NR2hegn
c0t3rzG90yFlokMEkrKJHcLt0cNd+hFsr9+A9VAphS9FE8pDqeJJr1JLfhpbSg6q1N8QxYKvaKKL
VbafMHEy86dFjpFsHDfChmmiTfyyNreADw7yMRzdB3TGn2LHLq+K54wvQYZgEhPkwg5zPKMYBRU3
FefScswzrXEUcYyP9aAXBKO3ECW9/rGxUfmMctlnQX+uIqU7lKaGVkYCc6B4TC4izrrGEqQLVWvV
luaadA7YopnXXYw0iC8ZnCSOW9qfg4G6FHLf0jXuIjL1dZNVGtndsbezCTtale5gnzszefUl4ue5
EhIYzRk2CBhcP9N/FEew3LoIvmWwqQFXXMxeN08BpPXQbuKzocTxpOr6cy1vY37gTX+Mpmm6HgV0
7jzlVJSwBkcBytEYO+/uaeq+H01tn3YhcU+j8S2mehHVzffYN14ASgV3R2mx86bKFUiot++ssbug
qu4u858wOnpwEqWy6n0bb/b8QJpjnFQAMC4cp8dCRCIwS/AJENcVbh7zk5KIu+OiqzrQ51kAC6iv
n+oc1KShL/xtgZTySG6AQRIUWIV5DcOUUy4omR16oznlaqueuX4s09zh+jcJo+Zd88LrmcUHDAjQ
g48pEZ/E3c9r7rRZjlW36jqUsh+PuqStLXNVB+A1fTafk5dEEgur0bQ575sX88c3/PBZVOSa/vgk
nK24jjxGg0beHbSmxwswrRl/rdk6ViK7MrpN3AbogEjWSYss3iRoyhfzm2RDBWWTVuo0Xxqv80LR
zZ3XN+Fp3mrNL64Du0Ex0q02jMUjNQbY20OQf2cWqVoZkWaFf+k442921qs78i3XvtK6h6Ssa8Fk
m7upsPt7z5iny0vlUZ/ub1GPg/CWBjQ4LD3Fo9YyiXAaNd6gToEglNdDuJQOF8C5H+VqcF6AuH2y
h9o92SB8q44oQ11GxcE2VedUUBYriQc/4MWlDGwAGl3Zc8JkS9h1JrX6HHVBfT4aHb6ZMcezRxyN
d+krxkuqz9EJNJDz9Pd2pq0aJ9UuLoXAEGXl+MrhUg5fFC34lubqmcw3CA26+WJrgmw/F2FWjpPF
4Xw/YPMJMqoKrMoWrNdIbA6Cs+Ag8CTs+LSfXaUNud0V1HnjmAHqtOlMDLIgQXrWdefQ1vQNZLZo
R5iPt44ZBKzn0TtDuJJOFd2GQgYgXXJvP9gVMntModvBo2JJAAk1JkaeG10vT1Py06euyQ45qacr
OPoQBdw2e6mcIUAnWQLgiRhFYvpRDqk7KBQxYp9+mLcKYu5yXRxbuyzlj4paBVi2gZNlRbLJg2Xg
kq1w6dlUnlv1SFmSQoJmXkmpeeGm/50Cjou/NOWyLTrHO46EfCxrptNrajbpzVBOFLvl5Lis8W2W
/aXPPDLn09zAIg9Lk9rNVxOoJCPRrnhNkvSuDTvQqT5MjBPI+OUAKg3V/GcF499SG/OlMmHQ5kUb
3eeq5iCML7md5vdeedJjzT6odXGy4BdeUpR8UUVMASM4xT0SOpEt2oKqkkRo2BJ5HhsHc2qt0FWM
j3o4fnJqTM3C7e66Y4uzQb8rwGGxm0L3zrnNRQwHNSN533gGREf0bdpsNeFMA44+f4s7dx2WRDCO
KTmRpajqnR42GPB1Xd/HTkAI82iCF7AqxMtWRR/XznxYEsWBqBwSiKfg4HkxEp6waNIoxz1K8grk
PzpJVoRyC+fbpvRgWbvjbSxk/ehnhrGKMNd/MvT82sjEXhFfZGx6pWfIKRrI8BReI2oU9Ab1MbEe
ZKzsuN1gJxh1scccYJOuhcA4ikd50X1zUYyq4yxMP3sNoxNao+aQzjPiKHMOjhqa+06pLl1oMySe
vJ9lh8MTye4WH0ZoqsGjPy3Aa5JllNX6k+zACRVuqZLmSBBKYjOgjvP+CP6m+JqrHvWFUbWJAcRZ
kSc+qjcMG1CIR/c+L1xRoP/VxSQPTAjNYMrvEeZgFEN9FNMiSItX2dECU4K8eKzpN8ZpOCyTKgk2
DHiLNWKD4nlkck4UqUi5D0XVOgDExK+o6MyTqNItMEKMWKd5UU683dQOft6cH5j3+SbqTuB1lSfo
MKqkaXVBiiDdjogdR8nvyVU0/Rp9oRAB1PTmmrYY2Xx26t9/FCwsV1GWfobqvfTle5OpeOvsCJqc
sEGiEaK3GEtn5XSolOaZS+mqw97TpTalZ4Tcw6OyJnFu6kCIhoJ+H6tvneJZ7yA4ty4onfnCqVSk
BvlOj9enpOmWhsc0V4xNUUAafxqchIFs6oCjbdXvwSiSdUrFi0phzFETporvfhJSj5q24dY6fBMe
dHGndb5a0LBpVIY1ISqyeRmNnDuyHy+tIteONeix18LJ9uTuTeHtFoN8bUpho7iblc5ubj7HCdZz
URbmpdSTOzXIHJJ+2J14F5IBtFDdRE4cL81m2FHHqS9RkJbnzn01CEe9zHtqyA8XdK/MfTRwIEgN
4zUEI2JrmlR7AbZxLTXXOFB0gP7mcesCWFkzfbBWbUN1CFca6miTK1s7sUjrIQ1uVngJE+crqDnt
qTIddedIxOpR36GEdtYVw0dArgfOKNI2WjV/IlyETBvMg5uOMPd1hQL4CKrm6HaR+0lRsOcrjm1c
pMhrzIzdSchEX1eRHqxC1elvflXf8Wx8FZGWPrs4d8p8JAhUNmBp46+q9NVvuiO20p7Ew2TUoGml
FudKJXiLLeJjHJMrotfRv9XRttpAx46JZWrrvHaKz3HnQV7UdJNB44A6V8OjGJOyspyDqu1I35i+
Zu4D3wx2A1WnE/N/5nJIK1C30EF/D2209kHcppMiIz0yuTdQi+IDjsIEYIZpbwNUAE86t7ZLmGO7
nfeXCTKZhtHEXrcG/RP9HmJaAJCjrDFXDlmLtIds8jmouE+u78J129ea2QUzW/yjmZkan0l9+Ey/
0bq38iGtokWiZ3KnNWn/WKbkyeWj7L8RmU6ZJfZfRy0g4j1GS0G7+GGk9j0YIjmm9niZL0O0AlG9
e124xoiX5qiPT6gH9L2i0CERDYELEWZh6o3DE+me+l4lViIfASXYtlBQvZOn45Xa+GYyMCHIRfvm
psMLYLh2xbgb7i5S6/toSzQDqit3JAOr9F3Kz/3g7uln+t+o85cuBiZ4wS4m1pD0leDBGCIn4Ger
7dws1b5FWv5eV8L+hDKEs5l4rifHxeyCwDSEQtCNV99JRiKjWTNLHNyqTKqN3Wdb2zQuA5g0euLV
Wxj7gLTI2HwcRG6uk7AszrGSK3ua+dlOrSJMeANApyYOdk3k94fKCLKnIO62TIrqT4IMRkTdGVUR
w64+ha4KwaFsqXd3pKJUfVa86pihmtK0nyjeF3esl9ci8ZynqVKpBWl7q+m+kUVgh3vdtZrbvPAT
kIrzLYAwQE4Gid2tLQXODNtVXyoRodsvQlTVfqW9oByuFh7ZCef5UTEYR/QnI2WtSH35NO8rMeuQ
EGFxRXWaZOUyEyNUQ7FXJtYo/CSptRzDlvZ62FePcq/qKWJwTGk3I+o4teNBjGecQtG97PpiVzip
QZ9UJe0tC5KlAV0Q/AW1/dgWzLqFOEgO50NGkTPq8/SpT8iVQi18BGlI/24o5U2vATshXE0Kk4G6
3tMZd+vhKY0L5px28kAAy3ghT6a6aJ36DRe2+hXn4qrmVw+U2lRv8xq9ErhofnT92E9KrUlPOnW2
WsXAydd8gzuDIGK6GpJNEXjt3ZtsG1YYwZTFJB8uGStZW92XFDtUmvOVtP1dm5faQ2FjPIdkeKM8
bp1KeMmrkHLkJ78woCBkf1CbKHfe1Kds7WaTuv2a25ekz0DKHTHEdJra7k5vO7h04G6XYBEGQM7x
U0Fneq2HdCjnryduzOGqJjAKFCZLqo0uiZZ9u1UMUz9UEWhubKLBBjEYyLQOBXZWOJjgEiuWR7sg
BRhM9YkPCp00aJ5TvxFrRxvpODiddusqvGYyjNNvtTdOXCLzWChJu5W4m8vqNcNVeOl0FaiFE7av
nekq2zDv6/W8CW2lJydhsp1Pj2YGtbRA3qwBnHbLN5mP+nOT2zHJzdXwZCjDjUyl9I3GmbaUuEnP
UC602xSSxvC+zt4cs6tQ8Ar11uKHPEufIt/UuHbBYN2zMR62ZREHxEgP1j2lhI6G3n/3qd8efBCL
G/nIiMHCw8X9vn5B+regDzjsHaAmbUOQX2qC7UzrWieKgrAQEFNoErLPTuxr65ii+tZ2GEkQgVBh
g3UGml3mcMky81FOA+4m7NPbELXDItz7oZs8GLGDRmJIbpSzMxpXVGBsxjd7j34DhtIcF/YYXRQH
XVZT1PwxvinvjTq8ta3NVKNu5cEq/I1UffE+6M6rCpfinA8ZLEzPaSdDG/1VOwqvsRORPZipREWh
UaMijGe+Tj3vDM6KgShzQ8KP3AL2P8QaNQAVN2/WecuFPdbfkQaNj6DWmH/Xpfc+GH8YEYJWGE4T
F6XXbzSPCEyKXWerVKJ9oN6Nl8sWYFY4N4TdvlsOfrQ6Lm40g7NtgxsKf2xBl4puBbVYtChJbv5R
IMtIbNm8+wMTs3QM42ccrdUazPhw7sru4ikMW6wOjVZa6sMXq5PPja7Fj6NZTvAz9Fcy2XRi+aNh
3zfmEkSSu6WDnK2FHMpdZbfGa+34n9vUlEcLZdyP2ZpWaWQqpIAcNTMzJNZCJABthbwjiuqDmjqv
sia31oVXpU4V1wwvEAbur3hhPmMug5Xk1lurGAbQvjE6jDJvlkhg5NUM9AfV14qD1L2bU3rjxbXo
fTnN2KwNq2Bor5HCBxXJv7cZdTFi/HacDeQ/lRTlBCq8XWO6xcpVuvpANCxOqioLFhXSRISbCRx2
9eZHNYjTn1fMmDZcV1w7BHCPOqfh2qDVyKiajplt+ue+xGeHgEKlu18UDr2Ni0/E5Devdq7wbCS+
J6SApXfn173NVFqzjuyGLzqkgnIIta9lnb3HlRFdVODxdyQhWKQfwJ/251oEyammx6v15SW3FXVv
KIbNbFraZxFx+5wHwK6wvwMjyi9Z7LanEKkL1IMTNZXsi60V37LCNh5LgEm7pJkCETxx69ElfK5x
7tH2Ib5ryKx7yFDiST/mVY40rNLoYuQaWBZqvEcmWAfNUOqHpOnXvmXXVwf81koEqbUxKQWuqXhE
20aLxEsMH3ZZRJmNU6wTL4pPsEAm2uv8YDSmC9hoeAKBjj6o5ossnQOgluSRG5h+KRldLDLYy0Wj
PdmlKXedQQZk22qnFEnXoorLcKcHpvmAex+6pueojIpC9F6tkuB9zyiTjr6/xDvfnDQw60E7SAZ/
ONK8RlpgDki5po8fPDKdfIqpyR0Hh5s9CNXHtuC6q4qk/MptiORoGrZ2236iYUwGwGijqhkGRGjL
Xngg7LPsAuV3AGnn1O+G21UnuFMo23Jy3VRjNdJ7CTi0r77nQSxILO6yMahKxeRe5wCByAdELAwv
SHvL/T+Yr+5j35b5XmDQXRhRnz5NU3+ye9WzS/r4FVjwQSnrrYcr8y0szIgY0GqnjfVwVlvi0qKa
jEIiRag90aDhGuEMMJST2lvQcTGhhHfeUvZ+R/pd+CLpXz70WKFXuVq9YAOq7uDGogmeAqlfQo6B
EweINDZfFQIIg66FE1xNMARmFHGFlXMxr+a6RNKHJLQL6woJA32G6cb3/7g6ryXHdS3IfhEjQBKg
eZW3JZXv6hdGWxL03n39LKpPzI2ZF0ZJ3ffcrioRBHJnrsQm2vxJR8c5Py6ZG7tnu5di5fsG9Mb/
9w+c0s754RjNoUvkoYroy8pNnMN1QlPUY4deNYqpgHKbN9seU9C+zEOy5WUwt/G2mlwBzIqEdTM3
9qqPOOQuZ1B+PL/dJG7eZhO+Ji4Y98BKnnxKUsyrTqldGE6AXfmFo38GexNz9oWdc4bsUM4bx+Zx
bkWDuzHc2TkbIcZwV9DZQMR7Z1o0Jmem/ewzf9rLpICwEgvrUhRAUdk+Acdw+m7LNGN8MWcimmi3
32ElVOuomSw6wrzpPgsbvhvn5hPDzwCnMtL9kmd/Suv2F3YknnXOZK+I+f6BA9bg2gq+l6UKztg4
63tp2/UZeeWOAbdhFWTOn2j1YTKXD7HJ/Oydzl839VTywe00u0wu4//9SkepxgYFeDBIYf+YIWSW
x3t2ggvcymFWOBrC0Wo2xT0xVIuDrzkKyVjeCxP7Ll2LhqaiCpIN3LnX0ZfjK6hBoBTLW1EL/84t
Z0pJbEIoadc+ZYqKF3fSIKsC78SqNFPUy1yQ8hivYt0vosvjQumhQfNCd4hBma7joppf214u29k8
o1pDk7QaRpmCweAy0LlSrJgdpcgjueTepknlscZ6yaBXlZ8D4/NLAbi7NSDmR0oCMnZphoC1UUsn
ejVsEZx6C5emY3fR6+O9YcAkuPxfAoxa1ujm6lYpSitPm+o6YX7y7TvVcvIeFXpvlPz4INlQQmTb
7tPjEkpy5fSu0bS42MwZYsr9mMcvYwnWYSoq8OFzIa9iQo/sExvbVpTPw9ZNHIY/0eSu4xQnr2ug
/tntOI6rAaTf1rOBmJS989tDArtNmVFscQwVp6JefDxd1bJML9+CDvQOfsG8seKMIvuelogoSOez
xTzxo5z7z2m2qj+WgYgsFpK2C+cNYuX4ixP/Cq0fWnsIXrwca/VKNDjhh4VsppyzYByvQjN/eVxY
A929xwRhTUi/uFe2CfgfeQGjWrCnKntcoSPDqlEFdYKz/oKdnNwG+H8hhIrHZ/bxMX5cfF2jjA08
OJO4/0N1/LzrU1pk6iSQt8aJ4vNEzDNR7nTqoeGd3HCeFkbif5fHe4+XbeeEh8zui3eDn9QZF/Ki
rJWIr36pD5IHYre2X02eadfHBGosmObIGJJkGv7m9M0JMjPG++NiCvMp6VJ5FC1WVmENDGf9qX6p
oZqeXD9ptp6omdJO0bZP9PSONBeSuudcqx1NPYlIwREsJvUWK1RV3UtQX6tsjIL90gN/Z0Vv7mE/
0IRmAeOFFDrchoFVhEzOxs7pQCtGCwVJNRdCM81FN8N/lwQNfiNbjjklphlQZWLOzh6kJZBRRYxr
W1Hn8dhEiE46EFurZeYia2wsbCwe79llinlkiZ/8+4Pl7z3e86uKDZ0eYAfzJHgrWgzW4A5eqnju
31QxJKvvYvbGbwhRP1IxpwxKmjWVgwWQfllv2xHjIwe514f321CYp1vQCliAtm7YJofEoFFs6q18
6R5rPzOWZYg7ixaJdbQ0b8R6ymemv+XzQGeIdhU7w3TrIDtf3FEOn16OwG2UxlvbhNCZ46jcIGxB
My8Tm71hYdKYzoXjwQJSKNONchkZQVPzJIhf/sf/XjdzW1+bHH9mYlXPBC9qBoWI3XbB/hsgQ/eW
SB9Qv2D8f2nSID4nGpgis4ntHDDiG8I4fBdx9s0OGEk+XsWFBjmvW3lKouFv0sV/Wz2VbzPc/sZQ
b6Zd/k45NTFWKCmM8pFqDAaXn+DcOH1XvnWJq/CXb49AkCtxfVzaJgUqqQZOlqb47z3boJNeT1my
ab0hHvAeOfZpaoI/zLmKC6PWYlsAvNj8L+jz+MqaxLGz2TgGy14lruZvidHhcKbJES5lcEfc0Fcm
G9bL0FvO9t8uNjPzXzhJfuVIczuo4/mF1EJ1qHLFtwED7oVJJ+ZMT8fPUWVhG1508CSkYLoydPQU
ILc+1+61dlpxdilEu4R5rc5DibWzgYs0mSbWq879ApbBNiuH5JhQaEq1N7Fjr1MfnTGDKqIye1yi
UW1K90dTTTStpJiDrXaYd1ZFcF+2wv8MwvptYfKOS+GKacY3PwjjHRZduE64os5zn3hnI7G987+X
xFfGmQTV//e+aiZa1/t4uje1/1wIgYzQ+BL6lVsexiwxn6WHWKYMyOrKIbIkF/oKrBsIlmwXmVjH
tEZyHI5389hb64e+OkRLe8NcZedpuVOrnnLvWYHiKNvgMFp2+/wYsCCsHix4ys81snUaAOC15opP
dQnZEhfCeIdxSf2KnkFALy8fl3L2oK85qsbVoNNPtylfO+Uwvg4a6oy8cXrBJPNu4UP9UtaPViCm
RkXBcFiD0+awn+7yJFxK5UEmYs16bSHxbFuCFGfQKmnsqY+SX9GTP5m/QE5sRyMajrlphJha53Ed
lFh/GofqvNqios+Nk+gl1xRGGaFbv4f20JLMA9UTV4B8+yXjAXc+MdYpXadm0kwvzpS+UD5l/myp
eWPkiXnPxcy8mwYnxt843SbhJN8ybAsHYQ+cstlWrmw9vKXLv4GSomgDPYe6PwCe25BHzCZxzLc2
WHu4RW+94Jy/qgktb7shY044lbymbtzdDRhfN9oDoLPCPyR4Ki9FIZbqjyKpOCJiK8D6RYM8JnVp
UR25yueohmE0fHB0oHces8JLtISLrKU+kQ9cPxgbF3/KR59k5UqMov3Vee6Wk6C1pDsWJtwg4ed0
P2NiL1e9OGKITOC3YJQGv5um2N6O6QWjtesbOaerPdHXIqfht0vG6tUy/hSSrp+SZhpwIR2d5ao3
yJCJ7JRMBo/3Koc7hWGaLa74toqmLjn5TjCuzWWQ6nvdze7hCabLZLjWMRtuW5sHqw/7O2qqOOqh
+0vqo7/HQ5MB0FB/vcUWp+YOOcOObOfEITHkQcnHoKSd7GWaqzM3bIHTR3CrRepQWYH3XAT1BnKY
+UZnek0iPm+851ZgYMmWQzIr1EI/4l4HtHujVMm6uNh+ns0uWMWLC4QAkrxqKb8HZZZCO5IM2rzR
is55lu4ef/j4awnq7Gg9BwvW3Q/xOktLPpc525l0roZDVQGsxrhobekhbSjj5lIvU5TArMJj5mS/
bM/JXzxQDjjL8u8olxnIpPI5smvja4rPMxGi76izZAP4LB7wGUWfXlbZT+Y4pDwxuIh6vLiebV3o
OE+f5XKhxPk7bjvnVILedNIi3qrUcw9wq+Yrwk6FeYox0MAG2M0SYPIjZjOaZiAAph75rpTidIJM
+J5x7Q0Pkk2NGILeJPonn6hcS1Sws8YPox3GM3tuZ7EVGAcGERDsu3Q4iZSTJj66fiFuThcU5P7Q
SAHptu+vj4uZqf46L5eJvvrYGAkKjAPiXDJ9QxBlmNHlE2Vv1LvYTnOIraG5RRnjqXrYiZkqZo8q
vP3kB85TojOcOVFWf+FO+TC8sf/b+m+WnSDll0X8pAcbbzc2YXUdSbJ8Gq2ht9znIR6rsd9Gi70g
TSGijW7T41yKXxPbd1dByQxRLMi5OLb7O29tUmJ1QKk4mTW4n1alyjxcw3hIHWGFJwKd6pW2tRth
9vKHQesD06zOPY5TTzLVrX7jRPlSOL/e8RfvVW3XN42oua+FFmfbUu0xG+7I4OKVTfjE1NSxcnkp
21FeeiC5O1rZOwpZnP4chLhA826kS873X8OuX1gwU3dLRBvswzylxa83qcKaWrjR4XyjVCLF+7pL
aN3bTiYGhdRWFns9XLt17g1Xt/s9Ti0g51TpF5a0mxOGxhFrnv1i1KgHU6MPpVliWLJN6nUm0Wxz
6gj+bdwdNsz53DRHehzjnZcxWR5Ny7xIkb/Njac2WhbZTc7tm66XXVocYxvsYA9VrZc/LWvVySBx
pwK0cPSwDuO5/FOY2XzXhoES3073XI7GpunqCKwbRhK7tOiRRo7fJaAMq2q8s3xkOw8P4t5n4kdq
SfVP/8wGdRFN98D1/uSV3nSRGO9tCq0+ymlUzqkc8ktpbjoFZEqQTl5jpLc2YahrmlGHgyKWS6A5
JFo8Q9nrol9uqp1Lh83tyj91VXf1qYzbeh80KkMXkvGhXexelrH38t1QWud8CTZhF2nuZlbGu1zq
pUEcZXzQcNGIkb1gM/vMWedeDNG8D66jP2eKEt08vRkgPNESGsroaYd3L2EnxYvFVGUlx2a6tDOr
n9AYGg3cU7Mz4v6qkvkDMBdmycUckMAu8+SXn2vr0ofOD4I2tIcJoGpB+hRLcm+j/lZKnoTaAloT
zEyeGyVrSCvNtY/KbAcjHfzl354ucmr5HhcKwLK1DMkujKR3B5KRO0+X09G2wA+mmiJXb7Z/qIal
dOcuZ7mgLF9FknqcMhwb6qUiIaqTDbujcfX4d1YGBpVBZmiVZIiPlMy559iwXg2JsbnsIP39g28+
Xk+LA9onrXRkRwQQnGMSqkeHzKo4Aj6KRvyGfkmcNqu8smIU18Rn158HBPOzb7R/NMR1MSuYWhUH
LX20OyOfdo5ot90SLR1lJy4JgbsZm9OqFB/Rwi15XAJ4eet8pCTt8UtJcwrJDbwwlyD3xeXxVUdZ
2KaXbrYOoIeTdcEfYQ38W+jciA9lJub3IpD3hPlCydxWMvL9zAOGCov7ecqEwbCXcHvXeqiZQdrc
sLQ0q17VLV68GjMMH9ed4wx6XydNtrDNJ8wqc3Sxhah3YsREOlm9deqzNt2WhLACo6KQ4nH+D61j
DguA1lyj3FUdj6bH/ZCG5R+FKLfDaEr0hTYX9Dllb3WkgUrbipzacqk865ljbXc09KdaqoDGkQ4b
5YOqGhYXJWl+6MCYby5G9RPq8nB9vG3PzWnIqPMpsGU/PS5R5fhPbk2DN8OXMC/bk7cEavGgs7Oy
UA3CQr8UsH6PStJNSHAlenETl/CiqcKNtGcTOcVFsmDmgupr3vUU0edg8hxe5mnYWK21irFSAdFN
8A76yVXxSz2kfAcjeDoCVE0SHpyYZJbv0ioUaqNe9ULTH5u37snJB6pg1PIlpXCrgaMPOX81LnVY
tJ7BRNk4MT5pJp/FZwR90tJRtB9S6loe2fsplb9mL/g1JmNz1X5PwS27tHJMzCPNKTU4AhsfOtjr
1cPT1RkDnAU0qzRXYJn9NN/Nufqs+pJvEyn4/LigmsQryecC7iCm7NzN/hJO8u6IVyE/ChhkWYEJ
qauY5BBlZmtv6A3pvHHfVoIuoTquvkqBmUB3ETaWpKuflekF28l1qqdI0nsRFvJbMJEhDgnUH/Dz
kkzW4a8ua9GTlouRk+DvqR7YpxbTnHkeIIHDqF1XqVU8dVO4JmnTXx4bPRWk1zLGCEvKnvlFm5gg
8sh9tcvFigWP1ti7xsr4eGTTWqvtz5VwzlOMDYEaz3jrEvE85oohOCV82MmAaRdwtbcikAOhaCIy
LMzrWuTiTubpmbMOfNVqHt/yBOO6asKXf/PnOQkHgtn9hLCISjdkCaE8qHwXYZUbu6Q1Yvhi9MR4
a5G5W7y1JTuGM0AvH/sHbqoqEP71cTF5b51MTrP5320RT9C7ibAx9DSQdoIJUuo88FHo25yhYWCp
O8xEIMCZZXyQDNPohueGLd2/iHnju7/iJlCXmtL596iuaSh1ejS5mlW6T7GJIjzT1ybKr75MPuJo
eg9TvYutJL/L6S0VdXhteAReRlLXzaA3ZR+amDkmxr2BJj2OyWsPLE2+K23yXcTt3V0wFjVd29Lz
cBD8pXaoa+GH4R/+ZIuPg84GArKuZfha0GL3LIOB8HFMIXaXoGHErpmvoCgw1x1qml9N1a4g122M
/MS6gpDaBCVhuPqnYSKRJ5UjOBjM44ufDtYT7OtDmNS4+HIKjyL16vIdatCZvUjblwYayJ2h3D+u
w+OtVloYeCo4e4qn9ZNvQxruxmYzjxkmp1nd+2mI91T8fQ0th6qQMmbQgzX96Slni4eq1JmGucF+
aED0Z6tiky8lGdrkOD0dfJw6V5jZedZyOI/QUEHKOEjZlwQzCQN862CVtGV4JnsbmsgxS7R4JGjW
wVKfauvZLhm4Dv301s9UP7oxrt+0g1LfElkoGlIHLvxPDarZro+JObXfUm6d6a/bGTyPU2M7LkVR
CTSLz6la6mAX59iS/W9HW+5qonWnmNClA6NjZRTk+5VHJ5i/gOYWe3uwGN2JwKorhUgBx7e7gQHq
KQLk+BR0k/s0GRbRvVG8T5Pyzo3tfhj4G++00BR714CsZspQv0a5T3yTncDadUgDlR4mNqsK39nm
ollSQWkSI911cqwPsYRL6+HkAB6iPUSOOmSy+TEQvDp5ATpn1g3dE0N88n7MAEgqDnxGBqyguVtF
mwkj6speimsS+CBWjhXNRNZ+JmL0lc8E4wQVsTYiJLemnneP0Iz0w2w7mil9f4n/Mx4tunXzuf7e
Je9tL9SPMaKkFiF5ndAofC1Qy5MwOIi5Ww9xnN8ejiFXzkvDDIGxlvTrilW5Y57dZ1uMs876sQkO
BsAWTqDmfy8hARaYGeHC+5iSbh644xs59uccx8xGuFDaN22Jg0KpDJ9YaJDUxHyXR+Z81aXJARBg
5I4yAL2LespkjEYwsEKR2tcjGXSYgu66SVQHGgU4atThCOeZVQPGZj9eL6T9IFEvrJYhglYTHnJ6
dTfjmG/tsU2+dCH+dBS73Nnycodq9SOjZ3NdmvChCyZmN5f0461ywK9nheRsm4Z3q8avAmigoyJo
orBxHNz6/O/LR0Lt8bqYQ5TbllowatRBs+d1vbMHct194sbXrhz/uwRG9CcMLcK68EQvJWNrPfYU
sTSjeWTvmTIzxJ/+GBtXjMAiMenNY6phlb5zFzBRYwdeeb9Jwsm/c4af3iyf5QXnY3LOnVA8J16y
BnPBmAmw/Q4bzp9pkDWu8YF30gL/bs5Z0ooKWv76Tl5VPbrbHEcPbirb4kBktZeGuvZ/F6wnJL2X
S2j6xbYZHfi5y0s3mSk8VAGicWHW53GRDKD7k0/tGM5FebEDbBU8DdXcAUoQLVlKGpIYhGYL9Dk/
RVhsL44UH9JDMGSHbB0CAgz7x1+LQ5fjnXsjlenuMkMBusVOCSuoTvS6yeDqp/Z8b+vevvajoBeT
mPBWt7NmsG2OGA/jka4lLgxkx6fAZfkxsG1xyOG9FtzW1dYXORGknxx7YoaVYfLG03xNoQAHY3vh
R8Mc2uR84Ji++LS6lEc2DZ6sgHTmmERrzJounTqng7PPcZ8yGn0sZB6ntANh+nrN7XZz4bZtxiou
dtWyIvjAYRnw6tekjPBhW/bRHWyqn/p0wKw6iZdhzOWOwL69y2M7PWFwIRoS+2eRlc+pmX0Elepf
jIixMUid6tC5SMX/Pa0NTa3z4qaJwn4EHP6UOMxreif9XVvZTUSzf4/0zG1Xj+mVqNEz/UmQCrI0
PE8sZSs2hQwX7O4zxRe/rfK4v/jdYG2UD7U6s7BKgHEfWKAuDyu/wwMat3hxKKhOowmeDSCjSsca
hk0bNT4x8eUTyJl5JSPO6q0YJ7y8swO0gC6EFG18HzqNvKDjHDPLYs4le+vdL2r7hEk5Wk9pGe1c
Wch936bhfvKU2PCjDt+GHafjgNaFnID3q9FZrxJG4XfRLVE8r8MejUHq2cUExGAFBgfrVLHNSh3u
TW/Yma5PvavksZsUNiKv095Hn+yY2bXubsIstHawN9LTbPIvTUDECH/21hl63aY1gjrcJLFfQq5g
mvh42UbsoIEs/o0nu77k2KITw4gOcdwOJ0j5w0kOwmgPjy9dZ+4Oda739iPdb8t7UBnepfvBeXHu
Gud1sMLpbsZuepmUk+7oeqBkJudxlmbpbcZAtsl9eCxEEF/F0uEb9a9R1PWvmNkJcgWJu0dp7enR
osWHzGsRgyZhOZm+04rEcyR8642ifDLAhc0EDZYiqKIJq7MqaY2zCNmvHi/hHjhbxZSYyivWjQaQ
N01uRM17o6thpvfFJvP1TGE5v+GqpN3QolJtYWE1Xq54sM362FGScns8jsdA+3DC1XywZ2qHBhiF
3xv45vQS5oP63djDRQIi2yR21u+82FoE7kiJbQDreV2M6EGtnV/DAv9ui4N7U9uQiaWBXolZk1MB
xCAfxpA9gLQ1XbbpGKj/uoV8K32kXBJNoLHrVu8xLDqbwsB+n6ru8ujZ5Mg035IxyS593fyx/Z9w
gIo3u3f6jZMrmE/LU/FhDXpcaJ6t6IPEHPy/PwC/fTCC5Q4y4peWZX2Xa4OzGMadyI4MigVBHcio
aK6VmcA8xGd6a3jgrHz8fVvL56zF5sE5oAx6u0D6+lvnzjujwvBWc1duWkvKW9xUv4t0NA5SXFnj
fkcUDP0mP7KDfDp/rxBVCBFFJwbuT06bRl9jZjk7TJG00NN+8e9jgjBxsiN3r6R5z8wmv+PudD3G
xeGTvbQFjNaHM7jz9XGxLRdD3uNL2m3KjQYvsuHbrNZeP4bX0n92m7A9lTD4TrNFnFrXT3Uniqdq
bs3tP/mIOgXmXov8bhrgV0LcaFvhochYj21kSxBhy8m7vLX8zhmEFvsSB/ctWIw9Q8MkZWouReJ+
GYVqX3omVRyP0vfHkcwomjfw2PHKHNrmR9kNA5trM2QWaJhvjqyTkzaj4NYfO7TGInDivdFxGuSc
w4Swj4/mJLKPumqSpcUrf62thikmAhC95kV6JKILtjYSr5bKKQsfqVvo5jb/8LG0bMygTo4zybIP
3BksMNilH7ukphfOGnFxutJjsIsYmX3vIzNfjPzOyl/ORi3Q45TThBGN+jYId2LEWm7NJJ3uhhf8
9CZ557MV4yYceVD3y8WDtbTOIihUXdyyT8DheIhCd8SI1DQ/eeASSKsrqrTr1lo3nGdxYKykE5cf
cx+H4BpSAdU2j3bBtIDIYueldHRwCCDN4iNMu4MXblkjqo1aToyTH35xaPQpfcKraDbvVQ/6aMou
2p8y7EBsEFNCFDbMdv7D1O3kS1NMNVHglwbN2qox8sjQpYnkEg4jezn4CDIK+Gdr2OUZ9cm2nca3
uWMgzKI1sMOdgkOs9CsdKum+cVpERLv37jUa/r0Va+BtxQnSXbkuXM4ys7L3Tdfqez3Ttudxi4E8
ytutE8fGBlLgn5rzfJFQeNvXBba5CFg7dbuHgm8VXA9rXe3GN6ZmWofV9xYZXyuaXwRuRyDnnzpv
mlPclduqD/QZ8/Q+asLk2ODj51PPHKQT1TI4cUGsCDAM4KlXaTO+ZxH98TFmkTPard5LwpErOXxL
ExdMwNDos+6lsyNMTl1WPV3Msf3ZBZO3jRcSsQKwojqx6fq2XgN1SkHlMG7rmvxW08m+4dDCprKc
Pnlo30ILToqfmM3GW+r+/IgP4Bz4FXx/7iBj9EnlRd01D3R/yfvy+jjGpCOmRt+wLA5ugD8NsCaH
kSaoC1OLQy0Tc09hxA/bi65tLZ+9MIjhpPNDI/1zB0kwYRrclp2cnzqHg48u2mLrKpv4CrWSo48m
M/XRyL8Texn96O+YHIZ9PlrGst0Up7B2dm2wJCLjhqJwxys2cgZGVFeY5zlwQshKeYIsH+8zOuy+
qjTVARmWq2z63drBb8/Kz2k2Uusq0PD7OE42bF8xq4XyDOEf6bUKhtXAc9WP4nndePZzo0rQuwMF
Lw7eyq0qwEbQ66ZO3CZ62+QUzFYZCmCL4fdZqu+1qcrdqJ5n2mibgcEL7pjy6IDSQTF1r0xF3rVD
uSFWIH8TG2I3WtaHF4lq61ClNsyDT/frtM85r76F1GewaRmT84Aph+iDOme+OFlOUW1dwGMr0zec
kw3vcBsyjFsPIv0hWQtWvoPsXcSkV8GkMMAtf9WR6PHdUAcdMuLJEQ73ErT+FXfQO/OTjuJNGb05
SxsQiWr92eA9NyigR0kfw4JqeRCqMqh/JYvpCXm2JeQ9+TtdO69+hGPV6ctTKW2OuM0LxCePoT41
AEHPb0fUBqTSNKIwDYknZju5tY3BJy7LN0ZZOyoGVvNAMGOyE8YlYeYMT5Y2qHItTOxVIUr99Ayx
iK7QLtB3y+Z3jDdAfaHEBQEwQFvTP16E5CtkKxXGRJ/uQeTUFbugP0mJuzls9FYndnMce3oEBzhk
K6g//SFmog7CE1jRUB9Hh0m8LBDXPB1JmBhuBlMqfcVhsmdDUpwb3eONzZn4Dxo4SidOKhitVQQu
9GkOTNRiv90nQ/jDpQXtebYBFk5Iu8Au8z+zSqIzFar30Ar/MpsgWNw9RyUBBpuezi8n9ujzQElv
HC9mYyHLVc/SvOst/Rv/uwWq9Y1SZZSVQeTcVBX8VNLawy52UfB9fz0zzKYWE/KQEOmZEt6VpW+1
gEFRC4lnu0MEerCHOHOq00QNfOAi1EWyPRESxG+jZ9AiuL1wAuNlAUVUu8FH4yeooHW1H7qlb3z5
P8KuDAzelz8cs16Crd2Z4aUi2Z1JaHL0YMaQrabMJz4TFzEuaopZAoNlt23R+BtbukgQkc2dzhEI
JxM/W+78VdF29X6yGsgv9cYgYbMnPDHQ9wWE4VkXTXfVIsezK9yXoDXSrT8nQE3EU0i2FN/ieEoq
i4ISPvJgN5FR1CvoUiyFCeHutg1PyKu7WruMzrIXRrUtML3yy1FJg0Tt+MeqB8BnQFXZ9D4x/uUR
SKIifTGjFheaZgtvf7pkWW2X0rFZlQUuC9L2TdviHPQR+AQtWweh6rcudIf9WFPIJ4nABDq/GlL/
Ll1tHMpwdMAsym2TxOKGymCiHlVyNYthJgQABECVePcywzyD3/+VMWlceaq/uI7bMc0JitPjIlxu
th4rFRP/O6YMHLpSb8IAhqitYr2uoDVsGYPTCEZJGSaGtaFEcIxH42fW9Qdq4cpLN/l/TGlwgKjT
lzmsq9vjglkfUwYzx8w2q5tjs+zYXjWdl4+QZagvipPcWySLn9is9LqenG7tmAR4nMr4JYfCWSmn
ii5mrnaO2ft7/LsFinB5SOqEek67tlai5j4gflCGQ3Ixs+TUZPREMnxQnNFwB9CUYHVsBonp3nPg
T2thATruzFLtXQux4AE2tJzhWwvxkd2V9ToSgb8F7QUPLVPvHsJJqkj2aUbf3ajKfWnhsPI6DseV
/2IFdXq2fJ7SHs6iPXUB9xIp/YMpnaavyA+ijYnNZSWnvLyYOiguAm2lN4xt1Fj2HjOmAVPyjGeS
vrCqOueVip5TNysBt7FtAbTW7YpK/dKjRydQHPGfsxgUdj3t9cnku8c+crchKsZ+uU0fln22pE8e
U1+qJE+yVNO1r9xPpMfyXCaYJXt8M2tX0P2CX/FXniYIdWKrpeESTnZZBeyo3WDkZX4mevtYCMzT
eOCKHZgB88Q88RrE9slJw+RS9dGwod6cwUX0Goy3hzu17ThoVyWqlXLGbkV10q1zHfFOEeu4CggZ
vgjlvVqJE/NZpGLezTF5OZirc8/8mcnIOJVZd2Kz3W9mqw+23V8C69Z5aM0CzzmcqIWXs8odq94N
C4hHNmQ3jK45QRHDoitYJJ3MLbeY61gpa2taWQ5yTUy0Lrb8YaU09FoEi/eJB+F+giDaGfV0MknW
sDHeR63GAmRMI7I7juChtaZt5TTeqkxtY2XO/GaE/pwAePE06q0dhMwK9GWIJSovNtCn7M2UMgKS
fIp2Ohz1OXDlBht3dU3wM4xRyREk6MO9M9Bu6Aj06aZnl6xTHGrZqIjTVS0a4VttD823wky+LFfK
46YGhYY561QLBREAGdE3l+ktRAB3bl8KP+EbZWH1jjEb7cJep0SNjJUfD08jD8290xvkLrsKPEef
9we/ksgGYZxt4tjz9qNdfadGlXSN69HpPobPWdR+i4w525V5SKCiJxB+Mv54dRie28DDRpXiM9RQ
Uj9UPH14ir14FoVbObl3SZKfUxaLawVIfBL4HPIU01VLC+5KmKAYU3vaDXOaYrld5rvpd68zVxgl
tm0M59bt5C9j7PmNz9VvghzXadhZQ4a5MuutbTaR9C4sb3kw6Kek6TV+muGHzYT5jX0njz8l/qox
NKD0iSUgGf9VtGDua5JLmczcg2o1W8O0v9pUwqwMK8Uu7WoTaBaCpRMOxUaMjr8azcneJxWNpn6u
DkWd/eXbBpuR0aFlj96w7+Fv7d0yo6VlKK8Gm8Veg4jVZpEcjV4AAwqnz8rrv9qkObJB8p9SPKo4
Ycrz0It3iyP8UafdCRupc82nAniQ3x29t56hMI9iA0CQfs66DriEpcWBLekpw+X+Ws/V1rDNv3k3
9FeaVDe66hMgBoO7agff3fkFhQ5pa3QbGT3hGahP/CW1EV7DQ3nhWfepnjGzQX8kM2peOUp3SfMD
KUAc3VTi+fB9a1vaautL1zzPyhmumP3Hq5CKD6xXEQdmVJDWUu7FgCvVH1N3mzgOYyI5bCovn56Q
+L1D3vavJUV2Z4ugBGpa8trX83SFaZ5tKytadQNeEXh5/4ej81huHMmi6BchAjYBbOEIGlFeKmmD
kFQleJvwX9+HvanomOmpkUgg85l7z4XBOUzLKbdudrO+PLU2PX2vL+bBBtbrIbLDma+AuIiBxxyT
nWl8yvCBkeX0kahDzem0tqyPBP2/uQE/d7nkbwAKTYKJbAfJg1qRy6q36xT3iXVi+RJZE6WJinAR
vSJSEKkzol5IM1yyBTtbnVwdWyvC1B3Yd6AigdaCwJubBx1+Ur+05DbEHDX4mmWpRtAiamUCXpYt
IN4Vhd2yTrIp5ghxhjxzX+MbR2zeigdeG0YVDLlnpbiiIPY6a0meFjp8mNCkjcH7uBaV+DWLdf4j
dL30N13L71jGPeXEtVLNaYfZhteK3VL1W+goW8/Ay9p2yyfd1TqomlS9XcJVQYBN9X2gez+4MNYI
ztvjZh3SK5YA5c6dcttbe9RRPZllc/pstAUIi0XD/9Og/ktmng85bOk9IHhcdiIk2m6O5qw8y2bh
NWR77xFd/zVKMXl5Znl5bSmQaZPPHEoC8Mc9tPNCvTGqXgouUa38bAoH1NNqYyYsTuZAEoAOmRNp
CsVRJRd6cddkfMEv5q7uFGSa3eJryEUkB+MXebZnaqI/Gmr6D8UaDWnVoWQvL5YmBywNqC5scGZk
fiVfSYU2ywamwHyF7xk4C4OLERIvzG/Tr1IqBN1KP/Fb6aibdL5YlhJq7WJBqYgls1vbR9iSnDVS
qKMC0bmfcQoc+xWhpor4hb92wppDDLFRoQmUyY1yIscP13SPq6VWjFPyPmZ2zKBTy3GYQCkqgXD1
iO/9fGdLlkM4OhPo0HJWcC/aLgJnkzxk5vkJie9IipwuUy4uyyuqu3KNRtW4aGzFrwWyckWODKl3
F1llxxBAUr+JYqMaZrjlSUsAzMNpNqlcS+nk6N4I1WDWMBhQLVRBNZMYVQaY7WFWJxnUVzOxDvQ8
d/gPNBTvZlgqlfAXxkk+FHBWFxuj8LnHx7xN3BlW0/6IjsTErljjiTWaZ1Ceha3GM0OIrnFanPwF
rQUEIoCyjLuw+s559cyoYfLBRs2IF0lSM3jarpWG+x5LPOLXsbtgXtoix2CewW5MC0Vrv1JbGEGj
0VMla8dYQcvukEs8ukyewmrOWYyQ2e2so+LThuHmZfX7LMn2uD7KdX5HdfEXZm57oDg9/v8Xq+6q
+pZmA0TN0qcB+odnm8U/U4zFXdEXH4XtPIDd5JHcHZRiY3kLWoNn3Zg84/qT7U63hwOXmZ5ekZes
g0NnO4oqXtH5qthRPLeclsc+X+6NXJQnVmQ/PcmUOgXLJKmkmd2L2Okx2vMK8NjtJVCHVCnQMWW/
WtKvB2VXZqRnFO1kUKcjEzXLjCYyi05cbp+MKrdzlSfHll1Hrthn3PvbSa0t8nAVM3R6PWYzbh/L
TlNh8ojHiavikqR8/UZ1Nfs0x+vKrrNr8/xo8KKVnTve/f8HoZOBrDM95lQVpqvHOf2i3yko0dmx
5qFIlXveleQ+QyTg/nGN3QhJlk15wOpQz/U6XFQGdh2OlkCt2o0tBJrA7ZbYZjnigO390a1StHmb
Nwt344qfk6BZSJNt+wF5MZSADdA2gj+KblneKUIhVE6Z78SuWAGxcL6eVSH7tvquyFsl4FiXaMiW
HH0fE4Bizyt/aIH7u22DejOZESnqEPoN0ny1psHxt4C6nT6ZBkyHmcwyd4RknaQJkQKO+2+YLCeQ
mK0OLqzsV9ZDU1jlNoLGHRLRrhvv0MgeuIkCbr8ZwBCWGGNlE5HXU3PAFOJZnaWfbj1uA8lsSMl4
SYRK1ibpVuFwa0F0AXwO1/4fhdeqsVnoqKlho6bRvitDf+W7PmSYME8zYQcYN+AFkPLXhzeqnN9A
VNwMw/N7fDjnRCMPOl/0lmhB9e84SSv6n+9vHkG9/NPBGETZTrdKux43Ltz9wXata9ePV5kwXEM8
iDojHeM6oxdxJxjuNabrbAsbNzljQd84ENf5g8r8u2552pyJ4VvK7M/fth6Qvukgi+J8isuOiDJ1
wryb776jE55S2gM53isGdptJa+JRmc4ktFIguoeG4E+Gr72PhD+g2dlZ3uB7Gbiz0nwqQ4QhP1uB
mHACahglUtdiuCId4aJsmxAZ3Hgiznpx2nc1z/o7i/igaCsL1E1z7twrDqotGCv10qdnBokFIMdi
OGYoGShzWC2e1JHBAzAewjrTKTLIKBltBoYQFnq4K5t7sXLOYwy/kMTMXJ6ybePsUFFsOe6lccpH
BEvrO1kIyHVww7K4lzlYPH4y4i0S7o4hsyORVmSpwFkMTI2afZuxYxHRuVoAa9BkQ1BoKTCG46LW
NbEoHMaLdB9nhejRingbKHlVtHEl+ETpwiZlQNIUq3My2SktJI+DMGhU7AZMHmwMi02pnx0neSBQ
WPVrxwJVyvK11ordS74wnUH4dvI3rMQGeYmM9eQsOL1U+g2ahjJoZ480NPu+KroMsAy9SEuUwJLf
uT1OB6zrv0VOvVegXFJTacLhm9Vj25RfmlFgEP/7P12R+ZWCD6t9ZRnzo0+5ernZZCCZgZBkz3jn
7EUagnlNj8IWh4px+mnE4r2JxYwQKIwRN9qf2qQeZWvzJ2FbE5NvAaq1rJFIuBPziRH/WdHSaE1m
DY3Nhqu4g+yeCaOdt+J9c5Lh5IxATEq9uasX4vRUEC8H+ELs9VTUsbiHFc7B176tk9P/f2xmp/pr
1S2BpbWofFTMD4DZmHaYrgN+QwcRm5KTXG3ETDTGOR8KirWhuMdaEzDds1/2E1SDG8h9GSIMi/Ok
O3frYACnQMs+typwa1f9lDkklxpkNgpfnPgzWmDXYZxYc9c3LYJ4AqlxbK3ydW+mryYz33H95aQA
soBpjg3igVLZXusF5WDTj2rUKvUnM5/UR/qIZyx1ILfZMkrN18Ea7SAxMgI2bY63tYtIBzgndVIE
Bs5nDJbLs1sV/TFt+weWL69botMpmMlPsoyph1cR5ZTIMau4MsXmNTxMPamsiJCO+a4VBCgz3pYE
bVgAIJgXah7hQtrZXtV/gAMDHUD+Y2qo4MGECPOUaAf4I6Hbi6DPnfZsv+JDAZ70oSjucDFqsjqU
nMjo5uYvtwvltO86PTJnn7szWlbTLkTPgKjBNJlR8Jd7NA2vTO/sY25i6Sma5zpFgAu28nlmKBR0
FoCZJMUr6JLyLpcJ5ZPooqIHL4IWE96KizwWHxsNN9oza8weuhSuNFJhry6r5Hnd2ywol/rN3clQ
Sgynjdntc5gjweEigMNSZMgRBM6QvGse+6oFtlIzkZFJHUo8KQH65VA4leElcnVP5T6IJ62ayDrm
akJiIqkLTTyzbdYfeZT9MmUzoOyThtdBsU/25f/zjX5XAJYsp2A1iRuagICtMxzfedwoSAmqzUZm
i86Nz4245HbtpjGSs5Eb99/otL+2LIBssXwNqsUQLA0oHqoaQRyGt7Mq9meVwdWhoBAFZu43jtmz
eFbCqh/fnTXzJ2AlpjSfDAEZo85t9tY4RxEQbCdL1QjQKAxqOuE2zMVoIEmZ7KMRJws20u1ztus8
kiy8O4o0JkYviKXL86intw1N/dbX084WjI+TbCwlyKtbaDKjKDHkLgXUdg/5g7alJjW943p3txyi
iWE/DbiNwh5ZbjVqG6ps6loMwS8b4gfK83G4MoYbIm0kj2C7vWqLhZe9Hdkf9pA/Zqc4Vr18yKjm
iXvfnvHfo+9hStEptHBYO+AMkFXUqIS0kS9eGDx/LTgsKPsvCJ192mwRbhbBQ2sy3dXrnsfFfJyV
5kwXv52Z5Jn7JghOApJp3qbjFfQdUSZ/JAkJp82kFMwbqnxS3aYH5tA76YhhthssLRf4IXZJIM6Q
eGNJLwVlP4sqCN+emSZvQ8a5WsKaIvWbZSM0Rg4q1IzSucwZkpVxmm2fJdhBIrU+3fAF4xyluDvp
ovFQr6QmJ4viNwoG97QbDzlyPUO7jgMEEpf1q7sRS9O6npGsb21PuAvSn7vRGD77eTlW48xsG8RR
ZEz8LvAhXLPGr7K9IHRmMrjv/EpqzGT1X2bDkjIsJmqGVaM0yJjBCJLDC3F1KVHjXtfvzWZsbx1u
wD7lETSr5ZXubt71zGtkrn0UxP1kNojNdaMMTg3pbTR2dOQ3VBXZNKFq0M1gBTmZgd2BMlCrBzpo
ikQ6hCjpJC+G4+JFs9SYcKo7VDT63aTVs9fihN6M8pDsTB26Uqc9v1H8zeHDRG6C3L9lauDk65Er
2VtZ7z+sgm+CGrljITF/z4rm+gqD0JCbB953N8Wbqb2kLjDIbFT/wsSmK8zNk1MJZjT30qRsH6zy
VZVNCjisZT2Yxx/G7WZUFkBjuVMdJvNtpGKMzKIfQ7tXSDdnwXDIVwAZVqsoqN2cOka7t5B182YJ
ZY62Scl9zRjZspt/jcH8RoTknHR69rt1pP52mZk1EDX0fPwqTUX1iGxgGbd6sstRNtK0XsJlWM6L
3mgnJ9eeCbHvzgqqUNAnmRtpW3LSoPtwJsA0LxNs/rlxoez+lwgml3ZW/7XmzhdmxVQOd+lZ1Nuj
DyLjn7NSAJcZY4yRFh+MbUnFPjFSzKCu9NNFaToZmipGyoWFj9ZiRKhIPBgMBle6+T7RfnsCsNEp
YS9/AVr/jNWOAImMVJ1seO0z96oL87WRqnIysQ1EWkLcsUZWWSmrcMj375GJd7swcBgKFkt6ikR3
Uka/vyG7B+YUJD20fzG4mpGraR3PESnvDsYrfHOwy9bxeQSidtBy5jJ5O2SHWckkt46yAJBg/KDt
83iwjWyCIJY5nqaBMxPsKJa5oO2qKzYOrkPsimD1NY/qdzXmLAKWBGeI0Pwyy787tX+Si/NoV1Ya
ARn9xTb/Uxao+ll2jERxAHjrbtaaqlgDCI/h0tQGRcACcwiJ/m0IO3CPiF3rmLsDNJqle851Nd6z
jXkLwmV+azP3JOfArJdmSF4ia890a4+D6rL/shSeOapZq1PJ53F4LDAB4x+1NiXQSp0PF7l0Ki1S
IgHgoxmdwgwWrbbU2qnbuJCzJlCtESS3hTwHDlZJlTy/Z9n8qwieycJWUbIa2qFPIG4IMT/0BAoE
TLuIiDDmf1D9G5g1SFj77be2RHucJuOXB3yP4aezhjWYvxWKM4YwFHng+Tqg84/hYPegyC1RXtee
Xdug4FK3Wddmve0t0SKkdqlkCsm8ORsaiYHAE+GzLNbPiCWAqMT9zNFLe5bbd1WZfAn7uLUDv0qV
calP0GwwJyEy7fi65DeTF0QVjrIHTq5ziApxHCiO4noS7rPGBkZM16rCN5+umHlr691S89Rbb8Ee
OYHShwx+PKMRtJFMTL2eAdrLDdSqf9nO+FIR1sHWTHLvt1+MYC7bJq6TxSimBStwSLP2O5WrCk9b
v+944/RBIZjIsm+FVJlexMxhBWrZeiND7CXXsBM1tL0ckxpFMc1NAPblmG2SECKnreAAb4B5+5X1
sMMWrhgq3vAL2+H8DJ+EYZHK+M4w4nxiVtonDTFRHenyp0QBJdQ0L4ZaQr/bVBegDR2Sm6w1Th0X
cgNWKCp/WKvl22BrXDirfKlI5wunBgnO4H7n7l5EHZlFkBvubDRsftcPn+wU2Dkn9ZHfmZLOrSJb
oMqyWEt4+ZC9SbX9Y2Dl9FHz91FCAUCg3HrkxlTnCGA8EI8tTga4aE7FiBhVDfvStQlGZBEQy+ef
CtJsSNhxdyitcfW03BT3TvOEsjpopmb0ZpNEKEk+A9GPIZmYP0ib33uhx3OvHbYOjKlq0FqgvT6v
5D1DFrtIBFWDkNUZ/fchNQYO9gIOnVGhPChvhZCERaqAcKrU9FAq65eSqVytGiBtENwQgBXWMtLE
YKxlZPYVOb9dYn1z57eeW3Fl1/MQLyVhE0t1qgD6B7rGokApL7qRvFvVlgUTMH7fVTK+GUEs2iKN
2AQutA+Gxd1LTkJhp3Po8Aih9smrAL90hLfduuhEvDHDt47bLqOstv6wga7PuHDfZ5MzpSnrPOxK
dQkKgGlVp6/Rnk8fKiYZBucflWUhKCpNSLpZZQajM8KI6brsNJYABBIuTM5OXP6sD0lKypdHXIZ+
3+TFK1Q9O+7pqigV7LjbDQK6pCkDPbXuUzfcXGhroytYQALOcy2BzGnKqXwG4vYGStpHY75lWuhA
QNXPBo2OvifBMuH0SbLqc9AZsexZek2kUcZZo/5NYUCFjVHUzOur/tSn28Vd0Wx2SUoErLZEN2lE
Lha0jZssfF0zID/WYzgj8zp2tnYyLZy8wkS0NCLFnIImNyqwezp1MDXrVvf3pDSPBNJudXgLYL8N
EdTnxknfJurBCbzvYwJqh3Au8lscB0g+OGKGEV2sbPoeqGnCVHbQpuNa2y9VYp4KbSK3x9w+M236
2dUEtHqscaRAyfnHDpAFet4+tgXFDXvYeAGg+I1H0qNAfU/XxfluWKX2+kzAx2i+1Kzvomm25Mne
EUzOGqSibkrubwKmsK0RQvdMQEMO+3Pi5EbkTub4pGaUXVri2+TDRqhjv5BfAv9rzIogotX5kZR/
+IaqpE0frTolgwvuTrgPDJk1yBj6wmRunTT9HqoYICzX1xTQbyuDB39Y2Liszo4TAfcjazOlONba
gjRgOrSz1kVwCN96FdZ5NxR+byTJWSewh6qJCNM5ia1u+Bo06JyDI+5bHBxMcwhsZ2hyv+xoTheE
Fi7ayosORwF2kcEmSaBRtVQUBrbQSUkdcvhOM5EPRvNoL/Vz2+y/mM/parfqK19nRE7GM39WVvWU
WZt12KZuYcCIFm9qnOZ+rtg7DcuNme9xIxSvI7NiPzPdmpCl9RXZNzpFhwEnPgo6m8QeacqMv7bF
1meymBhaSbmeaqGQeDew+dWOiOOhN5xVRow+SIBfaaaFP2f/l3ij7dc4CTD+vtVd+mBYleIDxw+S
0tkPyYxsRDOUNForNPpN0v4Qiaz7FI9fjqMjb+/Fn2UFZ5ihUsqTG1EJv9pQ00jvzdbcJ0+dLeRB
r43hLZPzNdma4Q9XVHq1nrQth2JnswFDwdMHqIcflvX2MwES9sy81g571ZOSuZXf2kDgC5OQIRqz
efC6WlfZ3JiTz/rzluxhbWfbJvJGRVFDvnYOX0Xtr+DbDmSIjv6CVTTQhtp9dghsO9SKjXwAB+FK
2X/XV3zCjE5Z1rlXURcvul0/kNBRHelizgTDXpzRLLyd/RoHIY1LQmBEhXR5MzjVdynflN7pvsY6
/y4X89g7u3wYMHXr6Y6nFKbVQTE50M22mvERYcWdytQrjRQo4YJjmdjMExqU+bwn9rOmj0OcMdU9
6JaWnJelVIiAuQF1q9XfK9TiOtBMAGAuO9mmJ8hjMb26aB4ayfCQYjwBWi6KaFrJRxOzhghApYt1
mwnumTVw7E4D4P+9AoPXlvHWFszLCyrnvC3JMmba7sx2uKzl/bbpI9ar5mloQceSGxVMXWo84XA7
KwtTT5cV5l3SD4jwQbjiUy2gxjfN+3p7G3flL/qCSGCwZqbHbilB/5JDlakTNsZYWQPWhYFqItzF
ec8y3NnqR4Wdg3mrJnCstoz5TR9nFLN7q7lu6hk8QMWgC0fV0hMWQypiE4gdw/7AFz06ioe6oLnM
bgGZq3nUs34D+Tc977JF4qnsj2jfduC0mXVcG1wBPEDcKiWr6TWHQzyeF424ZLTl6/NQzT/Z8Oym
SMdyyQNo930DIrHJX/blDU8B3Uwx65d8Csa6yJ4rvYob0Q8hQ4Pp0I2wVxWrunYo17RtepNyH3DU
ATvbF+Ooyv2CB7jnnKJqIwBWOTQMStnbig9M5Fu8Kfxg7DHut25/F4k8TdPyWWz7q167d8aoTw9Q
ADQPk8XvDgX2Aor90YAIEhsmQRI7F/LGEROtPfkg6gQnU4zMiSqbl9fGouWO2WUUYO9TfSnDzsBQ
QyNhYg46kn+ExLYUGzxq2Na42NCfYi+1ZzYAxKCPpDtka8dga6g+SZHHtD9bwMwVNMH4NYJ1Z1tu
ShSOOctr1HPrcWadA3NGJYdaJfVB4RpTJsdbDWGeBPCqWK8q4pIEH6WhLu25yPdnlhAon6jEr63K
77BzOBda3h8djDDRiCfM722oko5WPFAZQVii91AbJIC7mEhX4KQUZT3c06A3qOtZDHT6dNLreb0y
SP2d+/kqVwOonzLdDU33O8MNe1MGm6EXF9K69mWs6zZKWVy+rKeT3aug2JYbZo8qo1qB733owc8/
LuY/ksGpUY2XbVCcD7NT4jF00gI1WAP5yW3n9kArzQxJ4QYTZcW3Nm2HjF1PaJWj7RmuYCiNL29x
F3zKWe837/9nH25OEbpyR+Bd4eZDeMRPN0myU6bVcXx9jBPXhvIKQXzStuVlHu8Ns1z8eSWooq1B
fEzdr2Au42MACpCEUEZAxtwhRDEGNqZ7upWrU5vYgJ0bp2ffyXDQcw9lZOvVs7ROmVU8507awQZG
IKsTn+SVJH1u8qq1tRtSeo6+OqAu2+3FjqyKrh9LUcAqfwkt2zxZE9xruVgu9PnumBq/OmJ57m+j
CFymG+dxa7eg03pmmjpzn3YBpWEI/HHKThae3qTibtEcHq0Va4Hsge2oycwSeypCjbq7yS12Y1sl
AxQjUMNUKnjcsVORXEfBI7nXyxIjByl53pl/WEse7eZSo/Qpt/tbtnc8zAibUzwIgpW7B+ogDfSO
fxo1Op+sgGE1JBQjSB/IX9GW8gCj6KyAV/N0MteZxI4Y7dSdSf2Ik3epfadU3wFG1FEpnSsDXyTx
CH1ZpCVWTFyUEU3VSss2ZvTQSwPF1ozdqVTDnQCz4K+NKMpgavtu01P7i6jhq1kUjM5KUMb4Z7H4
pZW1fob4hVGu3dirbSs05fKjnlUHj5DhZZY+H1uO8ddCbzHwK7+DrZMBVOI022XlRin8M8JZn6oW
jsZi1b233ZiayHj04kmYLMWA8e3F3iKPNsjkK4vfZdKu1qoZAUPcngO2YNXdYpLY2KP65K0twW0o
dOgzhCWNtp27URzcxZ3OEmOh36la3LfdcNAx+vF5yndHGVa2F1Rxi03idDPSaIzpGFr0yn4FaBZn
FWYJ1SRjJsOuYQCW0mS0JE0aKvJmANi6Mw1u5rcTXxGMA6QgLhOmnlRKUjD4z8HIHUHAMXJIN5sG
jYG0zRiKBa/iD0rPwAtliU2NNDcEQWZ57x5dB9JQZbgHJHsI6LWgQOh4sQSydFVn9ConHa6vhhJi
nT8BtV+a/BlBu2c2w8+q8GqaOMS1nhQRQlCZBPT1JUWrLHJi4pQfVfSXodcJLwEq4a22SUTAsHDQ
VB/OQLfZmCA7oTx8l0YhXhXqIRwlTgYgtkipiTvXmnCvY/JDc1IR0OZpMy9ZtUtI2CiOeRW8uil/
+EBZhmsD2RkcDWm5V0cLtiH1WWdwRG4k1ljorvyS+ZnvFER5qZRLucF6mPWyGZo9X+4w4jWxd4oI
nCwfyOUtXysVdpLU1aZRkq1Sw7deTIyrzv4B6OqLkEAZN7qswy1WBF+HQG9eGABeMiVKEVugBbPb
49ztFybjKjoGDnEtJ2yFgAkeqRWBLTOMZ8HTvhZkuk1jchuRBLgT5LW2cdxPsPgqJBBN3RCHZ6DR
F7r87JcNgb8cyshud+Q/KH0XXmx/cVoCu2YXLJuFmXiX4koWcvFAOBKofyRW/Inym88R6cfiseN+
xT3H0dBxUOi45j3TVtF006qrQmxAV1YUA2graQ3dUNuEG4w9b7GdM2kcuyxmYY/baC5O+W4CQXWl
hB6XxhJK9JW//eLQ6unVraxYxy+tNh+pH8Vhr8clzIyx9nl3mHfp19WRQJWNdPf12nzGcMlHvnRa
YIvXrBtKSCHWL/UF1AuAQQcQ1rzyC/NuCHJ8prSHDTeDwn9FaO+ju+kGFJcULRNm2gASgmbYZMUR
zIVhALcTZoZM12k8Zi2uufwPOydqUpIsTwZj3Kdcw+XjNnP7uyvQQkTTQlm3cF1vkgvUTn5LDSab
FRq02T4ZDfruutljm+PSpgiOSXCu03q6gps9so93yCl3APlu+8Upb4x5pfhshum76QX29WwDm8nF
ySDaKC6I/DzNqsRxx4ps60ziFVX7JFj7m/wji829pJpgEJx0zYtZryVwpfITM5j0IW3db8zUTgLb
CKtqkoOzq2CRxE5o/XKG/rGustBZOvmRCucfVy9zuIR8x55G8f8u3mXamADO3QrdhqaGz8HpcfnD
hjuoRstM0ZGB4TJzQwhBXSglubvN4Hg06ARzoVVjzqo8aK4WJ5n6OzDOjlwLpZlV0ycuZk/9vxu4
9KXhE/sdW9YIQ7DJkjPqsDYa2+mfstRq1K1U1FPTfin6a14v9pN2ewqrimimCWxry+IyIZmNwmr2
0FgzjVQrSsu5CAi0JjbEXo/Ic6oLFy7DW72Ji24c34FwA4a23yt9th8bPI63+Kl8fM8HLIhzXb4b
xnzVmQp62gjVXqk4EVvD05nXR+lcfSMYyqJVQtMYpYoIvusfbYz0oGDNpwI1ntfZ/cQkaYeipgWM
PU0qnHb315SU+HqbHdz39V/GfoTEUMwHgPDIDxJZfRC9gzaMybOzO6afT0MSQGZGWzPUMP1zWsms
RmtYjx8KVieSIUFvVLfspnVOCRztmeA1dSd8Yem0tcIlhzurDaKJd8A32wdAuFtvss3on8ULc3q6
Bl2S4Vci79h5D1kqRjajYjgF9etYDqjNS5bILV15sbzkiAPCqqb71ue/DsTkO3eV3yobsGDbKix3
W1t6vVVUd7h8MsM+1zo8vcECJL6h6VP2ir1gnb2MbUFeYWKknp1OGBcQVtuOUseZybpgxfbEPK1H
7p0elC6rPbuuHQxFXeBYxHLPyAhGMlQOgxL3ZWnyAanpOSvNA7L8405LxP/ASny9qOjDAbuHHPwZ
0R0wo3KrQ9C2lrEJNyoE1+OXeeJeM+kc7K1duUzREICekieLRxEj3YQaFec9smqdFj2w6aECJS1O
9ai+2/ih/6xQi4qEgXCVCOgemyBhqDEOu1usXKztAzugMqx8EwaV506oSPRZuXZT9jF29BgM/adA
rhYkHLn8kYD/PRq956Q4Yle8E+hcfWuJpinhwNVpXJBDIGopYTCVzhTmCjyjWpfgl0QrIyeBUtZ0
FcL9bmVUnTwIos7gkDpj1I/j32UoDqbjPOACJwVh4A9hgKIvFusRHWO095MTU18FaVNbZ5wrtGnV
9MSdhVvBeGy07Csb5KsjZHudxfp3SlP3OJjNW2IDNUf991xtQ4xB+QIYRaGOdlG2i+4wyo2Q5bX6
O95GLWnP+FWv9/fGUfVwdRVMRDcb8z7vjIhZext7TS4mKpDrlJlHiWb6sBvg/IfO9nZsCVGVqn5i
UFEWHcLgpRKXno1PTlIakkIniXsVQG470uW5kKtdJeqM2XwaEZrP0FkoBZrYSLWTvawMeDuEIytZ
bT4uka/OBvKKYkrdkUdik2JGgCEaRfD0TLQq1TOKmwD0vcpseC7OSsHbVeSorOvteTBTQCSr+gJn
55kXokJgg3G+10H4jLkB5Rf+j29ZjQwrnM2kI7rP6o55Z2AqRpaB7ih2hInZfE2y7G2SO+nZ5mwS
UoXqHm97xcwNgTLQwFqoX2pXXzcDalPbKrFdV+Rk9qZv6Jvi5eNImpltnEkVJnoRpQztLqoMtkn3
9WwjkMbBPEr4C12L2RKpuxkUNkmoBbFn7AB1YK8RnlbqDTcscD4frVX+qN18T7Vd3efN+mcHHBdu
7/jrjVi3zZIaSL06qpwDRI9bTDvERT1CekYxiqNKMr1koGxlTjwIwf8PGjWolNqhEAAbmKVZ7Hsx
OZDGZgPCdfSdtV+xuFELZxzbBkEL5YbuZVALLV5p/LG4gnlRFhSellbBVoPeudUrZwjrr9HNuJSm
4W5s6wddOj1QpuyV4zcPgUGt99IGggrsyu8Rvd2xMkjCWWZoN+Gqsk74Qxvx4lbqs6ry2G6mDZAK
M7y/jK514NED1VltQPIYuGUyow63We64k/xhMSV/dqmdFtu+aJqlvvcK6W8CEJ6KmKIHjW5M1UOS
2FC1pywyZ/ln1jlpqVKPmsmmtlYFg5gcjtI0SSIPSkjm+II+R2X5k1vb7CejeU+jzoDGDeAM58yy
+4dcRynt6GYSqiY/SmI6CZIH962WbhJz28Pd0TgYIMqRuZFw6aNtDBu9GCMbSewkFUALNxdGMlL7
7YYFA3ZPDon14Lb2v5WoF88e+IxEz+Bua90/OVPNyECnVGqU7D2wCR0jOZqReBzoGIDEB0pePOOx
eO1p5A/Fui80n9cczmlEs5YB7HZghfUW5URGzzHSEQCvfyvG9qs3MOQwVPsaEGP5sKiNwCTu18/r
5CF3qDZml5ZiykevGxd4SbTIZlprDDT1FzG6YCdYrwbWIv+6rfzhXwaR39OTVLVyvIGIldmBs5IQ
Qd9l7aPd9kBm50GPJ0oumm7B/tGczjbDeWlauAB1YBrsyB4d7FYKYlxolig5h1sOQZJ9ABtxfKSu
2TEB+KfaHwVZbGCOMaK+welvwpHwX58wI/r39FssdXoxFnR8Ts35/CJ3wdqupkhZRjUGePODJRC3
ipCnrv3T/8fYmS1XiqRb+lWO1XVjDTjgTlufvtjzqL01haS4wRQT8zzz9P1B5qnoyjpW1ReJwZZS
ITE47v+/1rf67CO0nYopUvlGz+zSCkKeNPsiBPjmPJRP1L3GtWVUu1JF/AayWCdRQ+ubdnQHiiPD
iLT3yPA94pZ2V0GGRVqJ5JP7YI7/sn+hchr6dCN1MBE0vOqtXYzQ94aYDMbRLp4tUZ/n/zyBYhcZ
3Wul4H/4xGsl0Ke1qrpqevvsusa4hjnl7Kqk11aFMh9Y6+S3zK4IlU2cMx3b/Ahjiz4n0pSspy+g
95m/qYuhWLe24+zQbga7Ing3+ZfHxnzHSYeqTINZ3aTyRhwQhe8Ky21UItmJ2s45aSn9htrITvZA
0xY/9LYPkH65KbaPuY47Bs256OunXnjvRuMy+BAstItFY296rzuBHvna51DZnTqod6ziHjod8nSP
SdZQ+ToVMTbDsafNFYOb5r67BWW+E5F2b3K7wpfBPBfuFKu7eI+QLtz3hfWAlSbdGoJ+bzmiPDJb
IAYGvltHkl+sNPtRDndAJ5SUcyR0RRd8R2JXg7u2nx1Dw0URGMxs4/gBK1W/bgGqYWsqre8kA81n
J/wV+A3jQcds24TMSGU1oZkboSOvv2In+qjqhiK4XqP8JMlzaqDB5y6RvIYUuw6Jd1+rA3E9/cGt
DVIWnYjGquoYWjPPW0+FZq+tw2SmHx2VECVZAmZm/4Z+i1QKZqar3FVkA47RwzjNHtLsEg+ox8pa
riTwB3gOALOTBOH9NLr7IO2Yl0cO9h5I4ifybehCj32z0TX0Y1ZtHBSC4nUjiZtomD0DQpo21CSs
rUQvChlM+1IgDYaaCouSu8FawbGnAUgXoS4hKNNsc0Uu9mldhie4IeuS6U9ch+C5E3/akvmuLniz
Mckq09kEHukqpuVv/cg8J8jgMtlJbBFoyPH4pXZ/GlLLZ14OT7ekBK5VbbhhwfdRaYRrUMAJ1lHT
JvuRfs/K7ADIMKYwRJqsCRUw0P005dieyUipzRwHppcyffaHjzAB+8Ij9+pGyTmKkYwVnr4iEGVn
4X+lDAQsY6iyK7FxlO4gkdZTuibzBF1FYLHe67b24PXM5lAEFBl8Bc29Z22cbcvWRbjxxQ59fTNb
KZHPsigjf112TbihUtz3kbWLgunda3pK+oP6JNvtOS2a6UCbm4RnWcc7p7aPjdvXB5UOP8ayvYfG
E94IwHzp8FIOAw5VvLIohEiXTkptnzYeL6aJKHfTuQg7p3E6pwM3FYMO8WzFCu8Wxdmm/YwFyst6
dCm60hay+NNnch3nXve0De2ZH8rIueUwClYsXxRu8hOAMhSmvMC5V5mHC4dk1QxV8iywHKN9TeV5
pVwA6XbxUw/t721XvpTIedaRfpGjUR7gV8KFeynpTM+/EpM92X3vaAptqYNgc8V2wAievllGlFBn
CYc9ar9zHuB17UnyIlQSrGxOE6CDfAnj+IfQvo/Z2bcjRMWx2lZd/6pITN0nxm7EesB832eG0nJi
QguJie2IuzW7nahp4YbnAiOOkw2KhlWIuYp4VIBSmR5toAPlZ29SX6gQ+EdXkBdkC0X6dGBvEMT8
JJXuoQU1Qvk5HDfp0H+OxvArdTCWw4oCyeiucY+5OEQpMSk6J8oosUhoA6z+mjck7ZODMRAYj14v
WM0TFXLFph+lmtNSa7Q2DeXtVv7KOve1rgmqoggJxLcF+ybqQFL69k8qyOWpsBF8Eda4ymSNMcrX
0hOoceCowb2CLZWGip4j8BtaWs6rwa23CgyPpWRnoRj0jccuQ5aY0qQQtcj3qd+/Q6xBg2PzCo4D
fVrrwoHdmYf9GaF0QwtKng3gu1yXLXov3vWNIpzR0TGNFjqRIZBA8u3cYDwh8WO65q29FF5D2CsS
IojjWGG4Cw9pZNRHErJhba6BO9DIAJiLHyh+T6OU8mfgf8mn1N+H0wd5I92GtWi70Yud0cuafxfR
WiiuVtk/V4brEQBdb8Yuf6xaUycuiRuuKeQ7qQvUskEpS4noSIEbnIhHruPkasYwQowWuVqvq2iG
CzsbTMZIV9u8OMCsowshAUeJjvIu0LmA6EfK0li6aKXkW9fGKYPycZUgZ/MHJShhGzs6lSlFz1Tb
OiwAebrdaQN1HnklsdEsqWre4Jj9ms2taVFV675LNb8ob5BOIV521S73xReL5ME4+44Lxaa6mbab
CcBZIOz9pBOLqkpeOvo+RhK9GfuCAm4MM7n5lZgtXUhkPyOav42gY8Vqsid50XnTvAziuMlUtP0+
JC9SavLok7a87pqhPoUjBWlK7utAZe42hcKwb4MAX9LIoe7VP4LAH1Gw98O6yAXQnXDrKljLXiK+
I1M+jOQM+Q3ZDSTCbqHld1TUTLWiNupE1xz+5FAKVtSD7VAJsnnpDrxZdCN5ycN2pw2/OtM7DEZg
nWjenBpKQY1BNayvnG1VZ+nJwDWPv4a1mEJUJiPv0I0kzbpHqhLBDVH1j2wo25VWMnkhNOCKg+Wp
g2xxxqZGYsx0reAi7jubrLByMgZ6y+lOIB7pLUYru2hn81Q8rZ0W6ZE/zOljQ/xDOTTiqilz3kLN
fq0qoW8GL3ijLv7VZKRG8HjqAkILwdtS8Wnkj3HsL8ZEUKcN/9dGnYwNEYhIRD3fbmj6CR5cHHmU
5XSKNUbLRAxqTjck3fyOOJAXdGLJh9QIO9UoxQfIHha/UBKdgFc1K/psM4kIKpYgc3DqaGTlZMBZ
8cPUVfo21hCoxaWzHp3u6nZvugUHEYiTv1EsAdwJXsbUUT1OIkJzvU/EVUyPY3LanfSjN917lZak
L+uai+O8v1DMYcGobxAK4dH3AGaQZLltdCrldWDtAj4Jss6/etMjcdreQRuIPnDHaEsaFIXuQH3g
oPgsSmneCOO894n3wxp4PYVhP6ctvXPh8MWIctwifPhmpXh9NO5ENBNJcSPZDD1Nm0nOy+sfFEcd
aSESpoNynstaPbfCGg6i+nDGtFlPrUvrrfgZdCU+aU2jEqRVW4EWHR6YJMRaZ0hBG1dvoRFVKxPa
COnK1beMW4DbimeCiSVLPM393hasrz0K2nqX6o89SwybAsqKjLdgaxvIJzsqHxuZM472fvqARNbD
Bl+/ip9+4jV7VyHUGqYRxbO/TyJxiTtvH1n8qSyLwzXFgWjLy7JbNzhivVSSfk580SZJUMga5lfE
tvSu/RAobeyuACCAEURIf9cFQJYBLm2ZuWebZOJ1B7t+7dtXZaZk54pb3lTdulRUZRt4PJvQbhOK
lghfjUKL9hPcBiSQxmcTVtXZQVh/Bq3804r6M4HMSzPMYYGNawQ5WL7RADjYLsgIrYowXM3iciZH
ewG2zJjq58RKyaTAKJ0O4WPkZrisIPsFFi4rrWg/feXzpFMwYPIvL10IusjV6Bc4vgW7ThTgkkLe
TCjFy+oEimJvDKQ9+ROpVBPKU5Y1LGLK8kjvuT72SvVr+Je8B0u7OhmqYPrexjdmxcYFr59xiQFg
QbIZroE118AG703z8xQ7ov2oReFdWypB+hy4RWcKx5N29tzgS5mk+qWkyrCyuH/0IjnUbXQd7Dqk
fUw21mw+YCoDlh+JiiERgOoR7heGOLWtAzC1cQIdQc7pFTkrD3M0vV2BZxatZxUX3puLWHuiWk7J
d0Bn0rV0wEn/q1T8Wvl9Q5eF5olse05C3QXneqJOjrinWdVmmOypLrY7HZSvFSTyTEoUqXfZ0S3n
4GMRfi2cmSQF1Dkn+6dSGDt8Ipo9x/1iBbd+1DkfZmBQqCyfYGkfyppujNDIIyR1MSTUTrZbarvx
zS7QjyOHoZtEHhqNNqFeRPuBdabdlD2TQhZDgEKGfE37TvCkKHgJzIn1vs2osl8LcvzaLrrEli7O
5vCtiUR5bqvJo+OaWPsCmNHO0Gh6K5Jss/iW0acGfByRnEGRC6MRs+c3I3Hqi0yRKUHKwI02e/Hr
fAsGAc94JM6qyosTWb6bZOqHDRgzsNKqBVnIQpbliUG3dnziN5k2RsHgH9Ga1jPtgqwFj6xPGbNO
HkIaVth88MtDuscDK8pn4OTXgSAcEbbdCyKDR54WiwIdazB6i98ax5ouvpueW6suzsrVv3mNoMNr
OIAsiazNMmZEldUH244O6xq+/eeoQNFl5LKuijHudoytDNzEtGsqUOui1ihQD+FX+lCoKWR6SURK
qa5K96lBPEtp8nvntRQkLK/6kaRJGaUPUzZEu2byUQdxNfwAXjAB9NsBbMSuytGjm4FJw7z4NjhF
dY1xOCY0Fje4m7VVnkxHlykTZfzpRz0W3kHIsd+YIqTuB5YjzsDj+KC/zbR+99PqcygMkDzYkpmw
/pz6GaZYcv1TJ/uQNrM4M9GL07IXznJRqbEeGkdujhKYxKmtmG1FoPgya92Bn1mR8ZSf4KhmJ5y8
f+795bPfh8v3LRsxR0yQcPVQp8TQ8Sql6xfhBRAJlmh/BggmbYyilgQ4My/HUz7DnGIlvpd07Tet
wsvW4CxkDsGmnseM34d/+cxssFcpX3HTAUehMzbgCECCzL9D/DbZB/RieX9CAp+5T783epZxIv7+
WTxz//7y2fLV/4/P7L//lN8/77/933CA8vS/iBzHRQWDqa3D7LRsMJjzyzda+ecx63JQzLLhw3Q8
TMI1j+04ZaflOyS6mphiyX8do9ok2zoIYBvXTX4K5z8Fqkh+isMKm+zy4e9Njfj/YFVM8DS9Onkz
KMWyKDWtHVd3dngtHwJD1JRBUPEue783f/msQvpNtyY62vVYnkyWitsu0L/0Pl61ar5yy97vzfIZ
xUBK3Jb9hgWhOcUUnlkeQ4icbz/sdH9ulsPlljN9P6AW9Y9fXr7x9/csh8McZDI78nLWnGa8t126
BRosVpLtu+yPmziY7+TlcNn8P1/+/eFfvme5vX9/ddlbvmWIiKBXJbSU0Kna5Lbc28tpL5z6pzca
ZIFbFQbev2+aYkZJFmWO7ij3RurM8CvMzipOyx7yJNZK0/zhH7t/+bo537G/v13FuPwBbzNbnylQ
ms5Fo5XMlZsPf382ytmUtxwXegMDYoFGlUP5UjRQpfqCVkCJXXEeGJYxYdn7vbFki2N6Oe4ml99w
2V2GEHseUdppwFRumY+hMMvTJLGSRd2zkVnGtF1O1PIwLueNHDMzPXBvn4p+ptT9/RcNiiIHJYr1
9oT5a7nJf2+WG72f73ZXsXIxFULAhB5jSj1aRw9QuQlVJp51NV/nZS8zrS/ksitKn0Z6kvNoMIoB
GMhyjEtb/rm7HHsh//Mf/9/87cvh8oVlEyck8oUmqurlwdKVKKY/douG6BS6nTxpv5+55TCQRIv/
+RU9/6/d5RmE0LvxkP0Tb81qAf7KAxIsex9hVI6rbBtQ7Dw1rVHCJCJyrDC7M3k/PNlBohM7HIyn
ZVNFjJq/D1HUfq2AT2yZEBLfjpgPg0g/W9H7kz1vlr3Rq//cWz77fbjsaVr0meqFuSV0FckSPh+T
JHZqTWAw1qVVlKflMS/JWzsthwQoXv/2H//z//zv78P/8n/m9xxjZ579R9am9zzMmvo//2bpf/uP
4o+Pjz/+82+2MC3HdS0LkDFX0aEWwde/fz6Fmc93G/8DIz4FejvHuB/SeB3bMUOFOaAgkxad1rg7
6U5qg5z1f5px/KUXmXnPYT+eBuk840z+FqEH/0DVTBPR6v0NvAEG2Ux7RUX9WjnMV6MOlRe0bu0w
VgDpIJM96laCwZEKBiFJaFKnFhxzHQoIkVFnXI2Q7CEKjtvCd/2LpMGMqerNxTRxIgEJYJzZO+tg
DIAsmyyt/vX5MOU/nQ8k+/ShIFSQx+b89Xwo0WeJGWVEOzQWqhudLug0juBszQ8Pa/cGGrh1Ti3c
tUVGwwP86ltLDuWq45qtoh4QQlPlzTHSyR0j8efqRgS5jCYQVUsbmB/jk/8IIVdiY0GxKPBJM/3q
oP4/x5h3H0I9slb/+k+y7P/mT5L0S+jGKddA5vyXS5wlHgi9qtkHPrMwvXXIQtLGe9lEFzE1xqkF
Y62HaUeRv/KfzCk9lgY+LeHTp0rKNTl72bmwkw/L0T6KvJ0uKAeIEqFXvLXtsjv2aFcQg8JAtskN
s2akO1UhYuJiN9qYzC5QEuUPadbnx6i01ZpsNKSVY2xRcXSCTcnc9EjlH4qW3cq9ORgY5/oAfqjE
TC0r6N6p4W+dpG9XeWvlB2H0wa1xKKP/6xNlzvf6PzwLUiqeQ9eWUjcsU/7lWdC01Jyjiut9HDVh
sDJrdzxqbmpfzYArqZcyuLbyUaipfTEME48NtOPdkvSC/A7HbgjhG6W5btfWzbKC4p1QGVzHTurt
dOMLaL/owUXlaa3anESjtrFmNp24QYMTTwUqr9O/+Xv+6cJLV1lCN12lCyFsaf7jhVdoJoTXG/Ee
HMprRILr17CjjuTBaU4KRxx7ABwJpZv7skk7qtVxkbwP0S2Y4DUvsUqh3SfrMMiRmYkUUkRbyIe+
QdUC0cVK19XQ1rfShFEb2MT51YHw/s1fIefb8x+viuuCh5XCnWkFiNr/8a/ofYXhtg7ivUizz0LT
nBdAporyW908S7zqGyAphiGdi1N3WBujQh7jIfqZ1PLGe09ul4wB224f/4hCz5Hh3IKIjqXMhs+c
8XdGX9Y3b5Qk4qQmcIym+uHrif0wYSckzkH7rIfa2MfEW2xFE/tbWMzihZCVXYp/eJVifnjoukZs
ebueFjl3bbgZeX/IVisemp0W9az74rkbniA5D+2wP9YI5UIQ5227IrCQPl7rEX9Yu2AewRyirfMa
uC8yh/mHTCpyFX39TH0MFfUH2UrMhqTW8e54QdSWrLUQEZnnCO88C7gYBKxDIIqfKpTVozdvmra1
Z3abe2aNERhkWCGmEo1+IWvDvgaBPP7re8+dr8o/XDVXt21LCIu0Q07+XwcdH2FW6lstgJoCe9GS
4qJqQMNTH1YU+6ZzUwxzd521T8QK8kegokOrx/5bgxriYFvRbtD0HoDMlJBJVNMnSArjwCrprbeC
J1v08uL0UNaiQlycnHz5lhjGfTTjU6LavgCGDLd6GcndnOm+NsfCOE1t9r2prHaX+YTHeGkmr4SB
oGYZk1WZe9A3QkN/SvNDpo/R1cZozntLV8d8JJmxcj0BFEaT23ZMELWPVnyh9woSzBoI5TW7B5V4
5a1z5EfGLQNbho3G6hSr62RePnBGp99dFDNrTCa8XNM3w7ZvdaP0XRMP1cGKtHzjm2V+Yj0QP6MK
pJ9vRirFV47HPbFNcxMpcot4lq27BLeu2j3ALvkFIvNLrjKwmHPvw+wc89XnadqMRfVKNkK4cwi1
dQkFtjudOwsOFu7lP0KuZshDIOXdGJzs0mqjga21sj4y03iVI909s6IFNm9IHG/+7WvJFv90j7Ds
d6QUaEGFkuovT3ZXiSQoPcimpjVnFvuEUQ4w8pD2UQpNjE5Q1CrGd1GW8SohfuCG4cNZM25764DI
Gvh8aC0q0BClAHMwFGN1Cua/vEwjeQ+5J/KZ1FvhAdwsaeElwPyj6NUlrsLxaOn9cE+K7LvqhfMe
0VBCck6IWWpl5C1n9Y5cOnkvMQnc82Lby668llNuXVVl4OBNoK2LGtlMNtoO1h8ljkY5i/iCsDki
liBqh7sGwQWwC8dDYuO79k0qfAUd7hqKwvVTnI1y6wwG+vO8iPdtS7Rv2annJXzDzaiMxXlxngPX
ftCRHg6+KdxXM0bIk2H6kWPtXgKWA8SJmN0zIMlxpRU3njZxRLFJUGf8RAY48vmwfdHBwWybOV5s
1gJmZnZsS7/90sFBnwTCSQWIn1AZpO10sv0XY7T6e28xFiGzpVQ16SuVj85La1gOlBxNrkx9yrZj
TTGnaLSxQIMZsDaof0ZqGg66MlqLDh3TREHIWZy62YWQ9HXv+cl2+XsKo8VmlFpPaEwYoQCfbjO4
8dsCJQfkr15iuCJlakmvMO3KvfUZMrXe/FCu7XOtmmMNCwuZvPRxZeG7gkJsc+7Hdd4Uzic2A+yx
xIDZGrrhOYJdW02UAXfcy3uLOuMF+3Szq5hqGPyTbzSS2yenqR+lh9wIjVq2t6rIB+HJuY+tpNz7
lui56L27t8EQms197G7gBoLr5EznhMbeA3b6fUMI8V3P4nHt0nu61wVSEaUu+diEGGmle9JQIwYj
rBOvQjrKggtPBr7nlV1r04PngBlhZThsfCf/ihNB34R6gZ8u03KcBeZ46vP0RwuD4pphwS0tloLl
zmg79TS2TbVXToFfsSv7DbwW7RBgPeCdwbU281rhEGiwoQ78UJkM4hIW9QaxV0eM9kw/NOsGLcv4
bewJusHmf0VWre/NLG5ZWhoHDBFDjWEQwIP92o/M63DrKBqwlrUXuij3zPqKj5aV/2gHOEkS75vh
Pfv2W1Tp15yE1yfWkfcizZyzMcRqZ0p48SGT3afCZYh0wtLbJkZMeEBmaa/VOBFnkLo3P+l69Ahh
fA30m0Hv7hMmmb8daSaeEcv6uxal+LqKPQRj82YM127WhSst9rUrrSP/Zg/la6ir4T6WoC96/P1c
GsfdY1jz1kk7eM+FUN09yPtdE1n0fcYYA1tXJGvMGfW9o99Oczf3b5oLDDcBD7Ye2v5b3plIogyI
cTzh/qs1Pxd9TCiS2TYfKD36S+C71o2kGx5/pZffhprWAXwWhrXaBbmXEVhkxZCW7ALNbq/S+4Rl
D8lHzFvGaCIMQrgKrc74tBDJStgMM2UgnwvCUWPg0sWdRNP+JwJh+Vz0RbFBhXdremQ2ZB49lrog
M7AI2nMSw6rvUIZOYeVdcb0YCLbrHIe5Nz9urc5yDjklEdZnfvBnmMLY0CIo4vRgr9SJ1c5Gto3L
Tr669pDeG6KrQFdsrEGKk6WrAGPn5B9rr54QDJR8NibvPtXIQ8dkEo6qJraIBwty7HHF++VEv8o3
40tnEpPkx29Yz6vH1C334ZgmjDXjqB107adJhMjjSKrY2StoJlf+BdtPeh7rFrGzFVMBmjPUNBMd
hx6iY0lR5u+IxaXaSw9t05DkdlVl/F6Yyme4RyzcJ/2VOV66gxEwwgR4TBzrvlwI1q6+aUB3ZUgk
W7pzNqOPmkgrXLSyynkdelyaS54elrwL52U6LuG05GXs0lp0Z8mvv+x0NPLWfgQsYvnB9tBfgNR9
VHkV0rxTCOdob/DbE7wgIMGFuJQJnmcOaU2m3EWgn1H+GdHRDPR1SMogUpHCuhpK/gIfW6AOUhCh
y7q8FSidmAJhdTTgiRrWrle+/93NChpwKPcp1xvpQ2qzok+mNn2sX7QujJ9sFAd4puc+6csCW3ad
0dg3of9JaGt8Geyxps1fJoiokOjYSxG8jaOHvg33ZtUbt0qgJusnlDClMVTfxiA89qButCBDy4ct
pq8CPKJakhx6FcPcdG1UAmk9Il5Kq3OUnIycqZ1s94YNftfBqFslbn6ZcAaRciDMU14O5uNxSeqy
NIQNUxBSkw3KGykfkhlZSJc53toJT5TkZjQRHzzRCRyh4YfmOnIrsQ9zNz02SW/cUwuxR1CaTwEs
j2NeaMEWNggwn2H2c1hT8qUd2xDdEEkfqLH/4Po3JRB65AU6Hp7A2IrIx3fpGdHONuDmYZPjtUKs
UNQe/K4fH2CTcI5nRp8tvOOcW3VLsjxAp5OUj2goCJ3MvZ9dZj0GxM68I2V/dBqm72SrZaQcGuWD
SVTYqreS6FkPucYUY3gnjFyXQpjubcj0PeDc5jhp1q/ILD1COPDW0PzZZ0ZWAKJtvo9GA/ok1nqC
fCgU0SY6teF0Ng1jJHQwIcbStJ7GegI8ZAf5q9TmKRbV56Lp6kuvi2nVmkjIaT9mcPbJP8EfdF82
2AjNezpFB6KDEyCNAsJZjmEjIEjAXIvYHU6lLenILbsKtCOAjBYFRE1zEPYvfYXSvliNjkldTdYm
kH50IX4wuozQci5QLSrMPvNxB4YKfWdzM+kpPEJz+0ySrgCLkjNgdNFXg/RAuwXl7QXpdCH2OMB3
noLVSe2ZWUNAdQGGLl0tu8uHoXGpwiY9ZSPz4vXQk4srSmu4m+iOgEGTsmMOJCt13XFA/oCdT1UX
gD8wYLW3zq3uM4DoLl2Q8jgpIkQeaIILW/+i1zS2fIIz1oi8Yyvu9o4JnBXbJwErthxPHZ38Ey49
qqXL7vIhjxu89tBhrNeDcMMUAySjSC9R74lrixj7yPomWKmA0huVFfM1DQ3c5pl4DMq+eKTBWcQJ
Lch0rQc9s9WsnsAhajwK3fRMu4b3DHKJcEcqCibgmS7Y9fWDzBPxkM1vOWLuyJnKjUMghb9tqqi5
Lxt3TNJrbuMeGO3mrkOYRVxpbHtRtOj4pvYCJOrPvSrrthThEhLqxvEzIHVlZbq+eG0jKBRmiSFs
OXS6DMxCbTybYZo+MM1EWzihUUzSjNQ+kb90pTPce6Q+1mipm+oxvDRUhED42dFTqAsfkXDU4tvz
0ce6BBsfi1LfCWSEN4vH9CGLMLD29a3x0bG0g/6+zCF7Nz8zdY2xeDOjROH/msdztmbEez7DRbpV
RnKuMt961ClWAltO6q3buOG7KqkaEIzuX5s5JazL83szpMMeV1G19qsQ1wjl+5UR4Qas/Zq1CiRl
v++ds2tm986X5pPlde9WFfTPlokCzU1PtUEXkCxoqojGCEHZwz3b13W7Md2kfbAGID1t7dwGHzP2
1Fp422tSOAa3fOkotp0ifIxM2B91s4ek3IC4Ayhaw64uWjAMo2fvlFtRPXASlW4pOOj4JwPWD/FP
m8TKs5MbBgzBBIvmVCKhanqN6Kx0OlqmvsFOZQJj9WE5z3P+KNBDIiUT7azsF1diJh71Vm2k0ofL
kLPuIfgku+R6Om4QWm+nMTdeVKH5B5+O8xYSkESmb+FbGcfmo3bqHSA/kzVR0J/tIi5IOQ/w8MuY
x9wC/bLSZmR5ajTWOeiwZOreCEKgzYqPZc9v3foMmM1fYwVy9tQFvJ07ap9hrLeHNmmzQ5ylCGoB
KKw74C9vaVv324EIrr1upum+rhL0jXHsaTvR4uEWCfE+bxRukvdqKJqLi5B2bY/YnHgRRBvwTXgg
vcR8kcv5VCoX87jwGgeZ/AiZ1W+U1NZBAI9yCd9lYpoce0RyZ0ncJen0zN8NCnqboEWqDL+5fgXE
SdGzwW3exxnzLetbSmQToYBgOEYkVaxJ5YWwuuSDR+A98i3vKGnQbbWWt7NwCYYc/IDw1rlGOjD/
OaBK8raaixMkyTL3nuh6c22rGBEUwXtfA9W9h6OtnnyH0kGNtloPQbkgGVUfHRR6qy2hu+Xdq1tk
NhIyFIEWyo2slwRy1S3pzqiyccZSqAnKkuXDPBFACr8de65eQ7ztDWp6sY3G0H7S6kxAUvKfef/c
pn6m8WSmXEH1ZFYBxL1lEWw1lfqCpueXK/QekffgP6e4PLQihterOjiAQXB3ebTPLkEUS4QDErNN
N3rxJTHltmvz9lgX/mw+sXtkQ757QTZ416PKeq8m8Fved9DzSG6M2WDaFV3+kNsx7TZbD07B4CB5
xPmAjDdJL0VAnTUaovCMhwdVvTCqF6+2MWvF2IUNJz/1IXiMAQ4R/SzW5czVizeSh2Q6gBMIeFbn
okRTS3WghcKsOAveS8+vGUkYZco0L/cl/D7injk0sGl4+aRucEQQmI7tdCxJR9INbzxVTu2+BIJ0
V8gqyaks3bWfCm03dUZ6Y45AAx0g2AoOgjrYbheCY/QZ7+bCZEFl96h6gtiVLNelbwe8NXTtgDT5
DQxGcrXnHNuKf3kzNFSAol/aFNkPlWag8Gu88lhReUYoKbxHwoPQcltevHXNCnhvbduQ6sencs6w
0LyOUDMtAPMKqdiV2snvCIvkF8m5cRDZMnCgaoUxGLT5M/6EmdZUfrH6jNFZwnNg0KjWfcAUl6aZ
dl02Y6a0KzPWce8M4xdPh0AZ11qycXV3J3ucl5u8GD6BLkEHn3+aUYxUoVnVMWWMkpcs64iRiwKq
PIyjVeO6K0urjo05Ta92dYByQCNp6OHJzeDmZZNOI8Y0jRQ+Pe42bjPqH7X1gybYrZ0UxLVYJWec
vbge5jsxYCi8a9IPGGzK73VSnXCYUSOhoplf50MCeZlzJkdDd/3HiBr7LsmDT2FY8Vfcr/VBt4Cw
dLX4ZIIO18lHV9om/sn0hU3CGz0q9Dr3iSTCTej49WPme3ReyLt6hXuO7R+9aMCoKULy4eNKfdKU
6db0OENe26lJCjsTcdpcJ/q40SNQIRz8We+hyEQz082pvPCOOTm5E649slFGKi9vzHWeqaB5Ny0E
WD4v6HsHoB5OxX6HYo5qcV8PXxtcpvtYdHfRDxqP+/z0RHr2ao8ly6wfiUm9wVKInwzjVahGPjYs
TtdASpn4lK68OfVTlr1iBe5X5uAPm8r2zVM6FSYShu4+mt07GiysqH2nXyA83z0hIZEP+dtkFe57
qonPJNKmHzSetuPA4sAzro0B8lSX5d0P2u65daAxjjk8BgQuuJXc4FfUueIuENCw2kVMpHlCO+XI
b4z5LcqwOLjf4yaKjh1BTy5P5wUlYH4ppcoudXg0m5hFnU/YSNt9hejiHlqIV+euIvBs2XO4QzAh
onmj7BWPqwoTE9dQIO2AbqKNuMCsYEKwT6TCK4OdeaLkNWxr2HTbZaBI5Gwe8AuDsmr3a1CpfZdp
ZdzsEODk4EtuxbHrVolWwUcbeAwNM7dO2UChGxFNgm2KVBE9bJythe3ps46PcNY/DaNpH/yqUw//
l6vzWlIcW7fuEylCS2ZJusWDgATS142iXMu7Ja+n/4fo/Z8d51w0kWR1d2UCWvrMnGOGEuOmxgZ+
2YM/OpO7L30PAmc6igUam1GyvVim7e5NTXIRj6xkOXo5VFtq3bZPHuCL1M4dm3WMbHVX1al4VLGY
dl5QPwB/iL0TOeiVyTOeUV6fJTorMVAB1syfLuXyYIy9PKhlMNZYcblhJX0OQzu/VqmSj0DV85GM
C0EObUNimsACKp9jVOWJIwbDl9ZaIkaKiaGjA1qeDSRtbpLisa1cwjhTIX5Flh69GhWFG450b0Ng
B3RCD3uN2ulaZPhTZltX4WCkSrNDPncDDrziXlqLurD3hofXz8R6i7OjqPBNu4M+06yj3tb83iTI
ItbrgFJxPWrAzoFemRg0U/ej5W64MjDi+7XeFw9M4z/V4Nq+DRnii6IDvaGxpFmnqH8XfgrN+hrT
oGsQiMLMFY4PN79ay4nAKZsj7lY/kZPBi6HAHAwoxGeRJTsH12qrMsOfY5eRtXEz5qkj3XligRZ1
1QHP0wBvQeWfYOxopQn7YKOuIBz1NOiefmIln6zB7xNTvpyXkOFyPyMZYl25TvWxHKYtpSJ4jDwD
SeIa7yMGpkNjW7+4jRO7icf2raw4rMs+uoolYTAiDxYySpxHyTGOpHbJ+flwA0jIE7iWyEw1xTYY
5CvTUHs1OZ7+EZGdeJAJ028t2nVmHG97AsN2IQDyDXstxCGD/jPSsnr1vDEmoXlnOfdTlXZ+qjyS
0bR6MNd61TSXmJz3I4oxdIpJKtca4PyNrseHxs2i04BkGb8nPVFUahzKAeaiog23CflKtyCJ811Y
ZOo6pyEI5+Ua6Ab9mDUalZ8WhsyI9A8JcPyAFCa6KhcBB6XnT3ht2mb24ujNEiXoOv4C7CyFsbWW
xTLr8d1YWeFhnEl+atGr3vLYcw+BAKCjq/mfoR4TYrETDSYcH93IKO4DBcs+muzmRL4XNa9hsBGQ
FVaeJe5Kyq8y/JUw6YRS4IhjbZaBDxGFUbCj95DBQWdjRn3NJb4DhiK4sxLzPTLJCKxTlLzcScJB
I1SgHCZkWVj5NGm9OPH8hzBfTLURCoMKWSP9AV6VIh0JTJ8a/uvWFm9p3coHPkxP8PMIw2MZJrv4
C+HLdJ6YqFWey3C70JDlj8N4Enl7Qk/K38EvB9JhlNDRCJMLoVLAxVnExzp6ZWB5LMKqKzdpO15l
GeL2zoOxNuVEjfpFhhOMOJwWoqa0t804nujwor3jdPaDREp+FcfJ2EthMoLH45yDiukjSCEtxJk+
kHKLcDZECmowGtFVYb47pp7thriwt6bz262UAUzB5Eplt76rl9JA6HOHx9OO9xAd6quV4A0gfIpM
m96DrViBozvLyaZYZV12sT09YXzr0kMxq3Lnuv5gObJK+AdQc/4bHwfb/YK5cxkok5FvimHnOT3Q
u1/gEs3PurYOQ0K8MtBMDAUpSTfFTIIqQwTTEfIUFcK8NbGFToGZTM+yeFMV1Qde6WkfCqZ3jT6e
LKKwj0Nk4Lmb9ebPc9vgDe3eYJLMvKpNruh7j+gE9POoQ/iIavXathghStE2LzJFQEugMWylOire
oKtcYfhnUnsgYsmujYbzWIs6dQ3hnCYxGLeEg+W71O1rOsXTz65PicI1GCuktT1tMg2OXTpPLGtz
R727oLIigVaq1u3FwMqRN4WdAq3VkOu3vKaZ7PJrlJIKqAJqK6sjUl2StG5W5d6QubvrOw1ESDF3
L2gPuP8xF8R2BeoJ7zZi6c54GL9595vVoBWDb5hUuXpLfigRw+BTbDzgoPiEhImkZz+yMLY2VtyP
PqVPQqwXewBLGdobIJVp3UXzuPJw9W1mlj0faOacLWHX2CytiymcDz5Xt9RjVDdGcMh4uQZ0k/DG
apvNjWEZ+742o1eh6/ZWc7ianNr1K3T/cORxMrjTAhitgSADEV7Ncy6Obu4x8zb/DPzsHDaVOEe6
x3I1JOH2ubTEMLAx0sXOZySWH+omItScu+pcxD8AXRIx2IXraHCY+S88fcqcv0gLmHXM6pQULEBi
kfyJQvySvFr5I02TGvWLZ+w1x0Dau2TMO8Xw3UYNVGHUyKXhpDcDzO1Kt/p5K+3O2skAs1CFznWl
IlG/H105/axSzpS2BXdez5ihkSj1Oy1TTJ0CrfNBU/a+Sa8ZB9q8rzuyKSEZFy+MQFhco40C7E2Y
WusOJIMSGE5ytuMqalITZSaymhq4YhFtCDm03yYa3LPVfDZR9o1xtblLJdRdDfaPoJj726xDchaj
gdtHR85BcF3ymuMa4jOr5a+a7hgHyYLoJ8hhfUdJlPmWcD/x2DK6axrixGxm9Kq2fkCd+2bqRZgA
8OR95WHuJjKcGGiP9hA67YUr6Z/cRShiNaX1wrqgeomxYKylM6A00Fr7FQvehDof8Cc3LwHAwPwK
jBILi1fcoNsxo7BQKu2T2fB2+Np+scqb8RUFD0Cw2WeIrvDUm7VYF3mcfXambZPlJO74lo61rsuT
osI6QUCCOtaE89kmdno/A5y5Lq5Nob+Xo2pXeoT7uHGr7zYBIc9Yb2UBz9xBF7SuZj07AIpZ19eo
uBEkFP4IfaxhCPTHTCxwCC2QkQlGqAMLZdfr/WJBNwE2KYl1Gj6FM6fijXte42NK53YafZHMcecO
12B5Q2lCKjTBVna3tQlt3aFbwMG1fMaqRry1DoPFAH/65lmVJk5xlBWIUjZIx2dxZs9tu0YjQ6+9
6FSiqcrfmPRiiCrto6414S1RIt5V1PfEJZEnP0X1PYJGokfNdImIkvAF8D4WEPPbVNYSaZFLqHrm
kb+VjoQNTPIY1CbLXxZ8oLB7xiPVdODWZq+l7amdlDTEq8KxzV0uohEvz2zdMB531zhpp2ugs2IJ
CB3F1ZqoC2dLfXHpSzgxXOLM8/knUw+1nZymf/PK/s0N7HPVsqGe+tTFfdAsnDodjpZTY1OkYg3u
g5n5UWhUu39nETSNHkAQh8J/iv9apaPvoCzmTHRYh2cAMX3a5HwtmLvsCaLP1u042KcsbKq3NCiO
tvYK/np6FMsDcHdKN9Oetzbnx9XFI0q8TdEeQnP64TGJv1OZQA7I8vY1tF7lgnzMDTfYkfmp1i0F
yRm/rqBkMjo/WR7y5m8RZoepNHJM7XTxWhfdwX796sLmb5S65bWoA8MHy90thUTyTvM7XRPJMsWz
0CfW2ktcCo2QEh5MyYa3S2yP2Ch7GbaIeEPsaXhlErowYHTnYHrkaVUJOEUGbCXGnXnc5r3nMVFO
U380Yp8A3rXJxXkWafmYyZ15sYmAm3m3VuFU9DcX1tBKZ2h5AMIKYlVnfushkOutFDPQc9gif5Ht
EftVkw+H2QYEEts/wfynNzcwvatFYaQF+R30g/KbjMzFp3YjgZt+IQBU0d2Bga++s9j6aK1jJ530
bx5cPJqhN1XJ6DrG0wdzxa1Miu9BjP09fUYb2HsbSdJ+bIX2YS9Irkw7OXGe3YhQ1vyGzJaNGF9z
xEmQMV6nJO7h7GdMoTS9zWkYGqx4zfLzd+Srncy+fY+8AAZe1Xw5xhSexqZR7OV5WtAvrDk9yjOK
SI3c2xj9A5OwVapdmi5n7R1Qt04UzFdIW9jSFa9WAOPluza+SYqafthtp+9UMOQHR8kI6eZ3uXzb
s5y9BMmQYXg4uIRS42j31L2Cr3dvazRAgVs3K9JbPjq8NMe2CIarbeQpul7bdM6M0MFBfuY6fbHe
V8TRpDgtiz4K9mKpS3E61XR6PQlPfXLUkjD8Z/nCjnp4O4rlgzcyYfh3tKSYLPFWAEcJ+vMI++jU
uDatGuLPUNN/5KJLNpVuE99eEok1GSx8jMEpdqWVGfeeNRUBUEzluJ9uayuv4f0k6sOYSizHZXSZ
AhDtsdM6INNj92JglyBPir2r7nl/AjmIe+ow+ydSUx1G/gbM6dM/Zq9DTXEbPjls1payDCEAO6Iu
LC9Z0/0FIK2dBFqSfdc7L65lfI3LCNESYCKfD8GcHrEVzYcRtmoPCIUfjYQvzkNyaCuFzEYDCwnY
rrxZUbvSTDM9YnwGVSx8ry3Q+pg5tL9A/52aBf+JOw8XCzjGqunH8tA5okLhVpmfEFbWAhchQ23d
vFRai20pSgLkBog1OowN+7q2HTCPigjasLT2k9KSAzW3exm8r5aQ8a0OInznBFG6kR1zDKtJe3gc
ZfTKT1/GfExy6WiHnPky8ooC1JjZTN+6Lc5mZic/zUYVr3WZZUcFinrr4urfggMxCC1iBI5YtICa
lPQvqBaguAWkJKXm/E0vxw9MKCqQoiOMNXjQLQlkoQzUHqJac5hrgySQPhab3BqhWIYYCT2vTvZx
+E8wK+xuFSm7puh+dBuMLtMPMzDQnwA+2LSW/TWodjrXpSSQXMtgVkSN9mLVl7EwSN5jfnie2Vqf
QS6LbahX9Ucn6++wq+Zt0eblsejica0sR15cEccv8YL0b0WLT8hUE0AVy6V2Hv4wZ+EuLs2XpI8b
8CsGntNKvXFKm2un1eZj710bYwg/6GDMG8TGR8zvfswVWRK4xiUzrIWVPW5LV4wPZ0qjxzyZu6R/
EC1YchIM5EIKYixqKUlSRWB6kD3C146crGSKCI4xNQs1EOZl0Ua/+tjBsI9ElpFQxnC7nboTG0r7
QFTtFZiuuWf0059ImOfyhdmwtaTbvU4DhniULuqiloZ0rkk7tnQG03kn+jcNbDNRGvaHSfP8FjHq
PXAPh0fvNbvcslDlzXZF7lhevpAvyWqh6MUS3lrtOINJeurtaF/yqe5goBNQiikOm+xbwId7M/ST
e5d8EMI8HNeDEP+IRbTYmOlukviZI4URGMbZz47tOpv0RruUfmm6476iJt8V0uluUTM8zHJiI5WQ
QJ7mpM9F7CFXtJPsEdLikc/S/IhKhjiT066jeKgYDFQ1uQJ2vnmWFYP623vU0gid1i31IHdfHaw+
OV+pE5Ao9hTSxXVxrS21Qy5VnHVbEyu4FvqRTuxm4GFHdxZ+8kJ45wGDbChnnZiLc4n454zo90W1
WXoYS/LADM/orjaUjJTLBthT+QslS3h2e0SrroxPYWfpD1CzxB3ZlrufLNs9zfpMRM7yUJKhOpRy
eDdOLjpj0F/D7yxQDxNWJ8G08RegTLlyMjnCLUjSq0a47WozjmK8YQtZfJs6sWRDfGlNItTiMtZW
dYEkPEFHVQPAJcm1vQ1F02yLtLJP1bMzdonkW8cTmIkGLGo2FUxQ9QmABaqRM7ld5pHdBUS3tC6v
lAdfzPXlOhimY1Bm9o3sRYgwdvWjae3gAicepRmEfwhRvEs124i9NMq/ttvzVut6we3Z3iYV6jTb
G4SP0ERfQbeLvpOZsrJsuXqZ7pLBQPiZUjZhER2JMZwL+84jbLzzJtgxdvFZTMNhtFpyyKC2c7ap
xNcDPfFbIwZUGOdEAXt7M1TTV21CUpsn4TPCfoFTYZytTCeX2IQub9qm/Vq7zlr2TFSCEpWCKGhS
zAralRerxmdRvxpTxUkOhgBJsHq1h6p+jJpH/EW8Di+RwYq6ywfSdWt8qmmh8aaW+FA18TfPBICV
CqNRWpHNOhYC4S3WM5wS+MZmY5xe66md1mnNmCvFgrpJe809M6GEjGLrxM0y7ZzGW+2xAXE08lai
8Qqrc7yi5Ryu6NI8v9AaaheYYS7qdpil4/vU2+MrkW/9i1yCm9Isrb9BuoiNPlasxhoNDhuSTSLY
Ag1o3aSPD0jEhcFSFuMth5nbVtQxsnRfJOk7eK0EURgohV6zmUgP75A0Kv4Vqw9hFN5ZMYJn7xj4
URzbu6wV2F6qAlHSbJdXUfHiM2Zo9rKBtM+xgfBI5u3V5sw/IotydkBtK1icprerBswVvIZbZ1Ql
lCNX2wSTN6+5mrEaYwde5bPlvTkBdOpZoxJk8XiKmd/C9M3aFbHwSyQxD6gACP4mK/6QUqAyChjr
a50qaASQ7WU7Mygp1/GoMmI2TNyr9EwLs/MCrnI8W5aMt89P/RiBdc1sbgFiMVWbSTd+RDajLDfh
d45kwu/uDpeJOp8MxI6YY7BcF7t03twQ5ZRHBhzzCn28YaF+c9ni3gFIEXTy0XaL9q3/bBpC1cZM
TXvuGlBbSwCR4Booc2J5iAxFk903wOkUqgKM0sG1luGwJ/gQFYvu/Ah1vXurGHVBafJWlHZoGUhh
3qaeveMjy0iafILNNAe2HyQutnHAE+Q98HGdW6wApbza3HCAXqQMZPrkZSTZ60xULDotL3OPvd5u
W1lVpLkKcw/ADqqRmcGWsxKo8oqlXCVvyTTWx7JhPdPWYehzqBqnkXgf3Yi/bA8dWLOkG4fDOlxm
/WXW+MQugJM3hPKzwe5hnC5YAzaKftCVLIUkatXc7UE2WPnBsFsQxyiemfzapAdV6BHrtMaWIruK
Wa6YvjTTqzfdMtRpWRmcEUh+wB/Zdjof/7qO9kNtZfQzk0YIH5CBNK5/IpjIjp3r60zD3ua4X9Ko
WbhqZBKt5t6lkrLCz96lwUWCrx6GUt2qnpV29XgRTi1XaS0G2y+iHAq6N/gOZqKrJaA0V9HkbJ6d
aDIPHS/QAGuB0TrA6cHHEtId2A+h8HF681NNBYZ2BVjGVOeeN4EbJ+lLVpGy3Zh1sjwiVNpTP+V4
iPn4sS+bXketi8+12aEBHmYmaE6LroRPy9azxuicNgSkPR+05WmFLg47hQWFJZHWqrcCrsUmo7z1
uj+aZZVEy05gnhGlsL1wMngMihxtcYEgZ+1H/r+fI8kHSMOyd9bPGCkNEPJpbwHcQfzga7LYOsgS
NfEdkFn5WWYqQ7QTAE0DCfIZNEFxGKoYTcDydNCcr1CH6WK0OZxhLxpfCDUYXrrUHF6mgfxOd4aF
/vyD5/eeD2aFOpDIH3KhHQaI+lh7b71L7mWdBOBHMRS9FaQvX8bI/AZG770RSEraN0HEPhtaby7c
19Kb3dd+zo1VTyLj6fk9Wrz4kAWuXDt2DKw8TzveWPCtxGwLbYalAwjOFGV3f+o7Gcg6ZMVDz30+
rcXMMbzgMDRK6p5P74ZBCla3FpO05YbvaWkc8cwH32mMS0eWjKVirIVRg6SjDNBhtKN2qg0OXrgM
5XHZuTA3k4cEuu/GKBDezulptD8lq3I67a7/SIL+gpI0fs8CqPhFDMdRMP9GxgdaeQRBpBlmvZu9
au1lw7ADzhwd67rR93MClCqf6A21KuYYLxlSZnPK3pFqiRONz97EaI6tXXCBjTrlHkFiHtHjAaou
PwdlwlSh+JsIK15nodl/xuZMXlg2PVqM1qtmhiEDJb6i403lBicF/imkHX7RZqXfE7hKcdKd2Slw
QQGAHsK4WEeFRdi2nIkk0V5rXdUw/NCrPB8IPUEjRAhFlrqLWdTR7kbboGyObEpfbqxbMnb6A7Ak
0kLiCfIx2eoQbon57pZhZ76MPR2DFymIuotj2OOPlMZ1kwaK0RCgVVIbIa8YFJsH2mYKGVdRsXiR
hktK1uh3MJ1oQepxp8vvAW0UdDs0D5KJ5ZkZaAHIjsmyS5zYbtZc82KOtncAsfLKx4bsmXb4hS3w
V1p6/QrFJ1lBabK8J1BvhDZeDeQdZlNXF/7PLFYOpWSRwhUB7nvwBjQHhckdxUANFrijXAb237IR
0zG34fe7FXAVeMPaxaAOuqTNUZe6FxHjYrG7gA+7KqliplRmP5uBrICc61l0wvFn7yvTUdR4eR3s
SQD8J9dtMlTJA34fY/UFMdu+tI238O3luEHYwVBw2SmBPguuUdGEL/MckYWr528iSUkhV0BRQ1Vd
RFld6Z0cX8/jD6+EGEwI3e+hQViRtNF0qa2SLmCk0gZWQq2aPIxmKHdRm9gbqgz4iOxul7LVuUcO
xRdAeXli+op1RYu/oAIjGgMedfKoDRXNNiNr7yVZChpzJlAtqPYTNfzHUwFSIz7bWbngXVAhqjy8
V682aVVMsjF/SZvZjCBxGJIq8kvO6aB18/c4mjI/l3haSztKf0xR+sW9KTrhqPw5ReZ4k0bdwv7n
QwmEep+lvCCEDYgrclB602xnq7Y5uUujq8AZrUsrRGQOdm2lUFYS0JXxzgCCPEDtTNDUIogExYNk
jpIq6wzWk5PZIz72irvJpDoJ71JapFeWxfWbCkO8YZeFeC2HC1En+qmrDXRi0ryxJ1S3vGaTCYFp
mkXho2oCRocFGAiB+8axa76ntYAgZZGb27UY9LXQhmWhlpQVu1H3LAKzGgIpg4Pz1rB0/+2AV4LA
Fhk3O1cH42l4U3P+ohzsQ88WnI63hZ/zHXHH3Bsms8H//23Hg/NLuUXlWcER6owm/OosMimRJhav
SQqoHG6gdp2b4Kdt5T+kkbHnTtG7hpEGZDjKjJ0+TsYO8Wg9z+75+YBD6siMPyTEMx98pZbQUfJe
jqnIJaib6K3ycJpEtbD9OiGSGqHkscET4UezZ1Jq8BW9JZ67bNimDPmhVk3TC5Hv5LukGAezAZx0
peiFC1I/e3A7fjLkbCCG/j8PxvJViUwUAywQPOs99qLuNoz1JwlK4xqFsXh5PhgGOSSgcUeGKbZz
68vkNi0rKmh5mm8WzLZSr/FOrSOJ65u7Fqpex5YENPM+rPUHXq36Rv/rdOLNCYd/umGw9wbASgxV
RXU2l4cgyM190JaIgQzywr2M9Vg/Pzp99HxD6tF6xul6sFiyXvXc2o3dS4/5/k8/k6xBNi+JBvbQ
nw3EfifLJKi5ckdo7bNE/5f2yGVYU2p+i78k2biZuwiN1EcRyYmfvMwodr1f3E3Mk2Yp6zSzl2OF
s3yJsuHmesXwEtLrY2nyipOVRfH3sZJ18u0QSXSCXLdELhXdtS6r5TxMj3Xv1L90Y6E49x7Qjsre
pmxqT88HLQ3cU2GR0+QpnOnEj/x1NbIXjEglL0KI5MW5mGbLDgXNcNk+TB2XXpeoZiusMH7F+HMy
uN6qMaWPYidfcBCsxplNYRNMoV+bDCSRahAINcUD0Ktq/gaNDECkq27O3AyHNiWhVYTgpzrmdmco
tZ9icJtH53B9JzqB3s+TWlpdtimZKa6lKYxzOtjL7Nc2US12BuTVUqGq4T8zyJhhAh3e6jz+KXMP
Qz2UklMx0JBZDF7uqbi1ON92Ig3ovxj99ujPo+lXqNTHN2/i+I0yD/CQG0E3d2Eb4utEX5YN388G
MWC9ulahHW9iIbNNEYjspxKw8p0uQoKfz7uC6JI1WU0z/pvGQvJrWOcYSMi6MFlgBkxb8mpfGVX4
qej9D1no4HnBXNbFgdpabQ+VnqPoSJTPfHyeR6FkY0P82gZO9U4tFW1DK7wLIBju+nT6DgeD5OFF
plw2IY2pAZgO72uxthJnPoogOevCbQ7JOPSvxpBgdA5H7yEXg1XAjQbJEmAJa5zV1s2MdV854UV3
OSnL7jNsa4w1EWOOidv1J0xVfbSt1yxtuSXo832Kif4kJMg5uEiCEQIX2g/RQv9j/39gfp0/rHRG
FbwM8Ji2JJ/WoqYp0w9zxngpQFKaQ0h+IZFxPhorYJtOD0gxg8lmyh/mgO147nFeW8z51oGGhEDg
TdwE2B43z9E4HoO/ZJdAO9BsfjNNdPMaUVi4SRsPy2nWPvJubB+tAzxBDhaqW5Nmf7TodFg95SBN
jcgfIi3ykfHEvp3o7brvTHJjuoG6G1OGr8UAz5wO96+GkhB1VqsuZUzfDhku3ufL+ksvyjWTGPPh
Uc6sLZ1wMvgukhZqaVvxaX6Phvjg/lMv/WH2UmjJtEYuRyx6qKfgigJcxNyCQfFYRK4Q1RZdsoTA
nDa3WIFW3AUrXR3mwVTEmWfG9fktzXXsg1Mhwk55y+86inyE69GwFhPeOst7HRcjnQHRuGZlwyid
m3ZqSeIZv3XDjlGTRj+e3uZ+QpZb8QxEIo6WiSqonozwQarfMsebiz0ro+gRo7mkAvXQlXrR0bD5
qTrd5SqxbO6MZPEdQC/3G2kmV8ne7jZXfGazdNQvtmoMX6cX5uWf+48Ri3UbGIRlWS06gcTNbz1D
MRTLEGzittiXqSwYy+n1uQrMvZ0VmAJb5awjp4+/wtEncL7czEjW91Iv9KPgS/aa0z7Q6+lLWklA
9l3/WrJm8J9yaCckji3IvuIxmfba3GUPPaj7u5PQJcrs8fwOU3Hz6OI7Wj2fevnfqVfunRWSH0e6
+9VYiFEchNXbqPooCiAd9NjONlIfdGbql4PTbTO4LQA54M8b10gpw8AuvZlus4a20H9Yjgpvldm/
Pp8hKccJQg2+ciotPqgFjDmGenujZezZ0wlK9b58iCod9ri9N3oQ4CdKG/PSGIDYDG3e5aoFbtVO
/zwPptjF9Z0to6BkHONjpOfvlFD6Y3L7/tJ1i4rs7VkgPh+Admxsm3F5j6KNKxiJMjvDFEOZsvbt
QOgZxm3Qmu7wonVYHatF21i2iFVQlz5EbqyHRb3RNYIcabMICAigOKyXOMaoZAepheNH5ST3JCk1
bg5U2c/1lKs7tW+R+wTmz8IP1qld6pJuB/qb6JfUdfeDymxgE4F7DuPJ45yf/NZzy3+/xVTNO/fL
w/OrqgwzxmUDMNZad7gL48LiJuJcdRE7Vz+SSjSriA71HLUd6mULFUbQtO9zovdI7z5ZW3jXuUpj
H6XEi9dNWI5Dz7ly0DhgY/KMRa1Ud5fwhbZlM5NErn6x4GyiMms5d7ssA5EZZqy/UYMtCowsbz51
p0P/hfF4D7PCWkOAcf2yn4kYZSTwohv1Re+c7t2o2FKrtM925EkWP9NbcbXu4+8y19izh014z4GG
3THonk1kcOvYa6t1WpJRtXh6zFqma1hHE/REK/A9GR4AL8tz23obF8r1HTfz2tRM5yIVe7V/2QRe
QQAxtKxg66ZMQfOsxHbWexYQJ7f5Y+TOo4UUeC54B1Z1DZerd3Ecap5jw7DWu129TGh71xK/JBGA
nicDP5tyxstFPl7CRf/VNq6zQ9G2RluS/UaiBMsdN9I+4kBDMFND7K3mfNU4LUMXDgC2c2WyKUpY
NNOEDYYXvCiGY/sEeXQdoPlkDjALwjzYMqULfNzT3lswLXcV67U2D03Nc7FYpnC9LEpKjT5sWZkG
NTod4fYvglEjk9mwqs+Z5YWXYaxOOHEwC7EqEpqxJYmhuVLWc40BoRAQZD8ZlOo+snFe8NAhYCcU
8bFC+vBKBOVU8nPjlBl01N9DewKu/Kfr+kfVyY6jo5v1XRHP9BeBlb6NE+vaGXOZnujenosaXEkZ
Y/Jht3XQ68ajuOD6AFb8D8uAjFhlRlsc5sbZfDaqaDrTG1FyycrQTOsc0KatHLxHl+fDgAN6pUqs
8Rgmhvdgbn503Zj8LjxvvOWl9UF6tAuD0CDzdS4jv8IvTOCVpeEmKntSxhcZ4FRVO2nwYqG4wdGu
orWIQvMxOwMvbB+8h0l+EQWeUdsZmOFN8KnJqg2P/PDTWxfJPwmiFvqjpiJEOR4YSSRsbVKjO7cX
wCrhSRel7cPS0PdDgYoKZVX1iaEZAlveMSJGk9GkEfGFtRe9qtRCxaV5wcmI8Uk5YfWZpQqiCkKI
ld71n9iyGbamTrpFrxSuZ5moTzNPkkPQZOFOJMZ9LsDS9yGKJqP6zwM/6ezLvM9OKZiWf/9wrPmQ
2lkHOgR4wUqKqkIMxcPzq8x1L8xVY2Juo/GCWsk9Ymv1n8807topAJz9kGBTeD481cf/fRqaKgMR
Sh5XaUq1yVVeuMc4hNMLdmPXAMC6hCaAUXKoD+4DY7LxTrClTQojueixSrIroYX1f1rJuA5z+szJ
vlTdDI9hrlM2sxDb/s/fPHIGHSHukXaN9Olh3wYK/g3y3uGO9q1cAcsggK7JZ90nRYIkSjl4BwkV
8WJl3aenbHXurMxkq4oCvgbK/HzWp8zBVIKaw/Q+5Jz3bxOrPTbw0eP5rPNYHxeE8vrPXSSl1iuX
W3rEGnZChdwetcjidkbiunN+PthwENCYpyvDrgLfmcFqWDO2x5TOTHBTcL+C0ZSH50WJ1xQb7xRp
GzUpTtI+Ccsj8dtblmnxw47xaLvMw9cNlId0ndgkCgZmXB+yKosfcODjR8vqPDDscuM2HRyDqudC
eu5FraS41NUE+P1/P/3vnz7/ZbFcIc3//Mtc+0gAiMxeO53HXBKF5DVhD7L2BhIbe70cr//9g+ef
5sDko3SOz//n+1aP8a4XPkLGxn+eXxqsQbSO+Axw13JiNTK800jGm5mgvgNekoxKLscZ4Y7Tjm6n
v+dhumnHtPc7o+1R2GNfiQYjXVVx4+3wpusfjhaizRvc7wxu9LN1j6piRBou8WB00LBzWLc4vSxC
9Izg2lmBu4tUX77KHlpMwfH5J0OnaRAt6mME97ir/dZaJ/pVYSfaiJahB8YR+zAnabdqQpzi6IQo
9ILGJy3Tuw5zzqGn0ZQlRKtobCb3WRE1x7rggJSApI7OIC2IKFV5sQTjyrpwwFobGcRTkzFhtbTo
nR0WL3LIX5zcjt9Ut2dSBvsEIshG5La6I8X768Xys8LEcwZWPJ9MwHY7MFDNyxBjtjGWmZMzFqRS
aLP+ndboL1iF37zYzLEkE/qj9+puxYTKEO70/xg7r+XIkTRLv0pb3aMXcLg7ALPpuQhNLYIqeQNj
Kji0lk8/H1g9M1W5vdV7Q6sUxcgIAo5fnPMdVhGrOWJID+iKcgN9IltpD5bVXgRJKu48yEI7mtxo
n6FcJ8ug83mKA8ooU4VNG53vATnXsBcNEYi+GXFt6zQ6UMv0jBYZVf7v+c2j4FtotT+I48xvMkUH
PE3E20wsmY6tgvKf1SrcVy35XGU8tYdP1XIQzhqLXe4/gb6ATZQu3YNExHFMmHf6gdvcJ4v/o2uQ
lYjswS39bp0IMlMHlHoXn60C1TYxRKh4RBy95iWKNMBlWFkImLnxHBIF8jiKj5+roHQhIKoSCbBC
QeRY7JMMqe845cujFFSUpPHk71bP/bkQxzJHiUZK0pNfplC2oA8wCPHRixsRoRIqZufMW3nyrcV8
CR3n9+4soZoPloEhHgpWtg4KSl7fMnJhHyX2RdlmD05DQuZQxdk5jbW3HbsSj5TjJvSDg/MAWLF/
iqbwp6/z/n5aCH41k3NSef89q+boS4zVZ29xgIKPN7c+UIcbTle1DW0e5quxtGJlRSvnkO5kufH9
5xesotNd3Rxg62OTjCTBgDFOpj1uX3iMYZzcW+uXz78L9eakYguFzPq/f/5+YzfVaXHYonz+XXR4
Noh24o6VC9KjnIiiC5o5fo0dclRJrDdXtWPFrwTJ8yAtkgfF9ua5bd8+fze0UKvy5H6i5Pjg4yIT
qLP9y2QEc6bGlJSb1iqf0MJZ15ZZvirVVE+fv9Um16HUzRkaBmCYWTP9XXtV1dNzsfb92qEgnli3
0c5+yjdrhfKfu3xtOL+vCW0fRCNFaGBRZ0FIGB+j2P3BQS4+qIox9SdtepeUjD48/0qNIeRwz8WE
kxjGgbLySfAgHRc3SREenHWmjSmMSCavfYq7GHNW5YWnpR7aJ49f7pdFMOymPvhs8VytiTuvFLrB
or5EmrFgqpj7PfvQ4YKzkGhbTGC7uLBxUKjEuf/8oj6p1y3E9XU0s8H/Oh/mtVn4/FL1YNoZbusq
CKn3MSwRW0rp7DbDjglTzf4SQSieWPjKXpPRr3y6HPAjk4kdeyxUJuuV+urDXtzmEYgQIV9hBj0j
EPoqTEv3XDv0x47j7rsVlRKWXnDwDUmSha6mGxRaeI5rAkcwBF2mqXLvJzU+LuR33uWygf6Cv2+X
JHEa4naZ5ou0yF4Cg/y7SJTY17P2Li1n4kscjZfUa58CvGrI1qcGNLLPYv9TmUfr3u4Z+TWHIVfH
sbXMRzpigRxLpPNRvSZmul17BZShvRoiRZJwoe8+j1ozqS9JT+xMAXcGqxpWnuTKEIKFpRdCRiCH
6pSq7kjEebOvXYZscWotm89vJzzRXvUlgVgjY6lK0op9DmVFAaCEfsPfff6SkElrF119qoXEUuTX
JGMc2kW9kdVUfLi0oOgShgb9AI4rpyVVxnYEPW8UgftLINRNjpfuHKKYuhKo3dxUnMFJ2l59fnFw
AayJeGgU2gpUxhz5N0xGXZgoWXDplxHlsh+8Ntl8zlg37B0K34OnlvEt6I/u0J/GcfDOM7O7W5J3
WR9PmXorwCXuNNaMC9XgqW1iwtMAbUPEh+CBJDqaLiPXyYkfYo07MJwNhHG+zDXUZIS35vrzy+LB
9TKo6RABWBGDAu3AeaGJqEKHUL2hfEO2xH4vafVllyw1UnHLOYEAgEnh2hDX1i+sD7uLMaqgTxGG
l1czEsFkqYq9PUNBShAYu8iviPTsoA/ZgXvqhC33k1g1/IWG5LxgCHIRA9ziamBlNziMVGBlfS1i
ZsY8V99KYp0OU0lnauo2fZKLecMLXF8mUwEByEqI6oliXE+dUGJLpSC3dlLF726Lea6OhLyfCCO7
8GdzbZU1oTSNM94SEz+fWCwGFwDOaVEzGIMewWCPYZovWy8KJh6byM7b1V2N4MUwvLLbDVUqE1Q8
Apu0jeb7bEBaZ7fyW11K/4Fu7dB9dqKhlQMYQqUdk+i4U6TIXJvim+NZhz7CtPZ50ZkOBFraN+ei
csy14yzi2PoDVTgUwFB18qEpO//kzd0Zjx+xDzUqR3eE7pBpYjtbhRmMXZF/Y1qmAXPD8odAWEcs
wztTZXtf4UJmAu+Vr9giwEKk0Zf1iQbrYXWvqPY+af3rdh71719MO7/rNShCZ851MrWvk22xS5BO
dDWE808cvPKGcoVRmdPewLom2JXGFdJIvs5XbffZW2deYXAeXJfFe4LGyPXp4geTEMdneeKCBbFi
9xk3m3S22+Ng8mTvQxO6dCdC5rrV/ARL2EEqN1+poZkOY8D9LGOW3HlX7OqZQDC4iM3R87vm0JCK
iRmiuByGrH9cEgLhNK3FUE3uQa5dmwpHRD5xmh37qP4S1EJf+CF/v0Qj3hCxAOprZF2NVDfByoVU
re7JmM6kw0CpxEhDNshdIGsuzdnFyLqEPMGKCoUofLn05rMGh68PQ55RJounXF5ot3MvPvfXpoyd
DaiF7Og2rj4PZXFuEPjUnV/cfqpFVApfKbEzZJrxKsYY2nVYlQBHK6dQofKHsIwDVV4tToKTPUx/
pi4BHo01ffEWcFCOm6X3DOAXrDNopdzGvjVhCYPAIOe6IIiYtAh28DgYo01ezLex400fnikpiH14
KOEozU6zHl5BAfMhLnKEEGu9ufTsWO1k5Xfo+Yp5af1sFRoIpq5urPUL4rduV+XJz88Z8hKM9mFq
Fwb9ZuHQdOtrRRjl5ZzLL+UqM2fR8nNyVHj16VyjgQNMVUmEpap7rPs4fXaIkqqnLPogxqXdMWi3
b4rcokwZBHsmuEeVL6z3wC7fh252H5N8VldNDwVtGManGkDwrTWSuqp7Qg9TJBAXmpL2ZBU41bSk
T9HVEDwso30pSlZuQZZP152t3aeW8R5vsSZ+mXAPLjk4aEn1gtyM2UBEoGuhRMmssANSExZPXpCm
XHfs27y4I/2R3WWIEWuLILbYQN9CBCR5zLbrQGEoITcCAEHCpfmhf+6nZDZuZ2qcvVq7VaTa/H4Y
hZfD0hAy1TNeiHa/UxtHz1+v0/lCOf3MLtMZ95zNA8VsTor00DXHwCfCyMPig1nEmg6x1s0tEbTv
hNefshxWRFgiD/X9fjknyEzaOrqK+hrBKISlWzARAX6oNLxNiAM7hL32LirhNkyAUFt3qbBIdIWT
kun5fmJId8+HxaZkECONWHnXob27YRzyWKQMWyt+aJJAIgYdIOjIymjNS9pOHPCJfNc95sciyMdL
eKO8SXZdbOJJ4Ph97AfAmtljk3/T64qoyghsH9LkHbrjE/htwHfG6tek4+I+xJK6y8vwVSRUrAy9
p/sF+cU6QvX3SkztteZhsKXOQmZZx/3GS9L48Em5/T9/wqe3nzj1byX40Ji695df/ufxR3n7kf9o
/2P9v/7nb/3nn3/J//TPb7r76D7+9AuE5XE3P/Q/mvnxR9tn3X/T29e/+f/7h3/78fldnubqxz9+
+/iexwVJih1RZ91v//yjlfaOhVLDtP4fPvz6Cv/84/Ut/OO327LpzPij7f729KNhYgGX7kf7L77D
j4+2+8dvlmNDlF7/+vrfrv671D6idy3YSukV5lqs3+4fv3n+33ld7dlC4MC1Pd/57W8t9xV/pIK/
Bwh8HF95gWM7Sru//ffbv/+dJvz7x/3/gNn/iSfLa7pSgDkXWNA9LyA7gz//A8t+istocorafxv8
LqhvlB2M3ssCEDDe/eFT+ecL/5Ga/2ew9u8vRKh8oIQOPIcW/c8vhP+Q+SORpm9dEMrmI7IaoCJJ
5EMmLse8SO7++uWCf/G+PC20B0nZZU/2y8uVkCMEyGRcG7BciX7uyCO+lW1fQzt0YKptCdQWzxBZ
If9EYSycB7ePCEP+63/F+ir/S3T+/U0Hts0anU/YlZ+c7j98urrQui5Slku9CYL4ytOWgAmfQmAy
279+pX/x8UrH9WzteLavgl/fL2HWPQ25VG9O3fck8mBMCXYDCb7VgRAoaIh//XJ/Rv5/vjEuhcBx
pesLnzSEP/80J0ap0riLfLNzRX3CQH2ZbhRL4WEzmaWZpk211JP3NMQV64G/fm3xy3v1AEQENioM
krJ9qaT8hdFuRBI5nojL1ymOx4ulK8W3wvhrHmxNBzSbRr2GaLuu+cEQZVMCntkVdvPNzSL94FRd
+cKeSDwvXsJ2gF5A35MWtzzBKAsRbjYAv4o5rg4TsJdbFpX5166Xzk0yu8VFqLv8fWZXcv7rt+Rw
O//xQuHWU2QnwJaQBKJjCfsF60xTWgSZ6aa3MM6EdXJ0Rw8MAYd48a6vDQB/6QOVnDyngHwx6C8F
DkNAXPA/umM9Ts34b66nT9D9Hy5d/kWeoAuHhA9CXgTyl4NB9tqydVjab4KJT34jlEnqGy8l22/c
jIo2890F1x+8DnJJXWCBS2gl3bZx7HGEhqDpJ4m6Ee3ZXdALgmLJrI8pBx91O4Rs5/du2pD0mkwm
KzbxQALlZeRMWIo6OcQ2mRqRmc/OFHXOFv/dHN3JCufiA9QvHdyqBj8pM4BVUQ+fm90wI61hvAwK
jmds5p6Z74VDLlhET6wTYlireOV7w/itbSavFajFLKtxEHSk3L0LkTJV9UaoODszcB/vdWyBRXYp
cdxLxon1sHeCUuvraIlN95XEijpB3xzB5l22fu/ZqLSXJnlvaf/13m566Rlon4zO94FmYHaKdV4v
bxYUpPlCJyyMcesb/FmboBzj6gkIZLyqjWVXPBP20A4QcjOnu0lZMg4/kVLNYPOLqpxtIt7m+ScA
0DS86BSWBDLl/BxeZYs+tHz+64vyl3scoTimB8VZbSsphK/WGJQ/HF7z4o4oq2f16hcNkyNbNiAA
hBXaJKNPJY1Txn6l2XQmzbv9X7+04/5yP/i2IFNCcdnZwvb1r7f4uvfxYBSpV4Jsymer0dWrnY2s
0pYCCTTeCjdCn6v5GezaOCWeLstzdWs1SlGlLctFyv9ONHReI6/863+aWE+XP94Yvh34StOu+Zom
Xnm/fCx10HU2YUHDawsFH7yZTMiprMpweVqG0v1uBLLNgaXYrYyVDwINK9zBx9pHcawa+8MOncsU
/eYx9mPUbJw/u6B2uuR5yPzknIlWvGDxRsNS4ZeuT1Xrkf4+jsG/CbH5v364RD8Gyne5zT2Gqe4v
74IYjnGZLDt/7e0kzw4ILGLymHsrsB5yvYgHJ8zC/hoMKOGL/+ahyLf/c9KB9HF+eAxheW2ejT4D
mz9fWi41Pc6eIHhoZ3InNq6rya4ZddrJHA6GiXy8Q5YL7zPs4zkzcoO9wxt0fmVVfmg7Fno6CQ7H
hu6JGaJAooJUu6xv49GNanXpZypuIYGhQQevvKriNFFkVus6dvdgxnYYgwsWIovP4SMTAk+dy26s
89C/KW2vsoEeqTkhmNxIituKctqHBZrQEXLBO4ScsM8ABR74+eIOH1okKcY8hBCzRWvAQ8WizYNO
C3TNiW27xTQQ9Gqc4XbnY+0D6POZWqT3CpuaYV0DACzxv8Pt6WkBxBSL4BtzIRuDBNNQF2XOvsQM
mIbmOOR9UkId6GysZPFpZsxHiDK0EEIR6SynOtT9ZgnzhfGZ46lSfzjsL7j8xgD+Hvt84Z5wcKf+
ZsIPt0HMXZ203/KQadnJjttqIrME/FdWP3LC5nCffW9+7WKNFNOxcoupQ78GWX0Z0CV7lzZWVchc
dqM5n+qATmsg5nyFDnmozfdmbJZh64wDPTgo06hAFTjObUBMZGpPxGENqurywyjwjcIKWVNj+TyA
hCM5Z4ekfCfcRSWneX8xTHY4gEixA0aku8IaIg5Y/Mmt7rBCRZR1P5ulZLfiTU6cbdlMSuKfqUbi
dLlFrhwGrJkyBDkRjCOBMlehI87xZzePlsrb5ksziNQ8B7JCu5pOYwCeb+pxPXHOVbhSjEYtzq1A
WlYXvMpBR/Zjz3wACVAmywh5X2DoUVldFoPV4d+TxdOUD3iviRltmtdErmgE6U1hs2uZshgEI05Z
vmm4PDYwTq9CAa/QUBNBzthZi/7ETi6bPtLarSOufszAh7xKEEJmTH6TjSKQhHUKiHN7darVjdmN
1ey4RBExxkW/KSAJAECNuo9JeFZ/4ygjsyf0zJV3cGWRKxwfg9W8FjmmqYo59oA7KU2AEaE9nvNa
7Tofc0iLnsZiCloYyGOXqvWXs2jM0j82vVj5NKS5qKtZws7fpD1Svx3KUXW0JSLGo+ujj+cfgWvh
qnAj6+fAgS/0JkztcToC+M+/JdHsxseB9Ur14U8urXW+lJN+LPx4AEHGFkOvDg2/2ZaFFz4mQVCl
+9zreLIWarLOoIEE24A6ylAsp968XMSD1veVN0crYShs0sMUhmAX8yCVyclSk+tuE9iFAE/MHMI9
jQ1vYwBBr/PNFGZTSrta19/LYQraO9hLtMNeadXtA6up6rtma7Uf8Y3jndCWeypTG6NEmin00KBF
2VmR0zXfNxJVNJrHPD65unPDPUKJRm100ZcBpXlSgIgZLeJJxx5L0FXqT0G0HwM2G6t0ZpK3Gs1U
BfVCNh3+vDH4SsGaRtsS9V94DPIObfw1T+6qdJlQ1Z0UxdZFcMqCHa8gu9XAOjZBWT1SZIXPsYzl
l76ydfOipnmKdjOuhOlQJ8q8IfJaR8ssr0pM2yU3otSMlTb5lAMnyjobrGYfKBKopxmpMANywPdR
5ctHmZT2D+lZIS+6ZEyE8gJ/eZgZsE1RC3gvKBuUszpNfhShAb6h6gbgDeVVclWJuEZ7E3AIsp2G
o20iDywv9KjkEgB6dzOWrflZ9XV3mXv5clllVX2GkwcwNRKK6OgwGkvJXpz69LovIItv2sBKHo3f
m4tKwupaHGnAx2V+cJmFYLGYFwbPkR3I7zbl0o/UNP1dEVXLNXbgBQC8Upia+iYw7sapB/d6HkT7
fbb1xHCkd8ork62aZqHRyKq+bF/CZukrcvHmGP+ohaU3CAL3A843cE3QZ9yaapbOa9+MqJYkZ8S5
7ImP2/R2lNynjtMRx9aO7QtK1CjGz90xtSHAG5gnzrAbldv9h5UKHAhRIycb7SNKPbgMDdBT2Ukr
QtuvMF+EUR09mcWSjCtVww0C5U1uDOcjcjWCkNpKpbvcsxGesoIieyoIPFRMAKKLr2TwAO9wqhyc
vReRsa3D3rqBjUiSfcEjmO3I0s040KJ88h7zNIguIKeTWZzBg9qSghi3zK+q/oxkZbyY0kl9F44d
FDBtgdZAa+hRKGNGHSlzEzm+SkfHF47t9wfhjQP7mWl5tHgxbr9xHO2dCBuW6TIKfU5KDuutSaP8
TpHyt6+Hugc26rjX+COJNBOmJKHAHSkdlsWxkk2XG0r4YLBBGIjhZx007XnWZXJDae8/TGn9lbQA
9nzDWoUBMj3S2OIuCLroG2pGdcSe3T62iqE808B+Zu8q069+s/qqWoTFtvKW+y7p5q8djedHS4ny
bIlSXzX5/Gq1ybtLnQGmZ7QO0sKy0UCc24uxOns2or5kSsU+rK2M7IUWdYYt3I+ILfd7HSMJK9tV
Kky+Qb9vRNy91IN85+W8vR+v6sMhDC9LS/X3wI7FB09J+R5XDZwb16VwLJf7Ih3yqxjWBmnQDWPy
lvrh0SxyGre2beyjCS1qTVOE987QO/dks+H+DBLlbtokaqwNrk6AeZzxN+SL0MAVIBH7lqH2MiiW
Qah+yWdXyQFAumq3lmlgM/UO9sqolpjUIXuxd5vbU10R1V5ZHC/TUHoPccIQF4y7k29qZk/Ee2cU
w6zf7i2/jbeW75sXRzcFQvquffQ04eyKE4NQiuo9ytpuk1i+2kM6wU9ie5RpvQiQfYKJSmWQXPd2
3jxYaYoiPCRQ22rBPfTMOE9dkcjrMUNSCZfZwt675P0IY8ltHpQOoXCuUm622TNOvvRrMSp3a/zY
PRW2M91FEEUvGtwBGCix/9Pof8+tqrzLhsawA8TAhrEYI4f0GGFbmD1ECMfbx/+3F7R+L1KOzffW
zr+EY+6h6eBkmbgx6C0BjTYGOuXUNMsud+PHMeNblk7PKpUoRKb4842VLN0NAEj6UjP3wDZVWuxK
+O0wV81wEQr/ZQlr71RYAJYILn0nraamhUQQ17EB2KNyhzy7NPbbXOISNiyavXYGyleig88SFOil
k5lNNc+XQB7e8swVLwVifxUS5Q6l+QdGo3yXFggnQzWZfcImfYcJNd3NhcxvfX6qQSV93FnIEhOu
q72W9UeFkYs7r7ngYkI0XIwfDNyiC8BnK0LPygWCn0xIAmL6+uSO8/TYTwLA1hBCopR1fOFG8Zo3
myHpo3bzt5iL79mLAxXpw7o75GH/NCZg+yCrqX3IAHef9fplTOjuaUW9Q9cIc9d3udhVBhcYAph2
R+nyPRwXkIEtQRVDKYAAZNAe0SMUl/kg+33FvpYk41EegCFM35yOACtKw3YfZbIKt5XM0Khg/cUp
j3YYWa2pg2eTC3Odz0IeJCXIZjUeHgGegncfOgMDNKguTOmStuJyAeMIPw9eA7mT7Xxz6wdsknJf
48GtZo/HTApjDoev/pkxJ7nziZv8ytWhtlmIH5OySNy2enDjnZMN+HOdItUnFiv2vm2hgAVQ3GrC
J8fivWCdcZWVBGJSV7Lydtfd3Si4Z3yk5gfi1Nxu0+CdpCzMoai5MHavuqXj6su8967v9XXvtQk8
8oYRXkFloDpqaJkM4ly0Bamyc1zezQg1bvKOvpTqEC8DPOvtXBQ45qNWEsIHDbWM8LMOkPT3MEsL
nk3zhNViMVvKSe+qQv/3w2kydIODjI/26HrWMWeSdz0uIvnS+zq5knVhvwVRJw7wCmG9ELKYWZF7
5xhMUPLgNVKny3OFrp3T0SP7wdXLzdqF7LtujE/TBAl4Jo3eHaizWuChCBP5SBKl7ZNJWQeNnDWx
L5EdBwQEiAiZlJjz6XnME//aNpJtUKaJbcS6f0LK8iYU0Cig+XrXAavKNl2DLyo14ZPIkIf4IkqO
SYAG0cjGpToAxeEsZTXs/Hj2HiiVEMCyRAOK1sboXah22eK77p2EpHRhNypZL+HGOqsKYoha9JUt
qh2sNkQaHbBjlwx5q8HOM8HYsEDHFDGfq9cThsz18d141hNiNfhjFS4DO0MLjfgc613wlorxzu4o
Fjw9iG0hA2dXSR1cefbYXieFG59Tpe45wgDNFHO4nWRiH7zSDdFajndJDhUiZqEbO1F1BU58T2A9
5DliZ/gu5BOVMO8sy2ZvXeVbHC3nYELrWU2XiSSOxVdEQA4Oj6Ksi9Ga1HRJzDk2gkLqIKXr7v0h
SA5DEl+2XqWuBl0MFCaceAWiEEAXXXmyMTCOBIT4wb7tZoSPg5/vNMr3bY8G9gJdYIUqAFaO07mv
0dievWwZbwOtwXNRquzyCIhEjwjovqGLYfMcJzkg+HDJyGPGFLyvuuEySUaLZC5oXkOxkMRpbNaB
fdskX4DtZT8rzwyvMA0FATPYli3Mtw+18c2NndnFZeBSugJLJDtEMvxB5QqN9Rh7Cevddo4/Kn4Y
h6KcWAoa5b4bmcO3pzfPNzzeimcDEY+tnwh3Qz5ipsQafG3HpC7DXiDKcpzzZwn0Cilfx7tv10Rc
z0TWSz3FzriRrZP95BmIY04tD7XI9JU3zf3Xgc+SE0tZd1U+299VMi3I27ruWeR+dmrEksRbr/Hf
y0jYwD+dENN2yenC4jD7LvP8fird4ZLVU/xh5jI/tZ/hkKmD3r5K1NsUWfWepYZ9A6+63cU5el0r
Dr+26AW2SSOqC5fl7T3tB8E5Helcgtlund2NPN1LY9YhCbA3nLV7EChQ6A3ygD04RNoLGL4siI3F
z6ova4vVb0un1jNR8YDfbbuGbomFGlpUHFdM6NvUJYeBPNtqMaTWgG7mGbY08UXA1b1r3BRNcBWc
vckauKeRu24r2yFpaWmJ3toyaRk5IQhxAcPmR06HHt2IDSOpbFNksXvwEPcr4Dtfs7habgmrKfbt
UBBzWVXJkwM/702TwHxOPZ7OrOjy4TIqWGg9hm6ev6RdGfZoAYtk3CWFxyNzbDPNqxI1EG3KGMLD
du40pk8EZgww0flTpmDq65cl/iFDnP3U+ghCU8YobyAJpis9Lul9OIMFsqaAqByO5HsgjM47oODl
DQSXB/zOa2/DVDanYtRLt+1xE2Lft/Mtj0XdbEwMGWMz6Bk2n1WgX5+cc08+htkGMv2mkCTc1cHU
XaAVsiOyrBee600Uht9Idl65a6W8FmwKmUbUvdjaPbbrhey/7woEzGM9svyHFmJO4TTkkMwEx05k
4KGa0uxaooGBrFpufqvj9JSa+s2BQLaD6xBulybPHwKvLo/I/tVdYzVoZ8KoK+8tWZlTXxbUVH0d
PC70Ts/arsbroIPgGyGoHZn7cu0PDk/3bW1IkDEFu3IURIxqEBZnFPrWmqgGMGFh8nqdLcV4HuIs
gFgggxc/yr1DKtYfhZUjNrXIBWvI4m4g9+E8EQ2thqjvEphlBWKxYfqKWBYXEGBSLi0G17dURKQs
8tRAUegpcp82PKvmF3R7w33ZMZCjuc7nFznYkSYVsm9uWBF7cjdm1lRse6dTRMzEPIzsgjpo68lV
ui9LEz87jcjiLYJuPFe1pZwIcIMdIsuXggA3vRTfJ99iqqnlF46R4UxorDHbIWibc4cg+AjAMN/H
eTA/VCKV2FRWIQ0WmbuQ8fKusmxr7yQdHJdyqjfQPwPuhD7FmRYK2KbVcum4PDUYfR5Abo7HVngK
rkpk7fIu7Q8xgeabLi2/zD1saj8iuWXPsLZ56Aelt3PEBTgIEe1ds6j3OoR23TQwVVEKT5tM2MQ3
cA8VZX7bqfTOxfvLk9A7VyEGGJyZw7Hneg8sDUoHnsXGi+PqRecmuKlxbh/xvvi3mRgKRk8FXt45
D+2zBcpvN3vND5MNwSmeq+SIIffscVYyMcX8ScILrliAQpsi6JITfNi7UDP98bHcHqskDvcQ8MuN
cMUrAhYYpEKSnu0Si+l75IzErb4ijcXapSTo4BFMHv2w+DqMbrsZvOnRaTjgIevjDCnEnS71eZrU
lTRAuXqWPJtJy1csy2eDSoNiuHzpAvGN/QvjpemGyeyz2w8pFBv/wZnRieD5vS0y57bNuQ2jpPpJ
TU85MxdE9lWw4qriTfh46cHgh1vpwEjsQhuznD3j4IivGj/EYrRcGOJb0NfFpyD2SHxAkQrKgjbP
QEVoygyJN4dWlTnRrbQDpPQxUPh0wD05f1MtlLB0zpYt9X6xGTNFru7qGGjDK9/mzYgCTVX5XOkB
FlMRlPf4dNO9lcNHANHlvzfWgkiMPJko3UgSmMSlM/lo1vLKGVnTOr3VbL20clbkbWu20o1yLj8z
x/Vz0S2zRv4viLzC0aq5ICnRSLawR1h3ReA8Wp2bYrZLu945QwOq36g2kWiOoXfrtLUAY9Z9L9gC
bHABzNdBFZDhyFR6F8Sq/+obcAuYfctjO8zZqSvNgwVWmkm3ZCY411ZKUqDrnItR5NDyRHgJQcx7
ypx53C48uI9WVLa7xnHfOsMjpwuin6Kta/bP5Ys7JeqHZxLmlMwdjiJw5uNgVxlyRurmwYK4FBlR
Ptd2D/pepPntopxkXw3EkQRDTxKDcDYDm+zdMqe3Csg+Ap7iyQxM+iO3JFeu5JwYh2W+gy8V0MsG
H5I45B1Dim/t4vjHxarjO6TWD7L0nOthHKx9KjAkBhiEd+zsObz1ZB0QhDCEmiwrvAyatD5D4qt8
ZFjT8J4URORy6aYQPUOcXMalhptRFOwVFpn7hpp84zRW+igNa5a0aIi0HZ3xAL7EuyzH4TQyHN/y
aEqvGGW1RyxpKMYWm6bIqp7mBvyDa00drBhZc1ZkBfy3ntpzmOp9JbLgG44Ca5uQX3ZA+2ZtMMky
6yJV+VD6zQSwrhXPLYu2C4f7d4cXlAIqKrxdVrr9IZnAk6dTuYmDwBxKl8D2wgAJJLV73jdW/h4x
ctfxiEY/pnJ12mznh3hDsnj86EsFogHkLljmZGxOTe0G1z3ZxV3izCepWsCdgobY7/vgLrWjBdGz
aDeQ+lz4UsM3MaTm2Mrawsov0/1Qc3a5BUFgKgwefRV9acaSfbfbDgBJDVNLsis27hDdL61b3EcZ
XbxyAPhbfSq26CgQrtgkHdTQqegnKzKZVPlazYoMagQBd6SEfBlXfWjuA97z8xzKsG5Chi+uOVq1
qw6c3+yk+qXfZ6Wf3+R9ik/RmYOx36cYOz7G2grbF9af0zV6D3XyvU49tvBYt30MvVtl7XBgUCC/
QIRM3msp0pNjagyOBaLjbeGNHOlyth+kmHKyBGjOlT/lZIq441PMcbe1BAxXxLV8XUq75ZRih1Gj
GtuIor+yozm+m0nEukhLQzRC5DGgiCeQpu6K8cIjM5I0EgaXfdBb9CrcTe6uJygS6yfR80hPvcue
i2WLQFrtENt4+KijHM9xNbSwcf6LuzPrrVs5s/YvYlCs4ni750mzZB3phrAsm/NcZJH89d+zg3zo
Y5+Gjdw2OuiTwImlvTlU1bvWehYNvbCUSP6R24ReT/438wJQ2AFXAb8C3H5RfsXIzaGm7ag/LiIP
0A6O3Cyd/FVGoXjNZKIX5IucYvzSFpSJk2ugpCMMquYQYHdYzwwbdqqldSXHnwlxheR2wEuGcYzH
+W22/2q6wlnLKWSL4rbeAcVFHaw2az85k/hfWE2pFBZ04+C9zBaOT9NXvDzDPgzdxwn/+w7j2FUa
S4LtmHfuY5tNmB7NCMTALECW28K+58ss9jrMMU4GkgxxYbHtgsIaAyrxaJ2Jh5WQndkFwJfOjcFG
aknPPSr8yPbsDXsCf8HXKe7KXTF6R7TLtj7ETRG8EzQKYk5ZxW1q+TiqJUemagKNmywVj5OdjqvG
iz5rOnlGsEnPtWJrVidMTjke0Z7ayGVXyGp09vQQBpu+UMiM7LzGocd5Pi5UspF4UbVjdt4UpfBl
3ODBqUgtBWkIYjEhjTUs5XyHz5AXbDlDlBQoeWw50ujdIBJuioYWUAgsnEFcO4eqDh4CWTcMzuwQ
zEtsU4RHDWr9yGhdPqJ801YMcwrddMGnpKwYUqzx7to4C78sXe0eOvKk63bmAL2qA6BF+DK54rnU
6XapHO6FNBrXsQWZJGiZJiIm+OtrxfzKK9ObNAZqz4T8hAG02+raqXepaqkXkcDTNcLbtqX5yXiu
QcKyKNeglqy2+filHt/wPTcnE3X9xWmgWNtd4t+TxYA0U43Y6U2waweLna2U4uBl7pO7sAOg2exG
JsN08cPYPcSDgt3hQF8cworaSd7GTTtxw8E+vBt4Jx6ZBwmYqtOwDa0533Qp+8ks5yTUKIuxwxzp
bVBCkGq9Nt6M/VzDJM1e2jxAx0J12MzanvaZbvFqN32BlzeJdm5QUOqZ0JlNlBPlzS43o2zKvZZg
5XC/5p9eX56Hadz6NaZrqMLvWWLR9J0MDdMS69Nbhi+MOb/XetIHS9R7awTMrEuOTW7L5XA89R7n
YLKTxhN7N2fKTgcFflrYvEgUpGudqcpXFLsAFs49vUk7ZlWxNZzcjB310LtoEki6mIPjRW75gweQ
jtSnNCxvFaC7au7AMyLE7Sy77clIpJSKBLH0Dshw7aPpM7/gPesMd0MF3ZOlVb0xFLq6i3kGYs0p
ul/y4SDT7GVWhbcFwmKzUaBxZcxuBU6EDR6hbgcfjanPAsakJZnxmDpDTWo+6Hi9TSEWaMp6n/sZ
+HqvujeTEzHgPmJFKILmLhh7cx5bsmtNOPaHkDHSDsGd4+J8VX3BfyYrDCVvNLfUx7rOKELqsUt7
Kdu+0C28k9NO4jUYSujVlJoiCmYx4UYK763WpWfvKt+fnIX0AVbR+KHI7ZoqYX5SpgzQunQUy4eF
m38ntTu/RZQJrBwmHsdrv8ANvNPoyWk59rTeOyXYP2zB3ZE65Y82p1TbwvNNg/IV7CqUg+N6ySF2
VmG7Myoad7gu6k2MeLhjzvYKHdOchGHgazkuo4XUDomIJhP7/bA7sNgMJ5kb62FYbAV9K9THWSXB
RbPwbRabrRV+55AfIiGK7sQy60uysAs1TAdv8rIt32ZvRl4ITSBPM7CgWyhm6pzbIw4H0Y3Nl74o
TboagKxPq6xX45o5jPdhwywibGir+MERUXXWKWEw5TjVUV8fJxcwfMmBLFbjaq5DwVKSdE9gCSNN
ULADpCyoqEAzQ2BS4sdQ1vXGbwq1yTxOPKaC7ZDEwrupHKA9nRgUnTw+RSJs8W5sk9Y7groKHWHo
1rkdgggMZbmuaN+gPj1s3gH9y1OEfoqcamayIFn+BY6jBiGW2U21ovw3OSrpTLd5WU1/OU3WfGt8
1X6G7A22OSGPDhG7z49yoVF11Zslfs81CPpIzOnZplHio9WJv48jycdskAd285KnF5jyC4yeFqLd
tZ3Wmmk7Eamd3xcaQNSMEW8lcnpvuJ2GR16IMHJt1hR/jL1dFcfM06KFEY+clH5qwNatFzeDdMKT
wQyFkD3fjveU6NY6kXCvn4oKEh75kPJxMJ13w/sOwlGV1F/cNAj30eJfcY1tucECa7PVRntKCmoB
vHG+r+Os3oiknkieqJslr/xDyZZiQ4VofPAiHzFAV+jZeTnTg9kMxygueIeVIKwBnpiTnwTLWlMH
CAuOeKI/G+cQQM3d4Re8hZxr33KFsZ11hNT7qflRMXHbd2i059bVJYD32PU2/higqc9WVqwmm5cS
YQxRrKIaCBFEN/++J86zRSLqsCsqsoNCNM0qrpwGFlWZX8REvJO6mZ6+xNTd2n0m1iKw7iwnIkHv
G/EWYGtZU4fYHHsnH44M0ah/xZQNZxCMbuYxdfYwgt+0TFG2iGlwlWf7ZvIdrCTO4rOJhD3nfuu6
qfpajRIXU5mB10lbYmIEpiiBqiH4ICEBpDP0y+cTzcNuHH7Oc0CFppo+ceSeY4JiG8Kixa5Cst9U
QPEMWcgf1GBMEB4Up0lTBNal7cxzozQraJkI3gq8Z9cQ8iUWrzi51bng95GmU2cWPmtaz1E7X3qf
eP8QZNZd6zURPZ6zXkUdL3H6bdj8RW7xWGNK3QVagDvigbxBbgoYOUAApLfNv/RtUHcgGlPgvWga
UK4t7xDPDOQRiyCnRZFrn2je1EdnqZlGV5ypVpUzdvEa0Bs6zjQIbLC4SgpIta56KbWtzmhK5iX3
J/8cmjj61G7pc4Y3zSkxJXNer+84dPYOqm4fskmecjcAwVK/4gSKXhKBx7KyECupbAl2Lti/LYx5
vQdcLO4xlOAOGgL3CaMKVDbibWv+eu7LZQx579nyOiQonmOO0k/EX8DTYhu+YssNo9tJrByRF/c1
2iRjJCb6kJaAZmI+qijHUFPHLgNparvU5fCFLL9DJwJr76lxHOsbs1VA3J5o34yZscjiN7mvKlTK
MATd6KZYPLCABIRVxvFO6o7Gy2V6DrNB7e026dCa8H3QT8cTCqNgX/cjw7WCvOdSz8spbnF1jk2U
fkuYuu/t0B+3xs3bi1OxNZj6+ElM0qD0DFw7yJs7zjvPOqw6ttXQz8JoLB7ckWEWp8cghEaKWRaZ
HSN6JlLrmcE5z23s0iUqm5BjcUeGLrXsC/GsT6kbr1iPjRvRjl7r4bo1S3eDP5XboRuSLd81gF6I
5aQFKu8gZh80mWQzJ+h2WHEnzHfIf/qc+NAEi166nw5Zjk3fesElp8YXWaPPWYClVLzB6wAVMnbV
vrX7+SiZaeLBqijddv5NQaUBNZiguLgFPh42EPmuwpGwkYtvTnNBCpKhSHkPk6/cNqrTT93Ai3Ed
VLJ+oPIgJu7GLZ0CB9j5VjU+uNaysJMV1gvju4EyBh4PC/7BUaWNvbW6tsEZU6entL0eNSVL5igB
D3lwbBly4Ov4cDoIhXQgxcl2CJvaB6efJfuWWae/akSAst8XefNoibC4mMBcG4uq/FFqf9kybqj3
zZx4f/W5j1qckM+lXlRdoVfMCPAE1Do94P24eqC7yloVA5cEhMBw8rCs3GOVniBbqIDqTELevJ6Z
GkJoPipt8s3k0F/TGVoSyg4VebgWSfOoy1thWVw02w63STfRKwQ09uhZIbbOIC+fcAB6O4oXijvO
cipbTU7zuugh5GoKTN8TxIOYQmq5AI3ph0ydmTXW8RaqLqdVY/Wgvd1mgSs/tls3xT8ZyYH/P3m9
ewe0NdljCdOnUPfiqYkH5lrIw1xsJ6xbDruie2JbOO4DsRQ/uhqHY7bUBQmDxDFPwieEs8JP2qwt
GiCGdZAF36dSJA+SKmYOvomdkbjVI/ClMrtrifPdUEUzPBfgqA+Vrf1bvJsxu0SO3EmdfQ9K9erj
d7pzpqbY+DkNKO5c4mjLuo9J5cAtWK5oaw18pumib7AEob+5LuXcfIiKmu68w8aHtULB3TtgWO33
2knjO3pLmEqVvvXkYVDZws4Qh9ZjW43CgVmewOdfyzzOG07c9DY3U/gG7NmldEeM01Pv+cVrkic5
NbsF30+kh2ldOEWwS52FoHvFVv/Z9QCuuNp9aCuGMXHXk/pl8LVG8kMXSEoGBmU3HITprMeyLNML
3kVRrcpowhBTEHUnkhshMM3FhnNA+hZM7Qc7A9iUiVff+BkpbFHCSKYjMtxT5SGesiWJPxe/jR+m
tufk0XrVKtekRmiZm++aIK8u7NU5dumQ3KxFRjvokmZrhdp6Z0lr11PPBNkxA7dJ6njMWmWyw8IW
rK1JxIcZflzDSdYF5A+7oK1S/xpQrZiZqXdZETryXLe/FHCf6tVkDIfbOcOTmYkpx1ICsSmmjIbA
MmVvhVevcaN63xiBJa+Lig6yoJ1n8a0+3+K7yJO1BeBnN41JsY96yFBWzTBiRU5Pgit2+lMYDclz
W7rL+yhEQLV63GyLuJiPseZoy/zK2lm+JXZgz5ond+qHPRMi/wFvlDoWU/lGPl+94YDBS5bg+5eo
lLu8Gf2rHjMdY2m/ktO2vuu2d5DzYGFdZZNHPcVyW9v09G54zjAMIA5s/U6sfB+TV1hWLfR8O8zu
8RJ3BvwaQ9Zax4yT69G8w9tGU/BM/kxYzoZRH5YrPQqg/pli4wj99yhTFW8A0d42oyqRNstIHaQX
kBa2kWE2vIuiD0JF80o5IT85i65QEy8HMdGX0YGcKsN1aAA3Htam4zBZ1nYCT39MqLFEt7U659CM
cUrtuIvt0KFkER4lDAs5BPbXeFywao1OhSidwjqLOOFc8YB+lWT21mQUL26XvjafyHQASQriZ+PO
dL1FKWHUY/0sTYK9vBxGf+uqGRQaXb8oO2wLNkaz+5vzMjjiFe7xJmtqVkCd40DszcWr8LglaWLu
ltIvLkGVM6qkqszhHkyRlY0O1EM2EmDpHFXzR/24vsoGu3iqmVLTGkCFfZB0pFWuidCM25Wp+/Ls
sjTjgQq7Sx1ZDJFY7uDRpZzo4nU1GW+bqFzeFpN5DOzcf5+D0voeqggj5wKMD1RU9GVwoeT9u9em
xsfseE21dn30qsnSyS7sKX7g/djD68C8vHzhnhlv4ykb9tAoix0SJPaaoXnjnzzvkaY6M5AJiee8
v6lk1j/IMR12zowpws6baAswotvglejvmyjw7zTBAWdNDWO86/CorkRZFY8prVyvdb4Ux9SPn+oK
TQpqXPGuabp9zWjwcHZsRtmbgPG7uABJN30FFBGzWLHCHu8+Y+bPXhtfj7cNqIQVUXr7pauzadtW
nEyTmfmTbsw6bHWxa+zSZ7s8fjiUqMk1g5bs0FughGurycEekAfuFgV2biTnDG6bU20rg7+qETKh
FQ3BXwzfzC7j6MxyPhZfCgSnF9IJ46mNnPTGzLj511ZasZm3cN/c5eOE0Dl7TKgRVfNjppcaFAqd
yiuaINBh/ZBHPPLlpS69Pe62K71SXUs5oiWDqOqQi6YjcQ2bNeQNvkxMatmnLUu/4HhCm8HJEmBI
STHDg8lXwQY8qDhlfU9VNm/RA8suVmAw9PhKHK99qrWHz0wtcBccCRA6ynjCPIhGPA11v0+7PL0F
3Ka2SxjSYCX4unSrwBHELpYWOkrq93QsUYsofduwki4bir4QjKzkfXa1/oSqjjcE1sI6mCl2CmRa
XPLWx7qMefNbzitjhZrH1tJT9dYu8PpuAEGb17TW4gRPCsNymTyk7BnXPQLOS5RFlLRkuoBFMi13
vXLhKNFY/NbBKdxxtO93VK0Cr8bveS+cXLcrP2+7j1Ba9R2b6fBTYB+/mXtaul1GyA8ijGPsRXk+
HiqgP2ftjcTCimHUW4+h2okx03TqpzlgZuMP0eNwDTWEmT/sFwAdmATn8tH1kMHJgSMrk3uhdsHu
zEX4RXdhR2nWKHj59yz2qQ3vHSu7K5hMkHxL84fRaPsBQ8dyyjmurpi8j/sw6s2etNaPMBlL7LRt
uOOSuTs0U3q5e09OB9yf8xdQhtneTdT8FQOZ/LDTeHhHpK8vDlLehr7O+eB1bOqsQS8vjFCzzZJj
ymXBLclXwGDXTjiySBMnJ7yjD2AVXiA18TwyPb0EIsBX4Fg2QQj0+sbHqDpw8Q5W3Vu3Dl2uG3l1
YC4YaQ9ARBlzDIOzoZNRntoAn1FaCCdeA6bxvob8Hl9Fm6p7zwvTC1Ds4EEH4lrA55kBMBtdMOsg
hcrJhIE5dAoe22busWy6bIKjVajLxAjjmPspd5bU4jlluoA/OYPFksEemhtMK6VF3wHCrEuKmOCB
PaJ3tqkdIWMEj3nJzN2awNL4WeIe6O1wVxJb6NoW/He9OLDuTWV95+QuVxok3t4KQ/1l9rCasfy2
B9mnxT6pUeascMjuR7+K+hUHXefJrv9t3Wqoield8yWC+/Dai4G3TNnP6rZnpdhZeRbs8WNM5xKl
4DZx5DOusuwKSKhPZeLKF4+p+noSxeTtKAw3WFl6xIOwbPprcLb+uvSW/5F2Y70lqei+AKDJWMpm
CoRWIJCpyprz4Ia5x4DRs5Rrtkbhkc2zfQrL/I3O3eQcVdn0IFVEG0MY/rB8T+/o3kqIlDTdc0L1
CDV88WxvM52Gh5xw7z0dSzlcW1ffo1hkzEGrgalOSzWsqWuzrzp3+BFyLAS55bTe00ylO1MHRp4n
trz6oGfHeyrGGA6N3bnvVo0847Wco7KmOwmZnxtQx+sJotJlSBIsrJMrmHz332xoOQy3uFMyN/u2
ELekWqFzVt1ofxOEYSgiuho2/Cl+pGMXqJBTRNuYucrHYKz2FbRYc0sgKjzMQMz/4nSpv1TEAp6N
V7ibOfY5UlDggpUZq8xCauKE97j6hi4L1Ayg+1+uspcHOwkh7iXO9an0OeTFIS18TlJSjBNnKML9
gDZuQs7ziZ28BEtUbDCEcuox0zR+lkNCieusPsKhqzbB3IkjkTcEYVW6NrawIH3zjUKWdOfg3C94
fjPqRG/DRatTNlM8M4zVg19iKXF0C3yVI9YqKrLkyfGhnMQpQ4GJtXo/ycaciRszqZz0nUJ+W/md
j5+k9g0oQlTONsNHFedxd6JVxblJBoQ0+6ozjDN8wSwki+Xp8uQPnvreWVFy8vw+pOrPgQ/s+ai7
A2fCVQ554mMSXUwJdzYdM7aDK2n3hr+ByYQzOD8UmEJcAcW1rLdob9mlMgzHZ77BfOpma3xJlDBY
HpmQABvziKGAsU8aA4TnSUQEeGMG1R7cZYRQG05Z9zlhIeLUBhCOU4mKvtn4pjiAiSs7WOLJjVSW
nYtAXf9GCirDIKm4JfPoYJGL5Bcu9KkrZHIkukqhsfJh6uO5P+Df8k9u5X/W08B5Lyvqg0GgeBJB
lm0YNKhNApVjLbCpcJLvNE7QkpIwtLGVQnNZ20P5zfj5cC5ETzuCwig8aCWew9AKgPmp5MHJuvlx
cK8T6YV3ixOLHxPDaxyW88dc0/8nHAnxEtouW3g9VDvXxgfuppRzFx6rjMECvg5cXnpLHLRilc7T
N8qI2pPdgVGmI3ReJwkEEl92Lf2qQUIrl4Hb1AUMnFmz+7sg0A4nEgqzW0vqfWjbc0qSu1EHhs3O
sSc5+pH0OjqKFEEGo3C/zjIcNqVpXrspax4J+OgvJDbG216PZsNRr9nalhWvCxsDrWK3soEYo3Y2
hbSrtgvVI4cS/GP+QgVUxF/XsADgdWZHNlCEIFmCFRkG2WTFc9TK7JWt13xmG6H1JuztIdy4Zct3
otvpWloImAKE5pVwmjY+mjQPPH/8mU5eFqwjZIWW3hRtBwE+OV+X9ZpaNg8Pr6d+8CKKcfe2PLYA
xxwBxbOnt4PTG4XyRTs9A71X9GkbDK5Mt7wILw8TbPpMB3LU5apI2obOspRDApVjdFpb5xIaxoJb
IK5ewUH59pM38L7Ya01cnUyWal3roeegZR6ymOPMd2j6utty1wiYWYWOOKgjRUoP0qgThH749Sqt
JZhvArsxTy2tdc7Fb+AGpdi75nE4WgOesDtcBb77pa81pCbVqt4t38sqd7R+h07RRBxeZi8KGJ1D
qcg/XPBy104Fx4sOpBKYQgcixj0SqMbVFGJzi9/ohTbZx9gqctT40Oe5qwq/bR5xo2iEBB46oOpW
gsV/HTc6nNJVRiTM3TvFMkxU1uf9sB2ipL2SggcTXwgNFP0rnj6nfWo84Sbf2ikZ7v06B6LYTL0X
3HRVVRMqiOi+S08hR6yaI0k2m62XeKM5K5zCVDb0Ily+cyBM4uNIFNc82AaGFg9/FyYRwnU9usQk
25Ezzl3M5bG+Ek1ySIux25t3ZRj00cXyOewSGB3xFZqeDto79ldd+wySm45KLO/MM662HpRAPLVG
nwll8HsIxmrqrwgQsrr4YBOatwlbV5kSV2ffd0RnpI7jetRQEbGTkn8/0irJX+WzKBi85LLAJDpn
rXPJyV6OG1/Vtf7qspliVOAyyePQNtSp/60LvVRu0qDvxLs7ZEN6wAklaaZbpJke2nlq3NtI53wf
abrYX7vUyttqM1at4zzbHBOnJ8/Cw3VxRpzXWOPiqNkuzlRg3iV+gLrnaa+mN8ZhoFhsdYaZ/Mgg
2KkZ4gXYj5FGeG73islBjZg8zSz9Eb3wPUI8ZmYEqrIz9C0PFo+vxF590yRQiy9VwYn6W6Jjm+zm
tXvurZi4zymgmnGFUk3Akoi3oy/3MZAzcnUTw350CGxb6UHIuvKY8C3F6LzZAY7uMzLoTM2Fw3H/
vmJC2l0c/BvTDS3isftmKYbw86oNJHuXoV80UD8qMRzJ6JrLSZOWgy/pUoMUgf7bUyp5KJGcBvoR
EEagCKQJwIl8VcXCELLouyGm1RzpHS8xoQQLgQ8G+amkxa+8cb0xaDedqNm8jVlf2RstWDRXKu3R
FgGReQAzECNHprtICPtG5YO9E7SBxsyuu0Delb4/si/WHrBgAlTRXFxGufCatmcmmyd4v/xIAnJg
l5UdDPP3vpE451aMdR2D2lG0yXuYJKV6rss66Q8REE6ggQrKSLUxaWWnTDex9DwEC4QDDFqBSZ+X
ljZG9qxx7HzPgqXoaH2zTfaaECMWjyHz7uSerxrrBGluISeU6Whcmm1s24QFQO5IzeaJGi5KG/AA
jGCf/81e+L/KjoIWG/6eHTVUX8dB/50W9Z//zX9oUZ79LzsAziAE/7CF64Bx+P/wKGn/SzCrcnyf
5GQYXjkV/4FHBepftu2EPv9y3cAF4PI/8Cj+Qo99gA8d0hXXP/xv4FG/gHg4qsHpoBkQ84WLPcz/
BeNg6Vp4TVnObNxJgZgV6U7SAEtljyHBimIYhur59/SNn7FOrqTFyPVdm88sfCgc3hVr8TcmSVS5
dYmzJ7mrnTyNP/Io1Cm2PzqhP7AalXa3nqImXw4IwCxTq57ukfSWwPaQN39ClFwRR//DAXGljfMu
lL7teVxmiUz886+STwAXYuplbvl9lf9o0yqEEMp2BDeZ3cjRYdX0mYdtsLuOUNbTNqH0WqB0mC9A
WIPieTFZXfLOSONseC1Tmzn+ui5nq9///kv7+TLxm7ogFK7ADdtW2FzcK2zlb19a3LZL2jSjAx7D
LNaTLMdY3HFo7CkfJvlj5Jf/9ucFvsOtR2pa8TX9+s10Zhmq1LabW5BKmPaJ19d+pXbgl3zvBF9Y
i+gPUJYrjOjv10IK5fIUwKnBC8cI+BdYUTV5JMVETBdgAujrZDBlm01iMb4DLpJja6FiwszZ5fef
89c7QHIqUDaXXvKsYbb45Q7Aq27yDDMYS2esR71OtZYMWLtcZ2r3+x/16yWUUtrS5aOFPG5cwSuU
5m+X0NVwtqYGBBFH2KB7Ek43xbezgzc65hJOUMz+AGmxrwCYn75SfqS6XkYuoCcgAf38Eyevm5hI
RR4ljXGs91ViOUzjQAk26eeEXkDCUcu4WB4aQMiYruBPd80PZL4mWTdxSgTov/+NWMpsQl6+jfVR
hb/cxoYw01ix0lwEpIK0v5Tl2FoXp18Irh9CU2XNcYzJ5X3VHUQV3MRRPty2fuyJ284nYV384Rf6
5zVRvIOE8qm+9PiOrrfH364JqE8cvYS+L7jg2MemuWu5Z6gZVvc223jU//DC+ZnY43I1At40dhgo
T/HC9X65ICkfZ/ILqc4oVQbMK/PKCS8gbQxuSxVrvZAvTXqY8/VqKRdMXn94xux/fF44erbvKPb0
Sji81H7+vDn+dd2VNI1zJDBo9LABzHIgk4ZZNTniTizXvCkNnaPK6OndVzTqxl8NEl85+PMHjn2X
ACT3VOi1f7gU/3gSHUhwrJG83EJWUPuXZSGY8rjXbj+fHWWZIToUi26RLfKYVUn8gSz4j+tw/Vke
YEbJGstK+svX4Dr4pEQ3z2fRkVJF7F+o07bmpTRHyMlVy4GGcrZzGs3Ql3//Fvh19eNNI3n8HSXZ
//Ny/eUWwC1MKJ7mXabMlSAYD3pd/mBxovvGqYymHoED18V1Z6u9L3GqhvcOFr/mD7/FP+6DMHCk
67OmMMh31XVP8vf7vtXNiE5SjDdF0GWMNBKcqPgf4igvHgu0YEo9fv+xf327OwGhZeII0hUe/xf8
8qCVfdwb07f9mU/mIipBK7izs1bql8GbRnfXF+gct7//mb/eUdefCR6LWQYryz/vqLSrYHR5bnfO
4Hfdp4gf8rVXqac+f/9zfr2bnECyLvNS493meNzDP3+ZJo4zK3Gj+pyBRXDpDMLOiRWwNAvFsXHX
U+cZZoKAI46J4L+8kA57yuuzzBdrO4ynflk1iflKUw34co32ZHISNYFN9IJeNTcq4Sjwhx/3z4/K
fcsOjg+KDYa9688fNWgCExTABM/z1E3LGQsd5+R50NTMdqGdf5IyK5mKiIns2O+/5F/vWD4ovHLW
T4fP65Ew/vknY3gxA3uE7IzUOKuVb7RM7w3gDMqTGiSP0+9/3P/yQdl0ebwuPSU8ykh+/nFKAfmH
6wJav5CM+Bl72vDeORI+zYynnFMPLU5vCmuO+j99UGx7/OV/X7cD7koWCMlZgR4SCkF+/uEowDlT
rdw5deR0xbzyyn7ovjk+3skNbOek/l5kfglORUc2oMmqGjCu90M8dI85buHurkiLMfmofP4eOh2a
bHgZIrjnL4QjlPOY0oSQzTtvGXV4qoNCyD1Q0sX/nJyAEohR6pZ2aWU3CyaP1q9bB0HZH4ujZeF0
fwsUa+XJmsOyfqqyMiaaZ3RCX/1KdJYYvjApjtKHqqx8733Gh9XugHrky/MU5z4OjARZightkbmm
O7luvpiPOLIMmZAsnCaGP4xjoUhfpy5bBHK7e46LEcEUYKCs5yc4TwlE/BGm1U3Wuon+GuWeHR6C
tI36g0SpxfVEE4HzGNFMyVMgoxajXp1Q0XoqEN+CzTAx0d4PdeBTA04b8XRWBlNSu5p5X2anhkND
u7G5As1fVthpeqDbFCtC1Y6D3MNQURjHMJSiGK16m3nApu90Uu+8KPUpxPFcqIvFhtHMmEc7C2E/
0kypyVdP/V1jjIdDxOjOje90N5WDuvOYA+FW67Gee9FdNrJbIcPZt52cHjAFi746UgWWjhtVGzXf
CbTSGIwpdC19GMC3Q9BLq5oGw/iadsRxFjTTYwifX/8I8ZHmW1JRgWHirkWBrxa5AIdj3fXtR+wk
FlDIAbU7X0GIN9kzbofAOhZCX1UFA0cpOI/Wtd2zKABfHZemtef7Oa+a+JC3GI4mJuxF3O+xRozz
m3b8froJ4AJ13yT8reAWTvzgvwt5hcysKMpUMQ5POYT57chUzsCQCA3BQZ9xK1jPoULvwHvIF57c
pkVXzWqts7SIElJng6CSm1vBxG8luIHkOAWNbDktyklUn7wKpsYQTOyT0gZ6bU/5jdNg3wCZosAW
dZADtJdyJXCBd09JTOZpube6ECVurTkH4R6RjV3J24B3fX7XO7KV71MssvAHfUsyfB4L6LM3UUTo
646aLyBY6yLnzk3vBSUn8NnI9gqUgdDpWjF+NKFFc/yPEYR9DZKqSwilumDu6z6U7ofyirZq93yr
1GHd9gFpq+aIWW/GxxWobmIMM1Pxuzi3C2iusoZzPs+d+6KT2DbVQ4VCjHcmr0mT4mTrMiZpGyZ5
NKtTP9bNCuJEDrXVEG5rw+q1TwFYHZhINeio3lw2yz5B16uOuUR/JjBfVRqvqbAcpAD2o7XgH3DF
C2py89Ae6aAak2GgBVklxMT4T0MXyjcEGN1iag4qNjqryO8saCIxOxqSKOp64SgDH+AUzpvBIxeA
bz7OFvsIFNRjoLcOaBeB33/AS0lI5KvqCWzsZmxtEAN0JsR9Qv2peabCtUy2CHFawFD1FtJwRRe6
+5rxcnCgUVqJs+zSwX7rqZqtL5UzmHfkHifes5l2021PtQCJNakm66zLFv6bdHHhrOh/r8ULu9J8
vCVSwm5TJK4ob4gKzxIRCRzivvYW9dVzez3wkejYkw9JZ/vhwZ3cROB5CJe83AheZuVrEmfVVaWM
mbNPI8UoiHtBCd+1sX0os7LkHUSaB/7j2wyFz5xxIk18vwBrwbphcJ8RDuho2YmJj7z13Cjomo2Z
K0aHmwQ3A2yPRA3kaaMw7SQOTxmZFb1SKFEUFjHJ27aFm6V72Y0g6Ff9ktAWGiZM+h7QJVyYkVkp
5+GlnSbyw7oe/h9HZ7IcJ5NG0SciggSSYUtBjZKqNFmSN4R/y2KGZCZ5+j7Vm46ODrctVUHmN9x7
rrSvFuooOXPeevq5HNzNCNBhumCOCqrH7btO9dT+zaQRYOUBg+K6R10XDTsW36ksVjgpr8IrVRE+
95FUm+bBaMq8AhJm8RPaiaA4IMTU5SRHEEKxchZG3lfPswlzGM350kl0KaUmn/imvTIfH0t27dvT
aIFuQIZjpNiuqL3mOKgM3735XJd4vjfsh6G5JG5NX5iaPYGuTmsFwEZdCMAlrlkLJX4mCA5r+y0h
yIOYL52wl2TV/cgx4M6vozMJjcHT5iDiUJrytvlUZR/0pIHlfoKd3HY0AwFXw+dMV7PWqFFNsANZ
7mvx0NpB7f7uh21tfgkW/yti0kDgT4X0qpyrWxsm0t9M5LaRx3rmhIO2Q2Kc+GPxzzrXhll9enEL
JrMXa+mc5cQFGKCbsRlgd8UOKvIsDp6uadpDy5O6pxXzGuU+S4803sfpTpz7cBHZ6CsGc5284CRs
PkdHdy4EplmKLuxMd7H+gmTwsKXkhY/Ec6jhb1WAFlHIrr2UT20VaPYNvnAE6I9NrQy7rB7NLOGF
Jcgdpl0Hcx57/90DMUjOOupB/6AQdK9PwMBSD+jgalkXPIvksuhiBvfF/Dtb9iPykSoadUCvie67
MZn5+wvLhVh5QSZ/1/Dd5w/bKcr+tDkd/3tiQhK8bH3gu0WY+1atXnWgRr44RngiQPc8ElTpwRmF
l5VVU/FGsVE4P6SYsg4KycS5p+xYoy68NhRy2KqngAFWloQ+4vjsd8uqH+iRtCcne9o2W6trH8y5
yWy9tEScF+U4PFe5OaAd6bjATh6stcba1elwVwCgu3SWh3rNCDzuqYW3mpBOQ4gX7K1VEKrF6/K/
c80ceKcdyWpP8PoTzFqK/rms9LK+ARkV44cp26IrYkptL7tBhSzQBIM9396Sba0Cbz/bZjNci3Xt
k7PBYzj+eH5nICds/G0uMYeUFKGh3lL02wDene3ZzhS8jF1pd+5E4G/G/vdoFYVjsUjACEhU0CYC
8xOLGvb/UA6ymv4sbuPZiG7NTJXP7Uww2RGbLFx/fk0ymcaFfLnHHLBCu0Rl1TYLBLi7YzUabYLe
sEtkrn7sFxdPEncw193NlekaHAPupOrslWzwZUQznahDx1Zthb6Ra5jigajG4s+aDG33zI64g6O/
JJ3ZvgyDzOY8NMRSbh+Lh+5mj1jGQTLptJ3ZfJoki9YXSRrR/KdStvLfCSqYCxGaK1DNUASMVKwI
sQvaldBgCWNfBjaJ3aUiG0u/tVVeWkwXaqQeLOcAYqZh6lcO10leaufbLYNVAkDoSvG5BTjvsFWY
qdRxma62c3O2zishp0xBLX9Kv8H5yOLKHaAZzfO2xnI2+FijQHkDPsLeGI3ukm7g7hpiHbWCSgNG
xcx+oyVQzcXr/M49TS4mip9tCtJ2ppDiBILDn2Zp8zDWug/KaF4XqY6dMQcofowGeVJxx/v18KcG
u/RBsfjULdQ1iOZLq0nfJzZPB7tuWXqtNkyhPRdph3UuqGbrF4hXD3V4myJVFWFd+jOsYd/upl8D
rDf0A4DaToGr5aELjORfX9U8LJuVcn33owMTTen8AOl03iPA2d7ae+hSqjJv28NUnGEiW1NUKpNY
VHQ2MVvY8WxMQYG4YgtAm9XGrfdY/Oa5tns04xzQRH1W1etaoazHPywuxTCJz5QFe6QK3dxs4uqu
Oer7R2ra+Wa6pY+k2CEyikKe5MZ0uOrM9L7ktCZ7r64n1oJdVl9m19SvVG4OeSFiJTKYpbl7yBvg
sWFh9c6lUBDzkfjmE1HAGjJf5jqiviGCzjQomLl22rMy1CSREgULg7l48BevjwExKPBYW23kwatB
LOAGHcWuQHrxj/OvWbPbH+jECNbDc4B7HUCEQNR08enLT6QIpt9KYiweJQ+RQRtC5mAnb1w0sAZd
cf+q2/FUTjmZh2DoLrJFhqfsITv1a76d6mQo9htXNc7gSj2Arx32IlgJsV/yYTyIJS0+SgEuYBzL
O5CP7ei5rHnXGYKRe2aNU0TfBvAtmYpdie0o4jvOsT/Vfwqqt1tjDhNy2Mw4J70znkeDC7RRDpKL
yht4Eew0iIW9EeLKBKk/+gLDAF3CnD3KdoB7V8J1yyN4/etZZIA73FZK2MZoJG7uYjYnkpcRrdg4
lP4m3KIh45TyEOQESkF3Mi96I0Vvyygl6qHGtoDBiNDEirhcB623awO5dha3/Sn6bt4DOsQ6I3vj
k4yy9kGvXvtZbrX7MK6WjCdQJw+qWu1bF7heDKYbyCMpcdcmW/xXD6T2zeXIe8OoU+5lmvsMXqm0
n/KtCE4cffYj+379Ncx6vWbSK4t4mwpETIuPaaAvuigDpf/HMmb/V58DqSunRO9078FgxeOydMcl
ZYKIcqcJQnep/VfUfHS3bP7n6oCltf0lHGxOGJxwCaguQAgMSPHOqhH47DuJjzVKq1L+qZK1fdiw
WC8w4GR1XIEm/jfa0y9VFN3ezIg/lYkxXZxt8i9GtQGRgWHOVn3hOU4ycLtd0bb/wYJvHu3Knn5A
Z8yH0k5Wvu07C5A5r1SEIC1eEtKiqxa488ZPpkGs72qCKjJ4XFP5PnS2jzp1ax62irsa7lXG0dlK
p5nDoCqLM2S0ikVe2k9PRmOg6yFQKvYretl1JRSMzCLjSPNuw4grLPx5Rc0x7bXSvlQ9SlyOnPHc
zGWz7/JxPiBfNBjzJNDOhIdXtdj6sY5LnNMvwvJ7ZwcGCosD/5XAjYFG6JDSmOwtmaO9s6vyd5mA
IQjZ6/eE0G65Gxf9uB3HnuTS0BNlF5I0fA+9gI9mRQiWwaUp0fUsQZb1XLdF8SvXpX7VW1A/jmbv
Hemf3SfyTCA8VwP1C21/mX/b1tRHXeb42BL6nGzM2sGd0o/KO0MOmS51Z2hF3bmijxMJoq/dJIPm
CMemOmyYsZ4D6fMXzLb3VLtZQGJGpo1HUS8vfSaSS9/Y/KgW84LPzLa3T0l2N5kXZaCPQm7Bg5uZ
BY7KJfBRe9nVL4F9dOe5dzWYI2THy9XYu3mY3GIXpGicDkBNlHeoE2VEuVqa3aow5eWONXwK5u9t
CBT8jHDB/1cHq7HLekOelS5znOApqtZ5dJ0kZkSuPmVWgwfkQ6fK9OqH1S7WP4U/Zu+r33gHV9bO
m2rsRYXE2I3wpLFDPeNnnB8Q1xgHNcHraiSCRwwmDjxvq/knJztHxOzUzGACyKy9WZIvh3DyIZfl
+MEo9SFFjWVGa4O10/at+TNjZvSgZpQhu5HD9ozRyv09uqXIdjXNdBUb9B9l2FnWlEeOKMo3c3HE
dKq8QFkg5rJpOdSI8kQ8FOQZ7EaD0ouQAFS2iCP/W/s+iaa8CxALD2KvJ/pqakHG9mtnXWDMB25c
ynEVd0cypNhkTazTyuq0wtQ3wM7EjA9vbGnFTjk5xvEOxs1DW83j3kJNA4+CBEbKVr284vzD3+T4
XhHfX3YK1rEvnhgstH7I+Va9WBuzOTFMzr4ImOtuyshetsp6cqvVSyACTjyBBHkSFmQKNnzY+9Q6
vWaA3/aaTidcGibDcsrw76Gtzd97FL3fVQfKxfBLiBzAIN7QWRXnggzBnWmR18vdV+l/NN68w3XR
l+qI/Dh5JSNl41BPpgilLvWcYgjTzSZhnmVXJH9zphY4Amex34TrEHCGE76w3O6nzRqhyaTdTHUr
K0Cbq52TrTdLa/6D38HaOYFuYjY2/XPG+QTRgp9z37vTBNUpaHNUSq35NeZ3gSkbdrDgFPfZrmwJ
b45NYqRU5Gxb4cZJ1mvv3MugPmDr6UOQN+7RrYaNUTUhmAXywOXMMF8BlSC0EGDjULwH6ZTiosw9
M9vd0Tho5RbmoFHgSyz6dDTpy2yuxgvLsF4fBN3msGuHDoI3Xk2gy9vo/xizyD5SYBMoDLccidZo
dxCHcyaYSIZSAgclw83gOM2Ur2E9dMGR0aH9OK1+hnXCbI+YA4Auu7036V2v9HKBzAdfEJJr8Fqq
wI/XvkniXN7trvOS29fUT7lsgR+hd2zIhrcG3bzRzjRHENfpbw6y9NRp+Fm4cJZzww0dmRiTX9B9
U5mZU1mexhFw0VQO2Z7JZ3rc5kH+bKvfbXSCwt5nTSnQgPqcO643e/8WxUQiFPPEzLZlvRqN7G93
W11wJs9s1Xb0pA7O4IWc5XCb0/JM29//JhAiODKTXYhGTNl97Xq9kApilTksVNbQ40oEA4TKvVqL
bYpoM+36aMmhPVl4p/Ygo0E+DYTz2M3GrixtFxUnpXKaSw5WDXMeIMrfuVlihbd1/74g4S1OPauX
gA8VWGZY0En1oT27Enf6gAx9J2mV1dlpTOeoTdZs1HXD8pECz3iy2t4FsCg5gssgET9YkFxOeASm
b3lrZMnRA07BNIerl+BD4S2Gf8zgiXys1dr8aN9BPGrneUcqBrGq6Cc2DIXIYWf14hWWwV/VmABp
iMhhgkPYMsxjZJ8dSIGPcTbgdODm/cNn4l6pOL+QqBOlbkwVVVs2bE/eOPzkpcLE2wtj9GJG+ITY
Oyn3bAR9BWktD0x1nu2JSbWhGamOi5k/9xbr7ijxLWAFTiI2RMmjodJiN46B/MZDRsSmbtqpwlTK
D3Coet/4jZevYyQIoTnBQTF8BsjMDv0k9anvCDSImPtycS9usv6Wc7rhVsCAZkDtuWq4fseJX/QG
cM3801WIK5iu47Z4w2Kypr/cngX80aR+U22EEsqcrqbsLOzqlaZJOLjbImzIiam5eVPYAFS4BV6a
YsZ2chueb24seg+wY1VvRMUyK3ZE6UgAelV2JWtYn1rl8mIvfXdmQK77mCzKtDtAjsoh7Ms+q/7w
rIINSOjQz97/lfTD2IktsvMlf+w9FXxzUUIh3PC/58RF8xGHzsTmOEShhPY9kcbyk7WG79FVGe2D
V9JA73q6/CTEGzjvaX3cD9WBnbeA3T+s+TiJJ39NC7LrleFPRzvVxS9Xq+6IKnA+GLLv3mc5tq8T
0uxfhRfwUFPMcxMk3jNMMB+zFSh3B9fRvsxNsEG9S+7qMNwdAwpoPbVG1z8QpHE0sPhSIPi3iv46
yj2ZPPS9o98HpSDkTN3wr+hr5aEKtWzYUn2L3qDHHXAoGcgezTXB+7O6F6fWw0UDYcvDRevsJHvT
IDMLbNIaB2PpL3zspvHPULASa0Bjxk4XAgYCPAAQOL4swQAaAN6G3TikWKpJHaBkYsdnLfHsoDV5
dfMmx2lMQo4XM8H1kx3eViql1LPpZXrBNRdjVXAe4UUx3lwm5b82MnC/NQ+njmDZBf/WrrAowNsB
pTyFUsIlIO/0mHxNHPwVbv6bRdbaRUjOvBw7BvOKx2Ea6BRDiK5yPK/KSJUF8c7YYOKQLC5RqTjN
6uHLNJ0hpuuZbpDUkemUQSFeiSf3CYDY6hPsecM4jVXnX4iQoJQFKgFIBSMH00NpPsD9HMBkt+4T
sODsHZYQZSUERY5bfknUDSKeuJ3DwvctvI9AlyIZVMBwqzVzI23l4xMZSdMMGcmYrtql7QqJL3Ju
s2qMO3+NfnzzoCqYSc81B2gMC+9r5c7uEczX/a4cs9jGEn0wyB544u+D3VfO7h9dBZSe0vDPVuO4
/yQQAz+0gCMiSRmZJucq2Q5kAuQ3D5nbocRjj8OQ9NaYORystZ6jGLVxRT7pkC7dDjc20Up00I65
y+TkvU8Irn7lA65MnAlLFvpTNoFwKgRQaU/A6rh/VP3Bw5l6diSoEjytx5WJw6M96/wGYrNlPZWv
txKneyw2e7s2AFGg4VSb8x5AwQwOqN5hBy6clbyDPFnxKlB1xPXY338W1+yDHfMT48MJFgplxjoT
kKU7KqsqyKkjDxjL6a70ECuf6QObV0lMHvEalZ+ovTttvB/D6AREyJhF+812er55IA9+2UVr/VTo
GN8oIdQtG6vqJBW6DgZdw9GDnsnUsMXVxEgYE+fYpLEBJBiuHqyRS1Da85WAzhm8g5192LNlnC3w
k0dvW4EPgx/dm+QEEOLNLDaGPeZ/yHJyH5MGL1Hh0CgaUjTfNBcw7PuZJpPDi6SErKWaaQev2vs4
LB/oqos2dMzNvim+lIE+Q6aEv1RJsBwEizAsoEjChv10p+ZVJYLoesQTEwOXNMDWbzNgIxZl3e7u
0mx39WoUSBuUiQw8GFy1G2pcPCNOm4+524bz5iIh46dC5b9DTj8VJ9MVazjNevleJsxVclPL0yTs
8U9BGcfyMDfWt8EY2s+OserOU2nWR05tzDEgO9/Y4bNetx1fi42ZATCMF8nJtSh3h8pJDpxA1WN1
55U7+Qj9faZ3I1pIu9SjZKRgb6Qw8vdbnhtH0Hc47qjCIf9T5izWTnT2BPGdtLEL1Pnlq7mnxgA7
HMA4lE0DGzeTrM4ZUvDHpsq5QsgdItoHIHXc2PZh6e6BDAheHLrogZSW0cVDjmxevkzCQavmDJT0
rUuJT1Ent8hwM7CzgQkC77xUSEfDZUEWGaY8A2zExTS9WuNaE0lEBMl/GcOEt75VMLYIxChPXOz5
uexmYK9tm1N7cgPYuh2hT+ZWfe2YbsA9HZ372GY0dqjszJeiDCp+2ntINoo8BG6ir68MNfuvyfMY
xXQsaV990Q9XFjLjh+LU+8YEwjfjZtUABmUlbGEe89EmFQ2LooMk+dRDZOrCbLyLPGQzF+8Duxmm
fAW9aDj4tvfseT18Og8ilxmSIW4cWI9iGXUdgyGwVyJidzN5druhiFji0l3MW8I+TrWZADEyp6uE
S8S2LO4zE5MCsjRuRn6JZT83FhOqMtVktqDfasslYwTnD8SdVVtezhcm6PmLyrOVr8oG0QM2ySER
urCybh/0WdGDB8mhc8C5y+oHzdX6Q/9CJGe5DcFvZxXNq100eclb5gbQzMritLGnJG4DSUhIoOA6
Rao2ppuYnKKOJly0jw0qpJOa6CLCogIFysDDGW69sF5WOuWQgKi3JRPLoUyD6qVZMmD4DfcPHnqh
kje2WN1H6Xq/7GDI3uyUNUnS5OYPywoqJ+CffAAFtuPFIUMctH7F2DRbbJLZmZnhMRSK8ttvZl7s
pRZ2s0fuhfQpXCqdkTPP6ludYObATO4dZvVRC04ME4LRTxGqLPd1ofznAhoDDB4zYStp57EoTFGG
h0BKeGndeirmh2mRQu2yBRMKxkR99mxUdMykbDwcpTAz70qADxHjCMnSuKypM3ATtLA0/YJnm7Ub
mT/SQ7shS+kwIN9qOPRKyJ9J29ZXb+GcJmHTO/KUIz3AHia/6YU8/qT0NdCXioGCHfRLJNqkLQ/g
Jfjlh8no0rPExf8f5ix0I6MpYI4tlq+ftmLADwiAmtg1ZNnxxADomgZsK6aKlDdqfYgXuUrV21Za
9Vdb1vU5qydxQztDWI2llsNCRHuE+jQ45AzxTvhwhzaqEy84cdMkJ231/inrvPyz8dbp0PfLIiJj
Y8waO2DjtsNWSo1YAOvNuGeQWXbPXbGwzoNLsbrQ0ozlxKchGZzOgN5mdwBJQMdCpCGwNcLW1tq9
SVutrwEJm5/ehp9ycxBSwKkeu6tARvKnyxVx7ZwCmq5DP86LZ3/oCi7M3cpBEgkt/FumSNAYWwhD
hH4I67/Em4KLEeBxhbNIo8C9WRkuj0ctz0zhk0fUEM6lTJf6PW3BtbWDu4yRLbT1RaQ4ZnHsW8tX
UNn94zjWIBhcu37GPzBempr7iQjKPJSspdodIb/jPmiKEZCc5SuOBJv5BETiT3yDzTWYGdi8zqu0
fzVrg5Sr7xzv7yLgR6LgVIwi4I0iBiVQAKfvE42h+w7aeQY4MZMjoXwEQY2JI/ve7K3sfDhBVWO6
7yIx/k1QER6msa5iFDZrdSDuxv6LULD/mFcH8S0PFKt+GeBu9wXZAL5ZwMU0sgj/U3BlPM1Zbc2J
FW0T89uacuWDLHZ58HD+fa98cGNMDq59A0U/3+yU8xYscbI8sfImDJ7bjgSdzl1ubZ8UJ4PFp8n9
tgh4IxVVbeGM9TdxK9M1RXJq71llQXdyJUNdVMLsUOoZaAJd9RBNpiIguEa+s5s8l5uQB9RilUpq
yglrqflVlWb5BOhgc/e6YaxuWTDrFnttTqCR17PFzu8bkGyhovmuYEQssPrOjsUxFEN86WUX59ZU
3z2WnNXeP5nwe8SmsfS/ZlFSBqI8LGJz0IrVYVNU5N+q3A5Nv7XyAxSFwYiDbMmGndVQpOzVXXPE
herIk1F4Q703mG9/z0nvIZsxP9JGNme7lJnHX1wOYNDnbs+ATzNI6OoS3QvdqBnVEPWHmGVZEVM5
MzPHynhzcxcMe6ER5yB7w57hKj9ID20emCHZCfk/cDbtCZyY+KBpQM/hjKKO086oTlvvjw8SMR/t
CrE+T4suOzJfZQ6uaprYtK+kQYQ9RWO0KhukezA3sHHd4KnsHPlSqLbGTThm52Kdgoc0GUWIEw6w
pZzwf6RG6v8DzQKMR5JCHCbJwvCfOdPVHrFihQxth0gwyFAkQ3K2xoq5JDN2XGNhbytnPGhu3Qc8
eRtwQdINQ1dgnQxZctZz2Ff5dmxbc2Vjkng+m/vOn4/QPuEKzM30m31rETe2n2zRQqTqzTIEvnvw
Y2dMleNuDWZuHF7pAtXK2n07rRGcpVbmweSEPgW9/bN5hhW1nZ6vvd2yM2q5HiiNHBKZGsVH0rHa
pHDXnTwNfWpfPK3y4wB6bQsJqxquU7cKVMT4sQ+NtGCm+ZP50Lozc0e0TSS96TaFk7uSuBYWS7s9
l01t7NOCq3BXq1IXO4OR1R3EJfUBmVKGCdUwv+37mBpYqf+F2rKjKDGz/JXHoU7vrjsTMdLQ/554
MF/Hwh0JWmEfpzuHFZN29JHSgLwkt61BojDafp+qPj2XnPXRaAEzH6zO3W8jUIkuT/Mz3BK+TeTx
ZLNA18MUyLOvd+bGwI9gTrt5YXi4Ha3ULtG7NAxhuCFoKJrqdcwp/y4Bt2XL4tdPIf/agLExH4Zq
UuZNLxaDOKpE4QxT5N41FguvmBENoBZeZAJiM81JZZByLnhW0iLPd/f+9qpo859Nu+GJcjZOpBfJ
Mu6wrAChIqqY+VxLkGb9CGR7T3jq6pwSVr8nlrHoPXrTvjYkCjDbHe4FXEAteU+zgVXboGy6JJlV
YAMkdvuvDlq8Hms/EoHqGUYPBKRVaRsXiyArfXKm77pQxncJVy2S8+g/CoxOaGaqaTkHPtaBneOP
W7AncxBPSdqSEJoi3vCZUifWGZtz9cTJyGqnctX80QzJMO7BKJs8gfMqjlOAnm8/u2uqj4hUJvJb
4SXAgl8X92bMkqfIxJIBcMCvg1tekUESsKrsQPYOhAk4reMRCS7n7QPVZgLP0EU7lMyqPXC6b+eR
/JawnofWv/ZtgGClJu64+ZiaSWDG5UWIgMKz/eTPaTZw+A3IbISc8cfo9exFgOgFm7thsS8iy5iw
wb9gs7Ry6bHKdOVXNRryP1NzCh8LcoQQoCDEad9HyiZEWL01Pmh0iMR/WeWzU7HiFMzhXjPP/Lti
TPkwavbFkVMJA5VMjwX4KZcQwVgOZPKNUMDtiKlQ7ulk+pAfltHrJOAwewbCqW5wxRv8Y+Z83QLl
A3FYQionoMiwFrUdN4vhka/njkRIoHTlTVayg6MepLb31xgBYO1MZVRcCYWvPq1Cz4xM5+KzMbKA
ca9MxLtXrvKxLNRMSkxSg9ILIDQ6uX9fGbKb28YxOwqzFScBEJmpV9lXPx5SRXxyLVlu+N6r9BCk
dAeXYfbVX88kMAD3LmbgjamsT753hF4X9jHSu4nLq8B6vO+44qhnZ/BLONF9IidGrx7PLBwIX5iH
gg5dMN5WQAbrnct3oZ76AXBEPPoqZQmX2PKrziiNDk7QzF8WXvIrSh4zizPBIDHs1zHVMVydMi5W
u+K1JT7Ataz5HiaEzOC/apymqGgnIPQhw5qujh2OoHbnWLO80RFBahGbPqixTD7Rxq1BLPnDX7ge
LbXP3clw0DCm9vY6iMJfjutSk2FMX5mlE8Xjlgcsy0tzV3Yy/bPxiCEV7oqUzVKuicGU8BH3JPlA
HRYaTl3pLsMnNuv+CyHt+hZ4Y/5Sd4G4SZrEcws7Ez7iwmiqmGZnt2RSGjuoc96haBm7TK1ijEHd
QZDehpgzlsv0jqQogAMLE4dOmF4rzM1NsG+7xzs5GUkMSebOYGfy5uyjBYsY9REjnhPlxMrFohr2
qO+fLLALc0zBlyL3MgTIqCbtQsxfAVIz9sPIToEqsxak/Lb9D4hikDCd+8LIkOTiss/jkpO6/JMP
ynsBeY/CtIOwm2omzqE5AO5IkPABmm3IToj54VIEdgMc/jFFk/6CqR/qRG46fH6lWSwPYlOABKZM
5t+J7adsgBe/dPawEMs3XdvEPFY69X1gib64SJMf7bGqkDTcLTBJixpK8QLzvU/bSTVBkvAsNcEb
dZtPxJhbzrDoiR6Osw3txU6UJoCtBaZYunOWxAxOPsTTNp7rcRZ3Sla5AVvaKhU3FtkXEX625iqa
JLnvulwNkMvxxgqpvReUsfbHVsX1xiA8VIBPn9Ns6sTNsFZPxXrBjYAPn1XHDqwSISazoxWDdr1N
NlNmyQEDjDavL+mwmWd2OIoCvWP9agxL/pdaak1jBwQWqhfPleXDCHvhOgQ+aYRuYWbZZWOsbX2M
DRRHJqLuUh05AvM1GjaV5RG3HomlnrVZ89HO6hrse5EmDSi0e5r6ROC4jkavWoiIKut7ZJyf0mqz
3ts0G0BbOg/ou5cXbzULpmt84yyTU3rWdBeQrXpdWyETKud6eqtl11U7b7GVgNU+GDZk2Z4PHxpF
ewIyW/mn1iOqtVsCpgk8nwo0cocgOspbDSclcRZYgTwuSPGpuoYnf7JZgKADSJqYfAymEdsG4ADd
XHXeEupFNZARebKRZ7NDaUVNWogyXVpga0VU35DBw9I3SdV/s2KmFdoWGP6QRUNqPUjsIUGI5NEn
5y9Q/vgXF6lyLorFuTqgX+f/K2ZpH9tZEAIPfYBst9Y0Zf1OD7eJCCxDlx1W/tzrRvOkSRDOTYom
Ai3WKGi67Myx2rysnQn9pTZHIvQQT/p/WYmQRs8VBomvdhKvuRU1iyez6c31eOevCsRHKdNIA4jC
gBY3C4GDLWrfE8LBIUsuJx1Q6ifzhXUCnIoh7+/gcy4gWnAFc/2NmU7RQRb1QUxXPm8iyhYN8tEs
cvdvidXZYzxXqypm+yYAfLobYe+1RmvBrYX2bOdjgAJ1t/ltFEz3JEOT/0RI48JliXUCjhjJunX/
bkiRb6+iqycdexlg67ieffs2Oihv4p4fHjWRuGc4+YY/RJWA7PDYK0AeX73Tj/lDO3fsEipHtups
oqIg5WyYHT7GIuhqLya7NskuWNGFOKpE+teBtdJDl5nyM2W4oH73ciYYkhTFPPsqWMmljKu97seF
FVYeeRUkcrQaP/4lQ2iAVGym+B8HNbH4WLS7K0nizHemm8i/JWnq0wNLlkyjzXPc9cDaX3H/Dc7I
Po0oAQBt5O+8s0do8r2el3p6EqsDosyxHYYLwzwjcGXGA1rRF+MLVhQ9/G5as0jIBpX6p6jIuosS
WSzygWXSEuwWbzT954QcuAQ2k2VXmuSEAmTEsR8s9sA5yc1DnHvB4F+cBt7EhQj7UiER3gCOWpSg
Tty726AjbcqkZ6nPwvC82EPfH0ggJ3kUTH9xsmw9ndgH8XYhCTWrz8LSqfzjBbVoTgMGIj6TCsvL
jqmn355ZsU/UknPx1buqP5QU29YepwutXFZWxa/eZB+7m9uGAyKo2GeTiplV5OYEaeZ+uzObJPfe
DsjmyWOsJcxw6TnDPpTNtj2cxDi6ERGfmXFi8rqWp3Uxppca+veTLcdyQ0u2AWQZpjJY2JmjRI7o
AhNAnOzmPOeSEiW7fJWW0thOGHWm+reqRVosIYjhRMQW70Dxp7bLIY2IKxQMpCFoLL/bUc7M1rA/
ZLeAGfVLt1kNne9KgMy8sQ4npFD5ZnnuLSZjdzDNtA2EpBULKQNzJ65p0YksJv1g7kICslhOqSTQ
XmQkTJm6DeoHl4tDYN5eD9J/GWESjNQsA2CWkVCUNpKA3uAwVu5WyynyeXQvK476E5mz7itXJ0wm
NysQyE0DZeAFHq/h/wcUq2UWKLOl+PFqgw1K7qBXgMS4MgPY6iSfTninCAooUEMuEISHoKmvvsku
FDPffWqqca5EDQ0IMuPEGRl5k8ttPy6d0fF0OVB5/kfSeSzHjmtL9IsYARqA5JTlVVXyOjIThtTn
iN6CBM3X31XvTW704LZapghi585ceRjVUrJLyVxYn8TCnMeVWBXbqNWtUTFIgDZng4Cro7bHnTig
FuDID4fp7LA82/QcAMzqWr9g36rwnYbZi2g6ll1uieNx9gPzXgWdjMY01ofVU87GTwCNrhU74iCM
aXyGJAQyKJ9BadrlcVxi9znmNk8mhwqd86pQfWJkb5BKTvyy9JhXZtysY9RntJWoObPzCLge34WP
3XahUJjaZD08tSy6Dy5f7imjkvOz1DnAFOg/OGK9MHsVsY/NHYT2QbT4lIpWF5/GnhDBaIzQL5Uz
hY9TGSpgbnTOs/mfck2qxvh7yAT+RzpAi+0TGdPbbNnzfpK5vQc27W47xOXjZPqPRmPm4FUUjDuH
tz+16kQe+FqzfoydhMt+WfOmFrW7XlmzJfUb5rwYyGa7mGDXEQN6iv2Kyax10fMPvGDA6a5Z3L/n
YYZTzKHE+9G37UpfBzcIz2Xied1+XgKCBNngiPc5D7DlNU3/rqhHXCIxaptsA/cY2iohYrAKXfdm
7hkArfQsBvz+rlg52KvQwFOWCzMTNPexEf+F/YqE27r/jcLUGzvVJ4/UTFSTPcR79h/r/TPZZzg7
cece4rlItyNmgAMFk7/YRfRpkRSksLbw7hNuvNuEy8bWHeJjluXh/62BWNSG78OEFFM52JO7scLM
lNeIVgIrfpzmiFV8ksld8NFm0GIzu5x44X0PwcCqpOes7EwTO1FTB6zmAov953bsoCqXe4/UVb8P
WYkC2UEO89YdmQj2KHDrOqCOa00qIYpbcuMfZe/dXs4i7adR7wfHhM2dKBBFifph/fR+kIKT8qmc
7KyHcOm3GYdPF9Q1NU1UJmWUr7ntwOs2bQW9J8CusjvpwHA/oIfnhzB2hDgpsELWkzV60qI3UVks
6thoYJBwXR+qWVw2nGJidVDumxaK+rtuXKV3c1YnrCKxgas3FPwpwHRirHuCPVysYQC76j0ci8AD
2zQGLLImn4N1A9U3pFqPBh6iJTMSWPOL/2Gp97EkBxJ12jjd1clwD4BtTWzuhTy9Hk1a6Trk59bl
DhTx/WAXN5YZrCeqQ9f83THusPyOGWfeHjfAkr5pSv+8fyENZ/4VB5b9AWarq79kp9L1ngHKeg1I
alS7eR77+WwGf+EihUDnre6mmI26cAAH1q/v6JURnSI06lQaIZcHaQFy2nHPpU2DXcOiTh4x5vTM
LjtonnILc9KdQNmFiAcOJl3PPmgk8+vyRJIgkotDg4SiVKHDGKkJErx6zrx24BNM+muvPGfVBpUz
i/+WROuDx4yjbbhPW8pxtj5WHP+ZEV0Fp96dkTYR03T7jFTiwBxvvX7pjmwEp2GXp2tXf/TMGYeu
nGaIUFkPkY4kk2NzcGPgplYCGHFn7TolezYLdRbP96YGGvdT5i0UqU1dEZTDQEYI6A7qlcaaR5tO
esinpR0erTRjqnNr2gc2nh9Le0ewWS1vPS0m3TZQ6TSjc4liOmS2r+VVLS5NVsIzQbbjJanjI47b
Vu/QwO18m3kuCUMrKHn+uxY3wUGygpWfgkThXg+1wJM0yWSiuglk/E5bknGMtfZ/45Im6Im0BSao
b6YHt0cZ+KumRePmd/Fku++qsHVRg1S/0rxDeHaPKjoFkSwSQMVZnPxF7FU9jt4kUO0j7LvevpNY
8aojrY6QklsxyuaQohYi86OF9Iw/tiX/5mWfY4MgszulFwuJFmTvqPrxLuj1skZtyAN0P82moIWG
Ij8/azarC/FnYjTvg/XTcW9SXUfwZ18SCrLfEJBYOJd+aawPXKRqbD6SyWPTca3DZaquYNqkAUOI
L12QrStWgMQYtSiQ9YlDlwdTGdP9OpzM2EqasNfUZIELqNn0ay5H53idBgRtY8W3ajRrlezHWEzX
01MY4Nc9+M5QNyd/8EfxWZTJgt7krLIDrslwcKf44zXRUs9kUDZsCrsf5gwcbGBqHZzwK2BQbKYd
a+dyq+resu8g3t/ejOz4AlJwXumP9UAnnq7GD6/J15ZUZiHVJfQXg3MRhuaJCmvW/lzrHfMhfQwm
BDRFN70a/j4FP5+nwDcPdd5PRLnRDk7BZNXtgf7Rnr5qln5YGPucKokTNh5UHbysHDrk32gpj+vR
aXZikWt2QHzzJBcr3nYXGkjDcWsrncQnv4rBl7Cg0uqR1JHpo7pI3exL4XEyR25jsroDbxqPHxw7
sRUtCfYVbNKmlcuGTH/NVlTWHRUqbAbsETNRzlrFN1518amxBE1PwLh48OnZvnV0kdUrHxPiYesp
SBtPPuAJHiemqSH9x2hD33ekEtW0nOkNfLuERdz9oGemgoiAU+BdHcXf+s7lW08/MxDUNBQVg2ia
J5yIwpwxbjK12KUdlJQQWIvK8J1TjvEeOmTyuLQqkMsRyZkg+/bnBmDqJubO7lp0Yq/d+OiwwLmU
YiVGi8am45/CtQK6CeupHSDrQITu3k2vZbdX6c1eEaYWGnDBm08/VIaA3D4lDw1/azAJ/mgagqaf
JbXK8FS2FizkHYyGIt8GWGlMgQO+LuTPNKFY3FUa68Bn08rKkLXDfdL8jALeAWN/r1CHDBwDFUHe
iv3DGCfTp0sr2U07LeWX3xu2n6PhPXpa3dx/SfDXVwcqUSZv0/DZeuiowhl3zdy2PMsZnKZdWfSm
O0xSW+KyxEDphynvN63i7qHgARyEEp2Ff2F5rJu0em8ZcXcUTrjv2vGqs2q1deYCiK0CIP1/+IgN
RyaeoBZ70Zmco/7jz0t7hhWpTmDroZ1mZGZcEqcQ3Wf9VLer+DA9/s92CU7h4FI3Nw3/EbPot662
7Hurn5dTtdA/P9tUrcoBeLszeHtNhPMiLfzGQL6dO6Psiy4G9wn0xgM7cuxHHrtZxZ5165osPA6Z
59GZQvKAGoP6nMR9v1FF9jJjHd11qAnRHFKykNn4KCLMw9ZHstKt6Ke9viZARA5epUSLZ9fxe/iQ
U+Me+eOR681c2v88ne9GrqbEZCgxVnTFGIJ8xFCtVDy7Xm/1h4Rg0psJAnsXVklF5Vb9mKX+zUI2
fvWurJ8CTlBu7pz/Z7kSpBpqVh05POS9qYrGwiPZZdfb03Wo3BC4e7gQZq7rYPjG6okgbLfzf/zq
G3EOEOMFucBh+E5r3AatX+X00ScCqxOPD0YQXtk4+CXnc8ye/LNh9tpzJWn3ST0/uBkXqq3NjpYO
c1YOTdNhUQb3fCrd0AfAyrkaKlvzyyrXvTBsqcel+WjgaWPax4sCOt/vLoYQ5wWqbnkRlJH4mAPL
5e+cW/VTgp3yChD8B3PUsBzIDPIy2qRxlj8ST/HvcQe6B6Pnb4fVGvmPOPW5AlmOG83x4CFlDLn8
skcVYCkseXEQXvTo7HHYYqBpSfvRyxeZIiR7NmkxdLjlBGe0P1fjtH7BEXe/6rbChVOpQFaAK6qA
307ryXcbM9W8mRnUeb/iJe2cFAd8hbsz3QGH9X8EzcV3lZdUV+Pp6YtMndgtlaifJ8bft2Ask4fO
vZluQvwv4WKyBzAoTpRyf3lPZXL7AinoEVYarHC89m3mwx5pESxPcCCKI86oH0Lh1Z45AQGGG+bR
0rind4qBGNXEmfdFbdovTYIM7SL0idPkXIeh0ktqmaLcxTeJaUrMJd2wHqVPopp0co8Rh+ujo+hG
yqoy3fCN8iFrwppzqNXnIu4zhIpAs+wrKbmIFDUrfx3gXuHGg5VHdnvQlLYY7pwv/O2IrUiLx25H
w6P+005ojAJcN4m6Tzy0EndIK3ceOjACVj3+EzdzVpSV4NSjleUX4Fatsdhgi6uoGdV6o5r0tbZx
F6chuAcm07wPCTAs8jXtwgnr9UT+kvTYTOxX6hE71uyMu7ApiuIuHDznQClQdrgNnnt7TKa7jOfl
zcpTE/wgSaf5sYaQgfV06npsc5au851fpKK+ULOIEAkccWBEw9OR7YDdWq+u6rAz+Hp6okjevI/F
iMbNp1SN2xqSxEeWNRhhaj3/sWMtdmFcxvdexpVj27oDqHBAA9IhHUVDUEQ4fbjvxiAd9wW+0L1s
EpADAX0Ad86MzFY2sblPR+tXt5hmYgBje80W9oWGyfg4JijvA1fLZ+Pecjk2dbCfLi0mR6uAOWa3
q7xHlAIxn/ER27otUcK9pPfDiihx9l+TgXccRdCZvePu0FyykDyEpMmTVt8gpfKvAQVBgYOh376Z
+t+J+WPb8pIYokzrWWxJigjn8VbHkuMqGBP26ZiHbnRTfGv8QPl0b+WV/swqQ09dzK18lwGx3yR9
ahTmCQBOoGuJeMKCvbg4Sjv+pTJEyLPKkXN0WCUHm1/j76TOJS5kfxsxnC1bDQfMrEIu4iI3bvG+
1Nh9i2EOjkxnCMGE1fKoTNDnc3tWaB+rfyCO++GnsPbRFJGhrDjZKhDJ43G1EuczBSb7AcaQ0KDX
uFCY7awtyCn03ie7FPt3sXU/X1rP7vG7Mr3sUL66dNmso5FbMHM0CCzBrfp0bGi1wfh8Ab+5BlQr
1jAW9ihpsb5aTL4yuhkCLc7ysWt2RDXIOgzTeKprxzlVkEUOtaprYNCooW+3aRPis8dG1mJGeQ6E
tp7sth8O5kauZjV6wpHUH5Y5K1l3Z+2dKZxym/HeTHPX7JNiMoaiwZayW6fLTjnVadspGKv3XKFf
0VCFOy2q/I7iYTOiIh/AoCDSWXUSOmfyDSBF5jb+Crtw/FkWQmqbyha22tGRmdkILno5eUnX7eba
1ad6FPpYkGCer66f99Y1xGWPpyjEUKnPoW76U9gF2YHUTkchK7D/5MCahAKxZVyy4DBBxv/DCjJ+
4Jrv9ZE9AvN7gCzRHVFda2fXNoJ2S8dUyLBw4Q/kveC3oGftMisvMNeSL2N5btzuu+Q+jMfPcTaU
G1TJHVt0LKQq6OKLSDt5s4k3n9XUh6fOVta+8DX9Eso2zrPbTMJEQLvFgePZv1vBI723SCQ3IjUS
kRyH+N3x6J8YY03uiH6vf8lqxKbkDoTzwhVzlFb6nX1mQIlI21rvS5cURwuQWcHNFXU6DxoYM3Gy
Lm8rO/Z/OMPKcT9MLDgl7rJn0IWkMigcu3rCyz8Kvcpzpmc84VXLkzQxMrDJyKT9xoeEIuh4XlNM
4tPknZagr7483Mhs/5zJ/SlWxTsGBmY97tyRYBSWtFqec2nRsTbx4khsy20eeqbki18nCzlLkYpX
hBy5a9G3MHiq9k88A/fga5Q/OFHKVyu2SK402EKjohzkH0a28bHPA0wrxC2r0+h2+R1XGvqTrdyu
7kTIBvRocyLjfdP+nJKMmOQjq1tRb6u1anaYc7uBOFUIK3kqrfDd13RYbCgcScVVzvR1+VYe7xtv
MUdMzzkl9i3NwsFirG0h2+K17ajc3mRjSaFqGSeOxlzG9L4hLI6FqUEE/I75m8GoAlRxwqBBuN/K
gz+uhTCDoh6/cVQuP+WUnp2mJeMu3fmt6NhphblbfKM1t9cMlftkrcL/7ULcIb5RLDS62B3euNcU
w3HFRHAmnDxf+4K+zqgrhPMws4vj5Qt6Evfk3JJUq5kKDo2ltbiOXes+CBdSYpXW5XtGbfYPq3Pr
3zKy6oiwaSJhKOUURF802/ElW68+s6vYdEHZ/KsGq8kjRNSBQIniwzhbAd0CHFj+4+wP8bYtAue+
I1DDl67MhRnAOTWg2XyoN8Y8U/7BM9Gu67ODsfcY8F2aDXft+VBhvD0Ug3qqU4ylnM1acnsKYREx
QRUU0q92dsh17sZ/iwlNBqeASPkMuJM4eog63KmoOKOHLTysi27e1NwVbpQKXX8P1uTtiGYQgsU6
YpOAk9W8wbm9PuRTC07wVkbsSKSgpGTQKJIm/hvHeGCM74udh4/jaar64kKawN46dJE8KD0BDh97
6pLoQiQ8cZPR+tYWv4sXMOImo/R/01xCELZFG5RXUc/FD3p76lO+6MQn+t+GQwE2dlupEbqOtuOU
ApEgwUcTNg5X2oKx7s8Utu+4AMOEyoCuR9dtY1jkZgDYJbv7evLUK69XrunD0N/xBHrkesCsUt1X
uA+aNs2DHdBvQjNSQ6J08oqf4BafJjI3MgWq8K2r/faSTqBuKj9Lv8hcndaQzJG/EpXaMqBg/LEN
CvRuor6O2qOgcv8LR932+FGIrd+bhDNo4/aUsfWTdZy7Gk583Tf2P/iC1X9tNU+vMFz0v2BMEioP
Gr5FizUk90xrlM9WsAIy6HnjR64Ybo9IQhWUM7BQ2AQlIKms77w7quqBK2UNLU2xzF5bPk8cPu0a
PyxQR56qCodKvtDjjuQQsmAcLI1ZJ7f/4URgFA+zJPwIcr5R8BqICi8w1pJPNWr32NLvfSuIIEDB
4cSbAhmMGyHlEeIZjnNC4r9vSJIPJqNsNg6LEfQ/94xHzEndd4xO50eh4G4+xlJflarh7NeW8T9M
2PYnpPb5kYe+3VbkSZ7FPLt/wnnx/kDkRVkdm8bXkQW2OKpSL75aIvEOgbX0L80EC0BBl8UZIpgA
5TBZfxd0EJ6qJH4znkofHNounvlZ2W5UE+0Nics8yrKUPVJA07hlVwhq481VDqvvYUwnyooTrcEu
ZcUZ3gxHMlcQAFMLK77eBoEUlTAHPpBQhkOVlh0Ht9PM951Zixd/NuW2mlzzPNCa1O9ofUKG7xka
aIpxQo7Q//f8ZSGmYBv2gxNJDvgz9fPpQZG+oyJiKsDCqOLFdWDdwFCgzKWhB3tgUbZEnBaIBSXG
dGKFYf01kXsHTxPT+kdnmKpZW0NmwWWSaT7J7KrfA88afhQXXgqJVzxmVKpr+QSqid+mVY+KoqG0
O7FJJ/rQqyA5Bq3d/5H9ShYi9RwcrMs4PbMPRX3M4ZVYLQDZKAwMPH/VDHwoMnI+ylo2uSFEYREI
epxECfwryGPWRQuXkHZaly/huGoTF1Z8Uf64/g7w185AOzq9ZceAWpGjI/DuBQ50mDzG/mG85bFr
vwoeOJNJiwQe+9UiGQH0Q8S8iRz2yG68mbjJBOhOX6wP8QoaqILbwprH7wA4EjjdHDBBn/XW/YIr
72E0ZXxNHRvtYJAu05vLKNMrjcugkfUP77ip3bpuD0GLm0yFhpvm9lMuJVtgongtKh1dyjRoTzRi
7EvSf8VrSrL0d+0BYERuv1b3ndTOJ1d5VvCsY8W+dRUtKqxn481K1vYS1vyfYg3gaFPBqUfhLnLs
xRWBNWrFtXgQ1E7QfNMG57TmYUA+yv8lsXfrREG/xSrkGwboVpsDQoDFnzR3HlI3mXetx+ROcN8j
nBeyrbdKc/LwMEAYZBeS4Q4ucrACc33F6Tm7O7+ifYeauwVTSLd2ybhxTe+8SXtcX2sjm7OWMFks
WWNKt7IBdzt27qKoZKT9Jr954ZwLuSRAGoKozyax1uI7lAWVkuOQDNuxG5eZdVjxL2x0dbRj9WFh
4r2sFHZcw66TmL3mYNndIk5k2cYCzBQtV+KvlphEbo4pj6ae7kx+ngBnNgXriMnDD0pcwR1gJLLY
HylGiXsfn/SuDiD20JqMPQwX42Yx6ZNxaJ/lK5QXoHUmEpMkyMqFXv3GXbIqtohz8gAW89Ur1o+p
SOTz4qQM3DOhZhGthZXjimnBklBYRPPF9ODDLJhfNNyLD7Ou7JtidmlZZzawvUOxFxNJ8WOJ6/tC
EWX4b/VX54EFF8YvLEQ9a2CfsOIs84HmLFLzCDbun75mA4kR6GRPvi3o6Vrjg0IQP9hl3fywT3dq
ljdxczHZVH5XXtddy4xkMLzs4F4LkER2ppsv0xbj41gOYB50JXiD1jqDt91WkU+c56+nhpCK4Em+
QeaJL1RLlWd76H9GNEaui7GTu7SC9Bw1AlwqH/a2lQnv5dszEKzU1IrKmf+NZNfp9gBT9JJrG2RH
G8/5cY2JQKOvpRWXq4VONAVP82HycRgysnpvBRka1CgwXfc9ppvDAtXkycms5tqWnNx7YQVDsOv5
+z7lDasq1m5ymzgK61lVHydnDu+If7C+xG2yZDTr5rfKzND5daQPvA7DGpZIkmYs+DypN2YNjHVs
YqzjjMyEbW7e7/TFY5TjFKT5e+M0qMAhMsGdRgDYxwHI/UbVAmJS8hCD7fvika0ohw5t7htVmj5P
Xssj3JDtd3uG6CmwXmxK7+9ZniUwYdyb2FutcRXZvFzWSFSNs25TnP3nbhn8PXED1r3QesZ3aneH
z0Up8wQEie14H9tN+h6HOqfjcME0U/iweSqsE7i6Eygh/QrRkDpdx/0Lfin5xYqB9CRsRqqB/avD
nuh2Aex6L4SkZCQTWmOzi6bb2/5umPQvA2zayKDfRp6LwS8LGnrvbR2enSpNtqk/uFvUU1B3eIjK
R4xGwV4FzsQf3kqaBpsKXGRS1isJWFqawr9DVxaPwHvmf+hPDj5UyGdRPri4m2urOMV2veAIVNz2
HKvKCW/5wDNgBqzUYpc05G7ddCmtrWA15G0ZNi5jHHj5LmGdEQ1DR2dVa+FdiiT0qcc6bjg9g341
u1SLLomyIgRs6/KcYrobUWOF4xSf9lSWDwZd/FEUNg3VQ2ldcbAUR3SZ7uznS0Y2PSwWHEcTi7PO
64kvziEVgsiHgld1IasDtcPLjiKrGx6oQdza0otbSqrHSFZHLOwRV43oHASnZjya3LejpazD+9Ht
gXUENhGpM4qpkntfwIGLYq35pVaxkg9DKzFtENTPvuo6awwarqryjR8MxZvR2UKxEz1jNzqN5189
rHNEPBX+OH6DDn23tD3FbJo8j6nd5rBmz6SzqLZv/8Zkpf85Ym1/cayjYs4BXmmXn66sA+soZVO8
LE1T/B2dxHnH97mQPGrFHTRpnvsWAMp/eT6tD7eg/mvhuurJozqShnPhw99bEkV6wG6IcK1NLM+D
xUOCb2D+hV+z/HEpZvtyYga2DZs/Y28NGswWLx1xQ+mNdxiZlx9quSH1pYgLvEXkqv+bGvgQbNjT
Z3Yc3gn0mE1rEhaHfWqDXjP0B0b9MFSXpaV7vML7wZ5xIOVYlG3N+8QXRh7agFwN/9V13eSFXE8O
+2lkjCZ8CwBn31GIx/vOD6zrmujuMGdka6dmGI6pq4JjWC/0S+uYtmHlO0fe6+tdq93mk9MnRb+Q
mopRj5c1tRBeS4TDuJX34lI7jx4ZpN8urNfDMknStEGhnAu3RfA9DolBwAS5Vd25Wa7cDQ3o3R/g
90zjFtmoVK0nf6U2a18ofA4KQtpbDMZsF0tgZVYb/HNAQt37lXQvwB0ABxsSnX+XtFma5wAOkyP3
GCJVJd7huPUk2gLy2Ly/BY969h56ZNFEVLH0T5/yEfVIEbihbE44Rx6hxn7B3mHEAigXyyk5+7VC
tyQNURDOqrOVf5zX+xELvL8ZR7KFROroXHK2nL3InSy32nsB9QuAxUK1ZARowH1KSGu+1cnq/Wli
biAs1W6UCLEE/lGBh33rx9T7INYARIvM2TGkkvxB8fjwZplnmrsaxlg1wdcMKoepEl9WQIafs5Ju
rcXeLpWp98AAadJiSSQ/iyDwL/gJpzfiYTTRb+B4DM8ajZbQd6+wHklindJeukfW/GJjYVfHD1su
/o0kxMsGuEKdPkgoQ9iskrrgV3BfgJnG9+MhgzDNNwfH5z3mjqMFJNTrqMfufZIHIdFM8zAwAoh7
NteNu/OUN77WM+c0+BlS4vG4sJcP1+q8kB1ZJm99weyVl1ujlxGvW0hpIPcqxEIqDptchvdBy4Y/
yro0QQf2IKVdm9JPBi4gwVKdg7RDRtqgNQ6PyC6SFfctRm+p+2KuBzySRVA8kwhfZ/IjKQnuP2Ul
LByFk0lJSTLv2uRvInAlt3tMN/VEUm9GiV5+q4klp3/7yWsPdPdYViuCA5ZJECTKd7kCT6RH/gRd
3075I9m2vn6yAYPpT7ZznVF7DdkCbg8wD8ZWVsqV7L+qEa7JNS2ngrtTbSVPBR9scXbxYEEnS/sR
OtokWPNsXSpXhne1hHWz7zVmeQpoKBZE30tTqBrIVU06m118o2Oj+d0sm2y+sc/8YhBa4l2xAO++
9NiQSSGVJiRwC/6ArwJn0RsurIvZanNHZW/tb/nIeuoO1FkQPwu6binZnfiS3bvru04ro3rELPeB
qLEIIt2QeXejPfuECkTPdNr2ahK7dmhBnKMKjMm7J9JbwhfP6uJ9UPumu3YntXLFv2Qo6v5CqFiK
XzvsJYuq0kJFyrjsmbnbLzz2cZTMWLp2LNsxX0iY/N3FgTJnX2o5eglE2Dr4mxQLqeAdIt2N1EUz
uRA6guA9c3GNIVUBNxkzB6hmztJ7t4zzfzj3xY50qH1kJSIvTGXDtqPnb5fBGIWCYNsU3LXZNaH+
4oqEnvzSp0qu3xVB9d6Mip5MqVzgXhmR/3LOnR+EjIzLS6vfO9YGP+yhuBtikF8ffDBUbwkW2QeL
LdFbFbo1Y7gpPuPVm7aW7OZPwcG14UVuvphCCWSkfXNbmxC7+AhFi3eY6wHmh3Xg44+tfPxAZ5Pb
sK+KR5gg3Tmb/GbfCUFCMPbnl64b9SVVSbMJh6w/w95HchW+uWYWNVEbKxn836EJ1QsiWtff+6Ga
0xeRsd0kO7Pk4WniTfm6ELanba5Bhd3YZNdRw9fg5KZjf+XjiAWPk3d9BuuGO7WeNaW+WrbfrZz8
Uyks6ysNZoAO4KOriPiWjNRg+XqvBHIbU38pnv3S4j+bC4ah/bLEbBUwLJXxB5nE8C8hKoNDIlNA
f0i5re5xcclmbQd3YiMYUJAzfxTt2JKOgPJiYByUvfgtF+HgKU9cuvZSF1A0vl+qNNmpTdnabeoY
JWQ7Bj19s3mRAlF39Yzp04aNQTs0+RBeaVVwP4mxPeaYmubLYAHcderZ2Q+dsz6YbEmegV1O/zVA
gT4nB/GfDT0HJclTPBUM+r6FMwm5KSgYnuqJDU+6zvuAENIBbpF1AAJps9WW8/jADItrww3ofrur
moLbZRd6atzx57Wmw2qW+FE6hfZOKXlYhFguO5yf+SZe239GYYvjk5f9YKbacVqmx6kifMslkMIF
7qfPsC9JymAK/WVx4fBjP8+hHnQUtqxCExi9YPWkPtbYa7Cf20e8lXcsDJJHWEb1psZT+kpu3Nyl
o+F/wJgCKtfIa6Ir7jvB72wTksU54fdzvgI27TvFZvWYGhabHbVat68n9qGa3JsdSYmjQcytMFaW
9b3HZgafx9A8ZnUKNC+x2zSIylZ7kK18cybiaZtNTRRlB8KWumRKYwA4d1kQ4KcPbvzxSqI+bDM+
8MWuYq/IvbYeT4JS3u1Uz2igbZjiPJWWIOpU2YbFrMJBzz0x5bUfzB7ZHwc5dZck2gXTMTjDCyXh
8Y8JBRAaN0n1c4mH6AErEg28oyPrbOPHIs7ea2eegZMHeUuXSpClwzWBOnwK5NA3EXgabztiBKlp
ekeaPrmdR0Y8KBIEBen2H5o78UZDpnCv1A3n2xrrof8++mFywfuWJjtqkTnGFvD1+ttzAUPuCSwG
4mnEosLfDMZeucOehrPEZe+4zcI5cI4en2BaGHQ1lw+oBpgrwMCu37Pvbmpeg8eaeh1wa8q19rix
6hzMF5hj6YV/A792DlSIdPCdIU5VR6xY3DibYm7dDaj55TW0yuxUox/hhTdO4jMXzmzrNQgbUo2E
ymwuR3vymgitIOTRYKjJI1bq+XkVTaE0P3MXJNYGE1K9tQoXphI2yGZD2qmlH1lZ9p4RttARSdd2
A8NGI7JjHN1C+6afYabXhQMM3RxfUlGt2yRnYGBcxFK9abAWn0U2OmGUJYRGIhtD0o5Di8vLEE82
5w7GgXSj2wT9sPBrNtVkBCgo7dfvzsPKEHW2dohEqNn3D8wkzeNshNqi0Len0tPeJbTGaYuB173E
FGf+NJ0L9dgnmzg6DlcAdj4xuJOl6+VnK6EFb4dOtPe6mOGreH1Q7ubAiot7XJsWHxo6RE4+9wGx
caYae6CFJLFdyxRGb1o1eHc67o8wqhLk7C4ztzrsmXWrn2YWXeYO4BjIRIp3wui21zwkVu/mQ1vs
SHd39A2X9eOatjdzWdEn9XGuJqgOVTl54DSzzPmv8iv1aeVwE8bFc978aXLfxeCMZ6zr5imhrmLe
00s7T1tegiUYbtwZv4oKZMzrgOtf7LyCzmFbdHwhK1FQTQiPWljgVGF9roEHM2BXNaYhUl34bCM1
Y9wT+yWA4WjS+NHGl0MlYdx576aFMgDaFiwnPsVryi/i0GHuRWhCasmoo5g6UKkLm0mwuGvD9VeS
zHNCvHhcYPIJDF04ztxIzK36GjvWxi97ifQqsYAyXrBa45MDnTNF7gCgnWMJGSd+h1EKROY5WHqa
ucubUVMFvsNMWVjIQ7mOV25kUx/4G4OXxYDNTBfaawIgrU9tWA3/aE+hNj1UKfoY+bL2D1kEIHBs
8yiJKetyy1Hk/C3xiESjazd1lPnA1HeJypJ/SoVu/2UBngTIwarsmKl+9jdYCuxjOKDlbMSEc4ng
IfYrm9fi/yg7jy23tS3L/sobahcyDw58jbzZoPfB8KaDEREKwXuPr68Jht6Trq7yvqwOBknQgYQ5
Z++15qJSkhHXYTLoIKvVQZ+Fy30WO5XnzTQE4xLPAgrbWT0BLGZYlYODpUfqDEVD6B3xVjwp2hh8
U8z8eTTVDtVUHlQUBXNECBAQhdDcpdf0nXJF3lalbkBcBFzCxxEiDP2z6p5Q5zuU9rlYov5nVGom
bkIXWdPbe9dpQe2mWDM2rVLG6RIBDL4G/F0ajZNYHbQlScmdtjbyaTBBn8+krB1WAdqS3KTbrAWa
c4B5mXtXCEG0hZNxpryzQ8a4SGjsdm7Q+TwTRGGRWRAVNS7sQlBpw4baQzMgmqJ4AmfvniqlNowj
4JbU2A1xMkRrU+9dY1eYzI1TCrUO/Ma+xRHCqJl0OsLAVcK0Hz1+ffNBLfvY4qpVJyMKC8dmLwjN
8MMisCvAI5Dqe9SYZfLgo00TM+LPO7HK3CDpSW6oh5xCtuJVd+R6+ielixoaFdHkVCXaBW0VeXVb
zxubxyCxuIjiQ8Wyw+SahmoHkuq1aSrgVCP5NNbMtnR4PhlMl5nCSPytsMS4pR1pH4RIOVoGL9ij
AW2OtACNeI2pq9MoZjeMLOboZA1xUrmKhurSLAr+b2iC8ghHKX9g763rEzC2yYclgjjYc+Z2b802
mfKVtH5um6Z+p9B6vssTNzrSrYIqQPPhpm5ClSNkQpCjRLbW0CTMPZgjfvMwK2Y2vuZVbOh0rMO2
HhE4VsF7kXuUnrK07cpDisD2hp2xXYUeQz5Kwy5SHA7Mlak4SFSzxtJOQUZRfxmzJ9wksI8HKuJx
TNOaAa9Nq0kATvLhPZhcAsKmT97oGUsm0pb7kWRqZLLfSQ6SAMDOIUChSmFH02n0WYggZ5S3xbuW
qaR4iC5336oYu9RB9GoBot6Ub47jZvd4Pp0Prxns59rRm4NVMeOcs/cHmwYLKWkoPrzlBTgpaxcp
yMyWElYkDrRcNsMKYqEXLegQmwvXTcy5gvqTsqJhJnjae9B9DdPcrZ47zSH1aZzQkWQobDUBXn7I
/QG+U62B9VP2uDqNQUPBAvXJuxoVumUQsrAyaX0XfyvyJqH/ITujIGZr5JSwYJKOhaKAQlFhgfUy
nHmR5i+hFBQnAFEmY4K0Kry7wNNryhUZ/yjnyqFR9lGK3Jf6IMHhuN4oaqEeo6C08T22GvWBWa3a
FNctVcDoRIxEeUY+w//F8MPZY9+qOZHgv6IsYFTlDGimDgB+nBzFoLLmJTLRdpW7HVwn9Jg+jLMy
G4K5tEbjHds+0wXi8J4qpGHfNBzbDEsTyhmLeEAjs6pVGzuz5UsnnXdD5VH/l7CymM8UzJ9rzAsf
iLrDjmF1m9wiGEwe6Zx3t3qR+py6EPssHMvIHzLLKTZVgEe/SsxhmwoRvNSxz4AE/QaDcBTH74Kq
zYNpYuSZ67UfbUY97B/j2AmeUASYqI9qHd87zs46mnd2bC+NVu0/FCsN3zQllndeqnCZIo22DZfI
MCgDBj4SwVlSCvebmcYUg0et9EGWYW5zAfPl1p0hrFydFTm193nLdZhRj0IN/FGxLATaVIKYXGNg
ZlrNWaFU12Xvqfa1VxKHgOjFsa5F2+Tv/RDKdldiXaZFH5fJWbcnfQI7qgznUE2B5Ri1176QcEM3
tHL5siZBrmAGHNote4hlU9KqWg0Pgh0D3I0OFoXQi3EUVLOnVqE6V2P0xTEUF+pZ8YZICBXANlg5
wfWSsz+T9Ub0Y+YwoaBuEi96pTDc8QB9B79iFtf1le1rFNB95GHlDMGB2d1K6HjPlgrKcO0qdckG
62Q8zkNTMbsVJBgzWYEOacedo5JgvMscJcD9STEtgGRsWc0tYqXSWrtRKu25x3iSX7j2cFF5FmGR
X8m2LMmqIpVb4zTGfGLeWhk/kalK9v0QdGY0z6tUkBk0wsTiik2dlWO2lCQuOTDi4NCEHxmZcjEz
hBJjsc4pwZ8hwfXulFQG+yh0k/G+Nin1n3Mcr6+MJOoYnUqrHSsvKIcdKjNDpb7iUFEquiZ49qPO
o5eU+z7ghEakS6eIrKOsXeMR8jng2yBK42yfmrqJCVuEzL1EWT41XWIj06pqf8sstx0oxhRqk2Py
d2ul3hW5kw0P0oNlr8+GzEncNZrDzN50ltVVmDJLNd9wjY6CVVwY9glRA6V3Dw95dYKgJ1fWNFJf
hGkZ3Cf0JMd9CY5HHkgv4WQEQ4NyGeiQytO+KXrR7zw9wC2pjEyCKeoYX4H7aCRKBO25tXQaGBMV
7UqFAkip31Wj+9DWmo8wrLRnqi5NdkWxonO4OoInrRc425pvGnZzykOlH0Rv4KAoaAvdVMg0qNRS
vttjFCdLoWPc1CgOlcyWazwq7VmPlIKYMQ+mQ7KFHlydDJ5KBx1U7VlrIUzv0WbrKNX6vFnJnmDD
A8w5NMkWtjraQ1nwwsm2eG5qAbi66lX9IeIALed2GMXwM3tMuuSAwXl8i0xBxjv6MtgQmpHHWAUg
BVJBSHAmffh2kehUp0Xcz+EdG+DNPA/xOhBgsrcVQltngdEO/rkk8AQwnVooabm2icK6HnParM28
Fh3TZ86gevcgsxoLuGFSC8BtT9Ffv0I8BXKhAF9/L5gFvImEa8jECeXQCG27R8tAcACjfEJ+EC7C
ZNJRyUYKp3YxVA9mYmYmJIeqb7ZRWQREWMSGdmT37MjYY2sBTpbVlY7lJH5XQmf8GCLbMIaZF6BK
2iRGmrsHcHQYgFutS49WXI9HL6vzXcH620wtrOQmlGmkIwkyMQ6FBGEJaemcOScU91wPi6zWqA8q
/lvCsIe6GAQxagbEOiAQKD18DlxYE+dl6i2p59SMvTNItXgAHOiM+h06PGuKR+uz8IVglIFLIOW+
+ETMlXQ/mknDlWit17xqGIZRWgs9KRZey9SM4mhHpzGnow2RpbsWpLQ/tNmkSyTirCquAB7KHW6r
MtzqJrNYVB8jpK5e0xuTYWyQ9uX9lGkQ7rIKDfHCyAv9nHtpeOOhcL+L6C16KLpGBYWOUUU3KvIX
vJhaTlHC0iu1urF9EhGuYrfrkUjECq1xYLZwZQsXD1pEuwqpd9YX/YZTbn9rVoAQKZcEroM4JUu/
VaTdRTNdzaYCR9ExEOqBvxE2UjjPlZeyS6oert+eMR5udigUxyyDfrNA7FtWc5+JohfMG4YjjN6R
7THWmA0iG6wlFBQ0VkJmXnzFJDXDMaEEypoMWoV9CzobjcyG4baUObNPgM22T5QAapeXVLffdINc
5KVRVBpQrjbKHOeoOQxYSPIqH/JGUUyaJK3fPnUi98evxL7SEVqQMDEASVMinB4u0BKtHHTUkaiK
4TXpsCVJdmW+m47SJEmgrDOQJVl1xOvCGbtBdvhkJGXAZFLY1VuvlyI/cjoTzwXQLWUFTUiLwE9p
qGs7Ri4jRXI797epRuoVAGDR4hfxSp14CEfRaKMkCG4zoR0bAiwSBmalSi+kHsaMuXBvcL0YQv6G
OsNsVcK/opNOsX48AnKw+nsarOXWwh6uLtj6ceiX0o3cu6KhxrrQLdGpuyLrqvogOlMau57zQE0p
IpeCeb6vyO0wgje/HqPO8CoGTnbebJD8x93Kb4zc2Ohjro80cwwVTwgQrLhfZ2FNAt4sZjqKC9yz
OizACGURCaZFEp9oQeCKg5DvMJovqmSsDwaugm0Fv24q5ICHm7t0w8KrKqUY2XNdcnCaeH7edHO1
x/68Rdddwx9JkVqTxhmFkXqf+20IpLW0imY+9gESsklf5CysMhnzBdsdOms34HK4IjMlPtoi6b95
YaJxaZG0mLMEXug2LAIK0m3TI7NCXADdHreHUnMQIu59JAdPPql94hEOSSUjgYPUtw6mmbC3t17c
JAkayqRbMsIfc9CmXmGtqFeF4VbVjMA7tXwLY+03hcQSGVpflTjOzk1qTuFygFanyVgqvVWkqJxR
7NxBbFvDr38f+6L6Cra+D9ZUW+xFWpoq0AbgF5DFGedsweE4SORrtNUnk7DNGyeve/7RWo3uEG2J
K9thMLFsTSTQyFWT6sDps6lXhPK5r3XXdu3CH03/NqdzAo2Vcd5KyXq/wRDox5QzaDHbcAmptYcW
EUhiCKhGkVdXP5gxlOElbin3fWQ66i6Ax5vlXtVUz7+iEFf5S8az9VvEPgtokDSUdI5AlnAFapUB
YgamOxp2d7h1Rttot5W1roBU0KzFIuzWS/6aGOeLItoymEaAjbb3ELOELzAE/PHgDRXpn5R7KbBc
dfRCUeQpLorf2aCHJsIplYEZahSGhv62VUXba3geCNdL5qHqTHZrohVRNQ4ZqZ6QgxLdNlYNOZVA
fTKwCWDPdDkG55z2mwnpykrpRi1b3yztD7T8LUKYSpjBdQ5Q07yNCiK6cAiUeb2LVCUCw9e1SGAA
kqKkgSeaE4E6gWmDIH+zCvJM56qZqGD5adwCJws5BTlLr+Xk/CCRjD/0mvcCi4+W5og3xr2NY4h6
+1KzB9rrGXq0tWKzGUhjWlIliB7A9FhDxQtHoDBzWaBOgUDVuynMjaEpSRvW5c0olLYizKtRLA2p
LOaH25qaQf8aDE1BmbdPi3iEd6vQC50kAmQho93Weq9eS+n2w94GJJTbaPpG/zYQeZmgTh2rorgN
/U4V+NHCiIillUSt2vt0zzO0UR2z1LTcecynDIvWUN9geF2qRErqfTEDZlQV6lf4RuwmzwKVVM69
Bjg6uuGhyNHbLUwD0TSeAlKrg3i8wvLRpO2tpxVD6M81O7DGR9uth5iBM+zQdskw32PaFap81YZe
P8Z+PUBgzl6BI75SxQ2wfzBsnHGJymK0uCZHDO8fQN1elKOyU/tAOu8ceuwV7Px5aH9VB2Y9Sb9t
NXQ1WbjxJ01ptmt0GIgoD5k2dU7zEmglaX8MsmWb+wAhMTQb3tcKQqeWvvVhr/Yo8n085EjvFqUq
CNu5tqTrkL6FI9OOC2ZGkWI5FA8j0SJkuqGjk9eNXOigtmp6cR01RGi9S7DdWHuSPdG/6OWUr/wt
CoObtsi/tpTG5Qe4mcn6Sh+A07kpNBltdFJR+EeB2WT6m1IMqJKWSk8d5J4zpWu81ChjAA2roq5g
hNb+2D1RUmuZLpdhKxjsuY4X8C+j/rBVBIiwl5hDSs2vzGommob/cz71RyxUamXhB4cg620nX0W5
pZolpzsY8EhZx1a45rJLi8DhAoR1I6E0OmgMKLsN3GAtx5tB9JoSHjSKbJFErkWYTbuQ008/F8TG
9f41VueY04dD9kxlf0SlQo7GPFNt6C5UChvTobrsWPbwVGaQa5C+lz71YZV86ahZBACWeUNV7+xw
Yxc23IG5qIVhvAZE8xXrpEPEcDB0n1MCIdSiPeaJrmknRO6OWwNFC72Oe+zCGaRlJndLyBD8mPw6
vvKgY4OGjou2IyA9xmd665CeOjIzu9Us1+RbM1DxgTDCVym4EqnCdsM1qgLsmNB4FQ0rd+kMPnYh
PbSoMyEK8CFY+I5LuTdI2xKNZhZ0DjrKL//4z//+r/f+/1J+Pn/Gs/8DXfwZ50ld/fHl19B2x7SF
ZesW135bIq01/xzaPmRFimi6NndWYxMBB6XGyFQ2gejwgi3I+G0dQxn9M9bRyJr9f384eg9hWLpO
z8wW6p8/XGmobzDNlDsoNXhDiJ8ZxB199EbeKqnZyhUps7KhZgH/Uoz/JrHe4c1/jqvHCGrYlmHo
umoBrJTT+vfXm4kh8scX9f94NqWNPAnHnZrUuCNIkLOgNS/oJkuxaZDXpVdQluBQaqWmuldZjrt8
8ffbP/24v3wFZvemZgkWNiOgP38FfODNALBx3GG418xVaip+tgqhG5VoRICdzYJAtevd33+o/psP
NTRDGqpqCF2z7T9/aM4xJUwtH3YjFZTMRaXiWwpOEhog7vXff9Rvts+RtqWbpupolmr8sn2d3ado
XNNux8CpSt77oKLlZXIwqzdWOfjaAjKrHf2bH/Uv22cJC/mXbZmmYQEm+eV/7YnD0CjGl7tcg7tw
9nuriR8B7RGQ8m92X+PXX9KS9IV0Fo5mq5b5y+4rPXRbdLOLnd6SBzKj1tkSBJ3XWMYbLy/Mf3Oo
/ubjdEQsupQcLqahyT//cR1tAJ+Yl3LnR5UDUqSKlHTHSTSxsLP11Xj193/eX39HabJNjOQdR3J0
Tut/Oj7q2q6QAzr5zvKSIoKrNDjetebFBp2Uv/+kvxyJlrQMXdUh2tExkVL8+ZNM+GcyrvIcIc2Q
EOfWG3RUCMsIRLtBMaf0Z4Ivo2oBVbGfJQiY6i2CsdJd/f3X+M3vy4ndNhm5cohrxrT+pw3WdYf8
+KCudr1ChXDLPjbi0HDGEgAjYpTvf+d//unUW11Oxe+Y2srA8+tf7v73+iM7vSYf1X9Nr/rXs/77
z3d50fc3XbzWr3+6s0wJsRium49yuPlA+lb/88w/PfN/u/IfH5d3uRvyjz++vH5NAuJlKzqZ7/WX
76u2X//4IgXDh59+0OkTvq+eNuGPL8fXlPyct9ffvOjjtar/+KLY9n9QkJeGaXHYsJhOPd3HZZUq
5H8IJL4gNXmCw7H75R9pxpX8jy+mYA0nSE6Sti04S7IjVhkQqj++6NMb2ryRNFWWlvHln9v//cr3
+Xv//koopTMdsD/Ox1zJLcegLMvxDMEUDNx0sfxpD9A6PYg8zsQHI2sBp3Dep/xFlIhboxAlBQbJ
AtJA5oPRvtGjbBcMoCLj2P6+QCib7mBHI8724ocfj+vFvoWbvL08PYXA58TdNlaKdNejLtsxHK+3
VnIvxtfWP/Tllaw9neLnqs31q7bWkiUAVaRq4MVdSp/MIghGS2DVxcVGJ5JrrjKYskoBViPzqm7l
1DRfHc0EklwjOGpV+aRJatWbkeDsHTLZbBdm8VfG8toywIy3N4HqbalXQUGefKEuIjm0/D56ACpS
AhblwgoaZeen2Y2i6ESWxuQ0D7x+ng+eJGjznws8aN/vwmABYpUOmAdgKdBNUB/bngboDFdwvxsq
lZ6ipOKZDDlKnaZF6hu3u8utcbqrNJNBpK4Ve4l66UUlZmc/xCaLk99q8c7IBymWFTHbOyHMfEld
DEdDE6Oca+JNOP22lx/4ciuj/frr3ctj0fT/XW5dFr97WWiQZInFyZyn9N53xN+Uu0ptoCElKMAJ
Q6RyQ94GweZFPb6WCSlEFMu+P5HULZ79r7skLXPB8HY/3mkYKPXMC1669RsMXWq2G5I0x77P2HAG
h+D7/cutH4ux6ChjdtE1o8Nq92PRD1H9P9+t+b5o0MOtNb3v5cN+LC4f++PuWOFooo4XLC9PjmIu
qcsfq2HE8f1+3L886fL9yD8o1lx+dzr+/D2SpWbpxUDXpREVW5eid8R0iYI9//bl1o/F5THQoPeM
xwIqEma2qwPJxzDwZClsDPifD1zWyel+ldiSvpsdLrrRGnYGTadd2wbX2qQMyYdH1I8KAvsCylNm
3WPku6lxpgxhKM7gyuoj1dJw3lOimWm6jE5U/xAnWspw8GmW3UPPW0ZkOQAFytFLR5M5sqBUWogO
T6WhPXqR114rtVecByf6ZlEafQqwGWpDs2xCY9igVVKfSqtZZ24CYbRQs40v1faU5FjDCl8bnkBv
AJVlzLlxJveSV0NFVgP1zlOa8qQlZTOj1/cAPjm9DuMoW6YkJW0GxqJPiiY3WAvc26iV8ZUrwYbS
2uiecLYbSzS5EaUdY8nYs3xyC+uUUTG7MR1FP3uD8XR5OKl9psFdoK6ofldPoYjfiaRhQKiiY3Pc
PL31WmXXB86E79HTpaem6SYbeVcbp8yTLsOPiODlc5aZ/o1ozJvQFfUSiYS6AfoOYUw1nFUQxFTR
xvoW7759TYrQSE/Ge/OCqFx5hZas+fW6tR8n5jIeKW6noSVP0F0ey6E/+k5VHZAe1o96dvIkWzcS
DbWrcY/NnWronoSv1fMc/tq+C7cmrsnHY9QO9RNKGwsYDw5V8kjqJ+zB5Ohy1t1R1a2fyB4FbxU4
J77ES1+a7VGTuEDAcZXMHbsITHZir2P9axdkzWPfiAerkQVhaZG+05UeN6srqbfmJcwo1QMaUlbT
qc69hgwH2NUL81WNRZFv0WxQv3jvAXNUnCUGwUiWNu5KfyEUt18qSeu9qLjCIS3YbzRxWsx3nTxh
nTAO6PvIROsN640+uuHKfZ6aeM5RFmHiIthIlaRnUcwEKR72+lsCJlKO9ZodrbirwZ0jfrB8INGG
ebIGUo4s+WB1TvI2UsiapbQNzg1F632dICozphUQ8ARJRa+RHnRLp1TkCmDqudbUBskmKkfX0oM3
ZaAMKmo7v0Gpre1kEh4MJ23nddlUJ/gBtLpKewcmrng9MgrwF6RnVodY6/prpUQj1hrDSCBlO8x7
cF+Uauz+Ooi9cI85J17CUw3eglM0Cd7BleXXph0HS5qw6R75CUA7/Ub4wz1A3e5F1B0ptwGHT0C4
Dznd9QJAb7sj5YA4tM7RHoFvUUZ2zp6sHyynzK+YlWcb0SeU+XLStRMuI84QPeRZtA+rQbyiFMee
HmBWsF0SvRp4tItRhFwl3XbXOsm1JtXmJa5QuGthO1LUhqE7VMpH3wfttvECn9NWDhVq7dPxfS3s
0KFKUGEG6+Hw+5V1N2TxuSWW6pXyezNP+IGPJm6Oq0ozSaQ3n0pVlXvAQfpCQuzMG9t44PdDKdeJ
dhFVsbUs8kB/qdlnMAIrj52RjZvQ0EAYRgUaC4rdy7beDR3xKr4Yx5XBKW+A8biUrak9NJpC3Yv/
pkYzthi8xIYv3Qc3Gcrry+MinkRChqIdTZtglMYITn5C4RKZS/JqmhTF6ya7dQMZQYWV2sJVIZBi
Rl7FqRo9ogvBzMN5nL8KX22Il/AVuHTBNw5Q51CAdhmEJJX3hNNwgTzPf80cPV/6BSG8iYe/vIlJ
mtT68FiJ0n2RRCQudJSdUMwa4wZtxNYPBv5vK39H7eePLkQe3Tz7UaItJhDssnCjbyoUjBcgHyMF
3E47KL0pb4wueNTtvnzBtR4tLMrs+xJJ4VFvrYeIhhtNddhOoBQBmSf2Ap96N0PxiJM24OxUGMYH
3GXvuanKinoitpgGzBftmeRW+vm96R29jnMPc4tsXiX52W2VapMwAJsyL+6iPD72clCecygSS2oM
5bawOS1bxrsbjikZU0B17DIGh6CU5gq7iP2MJGxBKbZ/EGOo7pw4QoAjfftZhv5Lioz5uqFnPudh
IGtDkcCVypQXXWZvEfD2G+gzwUHPqghfXlZtFRqM9IzVFwpp/nVf9/JMN/6dPB8Ox+KJMFgyJSBp
IO2XIENsTu6+/6qIsHyp7EmZSzUSOTl3JaOZttr4Dq9AShNhTbUpXRHhvGzb+qmGAXw9ei3JuY0B
WGvdJ6I/ua1KGXz6VwDkYC5izHQ1mIVKFmBHAVxwsCPhdJeh4Q8bzbUF0mDf2YOMCB/QCC5KnMPP
jKScdZ1qNH3sZupT8ofRa4Z6cQ6a0Xko4trZ6uyYS0LN0hf+ikNPye6ubfwlcVAOUreSswRB488I
8+yZSlsVV1nt3BaKur88zvBcW5VMstag8fLn0IzWKcrVe4Vz5IHKVP758lJOl0cx+Mdm7Ma7bPCg
s+nZsx/a4TpH1/r58rjqtvpgNndaCxQDoUowx9KYP7eyYm5LdvoBh01+n3DFv7ycI6Zbx8yCPu86
fXmoVUO/NUiKOMISwAU7fStZ+SRLOmQTtXbnPUjsx5cvj3WHjpcV5BRz+RQ6nlcJwcu3Nqjs0+V3
uzyuNiACERC1e0KktQdBNMjlW9FIKzZKHLrLy9NwadxGWt7chEWIPINCL9JftlFPOHyaRig74Yft
Y28CSJm+FVc7faPH4YgUgaflHG6+yi4QkBx0Rc2XgfL0rRDI1MziuQ5bIk6f6uJ4ebiTUbJVwbN/
fniZVK80/2PGwxV1xwav8ueXKjtc0UiBdokrlCekM5cP0/C7bk0kU3O3xjauy5K/npJFS6qIah4u
95vwrWc+kmjasLcSMooXIdCdExNaWFQGzeJi1FzcjtFwTtx2OMduolCYxpwLLC9zcbTxIC64GVGR
zshsAvJylkPTpB4rpkWYUGidX24q/I8IcfxdBILv6FRxdhREjiA0iJnqMLZizMWKwEqCNTYx+vma
Xi5KlwXNVfvqsihd6W89KsIzgKUjEsI0dK4AFbTMpPp0lSCLO4E4UUbbvG0KVCiuTi5EVHbmLd2q
clNjh0UQw9pIle41/c7ZZaWmjOMe75M/y6GBzDWaxitCS6BwQnWlo4uZht2gHa+Rc7inBJeVZRQF
gtscLb/hVGc4cfjYGtltWo8WQC+kWixdl/i3xOxXKnCxmdCAWC1yjdDDTtKjQ/fYSXT/I6ZUtdsQ
6TgSqyHHA+CgqatRQcCe7v5Y4UgaEIZZeMRDmfmhZLoOd6tDXkKCW7QKAUoAHahK4EJeyGAKivnu
skDY6ezI7NUwwE8PWgUWlsst18a82CAZq4PRhKnYeSePSzo7AoSgTV9lb4lleswA1iGcJNSF5PyJ
Vk2uSo15aRzX+8s9u2tssq6s9lsPFXNzeRpVSBXsWjSAQvOKKwJg9Vld5srKUDhLo9PlQSiF9Zwy
vLtEkYdr1NBG4j8QuODPr684haPSgTIEZEsiepkWl1uBg9nPIgj2cwUiWTwP9jFGrHC6LERXzGn/
Z4cOAv/nQ5TZv68MtGZt5wVAAwB/BA2EB+E2iA4vN38svFw8O7FTXJvDcCQXMp3L0sb8C0u52QgU
6PvcNaFBYpzp9o2C9DsfSJqksbGEoxk7C5forS0b91TQrAQ9q6gLURk0nN3QXEs6AEvfagOGw1hZ
M5h6R5R8+kMt71KI64nps6M1DviJEi+D2oZQevDznpuw/oazD7xk1IjllFR4o7SJOm9pGD1Gya3d
Y9F3pgvMMJbFmUsZJZFMEY/pqC9bL3nuuqL9lpo3OPy8D60BS2kPd6GQjGcxIm9bXY/WTtfq97nK
dQI4giwN7TV2IGsmLVaTgMsE8XSUO2MmUk3srKLKN5et5uIdnRZRPGxF27yVDNiyJW1LyM/RR9FI
gt4Ij/TnTMV8IljpT7Z4SPeqnpZX+KTrOXyTAbbQKfYJBsBYj4hyRHjAaMC4U6H9LUPbe6Wb522w
uJrb3JGTkt1pr2zYMgsk1veKXxtXMW1G/ErC/upEREDAfrrJMFvNkZgdDCs0X6hIeXM848mtrzfw
AWSz6risbhzmTA/ANgnZ0gxtCbTXI8HCrG+SWODZaOzrGIHWog/K8o2Gb2rbKVKs5jXEmnkAxlAe
kG84S7OTSGxlw6RHE6sC9xVER/iPZpud9XSIVj5Utinc7ZQ7kXsubPfe75zwykAItvdL5Ek5zVFB
d/pZSGbOIacVSYt/Tbse4IHuhiuT8UWIA+6cgq+fd5ZZb0JHwqtC3Aq/eHizE9XAwYrgQSgGY9ZA
iW4iUT1EyuicoK0gePbxs3CaCVa495UHFWnyXGvaaNc0ajGPyDDf1LaC7CAytLPq5u06VfCaFo0N
Sbwc1lotrWNF/NIxCoZsH6IoFgHQfassmmZt+n23D1QjOdNnTM8w7QUsFs1cO7XBrD5rHazIy16x
/HtfDfx7R2fGiCHwemwzaheEFqzGrmkOFTCrQ6AW1wWkmG1ByDiEHZeBGl3eyS8GJTaQx8tjPhhL
lHPZddC0+qwkD6G0yiuvFdG5GlVr28bmqxjSaqVXmO5Qr8p+hiKpOfa5Xh/VUCMid1SY6oTK1ZCM
w64MbwOFSRHxHLLeXxZ+mDeft3QsrYukRkQhYjc7Zt6Qo+aq821pNimYCgfV3HVTlxKWO2WwKO6s
R7TreMtG5VrQ9t4NCgBNVEfGXSNiIqcUZmhxyjhbmKH9EpMwiEezeJ8M5lyDCzIIYch21qAec5qR
xw6XGaB85WtsNiCowJuf4thwDmk3oYoFAYs2cRdoW/XguprbRuwx2iydm5C2+qrIS31JmGXyQHZa
S43BBRQWYrSkuIuqMwTGgvMV+USmgXYKYypXgSZPSJrilQyqajPomf08UVazsH22ah1MMsOYmTpO
VzrIMQ+26Mol8vV8Lae7rszLBT46sK6QSm41P73Gujx85D3hK3Oh0kwH2FlCpTC6YQ1tMMHnGWJv
idSvECTf+YTiPtStdqXzu7r4y7Y5sUJTIt34FCH06nWqFmTL7A01C85mlOvM+4i9Tw2L2KOsJNFC
hmfRl+GZrrm2dEyN7HhXXjWijt5KzbqR3eDcSbezNviyjBVxNMMaeHrgMuk29CPoTS7XRtK94+oG
a+CMe7pZJFBg5yg2BSuOAvfTMCtCsga6SZTe34651Zwx/rZjl8CFIPwniZoPtaBwrQH0WMH/b+Zm
gFfVgvx2ZXIB94TmU5fit41qU8Fs0EDrnxYkeuCW6klHlFNFnVEgIKdoHFj2U8X2smj/dev36z+f
/7muNUKMwc1UFf6bd/z5Ff/zp10+/PJWP73r5cGfX3/5mL88enngsuryBn+z/udt4ghly39s74/X
/nirX5/z++3+8crLR1/e8vOVlzX/y9/m77b7p3U/vdtPj/5lm3+/7vfb8/kL/37d5/t8PuPHdv78
il+38fMVPZbfQRbWRvZlvlNjAeYVKgAa++l+AbH3rzc95vXjPNNRnNgMXxdO0ic7BbnhLusgcl4W
l8faQFgRgxRWT2TBYf7ro+hEeMLlpaPWI9L96eblbVy0ThGmB972pzdLUESgffnl0c83G6ae0mWV
Cjdzpfb5tV13lIe7EPkepJyh2F0Wn49qSNZjaCLTUrrqotNbXwmY4BKt6xUU4d2cxeVWOB3+SQJa
peaCOwtxk+306Qj96f7nTd1TyNloinc85bTPpkVg03z6cZdMNG1cXu57HmUbitc86fNRLprpjkY4
3bZfXmpfWnCXt/q8ySlNou2BsuK2TOk2/4+781iOXMm27BehDMKhpqEVQ1CTE1hKaK3x9W/BmTeZ
la+q23raExhUkCEB93P2XruUzwyBK89b7gh75eqSgbmpwDdii+ZJyEU9E0kKXNfLyS6IIZ5bRHJR
+Qq9PrkKVoSn8HmI9+jXSZ/7ovky9Lkp1z7PQ3X76+jnvs+T5T55yh//FLwE/18eKj6fyscJdlqm
m6LqHqjf8ZnMH4xcA67E650moNdy+z8d/msf3XXORmNOa+Xjb/z1cE32W+b/83Hq53+Tp//xyL8f
/sezcfy6mZZyhzzr71Pl9ud/kpvyH338zy7Cwgv/uIO6sOmqtjjGyglEuIPO0MDxZAzufe4PzPQb
G+mywcTDURNEnxOBgyXJ76eG8fvarbP42fBfXc1qFkmoqPfMwBs+eGGfBG6HB70S91pZAJlTm2+t
v6WRL2BhARkslEFZ8MNTH3BWaoXxwEA+3+shQYMjdvDYy4b7kBzVx7aCGmQmbrb3rLmt2oi7xtGD
NVHocA60Uzq8q5oZnFurTC/TPLFsA9oTVAGyFZ/eM97H4ZEMo+BAoPo4Z2Wn5rIxg+G+y6fqbuge
K5xmT2Y2WaechEIy4kYaTHGAU9fvyTIo7W+kXE0LqpLWjZZWuyqs9gcgH383KmF/C6chWZquW3+N
PG9JqQs6ghadEwJKrCCd3iv4z2u1Cdt9UeJOrFFPbqMmqbZJMVeUbaZtjp1876vmNY7U7Kmn7bZV
WgwApGPkT2kHXAxE3b6eoCPr4D0fDAQkD44SrwpQJbcuye1b3GhUtfhOfX7Sco1EmQCSz+8v9F+H
Px9C9ePXg//jt/Lzcf/xL/7xE1GtbkT72X0ZKTUd9CytD3Ltc0FXiRyLz+0wECVCEOOHlvnNIR2N
miwi1j43VV1EyxA9MfbxvDmAc5poks4nym255pjZ0tRSe9fXicp19/dfkKdUFO1/7fx8SCvP/Nwu
fIz9g+kQ+xm48ZGoxuQo1xIiBo5YkBdDZajLvMNuTmzDtjVnnIZRB0e5gBzIoNBr9lXsD8eoH4dj
o/X3vTkALLQatGj/LGxvjpmfN7tJMxhXjhe59bn/r3PNxNGThTxcNlw682EiugJp5c5FWbvCY4p4
aV7EAALoEtFLl5uO0pIU7yC5/vf98oxE+HwOfz0MMNF1ZReudxQGrrWI284qMDovWbizkIBysstn
NysJzHG4EmgAy8GBgPOxj/lWh1BD5Pu5YyVP6yrT2UQU7qlCoFgtCw/4RSEe1azRVgrGLOxMfPVa
OJTTEkV3fiiGwWleBz9UgGQRjOyW/hZ5brhtiiaBVkEbXy7semQIIVcp7SOnktshJGqsMfOOz1M/
TnJ84C0uAo+hysShpc8IgV1sqsDqD7oIByJXopqeEmKIaMSpMleOD2I+QPYxxpUENqI8WS4crY5S
jGw8uM4SYHCW6q4gShInCG+QFwaTAE/LoZoFLXJBv6LGpTJvm21V4T6aj4t58XkmXyp+sYrXZxtk
3A5p5a27EUOxTaOy4+ZNvpI9L+Tmf903QBGq0L/uBuF69Q6t+bAiX68pW4R0YIIZvJw+75KNo1H8
ljdMq8n0dCdvpX/cpeFJvdvEROwFAuU1Pb3q47nLpy0XRBX+ehV/7avl65E7cXFya5SvX57utMFD
0EJKHWPNwndbhqh++QJgb88P8lshN3scdogV5iMfq3KvPC7PxLzIcXK6on0XmfcNvbaFJnx9jeh4
42VltA99Uz0UkLcRwhhjgTmabcJhVqkAoiIPBFmvHuT+ylJGUJnzdhNZNIM+Hq3XJuADk3CevP3n
ONNyoS+jutEBAoYH3ej1rdmQhW7wUsl0nlUT2Aghb3azigJ8S7jzifWQB9IJkXk6mTt5TO6Sa9b8
KLk5lMYLOenaNisyCGwE7W48dcZizZePz8Vf+6gJkKbZMWgG6hw6K3mivJ78dSJp1tXCAkpLgmAy
7IyRlJD5nf94kz/f378+E3mO3CcXH5+L/PW2SVhuclu7hypAzhzoT0UF8lYg5HSy2bAmV12E6xir
PTij8xExL+SaXEyU63+d+LlTnlNPwsTnDuE9MBVzRabebQKyBznn32801M9KdTmMbnX4OK7kpFEO
bq8tUc6gmSfjWLQz+bU0khGHcc1qr4h7yyz7jdwnF1XXjofPzc99amtTMFe8JIBJ64abAfUVxkr9
pFd8FyjqZxREyHBCv74GP0H51RrClcov8dBhEGHAHsD9yjTys5WJWlKyneLo7NPaODhSD+fOI3a5
qDsNdrRc/TiU5AmDWKmdw+wRHia6EmLVVEq+8+dZQz+PmtOObHF8ktkCET+TnGyezqh6oK8KgRti
mucxWldx5O9VeaaIMbogmGktDMFxvstTey4Q0PQGRGNvjXlios2LWh/vI6UB0FOEm2LowJ93DxDH
rG1Si42RycCReaCO3i3AGtWsy6b56kHFXRhlqS//eA7yH6cTaByuuSgE5lmDXDTz45ECZ4fAnsfv
cmfdt/dp7q34ReymCl+jfPP+fgc/tucpj1yT7yIm3w73b1PQ1v7nTRZAfld5GUIknU+Wby4/vQNJ
by9jt+rrmhDZ+T0zMyvcDXq3Vio9mpblPPH5WA3m6c8gAjgR8m/8sTp5BR3z0qNe6oQ7AY13Jc/G
Ks1rkjM0ud1Ar6E/4e3kWyH/38enJ1fr+Q2Ra9WsoEzJ2/h4K+RbA0eVnJ4Mvpk5XyXnEbM7ljH1
SsQgGHIJWdJpc7Xzl8NImwdTROmGCG8+1rbHKcqN7b2XM2r5roA1adZQTexkWeoEWs+tNrg3oHtX
veVs5Sv89Va1X5qpGhgmdP60lO+cfJtn7XZgeiTNaIBYSCThuy0P4PBn/K/jQv7c9yH/RHpBfH0V
cimdPxm0Zd9pehP2AlBmT/bw57dBwXG2c7V+2U+Yg3c+MVpbgIZb+TioTiFdEdzQcvPvH5Sbmxgq
KUqk81PCLu6uiRnv94W/Cuffj1KpW0OztO0w4pcDHUzHaf7ymTZJiHDfxl9fwN/fTx158rT8+G7K
z+LjScln+/Gl0WKki3JV7pQLeaZcM7qeedwPp0ntGx5dkryzNx+XMtEI/GidUGRLX1UIml+IebIt
987+ywNuXWVb20WrY7WGdTw/y0gWtOQ1QEjDsVzlDTSntfzwP1YHp/YPpviKR6nn3kj+1zDP6+3I
HlbIPkrSK9j3eWBsPNqJMKtAZ3E9Ly0SkQFM0MlIENX5j4H6UwSPg2q0u3Erlc7/32q5bdVCe/3b
J/S/tNwoyr/++PZvSu6Ph/xScpv2v1Qa2ppNJ9di3mrh7Pil5Lbdf4E8Qy9Hl1fHYmMgsv5Hya3/
y9J1xwVGpDkq4B4O/aPkFii5gb/aeBsc21CF/f8i5TbM2TLwqeTmn2L0wlOkW1g4HbgOszPlDyV3
ASm/KAL6Z0pJTvVI0tQtmBTj1gjlLmrKTT2UJ4h1uM9Vu7LoLcdftamr95aWuxeg8O6lClF6er7Y
5WVQb1XgTPdd39TnoMqO4GQoGGCRpRymKtxXAFzgb/8Cn17/MhDlIVfmPTmkuhs/SpcuV7uiMwiy
wSD1GMOsYAJk6A9llD/RTbok6uzcDyL8RgTL3Xutl221xmJ60BvJCUFPttFH9RDXM18tssRRdfIT
Q7zg6onAvuhX1FWmvXJr1TsOJp1IjWHVxhN6v468ycM8HvgIjDr0XZ4wmMgq4d5OrOw1x70MMZEc
Cn66myZNtW0Jfvrdi9YqfLM3mstR6RcXe35rymIkQIAC4Tn3sxE22RAiEciScDfahffkVN3ZwzPy
NbJwpThB713cLlh0vdZeW8onC6KMp5011eON1PLp1uUwx73GZtb5e58ax9cgUNvTNPO88tQX+0of
0xuJX7eo6Nyj3IJ+ld5gJfxIGc0divkEuR9PL/mZQrF2clM1yu6uyv1dB6lnBbPaWNWFO15iLs6X
LMpZVODQmMUlW7kpD8hTWo1yi+ahqhujxkKYysk6oCiMyuLuYx8dv+Yu9ElYnP9mklj0Kv1AXVE7
IVNqXiRmRcaKhqDzYzs3x3Rr9Rlgp392Qa/IA1CwOGVVNF5r0+mck6eazglZjHMy5/xc3yLrUkst
v1rJnTNKEdCN15HZg8afEWvEdlMTtuVoDVLJ+XsxTUV/iNPoqRijMlszGmHg15ZU0rCkXi3dsBmZ
qPQx88I/9iUR5iItICJ9bufZ+OuI3Adp/SpsExsooQlKXXzRCZ2OgFwlzaYuVAIOepx0mCoZksWT
6a8GeKhruTMrxXQBBuSsysg0VkpSrzXkqI9yMXg/q8SsH+QG478bGYf+RW655NQt+obcUAE/Gk5z
UKyaUvF3+rxZ92hOwOsitzbxBTuUsKh2JDTZO6c4kkV9nEK7vBgDs3tqdUZ4Auy2/diUR2zqplXi
F7uxD+/UuHUvwSy0kYsJzwbDUxIAPg8YoPQXLo3pTaP753KozAe50BzzSQWFclcNcXou4uaxbhDg
FA0J4uTShK89vT+XXN8ngNLjmehTPqN5vyiyapNYU7qVm5WXfmuMrl1Dxan2gWs/ZKJJ30y7VtZg
Y7Kd3CQqZJXXCVEPEYkNFgHGwIcHBtClq566Qg/urMgP7+TaYBJWnJrmd7kLFsPJx7J6Vs20ucRd
dnGj0nvU/MJ+UMKrX1vJOdO6p8xJvSPy0x/A7+CPOkuCSZwd+ND+yptcLocg1U9poDWLwpzEFhsv
k8QcRz8idtDbUA5oSzt8aCQK70zdWGJP3rVcRp4hLGZXZRIXuWWa1htNQX1PlClELF/9Zk1opLZ9
Uaob2g20XR07xF0dquW5SbRkPY42gIbIXvM7d06t2VH9xVbmnOChOye5U1P9ahvG6ld9PkXuws/N
7+Pj6O/z8nxY+OTV2naaHn01yK5yMVSlt7E1YEYA2bJr3bTpuUXSA70QSB+F4WAF/NRZNrkwT2D7
rZNca3+vCazwB2cCrNhTj0shAoJf7ajUxaArlhEkaWizZLxvBsspl3/cpn+Zmv6082rabN/8886n
A09zcXXi2mNF1f+yd6aeoZm+ZYstsZjAZfOq49UISH1dkbsnfYqiWT/+04rylw6A4d3we6EPkbjL
9PJRbdxrBczsWMwLRBIC+AYuoLE6TyivnlwE13e2ov/o0MAZI1JDaFT9pa9q1lyDHrxoos3H5nzA
RofUq1E5o5KIVY99KlAmWHjRVg9qP6FNaMqnEIjKE41nKEbeo9wDun/Vap56Lw/h+Du6StZf5bEx
a1+MADXpoGMsV2kl35rEjK6pjYghYbqLnrho+H7kNxUs1s6zlZLUCgPfRVPH5groBJhZ8qCPWPGj
ozGvDYSNIG4sgrWgOnDNNS4aKhEE3wJj3PJD6F4H9LObKq3ei86CehihdkXNyEA0dgjw6dVpVYy2
+eZZxVaQprHxW6PeDWkQ7jqbRExKSsk3MmYec20sHgilAAIExHBvMvOCluqcq2CMbjGi+ltWuZei
ncLT5y6qiliCDP8WDql2jfSqW6vQnRYY1x+a3Awusdb+WhgQCtfB2JJT1jbLhOCwe4tJ3wq+mndr
uYmBUweTYugB/UFnBhKT+T38X+yUmg6L8d+/jMKxVIy4whQMCHE6/+3sJMug6eCsRXu/pRXJLTg/
yAVgUnqrvzeVufDvzgu5z3fnrtR/PcwNH29a0S8MbB6HagrdA98LJGlyuyZuJzC/2iUf8hyvl/it
fsjTRD9MIoDlnrfeJgmeYtK2FkFTvKuT4NYwwc+K53KQOw4uyvF5VY/1Jwt99waavXHoI8s42CM8
BuGSX5HhZopDIkkDsiqVvtqFUapsQ4QGc7AWfyEnPymK2nPlYugTUOzqPFKWI8LXpZu105JY4An3
zGEwmGUGQ3qzenVlguxW9THeV5WVaUtKNs92CkRdPgMHwZWrFvuxeSqJ0Di4fj8cwF6wpgJcDJy9
nNnKKa+cVco1VOTBth0L1eFDpkHW90F3QFDVHkBAtR9rndl9K6r8MUgrIgbUmHegFAUp7/A7tqBE
GDfSJBF9722IpUQWmigHstS8j4UX5iF3dOIgyKY1j/W4l9N7+flponw29cFby4mfnOfZ9bZFYkpZ
JhN7AXUys7Q0XbQ0dNCftiQjq1S0NEBbIPbSd2MOy8zUaKx2sx9tw1Dm2YfLfyAc85zPb6wYlKNF
iaVtR2J3XHsrX1hgGRoh2sSzkH4xHUI8dgezKc9jAtfdRtB6+Cj/abWztSl2NmrG6BpdNoTEAp7d
/Db9+kO8TXItyShty7XYSap9Y0QMwXp4LXWlU9zJKRiSWD1tasu8GXnarRLfbRaTQq9DLhy1rA9t
TKWU3IBy0ZsjuFuiefymqQ9p6L1zBbpVJShXOKXNTFVeKUF5dHCBqZ5z1ExIdyFUs3K+cJDDtCfi
/gA2u1toXHUoCHt3EaJIDEHZLQd4fWyE9tUf8GNodX9MB0Ivsc6ES7LwnEVqO+TutSefnud9GdcE
9lpcYCqK/5uwgkAAFkLbWKUQSwq6dBeC51H30k0H43vF9Kta+2apk87b+0BnBCggkssDkWyg2X+J
8QKvTKt5wKo2rIbCh3yBJmxZ6XqwsKYmAYM/r4j+gSJIsB7G7o36ir/W53TwGLD4prIdtGWjulY8
Ys4DnYnR2Fr5pjH1tdbF6aaOC+pHDCzJi1YJrQZWt7O7Rt3ULuFEJgOodeAGx8RJb2mO/8vABUHI
wGDuLDO6uHMVp2DyofOb0GjjbjPowPzrQV9zX8F/G8B4qQYN4ZdhrOIJNcSAe8Ks2l3qXZPYBz2D
BHfLzOE6RGazc6zmZHmKdYyDYh8Ry3KABbJt04gJU0yUmUVLiqGegPfi1ema9LtprehKAdXQP8dh
WizjqiKkgi7oOktBxYOlfTZ9EiEsUEFgIcpwOQ6+dQuDZA2ukHijJPUxKPrPBC3XQHeqhW83A8Qt
68JvqDpmQbdp7e6UehnDlxbWDgP/VdiULopOgyZRPFY0zO18aWnae+ekoH+wdR0cD8BxZY0rgeVo
h58SalxLdqXrl9yiwj1sfIerIObkOokWER4eVJuJvnTq+s1tk3rL77NctggU9bx41HVMM3xYzPuc
1MTi0K2HXq+3Nai0RTm4fKlT62gGIZ+rEkX3k8FXTjf2FOzCjV8bZwPFyqkOpx5w5EBqktGdPExT
i9SZa2MTsGvYu3BM6SX1eJq35iD6Y6KGP6OxTSHued4h7MSBkn0M1V54pHNY1KxyAk5awGWj21+I
6oBTpEzDomir6JS0s5CSgVLB62/G+LtZMIHSHHxRikl7GzPHT+L8nNOQVE+FHxwnasz4pmqyQx31
EkUAIQEHkO/t3okkmD0WjXswsWeuAE6P5zhyNvGs4W7cOxCqsOr0IHyws8Hbkv1n7hwF+w+Vb0yD
VXONhCNW9PaXlFvcgxbSMgv6YMk4ybuDm6wsuPO257KslMs0i6AjOvF5OR7gCU5boRTvea7pxJn6
1bXvn3IYW8uiT4otfCNtXQ5Zv6wq82Qlgbkz7aldKloFw7UhG0ipvSN3o3OUmOVuHC4xyQywW/ty
WyEvPhIQZ67b4M52u3qVeTFZLoVzCQaVy1NFtlLTz1EWPra/yIMqWk4qV31psuqFtk4gqkKaRgbq
u6m+bADHLyCnMSyGvm+iQ7+n0wfpNaX16lJN4MZtLtuYONRyTtH0y8pcdlm6ws9RrUTCzBxUzPyk
Iizi2ZXZMrnevsdEU6+RhLh8T1KKWXCAqTkoJRkOgFdouvDyQb9PpTMTRMW0SALUFTpRZgdNEO9d
uM8konOLVrtp60/Fpre0dzr7mN8m+p6hpuf7HFYVgQxVtJzIx/TVoeH/ZbjHQBMt4epRnRU9mF6A
m8uxt4cD8s2r7rfVJuX2fMFhh0sZYtSCmwCOF+QUfmydumw8t17jnSeCVHfKdHa1oifmrnNvwuy2
yLCxvKelsbaIWKFtHaaXURkBJA3t/HrIK8xKa4Tamj+QW1/j2kUUkivtlzhLG4TVxbAJU1dDPE1M
KMk+PtEIg47XEJm+ZoCKBDjf45fIod0XYb+oe0HQgfM05UJ5dCPlCijqqBeJdZfQSdroamSuIqvu
zyS1bmDKakeSjftz24T92UqN/qzSRz+QiAwLOuOMkCF4xxVimeDrnYjAhKeln8Ng0s+p4iurWlUJ
O5w3uWgj+iQv0MzrgWrKVL76gtlNU5T1a1Fg1mtJenodap4lctfuNffJWBu52L/63LMX9FqnV2oC
7Zw1p76SbEe0eCy0VxdvAUEOnfFat2iD5i/0q0jRpoZNZb9qBOMtTMBJrww/IEEXnrkakJjsbUEO
ZaFg9ybXjm9U1WgvFLbMhWeI4KULU2XBjKJ7BqubQOjqnacKHfQyVnc9+UlPmBAH8KqN+Ri0mbE0
B59eb8pVebQCbWm7uCSHus7oHVrmvd8qE1Ml4d987U6P0nCtVZ19JR1LW0+VrV+IMik3PsG0Zww0
WO6QrJMNH4otZZnxlNtVvxMoho706Mp9Y9faoQ065IpFZ+6dDutt5zveToGldmqsKKEUQlOp0bhF
panFJMe09ygh7ZVmwC9IVC6LfVbj1Q3VBTXE9oaWfQt3Ir3WVYLxqHc9ij/CPCtN9ljFQUBJvnjJ
wQ+v8JcgS4F+S/L40QrFqQtKsO+p9q2rjWeajrg1FEhzDP5VvdyTr/Yw6Fa6GsrQAiGUHIFTRccp
6H8tulg5ZDyXBcwse+OMIRZkBltLLYiJnZo3TXT+xCrMuXGV6LiFO3QbfVdvtzbS9bPOgGJJ9RH+
tyuuxsWMOuP8scBeokB6rqIzKbzjrZwgAxDZMW65FH4DzSQOBIoNN9vqhlsN06PTEvDs85bcT77V
prGN6tiPI1i6HDdhYF3rzrpvlFR9CNNMO8ZhhtvSGyfU3OaNQbL5wMi7P8ZUzpfN8CIYLr9GIQnz
BtiI1WCXx8BRbFxv9Xgac42orjzfaZ2G6h6zJ1oaLJoHv7USMqfwVdAy7rnrsRiz+NdaDJdg12IM
hVgzEcEkNuqk+zvJb/iAThReDe4c6loU6M0BRAvqHw2shFz73Cc3gyKNV/zq9MUE9zGhSw+Owh+C
fl22xVfUQOaB/JZfi1SkWKDC6S5R9SuhI4Yn1vxs39wJSZQ3lhDmR3G0nfR1Tk2hyJpfBjsgXyoa
iBUJI6Kw+jmIMYILr4bWTRtx3CHSehJDVe9TaKp3vZ5ulX4slnTuBGqU/mClbXSfm+19TC3zxFx9
2BI23mNZVfql4sH7iqEvl1pZrUsu95sGvGJteiun6faOFb8V1A2WDQ4Ftf0xtfawtpzwexyJN0ct
jsR1veT9cCXiqV0SBLBzI1ddupGDtq9ljlE1y6p9E627L0amq1EXNcSEvIrW+cZXmgaj6IGe403t
C/yPk3KFDrlHZZjvbFO9t2BnHLA0ILRLqR1ONn0+LBoOFu1Nq5lfYzNWaIkO6PUY04dDQaEUgNIi
FsY2LuqHrAW13ScBMxCV4mCNddyoz31o/8yikzcE/pIbobZKuxwXVP/CFBSQOmRZR1Ge67YmTyIi
y9nIipKhSPji6AWsTHPaVqH10uqKuU4Tbs9u7oLTH7FO2PqiTzN9OYYYNpOUMMgB/Q2Jr3Arm3ru
lOQPZKQ7t94ihubo1Z0DC0ztyYbfFE1qUBnrSAxs/G9ONr6hVlk3XDiJyWxxnx9BUPXACElGGTWN
Bu9ItHAa6gWqgQKLYayeFS9AyFeIXRtXOvNUgh2cqdvRP/aXKkxgVKEE85AbcwqrLN2MxG+TvmNv
+QEc+r51j9RX3CNJFtjtbXxNcQ/TK9LIGMYRMr40RoKkLzv6eW0RD6UGB4b45cIerzXd+jPDF/4A
0Z2eYk6biOdxr+KzCXMvWwdE1G8n6FfPLnPP1mPgySzqK5z2cMk95QXaJ8gMo6NC1VKhMLVhlTua
vm/0h2bI1Quul7a330VoYbP0sPR0dIJuVNbuWrPeD4yhuXOkeHItTHRjJuwXm0ql5wT1dwvgxgI/
14E4rQtB7dm2NCFOl2lsb/uwKICxE8Z9yn4vENsMB1QTy9qL1EMei5Puw19P9fFIqjJuIj0zjprX
+S9cPO9GSzn6YvDfYspJSWbXP5VouvZ1Gj1ws/eplmoXXw/9F5px7bGZHeMtSau+K5aVScyd5vqU
xA2QuKEgLxfWAnTW1sSPGK2dyfDfCLFv9oxq87XSZdpb5fuPKR8JEUT8YnmBuGmcJplaBnSFv05t
iN466axdxYeaMLW8yoVfuRGxTkFH7Z+hFnCBcttOtn+tDS3iejtc5RZa/R9eGDvbgqiDM9D4jSxi
q8WUHfvZ9Tv53+TGx+6SxowBt51pr/4QMuEIVn4fDMvKQKgcCWVjTQnZMQH5RncaUmIYAAgfwvZC
bYEWhaFPi7zUx3fPQ9OBvmzRlWOHhiDFcUfs7gDbMgbzVprBzQa2voXRNg/C3PTRSK1raSAKcFqU
LJXTNgvHzwVgpuRRa3DizzlqDW8HfRoApOaDn2L3J/PjFFMlfUAzoG0yQTyzG6j3o+MnJxKe9ftM
M1eQYeyVzsiHeqYDtlsTN0Kfht1IPOhyEDZhti1ZacCuS9I5Q4+fOm/bvhqV4ioXpKlQnStnBd3v
fdTaWsTEzAbwbip7FZN74cdOvnKFkq2gNvmbSfG7jWcW5obKdveSdVTCkgGT/RiSO9VUZnsyaDnk
uQIp3THvmDgzBPMqH16pHW6crGi3Kp1V5jkC3mk81de6Tvgk+6hetqV5HwscxXn8lKS4kQgDMw7M
SetVHqclqDn7hlCqebXK59SNbJq+OhGei5xJPkEOkLGG/p81oBa/9smjZvs6w0TvM6MNt1akttsB
vMR7P70WYzi+pvVUbvOe6hDymh3P3mNQTKSPSSvDpsvx1vCh0GhCWK4U2p2rJs4i74zyrchH7lIk
BGwUqw33YZ5nWyUGUWwWXXKm0EaVqBzN5IzIcvayKg/ywMeu+ZQSfSmAm/h7pvRvGvPLAwWI+L4S
Fh2sQYivbRA/jBjQn0AQeKvUGNJ9NzQBiijFZY5sJ/VpdIsfgHIMBglxt8Go1x9LcxhP/H2xNrHM
P1qBDbc27ccfRBujxSl/WNFaG7B0e3nQHENyPZ6TORiqI2LjTm7y877QxQYSwfjl2bPLldskzYNd
6N4TU0V5TlVH9n0emOtYt2PmR9MtmPszgmvKDjjgSCSbnnK7pD8jD+R2dzULkQNyYJc8+Hnuxxlu
aTKzFZSAlExZGkXHgGPuD/kazaOqbIadpxpX2XeV+wNLtljn1tLHqtl41Gnt8iAPY5eJCWUI85VV
5pHkpgrqsLhYF3VgUm0I9GQFNJvJunSv590UwaYRNO5mvlqfM+eiBYz1sSFfI+5aQjbmtc9FZVVB
AQ1dmyPvrZhSiN6cGeG1jGr99mwPoEnnsKiN6uf9Op0sizKgXh8hLNYztbmmEPXM2EjBvj35d5+L
qEyzNfU0bSH6WTo+L7ykItJHrqpxrm3iwH1ysqlqT9HcxPrjHMOz62WDAxwRbKre5YyoFLCJNwDV
wQ0Tc3BLT9jCnevn3tah9uOH9V06nyNPLJv+O5FQ7Z4LBekhhdCxc3gNvkVPRNciTu56LptHuUsu
fOaGO7UnvlB3k9ahIMp5RMZHC/LIA5joPPbjRDwJR3UwLh/nyX2JzxBqKrm4fJ43gH89+627iC37
lVCp4A5zhPPYdfajVcPoqgO1uAWVtxpMeLBF1XwLemAYW6KbvkzqhL5gMo1zERhi6xGauaiZUNzK
ETRfUZWXNOu6YPl7Ux6cA4nkGZNigi5yp27Vpo2Nl9ywz828wF/7A3z0sNN680eAnGMvH5gCUNjE
DuJay07B5cSqRwNHnW5pA1AmDzRac35NEuO8D8qUT6XOajdd56s3l/iWFflsxMDAfD+aJu1rpIEN
vrZNMrjlY9Wm+gH9PfW0aKD3B7/pNvrqUh4k9vWscAUlijbwF2SjuW+5tzOJnvJwiDW3WGnDjdYP
yh4cUQkxfLTuJ524OcNGXJ/Zwr+TC4g1VxCw+l1sew8TdaGzAKPy2GsxA0dinJmDRv4TWpJoNeUj
WMP5qMJkZZOMpbO2K1hDhZJ769ypqqsdEK3TkyhB1DubCvCzazeo0baLER4wbKZH5yWHPKvHa5jq
jJf6IL7HBPxSC7zMRg5PAUu7fpOLaUTd4adRvwOjHx1JTnunJh7fLAIgZtoojWu4xD45SXCuCt32
NvIwEc6c47bqCjgYr6IhF7b38/G98geyliP/kXAK5A61V9vVoiWFyQigBqLpRx1D3QywY/1qZFxv
dc1WmJNpzaOfV89Qrpg6mTUiSSKyb0SK5Me8C4m1mFqxHobU3OfGz7QvkrekbXXqz0a+nVzffydW
ts1c991zYqrBlqftDGpPFGO9ZI0W+akhgvoHGcYbC5L5F3goOlfs2r8K2ix7P3T8Xa/74tYoBNkB
zsi/aSqRYPODKERAA3Tt+ImEHG62iaceVX5xd2YmK2M+DRLDQTnST9QJGeSuxtAzufgk8ZoP0Nu6
dm8+T8I5cvsHIp4ATHl5mydL2VhR/syMEbezm/5UAG1VeW9+18Lxwi2zgZD01DjdIZsHSi3v74qh
93jsaTk+QEa6JW58C+ou/Zp5WsmNmXYsk2EmuyNuk6Cc6CJWbznUqJ18WXldF//nl9VY8O2mKefa
YvrntvT1Y1fpq4R+Ic1dXkCUIqoJJ36GUzp9sd2HcSAgXPNebN0c3rtyso+lB3LdDSrt3CiKRtkL
uCOcJ7+MbsPgBfwIoFgQNnbxLBFfuGU8FwQs8g6ozp7wRWcztWH8RL76V7tN8+9EKx+TIaHm1ejE
HJrpU0/dZIuCsz2hux7WaWVnz4pefJEfliAagLGt/5VJbb3Mgaldq8TQdqMXDruAH/JlslWcYI5O
dPNkvymSgViJaVc59TFy/oev81qOVNm67hMRgTe3VVBeJe/6hlBL3XiTJP7pvwHde+vEifP/F5sA
SrukroIkc605x6yNaxkr5NliEUB0YrI8GaiUhxUdNqrjb+5EqIOrKz90MxoDI2Ihpksp4FDE4223
9Ptd4h8p01iYradLThzR7Xo/z5qCJp4GdmrUylPXOl89lRdBSNzRll56v25wj1Qo0Qsyu82KG2x5
oerTcjvFdrNX+2Lcx70rwA7RLkbnFBdn0ajmju5peKcnrP9RR0Ai26W9Z9y55VcXNt2tUJdweVWk
zaZn8n7wVM/ddQtyTrqML/pgilOYRu49yo6G4l9m/AyTCRK/AZ5VqA1ipfRH2utks8aoIWphFn5V
2I9O3oenLjVDUlWK8LQerpuCzlzjReFOyV1nV5WKe6u7hJKPlVI/UnIfiFmdEgIdVOcmTyeWVTVO
F1B6JH7RdLgvbMwaWUUltqhdd98uisRVm1hBB7+laLgerKcZi5l5uOFrGBf2hqg3FSG5tdQW0xCO
q5LsyyXX0qjCV+FYO4Qoxi9axw+jnSRY+QRd57our1LlLu6aMt2TMbGJUjFcqtioj0NSmIeiStLb
ebCJFRDKeCXvMCWagbjTKJmgnSXZQzKWwOS6+XU9cocx3I4pbKvOgWyXQOR/BrbY+gCHjLuixqc1
1lTE3Um1D2S4dE8MWq8pss7jArjjyy7Iy1w2jWrUAfRuOE2MK7SKrE+T2IATlfz4sXQOUehZj2Yo
cOcA70XbHac3lWJmJ49cPNaFWU7QKk20KlhFMDgx3Eu2bGIbucGgmp9w+X4Wpjm9CZ3gAqO2c9Lt
ssfYTseLri+xdJGFjzNXAkOFOUJk5KdjLamOUa8/oKkj5kkgzJw1Q79htRotXmLrZYyTD81UlF+G
qDeF9EgXDCmudygLHtNwsLDIFNE5RaN3k4DF43/iHtaV9osuZfS7Ei8tsZVfkE7HjZOb2mOn98OO
zlhzzvSQ5XJOMKhbZMpZzdF6TIRyv1qTcjtIZ/iidvxoVaX30rXquGW6q26meaImXXk0C2ITLl0h
mCaXWnnnqtM7reDstJ6yhbfXRgyMztCmm0pVr7Hz0BiJeHaaJxTiKVIx1XgYW8W3Ee5oTts9tWD/
lrt5Ix2ze7EEzTPkR3c9DV6wG9arggBhJ2gRHeSkNEE2pspBNPm2Q2r0ojapBu+BS8GmUPhGAcuB
RCWzs9aC9zQ+QftRTRlU/TJXysFlpfA7yutzVVcFYy0PEFPY6p2WKuUhLYfmKJFT3JYlk5mYXGU5
1MZzHtfqsTboiyM+0v/jsCaLJJ307keVzCcWFVm80cEXV0oJX26gF41kZO4eu4pkMWAd2RP8VvrY
BiMJ4QHPU93dMuHvfqiZTYUpGbtHWtl4aF2/xc0WDFmG+gOr4VW65t+9Xih30rZRniSzcsMT5tHB
lP+qjBQBlRFc5npYWx3TThqeh/VQc6ffliGVK8klkosQtCowretUdfa1GvL0iSqW9HEnyr1YDi2l
xEviVPdhWT4COSk+ZQ6thcbhm+XFxc6TbyjeFAjnMYUlRydWqHZOcxc6EH2d/pmlPYqBRHEuPaC4
59mi7JAqueVbBoVZCiBw8Crrt+Vp17wR9jtt63HL1G3YTzpyUFH1dA2VWDk3mfmbtWGzo68Wnp05
Oyo63Xszp16hJal5VyIvuNXlAz7H5p7OgrwnxwQxLeNy2bdW4OiVcl9rOaikxt6nTS227kL04jL1
TuvevFC+ymXsrRx3DxShP88KxS8LU4Y/LwPIusnm/EeRZw9FOKOOdcMmPa+bwmX2MXlplh2mtMN5
kmgqZdakQabhOnep22mXOBRnPPfGwcBEeWOQmrI1GtZjJGhGN1SP45uo41lqaC5128bp95hRyUsa
rbAJ0rZ6kPFUBDm5alsMoxlDqyqV3Qi4cuNOdBbKHGEibJhHIGzNoyPMcdvPoBFa4m8vlVCNixJR
d+5oE/vGpMboumJzDwixeqlBAKvkBRzK2WPQpw14coypRz7w77ESpb9jQrd2BqKIbVpHwGhjMhhK
Tf9FNefDS0z5gohGBIllhxdmY6hKR2qGZT4a1x5ROmltc/EZez+FA3A1loQwR6lr36DwwJdiV/Oz
PR7mQSku64YGUXyB3KJGMSEPdduj5CH3trXK8QKQlwdX4hUbumjUcWyexIg7fnp5G1+dRmvudXLc
A20A5iRQlm/H0m4QONvT4hCLfzq6+mISKvaUD0YSME4eh8oN72OgbzvGMHvLXCO5pek+bY1hUi/c
oT9MYVggnQ8sC6p4wzriVBVJ95TbQFwJQQX9MakvBYHSt4pbvIDniJ68xNqSmD6f3XEKGeMU9WVs
M4rjTYVztnHfIMeHBMao9d26yQems7mTX75PRVmp7rBiNlvgbwWpLssPW6TIp8cSvxZMKhtQXcaj
mHDtVtsgWU2CjJX1RwfYjCliPmMnipVaZSXv9WQmDcZ8VmwkSio9g7Va2alxdE0w861HVhe555i4
JL+raaqpFmNSiz5tdprqimkpiMgsOhOaGKEWT40vNUoRoCltddO74UCxu6bCMDqAB5bVmcvgwgSQ
Jpyn5faTI/vOF0zQ24UJnu17aR+gu04/iGobH81mfmZK2A3ll2xUPjGgem1HrzGKpw3e4OSBYTF9
QHIw+oahOts/98Zg9x9RWRBYDs5x3441rcxmfDKn3IECp716ul29Sle9VGpbvxMVCt4MwY6tv3fU
/n4naf2c1hZHs0Zf1xyflZoAuHpuG6iS6d+N0yCI6IVqHymSsCSEJbVZWq1Y5yk6pzYJ8+uGEs/f
vWoa0ZC2CghDd6Zzr4iiuggHfGAeRw7NiGhX4sKmnlKJAaeRE6gmYrzJ6RLEs7yw7nnV0AwbZ5bm
hUddOCSsldpWP9RadJvovXFmsqywTMaKcV6PO1W9k0plHCzIlTdZGf3dtISl0J2MUKEXhBJ9v7Du
redwvId+aEu5JQGMFCIa+OUy75c+zN/yvG7af/f+41zLL+QC2WdTZZwQA5bngjLyOUxZQ7kqXTwi
3qH9ra/URl6e170/J3t4DsyMtOKI9OcwIMj7GAuiKG1Mfhe+1rei6q1Lb2XYW1UFBUgHhjJeNkDU
lED02DHWc25vfZZTGB0cDDCXdQNB7KxN4DJV6f499f0i5oXXKTcc1BlR9VAM6X6KLeu6HnkDCwUm
Y57v4ljUtnC3H6N2MnYRN/+5bzO8OoSn0LTBPC8tlH8NFmWSC4cdCbu0eVTEG/xkOLNZ9xS9AQKK
XKbbFXHhIg/CnK016kuIWGHfUbHYpr2scd6DKqVE9aQULameC7dDWEzjBzVh7lDeqDnJxqEMBx9p
D5Mnj+g9xJ7udqLquFE02hVqOzk+kYRJkCRzctUqozs3pv7nqK+95IowJrmq2mIoRo8zQ/K7EGt8
cAdVO35r28saT0c3ZzDf0TBtWncQVAxzEzJz3x/tVgq8scbPSYbNyV4WqbVB3PNEwis3T6RdaRM6
h1Rti31lz3AEowYtICqgJ2ciUw8InH6ululyPTRfNB3h3iGS62XUb6cIR3erTQw2jZpyE81Rfeaq
/RhrJfFb2ee+Jyr5bhWz2Mw6LWol1N4ZmJ3AoFn+LIbsS3XGIahsF/3T8n+vbwEug17hulu1+uBu
SQmPm/z857xH4t22VG2dyLNJOZRR8uy2saP5Vm4m17pJgzaU3gsiKJdn7zyxGMw2bdZgazVEeKqF
QcjzZMXhSU2wIP7ZXY9bpGg4H3hyr4frj6tOjwCCiGrWLhGCOYtbQN0YRX2rNVI7ohuOrxkh0buU
ni+RqapGvLRd8+UvG3ow4WkUbzZsxK4+Kc7M7NsLWak0o3hMbb4lVOQx4dstH59UCTctjRzpoJiD
Sc2L87qpUvzyY2OORwB02cEYVYEoZtJttHipIONcOCDL8wQyC87UOpLRPXoxXTXVOwhQtJn1KAIR
M96grZWX9ajS+xKGrKqdesY8K9fm+0pZkl+b2SP1EPwzMYFcJLp5GZZNygQPhc2ym6T0WjfZqN2G
iTkd4okxD1s73dq8KII0aT1iJ4gZO09LHw3RBAjgYuNscPJO/oSC56X0ml8ZiXIPXqYo6A4Udd/E
DK7eZGaXqQDTl6vyqWIe86DoevRYjyfu+/LBdLl3LKuJ9lqGSIOnu41hDMnvPiyNC1m/kHri8L4f
i+FQLLXImjIkIM/k4rp0E7iF9wbk/2cyFWnLKqpxrOyuuE8T5Y6yUfQCIhyLlDrCcDVy7WeD9Y3g
3/C8Tmeh2/yu+0kcCcWZb93cBpfO6BZ6RJtkPYEOIZ2kA4NDs80kJgbCcm8QIXRbIig30o3gCxu0
mMLGRK4jun82DoaUAcbhZj2n2rVgmj5dor4WZ2ecxHlsKTnGjQ6U3TRqHcaKhPDqxSytSsXaSyfy
UK4X/bZM3OxeJ7CElrCr3GAk+Luhs7N3I+AwGHZtVuRVcadgH2Aqjw2B5LDHxtHqh677DaAwiDCv
WABKoaEq2c7hEXxdN7rnvCLzkbQJ09/ZRKsWV5sIrFEJD4QwNhulHrVrRYJGQlr1c10Jx+fe77fU
6bxN3Ufae9yjQdWnOWIuVX8kJAbyq4St4WF0tyZ6mCe3UAZ/TuqBR6Nh7ZxEG4JOU3/pFNyePHf8
JcDGXsYkVvZF7M6B5WXQVxrzTRFZ7HcG/BtV7ZGUKf113RsmZd+aNAhSdMh6Nxl3vZq3D1njvKSi
Ky5aDO5gJvwAo5UdTMLrvrB8/UwoXb01cfx3gaC5BLnXajewyoJrqxNVHg1gK82wJPXaoFyn9gZQ
8cK6xeAEGWZwTqu9KzXQryboKnw3Vy5Z6Co701Jo49P8O/NljOjrbqY+I5gkxXU01ebRcbFbJQOg
bdZKxr5kxL46PNv3EODwiKdqeE15B+6E6ElFIPM0wJuehkD5qtOhInE1lcfKTFm9Az+G+lFqPmag
5gldWLydNGQAszlt66jwcPQYqEeqSD29EROTvEACdh9ZMpAw2u/4AvyS4MZ0R5AauYSzvNWLHtI1
EcAXWfyG1Vpi5xTaw/zp5sRCJCZa+TGEoZto72MmFPqPlnV2KlcGTeKarKGRPxBBkuzsepquE6KB
vWLlhD5mgs5MEgK2Wm59D1VuYSjKDWiMvxsse3uvlLgG6qV03GnGp+bETeGHXieC2HVV9CJOdW00
v7Hyn3n5aY9kiew8wlHOwhsOlErudYHNAQyscqbiET47I5ODJGreBbJh5r79Ke8bULLoPk+oV2lM
qmMCqTKJD9j3xptGAw1Bf6iidM7VnikQg5lKHrJ4mH7KDqNRTReC+lPdA/eG7bpu4nbMAPlVu1GX
I2Yp8M5lxkcwL4cdk8JbuzdG0gg7uem7OKTd1FuYNKJXI6o9ihd+iJPmpVON7IHV40ETBLaUlRAB
YgGBNgLPMPqy9SCRAuQ5udhnFzLGfp4slnUdSwhJMDtMaxeyMmo+mTxFyeBeBks1Z78Q2i+7z0rk
12K6MykDnDGF3GCKm0g/J4pt3bAAv8U0o57tQZvuqMUWQU0weqBU06WbhvzObbjphTt9qq0709a2
i+ckThDUd3197hMJIiCMiMzW1TfR0atSZvRYYmGqJnWr7PSx5Z8H031DCma+9zrvZS0r/DkHBwaP
c+XAPzay66rcHDT+rVneO3uUektheBY8LIfpU88cUlDpoxPYEm4hqdSpX1raMgyjaWymjgTmZXiO
bTpDJHVDE1yqg5Ti72YtHiFhtDgHZ7i84A5SOvjo0AY5aS9DIe6mxPJFKZov+kWI5QflRzvkR6WT
X2HruqwEtDcjoYGUW7lxifMYWnBTzZvoqrbmz4EYsI1JBDDPMj3IE/r4m1Kt9SCKso9Vtmdq2l/Z
nr3sfR+ue9/nZD1crEHE+zUPiyQag4Jg/gMp/3RaNzJFDv59OMW5uo0zr9nmNXRvFxH/gkJGZACa
KyfuLgtTPobZ2vMIuYZV5x0Uy54P6ij9aUEwrOTHlJnyXwhk4iwwqD9nFzxFuoAZ1sM/PMb1WHMN
Skd/XtKbZOtSJP7Dw1yhmCu2ct1b2ZXfh+u5PxjMP7tZ/Q8ncz2OusINWB+TkrSgKBYqx7pXT0Ye
eOMYbSxCjkmyNYxsGy6/9Bt+2i04iu8NLHPVAzqBMKrSg5kvEuMOG0GZd98zYQuVUSsO4fI74hUW
spBYLEcDnRHXj7D5huOUdEgEdPVejxrcdQtP1Fg2+tjUp6aReNrX3WH2/tldj9eNvfiS1j0tS+JT
lW81rEV7JodP4/qHqIut+M8f5nQjyDwNutz3H1oJOHbf58YmKzde1lu+7gAaIymBTbnki/17uO5J
I+VvYWpLota6+1+vZ9XCtEPnsO3qmTk+K48O/tI/G2XSkE/a8tf6la9E0NQmSOPWE1oaeKUB5WT5
oNbP7XvzX0TQ//UjzjcEdP3/1p9R/n2vPy83GXpgs+fRv5ButCjiWlx3s4VdYy6omfXwe7OeCymZ
YPr7Hz+zviziiKGxn5fWf3siA/bVwWkIWL7CCdcsRKh/N9/neMC/GK4Hrn+hrOqyS4+SJ0GyfEvr
ZhZR+2fvf51Dy3hFJmjvLLMnF04RiHrpJTYnq8FBp+bxYb39vjd5sqDK/tx4yz23vpLHcYMzwq22
65W9Un7dFWX6fawann4U3SFZaUVyuQ36FRaz7Dkrd3Q9/nOysfVNmjWPUzPg2Lf3BFRVOJz/2ZAL
Vv/H4fqC/e+r6+H/+pH/57l8+af8/98efwktAxM5z3qvrzcj1YlxDrIVPaV2Ns0sq9yPy/clNUiD
69735r/OdZIVi+10GosT7dPksUlXcB0/k3PRZQWdSwa29doWKZS9qtR4uHeDvtNKeV3hsut1+b1Z
L+/18lrPrYfr3n+da1LKdHZD1wtzdhgz0VuuWDIBK1a1qNnXMeF7CFn3uiZ/90RMhJi6+EqyX15r
s0qtNaZmRfNhFPItLknmLt0YpQ+dHyPpfdOZBpLh6/CQNvrXOOnmlg7PMetqZTPKISNyUoWcVDc3
FNh+Impkwq7iqQI6tptaflfk2XedR0yInKPLVI7Q+dPiOjTVdJDE346xGdQocYOcwYuadlPsM6M4
zmN1mSbKjvmY/BASBVzkxS62CHTFFj0XRDL9rlrWQjbQcTxexAzMmF/7bsGnWiaTNGPcRiy0AwXL
ZeB56s/elPU59opzZ5vzBdXoT8ztxqYITTNoouTehIz/NEn3fvaSG6ThtFmArnQKfCLRYvQYi/I6
RvmXIxpEqKVyGVL+br2ujq1mzX5rqA8RQz0cT23adm53Uzus8ot5GP26y3yvqepTnSKE7RCwTKTC
B06rbkqnik4Grhw1t+VlMPPXtGamQfIzhCoaxjQNyzK7rZBa+DpgWyPsd6QPmHvkqous0hBnY/yZ
m6pxJhUDmPvMGvqGdACw+DitNwpNNkEwt18ZXBy21QfNwLfB+qPzze4dwaz7JBVV+KE+cjHXnqTg
kWf0450uUDXCVkxwOBti1rnKU/vQjuJh1mPNHydKIiwB49D2XqI5QgPvXpBOHgV2iTa1e98zkh+h
mCYfwK2pqCM/nVOk0/NtA1cEGsbCT1FAM7QzPP5G9sBGK9XaSNlAndON9lBm5TNqSKoJOu4bCkg7
w+mNDS3mQCGi5lVr/DZGQtR7kE46Vp0LkUu6LSmmOjmsWNjcgAjG3Ld68hmTpL5zqR0LC76syEmP
am0zecyK/EYpxvxQTaB1SQhK7F69dOB/7YrIJAzvm9ztW4g1E0rtNLlzFeu+SXpqXWH0RqOt3Ihq
vnGVid6GUemXOlG0iwmy16L7sR8XKy9fCywridA3LXuMB1Zz1LDVnMuc1laDaQRznrypdGPfNKfE
2mCk7A/6PJEo4Ub2qQYGtu2SCmBj51xcrrLN0KMIb9zhIzJL2JJezzIcZ3s3ZvdwyBoE8lRZLUU+
6pPPeM+iQCgU763smKOLpTgxBZWRVn6TzkxVO7QbPasQ30qHc2v3vxzTzs4dUR7nptY+VBMzAMzC
dM/dkm5Tq6MVG4am3+B52JrYlraKcevphTjEFo4K1eJKm5BVi5L61WQcNKPx1QEFMpbuYmflmbfp
Iz7JFBddnH+Q8tqhLklH5hyJOHTNvDFtl3f21DTIDCehIe2ZvrRYs6fGZXCiPc3pIHQjL4hzcLXm
r86Tz1LaJFFGxbWUxC7NpZh9UxvpSYNrY4AhrX1MbYzAhXoP637T15bpm7Xz2VCIZVjSPRStM87B
ofoZ5rQtuVAwFk+ZDEYvNTYk2FpEnsPjcFllBEKEZ03LikDvi19G6e5EkQDG8d5ISRgPRKE8Ovaj
pEJ+wHflWw3LiSl+drrSoeiCAame8vo2GtoRK1KIwVqmP4mr5GvpJtOfDfEmsAbtzQHRZOd8ka1x
l/eDfhvOzkcyWe9ck2IjizYNUrpVWWF7h450DyLZbhJcMosot1NrcmiNtCZeljNpX/kZDXm/tVia
d/RIFI93ECiVde8ON8B7GIX6Dqyir47Oh6ZET3KG8Uhlewfec8fzkwS+ciaHMXlFk35jSipYEkbw
1GNC1szsOoPw80tn7reurV0VmeASWrDaGJ43+Lo2xmwWh0Rq71pe7Vl5FWdLcU41i4V0UiDyFLS5
ZMb4F9fTsx2OSJcNj2+MOnmK27YlO5RgHSaoFfpv4iCJh+kuuW5+NTwRtw6rBT8Fshq2dKdE9WMI
41fyhah9KdazmEv71bHzcjuM2ZcyWEQ5dpG5SfIMkGDdEbhjTulenyEPqyDTZ208dxY8VNF3NE8J
B7wxUq4zS56LtHkAs3kTCrs6FqPAGeiVX6Zo41u7do9N8Vi4jneoPTU6GDxxsYf5ioW8MBG5HcSp
izMR4LdUjgP29xM1wEM4/o6oNqh9+pQM5hjMlYblNp/sfaujswSovPWS5IZm2jQtiGaXeZjnBkPV
lptxcSXgyOIx++nSgLoQExZUlXHbKnTZoziatqwNv6qp9LguYuHnYNr2kcshV7e2jXnHrh0lqRkk
5NiO4hyH/GlSfpJkRJIeYnjLAdfqtsMdPiRuLKn6lYoiXu+Kzdz+FlxT81CXPCBI1pI7xIvDlva8
u8m03tr3pd+zjoWS6cAFKD8NYsRNTX3phNhlIh2PTFsohlo2YAMExafUmVuM9gVX3ZRuyy0TKPXQ
D97sWzQSoHsVSoB/t/ATXaPB5xrPmKuCAacED03s4eAgkjLZVyMqaMXJ4p3ZD2kQuRYS5cihHdtV
9WGkWYe5Fo7bqOIiIY8IeVVESp8q0xtF7d8WIOjWaKJNbVhnsq2sg6ydN4uKBG1LXYXOU90XifSF
5jG4Ft1j0t4UqLG26uDIAM8v7I7OhwrQ8w9/pwxFhcL0nnWKE5vYjN+GvMTVn/Thtt4yznp+nmry
OIOrOBiIWDfxAFLaKzpovkTsbaFIhIKFHi00+IlBXqv3jc0427VuuM2VgZlQVgZYZvZWb53rVCcI
NrX6s0o5xsfyQfJorfOJKrW706f2Da1WtS90iBEK44hQpvul+0f/AHej1aMktTXzuakYR6kJd1uJ
q7dyAITJ/hCBpIPHiGI3sYBC5GP9TGmSubNQjs7ooScrsK8nUsdrMuPrTgvnuVDN3+Nv6koa4afq
sJXj8DW2fXdRaElvat12dmZtHRgxcFIpI4t8TXQBHVRaAqO7GTLD2w/T4CGBO+l6jo1V4+3G4aPs
k8nvk1JutMi6gi7CTBAvlhT3NjQk2o+Olj+hdi8x2sBzpabUwVPpL2Dju0Fs3NppD40ekhmaN9j5
Z/xXtm3gn7c0GneCB04YeTtMOSaBgjsvaua97IdnJXMDs/TEbgpPpvJZOtbXgN6XZqwBdaHEu0Ht
elhEfsZI0ylJxr2lpflubrNX9HvQxj0qKMg/Ie0V7Sel7mJjw78N4ocyDMFcTJo4JOqlptC3Lerq
yZX6ZxWXv9zM+4UXO4QfkuynwSU2rdzxsDwMfTVuTcdtkW1k8K08x2ENQ0RO3cYbT6tIzoy/CjXE
Ms0K5GwtlshyKJl9TR4lX+aEhdN8RNlobya3qTe1h1mmcGuPjzqtQXVgvaVtvi9bqL85H0waFzdu
ElZBM47DNizGpxZgEe63h1l0d643f43U+g/CtY+eI7Nd2TdwW+p2PsyW+tiN7ofSDmZAGsHbyCe1
64wN06wEsRSJhVO+J51dwXOZq35XvDad97vquMJJNMMIOl+1PIr3rU2JSyEuPI3Ni4Z+1ccPWGyp
5Tm2rvvanN+IMEfQ6i5R1KlDrj1TYh4iF/rVZ3rgz+Q1gLCLxvceC7Hf6tV4yxTvUZ0JcMy0FhC+
5uEftepwr6davxNDCiGg1fI9aU/xVio0yQY7eY9kR+ssMYNyci1/Kkwq4BZ/W/YUmhVBswoXV20m
0JnV88BsOWiL8AtTse3bWQw5oxzdi5tHZGHKRPGbSu7i2dyWUiSk3FcGbkjzqRXFTTPNjh/W+kuD
TGDT5RC24DGCF2mUF1AxGX+RMIPcnJif52JrDeroZy2rtiFSD8wCxsATSCrHLEl3kCqUE1mVygap
FE2xvPFAoPGkptkRuN5UXJb2IGJX/JlVUl7s6har+pUVs7x3XaR6vGceNKJ7VXWlpEyL5VYHPHdQ
a8ViHUlkRO/2mNnCMt1auj34vYKceLC8Q9Mr/tAl5q5flmASRdbR6JgIqfJTylYQ35W8Q///4dUQ
b6lo6WVib+IOjUG7qEzySvklOyfawRn9JCb41PmJyjMH+dzVjDXkj5pS0Jm2HjUVRZXo48+xGpGe
OsSq1fIuX6bwjjPs9NB6NggiDajWIS+dMnScg1cEY21eXWr3eyTX+6ZD1zcz0hGa2Jyd1LtDxrpL
Ilo7gK/9fhoq1OhZioiF+sloPQ9Lupc2mFdHxkCwO9uCNRC+V213covK8ksDq29MUCuNR/dNDPJh
jlvGbPAQBULBMQ75C1wofWOL9UJqKPOYNNIhtk+ZKJEWEPngEwIJ2quyblGB0tkVs+RRrL8Z3NZe
9za1brwD0+3s1EmrtyqB0H6TL/lt3iKRo61d4mM/erl9poALiC+fqlsU2leZDwqeXM/e0ZWctpHW
PUayuSG909hUxi8F/igW/vGZtLr+BoXhefnPnqz60Rn51bRlcr9oasgRKg9wdxwK30U8a/2eTGa6
3HIfSTlG+6QYvQ2gouJYNcLdDx3FZemdY41BR0/B1DhOdDSBFDhtObHCMB9MlsRBpVgXvSBSYWwu
3NOvKJ4bwCTle1W91a5NwWyQr3XVfWZDq2IfZmU/29nLo1PUhGUOCQIKosYu9fTRU22nqEt931Ed
8sCfmKBzy9s6obLvCpKQOjTiY50gImA8fndyChW9ZYIi93Sf1cDJbtX7vk1RCpi0HBbDW2WZ3dnp
WGLgTAl6LAAHGnHZVsTVPfge8uioUe2mIX2ode+IDrfacK3NfljJT3uQX+VAvcGh9e3rjf4UdXSi
UNqNu6oduGnyJeoRrKq7mMChCSG9y7ZqVAMnnemA02n4aAyFZIe2+mCu+hK2eh3osXccBT2cPInq
TeOgFqXihYuHWzkyWO8XldjnbfOclvkjTEUf8JPmty0JMdOU3M4CSy2sJh3XKv4ZePCV92aJMd3a
zcKtsdEpu5Xzy7PuUnUO93RfTgVfOX1Hnme9VKaDK9p9paftjm4zDScWYtNottygIXGrETB3ncvy
4GTei2K66MDIg994OsCdVK+crUdIJ8aphKV8SNdZnOFo3sbYF5eR982Sxg9BXDJlH0nSXDIgz1Nt
ctBNL/MbBx26rqSs/eXbuOiJwzH8SNvybrKK2xQB1t6pDo2yKHjxP71ijbuogC5625OfYSc/e7Qr
m0QyOoeKSQ5dPp2R/IEOszJ737nkDgILQZdgwqWJG/2x0PUnL6veZmY/oLTj04LCAXQ6tDeE/MFD
cbrfiQxHTGZVEthl/AxGTNxJWulYJG6kh1uqJM8LHT2zdgedoyjdHIHdcB/C99tMRsvtq6baga5Z
uuWCwt+kyZBpxuDtPH2OsczMxBKX1CHUotgNtQedBR5YZWl0SYEBIdq5kVbsHujTbOiL0Zrx8O/S
PkOJ4j7rijax9oGF7rnqFTtWhk1ZGIf5VYXFHaTl+KZWU37LTXprj/ITz7w8SmZ5AiEIw3G5k7r5
ir0xcbqMBjXL66rCsSsl3k7JOH5kyccQGOImoXRYDv0SfVN2QC+t88S9z0yMp1GfW1u3yEsfzply
WHStWl1co9JW+foQks/YdKr8VoGWttXN3tySjIrmLo5fhpBJK+lNDlZhHsCsER61+Wc6e49Fq04H
2yollignppZitEEiMBeP9f+RdF5LcipbEP0iIgoPr01D+x7v9EJoJA3eFxTw9Xdx7otCEcdo1I3Z
lTtzpdleUK9KFJPiJe+XVxbWCd0nCv0vw5GRm4GuT/lFU43Y055Y7D3skbyzxpcGM/Re+gW5/7JB
gOl3pWqXPcvIX2goboCPmrZhNbM+T/Sz0+X1UeXN40h1OwYi6zmlR3GBFaHGxmORWYfSEPGxM/2a
EQZ7jCqda9bqPDUBkrR8fxNmf/wU2PhNAxqY8FjpLwZP8Va/9xv+BhwUG/ppfRjor90rpv2g8oQR
8vL9SLsUo6eV5IHrZH+h4qCNzs2ha8ilLKvULuQZrzYSjuHN8kVzxX2w6vcpSWBNOPNf3xmae9YP
b2uu/dIMZT7x/pjWcnzO+fY1jAsXxXc9DZV3bAcv8lVhP9lmw1LYHVko8cumBScFY6vR/RU2kyr2
7jnARfWYFTyfRd2WZ0A2IJeYf2pjEEcs5HXkFB5SZEGpQmmo/ewZXjBipA4tFWF6Z9xb81vsHlE8
YFq6oK1i+dnTdbRzbWKiQztNga/FnzHdrrZfLoE9brpsYBLZCeEoPwqEpxBi24FnSXWpYqe4sadm
DE6IrXWG+VlL8ZGk+RlTsoGfOjP20oEmkSpo1dUYYT25uG0/nC2v7SNssDjbsQmWWezf85FGX2UD
Q2vm4gjKPyR5NgHL4yLsTCVDMy95hlZ2HIgOLiEpVpRB+4AxO8ELXyB6kfObZuxJE9KoNxSfc9VC
9sJX2NdEYtByOBbQTV+gNcgEKchs0VjIjuFnZtBVFN3tsC7oG8nxxV3BMUhL94IaHBZhCvOeme6l
1UEr5OXNXxqKM9ClIiQXXkzz8O135XIzp79V5Ve4h3I9LNRr3rQqMAukjD7TSTAVb97Ek5bCcWLf
KmwLmCMlFd68mgdwcrHz6lTWFGZllSHsiq841fn34Bysagvu+A5cuVjSxjAipupNbUW2tcy7xne1
kDgb/en69KXhpd77cVbs9Lx4W03QbflI1tZfPRx3JTbJroc4ZDvloZootOpXZF7dGSm7j6u/gMcx
LCZdi6hIcUQ/jtaOeWcv1XroSBNFBUdfzvql9ez5U+S33RM8EyrsrXoIhJlFUTqV36ZR6xzszV2u
4oPtUAhXSWZky5zuqio+0p66Lz+THzUUP76hwpjcJ01zPrzKiwDOy481bY8cQiinkWV1JWx4GqRr
hV5f7CWbihMc4Zw3DHhGxn5IvBnHstHCIoj/amutTSvlPsfGm6yb382M9cHl4ozsZP5nFFYTZXVK
u5WNKJvH4uhtpKg8Wc1gsrqdVZkmTbc4Bf+j1oBx+BE+L5MYd5/TDg6xNu21LeCp1N6kcDxvZTU+
00brDXux+uNjWsfGofBISJbEgufccE++iM9cGfq5dPOw6rixxFiKQwYIkHbqf4z/w1ddpiEv8iev
EL+dBc7K0qR3VR5c3/HCFbDHWaffOZvB6EA9+NWQD93j7nolwt8GHVJEigdnXxTxd15ZvzzDHHZ8
IVfDLp1TDhnK60zwe7S6hzBTauhraX7INfVNxPPXAFP3oVrWq214ErpM7u2VpZ1qBJs7BbleoSw+
JuaGej1atbbshEX6wiA6rErWDr2vqAjZ8h6ptYQUCGsBA1c2ciaMi6c2WV8G0/SpdB/+LqSQ4tSf
D3hh9WMx+MahBBK3J9MPYCWYJ8LCqf1cNvyxq1Eih1meiSibPeHFB3E4oDZZkwxIqsljxk1ErGI3
lDTOmAMbRsO1f7K2p+xTvrF4orRQ0nI9QhFZSn6zgKwBgHXPeCvueLlRvFxJFdIfSpt6ZT3RC/Ob
a3t+wY8fDsZ0lW1e3zXKDlYfE3gWs5+onSo/27aIXD9Njxr3UYqehNvO8feD4j2vnBUMO1eh7kCt
X7E2ATrjAp2xUNLhXe/sgbFPk/JNWqXaKRn7fHeyC4hnEweS96TS8kcxOHdlG+1BJfYUJCswFKWZ
fpDOPjDalZ6DoS+iXi09+sjwKzPTDs2vHk+VxW4ITZudWb1rHVaom1gvY/e05DHKu22SEEpe1Ew/
McE5GgWzBcM4I0IEcl7sVMtlkLrNCccYb8JUA2of/7gM9oSZkDUBeAAwy5tyoMnK+g2R94tDHPg7
/BG2WYAAxrYaGAXno6SxA2rPvzTy5fu6hPNlsQ/Ztk4Wcvy05VHwL+S6OAHvLIMBbBRYOPC0e4/L
Y1cSN9k32JFPTKnwqnsXAgjaCZu+P1PN/seeALCvuJ6nlithk3tkv6erCO2+j9kOOhahdWgZOKfr
7NafCmgPb5w/vimR6ndiajTU4vwLH4gCH2x9Fsy/u6HjRKA73TWttT+DcLILzUVFV107wz0bnV3v
YfBCwHMZQX35J+mJ0GQvSLrXcZ5+kf2YIzkaO90gLeQ45HUK2O5XWJT7wVj4OJDocCces6xjYgBX
vPMwKtn5kjwgSkRAMLXAczEsDX7zQ8wDKJk2+gcqbpLTWkFSlF3Ml+zPnEr4OlgKoKa0IPqnpb3Q
oMY6aCUp2a7RWrl/SDC27wkGPShWRWjD0OUjYgOcZmO4uk155QMdd7g/vZ2PCr4nUv9hzpxnWMP2
Bz0xj0XV9lut4nQhGXDoic1kHSfPjPfNgfy52jvjuASKXPNuzflAlauTqUlck52ReafX6idZkTPp
jGou0rhmWoIYbJXP5X7VyxyEI3VZaanHkUoWcGL41ZvBjzJcJ6QeDcQK7acwmgROfVO8ZbYxnUpg
svVEFpAVxxe5NEYi1uRZk/oBibwXJQYeRO7n7Hvlo2i43GenevUyg0RjPMwfnuUF/0TKfIzfT4T0
fRzdVdXXWvIZljNqkOESa6gr59gNTJSq4pheDt49t3sSfoX48HWoM3opL5Up1gfN5vW2AFrLbQbl
ZJgurWEWh3TmednFEIKTnK9o0B09jIvB3eUL9Q2Zye80h2OMptynxi7iY0XQ9AHbOpBrkUd+ViHP
1SxLl0qp4+DYFfDh+J6OVZQu0AM8DtiORfUj9Cs3sG2U7Yk1IIBUBX0dCjb7z2w/McNQhOnc4pUj
cu6w5kugzgI/noD5WWMezL4k0D/nGWF8L8chmq90liWYBbqTl2s+3y+EfmKnZ5dxJmRAaRCBC+4X
5UZr79m7nI0XX0HFkrFYhvtGhWYsj2PBK8kjmJXY+Us5DfZZkmnbzZ3BLbGuLAvGeudW1spxF1Nq
l00PmgDq7LTFu6vS+j2e4n2HHZZFQvvTVtjj5344WpgBAyUfJn1Rr7BVIs3/7+FwNHougIqeDp60
LoS+6tCCARh4Oc5eHmZ+Ix+rj04i9xkGAOdFrLdeeqeSaNYuGW0vzK31sNgN7JaUiq4kzvLdDLrl
MFeMVt44FNc5Sszk1E3SR/t4K+WIXNz8gFC0n6hbPKS9rfYFEy+w8fQfQyQYR1mqPWMr7ZhzVxw5
nwfJwJNDidF6H+r2J9bGm5zN+UV10x3L7Y9ZTfPdbw24DytxUMEizi2q/qElfiC410K9dlXglezx
NkQwjUD5Y+8mPzx8xsCftqe4nnUnYeR70ipglzWPN0o/pCFohRdLqObCwQZUR0nI3M0a77jwnDwn
DDTE+ySgVgEjq6E6XuEvYDkyn0hPwmq2h+VpWZFHNG8fa6zK2aCwbs/LKvD68pcey5Exz6XChH3B
JAKQfA6KBLxU7Mg7+CHLvS84ZCg6fU8MNaTOragZN8pFjw9ZdmZ6XSXLWk3jmOdI4HqjcVXYHHdz
Nk/RQtuLwWbkQhRhQ2HMT9wGwxWq2s/UGkTvpDGCpvUJfa9vhi9/ObKneFZ9NLJ/QNmw9iIeluNk
OF9Vrc27Os61Q6dYnXAE6YJ1WK/TqsyTxqO1HygGFsv43njoL7wI76Rjdrz4xgPsW5LWRnnEVL2V
V7LNm4zr0AzzflHvk11nr8g62EoGor5eQiFI0r+ABvnTLcwVk67J3SAvDPThUGDtKQ1+MKifTpC7
qX3KNFiDpbY+LRyidhgTX5AWlh05p6fRz7FbTPWVAXSX97R22OsUpYhw+4kzEUnM2thXoiijWVwA
P94ru0KBgSxb+SXb3lLHqLlR9DwKfYBwsZO0Jve4EmZrVw/dqIqLKN1YQT7nnpnAgIYCtaoqEqv2
148h4S3tB8wCbt+WkRqF3IIoNg+3mOM6m2wiRW1iPtNgZ2JvYo+n2meM6XJHzwqIhskN4UHkTZHs
OZnw3GpQcgH54SGe1zJoRkRjuyfSU48IwUtJUhyr/GX0F8mTMikiw11jrBSgY2gOYPXEziyGq3Nz
Ju0cWxPEWw31HkoJB0t6LWdVaCeTmqFLllUjAB3ZH0XsvthGNl2SdjnnKp8hfibOU9VuD7wEXmxD
ZDixUe5UbVJnk7BGGDLn2ntAz0rFCaPKvpPea3+LYXhfTfZCWdnwCaTxwE2xEzYao5BY2mWWXSHa
XBxmvBMn9UdnKF85W95bra95MuWMpwTYFCNqqblq71J5cRB95b9wC+OVLWs22aNxEONwTxps8LrU
yoPnMjBVrNsvSdegAOCbCLqKNxvc2Z5zEI03pGvSsF2Kb1FyAdoZvvW2BqxGQro6lnr2yJ8GF6yH
fiA4ox+s5yancEfj9vrMhuluVmZPPsEBLfks6qV+GCpeQi61H3ns2Secqi2dSfLgdM6n6xnZvvXc
30D1jaBf+z9SW7zAINhBBTx4TPZ/64FE+55TCFuqNnlcs/ey0uznepUuPzU/U79pLVotftYhK6E8
1xfdffb9E/VOzNoaLr24oJjXZkry7Na5ZNL8m8f4oSzlNAfyN344lgnggGx+yyyO3yPLJ9TkLH/7
P9TvCqmTpGrt1Q8mMd79SrN2kNmLzTRZP/cy1IyXdJ7wZi/lb3T0hJnT+PFUhS3FrJ+KZrql3QTI
lm1Z4Ns4tLzV8SKXcyLPYjf02lFdM1UMpMutB3KV/YNat87N2riw1nvo9KVkbdv/tonv89edP/Tt
4WzG8cUfNm0PAD7q2LuluW20JOOh1NWzzhngxDjDY9hb+0ungAkoer0CobngD4vcD4bmpEbdeNCV
Nt3E9vzpGeOypJtDq0rAr8ZN8gRtbN+rk83X/8duXZSQFQcBBUK/nYqrRcQBWgdov9GSz/4mzy9d
gtBhgXGqsuY4lV2L1SZ+GHUOcM4qgPpO9nAuzbmIhMW6DZt7UKXTs6aU900i8WOBJjrNdfW9Tuax
Bk++KUTNU9vJh/qfSGa635bmuIg4ZGvyJ27B49sgLlvlABbxXwmrj6c1ibm5Fwqi9Kk9is3ZC1AK
nyN+rdCn9EgWcnmS8XgjVvtOKZR44WEF9JGystBligjapeoelNG8W9zH6ANlOIZTzEHTc+ifV0r+
LaV5pug9PjWc9XTWqWhSQ06DgzJ3XZ6yNfRUVOoIUyUIbsdYSUPhP88RlXbado5PavHXJybB5EZc
vDNqxPvyl2ow2CGi7Xs/u7Sr+DUZF2PS1JEFVvykADfsWOlxdsFEhX66JfZr6w+XD3R4L2Q7/yAG
sl8NCMAXYrvHlm44xqSE39Vc0mBKAi1VTykAlKPTlWXkd16GG0hQds859Iyvjxq0tKQTtrBc0jZ2
E3XD+LWyosZA/4UnZo7MJf4AiMpjB3dsuKa8Wiun/bAzowLv7346loTi6tgnvRERqyH7CnMoymCx
o53SeJC5CT4gn/9s6U372My4WxHaj5W/hK3d6WeuCO6VnEUKpRyfcuWkwQ421aBveAmLuraOqmrq
j3GJ29MlB1zH9ndGPJCjBvprMdB20WneKYZxD4qvgv+ZCdyfs/ht5vjazDGT2FvRRRCJdIsC0o7Q
PZFihx1IesAxX17oeXmXtSlxoAa2ldmXlVZusvDy4K7GAantKOAZyaH605dEz4X4tRqCLfbIUz1F
xebhIDLLeaCBAkVJNC0VKGkRIpT+ARnB+TpBRpkYvCGjQKpLKIqWzpEV1sT95UzRu+im+RS3ckdF
Tgcyd+HdkPafeZ++Owlq8ATmPlzSOoLiJ0KgU0SDGMp8R/7CwDlg7gDs51eYpZw8cjXtOy7YSXuU
eihzfJ3YGkfSr94te3pJhFYFjaa9pqlZ7ccMGtMW1t4ZIAeDqn6NY2g7EpaS/uRQun1IR1Kwhnns
GSl3ppN6lEN52UUAlcp7wJiuhsaG0zUr2O7EPDUD34d9quX2KYWHuJ+3aaIinrpLdc+J9Fh/Jdhh
v9sTirCZFsm1tt2JiIUG6ZaTT2MbD5wvxYGWt++aS+ggbba2bBbvtI5d86T5XTnrgPsG63KuXgvj
N+J4i3vsddg8JlXaGZFkakiTdT0owdRmCUS30v7QVMGZDV9gkCbybqN6Uzb3YiZVwv1hn6D2yD3n
/nXvtphEJjV841N4t9I+bBHV2GVSr9H1qt53xbk1k28rc28Vlkws6OtlMDOKHJT9h9w4K1c9ZaI1
m0vrpWeg5/hXDz7Y8MXh2uw0VgndzOsEU+gdsZSfuixlaOG0QZZO3jMm8TCpNsknn9qdNTTrcRrN
nxp4Kp/28kPG8FFYTJyJOf0btXxbYc8TZS/TI0iE9IpZ95C5og57nYNjlk4/uTV9iKUsItPQCJ2O
m+OVIkySfQ/4SHXAJVQ3aeYYsk1iNZbQIVQNFUFX6w3VHw2J0MRuqyvYWS1+dJBkYgdBiblYQCti
L3OiftbZMaRboRhYKGfQoraYLxiphWAO+Ebc/UyzdRnYq07v1UTgurLFeaJYp1A5lfOVieLpEcVq
5r3eGQTEwQcl0yg5q9o43fL2T14lP05pJ8hZ3lMjuuc8zb7rmCzApOI3goHd+yjFN2zH9c6xfuJ8
kdicM2AuMVo5FIB2z0g3HsbidAzEOslDPlgKGRi7Gu1xA+6IPj2IjB6MgTpDHF3Ti6aZO9HFE8SU
tji0PmL8Amcpmpzubzc446GdquGG3ByMFkYNGMec3Tb6F+D8M9/9t/TnMpzjM0dGar7nNI/6ztfO
4D/fMj++j618c5uUV12ngslJX3wrja+2jQ9DVvjHtyXgwvxAUUvD8QfRySLExXjBkgXFAcPI1XVT
rAbLeEkUq9rRrQ8ljIU9jFl8JIv7L3Kr5cmcDfPioiRGztQGo5tWfzXuODMt/5l5Zl4hWDRe118Q
+DaVMgbOm/ocZPnm4y5tL36mv8wI9ue5V5fbjBkc1TObqeHe0FZEYDCloxjK313fc7gT8q/EOhi3
ln6b9NkjkeZ+q/pfumyWKIJ8geNoU1Qv7yAPOFutjHgOT6Z9Pkv+Ga7Gg2mjURCMlKGdJmZklB9l
nhPF8m1qr2z9ysKfziminDuQs8mpTus3b9HpCY0fht57SeweMyiZkkSKv5qX5YfZ0l8ZVMbj6Pp0
thoiHDXdD5xq+q6xs19gLNrcGMsAGJete9HPp9ViO2kSK6N8kGCqHHYNdMggFiB8OiZtC5GNHkUu
tS41b22R3yxbHDPPHx+gyMGNhegcOWqrRV9oXSyMe4MCOcKaGMxd0rdmmHYzEjaOv12SosXLeZm5
e+E5oNJ4s/nlsMMVzDk3sF/2ziqZ1Upnb9eScK2BgXksl2PB49HxZdSQs2bfUUUcULPQT8D3srT/
N3vHxjPwJdawcY0FExVseG/h6veTr8YDyjr3OhtcDtxpA4zLys1bQmlS3op38Oc+9rfljgNm6Duy
MQtbrs2E3GJFoD17jWmeFJP/AJ3m0KwdO/wFNyvFfWlFACulIbuGOIOe7ARZEV+Z/LWz6o32OlH8
IkYMmvSqv1l98sFDm+/SadKo9QtGH/4yvPRx5Bb6EWvHENRqSEIcn7Y9jY8LjQWIm0txBjitnRbD
/UzLhOcl3qMSWSlMrNY5M4vn5QivUqth/J7qeaUol4GQclTzwBfnhHPlBHGmvVjKF+iq80MGzAhD
LjYtEIg1nqlOK5Dxtyeca4qr8JcXVNIiqrrhseA3CB9VoLp+35S5dslykB+2LJOAcHZP4JmWi2UG
Az6l+evKyXfXpsQnOqZj08WgDuvjeQsg77rWIC3iV1OocFPo9vJAfMIP9EH7s0wYz5q54+4oBK+h
ZV3xwjbvtlU3h0UIYG3jKwzR9CxMGfU1JW2ZL35xDHKu+grVvhPAGbKxbI6oLUxCxCAe3UHgqJPW
lZSPity4M8JGOc+Ty8uKvXfVyY/K1kLcfsCVGsmnz8bUL8qD0OcXK3bVJe3ZyjcEW22T8ve0I5fj
DTnPeq/5GbV/C44r4v9U/85YN/zULzmUYbEsNsnTmOQScXp9sztRs3Onzs6NGVuqydl5rjdfvSt3
i8tjg4qDMuFEk49WgHrbAVqx/LM84gj2H2z4BeV4KtfeedaG2QfwjPeSfRF1d1bP/hzzV1kpPJaN
3C1t+9S5+OjijI97JnpQd3ycxcqyqYJFfgQMTh2X3XDVy3RfjXP8wjiGAkVZrm9Z6eOSVntj46wW
GqZc7KFWUHTi0XOclhCzGmnReNISC5McS0R8tiwivVS8GCQeQIS9ZLlNKB2v3Wn2k7e8wkS36hSs
9Q1mGwsueEhT3wPvzG0xZQaahaXQLiamD43VJdSqKAF+fC2F9eWyKfnEYdde2v+8sVPIx49rok4o
ZtWMt3H16qferxB98JlJpV/g82J+mPPnwiXR4/d6kONFZZUWn6auAQFh9Y822Vue6DEbmKZysYNj
VbKt+M8aG+O+xmSTNt0jDurupJfLS8/hBJNdXlDhgXWN4TXuMCZoJscLWzLHW5Qsu9jwwXpWHlky
WeRJ0GrVr36tBA4idnmltrytkDNarPcnTqYhNV+rdD5EPf5OluFNx46F+77GllyBx6vLpGOOKj6S
yvo2Mm41L8/zkz2av1bYzbdmNpFqE5BHa+LfxvzoolNg0caHXbOZKbzXEsoOdQ/5AxovzExlXlrs
7mmenURl4/XZOraTWY9J0ls6yBuwn+U0Kk7NuOqcjTb63y+GfBPOrF0ngZHAdhwOBrJvD6VaIS0Z
9c1jA79HL+vPask/rCmnpGu1v21JSoQrmZRd3nDA7IHhNaU/nimmrci2z4cYZ8ixl+KzMmxxE9r8
SV+V5HSlMPW6wwPStTy7REC1nlWPv+ZJ6OrqtlRom6TS8z1nHnHNZ/GnyJq3nCXhOdWldXP+4uB0
bkQkflMSQuhwrqx92nFTY06JUIJ+4k7GgUYNcztfafVLd2k6poxqrfdAbyHbuIIGv3pL9jpJqIE5
CZqM4MXgZe8mSulB+12jPOA364+j0mLkwk6QMU+eVhBbhY/dtFwqIGRkHGeHmBXlhbTWNN5ZJxHO
3Vw+d+vScbJGX+xaPq84T09W5xIPwydkrS57GtlBpQUb7jIfuluVXknYZwU9r0OQrKeZpVHXKUTK
hjqiGI8CpWh3RDaDZou5Dhs9Pzt9VPvJ8sHE8WSxDLy2EsXAxbggcZ0MDlwof0E9NB3Xv4qCI9Lg
mgXRxJlsJQYVmHaYFmIHju1cnlfOPvm7qvP+tKwpZANqvC/mRJ2xTx3QlHkP7LaICmZxEulZ2t38
5uO/5xs/mRka8wS6iIl4Vy2jTqw9HqKV4ZFZ0vjD8q0Ih3U4Yr9Mw97GQ5LyfMrBkTRlU9/qlDeu
mATH250RmJ1+49baJpE1oQqxkJe5BWZrah6Arfac+rE6cmwAyFwod9/oWO78MSYS0mTxyd3yptU8
fTluvgSNT0nClC4bYfmg5/NrXCRRPoxHbv/kVKBOHJtOcnjx7Xvlt8mlE3g51yK76rAKInNc/mG+
QN/G6TrYkSjF3xSRhS1xxoaxgPGN0OWau7V9UjHILxN/ftjUrRb1ms43K9aB4z41oon9lqzWt1ig
UWFGSuhxhHBjOZ+mg+owgBN7xAHE1egImjWTHH04B1/aEs1gpj3n3db/otcHClKKXTW5za7qLaYA
TOSU2T/mq2F+9HIjQGQuwR19DGNNT94kai0oB9vbM8n9o8LO3TPNUzXTc8rFKHdgP/JL8+abUddH
K2MmMYjKuDEx/xi/zY7LwwyLFZ1ycUhZNKMidsD6fcctCePE0asbc3c44NHgEe7sawuaiYdXfCKz
dps9bwp5Sy82pVtJPPfH1TOOKsW0madAEdOYbE6J18A1n2zb40kwexsNQSPcx5YZPQq/hS27/ejh
xW3dOsS3yBRvrmaolP+Z0cvixQ9kzB9w1NBmVhN9YsdIFEeUJj7fXQ+7lYtx2Q/gkm7//bK60162
XXYCq8ekk5KJssq7lizo6UQgrrJwnjDOCbZDOkaWzjjKSrNCvWJoqMblnMjGu1jTFQbSSYvX5eJ2
5i/DdemZ1SJVM7bHBZKxNkB906aDEdNqkKfpT0uKKBpgSIZEsZEXOs3d4/1xjpWRagS2/J4ilIPe
6n9WkZVn2MgPtrDV0+BiuNENnbVShqBdldZ5+/K6O3dGih9/pMzJeKZAnAOWXV9l3WJg7ouZlGxP
nbATP5pW+WXpZn4zVfWvtirWVUImz3L277o/0zJlDvgXmDxjYMSHuKz/ynn6eJZaXd5fPaIwEeUp
DEssu9lOXoFIe/u2chUBxP7Jrvv0ZrIqhYOEKy3BO+Vo1ptqHRH+9z+WYDFxUbWkvFtUN33mIlb6
cMdaXhzbZJ44P2uwImdoxpg3dmlvlmdrRo9QWfmatvQlN4mFi91xp9DwKxKnaT9jhTEj3+v+kFeq
WK00Mlwaw7pqetuFmPKGoDA7h6WtDbQMp6Wjl7ekZD80zdzXwkWLabATTYiTqQu90WMH01ICq0zL
4MSC6cLvHFx0Dn2LEpV56XDFDgzi57wtTqD8xclNZnLUpnfkeq6Bw9nXAQ90RI1vHfqMxldcChGG
ZneHXk0GeSuRzJOSFYznNyeHhwoqNwArJ6bxdwCB3Ep4Rq1dvPRV4VxIGXVH37FJKTcaUZnpSzim
e3Yzn/eZkdFfoHFxkODiwVCYO9kq+1TrFCzOfjFHHr3KFw+rNMxNNuKcv0+DB7SkLvWjGjvjZLTx
VyuBtyizsIiL9W1U+h4iXzxhldzyTngip42FxcuwhfPHO3dD7vUYli8j7/i9rlQf5L7/18Y8cqLN
GqeF+bMQyYgyukQO8eyPCFFAcH2Lj2wgMC8GvMpmjNcsyZFnY+dkT6I+rPaYf8zGl0aioi5NvAs5
pRHuGoJR5wMt4l85AzzPDPZkCBW7eV1/w4jCSJcz60O4v+hJN0V8wkjebSR7vCXaJIadVo/6peRq
O1hNToNZ8tJPrA06dzjGY8YXU5gak1afbAebFVOv+5Fssb1mS0r3w14rjh7I513HAZRkz2jjS+6a
Pekr6rv5mylue0yf+iGfR43In00GXs9urmEUgU1/8ifPxJ9hhXyTb1rePKz7zlbxc4cuI7FG3nEL
eGyJ9gN89kcinDTNJRku3da5zEZJ3kEj+GGTUca8burnVX0WKN8Av01OlJptHMknvbLtwUxNxS2J
YjzCKRPxznfBpVRuFd+p0KP0JRa0fuCdLF3nSAn0gKjF9xw3HLJi+2w283iEO2tgbWPlawyIpT3k
84sGcG9gU33qW2MziszNHoYIz1U1fqV4iaOqzftjO2qnlRvyKPIJq9BUEwuHDW4dLM2iyZkh5Ex9
7jXOTLV1XmODn1EdnG2xajlVuA7+cmti0rEqGQ5l3DaXnCYEPXG9I8GR5a5abDfD4J1bu4eR2lXO
zjY065Bx+o64Me/eAKGTrqX5ptG0cSMCYxBXd0LkazOcyNVtt6A4GQY8CG5vV+q3pN6eKTXFyf/h
SDe29M4qChsnFqQUM71TsTvt2247pPeFFzk2xaidqQNrTnlejMRc8sX6MQH6V01ZvfBjnGcjE0ea
NFjPZshUZHoxu/d79xV+woji2d1cRs5bZ0wsYlIDmBqOTQ6lbVbBEeioM7MXydlh+fIY6xIl+lvO
HQ03f5kiFqBE7lR789rqTKrPZxbwoA7SyAyaHzBH21N6gSXySJfeSSffDFtlS6tz0+5bUfu4qT0B
SzIx9m5R4Lrx3fHmSDqYrcolxUo435i1g+pyQjliiJyZPRki0I9B8AOPiNW9Ysr7Tf9r9pX7lJrl
BBdZmLpoF5MR8nLhUa6ixUtvlpn1f91yvpiF+ydFHHoZN2wEn32Ba+3XwPsOMPietwl+X4kt36b1
ryod9BsxW9eWD514E8J6VTWhubiPNQsh0uoVrXbifeFh/W5yCR6G2MO2TpPbxSXYv8mwuj1jKNKl
U0XGOH2mS/bkaHl/cHUpLxydf2kqx4+W8tLwOoxRGg6DI8gCun5nqpdKz3IOdjzfOeOPGly5QJM9
6NnFO1mpTZTYNKbnhnn1ZjvzS9GuN83lltMhrJ/xNW9dNdap1YuvwVTDJzE/2qBu9Wz/j63zWo5b
WaLsFyEC3ry2t2xDJ/IFIUoUvK+Cqa+fhT7nXE1MzAuCDUAkxUYDWZl7r53e0vyx4GAx4tGpPnoD
nhxJl3w7xTUBxgW5lcjh+HbEhUdjcnQaiySzHH58h7dqlYYl/h8eS/lIZJ3W98QSZgjVO+OttqN6
3eTcEVq3w4eCRHKdTCidbQI9NolIiJvVU3c76mdZptOhGeN1YzfZVg+LVyP3gb4VhENYgyQp08FY
TngmACeHgVDh1SRcWzxylUlgzIyNwnoEmyLo/ijqp01hEVfk4DrYDjMGww4Uw79fJSFt69yDVpcb
3QGuSnhIK/UlJp4vgKdrFPjamkA68hB099n0DHnXM8jRRST119CNLoaQcgHE31rWJZODR7RRUV4Q
/MfPU/Kr7UFSeHmUnTQcV6ZZnL1J0fwvZbWpdQvwht5bPAzLOUqaj5bOHGtFW9cD5Kmvqzy7OfSi
fN0NLgN2p2UD6GfFg5XGaeO9Exw3nXPngA4j3ylhPU10uM96nB1JbWIWE3sE0QTevu8rerloHRcW
9R3tXgA5deP8cmNTbso8xB6v8c48cqxkGTdHpibndpZ40MrDBm1tg56WgFFveZpXJ4f66GSm6Msw
ljHRGtL9iCKkb96QN11pV1VbK0AsY4XgagHW3ytfWpgCxJaqtN4m6ZQuLH2Md6Fdx2s3GJlEngyr
iy6lr54dczD2ljv80Fw3v/gmFKbeqJ0tuJRyUw0oYJp5DWJJcVCGw4Onpt6cnGXn0CzQi4wabMhO
nfyt4DUcPaslBdwqoY92za5HYn7zjD7YmkhsKWzwiwxMKbxG+5WEuKn7iAIPiUXCfKz9GvvGv8je
/+hIl0pTInjg8Y1ce1F7sYfo4Pb+dCwto7k8NpZgLGlrkvD04JtrsyZSvd8lI9NBRw/3BmLh2gvD
dTIktCyJYzIdmA9aAPGXGI8V+ej9rQP0cjXEktq/PqCqqf7ZoFaV9HP7ExGuE9PC+NdQaMbRJhug
zHqMXDpVWQMsc2E5o7Empki/dIOzNli0nQK30TCs5r8HtyvPVn4f2lw/isgjhTSSLz5z9V2Zz8W2
yaNFa3uMFfVQbWxPQqSS4bKzkA4k3s1ENzKaen63W6qjIahAgdJcbBk3r9zUDfaeg9RiVPWH0TJt
a4o74HydSNlmUwkRHUab5arLrQHPrPOcOud52pDZob/nmTYCfkPFoz2NhexPBb/QWtO9e6pzd02r
Tp5bZwRHiHt02EbETm9rOg+JJrbYk9qtKSMGnoGqty4q3EUSUmhmyifqQQRUR1pYLzsM5VsdWDD3
34DAwdSJN3DfNlXHn43ywVk6EVraJha7fPB+2j7iWfg34bKq6TzM6Zk4pXCIeeGbkSIeIxPh1Z5r
0JDZV+oxcedGKA/SGJG4IFjFVnnwbN0/jYOeIyZFet/pCLCs5GIwSZS6TgKdSQ9sQizszD/IYlWN
wZhWhx+vKrMFPWc6LgeJoLIG84Cs8DdrF3djY2tfdG4M56Sd0IHOViFhhh95XmBqxrWUaIzYzOhP
4XlXHd7UsZnKbyVx3eoAAcFMONktH6Kf6CUFd1cSbWOtgL6NOjoZDmMSFauuNJiCDPAiJfPFo4bc
Mi7TZ9GrYq8HrkXLU2sAmoSYM7SyBVFg07gyyejJ+t2gB8Ei7+mSExbW7e0WjWMnWlzI1jcqReoq
sA70PEh4jnBjA7lFmKWFtkUixYL4E+fDsrBmljJMrqI3+vM03bI+6qn/ECwnTG6I/RmebFCeJ2hg
81tqLG0G9nT2xuxo89deZlE/MrofPrScFrLRaiXKp9FdAWdGSueTgjiN3T3HvNJIVku1Tpdz8J9L
spRY/SKRTVkRn7mJ/UqFh+cdeJHT2bQ3Lx33XL+dknd3oFWVh+lLnmJKhX+Qv0amM5zTqB2287FJ
2OrSN06PL/UXs1gMwBNTZoq1akOZNtGrz3/GOn09G84Oi0YoFP6EMt1yq2YdMrTiruYcxxZlEwij
Y9XZaIW10n3hI7wd1QDA1kDwF+vNOo+dN3BMm8oOuCQm0so7d9ZdSe9MF35j5EG998m0ZKWdLfP8
3nH33DjOp5RZdmsZPuMBJsCobUnAGiUp1nYFUt9xUmcthwh9n1PDwPGtm084BooGqhGXOPpJK6td
ZDjHTKe/jdCcxWpiykVBqsQ2ayCW9fG3WUy/cUzf2yZJdzRxt0hQ4+PIZHDBkx4gSMwfy1G8O547
+y1TrEwyHHiQte5GT0h38qxOOyV5PSD6la+hM/Qr1ccskYgcwwdm7sspyNAwimrduwpXoLTVk9Lg
qutEK1KUXfOy3RFOBc6xtW+g2s9Fov9suIS2oZ3tBhVbp1Drs13eIVfyNUbh4L3dDZYu76no67M3
dP1pcvqzSvNslxjYpqYwoDcWMJLDdy2OwFi6VTRlGu7i8WLX03vo+HR0CKtjLFJekgwPQDmzJKU7
tsuh0HVunsckgvwnwslfj/nwZQZIPcypenNrcpOd3qDCCpD4DOGPqGlx4hhmssVtSGpmzH2l6MZX
wNJ0AgoNsLBRbUIT3hPJQ2opio6M7C5iXEZOjDt/Kw1qG1Lz7jAN4zvgVYWC14kP0n5Kkad9onmq
Wy+9UFDQOFHgMdHMgV2I1VPVtxU0Dwc/YrRSbf7tpakGr74UyL40HtIpFxnTmeRapg7rKX+ebXHb
jWaEoIU5J0u6Kw8d/wpxvsLChWO1DLJnBBPAswOFz2PmGJhWnl60vAKC2ycFCnYGFs3M2fMglJ2H
uCABNVUpnTDKFtlM4dIv82aFl4WpZzjw92c/TfFzWpUnupLJmnf3M0pqlPQZn/BWWFdLmRcWP9kN
9aINN2BT4+qiDY9tMPUrVDc99wOROM9urDHHHeTRYGxztHPMMS06OzBnIES0cSl0/BhdI3665CeG
o45wYmKIZM0JDn5TjPCyA8WyQK9OEpXORsy5Xjx97IPd4lAryaxYd0Ocb2XfvNOmWzej89L2JX+L
KH7OFY3cttzpRLYvyoS+CDoVpKEYKiN/+BrRyFom87oey9RTZE/XpiZDips8UYzFNjEmhCJUfSdb
meXaxfK1as3g1DWYFnymx2hVcv08OmT3TN2H5z1jhuZak/Z7TtBCQb0hVXiVOeNK8oPeiL+BiGi3
h3pyvUPctdCMrNRfWlb93s3SQW7k0K4Gq976QRk8+ykD/SjU7qahUfrO4KsRKecKm9DWrtNPiBvL
aB0MGcYesiYPbWTn5z5FcJZ7ofVkdOOMerJ+ZAJDYVha2nOb86FBkP9rUOVFK+v4d6Nm/EpSXbqS
Yd0QBu0NZxkpbdhq97AYxXPuvU8sXp90YyKqnWp42iij78ksG3+iZssTpqBi1BbewLoDhqqL0qbV
V/YE5qSyRmcPBLnf5TRlWN3k0YHuy4vBqurYJuW0xaHADyuycIncIFyZFdkWRhj1L1hErhmttMQ1
8PPR1lnVE+DalNvcZuw8yePETNZYZfoVqXLFMZZ6vrICohWtjIlaWOVnYt8FGv1kuLGqZw0s2n6H
Wzk82Wnw+tQmhYkpykCZV9L9JyJp1QLqO7YDLggMpc+yScST32iXx6s4cw4gYulDIR3DvlANB1tI
TJxTgZkLaxFqIMf+tNL+bGex+2KTQn3QwBWtLPBUn7mydrVtR28ZbUb80NiZIxaln0BYSJgrq/ex
i6K93xfaOkV/YFU/6Kx/qfoEbVkYKblTZXbWwxFZRl/sR3ICj6P0aN1UPWyiQPPxlznlzmD6uino
d21Z6zTLMS7WVolFRZsOic7gNvY0+8lyAIax+g0O5D+/042GJWXS8eZKvxu0cu7A+b4LZ4iQz/xK
q6pfuNXIYkSz0dYh7zNqqPPGO1MmtR8YVq+wP8n9lBff5GQkVx0WaYGO8Wdd6MgQcoO2nJ76FweQ
wtKsMYiIvKZjn43ak+agIC0jhpEavRnIa7nwCFQGFmPwgUsra594zZ16qFwNrjxlWfvV+eDC/JrW
r6NCcejC3Nt0OTPYpMu8Q/aMwZh6r8WG3MRKZ3AzfCFxqJBCBP7W6L19GwM3k34c7aCG24LBF1Mb
vpJgNECNKkjqt8CyABAnfoErgwln5EVrklLMhV0O2TnFYAFuLNkIJ8k3cSktEt4p50xkm6xmex4i
GvRRXW+2du/LG9Mw2htp4KKRCO6IGsSzUaXusoz9/DUbhpUtjeww6sx74Qqz5E56mxA8oNoyP8kh
K25QVovbIKZu3dnM/Qoz2IpySEjWjfUTtI/u3mPoZE7SGysrvPpWam9VPq6QzmDLUeXXhJK40T34
PyOXRc1091zWIzbfJkP42DoDPWKzeraLuYWC50snOPUgRNA+xWo2QCHrzcOrobvTIaPO+fBtniyF
UB2JBDWQR4K3b75V6ZeAStLvcTG5XYNzLih+us5Y3K02ow0n9G2cMWU0LWJtHbOjkIp4/FfShevu
G9WxZVIC9zDbAFxsiSpAivFIpK4tJq+yccJnbfZ+BixhAr06ozCPYnpC+GMJMjhrj5e1Y57LNpn4
5JAdSMENIC4ZFyPizU3ipzx2EicAocha2NDrfvl4WaKl9RZe3f22OiTacNd/D70VUNfiVIvy4c1h
LrtKiEFA2FrAZS3tDAjmGCPLclx5RyPrEaN8DzXk1LbB5J0Bvpcn/quLz2KHvrbm0TEJMgtscXD1
qzRT9xsJ6G/+cjlVMBFISdmGl4yIj91QGWcPa8ZFl7w9jZVwGrF40kyQUdrfttDp1GY0tv3YTl9C
061RezXiaABHfDEZ6W8KUofXj6OaSHNMWKwJbCSEwl7HkS4pCMxIXXPdeucxZgLB6f0nvfg0c5PB
tQPWkKzdz9x1zTdm6msfdtlKUxYhGFW3zyuz2MfYxe853XDEoWMV0vGzMutuJao/kmYxL+mCtlmK
hmFSKfjW9kUCxjihtOJ/9PiyNor69NhojYJs01hBvI9MRUvtvwOP86QZPHlOra8fTZMBZR7ERok9
d6z/6aOQT1ufpNvo+yLhwzTqlOF0tc+pKXPaLa25zmozXpb95H9SYGxrZS7iyIdKpqo9S2Bzh7uI
D0XcVRs39rU35tQId0JDknPES1uL0erl3htQa28bFlWIs6uePkWGh3wwPjqsB6wAvZ9ha3T0/nqg
Ghk+BjhzhWW6FODtcxgIh4wXNkYhxc5OcaSBn/x3Xzu6CNniXGO++995ZuIVS7CHzjaYz3uc3Bn5
R6KkOD5Oe+y30fAjG7Avj11DYoVPocjXCcOIf38eutL1wNiIdNfRO9oUHMdauAAf5k3yiB5BeoOG
K+f2BrYJhqv4HU25OsCuBFExVRALs3g6ik6TtyxQ8ua3zhOJftOpkqWDdpChTFVl8d4tyGzWI7e/
F9l08Ut3NzD5JuxzfBPMD9F5QZoRVAIkCOHNRujDp5SMuY7wkUs/kDJlx7238keGc3pYCoaYJgu/
yGeaqptomlQwivP4vw2jk189sxUqqOJdDg0T5NbHoOsmL4HQCyKhu+7Wpv2bEZkozsFavfaNQAVf
eePZ6MnN6kG7LTEUcE3WBvm+0EBvbnOdGlO7PTbcpGh0lEn1VLs+HyBJ7A/6Szp5SiyzLPrMmmxT
wy14w59UHCD6ITzWq+qzRAEofsaKlWMVnOjk+v9shvllmXl6P7d30YsV4o2nb7D9v857HH28HvBx
GOZUvxg5tjvZTtoTzfSIRQWSCFwgFhYuGtwLOJ7ctILszlTcXlL8UZlmuH777uR7eXcyiHLYWrr/
459XAeoh6oLncrLDc2fnxB7XtJq7AbE+dFF2Cj8J1II39l548fRHJtpL2Fv+oeCXXulTUG71hs9R
i3f68s9GZwBJPiSzhLhlgW2SfIBXZa0XwBd7dOKwc/PmMMw2E2kkLITzULEtH9v/9xggocLgsuXk
x6G/m8c+Qs7SlVsM5qoOXPsVG6Pw3FdNG+8YH/UDCjQwCJIMOVgluGi7ztnN9eFTjl5QR8nElwJY
yjlvv0Dk5U+TUdL99/ESweicbQgGJ1i6BmtNg2WqsvDFLGkM9YZtHmKLNuk4GHNrlaeyz+84GtJE
QJFHUKUisXN71ChEM/62CjTgYUX8IDHYFAmdtWqD0KGtIFkndrpmHgxJiB5L8GFfxYBJ1BDeouhn
5Q3TdzoosqT0X8GQ9KeRH6B5nX+vgsi/JzbRKYUquKodQZ0OoWWVSc84hx0pAmGzKXWSYhZTMuZo
pAkHmXBT//OS9Bc/RyqJX9letJbAWG9kdMNbpF99r9tLPoTFs+sRuYmE6ILuzyGErIq50Oz6c6qc
o9bG2bWZP1sV5dwu7sH2Ef7e3dyWLE5Njd5Ozk8cIFlY+GsMF6OxzWjQbpT9XFpd+OUTSbUsGOhc
vATXcEza5eWxGaK2ubhVgZ9JzII/REaXLKdVx2Bh9ri26oQCaVhgIKrQFNndtelSfzcAgjTH+l0Q
v/o+oevcuLkLJKDRblXFb6cPIOk6M6t/lGUgAaXBe88c+VLqRn0uE+Jx8Kcspmzrsb6jd9IXb6Yj
243VY9FD5/qhlIOtXLtmmU8Dl6v8TntXA7smwUzpu7rPAhi3nXxrSzj1VtT+QB7GWs9kCmsY4mXs
6/kujKBeoGJmEfUdhqmkP5wK5v6M9uBkRm9+3VxLGgPL0a1BUQhnH/q1WMMN6U+qxRWDyXeLcwNw
eoACLXSib9sN38nlId+qBPeTjUP/PBAUBrNwPQ0d88icNYOyB9JmO48QphmUSB//UpTFH7Npxxdi
/cxadduJEckiEwMBHVVxMDUyTVhw1gsipIK1a3+4vqUdLS/40484NZzc+024XrlPc5dC0HVhlvr0
I+XU2iAE7D8aHZnfTfNmuV12aMKSJHq9emYeIbeT1jHW11NCVyISbIYBW7UzMOwMo5iOc1T/BMoW
d372RTggRddAgyfFr3fTSpTsGibZryYzP0pbt5+LTiRzTA9rVRBcSCxoZxVkiyvK02lC7IHPjnYH
Uvurj81zUyLMWU9uVP0gHP7JtcqQj7jXQZOMyJaTatp3UuU3WWnu1iuyV2ICsvPfDc2I7Exm4Z4H
PC331Hb7Aw25NTMq70bYnrhkUUan3xVvk6cXkLsmMrTnl5qJKsNyXG1pxEK8kbccbREvPekoe03g
a6fasl/54/X3x8bIHQwlEf2grLbDHLgDai+r7S6Po86lq0f0NTFqwOWINmORM7beY6u26MYO1Tow
ummPs8o98Y/FriHzHBSDfw7b8d/N42UDYE2oiQegjRCsK3Le8oK0V1vbNI0lgGEM5rrFjr+VrhzP
TarHOyZwn4/Be6BCcJ6ebUb0j/CdmVHBPHDeNDHq64X1sLPPr12DUBMXX8HjqETHtXCdPjm1w7db
PiVllF9YLEPjEkQ79ui69xFaN+bq/UAvYKaJu6Z5eGzy/301EYsAQ22+hTJK/Pfw1CAqUkOXrfX5
B/sD2bVjvU37TG5YkLAAI2kZ9W6tHdJ5Q/tU29WuRwvdsY8g2Oih4qKo1r7Al6UFqoCVV9onCLeF
fWbMRfnUfATmuC5RV+9I8CLCLZqidSaYquUkUe+4N9673NKPXTs8T2lnYDroAoxvoVMcJuz15hG3
n/fSpcEK344EEkLTgfzyFZSrM6vHy4ht9KRHhCdmfdyu6P14Zxc7o0NW40e0iWokdQoN6wddlJbv
qyG3DiLQO4hgZCzQQJDWHIfRs1+lp1aA/Y1Iokcn5k1rsm79lebecaWOuFHPuu6NK6by3aWzzF8Z
9vJD0GncDvOI4OIC0IljRpSTEfIzT7JIyXBtISNy/vQK4rhAXBIp1iaT7X/JpDHW/STdta5b4Uaz
XGKIEuFuh762eWBq7bJrXbrJEiHUNGXO7hGil7TKXRqCnrVdQC+uKgRuPO5fQyiD0qxZ48jgjNVh
mXZpdiYZCOBBaDf/bLS031oJcY9oZNuLCCbGpbNrgF/1m0L9R8QofU67NJZhzUQmmoONMPRTpBiM
A93EG4/I9sejkU6rFkgtExRfvZkJxmCHAmCL6M/bDlaE021aIu5BkdGBwMDciIUKICmBL0BPTgDJ
yDJgiEjjeE8OM3FqDKQXfdDjejU1PLXMGJk6ezd37gja86ZveHqRjVjnVXh9bIQdhlfUPvgioFXF
3bTUADujQkIlOqPQmWyjV23hDEweAieysEInCV4jYFEm7/BhBOLOzMa5ApEoTmYQaPuMLs7CHMzh
0+4seLOFfk4H078OCTZnTwufabM1B01j+lvmmo3YLYbcFbkn2bdII01TvVhiWArNDF+KrMadBdV8
clt5LSYw6vHEKhCBJXl68c+o1sInD3zhUxEjj/Ura+ayTu0NkKvCMJeYwK9SfFr+/FpLyYFJbO3G
lfwdejatpNzwLs1I4dFIlR5gAh1afKyZ3aQ/o1arlnEcjVtBpuomUrp4qnK3oQRX4kQWJAYVZ9DP
Am3ra2G2a9udzB8jjb7dGJclcaK5+SOtGZvNnecn1yXsLk7MA2Gx1g+JxG9r2+3d41l9gVGN7zgc
d4MfWIzhCtIFUsddg87QFibiw6dxtLf89vKb9Jlnrsx+o/BSZPQrImMLJda4uppBZmq9d3wkq48X
cB+IZGmTa69/ZYRjfGo2gxVwaJiqjPFXbDEyNm1UrCPrrV9J4u3AuLk/TFm1a4Vy6qjKMtyLBhh0
59eEQ6DIOmB5JDTUH1rOHusnbj3dP2MhzRg2Imaeizit3tqAnG8pSac31eDG02BP7x8vHwekGX0F
dUj653zaY1cn25MFSef8OOuxH0fEMp5McXnsQo9f3Lx6aciADr1mYQGJs63sCJ4lKs8Ztn7lE89R
BocaAr6xehwpcKxQJ87pZQ1tUd+RpDc6urYRVmic86ZTWzdzHW59WOjni+lYJna4U18wlsLDY9wl
EzM+9vMNM5ANnRmyRwYXkid7u3kTYKpaGxXAmPnV37P//mNbnFU/2ssunBSiLqPcx7VCpTHAKRhp
OP2w8+ppzNriO820M1otcW/cFHsIKKpD4iePYDSbQALTMLfSDyXcf54OCbxzoisFz9Jae4km3WFg
hGTK6mnSYTIwW57M4BVPSWDdinkqOoHP3uhYCuDVVmi/kvBGUd/t237pWehjHDtqjgiR+/NAFNi5
swKD0HkiQ3kK+AtG0NUKI5W5Hh0WElSpzMHhjukuy8KeDJKxwyGr5k2FfvVAaPJlNGMkQp22TWb3
LQqY+dKj6ZUwlcJthDJhGK3zMKvD49mDq/uJ/TGQ/QB9y+Maj9NXZU6sWOoIJQHDdDKWFlqCUVmo
saQZR4Joj/P2NAUXMIHji2PcBsX6PcwhLlBQ8ECZoC3G46dSZOz6XkciTVncasAGt8L19w5ShX3G
p/GooaI7MjSvN22HSXswxugWlPnGrHzY5PBUV1rd31RP36lrkEjz18iiwlnWqprOqW/8Bu6/r+zc
vOXNaN6IlTMOeBa/fTkTnvqKmZeX94ciBIydp0rufZq0uPHaWx6V/q5rpDhTeFZbr6+KZeiV314R
n2zbHglWg7ql/JFwNdAmYaWOXmk8WzZTgHwAtdKMwUklFtwpPCZ7swzpGPZMyUhlWyJ3IVhrnm0R
l3qO2nrcNQQcQL0ZvDU2dtReXNYnP7QPLiErm7AXULQdIz89NtBZE/TcjXlqCvWujWW74negBHRs
Z8cg75UFvLHt2iRbFpnfvrpDN9DGjnZIBb0n1Bhsgu5FZZkBCYhdf/fTVGg3Aoz0InycNm/+ntJa
F64G7czdoVpXXZ0tZRci1zBU6BwtsLjM8LUaAxkI0WWbvjTYJZ+reeM7zCi0AcqHVw7as1IQ+GsN
IKddDdEOMQHxZeQ3Ha0AJk461QW3eUxoouvCbcWw9wf1QuJNH3FAFTZfFH3jAgRmhaBqDJqkwNfH
EGFuwtCxjvvpiJX9a5hbsvwUecfAUS+nZGcgKDpaOn2lzHO99dBaxbOw6ycQYulTjZryuSK1AjUg
s8cENQx6OuVtELFnJ9vQtbXdg0lIiiG/6KwSbO55DFtyk0BJF2n+xcoygD1Vk0andmq3Yszzy+PA
Y+PRpFtEnqld7TJdTeQvjQkfnTQf9B31MyvAsgoPSdtoiH27nRfxqCB+5DcNl68hbsXWqqOvQjTM
GsCgrXqa5MtCr5F7NGmy6BuruQ5OMm2ddhqO3KM1qNbBH9o4IIJ8ucV5gqJzsn43QHchCxCb6k00
rpuo9+4m0UiBmT4roKrPucblKSWmn3F+2deznApx/uMgK4l16dTq5o7lkoj38U5qKyqKTHxglXPO
avYG1+TfqZnRz60R23qDSicuvT84dTviS5w/pdLuRgSSWEkHuYlTNfjKiar2Sq56q4D/s/i2UtM5
60V3spLaOCAvdWhudl91djHIHd097uWPDcv4HK39rIPwIz7fmd9sswQAnJ6M9q5IsGzBhcdp4jji
lTdfrltrlp2GibtuMnwyqUtkVakhIZPM5jYZXKEpWWueNhHcVo7vNB8AstNdc3CfOJlzJf7auTpp
8YcOX7B351eP/cKA5kLkUQ0flNMeB/oUqIzMvAb0bpdTOmh4MDJBcE9hD1f+RKonWqwttW+H9fkz
V/NDvroeRzP6hUToJfUj8UpX1NoqRVqNrnSJDzD4AJDLCYn2NeHIfw6UmHZTqcst8c4AKxAM2dAS
O8CZU3KCVUMbkijgFIdYyp1vPlI2PGwh+He0hry3LHNj+hpseoSMOzNgEP14iVatBK+VALsKCqS3
rDuOulOMOCQhCWDCnctXNsqb3ts6Hw5taE8BXR9SliWwqWWdSXdVQW/FrglNLa1hM7k9fohpLN2T
iOUlNUVws4Tp3xzunfTMxmitCx1DbBMEB34ZGzP0Y8djU1UFUStWaM4Nv//O+nv48Y/+v4fxyQKg
jHU6zRHLcDI+9k4di3Of9DF+UbO8E0em8Ok0ci8kcMCMiepexhPhwAJdbFs05dkbk5OnvPGeNjNX
G1hEoaZvom6PRhBVtzG3nLMRspLGPDO8k/BcwsDNks3jJXxJbREziD89XpJOhS3R6V+E41D9aykT
Qf6RKYt+bw4hfRtEOScjG/80lWWejEmYPBUse1OTUL5gNER+22Pn383fEyn6CRtTdrP8f0/May59
NDZgSmsdtZpGtxwVmPauRVlL49bOtoyytXd4P3/6HGjhpEb/JWONSB2nQS5mZFcHWrxtS3+ATaan
0wIb8HiOrYT4jUkcHwcwKGINe5zyv68KBRz6f2cEcl4y6SC6BrPVnyoVGSAo0+fBQe3oidF1ESYm
7l6G1s2jXv7njMe5j5etURPP4IMhSS35a/KUcUEE+u+mABpCoenqu78H9PmUecmCzDAlYfm/f8D8
PT47hO783fX4RhMLi5033+CHonFQvuhglP2qORlR6DCApenzeNkHHvsCHl+0/QkdmpTfrkN04miS
smTlFGL4kAMy6NQPRkh9eX6rOv/rsT+tC5cGFRFgGYqWY2oN9b9vqopvQ921u8e7awmBD6a0Ct5z
s4m24GCCA/xb7fzYdKhezuRJ7n1TDP/sf+wC9a6d60CoAw2xQxmk9RXvVX11ybZ8gqW4tEehuGG5
AuBpEVgb4eLpXSAwj09hkZxKRnzXv//Mdgygpf1U7h7f5Z9NQzvRz9t9pxurQhwK1rqvOEJGpCvd
Upm1Rr7BmNxlDaR+PsaI3rhC4D8/jil4CpdRitfHMT3k9y0N+f04NumIZnTVNYvHy4Hhz0RFdMBw
q47FvHl8RfvPWqOdzBGj/ncgGdCpz2o8Gk9+vleN5a+BftifczpNLFT5o7SZwUlI8pvH/lRdQsrM
DyueXsvQMPdEsdRnLUDFknAL2I2N7i6LfTFFw9toTtue2Qgd1hpFV2p+5XDv9AbxDz/NPRg9anZP
lf4zwA9o1BMhnFPiQOigufsO54vQhfmrYd6X2Jhss2SCrd1+1Hp9d4LAf7Gb0L/4JKLrbcst0NWr
rcF05pqiq12PJfl2VamaK2UY1nfV6pd23D/2iNxs8YBEEn9MSFSqAFpG7RnenZ5eNS3E9qorlMQy
SqOnKJ9Yog2RewQnZezLxHD3AE5onzkd+Ze1qw5iGBU0q/++SsbC2nYQB2YrzXCBSWEeshZNaB1M
8g3x20sAPQN5LRoH8zVVuHpSj5HmXLU9Ni0fg4mM4L0TtukROkB6FIpnTIqxc40cyl95Ux5iV49d
lpFRtUS1vtNkb9/rXsFxnyDlRpU3LVHnzPPmQp30nFQNCzLWqSG+MWIO2xgN0UFS3h4biGz0/Qn5
6Ux9a0+4fSJkqWGZ9BQr5BoCc4f8wZC1CWDlgaBo3gr7iXlKtJ/I/rPTrDnl3gR4AXzmXmn5Z584
+Q4tzXCC6ooS3dDfe70Jbk3IQiimUEAGPFwcXJWXPpyiYxcXTwV5E+C9wNCUc601yrhelYJ1MGhd
RARVwVLpUKGaRVPotcduhC65KMF0bkpS5LlI/avre81W2sDcQ5CQWz9hsgSw/DPx1W8VGjddjC19
JYwhZpLp/4es81pyVdm27RcRAST2Vd6VVN7MF2JafJKYxH39bWjus9eKfV8UwpRKRWEyx+i9dRzk
nbUbQbuKZcqCHrLZhrhiuVR48KdleaEDZe8AqeWgR0DszF1NeUR2l7nvyYJwf+dzfwuidmlNYXnG
wmUeg4HaoUM3dxshitlQqQf+RXLukZAU5IUOE1FV2mBmcykf4ya1yRJwEzwvWqwpVNdvlJScU4mj
dGXnnnrD+XLFwfNL1vqmHeCdFabsrWNhLgyddI0JYkCaZjXrOoA0xNy2eoim3jqbkZM9uoB3L3Ho
kk/mmda3CCuawMT7uSgtwCfU8w7OjPdBUMuxm0r3tpxo7wNdeZ2U3bOeYvk+QTYtTfnWFHP1WvBJ
97WG1w14/9vT/SfqgWqRiaf2vq2VpYl+FVXZ348b9EA3Jalpeyyf1wwz+pqio6a+/DJDP+b2wOAs
CY49eZwUnjszutUlJ3qQuoSEjFF4QxeL6mN5oYZ3GUAGn+/r7/tOiQdtSjUv973+Wc+7eOPkHKD/
2VB6/RaqbfFwX/93Y2GBO6/qP80sD3jHdnh1qoekWlgf0TJnvy/jvYn3SJvRiWBkISRPbmyrs/el
wjonvVqSBhz/54VhWH0yveHpvn7urfLvRsmTiTZTuq5K13dW9x+47yJCoHOpth7uq9yW6hIzzY3q
U2Kc/f6VIgEw1jwetx6WXEDVcXUzRw0mkcZeu3fT/CwIX00c691qW/MYTSNMVrNuT7brPNkoZY9l
tARoVgiDPc3AK6HvtXKYAewcA4avXS0GjbwBb27pH17QMaos8ZEs9WDIAIyVwMvTTTLi+PS3H1G7
12iy+ksb1cPiWfc51YlzaTK0rmFoWasnk0bRoXPipdzdOJ/cOT35ODelPLeaNM+NpBOLWFbLnY8W
DU2GNmlFpPGEJE4WcIFJYRQA019t/qS9QttHSSyLXlM7ZNYzUIC5L2JBUlcVDMsp86anKH0eq4Fg
Cad70i02MyMU6nfVPzqmTA7doBRwLNqkIO/yV11+IkoSrzp8rSijkEFobgrRfQ+mfnwvm3L7Vxu9
qJq10ZDGkKpwlU6/IAOWpCrKYTMz17hIMlG3bQKaLCIaAUUuagU/KJmy8IZZgnEQzfgYB80l6S3r
4DSkWia1QEdoHuOitZ7Ryim8iQS72nFcEnFrfgFFd1/8ytoqiLYQoLxblMtvnk+M4BCiOrHGoXhy
Qr94gmCyYhTRH9sl6U+UEFrL8ZPEtfyIK0eB7AvTbSDHM27cdVZZwanu4nY3jDaoXMTOGOgAgTgp
fe9uhCItEWz3iJAavC1vFYOrzUzDI6xwUCU9RDqHo7dBP9M/EX9JI9KPob0Py41ajwU+JFImo9D9
EWuwxh2MtaM27fSzLdSebnL8Kgbgoa3h/iynROz7IU+pgfbRuVlevKD4z0uZkP1jepcg09FlHnP7
IA2Squl3UwBxVX2pAyMmGbNv9pR1iZXA34m4odBEKrh6Z7WJffZT0umGGi9f4PjDCendn8xKT2Pu
Me0WJFOjOO2/9Oi/J7JVJMH2T5XLoA446zt8x/4jLOPimHaoeEfZkedG3BnKSSOE6whZlXZW8zBl
DayEHil6a03AgchpfchEQ5CLbA9mji+mW+bfqJJo71VZtBcOjl1mz92+jXV9NqbkjM1THCjtoRCc
km2rpAWwmF9qWuUzDYwSrQx+cZg1xks8cqcXUZJQbAkyxm5ZD2SGwi5qoK2UJKD2GWbFkNTdbVDU
2U7K0YMgN0KbS0rUXuEbojpJZMhY7T4GhyqFB0WibYzolvXEgnH0jkQiEeTh2K9iLjkPDDOGhobp
IsK7eWiKeFhnJs7o2WW4olR6MZeXrEczYabIy/oQrSYvYd/AaMgnQjvmlpl8i4uMP24rBcNtkqQW
dmcy7A2ZcWj8HKCB5/Ur18dSvS+MqL0aozO/MutZh8tUXeX59z6NjWNmi7cUivdzRbcfspGt3ey8
jCPzIHmjP1bhVoq8r7bSe9qCewUt17Gj4np/mTuGFqmi06inLRQv/WhUFX2/jMI6NVvAN6jm8ZsY
m3Jk8IkT2NyBkPEv5UR7U4sh+ihf8AB6Vwtk/ipzLKwYVr6x0y9v+siCjtRCs6l2M5jhgU7SsZob
QgB665Z78YMzhPG+Tx1z3RZ2fgWTA4K7N4/1mJY7UE0Xhn+o9D21nwgy2esw/ukz0IcShga5pZW5
5aZf7XQ62fhgXBwzpCg2yYA0mz74njLKgcGp49T5sY+xnIYCBUmILjcmVE5UIgTEig1eiqNj9Ee3
kriW+gwpQBF8Gk5qnk3b47aFigoab7cZkKms055LzsCrsEsiKmVe05awlmrTOpnpcM2jOr9Vofdm
kh27E7I8zEguDj31Cnh6KP9nN0GWH/i7BXtWEYNy6a3qmjQ6WIIT671P3x0xfGcQj2ICMM5Aljcx
81ZGEYZu/tSEwGOwcHZNhdKsbkx8JHNkgriMtvlSjhwUzDtEqp+zzsV6igp4KBznteWTfufUJC8T
JQoBOTrSM/EPzlKPdMJ8Ovj0LVdSxurmaXGm5oGOe3wX8WickHL6G4+w34sxOG+WScywv1hpaGNc
l2CeHIWG0Zp6Y9UBxe6O9N8SJdSW4NnJoEk5Zta3KQndnbaG5jRx4/K4+xLZ4OvNhIVkXXMlic5U
qGNtwhXIptj7db4VjEQvuZP8GSnf7/xcBWcaityQncld8ruUbrhabcf2D2nyNeJIwHPhrVWfxJte
l+6xDEB9tl5m76Viej014nuM4+h8BxhMwj7y3PRBE5Tke0YTMyAGuEUj6bJ7fc28Kc/O4WKKMWPY
5t53Lw2+df30s3bB+oJ2ToqA2noCaIIeE/mr3ZI8oVJ/k3oxeRP8v8g6yb7GOb9K00nWBfXEi63x
QnZeTgOwGxCJ1nSxdeMd8AyjqOmDp5qsvlNSRs2uDsrsMBYExsONIVaCm1RnxJgB7bO2VfJsOBH8
dA3b3LYEsWh28NJUaf1RY5paDzpG82MJ41KlxdegfVoUpn8LUhTDLWn011q3SEYNg+gwrqx13QXy
6qcduCnlU+PAUZak1H/QZdK5TUpsiaW9tQ1mZyFBstyN8QX2BVEoJcoY+pyzr9+pitOGln0CWag7
9q5IPopUqAsOQIIzDJ70Qe+55PiQ3tPE5qKcmCuuSZqDle6HA4JCbDCZ31996C10KtzvQ6rmcw2i
HYLnoxNPJ102qPkcOwCB/RJZUJWIqCJdMwYZZA3RZawC7jGz6j9EuVhejGI4R1MO0Mfqg2ObfOXA
nGyotsg5vQbkuPk8INPKCg6rqQo0dy7VLVy5qCVaO7oMM49vQs+PaMJtzAhEdaNkyTW4erjVLSnc
EUJ8C8eAWojARHsmAtBnVj5kPjEcWhcN9K5m7aG5ooUG7gG1nDyJdFwXLZwzK0ZBUs+0zqeUqkE3
X/wpf44q4oNcKHTrxsk+QvGC7K7Y9mKQoOZS9wwPPTy1qfkAbj/fS1rUt8HPOMqiobjWxwIycl9I
KtLEGLp1Hm0dO3ns7Nr4Tr/2wU5l9wHeJQei6GLAoIBOZwvQfCO4e4AU8kzwIiRXwKrddkG+D2P+
eTyS3jG1RsCWaMB3stkbXn+zu9k4GSrYm6EKN7Iq6C4xBlglAyCHykjoiCuEol0aGW+5qaL1CDL8
ubMtixglfL2Bct19S7TyTAjDKlKwhnOPsT7sYnRGbvfHcQzcr03SE3xkbUsjwPsUo5itEwTW5nyi
wADFrmo0g74AeqeFocWA4P6VFdaZ27rzkuOgwD8cbSbTfkgNF9RCONO3b2lAWG0JYCf6UzuAaXXm
vBq1R07gMNbvtRnhiuyDF0LyuPGPWxePwQuxu/1jSO+jzovuxbRbzYAI7LdYpv9l6JZ7OKCQDI6Z
m5M2Whq0fupibfiZuQuKfn5SMymQeZ0w+QIm9wTIR94SqHZNg1F09tzuIHp3fJ6NyiLI8wHaGl1F
PwfxvyjN1veNjHr9bWxH4zqy4uaijBGOJHg8Gl4WpXRkWrX5pdNquPDBKAX+wAxJaFf+zqhlCNqZ
OxoDYk1QOGLR0fmtSMNc9ToLVhyT5qn0ZbIze+jrgRc++tx/3ocmQTQQovsxRPre9fl84SHUre6L
lZHhoIgD5OsE8ghJlIXXDPUtSPrwTBX8nLTleABDWiKc8ea3uBXRQWP0Xs9NPL+1Lg1Y1yTFvftK
lkF5Snp02nVQNSTV95laPaXbpfFOwE1aRtPrjJwJ1JUEXv+ghhjVELJx24n/MG2iKMR88OBLfLZj
aMs1wB8yHDBckaIg42cT6G83ZNa1zAj8maDKQGxq0drnPhKKhuF9mvk3K0KCMqN6ORDH29/S2aDS
0VvN50QDl9ix+g827HU7+t1PmAcWTrx5eMnToN2lXkCqXRdHe+r4asW11T/JgGBNmh3fVRY80sL2
GMaOz4mo/RdD58VZ/TWuJv43HSNmC5PxzY4s0OMEyW9rUU5fOJJWZvqaiKS6IlGGm48wyN4WMGrH
xCZ6Gyf2Psh4BlGdt1bzIljRqI2jmORLfJrgitTVyps/aVB5+2K0AAxPHgGmjf8SFvUn8IjiIcfq
/RI4RbarJRbn+8ahNIgyMpzbff+EovuuNAmHomIfXoJGjyj6tN44mUS5vqzr0LDA+lyW6R+GlzDT
+INr7+d96z/r7++o9rLzNNfWxYK9/d8Pub8zbLfYgW5AbSliCVzi/17C/767rwsiiVjn/tYg76l1
wOD+zy6mLUqSq9V/PsW2XHKWaS6SSgfNqIrUS4brd0PWhHBogKbBziYX469KG9GAt5uBU21Gd2ou
ds3kleIa/ZUo+lWGDAxXIJ2Do1TypVUWBVZV+A8OJIQtDzT9amuEFkAvux8C4IyFUCFegXOjvqay
n8lsAQintkqJa8i3XY82J0uK8lhHFHSbMZwJSgE1KRDHvpFYQpyL144/W9va/P2kNjEPuZoMmJfk
TBZul776SlA4YMb3UPOAP5aF2xyMMu3IcDbozkRD897CRVxx2dq/Cr1UNx2+k0+CO+OD8BueNRzy
0GgeAh+62CRhvMJPvY52FBwM0/POfqN+M1/0UE3Nw0r3fvgh5uwHUySqrJ44lwZGkAjj4aoaXPNy
X6Qtsnhjqvnhvugm5TcK19DLnbrBRQ8PZ+JS3oCMs37Yzi9C0okUaL532KQ2yuh+MOyHqAmvCi9A
fCxrJ1xnJTr1vi3eW/4dT70sj/elWLXdjWrP230psTuJOCemD5hHTMt8M90zM+EMU28Sc/7JISUM
9xE6Z6upX2BZwIhuz1rF+TfMmZx8PZxTRoMbywI0AXhcPes2aM+icn60c0QGfH5UjdetTNcNnsd4
XrrIgD0Lav9Pui/TNT6IzzKrNIR0zDtw/WDsY9TZjtgpuMqCcT8OASeursQT99nfoSfsk1Ckgq4j
R+8TKivX+8Y4qounOdreF+4vyvrK6Kis58433+K+0asUh7jv9YdAukwIIi/daVApr7A7qINFnToC
MpSvVUMhybZNkJXL1jFy62vSgylYlu6rJDU/m2l8NsQDtIGCylLtY2357wuAVIoaUXqoSb9bDfh3
H4oEonREpYI67WMfthibaE6uyaXQN/HfF88hzRmxerb1BltTy6S7e99KhALDIif3t/+su7+bCekk
n4US3X0/pxl3xUJrje6C1lgYcMQ8vbWLyPnrjZkzme+I9CP6czS4gfVY5M4e+OC7U+bvOujnD0GP
qPe+jq50xFRYZw1ObFpUWUyQhKWQ2mUUZzVl2jf0xMWTaYeHGRXxWzt17jOEAxh5bAuKdnhNkd4t
m7Dc6jcquaPI5tf7Gp9/kciW02PZVFFfKv2xerpv87rwlsNpulGJNlBn+uM2kqF5IZMSBlrYMSpa
FqlovYdhtvSWrA3AGnEh7ae83c0lnVeXNxGOX7WO6uN9lTdpB0ZhS4Bv2yPxu+/8d+VMt3QTmbgi
7nu6lpwf0pkKb5bbN2EQLgWpn4QJ5Vo3r18mujaNBIouJgYzt2L5vqnS9t7O2hbMuf9lhTahN379
5GUEhc6AEcoBOed9VeD1/RVWzfa+lOFdRC2qnGuFAr8ZB3VL06L7rC+SQKINahFoxWXSYDri3A/m
7pOG9hYjYnBuGrt/cm7WkKvDOEhcB4GZfxQOk0/+GrKCKQ6tKkgHZYHvqUsKk96en+z6xowQERHN
5MVkDoamha8jt+PH1OCmb0sH1SrawHCMmqNg4Ax4jSp0qPrTXLmc2qLNjs605E6G6XdNXtBhhLOG
EkuhdqWQT2IhVqg5Zijdy5PPYCwvPWOPqBVWE07ktnnssNIGHQc66Npg3bZFD3iK9FebGDDK6NbG
1VLtYxLE4EryCKIB95Cp1DgVuQR/6bUHaeUoduYXsgq+EJnUe6l5MsrKGa81dpNNNWGqmhwBMt4g
5JOcpjjLm6dWoN+oLMbCTec8lIP8pBOOLwWJEQGyBcxr83cpHdinDgkPozSJNnBLgnSr3r0YQfkl
Swe4fNQMG9i97Qbt60qNlCdaa0RLMzI+9keHe06Xi2OtCvOmInLKE7KDpiBdK1P0TNWn/pk2/GFC
Kme45iNSkIZQ7gjkt0JdRFQQap6R34qs14eJYdRk5nAyDGh3P+Km/9XgwzhIuiO7SYzbUA/TtZVP
Y4fgP5Gobs02fUg9lPSOufTsKh/tfOAArXdJ1Qx77e2JBySrcdEd0QN6hO/XEGnhPi8FGmkL+pmx
varJusIbFKmrW+lsExKQ0Q08LY2BcoLG1b/Sljtc557Q7aYpnkTlvgZVaz+FeTxvo07iF7FbCNHo
x9eNxB9JnhtFW/+VE2efdcPVbpAIMd9CIhMQSDdYfxbU4CExY1StyqT9PuR7r/K/4T0oNr0/H/Pq
N2o5+E+5JV5kJE9pTZv+/sJEP4Ju2C3/aaXPtKMhC4vn6WBksbsRRgqjQ8RvAwP4o6vrV5/dtmHe
+wejtd7qjGDmUcngMnvTb6swmK5NEd6r7NWxGDYzOfhehg1qBLLC0V8ovSi6oSwCQQuoYao6zNZE
mJlbKDT0FRkIjF6I0HVo58OUzg/tQKA2aoE/tHBdJEETbXIKbvjreYgKyhaDyLZhRBXDncvkHPvG
dx3X0xndt7gGwOMoc6UlQTFZcYhSgFnUY83bCHlmHQ5k3c4kBwU8pW+uIet9Ja0fjt1PuN4zQPgD
dOmy8DfkoL3NQ6KOjZ3qJ86G8TIr7xpBiXtU1fRTz/UPLd9sHhLn+0sfBV/x7P8wHfWC+gB0W1rn
604M5i7p2wpbQPJeJtmD740w9YlB2KSgllZ0Ypa8zeHsxUEJ+QBrVcLcT7TYWQiM/M/LLM15lbeJ
tRkMqrU0+riYsjlBkWD7K9PuHvS8JGMQ5UaI3Eg2O26vcPYJrO23zEjWmJOBWgcDefJeu3KJJgOo
2WIhIDbnlM3xzLQAtWlGNY3hEk9A7AUJOlbqJ2AqMZu/lY6AOB2VH35KabVyaP+U2C2OmK2zA9Kc
gAkbdzOqlPljkRKBoC2cQSG0HzrN/pogFMgsQLrHzNuNseaeZZjVLsajehka4gFkY5+qmvZX7IiH
pGvTQ8STBagxnrkuJfsaoCfw2Wv1GeNTuPgBgD4V5K+D8M01zPvnZNLJtudfgMdqQzTlDPaa5gCF
RVKt3Z4m9NTM+BnH9ERxWa1VNjBzaN33EJTit0RNbxNluo1tx6/RIsQG8UYoSDibYGBwXm7MGuyv
0WT0ke0BdGKTv5sE/iaaozthKUr9R6KQdo5JSI1w1ZGCS/daCmRCTSaJVZxTxNIhlnkTmndi4fzT
QnWwVNqz6RnM/KN7siq4YN05PLYlEElG2896Tn4LbSXHTPkftZY3CoZrCfrnEbkssWFaWORCxAm0
5xJLKAxV05b5sSoI6/BI6zpaRE0zBiVIKovUp88jHyPJp42DzyH/IegB1Na535MIOphXc3lp5wee
y+XC4snAmdmIMi0qu5MwKeQn3mqGM3cGVXH2IH9tmbiRgQ2g+DQvYXyR769pBfAc5D4CMVgAVdLf
ebac7j2OkXyl9TAODZxc38J2hTtFapxkZonyIsWMMpotjbCog1a8AIZGRduzFGS2JjTkH2FHbWRm
uJcEWc4uMvLfhkOyhjmVsHUJR4KinGyASrzOqvzN3+aevDB8jTtKA3GFM58WZ3DNa2jSlasZ6+We
9+k5I4Qz61clLBxPOt4YWVfsvJp7Lokoe0mUM6DMmYqqQ1e1bxDtDGIMzveXMg0vg+e3Fy56uFEY
gU5Zab2pwq6uYclTbGiJLBgm49A39aefRc8qNbcIAulXM85D41BhycJC4Y8kI1pAqhc3aL/Kwjk9
8ehU20UWvUP13r4hFCx3VtbDO4UV/1K0SbamLOPjDYM92mPI5jyrMEI1mrQftwN/Ryun9U9AXwik
CYSJ/r37MxAOy7GuDEYggvMNZvKpaKhT4s/U+xpJ2m3pSzEs2wzRiShh2uLY+wq1zDnbFEyaQHk/
WZTJp6o80Bjc6sCbt3aTHSzswJS/YKV5HrEnTsjA2PapOnZQe9MoAglvfTkJYPUgU4wnSmaL8pmT
zPtF5irpxSlu1M5VRJHXQPOEx6E3FbOwzmNI6iDO+K4C9erlQN1xkq4SzAk/rSTDjjVU33GrmfRu
hvxpgqix4iIdYMDxcn9XEB+Mlrd/QXYwr706Gzhco3kKfXi77g+/ke65d03nTFXmu+Pi1GQ2/qdz
aUMpSxxgZIQruBs9HrPkj2nPDtEsegK47bpn5DTRCpwLE9MGwI6846k1/KeI7DmK7OGWk1s9WR6U
oLpEHCm42eSz/aBVYOHhQIjQk2O2l1gGTBOoYT8yC3amj8rJXuo8Xw4lGqGit/NTl2kYRyBCKNxZ
E+dnjVewhspFMtU6T4Rz6YaiP5c1OipdyOqbKKpHhzb7kRpAvI0AlpzvL1RX03MWttmBHN/HhNLa
C3bD6kUm3brBbv10X4IcjYUWEtH2vuhyFlKost1dmYnxXITdeM6XdxgqobQN6c1Lsh/kz8c7m2EV
Qpv5mIxLqHHm2iuvplzJVUDv1mNGMOoYxgrtV3A3EEFXKWoJ5udT8z5cNCfXO/Fn/nOuFqK90bz3
gOhv+FTe7ruAhCxPLdW5VV34L/7sngb4ho8O5fSLq9tr1NYP5RRYT605noBd4juXsf4qwohbNn2U
tCqbc5ko2o/LelcZNN4hFN0o478UIx3yzvbrbao1WlfTch/jrnYfDUJHrEZ+iWkPHGn6oBTvPBAR
ghdPNcG+0mhvqoL47MymfZh2toExtslvnk9NG38ZMadDeZN2MF/LtI9fnZD2gZcPwc7kSiuA0/mt
CZ2wm/QVwwnRNc3Q/4AgCbC4Hai4+SPBfiTNRJNvHWCV/QqrbH4Yg/mbNF3nNVvGpw3l6bQN4x6p
G4Gofm48qobsz1KArwwMrpKyn5Jd2LnoxWT2OqoQh3RRd0d79NNX+lPpQVl1uL5vdcLIu2nUafeN
TdmnrxMj9pCp3RV2j6Jr6gRcH8OjRoT12yNdIjOpupkG0Asq1S+w/511nNDaa/30RZii2RhTQhJJ
Nb2U3LIBpRTmsQ81uS5keMGQfAMF1j6IgEBK6vo5rBc6PQr6zKoLQjq00P96OmYg3Z3tlP2cp5jn
UujZv8hrlAy8f/kTKqEkzS82tfxjUZOyMXvAMn3Z09QFXn/BvPY0dy6oK01sdygYkjnNg4pG7oGj
eowsJ9hhdbZXYQbGhJh04rWMAYuuGh8Gl2iZ+6IOJREMPgYhXwfhCh5U+JR7GE/Qv+b4t4kurkNq
1HEhrO8IQgmrRk0TmrRUXBG/Mzug2WpjVcar4V40ZuQtZan4I5fZu7Kk+l345PqJmwWoAimHn97E
At+7v6N4g6MK2uT+n3W1YPgom+Z5IGyS2HArBrTRi4+2gszVp5/0s4YL0h4DdDKL/RykW7oHAhUK
i0IOV5V11fNcOubTmFpPhbS++XE4YEgFWYNYlwC5UQZPasCisiy1TqTO7ljhDGrUyarweK8ULZsT
FEOb6tT/rA07mxyf+w6tE6jTffv/tyvlDOwL/9or4fsgrec33FdaVttXh3+W//UptrlkJmt5+Ofj
7z/y9+fuX+++932ztExzKf3+3xfBxKb/8+2a5W9AWsnv/d+f//vt7jvEo7bm9f3t/M9n/+so/H17
/41/P/z+y/5+AiEV/PD90//19p9v86/f/vcP5OGkz/98+7/b78v/+uv+fvY/n/Kvg3vf6+/XuH/l
+/K/fst95d+f//u9s3QZbdJBW/e4aQhkpxJ56ieB/CKZx+7UdKODf5+ZGqRU41qFVQe4jg0xMimU
YxNv78v3LZA4De5YztooRjK6wWTv6LaS0REYw56LLyXHuSWcOKYzlwf+I2bB34LkgT0eVUjBmOq+
eZzLqwWln9rREeWBs4XShadaJOUz6phLFuDLETNZ5ZmTHLwuJx3e9hhiuckv27OAVltFurNnGm3o
tLcaGseJ3pwDnMf1TjJJCPWjHroWPvC22Ua1ID233pbtR1EH9J+ZqJyW5G1EVRclC/QsTYkKxgXs
4bmYyqb4rXCkjysG+x4DxK2fpox1DQbFw9ptSwDsMk53i0YB1QwOUPOIC/TdnQOTuYxyVw2Cjrp0
5aOVyXFD6tBtbMPxIa61e4vlE44Je0sqNJQELZq9W4YJuGnwPHnDwMxKbZc2N8DWwKWf2Xi22Fv1
gOPO6YtD1kpMZwF1bO4rtP/TdjtY0YzoCRL+0EhgqB88w82TcIkAMtV0I1jhwzVqk2G1KQ/El8WE
irzGbt9sbNN/EIU7b0dm2p9Ral2J/IjHKjnOeNIpJhn4GK36t9tppgdOU78mAShbhONunIoD+pRy
HaDAAyxAkoVQf6oi2SZOnBytAjFFMAfzoQvjRxLuGGeWKFj0L9uqQYEOYm9QH9rkaT8e2pxSalAA
g/DtpDrGA0k7mI+ybdU7X1VcYOxE3fiGmPnDTKZ1bJbVTweE6TrAt0e0BLfbemzcl3j4hYEv3nSu
P+2cFgnbQJ5qHUKThPxL6w5sZpYl6tCITG4HBixMMsOVrmGXNZZ8R/EDJdK2f8VWCiK47aG+Odn3
Mmk5boRsr6pefkOfd1QxKtjQd7J1LQNvDUsUNOJs/WKf6ly2wUvXJT3nkpmtBzOutmaRIzkEXl1J
YL5aUJiaaYaucXI2W2C7aL4fSCS66ViS1KXKYS2zDJBADNZ9LqpjSzzcwQJ/fJaMCbyQ4DWMwDxG
U2OvqiZbjO5M1MIIoGUNvE9oZFGDc8w4rulCIxhLn/AJC9B3TX6SJlVulS6xeDbCcTzZaPdsYsqm
YB5QhfXxOoPse2ptdP1uqJmT4XPIu0w+z+kYkFpKANIwGp9QOJGhKYfqyRQf9Fhh4expH5NZBBAp
voAcYVSHi61BrUFDoTb2Nf+yRw6jdckb5zj4Uh0QRhMt3TaktuX9h/Z8wGPRwUwq/yoT5ofUIGlu
1aI5Z648tq1+dcHrbG1J7kxcFVf6kgROGx/SHvWmMPalkaC1xe6O0dOcX2LYOHzgHye1vjNcyV+I
fnC2mtrb0kXzzhMNoXpA/mKaod5pnSys8XPMPS/VQUH7NvHf8sDa40cOngZX+2+ybLei5ED0Dcwq
cMIvGunr1SXxB5NUdbNQSq8pXwJBHijoqyapt9pqj6VvuE9BnGpc5ShOEGFs8BNStvH0cCDXj0jx
pkMoMxCOWNXfJ+6cVEFJE4enmKxIpKn2gvnzWjmGCWGPD0UwkEqtPiZ8+fjo4RlUvf2NmoT/6Pc0
TErjrOjqP+FojjQcockEcmjN7lXXHqigsbn2eklA5QQmjsz5ZXDzLuvmwvnoE8GyUAzTd6/U2bM5
YCn2vCHYGzUW5oj67d7O+xs3dvOHOUC6rCguCaIGt6LzbJR6TKWYKv4OzAC3wOTD7GM8RrBk8Yg7
Hoy4pcuNqOzfBtPHFSJxv+1pA+T2J+Jvl0rNm1Ut9EKDbvcEY0b5b7FJGwHoHkzemrPNUxu/j7kE
KS8Zc5HfRtyTDRWYW2VxpoVOa67hCaZE1L81rr0z4bTuM3qLvjEKFHYCwnwCwyiI7SvxIeIQtYey
JxTQKr3fscfTxfXpItQq0xsIh0wfLACi41W0rbP1klRTNlefPGccMpM7Z4erlIxhdM8ComFkWwUP
mHXsUfzvkAqgjAkAdkaAoLzuKw2I4IQOvUPLGKwTO99F3Vyv/a79ihCt0r+gxzrOa3z6xrOpuN8m
JC0FiBnchKssiUH7oxHrVi6j71PstvUpH7mbtTYGEmihgWrUWcDniNtsRDxSkeiFV4tqZHtVlovi
VFDoA7APkygGQJylIU8Cx6XVIYYzD1v8bLIfjqQfWWj2cK1SE0rWThr4J6NKq0PTtO/0ipFFgmvl
aquKo6n/KHjJi501DpLXxGGMQLwmuaZBZZFzEEFwGNW2bZV98ahNiJjsFKZJzCC6Wl662Pnm44wy
A01GcNbCbMvkO2xJd8UA5oiueeBvTB5CQLZnBuIErhHMsIHpHKC0FvwMoLp8KqHyNu2LSR7DIYBj
wanBncVjoroKXSxHyDKI5AKisGhM/F5W68HAIzgyhUSs1YpzMZNzFJq3An3i55IfgyKdHjE0rXf4
f2ioybbD0l+e3LI6W3amn0cdXtA0iXPoEOIH4HAinoEkzwx1bJDTz0gGkh97T8fnuc0xZBZ4HHEx
30SZgF7uZLmKypGoN2QfYIIANtGT34x04ref0+hn6//H2HktN49lWfpVMvJ6UA1vJrrqggC9RIny
4g1CvwzMgceBffr5wMzpqazo6JobhTwBAjhm77W+hU8CDJowbhPI6Lu8Uy4mglser8Vg2ghKa+Fa
qxqcYItuckox2Lk44LUm2hYKwKo+WZKW5vgkRHoDYTi+pyu9RG1P2KNsqe9YAjRYscvxHtnOfOwK
40YPHfbBjvYgR1B4Jg/RuseQMXc83JU0LuCFoeaxQq8E4G5pplQ7X3SSqHaUUkIEwQU5EBkws6H1
bgcqV2mE+Jcp96iIwdyGgucj7vLoJGIdDLBa7hyPDGXMPscqJmAwRaHLLSLwsya7JHLbA/cBZLw7
nZF9I80Cox9l+KPdw0kDUkzLTrSorAiilpX+Abeq3yJYbuls7suPafS8t0YkPySG176KMHMlBsCF
7PHaY6uSi+tQsxmage5Kae7AqnU3Tt4Mm2bSviKvcA+whpFqZt06h8t1o6QY9LgJxJrGCk+7rIln
WQTu3EEsSF1opwNUEoKZG2K65Y+eII8cVRUgMtpyt7kPsaPKAnP4IO89K1IfNIgYexUkAwGRzEAR
CUhhV9XoFe2d1sHWYftGfvToQe7i19vqNend9jQZdXjjafUqKmCuzza66kybY8ihin1udYSHZkOX
EcuRfb5+gEOpbEwLseyQkTgrMuucGIN1rqnTomisxCatXev8xw/s6DNjHV+ZeUG7ABebQrNOHZ19
qLJNLlRXuaF/F2DBCuo+Eh/J+IWL8mnCW/MyGChjXb3oScfT6qDVFMIY21T6buQOB5irxSb7tkPW
LaZhqeuisREUq9MFRWn9zFsS3bO2uhUaWRYdwzfJA9QOpQyzoKmqb6Wru8Bwh3ViyPWsqNm+bz0o
6DYAXcNKvRMpGvYeubYGc0hHxY6F1SLoDZto3Z88osnZuHcnNW06CI60LNzJXiOIpFmlkZEb9vWx
IXxiX3ReRq/UYDHWxzdTLGhbG327u8pLcOB0SMLpPk85Ek6E192NTieDWy787qDGMME4NftPPmAc
zAI0nqsJehhNwkoearTx4Gm8HTet2FkK2m4TVsTaFnWHltl+V/kFRy9QiMSPv//2H//4z//4HP93
9F3el9kUlUX7j//k68+ympokot3y1y//sf0uTx/5d3v9q//6rT/+yX99yR/9+U+DD/nxly8Wm6Oc
zt13Mz18kzsur/+fl19+8//3h799X//L01R9//33jy9gC9eeWfIpf//zR/uvv/+uG6pjXs/wjxNc
XuHPHy+n8PffT9/Db+yqqMgmn+K/+cvvj1b+/XfFNv7m2JbuIPkCIWvqnvP7b8P3Hz/y/qZaum1Y
dEVcR1M9Xo8VpIz//rvp/k11eP5U21RdGyqh9vtvuCauPzL/ZtlMQa6qqyh4LUP7/f++C3+5CP/v
ovxWdPl9ici25bR4+eqPa7WcJX/tabyQa4BQ10wH6hM///x4wErGb2v/i4ehclLNbXemiJ6JjqBC
+JPNtUs0rg7KxtKP1lRcIINcEs05ism2fQX5/GrMqveaddMqr0S99RBssjsX1ZqC2n00VaSDpIAV
bM9YM1xA8y6czG9VQTTZqG6YK2iRqM3mny7Anyf3zyej8Yb9y8kYGlZmPEWW6Rievvz8n04md1ke
m3EKWbzTfyIk/6tCYoePxrYOLNdINoawjo7MwDA7GdQ4j7l1bKiqD91trNM9KenF/Jtj+tc3mKsE
AQcTrOlocCYN/V+Oidgsdqae2LXw2KJIrdhaTa9Srewt2Sen3q5fjRSbTMGAOimbfAzbfd01XyYz
Agtig0jiDDCwaoef7Wg8/5ujM/7lHdNVokw0z9Q5PM/C8fDXo9OTNETjHoodREdGTCq3cY6EJ5/V
Y1wXT1oesqJt2aJXWIMhOgG3RVzbIzyo97FW69t/czzc13+5gmz/dcOiVeTaqq3xyV+Ph8g9g2J5
pWwtYpQQNWBqUZLcV9qZgAvFh456IsLzsyiy5pZ60eCX0/zyPx+Dzs3/16OwNN3ktQmn5Dhcz3Ts
fzmKqm9mnpt012HCLqNUrsO0JYwcAb5rF4chbHu/61u5xQ00riKZPhJhmgG3Teaj0UxBQaX8HQvc
hoJwvuugRm+mzGTKJwCklS5xcFIEERalagjdrYjVF5N+CAu08mloknSlRaYaxE0ermwnvgXMtWVN
7Qa9SY7VYMmvvnGtnSzowHoRtexFcEl0KuJE5xZTPPkiOVpuXodytb6qku955griSJqgTMa3UbKE
oVWDDEyNTKekb0nSKstPo8K012VUVGhbauzsYabsBqf8jqMp2Ra9pePXsOg/higYx4nUb8fYN93c
bzRN9WVTs5GsfJzD09mjGUom1kqlMENywo9UUphwpR35eaEfiGy8mcyZjkYrWeG7xXue9txiYPnd
UjjkpNc0R2NKnEmFNCeGaazEzJeahK9HkdrPeqCItglB061Q/ijUrMgHMCgNKm8CiBKLcJh1yMpY
GULkdeK3FrYGEtx050q5r6esB9mXofCSOhuehmVMNrgBbeFw45DlTsuVx47VTaxYQYedBvmygTe8
i588wGazsAHH9XA3sqrbqbUyAm41v+PC1f3rW4prxNxTx2ERr8YfSP30nYOB0ZCYhwvx0mCRP7TV
hLxD6166isBM2lF3jYQkmpiH/i3pWIu0c34oOoEfcJCU6EY18lUx6H6bkhRA/zlctbqCqtv2aOZa
P8QGkKurRoS6NDSgdfnoQIVkB+IeeeBAHheeFrCwXmcjlznSWeTPLX4HlhI0qr3tHHW3iZ5ErxoJ
dZli33slaPqsaF0ePN5gsHpRQ5YIWXNs/D1qj4b+XZvqKcGcghvjJUlAYkjcAFtamRegWbRgwuSL
zUaNkIn6UzZS8vSWTWzmIYfniiNGfWDsZA1Fn8+zyZSmdArTcKGBun5mIfzovZmqCUM5EDKwSBW6
iYL9g6/ozoZwOaKPXX1T6bkbCN2ids8ap0MSRbF0XajgEiFXKn7pbooI8W8cSvA64S026chP1I6s
4AqoLIYWjPE50Rq14w+ple5dshztIdlWSD/ZYV9Sz8792WjkJlp2MAQcQJUti0e38OgCTPGOHZgb
kFx7H2nI13rrzet4ZowJCinViC+SYdGRLQ+gJrljhRGf6WbF8Lu5loqjPsyZS4s+1tgWjhpBqeY0
3jcKv59C0TddQ0OfWNwKUBZwJmIMSHSpLFD2azBTpUR9atcMEFXyXJEjHJikVxOcrPM2Oh+ytQJ0
iepGJqgn6wXoGwqxxh73BA3mLdNljRcMVUvimSsnZrSl5FOsEsYMdhmVtRGh8349ga73PkFwEIhQ
nlA6WWubgWGVxcQaQA0qA2kIaNHjKnfhLM1Y/CbTJjosozckhnqjRUTYUEzG/NNvhljQXjOdrT1A
rXFieMKUIwTbg+fClH7niMWJVyH6IbanxKcDon/+MGx3XZHZDKC3DNyUTj8raWKoXDqTKc7CtdSS
s94pz5Y9b51xgavzIl50WzLdaonGmxrUggzFFFRqpGpibXWSwXuyYNzYRyvhbVKh6B1CdKWrfng0
Q5nej0QOcLtwwpAbwlOZiBfXmceAShEXh51KUCw6Klly5bwBNYsbCwVvsUZwKOLnEGbbMtBCybWD
HFZ7FHrcDTWpuCmm6+vQzkiX8nT+mEp7b9dglbEDjWthZNhQgHvGSOA3FEga/K2wNQgeRk0f0CzB
Xx4pN7MozzVwEu52+3QdiOde9uA0nc31xgQjIrgYyoV6KP+1xHzf45caSTQoYwEG15y2ImwRsimM
BKp6yzPUU0gqb6ksceCQrYOIeno5A+oYm/hdSfrt1HYw4KirkaKn+02LuDux9Vuj5Z7XRpZ7Q2YP
q0hNiS6zNUwzsfBh4pFGh1wRklVzQCCwQk2J2uxcmbwEZubcL41MslLcF3hOU80s1l3K25HWvLdd
uxFW9eouIWzXA4u1OfeJl8QjLwgBJ0R74iloeJ7JbSwOgq5AlwJLWdLal5rdBI8X8YrCxOTQLs2t
VW29kkZD8PnyhV5JPqvkazabW0NF3YsX+pJpi/2lmh8BshIL45KziBf+tpepEWiygCk5orbu4oOb
q+gBcd4FQOxXGqHPgQIFwIEgS8r7/JHp3bjpXZN0FwwRvkaNr8lfpU5HI1f5Z/jM9l5tv/RpI0Gh
VBCOOwxObl2ra5IlNF/l1UzTeSAoWfXNLCJArLsTutR4D6jNVsOtN0Y0IIyemaKpT+QfIeWG8z7T
imlK4hH0kkR1pAYJZUozWwxvl0Rnl3gH7ZOMIRMSuEyXMftCevPG8czHvJyB3Zs3S8PSt3qe9zat
T2Zb37tW9qLOzV1MwYJcB6tdUxh5sakyaJ5SPsSCQl/CVh4N96uFqYH8uhQ/in2LfeY5krIBrj+S
wYFIrmz6+8LuFxoGBUanyu7J0M03ldg5KVtsV89oJNYtgoshBoMOV7JF6kqbzOGeoV2NjpXTL6x9
G80Qlu3+ttFZTGRVW2Oc07JAwnbZ0TCxPrsYqa0Z1hxX1hISXvIUMtpyR+qFtVoEqOSJNLOIz3JG
jd+ULuG2hE/VLQ4WXUOWOavMmGn0mkFoZcNHFVqhfM8/dHVyvuoKi0GCjop9IzN0pfeBXVDMzO3u
DuLCg4jLoMnMM219KxgXpUXuhZ+elVmwTHJyAxmK10A67wU7xk0f4bifusYXqOvxGttv00yosZJX
3WFq3AM7eFYrqdtvLYEre9ZI2MxVZTwNTYp5Pybo1TMLzcc3J+JgGjKxTYk59+20WpaB3EVRiGPQ
fVISZhWMxR7i3mPpWg8uuxVLLsLiOKbzh4h9RWF3FULP2cZO8mzD3UY8xXSsawgbDRYftTlbO2ca
nmKZPvEEI9XIGce6aoP0FjtvAysCMOCWAST3M2QBSFz3ZH14a33BX8il6dYV5YlN0qMGXyJwc0bN
WZm3Cg8l8qf4jaK+9sdyBV1Xzrsy3ovUQbqrpoBvF0SVnqWQW2b4hRFBsuxRSmbBkYK5WrQ3kaHP
t7EjgxidTeiAduAO7e65/U5ZdcCRfae7WJgQLRMi/Tgyg9JtI1JpgImX2ohWSiXzS1LWVg1GYacs
GWyguK48OtLI6zw/TzBI9y6sVb2KGOzRIq0dBWWsTWQ9y0/CtiY2z3HHcqizjXNtGMq6nTTj4Fga
ZeIcjbphQK2GWcpvVLiSAHIGiBKJJtPPUqvcYIpc6phkrsR8B29ysnIyNF3xSOmzXRa0JKvEghRF
NiA/KPGFT8qmbHX0UbQuxw7mkXZknEH/qbK0VommWqEx2yZsQTAWFh9DZZT7Yr5vzF4GwvYews6Y
N0CnDAbQItmWtX0qGJVWD3FH4qeRnrsQqfL1teexfUxwnqxkOr84dM6CqY0/Iwy7Tky4YsZTEGkj
rcmZN0SU/JlZoClpFWPVtqm3NSLrqJBAmjQFVG9zXMe65WeoxlgRVOwDrGavxcp3WLWsF6ZP1Lsb
s464jssC8/q2Xq9K22RF7lOpHNYM9MsKNAPIyXDNuqiFzkE/m/kmiZEHzGZyG6tmv5mWi6uhKdho
ZHPV1cbAmO7rmfWNgRkvx1xhcOm73XWmo2l/p3XOx2iwbAzVl+smYFm0YCq7VVzgpzrFlu0YwVKr
sagCosAP1ZM0yGzHWxgOd+ZSS4G3jFl3etErljldfU4ink6mntUYlpsSSe5aU6qdNspXQzF+qYXV
oa0cK7/peIDz5byuy7dlWazHBAMUif6Krj7z5w6ZHP0vMoRQe29psdHli/dCas52MkANJwMvPUOT
H1XCmks7fdUEE92Yzg+dbRoH+PTfI8r68aVbsi4Mhe1K5UUs+2kWcaOe7C79iZsI+3Mxrvq8BCk4
57qfue597No3PLM8PVGZbFEc/iABlDdDR8yFwzqhatRnlX861bG4z0daHIOwgGtYQH4dtQAjn2IZ
lX0GIda0Hr2I5V0xwfxxQm6ElChPrWqjTcaJIFONcTMLhi9MxSiivE2KYozVOZ7+pubhrPUsJr2V
wx+QKMGHJbpTekA4nLAqsCvbAJQqUqYNN1dWiWAbKWIyIiDrc89PEFq68LbIWbUjK18WyPku1tmT
zCa7mR4azbYllHBF1sbF8vAydU55VxXCTwqEaF1mn9JoftGiYl3x8BxNgcaANj7bd+u2P3YLpSfX
gK7xtqIYUzHTTotyeSy0t9G2p11t4W8CyHQUDiqxcfbWcbIM4FH3VVcKCVRxbQZjTZKIqhj7LuJu
uswpJg1JzAkcKz5YjGZqGWY7x8Sm20fhfGw5ekZJ+yWdbPfVi0iQkPaOMKniGUPFjR7Zw34RYao5
9MjMQ9ucSJT4ugpBEjWvqJLIF11+MWfN2hH7Wq6KmKAvDHY+HZodLflXPZo/WYDbK5bdZaB01on0
LaoNo7SC8qUizWBFZRF1X1zdla1ygI+uw8ynz2eTjp5XqGjLGJtKQ8GxnTdlxJqZDipA7S55LD2s
Ndc1oVHdMrikPCX3AHoVXHs0Y8K9XrqFuhKW1bIUIvOtaiSzGNuMTaIxFFLzBB1n6kfmqJl1YgVU
3n0hVLUIuqWO4QzL7bJQEdrhCJ2lX9stjzM0gDXSdIc7dZjp09OtVjuKYTnD8jhCQKeI5reKwnoo
01YUDqxdQXq27tZ5EAKPCgiYgdxHjV0zXpMqx980lm8Kks4k1dFD4RoMe8akBbkFv48DBe1F3QfX
yspsSjAFmfhxbIPH26nu3QIwYGbFIQlp80NVJ5RQGvlsSnuJTOE/jHmBmk6Cm1GnTW/ULr+Nelip
vLVp2MiOVWOvLPAT8uX8yaboe33NEIwyfE/4j13eB4OZbGeFZX49AzgPXTth/44uCc5L10jYZW3/
UOmMwLr8pXu3heUMN7HdAU7G1jCWyB/TwR4gp1FOYZTOMU/YHTvV2Awm8mCdnr2Uu7eVOMJHV9OZ
dgBtpRIDGMynX5Q5SvTAAy86hTCUw+nLzD2AUdSTTA/6yNBsriUC7PjRysrUeG3NPOStYxxqjf2H
YSNBqfMIh0UFnYnWTV5X5m1G0iXpeNdyJ6WDxrgpFUCHgFKfIhGCtUyyx87I7E0JMW2VF7G+R7sk
KeEtQXJTqhFR345bLAV0c3PWq7Ud79xeVmscq5s4H3+RQtgeEqWFxlb0G8oiT5FG+qtKGVU1HfYA
+s/AEuDQpo8T7NLFO4XDnRWUUHqIB5B5CPul+0Rlw82tyofKiLjX3JV2Vx36UrIGwXYflCA3xq5g
6zrMj57jpYFIGRRL5NAarM7GwXwbA9Un2GDmlyouhz663GrlYZFWCA2zFIlcRB+Lz+tcAlmAmhgs
ZkxIn9PAxEK6luqjKDsQVV9kc7IdTVpewOa/r7WKUph+vWTyKgODXUMlp1omINbd71443EwtYStc
RZ63Vvzgbicue4Q7lbT5L3nqW+uLO+zn+gumlrp+6Xi/5JwxtrK5BjMQ4vriQbAWAthcFbfIaHVf
a1BXyuYzwyJja4wFtPFewDY3q7R/uw5DFJetgD09fk02lTMW6iAqAvQpGnSknL+4fh/Cl2aOJrop
5qDczLZUnSlLyeFOdsVJMRm5AG9mfjPNPyh0T8jyrbVupdvrjwbsqJvKfEF82K89dlks+Aqxamv9
wQjVbBN12WpKrfqQqsu63GGsnC1zM+YqcoXsYUpc42AMHF4E13Bi75hTSYJRnpx0NNi0kdmjY6G5
qOjWcBi58bZUsTTlTKM2VCq1bxEcOZ321ObUL7LB3qN7OGXEsIbp3B6HolaoqrHBqYvpxUt4T2ea
j6vBE6SQLfWi0qGRAyxoCFXlXDljBpbOeCmwAhz0FvuVRyEHPRoLaq/1tkipP9N2QJtNhW2dtOq3
GbWQccwbRKPhTVl4APAy6DSNS9U1HSo7cE2quOSOyFf4QTuoh+bt9QND2z1Kf3M5fSJ8ZUk+MqsX
5JFcK8GawmTNsUpLqjRp7jokHyH0nDwsxNxDtkvbWot2ekl5xxJMzMuYyavf1GgxO4y5jp34Onsq
1jfUO1Ll1croymoxHrc0NNq1V800oKwXjAbs0UyrXHd9eswts1w39XirDtWhw/4X1KMybdJEizcu
+u716OJbXfYdUnU+Js9EM4fC9Vp3wob5Ys75L4ecyxVJg6oh5V0uxEWLyQhimbXR6k9PTuq78Pq1
FU3zwbZwFGeOe2OF+g/vOf3qjs2NQ92etgGKjHbyVUBeR6FT2Jp0fUdTYl/juttFXvQIFTaj+IPF
oUfB5cmqWiW4rcBlhztEN2TJM9B4vboyvIpg8Vkc58l+BmJ2qvQ3q+B7sTLsjCj+tjQIp7be76wC
kFYDoR4pJCVzEX/jFz72pfNMvC2zJfoScuEX6/Ea+vbWFQ2tClFeWgRLK1tNv1EAfqLeGljmsq8+
5+wDGA8CINQkg+OlQP0VJ9mF5eexm2i+kTh4JDGGxKNyNQR2QiRJKfKNniTPA/tXYZkABgSs2OUY
ClRxFs+iZmMwYbODDFTQIaJ6uDCSaj29oPlgeVDAnanrS8107UWXqGtO+Ir3g5e/g7XMMk6gEvne
1u37BIqmmYunHCQdzzkQNas46i5XgbrseRgOsgyX7IbwzJS9s2R9sbP6pOX5kTzki42+zQ8Vzr45
0WF9VojMCNPsrDEfrYjI7iiHxS3S52WSA5ONFvWs4VWEl/1uINOMCnRfhf08YABOQC3FKYRAoiG4
ffWgtUdAeY4Iuogl4Zgq+2VXLBcZmzoUx6EWx8TjRDkuaAUkSjanecyPYniSxoLnqwMozs9pyrnE
WEhtgwYvYkJ4vc/EiGDsVp5tjbNmaRGAV9uGeh3MeORslvm4Fz8Y9e5clIQYpDFvJRGysjD+dsZa
w3DjvILo2uNgOA7A1wkRucuokjb5uJOu9RomTPK6654bzXpORpvp0PKqoKXyNEGri4Gs+qlJLcE0
INKVtt9U2KpcW3ke3fyYO8m36fBfhzk8q0aCcVsgzgjYvp+wMH47y/DmpMWRYKMj9TZrqE+SI4mZ
UgFDvMfpXWkMq1Zzz7rVXNq22BTE4JAd4p2Vpg5kjWa7RRyrqOYWCs8Nkssz2rC3Ja1Giuy7LGN3
5ZhofCLB8Cnz4+g1APgL60xY2mUwlS9z7A6kEqx6cyBlHTXvxG1TpJeyLdLrXwDOPiBQ+7h+Y3nj
pG1sZjncLtepd/NL3PHETDnFXy96V1zKQWP6bdntAvoH4Ss5mcjj9qqSV0zkxym0z6zzvrRE+WJj
iL7EIZCdF8PVDYYjvehI/hJzuo9NLtfyzcIrnyeSJCeTGhI5OYv3YkWS6pcxgftzlFutqoiRY83H
4yx39L5PwKa/CEbi0V1OQ+Xf+l6SX29vs87geLvb5RGMRI8OrGTJD8cOd7lGr4ezo9tGor3BX+bT
AtMO403Npo8hvfrSlG+Q8YDvExagM3XO6rw8bUpTXjDYfchRIsfMKJf1Uz/7JaHyfpJUR9ucv0ic
Nt9bYHj+nPFo2J19C0txt/wp3SFi21r7vOxti6n9lQl5V6dPLkjF1ag43JcmFZs3S/AQG8uH0iXG
PJfqJtTir+W6y4IL2g4B2SDviExP4MKJTrBKdLZh8Z7leAFBy/BAGCwuo6Sl9sPaerbYjpbJ9Gap
oKd77wlQT0YJI/+l2YIm8CBYZgynxR1AFt9Fm0yMqUoClbu8DACoHWnzrnvyjn3jx4JUR6k45KvB
LXeQzy6GyNCr1qqfWuguaZjsB0P6YULoqITMLSN5z8UbghJeka/2MRS0haJQDuqqYt/dli2eMfuz
br1NSG13n/feczlq6PVVyihMkceG5SRlszOEGWyiDiA0E94MBrCMSGV8irH3qDO9bMIiLtZR/aRy
8wdNSeUvavH7qXt9jlg00xHwbUvcCCv6RengJUxjspJBZeVy3FrkilKyWxY3hQaULn01hZU8cYTQ
B8k+UzMvZr870j9CLY92RBFMSIvrnilrSqber+S9lRfSzyOdRBIte+1MIkbtdAIx7MYUbd9AcOOe
E1TJCjf1LVlFtKWnrZsZu6x1n4ZCPYOEO0ahuGQ5BvZGovJXSsuCc9kVDGTfYlC5Nu0RD3q2SkOX
+KqsWmuT/dGk1D6J06Ah0RHepPLzaaofQ+AfWWnThs+1O+CIN2oqflj7e9xx+RNL3b3MSMBbSh52
ESO+dwMkBtTrFGvXORSqlLJ5ws9xr8e7qsqKAwdLhUF5uv5T6s7VmgV0WZfHdAZ43XPUpQ48l/Dk
ldm7iMlIh0e04hwbUq0zBShXLdOfXlO+kFagu2ztVQ/rnQkfLj0bg0ObUyGcE/7++iHPDXLFojsA
JjdsPhm8vAz8Kmc+WtGTPp46nQsQKslPZi/Ffh7hPuHkFY27oy8gHvctdpmR/RnY5Jw/n/3rA5EQ
mUgr0ryLZutHa8L1KIGzVvk+nSBjkCps+S61oJzBAYIW4jui0GCdrUzd2l4VRawaLlBDL4iJOYVZ
pWQ2qiuXLgdxCG9/iI6WB01tD/XsPamDuLjCfrKh8KzsyESZzWEi6UH2QK2tGeStEXNIoKDhXxvx
zx/30eA+hTHkKarsldXusV60q6ok/xV7QikGsD8YD5QWNw9PYuEC3Eh/jBySxfU3J5VQdXO+XzRR
dMafrodYQelcln2ZMT/VRQRA1Svvp0YJuphwnri4qYziYjYwRHFgO6kuAkMk9+SsPqsKfo8WVhJV
yG2N/3jTZCLxjSJ+DRkLfabufV1AEx1317MbGy6j7ZYwntgMYJpcUKePnWCAKRF4LofscPfNgAD9
oaWwrjjhJ7bfhLWvmwSuVr9fh5DJ3BFtes+q6qmZE1w3IHybUe//uJLXkwpHboPrZ8tvWWZGD5xV
mo7QFr3LRYYCUQcXuBvTC31QnmBL/IC1tLCpwuaeccelJBwQIkuXIPvViXJDgjKjxvLM5hgPsmxK
/MJhKBT2VLDuY4sEx8XyGfEYkJJLX7uvuOhaVAQehoEJsgOHpIb5/Ri1NG3yrqGCEJHJSPiDQEwP
j+M9ddT4MIf9VqjjcGPaYrwJK5uUPBA56I1HRMdzRBwCQVDecRw676jNhM25pr21C/Vgu1G+SYGI
tnIZXItF37vA0nvR9juG7E3XCn2Te6zFa/Z1ejWdUmInSJKYqlWJohvmy9AHuTVjya3BtsqU4mOL
nWZwnyF3sPXnGC3vl4Hnl2klNvx23ECAAsbc9uRiHPEYnGqcHrRJ1fIRlPeuq9Hg9+PU+HnesZ9k
OUzbHRlEDiG0QVO/8OO6kRZZ2EP5Uigt9YU1bz2diLoogrwhasiKc42GrOSBUr0XlTY6mRnZLs66
17woKAPYKpBpztSxjmVp/iTAd06Ef6ijQOoXM7VTF1zRUHtU4TANBTr6dASPW9cRvUQx7kmXYiei
Wb+8jPgGo6Wb4YqZMlHBFGAlZ86xO7iW+lDBEd8VWsUkQuqYI/CxefvEhEQ01FwYo3M/w/7NIKx8
ldGxWEWKQ8sPBlHDVADwkFYIFKrFSKhNO9GoHWjj/n4eKGOidc5S8x1B/pfaLYvXDhsZTb2M5rBn
i3ePUpgE3dxNrd9olPwbDTMUUthNpMgiyHu8djIBsh3l9bjNymK6qazuwVncKNY4HIBumnjVJkRO
er4tjNq+tcam3Zed+TyamutriX0uUuzzzeJd0ZJUMhaNCUBkkquQFFR3essUUFVv9jSZx6VzPToe
zEije6eGSHzEmjXFvWAPqjdEJYq+tg7XD7KeQVLYEOpHp1/X9dweQNcxGnqQG+k/xSIYNCEP1w/U
Bf/8zFGc9p++N/ajr4FrCrqCDcqqULTy4KZ9tNMMYzMs8Nt8YCHQpdZuwjR+GAsYCNfPiPeGhpDS
1440lG6SlSN5JWkDPFiwKOnIrd5NxnSpMJHdZBFb9qysYECxie5bhd6hJea3WLy2qW76Kn2ZIxVe
7HOZAbRLzJQ4oNTh81SPlmnPj25jPhSTbt3TvH03eURiuMVHfWGT2P14NmoxnhuQ3zdtpdxdv7p+
X581k7C18nNSxmlbNxllTSefzvGEEcHS54N2lqowTtcPzi3JDPcQ7bmBcx3QtiubEwXmDpIWA1JR
1yRCZoZCG9VmGxWCKj1VSditKcI0YCj5ciixkhiT6wW5aG4sLx63Dc0cqYxkIoc2ZAxspZuENQ1h
AnkNEo4tdDFkKzS5467QSWYeLRg9yPSwwiFe9Sk8F6vUMii/D/mD6b27KIsBB07fcZ/JgwmzKlZ2
nRJBG8iKcJN5zltYIO+Ca9s9uxHuoVChx4qCjT4IiR1Ko8tTqDA64hg69Qm8gAgN28qxJ0rzIVOt
fpNTq6fAFqGhccWbpo20sb18b3kEmRm9ikksj+NNbgAP77zkYdINbu4sfqmc9hHNlzEQQW90B/hh
dM6U5Fy1GWXjlHttkumKpsFPObFtR5am5JKeEYnRXiRRyKlJsrIi0zrks9avEZdAG2qbYwyTnhaZ
9sZ370dBUUKR8tFSFAJvso1VEWuiaB7lKY0C97DI37MSi1xJTpiBUSIL3Z1aFBuUaslWN9/1Mjc2
Y5M+1X1R+HqeDrddDuTVTYyIhx4eQ9eII8yVAmDH0G1Se3ges9qGjxZK4On9hbjPR4Qb8PFsTJbU
JHsQj3CLGSRRjmTKOqmqd+hMJXWf7hk4dHL0BmQXpEx2TbiflMS9i3ns1+xtnDVYBVJ7um8B42ud
JzOuutKOn1p3Uy+zf6n2EPrKIvM99i8V2xbTTg5p7M0EK0F8SvtPRe9wNrD62UdsazTbecz1X6NT
k47komPLx+797OBS+vIqh/JXEcHr3rCtiw5hC7WriUccPvj8znad2wepTwjuCybRYXlDErchjuxW
SViZxDVFm+ku8hJ9MxQMOrjOxsCMNVJ1LFLD87od4J3rXNj/w9157EiOrEv6VQaz5wHpJJ30bWid
WlRtiCyR1MKpyaefj9lzMX26L07jbmdTaHSpqIigi9/MPqvJXsuxvsO2zhc8VlFzqiZ6UIrKKZ0n
1uljXkpcQ18//fUzqHOx2FZNwq//+h9//AF/+rmvP0Xk5okZ7rSX3mcKp/TYd0AIOJgyHaO3iGc1
Aunaio1VmfKg0Roqi0NpFYQnAC8SE942TUr9SGnxLevdbh23nX8Ch9qsRxV7L4biFMwAt3CKdDu0
UDCNlLHyEPIOpAp1U3o/w2QgdUmGmw7keSNnely8oHuaY4hhZukbULbsU5lXA0miFmtodx9J4Pta
tprUdMyUwO4eujm311JUztHX7TYKjxHw3JOdcVqZUpLIZsj6zzwq305pThDVjKgbn08DLExjco4M
T1pqM1xsrk4dAKOMaFHBcyA8lNLeeumyZ3OyoYUnYX3ryuG3Y4c0gs0aTIvJdjRb4kYyd2NSHbrN
kNLYONNmTcP2jQNWhdexeYkB8+7b4DPgnvpsBv1HsayHDsegKQzybSR5FqsqvcnGxilUMB1WUm77
wPwWYCBZ+3m3ZOODGQiZ/92aiwz7NpuqnfTTDoUT+Jf2QiZqKd+r+pXy6HADr+M3bj6qyaBXuoSB
0uJdl5HzARvlijUXtwRqaj69hTm1ylgTaVmYysdOVJSFxt6jPWZvJUQ2GTff0tF6Cbr2d5HFFGeG
H2Y8ffpYCVaWrToEWG7xfGTm2bfsO+XGR8p097CL5g8dfwvoWMeGjzO457MoW2OpRrdwLWo0I2LA
HOsxRtHtwCSgbK9Dj7ScmxluGa1zABfDlmB8szHEyUv2Of0I29wNPptysFcuk3WieYl53y9zH765
sXftMONsNHvYmtKHTdHrkvIwcIR2F3w3WyLTlTsxPsnn77QAP1tYadET7kttKwSEKroPRgffZAw7
gUJCcKLvXjMeXdyUS6FMtnfm+YW5Z3yHZ6XfJwF5pLRVZCVDtff78MPw8m+laYfHgnLfx7BOf46B
N658q85OgqL3Hx4LBCBwr8S3zVUeOwDtampJwI8s8GBKmpT0tHMb4PNsShUvVH0ft3lZDIfItHkk
RrXWYGWpS8SwZUns8HGkrN1c4J42hWMzuIAm+fVfQdzapJ9mwErsVoHADyORK5JWrjMG2kd6Up/b
sYngzXlEqTChVMo798TJEsXNywtKxcShfe7bCUi4y1fV69pdnjM+nELrEtcAWIyhIE5WZL+LAL1d
mKN/0WPwkNV+z67znUA5zizwC1va5u8Yaf2SE3zrgGhrPeI2sRtuh5mzKTo495j1XewPgd8lOzOx
7huxh8SB0TGOC5YP7sUgrZvb8moTC+uAn9CHRGSaBXd+7eo533UltNNFubJqHGEhaJacx3U7TNZJ
T06IobBFL435i9XC7qhxOWfVBzcWLOaLLSuiwnQVDuX+S5D4UnMGVZ71fPz6C3PwQn94Mlnj1N5y
uidOfOCuLM4iHQcRPIKeba1sVkbGNPxiN/cltn9zDZqP6t40/Vnw6oI2urighta2i6aH1bH6RqEr
NS8wdZf2MCHd2/Cl8DXTjX6eAyQ9e9tnuGe/LDbJgCGPClxKIZxrXfpvi9jnR+6IVWmx30XZQbQ4
s3scjJuv3xE0HDWiLWZ/6Am+u1GCz4dSmCGRchVbeD+MBIW+zcSrGSfh6n8vKbV/C6n9OULk/DfR
DwoslOfhnCIuLM1/j36QJcwMy8qSA9mUVetigWcIxkYQx9yv9gkVHXsbt/raxq9vIzt9RTHCyuUC
PQxHH5H2Syujy+RnQfQHLuGioOY/23kudqDPYbUtlD+JUQAsZXFgLr1LclbGQdvvy5vzxztRB5iD
52Rvi+d8seB/ffDxqE7kpMO1iKOcMo78NNnIqS5uo3AU8a1QtiCHITadP4zHZAAskmSN2tAlcUns
/p/SVsLlvfhTdmyJyZCTNB0hTAlP5a/ZsXoek6bl23LojSokXwlxO9IPDhMYz+zy3VdaQevsc45N
+khyaux85xcVuflj2DTnuTS3nh/zsjF57oVKPuGAqgu+HfYolOVdYpqP9FQAF5eJx4lUfo5QIXbY
uW6xJekT6PgwRGxBguQ5pwLlPW/ba98HYtPHuIXMKcJ8ZVoj+S58X15vM9EojJsVJO8zDFSgvP3y
+zh7F6I49f3c7L0eK13rRwgL/nixWv0QjvQMJfbA7TOX74HIrmQ/aUMnVEtHqmyRE73cfgeOhnG+
9w/FmPNEtd1R1sVPoyzcNdVtzqnKK7UfPBx4seexq9SZtQsj67y8P/Svf/Y6FOtl1Df4qN3InMdR
Y0YVrVNuMsmbEE7lnoSg3mBNA+FOwAQUgXPiNk1yky2SZY8yoskU6f0cB099ikbYzVLcWW3w7huc
R2Wl7GPWJU98ULsiYFoKkx4ZZrFvE5B+1NzRd8tXUJQSYxktUWD5ozXCDRmbOfoM62sI8HlfWzyr
Tdy8seiaE0LO168wGZ0wzJhRAhQigKyyqxtgeBBUng5Od5k6TFPLH0Nz5R1vc/QPT671334byVJK
zruW8My/JBlz0+Egxkd3+MMPkvqnIV4mSWjRlVoE2CpI1niH8bgFGYOovrtN9cQFA2t9zyEqZDBM
biQ8/ucVRSwrxl+eEtJkkqijSWzzb2EyCfnFD20ZH6Y0IwOpY/oHA9Ii5WLyMRB3V0UA8tzBeR8x
oVhsTVwQl3eTEZDxwJ1uk2HywNmExh4gz81lRN2umR/K0JPYHwEZ/+eXbC0pu7+8ZFfxdHuuJAT3
t1QgUXPdlVmLGSGk8wMGxC6InCMEjt8VQ71DFHKBLJ0UY5A2zloED85iahwWk+vXK/n/NzRMwvNP
7/XfQ8Nl//G/nn6Wbfzx75Hhr9/3fyPDrvoX2TVSiSZWMtt0pPp/kWH5L2cJ/ZKbMbFFKZNk4n9F
hr1/iSW0rCSnVyUdnyjnf0WG7X85RKQccsSua3r8/P8oMrxkQv/07bAFSXvkcdNBt+eViL88aFWp
5prxlbXP4Uk2c+twBbILDoepPrvLyTgMr+kwWEd8XxfLyymeopQ1W7CbmB/GLWXkE9I9B/hp06GK
35xieE4zXNU82M56zs3g6rnBzjbKH1Oezf/DhcIWAu+Hi5+ElCd5bPWXdGc2GGYN6mLEIzpnl2mw
typKHopGYBX2J5BZ5ZUzJ5PHDKMUAIV2y2pVcgYpOcP5OKzMKKH0K8ZW+Kfvwv0fb+GfDx9M1f72
3gqX4wdbqsM7q/62pboG5t2oKTrKjnyq6hxs/zA67K2n2+qUzhp51ESHZDoaE0et5ca4TDE5tigO
TbCMa5ZHc1drR56CaJzIKXDX43AMT4GqYQ8+APr00PDv4/bUupC2XSIuK/BQTMrGzt00NIVQXuIe
LavGpRgUl3pKho0HW3EzLu25XgkilDvbHqcTJHFscEsdfBYTUU7iOb7BjjKpRW12JdHTKK6Ok11G
T4ugL0aptrEJMTBv8X/kzbkA8TXh68SEiKDn2Z29nSfmX9kEvd+jZW8VRgbCtB/cXI/RdY7QtiZK
P3DKDBEOrfFjNLpib1fRLzBY9aFOqh9WrPR2TBF95qWguDGjW+L4x2KwpnVOZnOlgp6cjcMG7glq
NczwaqthAjPCsbcT7OlZjs4mNcOjwMl8ZkJs/dO0yy5jVJDLENUzZ1K5j+wqw4PHLcxIzKtUDK3d
mr5GAfLBnaOPvkvofwTyHKcqe6tpUQBH+wVKDszYpi+u5QRpphcvY+zO84I47qRy7TJf3tJaSoLk
NTWm9kHbz8WATchbAomOwUUWnJS7qmSvUcY6caIC6L7ppvBU+iPTZWsC6doZDoDu/LdTaVorXVlQ
pTC4u96gXg6Fkgsr7vVLkFgf4KXyOytyL1TBNQ+pAdRbjIJJSOrm8Imq+TCACHjQ/PUrTTBpcPqC
RjCvesSIA+81M4EASOo6NzVGaPh6REjL9nFOH3RLGCGuH5spbdcOnrtdZE8bHwTJgx+Q0g1TzOHZ
2O6zTEbbGkzw1p7J5mdVXh/gMT8OltJn2/49zJlz4CrJYQeXfN1zz6FLgPZyR9t3nl+D46T4R2nv
UPboDopyg+0fHd7Bgr6lmjMz223dut86PZt7Kut+R4uyWwBbCWnvHDndr8KO5woHloPhq803cUlf
BwTAcxk1iwfcV9sygFbTMbvsw/ZoERHni5pTC71Ud8yZ+AC/5W8GWEXbGH1t6VPvQdccAbqvmngp
tTF82CVFfpehL+dQ8IURjq/w8p871KVg9pvDvFywcs/uT7ocxmtPR0IOUJ1aeelsLWi9gLLn8ZKN
2mA6Z30iYCwVZ+GvSZvxbrYGbzWGIVEcFjUPoSilb+qs+8ZacVmZV2pox2OgTlD8YS/BhT2kiaGz
vZF3LHJGeg93EZBOZ6tXb+hQfgJTQRD55ga9cZeXO12qaTelOFLJzS7BNGsjKcDgt9Z3BAXzExS7
u7FNxmPXh6ecqshRQIFG+x7A4WyLvskhr2L49EmAVDrdc2YFZl956amTzUmF+bxmzvqianOE3vtr
9tILv6d9DHqm7TVdYPcGJyGZrEWippuQ9YhFHaQUC4U7oaXjYRMgyUL2p9080HDkM7GFosCwlteJ
qkFpUjvEE3MQF/AQ/kg/qc59tRjsPDDOdPkYSFZdeRb4QzZF1O278b0Kh/RC5JYpRlHhX6FoQMWW
c5QJTzRso/nJbng6mghzdiS6QxvDckqaeOtJ00fMR9CORpReo3yXZaGuqaBTEeIbVxZ6RwfKR0Mw
fBd5ab3aW4mFoe43DuFg5kmpJtUjfWInGs6ldKLqtZMEc1FQCUPYN5Jg20rN9nMqjXuS0wG9SeqN
Of10JL6S3CK7ZSgjxVUGOXSOAUaSpXrvSn3mN4wy+YupCApiPKBKib5jkG/8A4HCMTGmVYWSl2BV
Gc5CIoi/s6xDBsh1hsFQbkIvjJ/BRzBoD6xkC2ATeHdjdBshRU1XChIw7NcBxjTV5EQWXzK8teth
EsmPfr5ROoUrt04+zAwTqq+Vd2V1b3d0vUBiGoF7st2cpII0mExCrs2KXLiMThUhnx38mxKytzWc
anrXT/22zE19znP3YidRupKNSh4m7UYP+tj67U8DJNWPaXRZGqoQ3lUcNtyOX6zpOun80OTSfham
qx4m72eODb2Ti3dzccqOrLGo6X3zXMX9/Gg0j0toWubxW9iNS4iqtnDMhNdh8OSla5v2Li6/2dn0
bVjqnIYRrB4TWoZN1PWcCYnToNJDjDlGDltNE9Jw6blsAmtLV8VjKs01NQJySYCLc1E7w10JoZMH
gkvbaN2qHkus66cXvyJI2fVRuNU+7S6lZu2tGn5yZpw7x9H0NpBzA6A9MvRf6gHok6ZFfKaSITe7
+oGY+kRVz7Hzve4Aiv0Vtr519qG3nEYMYesJxMomRDXdz9/KanHPlk5/Hsf60tBjlnSeRfjVCo+t
5c/0ByfJsyDZvhGJB4O4tmMKixx3B1XsGxzID9fW431h54zeNAox9Cc8br+x4l6KCYrt5NrfeVwv
Q1hO3y1piU095e7eG/qzwnlwR6s1COgxyu/MfGmqEf0rNk99KfN0eJy7jzjlYBNTJMHpB3dtnva7
hhIEehg6DHqjym+TLIqbbmFWTCOVBOYSehB1cUEKwFCWhz8pTvg0q2g6x60xXahneZvT4KNQvXzn
i6wmpdYUG/0KPQX4vSmeU0N9VNRlH72h+EQGGF/mlsELZqXDMPf9kal4qdR4T0+vUONjZX8Wdd59
wN6hKBHsH500uAUKk/RjEAALFlF2LwdeLjM9eetblDFZgoZv9G8DvHZu13q/QGTWGj4L0Ftw6SkB
iwGt5+qPtvnAFBLjkuXqAwxP6wFkGf9vFHgtvN1Akvuj96hYqwGd3HpExpvSLRdRKctLC2d6Q7vx
fV2bFfhDdzqYQxntmfqXT77S9ylnQrOZqusc5uKENRY7RsIcNoJSTqhGi0tZzsPFCN1qW1DydPWz
+CPXZboOOnpUx3koL1Jk2V6l6WucyLeuk9ZDzKGtZZvfuNFokTOcaTNrm/0ovOYjtAPGDfDXb3mr
nG1di6XUht3D0T4tduB2DiO1DPfBZHyOnsz39dJObCn/zSnueEH6qRyXRW6q7ANDN1b4UOUbLI0X
I2qLbZZ2HFuDej/j9F4R+BbHVtGOKax+ndIMckMlwKtrh/DBdC/xoxnVrVNJe6RSipMOlSqk9jKJ
MovSlNlRfQ+ghA0Ap7gMe2vt2PmGZlr/bpA00mPQiC65dOQ6an72sA3PTUySu0AvpjcHGiNOa7w7
et/M3LCbHKp2WOg7r1uawHQ4njLMF2BvFOlBwWw/FhdOR9OpDrGhswJ3EOTab0Ucf9q6UhddkFYh
0kSXpZcr4uv0sekh90Cy4rlr8u65V8FbEHakEBpqWKkn7XY+pYdH3YtxZedmD4r8hqnHYQXaBJNF
GRlH2Klg80xFQgt2lfkHMbhn8lBrwU6xIsnJL6a2pYWHd9V14zDStcoG1fgl1fFxSO1xr4c6PLg4
0E8iTbsNJH/7SHUvzD80GauX4mUu5yNHkkPXdPqAOx1uZ4uXtOkOtCD8ajymgq41oQDAj2Uhl8Ee
GsJ8SGUIQLY3spUTOdOqWmrAavzeTZYfQxrYL06Q5ZsJwtu2ClvKyuud74TlKWVdDCHn3wtiqeR1
UBRy2oHR4bg4qHFx51rlOdTNLVIhUfK+4J/bshsmqqBs2IQe7OEZaxS/SldNvM9BpO48I/0RUq3K
PLZfC6dAz/CC1zpBQaS/B8R59jPhuUzFqa3D9o1gH7dJNUFsNTnzguthzxQAeVNB5YRRTPb9BLd4
PaWUFo4sjJuwweLjs/lPmITPKqNa1Y/EOYBdDGqRFxAEOwq1MOd20nxh6vCjMtrmnhP9PuCSR9tO
0u5RZux1SDzkVGouU7kFgsWWlLNg+sXWiQdrYbuRiiWx7TG2tQ2asEiJJ4TjwhwW4+hc0BVbUp9c
eEKfDsBGJhztemXfW5gDzKiDV4rneKOsTD7PZGFpCejEQSRvJbYIc1wOFMbJ7LnSTKFzwEPf3I0R
xoDcobpknCcMpyGeVTFw3jPQD1z3EYUfucT0B6YMrPcRzUEgOgJ3g3c4vjTEQi+cFenYgVlSOkVx
ILpdvON/WMse/kVl+Qa6O6HnZzV57booKmSNqRs3vTW6T5hZ8AmWk0JYp8FlSFR96jUMz7I2d42g
djwPsm5nA2ypB8Cg/YwfdlSJc+kaxsySmarFSI9bHuGmcTLSy+AHPEz+m2+UyYPXuh+tE0c7bMx6
LY0ZPZSNkc8TgjG2MTfz70fBMj1oYP91G1I088Cj1ZO6dM+wDYLbsIhMS7lBdc37u68FoxdBuW6F
uLdJNO51NN2l2HX2Q+TDrWoQ/QfL3ZYdPVmV5f3y3M6/Rv680c5ykBu5RKArYKSR4W6mJefSUz3Q
NOWI8TSoX+V8J+jSAONSkcvokp+trc1TWteKa+/YHMd88E65S2dPHf4Ym8Xbn7rjunbK9zYck5PU
FVVNbYrXXk8sS0kucSSP9SF1MPsidgMJBwW0thU9Rlk3pYinrBRNanMiAnL94sOqXmUUiVtGvUCZ
E+vKMuXvjGlIll7OAP6Ts6HrmHK8qxATBAyotF7g49bxS+9k6KMZtCalGVa0d8oMAwi5ukQlkmVs
PNYt9r3aKY4UhTGxbjVvvtfxEUOw4liH31WNmkCOl19lQtkhPh7G41yfJuCN/HOvSWQ3J2wXZxt6
xrrQuOq0R7aF4i7aztN9VBEgT3tVwbKnximybEL2nsciZHK6b4vP2Uof0nrm1sKshtIeEFUZgaiR
aM8DAZg78sCK4qAx2BX9xLmi3ie9fw5ct3zqdN7t5BzoQ0rxLlzTxN4iz72KjoisbXODtSZyls6A
sasQxnvY4EuawGJVLU9MMFj0IRX2+1izo1doqG9ONN7PO7PhS9kNMesfKmgKjhh2hPVsdY7A4sN2
E7ewgZiz3Js6m44kK/SrPeE6bABOVjKC6dB1kAGB6K4Lx9RXalx4cKDyzBPglNHtm/0U4MI0ZGjy
h/G3T220A99SfQ/GtzxrkCgI0OLGBJTTjJwFviY7Y2oHd7Lla+Rn9QNgUGMf4LTfQ9ZTa0sQbRWp
Z+6pDfou6Oy4Szy0aDudKeAL8/rGmAgKYDtuQwdCrfAnfW5TNNw+G06Rodg8VPYjhkHzYKCcblKz
G64WZWKVxMablHNypjkO84bpok7P+n2g84MMZNnRD0XB+Mmfg/Ic2SmXx7L+OemiPvhj8Whq3z4G
np7uqYyBRJ195jqBnZHzPuHqYa1oH2KxkYxMz72mCX60ifTRHNRf8cSqAzk6kBstjZhV/6Ozy/Ls
sC9kM2PLCJAJeVeOPr5s0kdv5rbSjsWJCh+xxmXQASaykl3jzuGFEp7Ppt/HlYNe2j31NVZFMi17
KpKpHZylvmlhoRarcT2LwLnGfv/NFtzwMQC1b30k7kz/kE6VfkwM/37qc4ChfTs86ZlsoV378Udo
EMbByfUwseWglj1nOMleaIplc4fJclRE1JhlvXrp0F1KWUd4kBwMpuOTFY4PeWWYTx3umr7n+pOp
Cv/ZrG+TyekFZHO6KS06kTVW6q0xS5tMWfraodRemsZ4GHL/SAGVffGx+pEerQ9e2z70np8xXXCa
9UBafxu1ln0M5cBQdwIyIWp5+foh7Di3mMumBnnEx6fqZycd+mQDbRfKAabRrQPfig8+nPcQtN1t
hgIJE2PAO8TST0xljbJ3wk16lhjEOIRwvfuSwvwJ8rT0uFjT2dsS2fMe/ThCi3I7te0OsqZiz1Pt
Eyf/+8CVvzQYg0TPwz4s1NbX7icOsG/xAHJo1o8z55rbkBTGNgzhIpbgZrHAlYASPHBDxJbgRJjN
2sPQ8SwweDLCq/nAnR+t4dtrMVUK88hZp331DY5iaT7gQ51fOdcDNKPqy8M/8khFA9cuydyOtgpy
tCXO7bjiDkx8wSfLc24aYomBaDcKl/2d6U3OShDcmfDQ9t1Qg1kxk0uUzxogtU1/26LXBxweZ6N3
OYENtEcaWbjpBEwB7oFQuCQ0l2yUIdbB6b0ALbMx6VvflFQuX+1RnpI0VAfZ+FsL+wnFTmHxyrO4
036/bQZ9mXFLbnTlerDKcUO4msIzE14wDHkfXpsJa32fB2AFspL64Zys+KpWc35I3zqcRCPioBVP
AOxaGqQ8rjHnKQ2S1YiAe/KhLDx0YyyuRWvtVBrgGFt+aJg1OU17NgKoh/PgndsRvDdamHNQGj0j
hss2e+pWaO9pArqz4d9DqUnPLJ9byVu7yfmDj8QrALBZ4NPlYL0H5oTSO+Ttzctm6ujcCqRAIn+U
uQKDzeLw5vlL7wYnsYkWI9yiVrH9B+Xh77YHl3yItHzL9V0lzEWX+BM5ldOfsLGvBnugBtlOjKnY
0jLw3UkG7ghJv+9NHO0ytd7z5dQgsTxGXvfbz0X3psPZgKY4+vdKvlOGMOmQHhcM7v+kSv5FG0Gv
IbckPBs63yLweotq+afXGIuhiT2KmHlCSCO7KS6naH4NvHJcsN7ut1xyqYgL0PzpHl+OatseNwB8
dMWmxRz44R/es7+wSpfX41uSx9pjeUHZ/YsO5qSZEfW2Lai0wIo/gxA/4kTvGiPc2S3Oqrm3jpVL
70pVGvthMK/+7MrDf34R3HX+/rawpioEZrrEhM1r+ve3hbLGIgQx4+yjxn4IXQ7ds2nc9WCHTqGe
f9CsVm8Sa3h2GrUYbng//B6MyBgPj18ZeMsNgpVZ7r9EaYYP8SXoghfpBs9ZGAdnOyiYS3UTvtW8
ecOF7JxypT+NKvJx8bKiajlSGLg60EkDHMkOtnacUVzZmIRDyAhg5PVhA6vgWRtpdd/WZH5YcsRo
OXdGPT7PfWhsbaf97S23KMf3aFSIh3of4ILeOgJCWEpq48AOw7DRig9uzeXMGRi1FZV9Up19rjLI
J8VYzKS0z6xbjOVj6xw69ipv8qXop0k2BvBvymg7a5cNs9j4ZnuT6pne5j9S3aO2xZ3bn2RkM/GP
3Z94Nm2yJoxJ0AUOZcOiJKLoVnvM1QwRnnixM0O3dUXt82GOGQp54707Rd4mBMUO0NIn/+WWh9w2
4y1Jh5lyy/LFauV4PxjTswKvBMTUv0jOwjBRwf0furRu7+eUzHQihnC1UJjYUwGYOc8D8E8+XkBv
5eT8Dkf+b1FGJrboud3TnfprtlAkGit/yYAPMOvXYkt616PwDD0Etr51mM2BA055GqQptyN+I4XA
B3Uq4ptrTupYGxmHLiirmVtgYuGqdWFUybwj4PwcRGh1NfO2IKNEwZwgBQfL8YDY2MlymsdiJmtE
2hnXf+Dbt9KKtjmjlWuk3PkCTNpdgfbfNPOgjhBOT6mXlScvBjPrmXDPqD2w78yeXAaSQ67iZt98
ZQ3py0wHmsJkSwmHirxDMWMlddJfKTdLIGRtSQlyxySNk8vWMC0Hj75Fx6ojum/lXHnrxCzU2deD
gk8dDtsJXTCR47Po+nQTZbOE2bCLFufr8gXq08m69TWJc9cJmbQvahsanXkOIdwf4qQ01q52neu0
dLvUFrk60qe284APUAPnmSD4yxCwDpY6YWz9QR9IAcGvmmwMoBE3JSMJTszlH7t8RBPpBAUORnGz
fcgESUINZqNtTisLG80bg+DaEDla54ylto5POPuLG0zhKACfwb8qBmhJOTxOoQg2SY2a3iIA7R1p
sTj7BVWbsdoYLfJVnMHv9ZYbj16Rhkt6y1uPtvBfcvZ2U1TU2/iocsAjrXu3MWnGbM1NzIDjySmb
98M0BUTqW66E1EJkRP5diT8yvaMhmfK7eRHKrPJHTlUcKSASlaF+DwaHyz8HPWb25r3lmjz9LJNH
ITQ3z5rf96VkFhwzgPFMx7TiyOSg3rJMlltRUhijMSUmXmAcI8IC6zEiwQitDTzNSCdflLMDKQKK
g+Q2Z4+wd4IxJE3g4kHRBgJOyNeXS5igIlp4/S1+6mEtBjWopq9PlWYi/1KCsqp9845Hc+PlPNZL
ZFONy+fHCBu2GrGlPGwvFJH08Bz5K7kGmBw0GKV/qUR+4nyAn9lORZBs+6Gb0R7qfseochOBJ6Ah
xSu2X5+K0QfGQt880QUL2Sz1LmoRqwPvaV60n68ftDkeWWmiQ2+1S5qAq5Kg3Mc0/KfoVx+1HBnH
aF4F1QJnCYkiEf64CUibRpCrYxfzDe3pM8uHFnwYEMz9gqyjWC7eM/ugtx0fN1VflbcpRPZ99H7J
AMcYitBvvYQSmxwSaJDyKfcJBxs3n997dw4wCvdiFQ5BTks2Gc7CEr9ju/pQPu22stxNxGjhA6af
iUvYNK9tAJNxtHHcZ6fXmrKeie9ahT3fHLlnWcCjuC8Sr1jQTuNL1/bG2uDiTPsKAQUGEJsJZ9k5
ocV10VMPM33E2gPSVLR4rm2vuFIccz+CnTh8zWl6RoRPch4Jl/rkdfzyOdZddA1JOATLTADc4b0/
xJTFmZDEqiw9TEkjtv3UnK2u+2WFeqtGh+27YvYribuuepuuL9ukLGRM/Zpnzj8uBoIz/FR2pTCC
4Pj2pU161M1Ng8DuXbuvPYPIA5HGQ2wya+qd8I7SGsjuJqBIu+pqAOC/mjDtcOG23waMq5RFwlqa
aps9yIOOGIN4MJUBIEsCxCr7Y9WZ5W3Ee8WxGjenISlhszmkFlXoLPUMzmVGBmBhJxaA3Z+HE+ua
6T9VdmCcyZHfmBzXzALTHw3lILvKh7QQlglzXI54NMwwVIm6y2jHipP9gisPu/uMY9zWiOv4Wvpw
+sO56t86Os338TwOW0ZL3nM2NOvQ9gN4vGQVk46LTOt25zk2no2c4DFGWS4AkmK2kD4q6inByko7
dY4ujZSY2GLCSRWHXkydYmOsuWEQ7PJC/zRpOOtjoKtvskV2zd3wMViKuw0YRCsdzGCc4nLYhQGf
p8fohODCeUj0NmvC8ZJ0bnnlWr3RxkS2o2EjV/H6C2T8JcMYdGDtXQOXkgpT0GTQXyd+GaGhlDCR
dPubSbKFks5BbpkRkHCLmpQjvcjelftdFRbJa1IZd8PwwHwuvxpotJSAOXcNHUFdBJZstmfM+WBe
N/SVrnD0tVs2Y8i1MEDXZnLrhyUQ1EUTzwhfJAtp8SYlMLmmrx4dFyxJMrvG0UidVwY38HPGnqro
wnyvl4JJIHk3SFFQp9pdJjX3W/xHmEpsBuqKNAVe++ZxFC5mH2M+Uf8dF6B9krzRB89tPzOvGnZm
bL1jEq3WRPOjNdNVRnw4IXqDgikMiiNJluTE0nanCZJyvvbDLVGRdiGW6522xlsGn4cjBVZZkz6B
k8FgkALuxSrSUkseA7bsZ++hU/zNxtCdSBeQerSTx74Ag+1rpEfTwKFQVw0gTYBR3uIAc7xg4Y2q
c0c8UhCkXSVto5/nugxXDgnjDfIU1nCzPclZ8qeHcklsELsosgB9uqRZu6BDeXa9dMVdkMaolvUq
DopwZ9EcYPLaHtM+JrDnDFdv4oN3B8QXwgAtMX1G74UVUNLlmPeQ9oyDEYpX+SMvDYoCXaZAcjnG
imq+fU2gCHIhvuUMx6sC4sA0GL9QFtOjaiKulTCbTwMa4poM0Lgzy/YdNSS8mG2CiJLM9yEelBHO
QMmnrgzUwjl2fnFaqZ97ppOrQlHRyBQbGGM1XlKLxHxh/R/uzqw5bmPb0n/Fcd6hwJQYHs6N6Jrn
Kg4iKb8gKJLCPA8J4Nf3h5JsS9axw/eqo1vRD2bYFlVVBIHM3Huv9S0UKn7xopchOokOyHQbjPGa
OTVsQTF4c6VXJGcV881BSb8XIdBjXP5ylTnynlaResiQEy/0WL/QSrwhJ4FeJnXyr7IC/+AXcH/a
4gxVwkBrE804SsYQiMJm09kt6xonmvm1ImAekrS+eTFQ9dIwVOx8oCaY0PcTWiUflbUFs2+MurvC
dlBY8SiNZdns2oxiXFUlvL7ExPuFrcmemiroXcQpjzWqyRbQlRi7NSWAsa8pTThwkdTlDgF3Ssxu
hrD67NJErq32LailvzDtIly3Bl1Dj1S7ZcVOyyGm3xqBXqNAKY/IY7K1jG1zaZQ3Meb991knkX5H
F60GYBLU0D4Gz7gYtqKdTbxtsz62n0Li23bG2CVs7VIumxo4cT9Z6qxUXMomezWYwC014c6TRMoD
u1HhHn1/6F9zHXamqWlw2EdlgSRhIIad8UyTYUupel3npFJl+7YybgnMcw5mpfJC8HmIZGQBRw3p
F4b60BjQPlP9yELsIYdC4n8d8F03/lJpLviEzENcl4y/csaB10OioVnLAqDuVgyVvdA0FbbwxGio
BAOWyCHjjNHvrhP5IuDqU6tNTnHPfRiB581cB/FYY9UbDPoLtsVuEU0nXAmze5cGq+vqaVodZaJr
0j+Cs2RWN02C3zcu83UoiVBSgdAMKPOXA9p1HioEEaYykLCAyGDeMVJ7caJzP/lLwAtWG3Y0OF1T
XndsHrL+MTOTcZGlPccIyqIt4Z3NrV7Xn2Sa4b4PaUnifef0cBuWmNZoS1wYUetrVTNIKBqUl/Y6
MMWrPAN9PBNtl19SveNRTJHPkK+R4zHSBmZlBLL5Q1gvAq3zjyrm80Y1PiSifQzGQNmaUYIs1VSs
OTNbb01MKiZ/sqdhBdCHwy/I6p9kyakG6hTEbnnuipRCM4CeXRHMse2TsacrpEx/Ew5JF++qGLmK
3jgoIlI8JMgubn1pjie4tYux1luul/vclJgmpU2GcjjaR9UNF5ES19NZmFAQ5pjwz3IcHjqwNWk+
wGfQSFKEsy9dQ64gztO60tyDBxho0ytlv0BvMrCDTkdVRpmdF3wysg+uCR3IkMUJ38CD7hrWlrlM
fkoBWiNyQ43pMCimhenfe3H9BLBIxfBlAjRsDJoAingegoAeXxT5NLfKG1HWi0lYVkVNtk4L31v5
z9eTMaw617aKC+MjlAF996hopElbBqmeceRES54iCGRK7hPk0PfHJo8EJagmN2MdvtkVRw6/lQja
hrzYyKQUS86CrLW1QbhZAjMlj9phUzX4OvpC4YLeFFODUEH9GpvpJ9R7rxJsLfEn0/0KUV/UyOiF
g8CRxM4PMidp0wGegiaJVmbZ9/7K1aGPgXZ21mApGVuBzh+FSnwvgM5tTZ/PSdr0pOBBqai1YQmn
C3qudE68VN7Zjn2xfB13m4wIK6GzwA8XPQahZq+LYifCmLKucx1OmdkTv0wi7tzo7GGdXXutEBvM
eOXCqGgrx6236NJkSeFwW9EuXEeq9jDQAoDH7oGQVy0SjGzTW40VbS1LieTqesH1yDNv4mCXpZV7
MPid7i3h3EEB6E4OLOhj/wawxgCQTuyZoroH3WjIjaB3dPClTaJT789ISy03g4++Seb8J737hHNX
8ul6mDXiBjUbfYoqn2PZ6DZKRkDwkKafbJ2JELPEo5JgKTPlAvOws8tN09/ndXtfAYhf21lBDSZj
a0bm+SZ3/JMwC/8Rs2sziwoZH/VU90/ABOjk6rTe21qfXTsjBHcyMcXN1Fb0KGxwnaOu7TzrDWv3
wE+Gt/UqDS2gYWXANNpGDTet1ElqG+HkubTQZ1WRzgH1OoQ7uqdOy4sVT9hjKCpqXxcQCp7hEtRN
0B8sea8GwXDR0WfargrrtVIfmIrvSGe8gXNKAK9I0vXQMsyjObr2W2MFbYzFddrVkoJQlpDe90Li
C15rHZx9P8hL7MaBPHsDU+yI08miwZTD+bqjdaTCnbVo4jY6wkThEmdE7kK+d6rH0gSO5vdTn0wV
PfB2Fvvq0W3xmibENi2K2KSW9fligfZdt632ZoB7hppqvPRZ0BMU3YN0NIjrawDYrFIgIStCpOAc
TwcydbT3CfTYRolvLL281QaHISzDhnkZAEofXW8dqA6CmyQpFwOD0t0YJuxo7q5o3CkIDF/UkFSb
oEYIVaeog6hn4H4YVVesDVJl1/DMUeUU1UZXaThJK1n4D9rFG2uOQGX4xMCvXrC/Aq9Wu/KBJUGx
7GGnd7a1S1qHX0jMLVNZt5p4TRhb3UoHkEyfq/sip7GvTuE8tGHkJnW0DaoNTDGT2puBRdmr/aEt
MXw2di0oR5iHD2muzUepVgfq8LNmsko3hk0IObQn9IeRvslTb+WVCR2ingMmKJiHPkNB0MdwZii9
PXpht2VQd7PKzlcWlNYj/h2sROg5NyEyw7niGcklltXWjTTe0AGBZwQNijWSokTSTYE0LZMnTVu7
YUQcn5Vbq1Yfw+XYeLj3RnlD7+JhDNm408bH6QZVNY9zbJ9OUq9JE+5OnZGxX0yTRAKsOLk6xTa3
E/u1Keon1IrHoAb3hGtat8abSIvGm85SazT9fsER3WVJinRj1boh5SVKwUGwknehBeGvz9RVahD3
aWZuhJ4yov3E1g9HO5xHFUa+NqWdQD61QJVIImphrCxbKT6g+GBDRBgy88B+c1Q3vTckZCGpQNvS
oB4w/CJceGo57q5K6CrQB7q4dJj0YaAvSsD1HjUaaPhUnTLN7XBTymYHLCkgyJOUx9wzjU2OQb8r
pjAQAq3n2ZMyIpStGTNj+aclc5VPxk1szA0vqc91Q93KahqH1dP1HtLz5oM1NHKFD3lplfWvfq4A
COzFsWUQv7QzuC6my3Tpri8Dn79PZDiK1m07jboYxgyX1JEc38aQUaFh3UaisRZaFJabhNxWZKU6
4Ctj6l33Ooc+P1Xm8aCbe5loNwwEkexL4Ie+Um8GkXrz1JnHVDIP+dTlRIod6Ek4Z1kwN30IvFAq
BuLpEgB+EKHaL+uU0zQdemQvBjlbcdxMG9CSThgeUqRQay/LixrvF+BibKFsu9fs1gS0PWJu0n8p
RGe29AOqTsoQze8EaJbQhqsNMx4OIqFI1kA8SyblHkXruvT8+9SmUxRI/dQ2ScJEL45O+BtQcyWz
sjDqEzSL+hTmtrJsYFUsvCLw4cFSk2e1qdNThylnIeQn2BAtD3hWGt3YMquQqx7QSI6PV59mOnB6
tlZjUasHHRhSUDnlIsdDA7mue+sH11t2RQm7oWgdDv6EDfsRJ4FkwHhiKnQ36kkto9LFbDO/WHlJ
81SN6J/9AA4fyjjkpWQjpTAtNJN1SIn5BYaRQa5Hb5A6qBXmnDT0eDFzCaQdIJQg/5DWLK3oF+bp
pP1EBdzjUdCJeVqlWOfn2til+9xMVklmyCP3sLG1W/u2xJXH4upU2J7gMYUmjLUhABPZm8nnL3rq
EvvCB7/+f1N2X/6/ltOsUv2UEze9lkqme02KfuWh16RixkwAAqJ5tnoZrgSj/63i49ZgLXpthox8
T79LZ26JGdhxW3JH6y7aqkHy68D3z7KInrauR8OtaERArjLnYO0sosy5RbFoLCwC3lZBL1HNxRMy
yiPpyvJbupqMJqYKSnelSUFOeYXAI1/jeoLG6Mdnp7RJVOrRIIgI1Zw7AR7SFot2VgwLU8OgMPSG
WHFAuItaV9kNZmJDEKqQZqhBuqgipztIhf4AO023qUhymvmm3l1ITRHrXqMnog7jU+6ncPr8yXKt
tO2ekS4ov7as5tembtaMK40onEWUwCGpzoix36Pe7W+91Hzy7OFO0ztSngsOiA5hhlssXyq9o1Bd
mBT9cyoAOCtcFtyxVNdh1oSwoHuKVerRY9vDBasdDrzpufa9YmFpdKTqQV/DqHyQnLfmrhofRx6y
fabkF1vE5cmRIl0xjnBXI/MAasVRofxnYBODrU0wnS2bFrLZVe1D6vwyyFgWTM7CZGhP3s9QCmOF
7iremXG1rdqOLvWopvPCpvXReWmM9IgZq2T5JIUvegTza97VGgp7siHEtihbd9fSIYa4WQdbFoUO
KiX1WOnoPkg3sO9MlKpWD7eBhMMThrQDOfFbJNVn1XLAjVs9GFYy3lduK9bkYMi5GQDw0nIo1Ir6
Ngy1v8CeToPWj8g00KsZEE51LQv9CMfU2MXpgAdfFNbGcln5cxpKnGUAjw+Rs2flXk4jHgFgnpwH
lHjExjAbHNtPrpXZJy9zBM0xhzb+SJnTaGXD9l6kyxzM2SaPGFF0pVsc0cFn5+nWYKxYBx8DZTzl
RaC/7znJbYq+WAz5xJJVG7jj0xdd4NdjHrzzR2inYRGjjIWaNBEc2wMLnw5MbzJRCDKrfKu+DRtd
uQt7hSS8xKy31/80hZzHyBN3dIGrQxnrz6QfBOvSQAIZ2xOvqBiGE1x3hKH+quw9RGMQ5haRHU6e
2ES/yVpm/VW6x6vdlPPMi7N1FYBLBSAhNl4Q1hcNqdcmtGlMRLgrV3qCnERgv7kRkV6dtbRa+6N5
GziqBCMUtsuOjiGZQLa2qEARosyiIW/kHOkZlgLvVgClZDWKdVX19rldjDtFEXdBV762xIRgv0mL
Fa1sf05u9qda0Eewd3WNe5HOdCBKBhHDnQ9SbFvzPAPaQ4Lkk0eAsiNDn6/GT9aQrlwnyJcluDN2
6Gg9koE+F5l431smRGvj1Uk1jhw2czQGbIwEx3WdDMPl8y3vl1zxrFADoDWKd6jVca+FULjCwdoE
ZNXNjZFURSclPkMWLHKK0WbvVUu91VLO49j+krMboVzpI3R3DP/2WOD7vW+UGVUbVgrVGWLmfn1r
rRyNQikcoaK6dB4XSp3kx1G2zjYMrA166egQTl8Q7MNjrfTD2HnvQ9Hb9yOklRlN52Rv9A40aDup
lk1VQDc1YJ46NOOOimGsmdmmFyS3jDGIPlskAfIzR037Najt6NAL81H3VONcaqPK0+ubKwqVReiX
BbFDyOTiscnnKsFTKGFj5RAPK6/Cgk9MZn7rFWC4R8rhTT7Y7kaYwTE/JFyeTVp12qmqfHyPlvZQ
WsTJqC4d6QB66lXVW47mmdGPvCA5MgPgVJnd3vDwuMSFCfjbQTusrm04A1biwZa2sqiCvl5G+H6P
RC3cKy3GqFoY6wrMDLpN85RYgEkHQgdXDLhKQsy8EzMA5eiV/WoopLlt0yE9EATdkYw3DsswCnyI
ptQxnbSAdqgwHBSMtDYd8Qaf4Xy01Game2QMFhabsUoHbk4WEjVGVUHEjGSxtkkHY79mCtxl6UDQ
IeUn11pwIpXmrrTrI9ZjnH5Cgwjl1Y9e1Bk3Wr0X7VJEcXm4fiHVpDhELL+Q+iTl5xCRZ2i/lbLL
7iqN84EAiTDxSU0Fn302jYZgcDwoBWcvbxjPicz8gyspSpIQ/0FCbPyq9M03noZ6KaULpdgqGNFX
9ZEIT5SXkhGsHY/qNurQABDytFdth1GCw4rvHdMe78zQ7OIQ/HuBbbPwN62LsCCMW/IZCuytyHQN
NVAoH4Eip+YCqyUn6izGduAPFGuxXOWZ3q76MTxmpntnGqK4MWOyayYdm1n6a6tgVgTKXT9DbrB5
oQHQfZaWm5JVbGtUktGWm1lL0ec6XEogPkCBx30bNOLo6sWD19jDwssR0qg0wmqIQCsGkvRNLRqK
TthSoZBWi8I1YRJUj86+VvQ3knD0izk6G7+rUMhVjOcsc6DwwjjEQJ28MW+KHisGGrgyB6blpQwS
Mr2LZo1NiJntqN1a06S6hUm849Ta7soy8tBFjeLJgZIQ6liX4sJ4H8edusrA7OAE85ZE9+wanOM5
8Dd2519dhM4HyyRXMm408DSBQRIuiq91Ww8Etmc9nbdipqX8toVJ7+46kfIJ3KAbuq6LvNyNALM6
qBXnMQ2VJWwr69KVWgy+UIOGHXYXyGrFg1rS2wgVO9xmquvexoPDvMKP0pfpO5iU4n1FebBDQ8Za
b+FguMpAFeiImRHUbJ1YwpKY9WFgssz4fNeQ435XUyfS9bial7y86dYBLBJsI/jUUON3KyfizG0H
E/dD1NVN0Xo0+6Zao7UW18VIEfl7ngjyq2qhrQXPFhY94j9MnBoHtTWTO7N09bkzidzMOkkWiHIz
5tnkLmTYiANsBbOCkvScC8bDxmDZi3VWpNqJG37O8Gh+dWZxPfc8t/zq2qJ4LJDYzkaZLhHBDk9U
vhdkKbKwy/eG6r3SOZ/ZWiduMR8O/pFIK2XVqPiFaMtdvKm8km3xPCaWugug8d0EFVl96rQT8hHI
gItJlil49BOf00UUjNuY3oNiuyEzAPyW0YOlFNXraHUo75nx11msHWva8mpJCMm1pRJ58r4VNYQp
eTLSgXQlq7v3y+Sm7RzC6Dqs/8wo9pOjMnJZ3XSaNgtaY2Jv+SmheMoTwDmF7Jz2FI2KcfSz5P0Y
9lPBjX9rperVJ2kbxqWS7ScvtRyYVnJLddSAEhx+9RTMbt2bykgF+UByQ/cPG39fDEcyo++UtrbX
PJEHLZTkvMgcFDLLu8dkaymH7r5zwKz1HISbsD8mNRDXULeKhTE966w+Bo4gsdaRAN6qQ/FY9iPn
ad8DzoERPWKhXwCJUPYECvi0/fg3WTMaFCxeq6vdRaFIs/1lyhztZOWFOIWTC3rq7qsSQSuD+q0u
6nmsNeNuyPFyFOkEfqWnicAndh4iHaVxNnpYUYlC8YU4CSQafilrPhiDj2svwerkCQCzRpo86HxQ
jaQi2QYQuSSkfxZiMWFU574QOnlJZaLsIl+sGKi1G2bKyq6lFFl1hX2X95yor19MiOef/41hJ79x
wz30UsMTidjzJPRH9BfDEeeJsxhDwL2xO6C2UApllweBguoGX02lYj5WsgxPRO+QQxz72ZlrCs8W
/alT84g0ouy2SiNpIne4hocBT6ytY8AYcwwKtu/LPYpPIv9MibUbWgKsdRPTxPRvEYb2XQPvtUTK
ehZhM5zVhte0FBVsXpgEJ3WwlmPh9Bwz3QXBKsWdSKP65AqKp7bFizQER/rJr3aeHsa6qI5S5TxO
IXRvMBwfPCqUvG625ii9G336osiJcz6QWtkNmkIp2R0DSuj9MNm98wh7wHV9sEnqFphWNBerIfBw
5djJ94raeKdEGbKlXXVEJicsjsjX6aJ1GH+yOoWtjnYkofmAcbsGv6pk8zZDdWxbDYGiqaKe6QQd
qrzael1BF0YZYrjVYhkGRj/pk8WxFuGxnkYkkRei6vZQzXXGe6+rg7VVa7AdcKMsOjvBPAR48ohp
1ED59DZ6U0QpAMAtVjXyEET1qReNPMgmXV3/ytWeTRRLTzg1Ro0aL2MT3o8NbxLTuJgFw1CRU9mE
G1ULyrWPwM4x6fyy+QVYr7VDPTGy27JjbpMlSwW928KoQXfiLD6bmbrQKiAQppaccVa4S8vQF35n
y6XShZ9ALXdEy+KKL5CvLHRhY1n4aI5YdDw/7ffCfS61tYfvlHET6t3R8hh8Mc6R+XhMDB3QQ1re
1kEXYIDAXVWMXcyxuXDXHVbTLi+KrV9Y9wHdULpUGlMnf1ipBa2nstBGsuEgp7OkC+5hD08yQm8n
06nWHfwDar1zXWHPmsFpVoobEZxEuuCRHvYEOA/3JrkMB1EF2cxWGMdM1iIpxboeOgKpo8LBbdK8
DKD7w7qMnkVoTzMbzZ3oTnKWQ4pGGpVQsWa5zTOfphcVH7xoNCqVqGwxSHS/9j2UXiXiTKnFxhm3
XLT04dXQqxNwHEU0ZY7jOFmCpKo39EEgWbdhdef0JXZC2W7DtolXWn0g4a7n8CHqW8zhYg0dFwwV
QPtNjBuTxlAmsGYRP1R4yL4czOL02l6tCheL7Gmw1yoZg9JQzZk2FvGudGOqU1dN7zOHODgLoYKu
Vs6m07t6Q6911ooq34smPfReo99W0BtggbynN2duuD37Sx5k6jHx2CjJdB6XJhP7VUalsnBGn7SD
6eHxc//FGvr+PmKms0pGkqltT+XvMyxblj7dvAb+oYg19kPPi/cGTHjI/na1bJOcqHMc/z1mNURC
bVlXF4vYIgNh2X0FJh42TvW+qwvz6PlWdxS5S/cnqG68BGyhQ5tAj2FkqCUri+1ssIh1t7Kzon3g
TLzLyuxuk4b9rSlMb90Fxr3p6v55bMf+vV0qv3KiMOhwlB0UnDB+z9lxiXVWe0oqgBG1n9JJkkVK
E7pR0Qzr7Qx9X7DgJF2fsrWldzzew4W+KgLIpnkPV0Hc6wTai+SDT0W2C3JzZ/e5tuzlwIEfoMqC
9I18XQG9v258Vot+X/I0zqqWg+YQMrnOpRusdSUfN4U90G6uwV2GVktSQxatrLjmYE0B3YfQK1lV
C2fQdzU3Xl5vgqA9p1nXBQALDX0nK/kRiuPIee5V53rsegXNbocSRbEC4lEmi3zlo+OqUNibFgrQ
LEoe8zjcCmRkW7u03DXE0rcw9vYVXd9topr2IXHcCvB2d1eRZLQuuykRHRHbvk3kvWWqziFQFOxS
kzLxOq4Lcx2gROXiTJHKcWwt8oMY7/U6rWkzoerzedg2YcOoozSU7hCFNYLOwe6f2K5iDjEqymSe
/cp/ihVzLnw9u7suW0mpjvwqUlQEjUbekeKpj4YTf4prPT1Xsf9oE1pOQvQsS8PkMaxIvZ3oeZzj
nU2jO4+o0/TJW1QdCwOnA9bAUy+duzJUd7VPQF6M4jut6zOOB+sjKvePca4T94ITekZwpfGYyJhb
kaNkodbxEoydC3fUidaWb6XUWb05b/BzPrFaPHEudT9x2T6UvmCsRRF7jy9/JMbH+3UczX5HewS3
QxW7RF1xzqx7V78bAkNZFwQDb+AL445SlXARxBlGF3Msn7RMf61MWAaM64vbutbWee9kK9NpQnBq
4k2lsZcYnL8UQgvMntrEVLqnQiDjhLoMvc6Ib/Vd2kXFZGQejqYbr9IGtby0aD6hTsyRACUXCTP1
PdA+m2Cmbmn7dX608+xS+EG7HzSoTEFHtkqjpaeRyElkEdmSNn+6I7X22UvoQCsDnfa6srRzaXof
eaKCXSvco9tYLoZ9cUhVDKtIqxlQiTtF7ff9lLuYqUynw4F/ca2t0Lkjsipm4g2N/lCPNIwd7ZMh
LfmebudhjIpglulsbnqc9oeUYFBtmlJqttXeu/ThVlZH2iTqXaB+edieVEcqQEaWYdvCLtSt7RgO
jBPCqr90jG1QHO6bim4nvo8IjEf77JLyvgr7Md6lfs2KT9c0Jp78grTrleHjrVZE9lofPEYcQXKj
EMPEND7EE+fwy6a6XQNjzxZgcVOyTdGLCNXXF95oMizCdwJ3jzrMjd2LWYzWLajGWdprDFKq4ame
+Ci0ophk0zp0LHXZTWNTrGQIIlvILdehsDogtqdPjJc9X4qsYdVVM21d1EY2J5peX6J3TdKNialm
XgcR8YFFo85AJ9Wz3kg4t4TdvMK6uvDqcFg0mEwSv9i63rBnpjCDL2LsxKDfSy8AT1JzaX0LAwSE
2WI9bQLhnZQV+3XThbt2dLIHOzhq/o3t1HJD8Viw73P9tJIsxLpI7A0z2Qm2lfobVaGj74m4P2Yt
79QzQ16xwblwYIiiMbzAnY010OlMUydq+6RKJ+pvyax26rwQgBtxmJz1YfNI2JB5Q+fuzqHcqBje
7czyVSjxPDBae6kjdGEuKcE9lDuVynylGLQqNbwS86yvyPcqspVqBzcubKQlzg/KERI4rg0paAwt
wy7ot17KiRCWxjH6UAOdvNROzznLEPm+aY11ugqkY15cJ74Vuf2SjZXcX6fltdkPx1JBhK9l08FN
VeSuVpyQ9qJXPyVN/TLgul2PPIcLzkzpph+m41XsLYJGyqPJiKjq1W6LUTfdlDCwt2kSVftCerCV
yE7eKkR5Yb5z472vdB/dLI9P08GjyjVx4nBHV8qlsWgoUlmqafYGSWxSiBtrpuLS3QREFOIDDZ7A
YoNHdwoMyAalpW/a46pzgoPTGuE6y1Fq9KpcBQ6m7Ur05QrOM8eHtsxmyPQ2MXfi2uWJ2IVDdtAV
8eJBdVzGzF1mJqhNSnhlZgWlCU8aklk2ZP2ecdxbamMEqDKftTjjR8t0dZ35Y77K6iLehEXVHALi
zXbWhOuniwaBVzk1UyBE3JEP4TuCMfAAPSqCabFgThWQcujxblNdKRSyC4Y0Ap3BPAXuEcmARo/9
nZNdLFm+GgmViMRDhGhE2UaGp62YEDUkzBjRohYONZQB3E3VtP7gmEgUcCxsXQVVt2lJqGFdfvf3
lqbv6ZMG9wSHEHwNLpv0Faj5lc8Lu6DSwknT13Wk0gpg6wIGh+SvVbHvGFr1zEGFnOMOQH1SvVhJ
azyM6HNg65/+/pPY37niTIcsZoRRBnoDFdTtt9YqGTHB71v0lwM4wMasOKTIlsYfOYdIJrBV8gtj
k8PBVG5dNAlnDk4vuVCfnL4TD7Fq3+ss8rNUB63ThmZzp8fOhw6BzzNsA+KJAzu+MI0w96ROh3sJ
bfHON4xz1rXxr66pIA7yRbSr8N4v6tJqd3a2j9xgeKAZkJ6jTKXnUvnHssanMwxaTC6KR7r36N8V
KHMKPtD+jy9NMQ+GEpWvBtjg+iUv05pAAMbbnO+gcfFBO9qFVl4du9jGGJ2NH+JQBQ0Whi+NZTfn
OITwzEHU2vldDONJqtq6t+vu3kTvyG2VAS9CSTI31Wodx06/J8QP8fL0xY6VaJEDSZ1zKpX7RFTP
rUK8Qkxmt92TgzeM+0Ibyt31V/j/LUDUslX8fb8Tq78DiF6qMHt5+2X5Kp+r11+gmDxnr9+QRD+/
wBeSqKW9M0xSyLBLmqpumAY3uHyrm3//S7HMdwJ8s6VawrK5vR3cjX+QRBHFaJbr6ppjg9n9DSMq
3hHCzcNJd8k1DIET8U9k7fpP//017FJAMf0OI6rzHjaZVLYmdOPbhwtBUtHl9KzXbkVHSt4SM6QP
n0wE8Ha6MNvRYBfDXhfVxYICqB9+xULcKhcynNhSS4h8izxJGmOCZvFYvRRQQggwKTUZrCv6P9Gc
KtqzaaZlPYHvHeUcvUOL4yL8thCGAaGxJO+0hIvPh3oCbtSZ5TPsJX3HVKCLOWQZxqGTcSjHvd/N
KZ2HdKtWvksnKnSem7YOaJASAMcHCd2OPG2ezaVjkKqwiHrFxCuX4SjZKchis53vMb+g//OGMl+7
bZC1mOQlGLWJRLUBwMLPVq3QktA3DzFTBMsiHnMd33jaYKRGsTVFEDh2mVMLd4zfiK0JEUxg7vHD
TGOfsnrP0e7LvjR1TtMK5v6NWedqZny2nP6/fqS+vP90x3NapkF2075Vw+1b3bL9/3ZfTX96yZnQ
39MW/Z9809+/0C9v1xe9H4q3f//r+TUNCSdA683q9vUzxobw52f0+pmuH/jvXiIhNrVpX3ltwdNn
6WKi9LoOLAENBi3nX//LHyuaLt5B3REYsmHt8l2f3/Cra/RXV+Hvf8DPl/Pvv+ebn+Alb7Nm+jX4
YZ59fREMHudvlqm/uAR/eoE/LoGlvxO26poCQ7cNZ3/yNX99CVzrHZBe3VFxlggmZkCLpzf8v38J
/vI+0E1a3P/sKvzpNf64CkJ9p7L4aSYkYk4Z1mRq//oqOKy5Bl1my9JpWAg44j/bVdBU+/Nn+pyx
8PsT+t95GrjZLSTXQKXN6WaftqmvL4Km8bhomqMCADAMw53Q1j/ZrWDY1o9eBdt5x4sIdlfueVv7
7oHAwQHGW5g8L4btOmzZP9tVMGxjgiD8k2XhLx8Iy3jHbcCh31YNVsE/3QiGeAf4XEcqDXHhc+LE
z3UjmLrq/uiNYLnvTB0+EaufzRU1piPY14+DM90owBrxr0wPy/THP9dFmE51P3oR2CFNFgVDm06G
318DTWVhdFX2TscBlT+dRX+2i0BFTL34Qw8DF8FlTEEpzIsxrTXtb+8E135ncoVcR0NXDxRlSmD5
yW4F2Cg/uiQI4x39AMfWDFgrPP0qJ4GvnwdbfUcF4RhEjakWgiaDUuYnuwpkJny+QX9gk9TfWdRd
nAkN+/Pq+O1VsNR3us2dYmMHIJeBfeLnuwqq/aNXweRU6GoUn5wWLIPnn2Po1/eCZb3TWDotlT2U
uo+r9fNdBXA91w/1P78XTPFOn5JuTPJZVGhI7p/WBTZRquOpb2UTXYza+fNh/Wc6O/+HRsdfVBB/
eVTgXpjARzYnIhv60vVA9M29wLqh43F0p4wSFwHRf2Oj/AeX6veidI5+4/VajoZv9X+qWv/qG36r
w77/8y812Pb13/+i0Prm+6bi9PNb/1Gs/tc31+haI331h7/VTNe3+fLXv/x837/zN+/12w/12//c
hG/Vc/VCF+NaJ3/5lKfnlJL2fyUf36rm+esa8XNp8Mcn+a6m/n1z/LsXnlWEh9TBL/Mcz+XHb4Nz
PpfiP/oOx+csbPKP33z2aUNl+/7Rlz69yV8YXGeQHl7i315u+rWym0+L4f+B1/9Eif469QF/mf45
PH+snl/z6reX/vxe1+3nh98LC08wtQ9/uX+r+KUAYXqrv32faxX04+/ztyFJf92i+Ue30zlrnqsw
/+Zzfy7kf/Rz/9Pe7A/+AKwwH99evvn8nw9ZP/r5757r+Ll5Cd7k8zetni/H+R99+Q8tocW/3zrD
1z/Al8LxR9/h1Gak6jRfv/KXeuzvX/k/LYa/d5q+XyJ/a6L9p7/27fI/fcdL8vZc/df/BgAA//8=
</cx:binary>
              </cx:geoCache>
            </cx:geography>
          </cx:layoutPr>
        </cx:series>
        <cx:series layoutId="regionMap" hidden="1" uniqueId="{38EE356D-2508-4FD8-AC7E-52B4F805E2DE}" formatIdx="1">
          <cx:dataId val="1"/>
          <cx:layoutPr>
            <cx:geography cultureLanguage="en-US" cultureRegion="IN" attribution="Powered by Bing">
              <cx:geoCache provider="{E9337A44-BEBE-4D9F-B70C-5C5E7DAFC167}">
                <cx:binary>rHxrc9w20u5fSeXzYQIQAEls7W7VIecuW5Jl2XHyhSXLCgkQIAiC91//9iTZrMxXHJ6aOq64HGkk
NPr2AOh+gH8+D/94Vi9P9Q+DVqX7x/Pwrx/zpqn+8fPP7jl/0U/uJy2ea+PM781Pz0b/bH7/XTy/
/PytfupFmf3sI0x/fs6f6uZl+PHf/4TRshezeWqetmUjmvFD+1KPDy+uVY27+OnChz+8/DHM41i9
/OvHZ9OWzXm4TJjyx78+On77148YYRSEnP74w8///ufPF+awIOXPCS58+P82BR4GlDH+xwz+O4G/
fvf2ScP0N6b4Zn74+YfHp+LF5UI/vVbh799/eXINaETwT1FIMOc08COOAvLjD/3L358EFPuIRoTw
iILWpamb/F8/kvAnn5KQccyYHxJKoh9/cKb9z0cEphiBpXxGYMC/nXVv1JiZ8m/3/PX1D2Wr740o
Gwez8X/8ofrzx87mDiNCGY18yiIU+oShCMHnz08PEBDnn/4/PuKT8ZgyHzL9u6SfBlTHdeE2YRgm
gyq3ps4Sk1dJqOo4z/K4TOv4leXemgHof3EG+PsZ5GlTEF7DDGyVxmoaYldmGxPJTf9+PLK62ET2
g2h/00GTNAGOufftdfD8NYM/bfJsqrEWWf5XBP/95b/f/ycx/oi5/37/nAX//erRaPjv4o8sDnSO
5b9Hgtm8iu3vvvhfybYQy/8fAp1B6JzTbCHI/2/ZPNXPjXj+Lrr/+KW/IvscLH+GsofP//9X8HoB
+omdA5cHxGdBRM7J9Ff0ehH/icMfhCIcRiFGkOr/mcF3rgLseSN4wu9ix/MxDSF6g+gc1a+itqd+
YHtJ2n3nfza8jxn9ZFSW4ErEaHz3Sus3ZMBkq/9myH9lzOJyYAwUMCADD7tMPhP7wUZ1rMePZnyI
2n2mvlyWg8+p9pagWQpS6cpK9LTdk9EmYedtuj489L7ZlP6uDY8Fm+KePBA9rWQewMtb8sKzwq+M
V1cItYMP8kr0UbowHlq0MvKCW0JArdcjS+OPViCv3aedjsvudmhfMrBfuyXFn0n7Zyi+4RS2MPez
5Fdzz8cu6GSTdXsc7oWo44I3sZ/uLntiyTCQHq8H7+umDlEFg499nUDkJlj6yXVDn/V5NW+UBU4E
Plimb3n+xIuO/uIsaldGP9v3jQgKZnbvbGaL0RduP6RlGBzLtPVFEVckHCs/iUJRI7mRXVChx1EG
dtq4PsjS4nRZtQWXBLM84WWDSq6V22vPw3HfDd1uqKfnbJrM/rKEBb8EswQhkTOVUMF48LraHG1V
pqcxCsjHy6P754m+Yb3wLPaVb5iKSr9U4PY2/5L7N6g+5OUT7/Z1e0yr+1qyTTeV8eTf+n6i5deo
PhC5j7wPrrkhwa81/RhgE3tyRdmlHDovl69m44Kp90kAs3G1igm2SRt+FmgnpmPTppvLKi/JmMEn
b+lEXFtZQADN40w0eju4OnrI68D74jyqj41rO7qCCgvuC2cB0iGLVK96uw+78QvB/RRXgkUrgy9E
XziLDdm0nKZtY/donPoNGto7Rr32xhlVXocKwQwuIy/tGEmJ3Tvr6g1t2W/pRMPtZU+coeWN2AvO
HnrlbaqLvJ2Yq/dmtNUHlPrTvsxQ+Ij9uiQHEvYmvb0sacELwQzcRGRJKdOg2Xs17M0TObiG7oyn
pLkuqIIZxBVlg53fi3bPujzdtyEKY99V1TbLOpH0ZMBbVFbDit0WIjg4a/nKbqyjwhFb1ftS9EUs
PNne9k2DbrkuyLHIwnTbijHaXzbdErzOUjLzbIBJ6dX7aQi/9sNI37V+IBOfDOmWNCRK6GDDz0ZT
sqLdksBZfnZjkVdOQ34SZGHXnRRhmLmHLOib9OC7IqyOqqMljbGVHH8ilvPx6bKqZ2e9EY9spmog
acjL1AsOBulsx6mX39ix6zZuCPnXyyIWlDtvDl+7To1B7ft+7R+qfBg/S+mlvndkU4ACeRyxcO02
i1hnP01BUwdDHDSltofLoheyjZ2n9CpqmrwhfcTMeCAZt8MdjoYeH7CmkfqsprLPvkw4w/79ZWEL
CcdmqS2yJmeNL4NDhlKSbjIatbeCsZGtIN/S+LOEnvKsa/yuowdrTI6P/ZSp/CPMP+rNlRJmGY1F
Y7LCoeAQEoSeRU+8cquLipjkOgvNktjBXkE4xIKDrERx8H3GTr4k7uby6AsQwWZJxMIpt9Q6dUSO
+cmEG5xMmVG/5B7s7nrbfc3VOOYrpsJL0maL3OToUDSYV0fQqDQ2HkjD+11jmin4kAXW5DRO23aY
SExk37cu1kNRy99MylJqExaNrXnXRU2rdaxdHunbHg80d8c0CGkR7HPwq45lZqbiCfdDVK+sCkv5
Pls+J2/IKldn7lh4hQxE7NG8Vy+0aUeG46Bu0tquWGhBEp2lPaYScT9vh6NmotkaPQybLpPNltJ8
bRu8kBF0lt60Z8ofIzccHeNZPHWoS0yk1Uq0Likwy+epUVNdmXo4lmQaE0xNEduyQJsqd/ZKEbOU
Nk3Y5kGVDcewL39juoPay0jt1mSeW5GwZKJZSiPrOBuJGI4mam0Spdzf1byrVvB1yUSzhBYECmCZ
mNqjFrbSTx6djE5jXEQqTIoBNpYfLqf2khbkexzHvK8NGbvxSKOqlknAnDVJN3n9WrAuCZhhB5z9
GBER6Y40LER2mEQQEtj7ZRYTs72sw5KtZoAR0aA2Uy/BE+lkbsDX1dd86tSDNmH6cFnEkhaz5LZ5
B/sGwOtjUDWRv/XCiA+nyHAlV6IJLyhBZkk9lZ3nGdtOxzTUNbGHrApF9hLxqMtsbJqhRmRTG1Y0
X6cgneonZW2AqtjmFZl+yaTXuEM4pVb8NrBcV/o9jzCuH6qyKaq7QQzetLtsiYWF/1xOfb3wh6No
cl5xevSmsjJ75bo6zWJe55l98KuSkzK2lcrsCqouiZtBBeWtzv1G+EfNU9VteSuK4VCzIutPZTNY
9ClNM7a2zi35YAYaYZkPRW4i75i3aTrIJM3gbI/isJRBBjErRJT+dp0VzzN4tX3KvbZV7UTk0fqY
9GIDf3V0r7OUdi7Jw2gkn3hGCzxuLstb0uwc16/k1Z3ruGhrdYShz0DbFrW/6TiizQ1EW49WonhJ
zAxNiKudo0HYHosuD/3YRQj2C2Ef0GGb0dQbt9dpM8MUEhYyj5ogPUZhXikSG8cCnthCEqNjG5qM
rmw88VL4zaAFT+MIKVjxg0ZVF8s830mJN1nJ72ze7irLT42n3mc0O5v0BD9ebuuGHybd/JoF9WYY
9YeW+ivloaWdEZmhEG1zLxo7xA/ImW8kgJNZKHYB87YVaj8oPRwGo39vkfhQlZFIahPweGiG41AM
CU67hGZZokfvCxfN02VHLMCiPwOtwZeQMT7hh85Hn5xKq60eh7VC3xIk+jOogT0zawwS6qiwgCNp
bCxVk7dpHCqGMZaesLzbNJOP5S2f+nZ8RKIRw04SyuWHCtYEvpNUp+wLQjWUUk9hLkJbb6xD6fge
Gzg8rdS3Zy2gvwvc/gylhpKHTEP2HnxvnJIRQ/VLhijJRvMw5t2tCadDW/s7itXXDJs7j3Rd7EdN
t5J2S26Y4VapGAnTmuvjhOr+G6q80t9YhhxdQY+FLPBnaAXlTknG0apjXuTTwWZ8usnzXhxwcC6t
tw1fyeslPc7ff41SrQ0L5ZfyWHDSPHl+K2VMlcPXrSX+DJ144UU6Nao4aqyiqk9sOLkojccQQDdO
oYzH60TqwFfNlX6Z4VSBSYtLX+FjlfpcgKAKN3ubIl2vOGYBb/+ow74yGPUK20wT0cc+1wgnEN3R
tGv7kiIbp9Yz+P3lPF+SMwMe5sncJ520x8AEdIq1ynK2rcSQiw0rcDBeZy88gxMdSexZF8K5oGP0
A82K/iErBm8FzBeiC8/gpAtqFUCJsD7WMp/epWmuqtjhtC3jy0ZaGn8GApnxxTggrz5GY1nucRCV
NnZd6jVXjj/LclG1TVFbVR9bNPbprUhbHDwMalTeyvqypMAszXtim1qHTX3kdallnNdF6XZlM7Hp
unDFZ8GvwhWOwEYGgFRHR4Y8gTJCE6scFQkriLvSSLMcJ6KpvUbi9NhXOX60jKrnKfOy3XUuniW0
zWWmhMybI3QV2GfJq+obwDh6uDz6UvsSz3YbjPtN6greHp2FwgqzgbzXsN+VcZWl49cSw4KhelOI
hFudZ3E6dDjp2+HaAJ5leeXlA5K8SaFSwtqXqJSouPdYJtwKiizEF5qlN/JtNuasC49WZN4QI6eb
pxAzueKchVUKzfK78KCpzNqmO3atZLEp2nY3EKzuqqD4FJlqrVh4nu0bdV00S/OiHhz0RiBLUqcp
bZLUTrr9FiFaQzcwYlHaxS3Ddot67cyuMr0it6WTHWy+LofJ0gRmOKCyEKu+1eHRBEEddbEohC72
XeEjJeJW0HLQMXeeV92pLoimTyMUhtHHJtONOV6ewZIjZ0BhGOuVYx4/RqgK3bHsO1Q+jDZr1k7D
Z1u+ZeMZUDhdDKLv8/SI07zehg7nG8all3SkrWMT8jTWxF5Zm0UzyKi8wBtV1aZHZIiIjcR1zAp/
c9lU5+B7S5MZYjRdZ1Deu/RINZJHLmoaQ8EljMfRuXcNrysohdBnpfgaJWFhqUYzDBnHvqmmQeYn
q+QQPUNltCw30MOTxf3Ym56ulISXQmCGFcEAWxsb0PxU1XUYJWPl2UOt+gGv2O1tNRifYUWpo8oR
YvMTrtpuB/OP9lRVckNxWe8vu+ZtFRif4QVUIaPCpzI7YR0WzVHBhqDeV3AmRisCFnSIZomKQ99q
ggJ90hY2sqMuTcKL8FOPyXXFNRbNErFUrcx47utTVUR1t9F+OPRbWqF0bTldUIHPwC6fvJLiRvHj
ZH0DZZ7G+R8GVukipp5Fv1zniJmdZNQ1Xjd2wzGNlDi1ELcPLA/Myq5/yc0zG+Uk0hNUc+wxLWT2
ONWUvfh9jx4vz33JQGepr7Y0rC8VZ7oajsrPib+diqE/VNYvh6RKZf31spC3VzbGZwjlp66CE7AQ
p4kXpzJjia+UHzeR+Wo9vrI7XlJkBlS2sDKzpROnUgQRPTBW0uKdwaVLgMijf72syJKQGThxqEYg
VfSQEazs6lgaOnyE/SW3Me+YXBGy5PAZNHnN0DjFdH1UeeBVn32v4uqXsmTWW6tMLKgRzcAJJNCi
xZB2xqSoi6FwW39lOR2/ERWR67SIZujke7W0AEnyZApVisTLiKtiwaW+arPPollm6xY6qkBjyk61
HFS6qVjFvJuwgVLr5rKvF9wQzTJjsMAqcK0sTh5QZW/7kkMlsGNqe3n0hZSIZimhxlAacnZBGU0P
fmd5TCZo66UjuUOUrKjwR/3mf6/ebE6OlAVGqOyH/sgjMYX3bcmk6ndZkY/l+9SggfBEFqPVHzOI
LxdsNPJ0d0x5BxXj2I55nx1ST1P/PfQFG3WUdceC5ygK8ilGcDIMvV0f+kH7gD0jgifPVsh7hNgK
6iDOg2FEd2UG3c9fukwM9K6SadH2cUQ51e/CSE4ffOSF+BMOoGdz1RadzQlcXNqAZ16lTmFBaFK2
UNrPjY9XnLaQN+HMaSFshtlYqeI0oTZ7hGlH4hD1Hma3bc+6z5cjYynuZhijPehENE50R5O3RbdD
Y2fJAWh041r3cqHaB3zv7zG/lGNVdBIykfcWpzwJRag9H8jVvvQf/UHn5MWb+i4iG1tOqvu98zDq
7ifHQ08n6dDg/CjTrm+LWEWN9VcAY8m4M1Aaq7rk2djJU4RdlFStyxNT1PzQj1W74r8F085JqZUV
HNoUozxlsj8UeabgDA9Mvqv8Fs4AyWNtK1VuixMq6/4Y6MEkgcntdctbONtjhLRWCHUV8BChnl9G
O+YDr3MbDia19JCbsKnWTtFLfjh//9WOYMJ+yrQf0CP0cH31MDau974EYeXk/QDFoLGIr7PXbMHG
A3NElZk6+bya3nd64r8BkUmrleGX1JilEWlUqZnNi9OgObNAC++63z3Fqt/STnlrqbQUULNM6nxf
0koHxYmLXDdxFFmsYqX6/vEqG80Jh0BnrGnKTHVqpAGepDIFe/RFt8ZrX7DRnCxMjINec9CXpyGF
f/Y1GUq3qXvgOb4DyQPdXqfFLDNIWktJh8Ccog46GRsdtjq74yxS/fGyAP9s7zfWuTmjsSjAPtAv
cScgrHm9hNpxg9QXIHHzPH8XRFzZ9x4xtuo3yioNRJbCusy/k5Jl1V1IihRtgXwzTB9rVgu8C+qx
pL/XU8Gab7wcYOw4i4C+89LgqlH5qS3gQPeZUytrvMfCw/l1m5o5K42avu7oSPmRNxTrhLGmyPdc
ZFF2nSvmTDTPl1D5yU13Uk0GXIOBV367y3spspW0W8iIOfXTnzjGshqrE5ryxkta2Wl7alSI1lb4
pZg9C34FT4OH2xFP2p2cC1x3yssyoG6jRj8UfYwgTfTataQlVWarvZMZcAUCkx6hpSK/NpXkDyNF
493lmF3SYwZ/Dtg3jUcFOWkqykdFw/pcHA2Le8zIhK9bk+aEfD1waF4HjB9rTfmORhTv7OjpL5dV
WDLQDP3qPG1TW/nREfmTegpaIBkkw1Sy6brZz+mhPA08ngMp7RQFyBwqQcc2oSMX17HRGZutqYQA
+ZzrNDpC8UfehJbmv4UBVtdVBdjZ8a8CtcullTSgAeyaXTbA0ScTXRyIuuk2V5mfzTLBq7Tu0ORB
Lo92cgke+uoXhIELtTL+QoTOCcCpDjAbwrI/ibDEX1WRdZ+Bmd5/8z0WvlxWYUnELAkEEHuiUhHg
wtjKPAo4knzGqBV3mDZrdzoWgpTN9gEyIGyQfT6eiKqQTYB65MrE57z7cFmFpfFnSSAH2ru+nKZT
7eNJwZFjbE5jjrJqBVAXTDQnS2Y+rQY8ufBYFsLRd2HGSV5uPJY23aE0YmBr+74FReaUSdh8ywm3
cjhRK8o76CnbDFocWbqmyNL4s10AR1ADbZp2OA0qHG/DVId3Xh5yvWKnpeFnyZwD278Mp3I49agc
REKLSbRwQzTLV/YYS+Of/fMqnYkzDUO1oKemwP4HkaHcQiVfA0n3qjg63wB+Pb7gQPabOCcnHpSo
SojIcxRHOiNrzemznd/YI9HZcoYwM53XO/2hH7qyvq0LxTyzq4NxKPPEsq6wH1ANbYl+X0AxbVzT
a0nsLMWBt4JpxTXwueEu2jYou36Lc+cn1LkxUZLUjwopvbtsxKVkmSU7mwhw6qSjJ9xAFSVmsrAv
qQjVfUmrfIUssyRjlvCw07BSlJKdQpFqvAuFh0TiO9kMn2SaD+S6eJjzKeEafmtHmk8n5ykiNpoI
j+89j5XXXWZicyIk8ssKqbRGp7zpCy/OBgt8AqE6pTaXnbGQMWSW8ClwFSRCDTkVpIZzGDBwNIjx
sTCH6wTMUp4QFFYqlOhkgLxexajR+FMdNmSN/nIuVb6RMWSW8rwRVdgUyL/nbmhZEOuellO/46LL
SB0Hxg+8NIFjf16ZQzdIkd+NkSdXLxIsBBqZIUKk+6ExgSUnRyrvJY8EFnHU5/SWkMYLV8JsScgM
FYJQCLjSgYOTYpm5I2ENtEdUkmrXAN3y+bKflmTMIEA3g8eixpm7iIxh8JFoqAZGSeR0bo5jn4fq
ynYSmaU/5qpvaDgFpzaqdLblWaC9jUjhbthlRZYiepb6OAxT3zQeuZ8GZc1dPg6yOlU+HBBX8GuB
QQH35r9fBepRR4JMip/g/kdbo0SFnfZ+MTSooHtVazmV27EKzLArh0gM7yKPA+cXmrGFKqoNnIdo
u3ISXfDZnLsI1wFUNyBGTy6o8iyJcpR6e1KmItohQYriuhSeEw8LE1oulR+eiE5dFw+BDR6Ae1t+
vsph/gwhsqqSRR4ocuon0ocx7rWpNz635uXy+EtWOn//1aYAUMfnDYa1AMvUbeHKCXBbtCLDfnKj
WuuIL0SdP8OBtlI1sMhpdJom1qiTGVr5pXOqyO8vK7E0/gwC8qKNbGBr2Nm4QX40UcPbeCxxdGVJ
wJ+lf6rh4KNNGp6A6KHcpjS8HbfAGMiCzXUKzNK+H1pgGVkU3meeQXBBUUaZ2uatC1fSfsnLs7Sv
hj5wupb8Hu7VmUefohwl2PcimaAMqB0rSLywUZqTB3sURLb3Mb8v2hIeN9FkbJKpiMZ0k2Yla3d9
SbbKM+nXq4w2ZxP6OSL5VHAg7ddwlQVufucFPg4O2lLbywIWrPYHCfxVbri+z+A9lzI6eYOAI7Zu
8e+uIW0WNwrKKitGOyfyG0v0H7z3V0JKx1oPLtTxe4IUeIJD5dKO3MGeskZ7NBXjdX2lPyjer+TU
lddNxPTRfQdvHKA4NZp5e8RHIVZieMn7syTPvDQX8EhDfj91Bp4wkTRFU5NYuOXXf4G7FllNthxe
uHDwAEg1ZcWVRXg8y31oulSwv8yLG6PzvNgUQHC77VyQrV1jW8CWP1pQr+wWFV4HXUIjb8rJZM3e
hRPrfoOdJzT/LkfZUgDMcr/Djgh4fKb9AlzGatOX/mMhZfhtSiU55vBC0lp2LkXzDANIAJUo3KLp
BFQxZ+IhHYc95lMIN9vhOaXHq5SZEwzTvhzZVHFx06c4q9VGZbS2txHs/6E1PHbMRFuVA8ny18vi
FpwzJxzCDe96cpVhD8hM4Q2S1eRipTsjV5JzwWZzpqHWow48Q9OTCRHwQQvqRU95MwqZtIrKNc8s
RMD5JaPXa3BW1hzu/PfFTUhCGrdFT+X7PoLXq06iV4M5pB0wvq8z2FnRV9GMFVzUHVosb2QJyUnh
+uSN54v6unIqmkEA1VA5RaNX3KQtT4u4jQYFdYBAjmsL8ZKlZske2ZZVqgnog9BjxRI7mABuGzJg
Xfoc2r5x15dlu7lsqiVZ/vemOtO6tYQ2yb02Q/gxVfCA0sEEDDePKaO1X8ArKalu105qS9JmKOAX
PMV4IuzB9iT/lPWBODBCm6PIRb7JdcuvO/ujGQoUHNq60ONj3/oa+sifjSSpIbGXRnXwhXYFbdbI
J2+nDp3TB+E9o6aIph6d6h4omHHhCzbCXahQd0lIXbCWoedjxf9ePumcQtjbGsONkjH8Bp13vtdT
lW5lUxoaDz1tXrhXhDGCqyy/NmYiWwPvhKwU05bUO6+CrxKp6zA8INC0xW0Asd49RqPq618N8oLu
ZoL3fdYq5H8US97Sb4YNyvUDVEsz+ckXQKnAcdMhxu+0x/h4xwhr02dgVZXiILmngk2d5zjyodVX
MLIRUNlV29RlAd7aevBR0qe1GjccECDbB7xmbu/3tgiCPXPYeUFc4r5Eu5xV0RRLPeBxS1GHoSHM
eQuvM8ITKHndn0xN8fl5MugsHUTqJDoKDya3MUGHmlMlBfT6engtbfxINevOD2dVXvtRc9OVIoa3
mjrxzoZjKOQWNlM+XJnKc2G2rQ64ajcVlqJ9uZzBSz46f/+Vj1DRD5XhtbstjfbgvhqQlHoxJMhW
gXh0uBj8lfLA28kL7J/vBQ1hV2S6c9NBwx3lKRbYpOQuHzogqu81nSil8dRYL19jBry97NE5GzFn
4zC0VKqbCvf4UYG7PjdjWfx+2WxLo8+Ar6ptZ1K44HvDoJDrNjxM2y4p65asEJeXrDWDOrjMqeEq
cSFeUgdNgGMTsaLatXBl0D0PLdCtHoGwFXa/XKfMDO8mMQRB0KfqxpWFfq7UMIXJaF319fLwC+UO
Oici0j4Xo0a9uclH38Feqs3gzhlcgaUWDj96wiTch/z8Dl7GU5lkk/LKp7IkFN9VKRmuItjSOVMx
KwdipFfbm8Lm1G2dE2F2wzKvXjufvl1HpHOqYhA18JhTHdnb1CM+HH072N49CtKO1MW5F7om2HHP
a8h9EZaFaQ4KBe20YuKFcJxzuBsJZ1ZaEu9Y2zHj771WTtB3gdvTa22jJeVmMFGMYiysgBvGhEV9
Qsb0ZpBZ0SVdxdK4bxQsXkFYPNYTF1f6a4YXfgOPAUHLMzxQ4Jd+9ftOBNsaw4spV9Wk4EHW7/EI
ll4zdB3LTgD4rN+UtoEdGLI9vC94OeyXfDKDCHjSRZd+3tgbm3ZDdMeiKRzuBDxHUK4sr0sCZhgB
D2XCaxuY1TctY/AiQOxDb+k2Sj3pP13WYIFCCC/Qfm8jT+OJw5O0xQkaOHaKo6FrkxJahvwIj8lN
D17OhwM8OuFYXPqk2KbcZirGdZvecaORTYi1Zg3PFyJw/ogla4MR6gy0OAE1vv/stHmxg+eyuIDn
i7+mU/jsq9Hd56NNrzPvnEboMqgrpi71D1lmJLBMaWrNxkCZe3fZugvumzMJ6xJuwYbw4s+Nbl1d
fYayc1nc4NT1eXJZwNvFBjrnfVELD7FlXAwHeAVL+XKXUhx9jnxFoAQb1q2wNxVsOBsRi5RTfl3U
zxmMmPaoD/XY3HB/gm6N6YJ+R3y4Vn7l+DMgchHsxbsqHQ6qGWtg/Rc11M+ly/MV2FlYeOfUYqSF
Bw9edM1NQOGyR1zWgd37FaPwcGo97EKi1i7oLbl/hj9d0U7wfh44AV5nwcQlVhZtUCZRm9ft/eUA
WBIxQ6BGwr50BOS8Uab3Ny1sNDfGoatqZTSco49XwMtRsupvbJZCy6rnsn+G572ilQ3Q0txn0DN4
JG+hCNLd4F6VLO4gjpKow90anCycieacSyURvEolMv/FFo3+ME0j4h98INeYBLeQ40+FVtx7B2v6
oO+gLajp7QDHmf/h7EuaI9W1bn8REQI1wBQy073LdvU1IaoFgQRCIED8+rfyvEldvsIZ4eGtuMdK
NWxt7b2a+cvrO7OTdW9VIHkBxS+c5OKWmLG1XyG0pqowG9Y6JdeBRxL8+23jnE/5X9l9zaNiNZaG
d1D5oy9dvZKPJFbjSw25j0+vD7GzUVsooFQtQB6rtncpmvHmR7KWg75XJSSbDq8PsLdW54H/mkPH
C6eSUi93FMLJoJiAIHNd1TQMcyaa+kI28F+b4h9vyLNo+9+joCLX+XoY17vCh003ZFz3eDdk/UTr
9evQViT6WI2Gjw8yEX3/eTKmZTOQ8Xgt91eaEyPu0qElUE+vhjFcPiIIhpBQJ8s49yJDDU6xz8GM
XINeT8INpj2hJxaNPG/Kbu74oY0nSdpMN6HjN6qcyyk5vmn9tvi3JSSmkiMZ7kyjBKpAVaOkf1iJ
EOVxUmE0Xegl7hyELRLOt5I0/aQQ+cvC6qwMmghatmNvf70+j72/vzkHLA4M5FWa8I7bzn9ZVq6r
rGqXS6pKe68UsYmWdm6M6SR+f5So9U9ZmbBbjjysvbuFiqOds5DRlkOHumD2poxGPZ70WYhA58yl
LZSX3jTNLZgT6DXoxUja3+kelFwAD5q0P+hRv5F6y7biyskCvY+KTP4u1CMCd1f27idZVNplcxDZ
t1Ey2RbVyeK4WcUyrdgtO5mMq3n60hYcwskN8pK3lWphavC/X62yrYQUtqnupmGYJJL4Yh1R/umg
gv2m3dgiqaFdpmOIIvZ3BWq2xbWoe75+s4N0w4XAs3eqN3GnJGWqEk3Gu2JNyvFGd9Ns7hZbEHFh
Bjvhk2+OdRUXZOgZChN9HKYfBIrCXTaugXueLZUX7oCdpGmLvgTzr0gg+1D9aJWO5KGZ+5G9a3pq
+FXt6q7NHeDIlx7yexPaZAZdEycOJQp/B1mtqc56iLqabJyVfkHluXFvyzO3gMwh7A1bh7a7n5Oy
Cq9wJ2MyKQubj286WFscpgDFruDlRO7atMc72qaN+KkjdP4vbPvOlrBN7XWWvdA6Lqd3S+eq8KtS
tVSHBf+Q/E6kZPq9g9jPeKGAtJNMsfOP+OuKVo1aZCGj6CqIoWKNHnZUfWyC1N7r+Cy+E4Km97Lq
Sr3zVcIQdypxen0Vd84CO//7XwMnbmrsmszL3VrF4RNKH7BOaKSbruTE1KXW094gm4vHQrCQJaIk
aD0F5BOpK65zEYXDLZBuzRsDzRa3WYxDFePtxO7WzhoJDXhq08MAMco3liPYJg7MvALVYS353WRC
BU4f5PXrPNA67K9e34ud5ybbPghmDjOISmJ/ydQd6VA7mkOmMD1GBRpBZRGNz6vtol+vj7a3KZso
MAt8NoMkIcgtDf0NVHDZZcKZ+KVwSzK/LQhs0Zka9iJjATXq+3Cm9r3oG8sztsYuvvCR7kxiC86E
EvbY6DQY7o1OlMoG17rcmKD8HsfVeHx9oc5X4T8S2y0+U89wa0imZbwPHJ/NvfGJHptcOCqSh8R3
1fIY86Woq9zTXpEv65SQrrxwJHaECRndBIbEQyhrhTL8FfKnT0Nh4t9GsSpzqoXQWBR25IdUIdrd
3Szu68WaJJttU39eliIU2aIkvSF1zJGZkERfmUiv8iBGqumF8LETt7bQz0onJHUtMEtxkdrumZG1
gOLPKIY5CbOSmqFXkNUMB5/mFuxY1R9A9ZDM5ZTCw+XSKds7BZv4UhokGdok8d061azNKlTNHhOe
okqz2IC9f/0Y7A1CN5GS+QbtkJjd9gmo2yyLwTOtaQZFjmhespq0U3Lp6twrG9JNqGGCL8u4suR+
iiBYDm+pOZzq+AARRs/koVgg1RBlYVnO7IrLAY+dx5TKFs8kZcbIvluFX1WSwdcJTMITgAqFvKSz
v7cKmxhVj7OMQTme7kUJ7dQ6R2OUpDcCBhKdyAKn++JCdWRvoE144mtaxQYx6j6O2FRmOGTdD1BI
5PcGSqBvvJi2MNK4TdzQ+t7ex2JIfg7QuJeniob6q41tEV34hncS1C1EtIld50In1vuOAUeU0QUX
YZO0FwFxe3//fJ38dYWvJjYBrfn6uzZKI1OsjR1OTRon7fH1k783wCYGCS0ZlKLr+d5RWiWPpCxK
FmVVyhsWH14fYme3t8qToLoWKCWJ+V6asw7arNjwixcFX7Jiat/IHWFbhGiM56eKaFL9oa4u3Dsr
ZSt/2JBOl9Qq9qaxiRECiDMINsimzCTp0aALnF+na0KgHj6uyyAuFNb3htmEB6C3o1pBhwJ0MDsm
KEiAf5TCbS6EfhyUByBlO5cXNmbvAtpKT1Zd4Ialp81DgSSEqE8mDCfXXwdjEKQH4RKAVo89nasU
pZdxgnBJXjZJ8Vssoyef1tSR+bEw7TT+KRgoWSdlJ6hBZN3QhEzmSZLEwyPVZXkRqrG3Npu4AXHD
dCDwcbotuXeiyke83EJoqddwMJxQHF569jbeJdsiUVcKP6CoWcR9UkPwIncDFBkeJy/KS/u88+Ft
sac6VSrgrA+egsGxa2usrsC/brQ+vumr20JPk8GNgM/5AuiZvqyfJm2q6slCwWxMs7nEQs1vS9O2
8NNyGDSwxtbei7YARC9cRv4E4T4ZZ81SXWK3763W+UT8FQfnqDQqTQUGictS4hjaMjlUg7QXW7g7
2c5W13L2vGyLVNvnxfcJI58nagCcK9faFPoYtmU/XRdl1Hbf27lO+iswoYumP3TQbainbGDDWpoj
acqizzSxIuqvEuKdNPdYGi+rzOBlFFRZIGGa8DlgDRFNplsPzNa9F3OUJEieAlrK+1BJ0pmD9XU6
37gYRhQzQk2ZuDYvQwPDDFNYsboMraoI8nmtMYmIoOaqp4LmSTpOS4OOD/oPxwg6cnGXQUO+nBhs
4RYQ0OjS8/pBjEbghwaysfM3mUJu8zYq+j4+AjdcBehLFUBZVfmsStneNyP3RYUzQxhAn/qcKt3W
wi5BPiQSMRE5v2TyQ6mgMeCuDIsUvPQS1XXEXXkgGew1iwYS3KZLGviv0IVo/X0qh+GpS2a8TvP4
rA3/yy3Wj31OClw9v6pp6pdHQQF5gfNcNwK+mNEBcnVVtkAURX10bVgkOGCsbYf7TkheXXeTjqrr
KbYhunWyEEm45EVBqLi1kCBuHyJ45Q2zysAa4GKF0pAtzE9IJFRiyMFddR79LAGnDNPmACT1+mug
BZBzuWPdUruDgARgOWTYy0BDnQWAlp8CXqh0yKSfhorDVqUOUvm+QXuiuASI3ol3W2RyqiEDV4J1
9YSCRfw+MpZ8jMoyuPelv4SN2HmXbsHJQPSePU8n8RRoKp4U3kwHQbT72KuWnYqE618pbLgutA/3
5rNJMFc/tl7ItLkDh4bZk+6qOADExSfhD5mGQXTh4bI3zOaaiJYZpjK8IWARlO2HUNhhuQ5UzMI5
izlb1c/XI+zO23GLVJ5WoKgAE4+f2di48YOhtXBHn9QTziG+hhq62qtOWXKyRqjGHk2JhqY9vj74
zhy3uOXehWUX1qR8Ttk8dvJxpUHkdSbF5Kb5sR4FqS6s5k7o3SKYF+ot8e3qn8c0rqMbqkC4X7MJ
xgbDpXZj+F9S/o93+BbAnMqUg+HThfdKzJr+OCsrAZLNdIKSVVjAjTDIQLnXsc/WajIUVTqWBEe8
A1v/DXzEBM9mW6ElVUEzlvVw2KynFWqxtPISxpULYmX8jVLIY3yKoOTJPo+JSpKsgPwRRfBEjIcc
sEEGLAFUBJEmzFQjp+V7b42hEK2fxzD6BPrLutw6w2v93ROc4/LgKa8M3N3swheZQZsBFJLDGDKI
xmfGxLHXh2WaIS6W9f1ayiCrBzLBgAR8Sf1llHhVDllacGqbow3ULPyRFrAHKa61XgdJsyUchiA8
JK4AiTv3Sz+JLnd0hbIqWKS0nf/gtqqX95Y5TRRAuH7o5+tosNJWcFYqlupRwYAJ+qsNHsuMHLz+
r4wSRGVYP1tPJ/arDsyyVJkHHkLoh1kVEaSBJhT1eJTVPYTEWB4gxqFSOTeicaCvpiF8PPJ0rvAf
HLqK1/57SVMYXN7MWsnF50VNAB/Cikbd/KEuR9HrHBqOxqSHZIGji7oZBpB6iptFVNCdOADqCzHB
4+xahNITDGBkdVYOL4v2Vi9RWb+IfiHpvQ5R0owfVd8ujOYUrjdzlEc8wPVyjsJafOz6QjTzSTf1
1N0XFendR+i7WVw7ZbhynpfRAKcB6FD0JIKzlEDmgsYyZlOGp7CiVEJq0MUWasx2keiqH+ukWddP
OkGda8lFpeJwPlq0uBzMrFCGKn8zEFRnckjsPJj7laxxF+UG1nfgKkVrS34XUGBuEborHj/BmG7B
hWwaATmb66Z3jE2Z7dMl+iwYCZunZVjahuMIBqDS5pCYrRJyrAaHDOsQjSGY1gVM29Y6K60grKrg
HIMMvjgidK4M7VSICacclE++pNURiglKzvgxaNLQL2+LOudo9FcalqI5GkbDzJ/QmCcDLG0UObIu
Gj5ZJS/1fPYi2zkO/TXGzOZOx8PEn6YilckvypgAahm166A5Lg1gR5fg+XsDbR50PnRFssRMPSM6
BOwkGxopoC/BwrzR0Fm+0PjduWDJ5j3XLEZPpo8j1N9VgTJjHP8CjoJ9FFXPTiuyPCxjtDQXFHX2
qktb6eAWHXKUyCvyLk3i4DaJIKODDIKAvLryr0Xa1VOO+p3uDnbgpsnHLjRQj+z0OwjEmi9uEL26
cNnvTXxzC08AzpOy6+mTb/vwm6REntDv10eoJKon303RLTf42l8/mP++pOiWK+Dw9SuEI/+5VOGS
ZBGENhtEiFL8ef3v//uswJ3+fw+lgj9iE9CifT5z3D8EqNUCTVq2s8hdFJH+TdQKulXqLSDZT2sl
3JPQSPgP6A2HP3zgpuooLeSFLtTtBX7z/71raXr+978+MMSIiUO1YXoSEQMHffbtdFN5zz8uiUEv
oo6rt3HFaboJF7EWSxkv0fKZLAFzAMGqsT+c39Vvk/2mW9j8VCzUQoFgferiKq4Obdp4MBIiJPUX
1mpv3zcxAnVsR1vipqd2EYPL4bOuXKbw0f5aznnW64dr7/BuQkQKqBh6s2v4VCgzLwfX2wmPkGa8
5PO59/c3aXfdxGpo04k+9XaN50ONEzBeuajhl2z09lZp86mj1sADylvyxIBF+jTUCEDZUDD3EVTX
6Nvri/TvbJtuYfKxjoxyYeOfVCrkH9zbE2pj8QSYJnAN9xVUMj8Du5E+OtpH168PuRNM6RYVz+Z5
6kkT109ScrF8h2eVH8sM3rczLzOg+QBoOqYcTkQ3dJ5QoM0gple7jz4m9XDHkO4zlVdFUPD32GH7
8fVftbObWyT9JOoFKOMufAosnt0hIBI0TyON6vPrf38nPGzR8kIW1OCB6Z8KSIM9l1PfpDBBcpDV
1/0UvINTJSpIrw+1N5VNfEAdJZCzr/VTj8IqzQOG8j/KIZ6/Dd1Ft/rFQ1tYuTYDe+I1j1N0VSSq
Bi2pXXtklWDq6m3z2EQJSJAtalg5eXK1Gz6AQiW+gib7tgIb3QoYiyI1Gi7E7XMH/Mh0rlykI9QV
UurmByjxxhU/vD6N/zxK/nEzJJtAQcZmWD3E5p7WAkjx9AjUVxVBGOn8ov4NZrYG5k9RpkJ1MLRH
P/AaqsWLrE+TLwP4gAggJ1ExoSGa6ReOSLgTW7Yoe8R1AuyhrB/hibZUzb1pPergS82b6TBN4JzF
RxjW2XjOpCRJdFMO6Cz5OzyOZwnBfqXN9K6fO2Wio5waZMoZc42DySr6cI3QuYQXS3fpQP/XbfjH
Cm7xRK4LC1Opnn5qmegj8oSShx7ZERUWbumTAcUvGm9BpoCiTezG7ozQMaV1410cteNXFBASs+RR
3+P9cvDr4mMFWwDPa3MPVzLZmvex0qSyuSscC/wVZGtif8sBALVtnop4nR+JQFW8zGBcIObPKNlF
w6GYaO9dFg9uDiCh8vph2dmXLeMA/rXJxJeu/zzQjpYwxy3NZxoI/tMHpblwMe6Nscm60lqYIRFD
+WAMVGbKzITU0u88gF8W3GCWMLqQNe/EoS3ZYF5jzXi0yseFe4YnE/dldMVdCTWA1xdrJ6b+H9x/
Qq2OnCteSIeW7w2YpoTHGQq4waAOrl1GYPTaFM2qC/jwvfE2gTVyQdH1qLc+TFHTd/UxsjOf4xyn
BH7Gecmtt9+iqgHo4cJp2Lmdt8SAvijVVHerfVBJVak/JOULCQ/1SoV9l3BkTTyrkgYFAYgPyqh+
UEPaBxc6Znu7t4m+0QLEcAdzpReSTsm3iEj/ndAu+PL61u2dweh/s2WUiVEDSrv1xYGKfqtUE49Z
HIfdDV687hIZZW+/NoEX9sAFG8aKvGjWs+ei7br3ovLmWIWuOvnBi6fXJ7O3TZtEDWD0ASbfK0Fx
iErf/mRrEqv3CcAP/KtMRj8+RnpKVJqjtMjEN8aMpxfewTv6xBCL+N+FDEc494FHMD1AnSxUX4LJ
UfVsJk2Bt2phsjJ/Q6VsGHnmqj7mKi+mRCfwQJzqBN1Q/J8hvZ71deq5yUHPbuNTT2VTjJnTKqAn
KN7I2eWhQvqJW0qPov5Rt51P1qMsJYjxn1MlUIC98EXvHIutMCjA7i0pbBC8QBEl+tJylGNvKAVd
+J1Yl+5tcWnLUYKDnhVi7eHeDTZP092CISqDDwnruLqwKzsHb0u1gBfkFPetaj4bkD1/9E7xZ1SU
BgtCV5AmOWggQXx8/eztfKZbfWpytiWYxpW+VOOcwGG9KvgfXlHmTq///Z0d2VItYOtmZzVW7XtP
XPExWevmj7B2fl9B2vqNl544z+2vp7Mu8MCsyoW9GCnxEARmqH/pyiV6DhuAh942j004A9WFd+iS
mPck7dfwMDnbtZlRFZshEDZNb/MDpVtAv3cGkMqqoy+t0+sNLAmHz7ArSa/DxIRHM7v6bdF5i9hn
NubrgG76+5oF6MwNUVGZbCqEunDV/QdH+0fKtUXsQyJ0aE3E9OcId11xB75Vh6fhDCZM1echrI/K
AxIVbZqD9gkhd+USCJOBjNyG8oDiHGNXqE2xsIa1CTTUaT4GS1J9TeehakQ+WVzSX9d6gAR9DkBt
6T5Id/YLPBUw+45/zRQCK/xQEeIihiZjWo0us2eHbZu5CQALni3tlNLfhQeB4DGGKgt/NNE0Fmte
sxk95NxbSqbk0BIQEqtvZikia/JJgrc6ZvizvO9PIhAFepevH7Cdb34LC6aWQOPWF/Zri0QR1X0R
xSVar+ceBiCGBmgmcwo9iEo/Xh/v34VAuiU7gOsqEmcr+kLCefw6970/eFUV93Uyi3dJ05XHQutL
5dadKLPlPDhPSSRh6PFSyXl5GdKFJLk2orwkHr+zeFvKQz1bW41Vk76gDL8uWZCQ8CkaGDJg30Xz
qRrS9tfry7Y3k/Mv+CvWCOG7ME1983XuQjke5h441T9cErK+cYBzIP1rgH4ohOvrtXihC6SDsp7A
3juDwqq/ULHZ4QzRrTg3bNdTiELP/GMqOx4nV6Bt4DrOTKwlPdUohbvqOg1Zo9DJbxZw8J6ZV/hM
rhYnXUHyKOijObh+fTn3fs1WXNi2MEnqPCu/onwSJE0Wr2ndfkROyuJPKxSm/e2kqEnq56jUswFR
JpmhF2/GcYzvIRoUh+bl9V+yt7GbZM+3tFtg3BS/qKGC2lSMUDBl6zRdkq3cO6KbJC9NyhiorlR8
tAUYYSRvx8Z0tzZWsJc8wFwOrQ00ZptLjuY7n/eWC+KSIVoUMJAvtgJKt6taPLutpcm7FjYTD2DV
BUNGvWFvy4m21BAPmYp6mWL+whg8Yk9JyBOGDi6ktPM3bc+WGxIGJelAj+AvwKgqc1gSAmxZrO3w
4W1/f/Ndo8ms6tjP/MU2kv2iHcRL8rCc3XQhvP8byES3XAkAFEnEgc3+0goUB3I12WmxuRwATHlh
KSx5whtGdLeyQzmMPnmPO4+t9npO1rF8fn2Ku99a9L+hpQo05w08W74DSTj+XFNur9oqYAqcjST4
RoKq/ZNWawW6Wxn6O5AhS54NY3qxkrXziW3ZFkDBx7YZAos6SNWK7gsPRNVcxy51l4C/O9km23xk
Qw040qiJ/uHTpgFvD1osg//RdKiRPQ28Ee2F4763lFuWxVDauC+tQUlnlvy7BWATiC73YQQ33jF7
6/rgGfzZ8iD66cUWwfvXd3BnelvuRUDhodALnIgM+jRsAu60qtt3SHZmyFi2dFhPr4+zEzy2/Ito
UL1GY439gHwKaR7hpIZjkeP0jkV9KNbS9mMm9TIk9UGDU7xeKnXuHJAt9QJUXFHPBdBmWQhtnfZO
NJFOP/mQUPv1bTPb3K58Lsp0CTvzc14aKT5Hk2X1LTDDAQirSaNKwFJIJQ29VXEDEPHbHg9bvWyi
1y4CGHb+mZI17R78Ktf5d+NLeUAfAh2JCzFy54qhmzdKKeYUxs/E/4TS4NQcG4Or8reDyRxJMxKg
eHkHTTi85g+vr+XecJtwgm7LCjMgL36WvNf1FThmZRBmRLMyfidQpI7vFSAh68+3jba5nwG4qYZw
WcefqAaS/oOc1oaVhyBCxeQsI7NAYAMa5CkstS5E7L2PYBNLKuU1aIjW/hpiyoIqr7TUZwzODN5g
fYQA2Rx5yB/opvkeFWHALrHqdsbdMiRS2EWEXPr0Z0uLZuqv2hYKai8jXM6S5Vo3rSvTfCox+zNT
f1lo8bb5bkkTxejXal0tEJSQdEiHk207CrwsmAghP04hThG0A5p+bH4tBP929fq27s32/O9/pbuL
kJAXcrb8ZcBYWoIDvDFk/MgCGcJSZ6bJmYiFBR/0CSwYXl9irO9E0q38dgREhiBypT9rhdbZzQSZ
xLIBDXNYp8MSoLt4Sfh9b6BNwPGMosBPQJSF7g9KvgweQexkJTBFWWu5v0Rk3CkhbnkWIF+DLrJK
9WsVQwRs8qjbGF39KAX4Pj2VhILrfN8XslEPNIoZQJBnYpMPPr6+izuhINpEHjVOxYx71/5u0kCk
7+Ht5KTIEpJw8hFt7QkP2FqndXLhqO7cE1vd7nhIzBgni/xVL+XYZixegKuE9wF8zF+fz96ubYJN
UumAUdynP2PpbXmCb3A0ZgOvxujUjEkgL8xjb9k2IaYZtFpCiHb8BH9EdoBThYx3NyWyT/Gl0QBk
XMl4hBDuheF2lm3LnsALq4ToR9v8XiXAhQ8pr8KFZm2smLmk2ryzcFv+RFrboI3qUv0WJfrwn5s5
WKusSSvnHoTpx+L4+v7sRI0tjaKph36aTK1+6ZS2CYHocQJ/2pwQmG7MB98m6hvrFIE7iQUU8BL1
cm/U8zb+FauIYhoE3nj6VU8WxgaZaHGrp3dT6IM6OEl4ULIeENxhLIMTrDbD8EKzY2/fzov917h2
Di06EUL9xkN5np9tJ7oBHHyjL4X+vXR2S7OYFg+o4tAXP5O0tZW66opCgtQYot3QHCAUwgb+UIpy
ikGPqIEP/9zHKxnvUWvnhB9YFRTxdOHT25vsJpSUPmrTQg7Nr3MmqJ8YaaDKlhW1GMun1w/P3gjR
/y5nENrARzoef8Um9u6qmkk040VGlS3JhS9tr+P8Xy//ry1Ds7mOuxmOuVlcNSRYz/qRvSAPY+XL
5suio4jzB5nStF4eQdnClQcD07i+ZbETLjjaHmBkf4KpWT1aqKqes41jteD9W2WTAtnqEzDUmo3Z
DOJHXB5QlHTgohoxDuHRJmXZumw1SFWWvJp9qIDi6EZXi0MKJkR/1aWImBfqSf9dmf+o9P53pv6a
aghdkZ43A5yGm5Kp5qePVxBv7iY+mPRdCAV/GhzpmEAG6zaK4RdxQ00pghFO6yLupkNcok1YZnpp
O/6ugylPbe9h3gdhnmuFIu5a/6lRiJ3Gw9rIph0yJGXB+jJ3ozWwJSSdtfEVOO7r8ixU0rruyZRp
ufir1AWlcrlt8L8/N4YUvfjC+RDz/kIM2gneW6LBzAKOTWwNEOZFiWcnuD+43WFQ4cGfNUfWm7QJ
87pKutVcvX5yd275Lb1ggEHRWFGHUwViRkvUFevHOQbGYEFXWR/hZYSkyXHuxSPsDYbxnVrqKL3k
l/VfEP/HTm85B2DAt8g4B/8AcWAnvwzjmXT1dSXwQrTvg0g37NRzNBXi557VIo1kNsjO9Fcx/E9j
wKOjqWXLw4yqfFHdgnwEe7ocLI1lkIeFV4WIp0zHkKpyuQqIjbt7oGm4bZ7iwM+1vqQsvdfy3LIa
JsfS7rxuZZZAUXCeP0k8LKrikKzUy6+awX4iyUAj7fG7QPXVan3sPAG6/gYy+LYtT0PXrm17beZp
kOsLhRxCKO/L2KRkOAzAn8nq2g5k1D8AUItYeGgZh/nrIwDoDDIjGfSey6X9NICcxqcLhzH6/5Ta
f+3O5pZAXboLELydyUqQvCI4z4Ymr9FBUtH8noKnYTAtT0zfxIcIrRAZmaxeVzRRrljYQinuCr7Z
U0cyw2e2XMWSTzY4sNTE3NQZLJG4r49AdtI5vDkzwaY5l9CzYvYwERdOYdZ1dVl1eSE7q44g6cv5
TqVUA10g+4Qv13VVAt2dDyxF+p2jx+G8Pfl5XNwPloRrD3pd0RWSZLFLeGGzEbJmDvVm5ZMhzlE+
DVl4o0aeEiheB+dGvJONG55DIXgc3lY2rCaazZqPfM6xCclYZWOL5PNq0nwovrJYRCXL5zSco68L
nnagLHLupuJYAo2/+AMYBKhHGd0k8AQQa6csvm2w7rS8pi3Ohs4GeOt5+F2kxC8gkQRLndTX5byq
MicJrdM/SzXMZD3RxcbNScdzbY9dANU8kw9a0FgfKU66B+baSV6Avg8X4Ho4cWiWLu/6KoRo14NO
7ET6h3EB4c3fCq46Bn2HDnjmOzCp2+7btIC28A7817rnmQYzD8QNFpXuSZE6aW9psMQJboYO/Lfw
JoJGd/C8iAnmYwcM0IZh5sN4Uv5Zzetowht0GXzy05MCsSWXUzCWnxiKxIAvBmqCzHc34BqhMBaR
pf8c6Qqm0ocO4n/mPcAiSXlDeQygwvVQg2tfZMtaeQ5q5FjP3wsPclWd0U7gusHq1mAg580SJtVD
UEZo2YKgIWL/BN5LAyntUgM+GuYzyjDxPRgoTt25FEJWn6AXoKXKuSKjvGYVqUEPSVjhOcvGpXUJ
9M3bPv6oBDq/990wOiNOcIkO++OIN16ncwo5nOUwj2lYNjku5QF/pwsBziwOky+gZAFWSjOPeZc2
RgRZqigIJSukRRqNcuzsoukG3JJmBcmkito6AzyfJMemYy76wQZVqOsgNrL8VoP2mX4o+voMdWYN
/PfeQVMPDvVBSoFOyUTdJYAiJEPXvDCd6uldEWJnXxJulvg7gsIMsfYSyn3FzwmaxYU9reME2Ce0
oiAkJ6LMMVyoTUbHKuHPS+8l8Ve4IyVDcX/xtq2vBj2g2I+7aBBrclMTl8bsLi2qoP7utPftcr2k
XaP7G4DOUnKY0F1WDJxTHkAgt7IQxCxXPpTDTy15D5GqpOrldELiAcgm/LHVGmQVGjGrybSboWgL
6udgElBuo0DKh2WMDEmPNPyPBKTD2BBx6N2aoCwKQJ+yJwWvxfp5hmoloQdFpyCBqiCEpkObTSP8
sD6l8BIYqlxofPbjiUPREAVpdZa2gmSh10hsjDoXsTMgYyB7f8CLMzEnHyGraPM5LuR8QrgAlzdH
L2tYgkz8P47Oa8lSXImiX0QECP8KHFO+uky7F6Ld4BFOAunr7zr3ZSImYqar6xyQMnfuXNt2o0Hc
48iKT+vejqA5m92m9mnrpSuf106MPKVJWu7LRxf0QQnNns6seg2GgxzKqWHktBRuGwRNkkWG/d3n
qa0Y02UDe1uiJTrXDcyns5aauXJZrcpcpqPyu/dt2RBTSK8IYdV0jlHjZwDLxpwj/9jVqVWcniLX
jmqqLY8PSNEfnll7BK2RfJotazde4uksFCkYf+N676qav4AfKw7HKSYfY86HaDr8/6rNVbPOq34W
cbZtyGEKC+Mesus7Mapei0nUAYgppjTsjd5XfExJbr2ERbPNwIX8EYUViPZs9Hc1z3nrH719BcE7
xVFu2A6luhdx6y33XRkAHMiGSjDFyr159d0r5HCHjcdaBPNLSB5Bz8p8L6rx73SgCF5SgvygQ83R
pNolK10YuG+8oeVis7E20caYfocV/40hfR8/72ylTXctWFHNWnHshe73lfFq80W0gxOHKPpjMBbV
GDvLl7RhOxHsv1Q8ZKYJJx5Xa+buTz8Bg/gE49bJkh0loi//RiRjwumXySzGXy1AxHo+c74CAY/6
yR+vsKWEV7hNP8Sf81KG5hy6JE+cl62WI9P4Ek0DbbhZliY9oXxv9ZWLzgueu1jGTXJxfLdMflqk
woFtxaV3nV+bYGnJvUS7TNrx1kXFdZlBxHDdmq+eC/ScbrPw/qw2WWFcVprpRcaBRehgCc9T2aw0
jOyuQ6KB3D+EWx11Tx3xuv43bULGSCc2pfiq2HMPZhbUEOX2CtpJTHP/EDmLbx4mRQ39jS9VyX8S
Cx73cmKG+cmfpr1hlQ1z7tfJqXVpTpKtq/3Oyiid+qISW7dd6DoWz83c2OFmw1Jchd+baKr2R804
K/jStjJI3ylz/anPfOgtNePbIPLZVuFUx1aUHXrW+5xNvurqB0fKcLy6kpfpHU26MZ/btnYrEQTA
qbqlwIaAxpmF0Va3bd6gXoeiCEWyEJIz7IRrn7yEd3fl+W7jvsocLWwMdQzc6Z1Vg+Of4nU162dV
HS1Q4h0W9m2tL9yC6pM7VCzPTJs4eDK+XFil9+Vow907B2UkossMFTi8t1JKJy4wifdf7OTya41w
AtdM1EpTiJSshH0dWWzsVgoCWKkID9aMoX/awsFppowrAvtyoQOz1PFZKgDj6YMT3mjk49YrHtah
620Ts+YVe+PfRpRq+8rNsjX9ybv96Q/SekP726navmyz1h+GuT+PndhUc7HdNPBuCl96cXpurOvH
b7ZbfD4KZlB9918l2dy6N4FChXdIeNhYV+lTECLFMKhO/PB4rHneg2Vd1MPmzQvRbUfP7XyKZ+77
v0djnQDvX3IDWbV9GoZ33qzTNCmigfH4aURFTB/A9zTBRz+HzvzPxKFqr1vLlCY6D5vTBp9puKr5
sh/pnGaiZ8bxqPhaxnPEOb3+mKdwrl61VZD2srhq4Xdh/I8Cs2dU3XJ5WqCvrQ+8bf/t6+KEr6UH
0mE+2yDs2t/j6plHWL1mv0b74lUnuU2VeFpBb5mTFzK/fGhIiZsw75T+ILfCKLOq8wD9wJu+lLxF
PBCK73h6TgNYWPa6leFqxswnV9QDxhAbp2czr2S7+O3mPoInQ4sarD8Gr2rn74tKvFWfktozfZmZ
IB1ln/v1UHp/hT4GLzrBCySLOZtHgxUxd3ejq4igJIfl0hN6sy/RXb01RWM/RCz/TR3HUHRp267t
zAPYVKunXHQOuSunIdCsdT6R5tab6jKmR1A99XUdUmxM3GHaZsS9tXa+eN5aH+K6eIt25pdAJSaa
C9Z75TRm7XQ45mtnWF36xbwCVE6h2OuP93xfDIar07CWLeNE5R3uXvOacTzTXVZBOLZTHriEYHKd
8k//H2b5oFX3e5oE9vGwTux+2GBbWmRevxXrW0sKzLa/tR73cp2HuETT9erUped+rQ87K3LcKDb6
k5q73ffuyrVLPXlqEikISYCIMTj2vGO6Ov7uLgs9MgfFefTbO7MBr9quAfduWwLbMNK1rxu9WRTc
JVvfh9NbOgeg/s8s+wx6oX73PfdeOS02lczBmL8mV3J1JFguNjR4XJvWHIVesanq3FbuqKjVdB0G
5Wngt+6/1VYs/k/vkNvmZ8EspXetZSQYfyg2UneDMWpbvDhLbTMfn7IdB+HeQ1kfh+a8BdHo+0Tm
0P+w+TbVeuuzvTWhX+VK6SCNTklE9uuUb7FJQsJyJ72xgFwEyeCTPYj7yk1geO+WjJ0sXEemUMXu
DqNmMTodV9+cByx7zpjZkqWF6k6hf4xZPEz7QDRI67f+WmzGNJXN95t7tCDP7BinS19StImsK8Mb
uJVqrV+rR5REvL0vLOer5YdpLYsbnNaYqRd+c9YyMAA8GHrX/Voip0Y/Kx/e63MiWDkKWd93+yTN
6H5hJ3+njVRh/cHxJqgN3UXF+gtB0YQJFVLGwda/NLy3EU1WL3onvpMrwlXECkbshupHm2pdnp0F
Pe7rAf0juGewne5forh3j1MyV1T+WR0EXoyWVNlpmin/IuBsl5Abp/w5RZ5FmzxwMRJ0BPMczhiY
AUZl9j1d1KSjooQi0ndXuarBAy7gUW00rB61jvg9b31U/XGooKNfzNc6x80pS8jqxunJlwwJ+9D1
K9SDOrwek+jTT7pmnpSsLcN9fp7XcA4+qGSG9MJvzxGUy4BHmLO6qo9Q3mJHnP0+cipvLxQAyLbY
pnQz/r+VaFCK+6ar6+3sWzmL11DVskqeWULga36YtJjW5W05Ak+KbI56Vh/zatWzGJ6g5K7woFwv
mZvcVdP/jZMpsqF8soxHnP8m5RpzCp19cYsgsmKdswUqg3Uvuy61/DJwEine8ikiQqRAoFz8KId1
GMRrjjYT9PSbWGmRALzKvvjLqtW3OYw7PnzMyOHu54pqLP5GFdThk+FH9EF4Lh0xj/dSTI16TFgt
Rvgfra4fV5G445EpHonYvY7MSz3ep2kA/2Ed34eEvMfNNP+VYXosT1Nw3Lj2acvK25y567GV/3qV
HmR1AE2eMUCY3o+8J/SYxfzhEQXkA7Mh4eaKTDmSUQdyZ+5PYk5YFM2Rq2RiiskNh+U+5gjT26nq
XEpYZv31QUrLEI2yZi0/Zi54nTyLUznHk2Wn39Vk4vUsRjvrZ6SHHeHfXxOqbxohyqM8chdvPR6X
vW5Nk3N3VEP40rr+Ps4fu0CM8HKzEmXavXDPVySyU33LaDwpzwtj957c39FRZ09A6AmzLtFkEzqZ
lsaiHPVpres0MyH2/zU/okEZuk+m7n5zwa9d++nJsWywdIUSrFhSUS/kVvhXtRAt2Ob8Tug1kHNk
aP6m3oZR+pNsdWeKAzJIysAXLxxKVdk+paI+AplVLX3Pg8NDIDAd1scA4kBuZvJEYcVwxO/SbVGR
G8jbzl/rqoSDTAk24E66HXz7IWFdRIgAYuctzULlBkefH4vU6TPrO07JSHeYg/0BX1W8/3AWz34N
8f0NJ6fi6oSbRBWpLriicEAbFrkVqsCa4LRHt0jdH7NgveNH6Jro1nc6zbjn3Rb5AG0rs9lxfpxl
2U5vKO7hdqe3OFq+itght/J1pWLcfnitwE1Y9OW42qlIYo6g0whOcegvjdgs0rRyJqhFVrGsZiEA
RCw/FssUYm/LpbfRxu70NO5RkN1sR/+e3FVS9vQaQ4fLmyZS4joqUQZ3ByEy833FYpmgZVu2dusu
mynjub/vcdfI+TUyjo7fmzYB67MwTKF41iou5x+hkkdgMsZHXhzkIYfm+px0w6FVkfi8imfHnUPz
2x9nrtJcbt5W0ba2kwqKIyDk6yjWhTMPHa91j5LKM9kdfY6hxqF3TcIx5l8S89SJ3C47xLYciTG6
1dMYY4b4aicPrlVmLWPk3zX9e2R4Gj039grfcxJLg7GUrBLehWkVjOVJ672XI80AL82GID+WvLcC
+E3lnkwU7NFdGccbDIfJLqTCYfFu43G4EoPg12G2H209/XDrKeYk4m1bwt87iITe3AJzkQuPjBVi
MTxuQrRO9VN5qRzbu2ro5t7+2tvSs8PXVEbseV7dZqp8nafcB5x0UTzM/naGT+yn9YXJTkLWD3Cc
ivAC3e4ioxt3XuBurb13matQr1+bavDNmsu+72NZpCYeg3uT7LvBjhCJ8JcjulJTG/l6ehimZtTf
E94TezlM7cohgwnaC8v/h1Xi1FV9vawFHYs63lOfgNEf6LB6IHPKC5KFmM691+rk6MEGTxHzXinP
IolhjmblCJsvpymY2zkHkJRs3/1jiDboWLuc5VuTOGX/by0Hs/5I4Kh0H3CyRUOSm2zXNUsi3dqP
Gv05hUxZYbH/ykqZVEM2YVauC1wWzO6y2QlvsbrjwpLi3ZaKoBvvtcNNvZ4MdXIanh0v2ex2rkL+
dO8iawsVkiTOowq8/nOeNInPV85d0foXkidb7zitulUy+ICdgmvxtBy4SH6zF8SBfHY51uNPQZ3r
d7m1m989zG7IctCZa85r/pP94VdfSkrJI19CvyfMIpXp8KXqKxFs+djEnvhlDnfRWTo3VYvXR0Fw
pzHvutUnWZtOmT9Mzyyi8h2Zegr0k69B3/0MkptvlP5AJP7jqPnv68vcqT28VIE6pvi2N9am6hKn
U7OvCN0mbW8drOag1wFfAmot9482p9vjlj7Pbtn090HjbWhRcoTpM50EXI/hU62axqA46IZKCxKJ
pgCBz0uGD2L9POdpkpSyw8lu4VQ9VVI1Tsikg34rPdvQG/nSE91N6rJXlCrxaUcV5Ar0bD1XOVVf
rXwUJw9Xxf22lWo6t3R6y7ewgs/6WPbJpvqTH/VIYQVYmlTE7zwRY/l7B5kz2rxzIboOWVJG6PRn
EyQkkmfUvyaIsl34TpX3pPrWheppq9hLVVGfXkBqpjyT9aiakt5JNH39YlKfTYtMBpVNcyLWbnOb
qPOwKk27ksmd3bgsv8t1TXHTDfVozBOe7oj+wumOLnxhs7Ic71IOM0OY5cRHQxxbWKb6B1dmDOUp
NN4SBqc1Wey2Z6mW6XgfmBYpP1NQ+Mxfb65XZ8htDYPGXq1FztrOS1nO7p6rCKLLkTNpCYfojFa5
L9sVvx2NXG6mQc3DJYl8L4H6xNDhWNhy25dRX/wjFYRL+91qgjKP1mO07d2S6NmzryGftxyLZZtZ
XPmhl4acjZB5x+S507VhbeMmBRhM6VX3q8Nx/1bP4GGPywbwq5vu0tZGy3BH3N26Oa9NnHq6e2t4
7JbgodJHqZI7Hn9xILCGUZhq4pU8E+s296k2fCEzw8qUrR5DwoX2NsgWlu5SO/DZklixFcPsLFbm
8iADxOFcq6Je5EYLUYkTSbrp1p3hGHlT9L3ljHSQ77ZO4vRCSh90au/L3Qpnu7jMV7vkIowI4/5R
z+zvwE5s9qEW2U7cCwIsUglJm49Vmdi4fjLrHtReARVpi0gQFLu7ld+XMTFrQ4ZgMgG7Ihmk9NtC
RXpmbSauLQXFya2ReP/rwVSVQVaXldf/pXvmMc5Gyg+oqotepbPnkXZa/oyugi354pWOFKog4igm
b9Y9CAl60Mu0DtWl0ku0PsVLooLywTjH4qwn0dyUjXsTbq64xNanjMowAZe3gmJP+oqePw5kFaEE
V1iw8zIh+AOM2QGVEcSybYOeJcc0ZspcJK0xW3h3xGOvejznQzmDm2LaybvMDG/R+rErPTGaXINz
5M2odk8j3yzVstL9lTUyHfHPIdT0j3LZQvHmp4CcDaCmunLu0JHanbDuYKjm5Mm2ri4JWp63dCWK
GJft0uXTOE7DH+YvKvq2BSubwuc2mmX0sjFV4ryLt31fMSiZyNvW8xyt0T4XnUUWOJDOETVu2exj
ON5Npl/jhTuom0P+Cw4J+KkkBPB1Ztiz1+5biGoppwt3hKVlbQI2Fo4iZOele2OF3vc3RLJFh/+s
07PrXXisw1PVBzca3HTftc5qP1w5bqt/qZO2XR8dHUh6VqsIz812jDIquWpfH6482cbbm/d0lUr9
klj5+5IWGdZYdQq0M0YQzrd6Lc0fePPcF99dNdS7uF9rIOfe0wZSaCnfhp1hkDU8OY1wu5+LW06L
fBVOtOn9SVQ4gfbXLaV+7V6wr/grAvoBWDMukppRKevCBpwZSig9nA7ytW4p1Th4x861j/3KKK58
Xco9XtW/NmoWpc9JhVmqPNGJQmsCZDhGr/ao2unJ+EEXVm8SZwfgsTSpm/aT49BTj3QMKGe5OkZH
TpyeexjU7+6C8BR8SiIde5n7waTkdtongb0zO2Z8RcuJa5g9qWzQ1VHez+2ybIPF6SpcZ/5M3ECK
8WFh9JP6WV1XeCoexxt7rS78aHX8Z/Q2moaC+SVguocmqhP7fR2HpfmsmBUwYqhwkqf9FdB+59b3
+7ayrvfm0JNM5C0ki/RX5zSE5TySxeaESOiTnu18780Rv+KTiqNGvtt5PpoBkXz1/SuMxW0IaBSq
qHn11dy0MvNYixX+tRZdzy25jAZ9Fogb4pJbe+G0v8+OncWPSGnV/wbbjfszQ2pvls9997lbTzJt
A5hveZwG3YFPZKOOFfqWgUyZ/ab9bevHnzyF5mj+jV0aDA4I5FTtTPN6hijJzIXGHPLoZrikkRrt
XeyEq92KZgWgWH5BQ148qlMnNDyCFixXu0pzTWJcTvtH6bIU69zh4YgwpHMX98eNX0HZvE/pCctj
tTnF2rdjVzGpnaaAgVgsOzK1XkhWvXWrk1rscXc4Q91U2ZrosY/5iy1AAs+7IvM0ffUqj7fHPVE1
VU3PhmOz7qPHjE9FbRtTb85sQeWaWRZc1DzgJfVBStY1q7Tm0tiNqVR+Mw13SQ4Wv+sFEU8dySn/
GoBzykxFheu7nR8lJtEjJ4CmtvJSS2IOunPKj3aCQkAzL+udlhT3Q/QaMdIt5ZtNJzxJV4b7Iio/
J9nZ/QuqaTDp11rFbPWeg037cr0evG0TPTk7CTEjFUo3uGLyvrKsKpCnMcxKIOHDIlLnFhd3oN60
RqCJn2KtbTtf/Qja3vjmIcOQYO+hHe7Jn8XlljMftYN44D/XVNBB2tG0E6CZXGMtVqc995vjDuZU
D4TGoY/tbLMMheuKupIQurUb/9N4c9aGzVZoe0xd4qZm3RObAxnv6M+7PX6VjPL4u1PKU6HtPDgp
K6kzBqS7ddNrxIoONVeUzUO/x+5z32xmi3Ncy5iHr2E8RNXyGXPVLX7B7kzHxVLuofTvGG/DkuPJ
dHw75yuTUhrrJkKxHXMUxRgdoB4ZI/8iIS5y6jtNj0SWWoXHoZJX4RzT1N3X+yyD+UwrP072T+Vt
imnicFivebUKHJqfJeuil41pdzT2aHZbdEzd/h7GKLj4QHjr7cveelv31TWMksGW8G4wz4WZTLps
Lmuvc/bTrMdZ7j9xitX++EMsQOmqAnOy7A4EV/o0jpjbv+32W1NJZOMh84XdSDcMB69xyUNGwR9K
jGcNNq+LXwGfrE7REkbS+VlNJSPKz2ndqzGhZF0jhbm6R7wYzF3jDjXOm22fuFyKRVej+xV2GPOw
YtdMWtIXNl5nFmIzD7hwf/yBDhixrXRNhLOM4tFHZmTscGJLSQQKcV2XrMZ3OfznZRF/+5jxUfcZ
gFXAX9GhklYPY7ilpAFjrIHU2BjwUuSjlRpkKa4G7QrzMXsqXed7LXb0pGwJm7TMrNG4lhgdxVxe
Ty6DfOG/sbyXBPF1DajgMAw5rkrhKQ+kPX1tfdN2VR73hJ+XOdsz1DyQtxuq0wtjKAYmd2uUdELk
0Dsr/cGIcDNx4VerkOdxxMXTIf50e/pIh2X6PkcxAc/LldiO/nhyOXbN/cb1xKA3MB44gnyfB25i
Px3C5Fs4JiKNMId4qfdMbTM3Q+FZPazvLh3W1HxtD7dNH+rSnxnwNT7TiCfG+K4TFpJiiiaQajKF
zytUMlWYmlYSy5AXEl0fZ80EX78JLas4ycJ2xBiUEUzgiKTKehuU7h1eEcrWC2Akx1eZQ3Kg/hMH
lHX+qYu9er47qOPqCbWAdJ0r99NsBntaCU2c5/XErM0OU34g/SZfunLBYZFVW+0cw8PMLKJnK65i
UdJ9JmgoLPV7SdtMOZCvJFQ6+ovviylRzzwZeuHnCYTu6bpbycjtWqMpiSSfUgd2OI8t4vOL3pBx
QTGqfl0QNwIZeR9Ds7jglGzPFyXv8YMEcV+MZcR0DjV/8HXy7Kxyqp45DQbP8fN2awa/BjzOIG38
iSeCsM7H0vd8LnC4ojD5YxR7BiDiC4ikLnlEdYr1i218TvOfDDNuxobad7F35AtNjVv9aHq/SZJc
o0R17z22nETyt5sgDxaRjTwvzTjmhfls8S7NPVZ/Np8F/g+K+/u2TZL1lxiD1v+tegK2/87ka/R3
0RGUXf9AlMDiBFkDmq0Kzn3nBJxKtQsDesw85KXm3aVyphkmCqnqv8YRUeCPzOGc9Y63slp/1o0O
u6/LMasoziAjeFvLK+I0/tOO+jFdpChd6vmw2WfSUyaui/U0jbKdnmu7eE4HFBXr6/fAI6wI1dHv
Zfso5xTAcN5jfS2vQbdN5nE9lLvc67l36Mgbj1yBHx3PZ+CcYrW7R5q1XTMFzmVvDj7fveXvc+Qj
NkNW/xzkB//kbG2r/unmqOZ/7XDwYF66QDCdxm1SDv0ZlxQA4xw28NB+gj3rqCX7SU7Ryxx6M11z
aybhquJolnZ48MTRjvd21HXy3ZvSPniH2smw91Khh1px6uzg+2+00c2eYNdlxxM73Eq9/tkfUee/
HU1vPXZ4+iB5ScPAOVZGCGs8/dJu4FKr1ylwIz42VfJe5IGF1JgBhDiqV+IVAfDmMzjivWAa5JBN
MwMgC28KtnarE4MIx08ug0ONdrHeKJrvtkFR+oO8jDqZp6CGO8gF7HAHDx1TsVSdqrZZwKbH5ZKe
JS2xeWTcuqVfqCWCwWPS6uF+oAeYEu8EJj9w27uJ+Uf938FqaJ/g5LNT/Q/zt20ukvnceOQOXaOv
Ie7FJnxnKauFlh86LnAYDvNpvG97v3MhGFeabS4WN4iOeIzMnFKRkO1W0ZrSCvY6D4D0l3EB0GPw
i6BbN0UmF449c0epAzd+HfRhP/pe+eqyUvYc2x0ew9WQQdFGhPe18bQ1Nk/1EaXf496fq7dDWrY4
7gcysbW+dBy+5CV51bo9Y30xzclhVkOleit2VAYLqt8eu1hYtgqMt/F1TMOyaawZ2prgT1Uz+46L
MEmi7vfe2316pXpxeK72vpbdFxe+YHQAdaWIfQBZIff1tB57CuZYTUE//iP3fNc/e0FRXdCNxclw
DvwU4ZtbcBEDUreYa35ayODtNsYfQryDUVVvn5vfYB1xOLO3Ievs4R7nlQADMNYoKjilMzJ1KpK5
UL8QPzIys9bgBXSPHpaigRKIyaRX7tQ96JTwWFhxW3fvAXcmGjbuWqhQj4jojvuaOjNDzmF2RUSB
ifa7f6adDdLPFe5yWed80Ss6EdNcSM2ZR7yL+aJv7ibMW7OPEpfxulQqzRhkIIVuHJUy1ybGJHcn
a6j8LZNlpB2VbZ7p+p0f5YT6ZcT8eLtIkqVJqmLyqFfuBPE3/nGu22M7vBMDZG8E0dz03NqZBXLs
ncctxL3LGQT446XmJlvpQHQY/97lyGWeed2x6FeU0dn9S97fyscUJXNAQS2jfRrEifNkT88zA3hY
vAnVaffJ/6HXB+NHlMGZY1FLzjRTiAs+F1uDUc8BZxQWfeI4R33SRnkjZSfQMuc5qBHJ2JhFLxyf
UsetKT67Ack+PqtZmeObFyH4xFm9kfNS5mPaS+RvshpgKmP+kOonKmdSH7QKQdNe3SBk6CjAcm93
skto1U6Omyh7RxV0yLqYuq434VX6odg+hGDYdHIcqK4JhS8svjcuvcaAX8JE4W0g29nKfDrSoC8/
ygHWyedGV7vemY23fsvw7s3ldbtd9W5WLgpD4bmK3X6rCojbK3ZZcDu8SPLWg6msLOOhPZl49sZv
bsqM9L2ea9mfU+FUvDwGgYv6LFQ7xmSTYAK4pjuiVF7XN6xtWEXe8h7XZDtw97r92M13c6qW4Fs1
1VFyGtcGLjm1qtvc4fuvgFLAJunc6spBSTYCU4V1iJ+WRjoMWoRuRcWcpRvr355/M5vk8xj766kd
Q6HOoxEKyNZttDnVed91HU9nYktm4xlqH9OH7LiNyujaUMHME66jSp39pTf9i9B8rA9M3Nb5W5is
pn5OoBiaa4h71nmuwHZ1ULrWSHyTTTn6v27Vln1tuyTeHoISB/VTT/SL/7uf4t296khr90M7k6xv
XXEYfNsV2OLfhNpJfinmxWV0HvckMjGrL3PCoMeN1vYg3Hk/dPSf8EwYnv1oTNNXwPN199MpW46N
LKKCr3wmBf2Ag1Wnw+5noJdrfY+CGKYfYR3FbVo0ZWeGHK3F2BZ7gZyaj90C5f+yg7FsP0zst5Nz
sn7cxm42in7Z/x37prof6eF36r0cgCVeG7Z+w7GYfYCDRBEphAPNvoPd3ds14fgmt2Mr5Z1o/Hr+
09jlFlgSRY0YQgyCXYelamd9NozOvjyc5RVrR5qMeRQcu8fkAwe1VrlxHHE8g7E7MEJIiqsVNXJZ
OpKOekd5L9scihPth/gWYnqQn9HU0A7iyxKS0KPNESEzpMlPBgQ5zRxgILW6nL93MftiVSZ7cOz/
CCkZ7Z+ojiPmk8Yw3z7GwXHZOEU5L0Z8wsevSZV7IZtNXdxt2t5bLPLi++KYY3tRe/Tq7sRq35PW
cQwjSVSl8+/W2uxn6y/GKyKGRemQ07XqPSp20TKSCkvY+5d2CqRHdRGvIUapdK41Kd60HX9naZO0
y8oeqyvNUETDHDBItKa845CXY3g6EvBR99Pmh+s72PfKXB10bbsWo61QlBkmJtFLehvi/Ih38gCD
AhOFqGSerJ5/bLniIxlfF5+Ahj4HNL3ZKsNhiOsGS+Q8fKs4ZL9OKvF/L/UQ1k8aJXJfrpXeXPu8
9gqRtqDYc1ZR1MHa1h9LYxqQBy3vdMkUxCe173VxD6TXs6tppsOHVi2IJMUWVvHwFowUbSpjwsN6
QLHZhh0JMl9wey451nS7/5ErQ9JcsDvyihO2oTAeL3GS9Av4+Zu9awhbuve89tFkbqaryo2YfFeE
iVwIiiiHv4mpHfdza9c6+g7IsR9w3OsB1yJT2s7DL9yDKb5Dj1fyBxVzv5oCCR972tmvEW9fV69y
3PJrwoD7hi3ChavkI/5Eb5nOk4vpjtS3hmTS6bSNh/S/ardhIvM/zs6jOW4kTcN/ZaLvmAUSSJiN
nTkUyrLoRcpdEBIlwXuPX78P2L0zJFjBWk1EH1pBiQkk0nzmNRtPH/v4p9WHZKGrIAzpqBDXUEdp
3DjRPC6dDBS0D5JRpKa2b/yGTOZCE3ZiFndGMlF8czWwHsmVBstHveEtnUljDNmpt10e1uMRh8k0
nPZ9onDxrmAjOMCR/TjLS8P1mjKvkxvQsab4BY81ADMAYjMEHov+uhUFVzHxsE53UKReF914Jij7
ajWhNZ/dOlVEr9qFhNcH15AVkPdvDHALxcaOVSClq4H6U1KsaOdY0U4WkzSvVbaLSvMeKJnyUTiU
7I5SqRv1GxKGUR1+8c1JosYsTPaZcj+2BgA1y0+K4cqE0h3Uj5hEAC382AmaApACEtpR9JBVMH4u
HXTC13Vrx157N01eGrXU7Hu9wJ9iVBDpOYBkKsP6CEmoiX86PY5pw7bUwqLZpBgdedO+ABNuFPSw
yObQvS9l36wbQ1U6Ze1IxKv5UaxPxUcy40bpVmpTBeaFPZWAsNbIuTrpj4LWYb1Oq2FQyxXMmsr6
HFphNn2wDEP6wpVN3HfltzD3Etpy0o6UdILMgkvHdU+dIblGXgYuKuidZpYrL7L0Ux3YuvwyhpZX
XCZK4Qw/SSWa+kALPvfztQXqP7hMS6CTT6HN7WatOmn6/a1GS4+tYAIzrryV30L1U9ZVlfgpQ9ki
UH+MRM66SjztDVnFelcl7zEzVrjFYod6BD0VnG31wdipZR0DsvVDx5zSDx4ICmIc2wN//znRFJxf
VpMUoJMuJxi3/SOOwkYar1XbgSwQm15s5msT0kJcXjaUraLmKQP7oyG61UY+LljDGOb6L5FVYJXX
TlRIPbhUcM/oPtZjg8oNJlMwDsBJZrRSwyeFSmznrIumCn/oYZFhhgwfwRgAgVKgugMe1arZRdtF
mjm6ss5sjlo9jeu+htAIY+VLUnRBIoFQg70pLksxAesEfQLq8auek+SW11GlY/K764PEAeNQAy+i
bk17PoEJP2hD/GhHQRLc41Zl6Z+UviEDI2CP+q43VkZA/b68i3AyhM0C3oXeu2uDKeggAuhl2vgk
RHbFkWYUpun/cghgoB/0ZJWGf0kTCyPEjQqCWb8ycJmr2yMnbyf0A/gji7K4rg7THYUrr3W2wkmU
7ygNyvC7XQUoqQ9SG+2vcUWBQ3U7gxn9otCHFButpoQHgDEg+6tXQyBEo6w0OKTDVykLXa5TDQyG
vfbafN7ylamNxbGx6ykfV0bt5N1xyIBsxeuwoZwl3QkqpymobLZp+ynCpEVFYZxHQ6HY6FL6I6tB
Nxt1Xwe9hNptAjDIb2BB5haq11OiPWjaEJZ3cQTURXNpOJBDkxnRCXOxIm57qDJOG/jxGpckxDtw
H4j61JXlMFyX/hwZYKtSxSk9EKXRvqS9rJqrvPJzqrxBJ4ZHzokcvJvwafM99ulM8MhbEFUzIygc
Qgi0dePFq1Fhf9zwLGpP34Hj0/w6GEQJJRyJPG2iS1XQSO7XKtimEGxPRfU0p+GHkVnpZnHhhD9R
Cyo4VINiRI91ZZJx5+hEqPqAOazZxtHesDjlmA90UJJxC6soBDPEErCbXTfJUG5KayALNujbyJI0
u4A9dtU2tR8S85mGA6K8yW02M8Us2rm7Eeyt0eyiBP5KhELUWA8xXUuT6mq/rjXPq2ZwSFfzrmZh
RdGDgl2SfyFgX0XqTYnBEh6MrZ+mPgqJmMtFIvjssM2mbDuFkAcAkKk0I2ipZzRli8mlyhZQhcEn
LhfOEfMkOfN2x8QGfkPgZAf9HsmTOf1r20HY5hrARGZ6GwhpE3A0ZZKT+pPKaBTHu9EEg/ldRdKg
SF1FodD+Uc0D+socPZCvCOQqypP7iYpr+wGEOQagXZCn9c8CjYoq4aDBUuhBNSoFuk+kNHSoaC+E
VqC6apRMg7lSk1pOs7j40O8nS5oKrnHaQMy54rqtTLD6pRI1B7uvfGsDV1/nHoAJbfv9lm5aTuQn
qsHrH0IP69MHzygT40H1wA3SY2E+0wOyLqMWuL6ZF/Tl+9xUB1eKvmYHBOkA6A5rwNSK6g1M5JC+
beaNCbfLKDwqztT8q/QGAldZXMoK9/VyblmFOcizPIP9FEH/GGGZOFL7HtdAZ7cmmn7hJ/SwJGhv
PU/A5Xzg2tKDfVO2Wf7JT2k4/0p1KY3xg2olg0NXwQhCOuOBH/kUftUcMDcxoiLR59u0FfKNUMcr
XaRrK+uE5a3qgOZqgpjoQPnnx6CVfRwdSGhslfu+AAWcrpqUGlu00jJNDv2uss1EoQtGS93/0YDM
Gy6YqHbKPoXpqOfTLm4cijv3zKg3qZvIwQwVImRhZNNwBafWaS98H2yNIBgtJzO/Uyi2iIvWUC31
WwMDVNUvKQBn+qXTVwqOZaGQlG4xbeFMMXIE4XeeRC3pEUVX0PMrISul+uokoE1pDKaOCnZ3Lrmi
VgrGsLZoXuQcTxgvtnmtHuAOaZm1UhVn0gmQJ6gDkLDzZhe2KByQWI22EN+8Ik7t6eg00EAwLyLs
cW0EXWlXKjhY6va2DWEQQQEtY9Mc0K7H36tfjZzjfOghtQYK0jnkqTh5ShIK9gBU0ft3YjdMlEH5
UtFNS66LSSsSkitfUwCHaHmYlh90mddVvsrhhWbUq6KpKvkD2qO0Y21bLZzuAnYs8j9bh0b95Oz7
TAnATJtwM7MjbYHck66cYJlsiwizuQOcygZ+o9IMaWCuAwhAVQsWuInGL5VwmvxzmDrCwWJhZCda
tPhh6Oc3eCzY1iWsTUvnfgJnCDgsLqlU0eQ29HYA0AibsaESNSLqRBNYDk3tAoJuudTDuqxyaweJ
FTfKA1x329s5OJn4DcbY8Cx3kRqNigOYyAyaZOP1XlI3l5JYTuJBTruGaR7ihu1NYTP1nWNCqZDw
3axAB+yjOsnU3A3arBmaJzQLqmx4CCpLVPWGS0gZDYCPIoNj0fbMqbxu0GmKvHWRd/Byrr2JoA2G
dWF7nttTchg1AOy0KDpXBiDkC1dr+nQarlvwbqL/ZVAdSfMr9K6BUGzKpggVZVwBDiPU35ozdsYD
A+bVAqmLUTXa9dh3fucrt0TkOqpvkPoo5Osf40JJnP5KtxKrHI4QO2Vruaj8d72zph1M2njsZ7GH
0GXhTfrdoCsez9SPRZwlF9i0Y262TSlMK+Guq6pWF25ayXJKVzlHX1pwxNkFCFFuQtL3W7CQY2k8
+pNq233mKkRi2IFvAmiIs4Fe0/qRXdwPpNU6/XTwsfQIZwYvZXvIuboILF9CglRUbEk3fQ/z4FfU
0z8C9byHxahWElR63KtR+MUCyW41LgWczPjqEEz6qElOABvi1YRLCCUHlHuT7KhFReB3a032tBcj
xTZiZdOg+qpkW0CpdlWYbkSdM8isDW1dWogZtMnMq8mWp5bu8S4Gx0pMsALQrowVQGoSyPGBonVw
4YFb7oMLwVnh3SqjZk0ZFM2IRuLPyint+meLWDYJzodnlYX/ehr+2/+Z3/7Jma//+T/8+YnLHm/2
oFn88Z9X4VOV1/mv5n/mf/avv/b6H/3zIU/5b/lXXv0LfvFfA6+/Nd9e/WGTNXSN79qf1Xj/s26T
5vm384jz3/z//vBvP59/y8NY/PzHH085+2P+bX6YZ3/89aPDj3/8YSBe8V8vf/1fP7v+lvLP3ABU
wPKv//xWN//4QzHNv+NxYgM/wwPB1KxZPKj/+fwj5OP+bkhglPRYdc0EIfDH3zKAKwH/TLP+LlVD
M0HdGhwk+qwqBqDn+WfS/LtEd8oAOiFMaeJA/n9P9urb/Ptb/Q3R69s8BD30jz8WHpWsCg5IVRqa
rXNCglCYNTNeyJC0OUBCotXpSKjhDmv7wryYttM6cLUVhVhX2Rirep1fDm6/1lwKo5tspW59V6wK
11lrB/2MsPZrjaC3jzPrgL54HKpVGh1LbTqOvzR04opaXyX4WEblwY7OKOXMwg7/Fnz4v6H4KEyy
BcJi1rl5MZQKrC2X+TAdw3wYh4nbD4jAFwVZ3+LRo3D068Wa+GvmX870QiTor/EYiP6ZjrSCsdDP
AWphJpkvpmOQqislogIOkNicPgQwcAL5JbYfvP7bNJxRbDw5LKLXDpgU1hkf+/VrAg6wMhMyxjG6
DX7oa/NQb51dtmnugjPqKs/qUcsJfTnSQv0rCjrd91RGarbak30ht/YFSMo7/yLbpwftV2Wu6Idd
KAfzjHjHQljFVAVbxdJMC+EYiM3WUsARpIVeqUViXxgDGBMTsO54VQyCChX2Zuo+oDmJi9pKR0nH
AC+eP2TUh7WKjBOl8lB+xRLahd63PvPB5/d9MR+6hUe00FSVjY5Xl2PNa/3FAms9XWgdFelNm+10
+5CrN/pO6C5uo1/UeiOnDR5bZ4acVZ5eDMk0UFLRNTEfN0LVlzMxFGDic5iEO5+4eIMvyRElE93t
B0yiqbt/pDx6K/R0p3bNLp2cY6jEQLfFeIGS7TnR8sX++utZbHr1Di+vWov9VZUQHMoGc7aZzAD8
FOCt1j9RVfj4/ksvjgxKRbQMVaFxuppynoDX0xxa4MXNohz2tYMelBPboLRDv/9CqJnCxbSaJ0QO
kjPbSiw+7vPbSVtKwfEsHWktRlUghgxBUZF3VtqVSMtfaTRWq94s7scg+dhHNSIyQ1fsdE07ktdt
KDnu0DvYTNUwd8Xp67XbpiyOUqXaLKLLwqhj19O8vUiNM89qzSfLy1UhBB9Bqg5nEDNlG/OXerEQ
ddOYBumJdE/GedSM8BpkDyqY2vhQ6iXVjzEBipqSRtoFKh40E50cciRCgVdQ+cUqr+Nv9mTkG+xF
KZJUaDZleXOIqoJ21/RIUYUNVX7oHVO5sEphr4cxMq4xuJ8O8Dm9z45SGdhAdf3Gc+SViIvIhVV5
V4WyuS9r3N9DxR62lt58BDXLxZIl1/2QXFaa80XXssiNCDXuA/pkIbiFNaxck+oCuKsuXQMRuarE
9KHIAczYKblXPvouydNR7UuCaLIRsCo6a1/5hGbgMQUwdMho9bmjDoICwMOdmqXtvsonzmS9xUHL
wpqJfsEF/Kd9a/f7gCr9qq4kf5s+8pmj67WWmmk8fxmKiGjYOKr15oggCINWEMDr6WRFU+9z15yR
F9OWu3AeQYj5kiNFs2CLvP72VKWg8iUy3RehuCXDAocx9PcYij3GQfXRUO1kpcbpd4QUr7oyu09l
+ImQPSRZt58MpBTXtI5/c8PqHIac0lInGjLfHlKOVqtar1rtHiZKOLeUcCxrG03XVpqTRdyJA5qc
a7IJAHO/eVRwJrJzbV2wby0OpteTAeu5HRRA5nCP/LJd1bVHZQuoeFQfYL0Od+loSDqLQ1y0Zz40
sdyrLciXtm17jrJMQci21JXvw7wEod0m+0Q28qEXkHFIKxsjv1J7jJ0PsIYM7czbvhlTWhaHo2OA
gOB/lz5dZm+ZQQWKF467R94x0Gsr92PqjOpOgy6JVG2tWWekmt8cxvTKJdGNzXIDirPUKgcqBI/Z
V8zdUFv+PtIn+KldH64zPQ5ulWpsn+og8c/IiS/XOC+pIy9mOJKiGg+w+KycmHqaZJMKOw7RhfKz
RtPQa8+JZs4n+stT9HkU07Ys/uOGfb4RXpyiovQA7yZC3ZfGuNagF8ThR0ztdr7quGUDg0w581on
vh8AOUeF2Q7ryFxe5pBHBhjwvFappm7nKKtBfaCJSZlv2P7mvpgn8MVIy6s6TcMBHBwN9uSLrqzL
/lCEnzobALtzJig68akMZMXYApZmW+Q+r3cg1EwnD1VKehJg3goA83TsaqQyQD8lh/dfanm28r0M
+GO8l4Blyf55PZQemi09nZqhZJwAx05uOhRVz8zciW9EFGBa+CbwOsJexLyyrPpQwLrZD23nhlm2
xiJ9F+nhvuqNM55Ab7YWcY5t4XAMbMWiYDc/yov1h4RLjXKA6PfSMQ1/h9Be+8OGPH3rwQVpSIgL
D/RwL5Izn+xZxXSx8KUjpFRVJEVgUi2kRYE1G3PBrN+neSbc0p+LI3S9HToIWy8GDlCW/l3fptjH
2kWfr/qhLW77LtFWnDUAhsDHoAY1FGe+77xU3jyWIcznhMqiP/B6PqzGomxeFtPeiuSu8XSqpRRn
6m7X5902dL5S6t2XjvJb7o3mHG2ymIjoUc+3hbnUkoTK1xm04vp9GQE5Vks6Ylgoj8Yql37z+P4K
flYWXryipRlSED1bpskN8voVa98JwkE3+r2Swr8WkC67qEAMBdZ2hURdprlGmIRXMk/lUwoSZl+C
JDhq+mfIL6kDjczsL0Cm+MnsFpWuDKep15B0qi0CKuoXwIzhGW3Yt09MDRSTYI5HKgvE/PP+f7FI
1b5OzLTMxD5AqKai+hv0F1E53mW6/9gp/WdBH64unHUW13cQZrfg8fcw39C8jrd4NcHPgFGtpZtw
+mh5P96fzjd71WQmbVvMR53Ojl3MpoRv3hZmOXJNRJcl1kZ07r4iP3Kj1ufm4c0xx1CYJTlgRWwH
BMLiWBAF0GrUaaY9nXkP57msHEyX6Ev5BD0m/P7+e50cDKED7gmNSHJ50EWFgLCLou3eDvCDVUEB
AoJooGRmypnT7vRI0hJ0sdCzWBrC4uQKxg7VoH050jSge4eCp1t46pkT59SHAoWj8yqCM9xZlCwa
1YMHkCrj3ouHO7qKG8QKiflb/x5v0zOLYlkfMbiOyJn/PdjiU0nEKjS4iayKUbuhuaStUF/cEgI/
DLV/FJR2i8m6zNP0zsiy5kyI9uZMXwwuXm8X5GZyb1TscQ+W+8FMnRtoZD+CQPtqIwNSRMGZ6Exb
Zq3PL2uYJnJiNEo5zl+PB3M0JZJyWCopJjVWrTsou8REgkFj7JuUhlZX5SDsBgDhyJOoaAfq4kC3
DMGp9xft21tlfnXCf0cVBKhyaVoCCDDyCmca98jdoJ2k4uX5BYpKdZcWxVeaHv0xIIzeBuiv3gVA
1vbhmMj16GvhDUozSJAGynjpmGZ1Zo2/CfOen2s+24VGwL5MmCYd8u2gcEp0NFG3ZSWSYzRCnFhx
8o0PvRlOFzD54rU1INT0/pyc3F6WoZGj6FRM1MVSTEkgUB0CIhjX9dXk3ZHIfMp+UzWfG2x+QWuu
mVBYJgmbd9+LIxpJ57w1fBPcmz31B7MWzQ+UjiJoxortNlpgXr3/Vm9S0HlAOozMp6PzvZd3AtWF
UQbdMO4j2CGo1mAdcTGheWug8BtF15HBRerALNtUSvFrDOubEtW6NQS7BGZeon5AjSW+9ilwAmI1
xtH7/VmHtkSJfp4WDuvFaVMhGTSkHapmsQT6iD4qUEC7BBTtcL++PxXz9np1nxM8UbMnR5kLMY65
+MARwlyaRGF0jw19WoL3aRH9KGA8KWdO0BMriXvuuQDp2CSAizA7QsIlikHw7LOyLg5jjeljLvyt
3nfBmSjs7VnNTaCbjGITlxIevl5NMkrMBAFlbz91avLTkaMQ+wjrxxImJlJgm3Yaq3P2EifHpJZN
xU9S37Dnt3+xglN8C4ECNN7e8egRADJat0W5yROcMhEnPpOFvZ1KXpAgk71iUrZYfjN44APsv0jZ
95Xz3egxrqTdqR/z2ql/N7Q0Kc1RqJE6lcy30R5CsDpaB523h45ppJtWMQZal6NVFG5cxE/vL0Vt
vlper0VGkyqLxKHFhBXH60lkcUCGCm1vn04qOptQRepPtpayBXpH9cXKa+IJ7l2ohRfq1PvGSsOZ
+EpBZS64rFWrqi8kNjry8f3HOjHbBNgqQLF5q4hlzksVHqVl0rQDYH3rXtOMaR2lhvG5Kv1zd+/b
zUiRwlaFrhrCoQm3CAdR0VCt1E6Uvd826pWlQawQpXnOWebECzGKpTEOiQOp7+tp9tShheyleHuo
N2QJYWkon6MR80IXWASiB+9P39t4gpSaPh4bYw4GnyvBL3YGAqqgxcNO2VNTVO7Qjk05xyZZmvup
/NWkY3mZQPCzd++PeiKGwpGGo53Clj13OReHQCVpq/p2pew1e3IhObmofMarXq23CnKX8N28FbIv
wQqeziGOw7v3h3+TCJqMzs6hpGDpdFoXQVSedyW3jxYe9Ibis4538kra7Rrpl5ssc46pEUMrtu7Q
B9q8P/CJFcTANnuH9Ur1abGFvAJ4MHj98KCidrLGZ8pZgzSKz9xPJ4I23o+ESnA5YfuwXKiR7WtQ
4mBWa2aMum1hwXvZAJI1+4Ow0wEubIvUg0sJpf+Fvgam16ZABwfZlPa6Rq01vHz/tU8+kD6nURqd
Y8NYthQpVdkwBKrggOC3hzLV9EMJ7WuisnoVj72Lt9A2VSWdDH0PMgYwUnGmFEK+/fb0knQpKKtS
yOW/xYpDT4ZKNbI7B4KpzF9D47Eenb4BWpXFP5whMW8yT+rHoUcAcpjM0p0Vib5z+yZfFbP1d6qR
VFcTbfZsFUdcyDmov3uBoOwN2ahybxUT2uBRnw3f0tpAwhJVdehQqYeYfdggf4ZkdLcF/JRc0Apx
Pg/mLEfBydbdmXVTXtZt0az506SiZu8YO8V3gDEZGcRGkfWe26WxP+w5YUPtBtUUex9E1pPA8dAV
UW3tw76Tl7LMHNDQk3/EEmVaVWYMTDIDa+/X9EJdte5jnhO3KjTxq8dOLZWd0ognu9PMqzqvtUPh
NcMunjxCyUT5WIcJvRUT7ccYyNqO5BASGpSDC84Isaf9Y/7wq9wjKvFAOsvBLz5Uk97/UtShWyMg
Lh23GoX1UbZttCLka+WqEVCdcojlRzUurQuaMPHO02MEjJ2qWhtpaq4Bo0yXLep1iHRo1xQc6AxH
VVesUA4UPysjGW8DnJsfDIFCG0WK/qhZCbLoAazb3NLyLerO4mqyuvy7HlnBdqqr4otugBksNSW9
1MYgA/Xd6BMEr7JXXNQA6OsMgW89lUAi1I0yYa8lIGSfs++br4fF/UktzLRMVeKUQDD3+mC3yF6K
ioT4ACxfibexCIoS+XVlgG5cCRCoAPFiazcptve5buPMP3PonjjqCUho6lNsMRxu8cX47MFMMXP0
Fob0JoH/3MTaVTGl68iAG4hs05kw/tSOA3LiOIIRabQuTlkkGpI4D4bwgHLIdYVP6KwAdTmp3jdQ
btdqi3tDnh3z8VzZ/eTlAjoDkDzNfSL1RdBceaEDwAoimz1oX5F0xUspbe5SO9iDxgacFzWrRK+P
0Ibu0Qg9c9KcCDWpVpuU/AgBdXt5oao4YPeBg9BEkdc+WTNQNGTgjJtOSvr6aHif+aon3xZla3Pu
m89ghsXbhlo5xZSuQ3CODqwGkI6ZaB8Dod5CWrsBenqPRPAWtWYkasrgTPhwIliRLwdffGMDC0qK
cxacQfQxDr7X+7e26TcHxeqDT+9fIqeWr+TG5vS2pE4w/3r5hnFvAlE1wgMbDBbNMAQG8EWl/oCo
hb/1MY1c2/pwLlI59TlRUqcJboJJeNPDiWRbwhRhdsPO+VZ1QOhLlNSLCH8oA8j3mek8eVGyU8i/
TE1yJs7z/SIcA00pAS7K8DAY5rEdLZjoGIL7SEZgBRB+K8AEeMhtAcG/hw2349b+8P4sn6iyzBgF
2ub0f8GSWYsQxcAwEbTzFB4cwGbKNnP0etgY1H2A8KeWQDqP7gUcpTF/rA0ZbrWkRpMR1TZVuBQ4
LWNnBzUSsCaWSF8z9Fd+z5h6rkbYgCegHzBB/J+6mCIJs1YvseI41HRo4pWhw1ZdT5hhnVlvp748
Ny0m80C9VJLj158CmWyJwxCxWlqaayrSH5qibTipow92Oj2+P+un4kKa+aDp5tartgT+ICZoougE
ARsYGQhoLl2yKh2OzLnJO7FfTeIwFfwTOBT6XK9fSjVFiZ9y6QNpqOXG6oV3tBWJXKMNAuK338mc
C3XcNxRlqdm9HsrDWbTDvMY/ADguVthPhYjOB/aZ9XriK4EgkwIcIsmLvjxuvWqsOTFCH5UXXXUL
SxwnkxCK1HhlmdH6/Vc6OXsvBlssiSrzDLUrY15pFPGmRkf5SMMaUwPDms7E8KeHsrlHLJsa/bKo
CGGwqLTE9w+B6UzGJsXCQQAqKXwCJgIM/czBc3IabbBnlPmo89qLdaHgUVoP6Gkc8H6/pxAF3XyM
9ug33SNc8vk/mMUXYy0uLLuwM2qmzGKSoOLltIAbJ8j+ZTRjZv8Fqr39M7R6CaA8OYeEH2SYghr1
MgCB4mqNMOWVvQXk2p3ZlzuA7c4NCgzq9/eHOhHrgMd1BBc+DRzzTd8tpBLYIT50sCHEgA2stPgR
ewHkCPXRb76iuuNlWx2VlmkLOzKxr0jgHP/MQ5x4XwtAI5nfXMgD/vF6xwkTRVXfodwJP0obV5S7
HQGX1yhuwTvqT7//xmBDAdNTxhO8/OvBqOCB/uk8Zz9lEpAV2gzC2EQiRu64TPvyMwIs46M69Gm1
ShA6AoSAjLzYvP8Qp5YtPXTOF0lBRjqLN879tLamrnIArKjZDyrGSbmTEsr+Sh+mukXCvuvz/2RM
RFo4rMF20Fx//eIWmnkaKlPOvsQ2yWi7Cx+N+ZVXYzwxtPfvv9+JLwo+5d9jLd5vgmOmZHA19z4I
KGBOCbygmtRFD7XUfX+oU3HkXE6EIjpDyAE9vX4v2GzQAkXp7Ism2jrZcMTy64Ak5DZUulskGm/U
MLrDIHAbiHOZ0anSIrc63w+cOjnSsmAxab4KC5g5bRV6g77odXACXox2BXr3eR85h2FEQkIiH0xA
hCGdhX0Avkoj8CSBu9d/MhWmM1eG7BmLujjnoW571YC4995oHPgTrYpqd903AQoOQ7aO/VHuAjSG
t0lR1C4ievo9CLRzx+TJSZljAUIxqkV09V9/EKS9MsTPKFqjkYdtD8qDluUG44TXQBHG3schgzW1
pvUk7lTIami7DyX1X6ucpmxtl2WRbOwoD8+1dLX57Rd57JzWUS3kdn+LEkOlPcxzH27/gB4QLljo
GilrYMShvWkp8zxUcZXilYQXEVYcUCcvU4Gs3lzBULUtWrZ6Aos2h4wWjCi//H7UwRloUEHVyYUo
1b6etAlYL6oxlMQhvaT7cioA1tRxvH1/hZw4d6BSaDpI8lk+ednWNozB7Ee19/YSDO/aDyr1Cicc
B+u9EtGfCunD98dbnAMmPU+SO051gEn0FZY3GelGC5Q2jA9IPc4tEtuO4b2PkYLIXeZZvxf5/jma
ABiAFpbJ6b44ddB4SfvYqeID6FtnF3VtbGw6GzlD9JHiWLkQJLlnTp9FbeR5SKoEFpwWJJJJQF5/
NoNuOXITeXqQlMgO1Jd8sTaGUE2ughy/uC3Sr3a1z1H1RbQZitTvBXbPw8OR0kkr6JhSHXw9PF0U
2+k7PT1ENiAFlM10dJ3wJ6nQVpIhdJL3P+f8617soOfhSCq5pumDWW/etgwF7FWLzxlV/UHDVw39
N8QOQ+UX0p/tCsXJ2/9gQJg/JE0z5kNfHCVah1SQipDpgdYGwpn4CKxEGl4grQsH2PGvw8I6vD/i
Yof8+YpUPzRAnTRdloksmo6TraAyim8ONoAlbFSzxS7RHLSnQR/PVJpOzueLweaHeZE19yhSKeBI
owPQmVvIbYe01bqVZuXX3dDt4JSeuywX+drz23EikxfSfCfQWizXIoyiCWpYfDD8zrwMdIkTV44q
/5l1cmrbM4XAZwAFURZYLEt81XFqREecworI9xECS+sM8RpgnYl/5kQ7PRQ9GdaHTrd5MYWp2Wg9
qMcYxUiUikx6XRt18vQVeDjzzF5fXmx/zh5RG6k8iG5aXa8/lzALwOs0sQ+Ueu5qDMr02tg0ZoTy
R6Tu8fw6IBe/wx3CVTtx2anRDkeb8sxTnFqgUD/+9RCLT9gNWhEgxxQf8MHW90hGVFsraNs71I/z
W8ra3ZkJPnXC0fJRAWPSQoTb9/qlkQAyQbAywZMI3K6vP9u9/4Ha3cZv831XDbsytHbv78FFUvLn
PNNrIqyj8EJD6/WQeezjl11a0aEuip7iGPYHtdKJh0KgsS8kPqOqEvxEa/5DVlfBOej8yQnmyFEJ
Ep5rhK9HVzUszuJORgdMYJB1i8OLIWzjtaGXSMjrZ9Ll04PNaR4wJWpDi9k1DKwCPKxdDggABtsa
oYgVwqr9mv5DAYI9cM4cb0vY4vPc2oIKHXY4hkmt9/XbDVoWOo0Io0OT02fcDzl8o9XUN2Z2H435
qK/aSVOHnWeR6D2GVjONO1mJrrvS+lFeWxZOBivFDsdbnwvf36VB2f2MEEg7qlQbpRvghGC5+NrP
iZMXlumZMOnEdjcIk7BA4ZbnvltcCC2d50iOUFuCcoTWIJNoP9Xf6kwPzyz7E2vw1UDzh3txNNNv
8CS6J9HBiuhGFZ64lW2BpUOLXK4z3fjJtNaNcRvDWX9/8c8fYHnHcjKTPVkWXJllDK9LBb1Br6Db
IvMjH7CfLUTQeymfGjsHPRbo56Bypy4Fx6bUZc5AKXUJ4dSnyRi7mv6OaAhCL2j4IQNuJQVCSkWa
RM4VcrM2Sv6oSvcbsyzj7lKh8PLNN0oFVS0D+XsXlTAkvSZac8YF/Trl1/uTcuIR5x3CukUPlx7U
8kSovMaMAz0+SL16rCHyo7KZ2mdm/tTaIjVALoPwmwLvYm0NQuCJIUV8QFcfu5xBiv4Djl1JdYgx
9DPO3P0ndr5BQ40SBB+a43zxSoVTmtksPk3LoVuXCmYGGoljrBv3TTH8JgN43vVEqHAGufh1wGnz
/L5YzS16PlTumb/IQoAcM8Mc1wk8stppONMyP/mlZuQx5ee5nLM4X3K0j3FTYCTDF19l4t2hfKue
+VCnxqBRbpPE6frbGiMe2+gAjClxvjCqqzrKEqy9HXlmFH3+AoudSIREgRZAHzty2XeMG9p0TTJy
89VFZMPdU7wfZSGmFBVQp/2q2LbvuHh5R7XbdJ63TxCbqdYmiufVVnptH7nqNKrSVTLs0jYDv6r4
0E3kKKtgLK3JRQ09uKR+oNrbtMvZbXpk986Nh8r0Xk7E2XszQHN5i6gg/FmrMwpE/xE++1lOYL/M
xhlxWEMXDNYjVoO+Z+EC8P62O3UIzsBJom/Kq5DJXi8b9FjHoE7b6ICD34/BD9J1GHj7GIUUu03X
dZdeIJJxp7fNmUV0IuYgxiJ15Ewy2PWLZDgoYlhyMae8gnPGKm2swU2NfAca7UsUht0K7P0FTvVn
7uJTywpUD70TSjo0GRY7srcq/FWQKTvgjfWQSP8jyorDmRk9dcYQ0Mwrlw0pntfci42IVjNhJWYl
BwXn7hV6Gk8Q5FBR1Zozp/qpT0efhIOMuiqJ6WIK8YiQSTrFyYF1s8k4ZqZGfrea4atOxLEqHHKa
Zhw+NJFdnQn+T1xgc/MJhBIFXa6VxaJpZYOOt9TiQ5Gan9R6ukjDcI1a14+6rQuCglH/D+ZUqHw1
1bFAyiz3aWMg8myByDjAyfvBfs2BXMC+txGAfH87LEuNz8coSD3wemyJGb/4ej80Gj4iXa7Eh6Y1
tqbZuWmdblXqbY2uIIjnP+joCTWBTU/gXPJxcnGi32BS2GD05XWRWb2B4YHuI9uJLiR4crgWqZn/
L2fntds4lq3hJyLAHG4pKlC2K7nyDVHBxZw2M5/+fPS5GIsSTLjRMw1MT6G3uOMKf9gID29tT6hk
YPhu0nC6RhbYE0+h74SK86GdsgjRaGlEhzFL9Hljo9x6AQ0NjQjOOuSmtSxF1NtNMwdY1DrYSu/i
sAkOZgHsCAi1eUdQoh5fX75bGxP6HyhQKDtwmpYpfnH2jHhCAlKhsYdVVYrSuWHh0VWg+YNmAh5i
CPEFoC3wathCRt5aOwhCC/Jyaeo4y1l9MXAT8o+RveFD8Xe+S1Wj2OuJke5f/7xba/e/Ua7kL/pk
aAjUGcUYq8G1Y2Q1kcwMiNg31u3mQAvoEo6eYV9FqAI/UbR6W+k0Ts7XyNbFCSe48b6Yf7z+QTen
7cU4q/Uq4kJH+6pB8ymZ7aM5Jr2fD2WwcXvcuigti3KovDBqqVpcLk7Y6tYYSChLZXjQ7dRhMh8V
2l1HuYMIT+utOtSIc++w+lIPMSXAv69/5K1DQOvNwrDJosq1DvfNyZTiKHGkUyV35yk3UXpLG14g
5KHarPwP2RPkV4VGKwQxY51YO9zAKWEu6NUEkfculft9LQpyW8lpN3bjre+CA06Ti1Ia5RLtclpl
TJLwXeEmGbT8vgrqp0IoJ1C7p7pSfr0+hbfONa1S2Vig+cDUVitodw4uJ6MpnfDksHDvysefkCny
BxWF0s9LlHFQ7XErNLq1OWHYAYgFbULJfrU5kySTse6iR6sKG0tsZbRodIT6xit+cxYdgjowFuwS
dfWWyqk+41kgQj+k/+AmWf9jBoxaVPi+qn399mLrUuchrqaURkt9NVjgVLgkKHnoi7bY2zOuSKZQ
Pzu5fl9jUu1qJfKgr6/czQf15ZDrXRLVkhKaDKnHjXqIwiiB+8nAbdrVB5HhJ6GnMc56WvUtyBC5
bEvMD1//DbduM2qUJEdMswww53KjhsKsmtkwIl+r8gDROC3YGV1zxmNsC3P2XB9cJRRsFConAKkX
LOUS9r54B9QWCe3JZCiqzOqhaAL741hPjYyUWVAeB9Lmj1MayIaL41NroSQgUw6yi8n5bUxO9x1q
QvOhTVOH4r4WtrZvGcL5MABhCV3KIja2CgHdK7eN5favagr+XNyO4kxyH39FM13fVfaAGJOizp8R
y2nPQTIPP1GgH456aEufm9T5GA6G+QVvnuTQ0JVHxwjp+wMzF38qFBvl0zq3xLtGKZqfKAHbf4ou
i3wZVf07CSCsuUPjdgKkiDSC2LU1lkRerNA9d+FfWH8D7OK/zrGpgGXGlwu9Nyko7yWsF9830tyG
Lg6Jzl8zDMuHQDS9cEus3H7q+YQcs4O0PSLaWh/9iudG++dQrMp8G1G++p1U6+ZPAZOvcPHEmj9W
i4GZF+I92ZKT9S32rIFNzLao8b++d24cTxIFqA48HnTv1u3fXm7A8WCN6IuhtkhPjODBgJhAp3no
D0Qb1cZ5uZEXAZMANwRtxLBIjC43UBTVI5J+bKA2opmO3NW0a1sjPE0t4u3YHeQehsv1UU/0LaLq
9XWHfA88WLzVFvTaIhP3cusGCi5reDfWfpzEWLWYZvdAjTb5+vp8Xp/Fy1FWZxHKA+qheVf7Zh7p
hziFEQstqNG/AFeP3wgpI5hnMNAqhrLI1hGWXX7SnCJ2yJ5Bb63SPte28gNL3XLXOcnf//BR/xtn
DVGqZxsFVaWq/Ui0PqSJfaR3OEz1YgvldWuNYB4CvSLzum4GogXUpigjCu5MDbWXrDLMwhukJu42
AsA12vN56rjFFngSlSVEUC6nLioA/oVVX/uUAFxJkJTrBwQqyGfTTyk+yP2MTVQGxTbAk2COtpAs
a6znMr5KG4tKFoqCcJpW+4Siq4HUD+qiQ41o+nAMxswfIgi2Tn2UE6qRcn4sCoie1l06Be+rDtfb
jnu93BL4ub4A+CHEwJRHbJ3XYxV6VMg5lbUC3sRs1Z2TxBKhVPQ+sazH2DDeSAZcvpoIAMcgdqyx
/K/LWZ/ha7IkVuOLdAxAkColjwBmLQ42pQo68MA+8Ddr/TdvX+oUfCXbahFcWx0TVLTzUtOCxg8L
Nb1DS9raJ/FkPJjIK2wMdWMDI7sBu0hZipVXSB6uLWR5gbAwm3Fwb0+ChyPV5W9v/iByTYDRBG9E
pubqKqOX0Y84sQo/KRFudTH8xiRo4OfgPTjmW5XXG99EJZnX3uag6NYauGpDqW/5p2ADCjndV0Y+
4lhqbmJblnLOZWhBR3Jpz7E5QD+sK2Z2a0YG8qrCz9S/1CjkHRXsY9kaOyv9Z1vVEZesD8GsPdnt
0+uzeev70FwC9b3gjeAWX27KXEduPEIK3rcVI9yrjTocMD19e4mHIiSlQG5pVg4OyuUokHygCGGv
Cw9r+FMHCQjgyXH72djqXC83x3oeXwz0HLC+CNEKKdGa3ig7v+lM/E31d8rU+9Ngf5p13TMHHFBe
n74bLx7lZbJO6vNwA54xSy/Gi9DpnTFO6vxhUujuwJgeILlF9Qfi4nn/9rFoa6KMZixA6nWkW+lB
byE43vl60uEKp1mPct4U1K63spYbk0jqx/NKnELasg5T6taqetXpSdfHuNmpae8vBJpyYTuVGNa1
m/TEZflXq0bJlvSZdgrner0JO4qCCYSazp9r2R78QhvRCW7qrlK8sm+zJ0OOUWiBuijua2Q9fqRW
txUKXodmC7IftScVvoVNzfxyh9ZGWVAF0VqfJmq8C0Eh+6mjzg+1VEtnIaenniaAi3z8mzNEyKjU
YcCzovhCCfRyXEyS+1xKx9ZX0Sr/waM5jS4dl8qF2KLuzKpLP76+i9ZPHluHy3lRN+BjAT2tCssB
HntFhOWkP8W29ED/Onzo597wnDbWfxSq8tYq4TIepQqHfg9BL0yMyw9UsQLvMswyfSqW+BEvQhnz
IA5o2L8fY33j49bH8XkwSgJLMea5CXs5WBZU9lyUoexrA1YkSmsNO5rl7b62U2nj5K83zPNQoNaZ
RK5PDsrlUHGvQlAJUtm3cQV2uRm8Bk90jCwWq2EFFsAUPEaN9PP11bsK3Z6HZZvQOeaZBQR9OSxK
2YlTpbHs9xTUXKeyjhPSnnIIFNT8pTrDR50M2O3y9GEsWmIM6Pmv/4KbU0ywREWD/gD458sf0NNl
iae8QlVHlfvl8vkZqkIcuzZvNmZ4fQ39/6dCuaGst1wNq52TmbUV4xou+zBYF6/RKcKQ3YrVp0p0
n6xBjg54TeQbGNz1VbQMusjmgWN38HZcA+q5fiTdzHvFx/qhgxGTSYOPQZ7jRRnigMjaV7s8L/D1
KhpciAh2NtrK6/eY8ZfaNhBgtPSWNszl9JYYQlHkzhQfeon6GYuc4U4W6rAxtTdHsai3AckzICou
//+LZyspYbrVkNF9AeJqb1PB2eP3vNUsuzkKy8f9hqwKZ+VylEIknD2LrRLwO052EVde11bGxg16
Y5vQI+M+472i0L8mWCeikQpBldBHqEZHEgJ7AOTtdLxQKBpasCA8OY/VjQm8cQoYdAF4cKnRAlk9
F4LuUqSSy/tqox0cSxynNhncUC7ajZLBrTkEfCsD2gRoeHXN5PkEk1OPFF8ua8h4Veogcb5I5Huv
H+srYBEbb6HhqBQJoK7q617xaGEFOPa5zkACM6GnefqQzl+yCLh7/FvC4IwM3rPTv2nt7DXcOUSE
K1BIMKAdQv1+jnAuNDE8Q+//9R92471CFdZYULK0X7Q1IMGRJjD3kqHCEAoW61N8YDIrfmxxjXdz
NduY7quK5jINz6V1yMqASdYYwa6btAjfEoYzm3PdND4GnXvsbB7i3DoIrf0bz4ObpurPRlf8t3/p
IkG9BCDAgdc3a0pnFey4gxp4IT0IU+2hsWuuVNWHfjLfCnxevvPFYGs2CTgcGzktU/X1QIjcVeMS
e9gyTeLfZTAHH/DxsPAg1fHlOpO1blaOb7yePJyAyvkvmdVa4Q4hWQxd80rz5RQBiLGvw8+1lXb4
6aojknuW5SkjW4mHbkvO68bJRdsJtAzwOWDXi5fBy6uviLtgtJRq9iNlfAwGdnJoqR/Mfvz++mpe
wU+Y4aWDTjrH9UC+r14ONKpiKugHzX4iV0Nwj8+phQ9OpjqfLSvHyzTvrbYnKhJlf8aMDxcYVM1a
LOFk7a+Q2lrbtVKI8a4aIz/tylpjf7EzWf0lww8iPJzioMcZsapKr6yUQLg4s2r6qe4kEXmpXo6h
h5XtYB0NWFAfQESppcvf7HuT26N08fopvwWlLc9enaB9jnHYhKja63Nw4+yCAXk+TovsqLF6ZnC6
mwyhlDN0Hv0fZcl9KYUPWmt/m+stYOSNe5L6DSks68obsK7SJaHR5IVqTr6IjOEuNTCpC6ogO7z9
g9DJX8pmKOvCfL9c02FMKrBDyIUXpqV5KIE9Sq3xiJciNsN99OX1wW6cEe3lYKvZqzIlNTMsuP3Y
7oYDRpCjr2pxfqwdbFPTaNCPi1Okl0tStbFuV0jpZe/ypi6KpcjVXKFMs7yo2jaRZ39s6umhh3b2
bra1+TyDB3dhhCSPRTWPnmp31b0+R6of1zhR4+dk0pCXkv1/mYj//Zp1zDuYIchCZfZ7WkBuqpa+
aNrjUOAR1HeHpmq/B1g/vT7mrWtigd4shR/wGutm2qxwJkrMCHw0m4MjymHWgxJ2T8zEVpR0I36h
kE0kT4MQMS1rlZCNcxQbCT69vgCFG+HyEWIlDoMhc/Oh/91kW+3Wm9sKPjwBhc4duAbBGEa3ENDw
lpZCKYEkVToVLvVOafzDeFL7ms9N9KhUdiS7hizp3/7DtPK5JgAqksG1FgkXWB5Ehj376MnPxufZ
Drofdp+p5feBUHUjMrx1/aCqQz64SNhxv1ye1jTHIUsdyJVqHXhI25l7CcGfadb/oY/91krQ85GB
+LXgJqnvrqkZZTgrSj9nMy7WbeLZUfvHaqR2l5fpuLE1b111IKdBO8AAI0NZbZhgGPN5zrlVnRIP
1F4ROgI+xIavr9TNbQL7A1Fqh6tgzYyax9kxAoc2VaSbv7Na3AVB5RYDgSg+yGng/JuxZn19yFvB
18JOohYCv413c5VbTjHis9RCJt+AeIbCbiUBKxrCndOoQNNxNvMNddqbHeqj8fA3DTeT+ls7BiYz
oF5bhWNsr+53syExklt58jFYeDLq6QlbwK8BrphLF+TtmR7q/lSxl6I/SnKr3UluJuXyYEy+qQHH
H5MweF+jlLwxp7duFzB8C1WagsGVtnhbWHMb5fXkI6XUHLp8kmAO2P3JpG3vRUlM2A5x5PT6Qt66
PHn1aZVTn2ePrnZoX6uJjfPyhKyE9BTaxTukeBO3iNUtQtvNh+rlSKt0ecClGmHvcvLBj+jH1Mli
j8ys3Md9PCPVaRbfe6mpMJUMkkNpSPKdMkizqwa16kalkf2HCwfADHAS2knQZ1dLanVz3mFhPPqW
PlS7CaUUDF4arDqiUN2rKcoGr8/zze3K+0RXaQE/rAu1oqH53/fS6OtWdR/O3AFqIH9uU/hngfNG
Kuhyv2GKhyYoRi8EtauMV5G0UZ1wWSQ/DKBFF7WBK1BWnSiXbGElb26fF0MtV9OL6kQzq/ogkYn5
plXSEcGn7nMtjZ2f5/K0lQ7cnEKHnhUFdUTU1vAxK66ECBzG6uTqvtcNrwZhg+dK8g6kx1uRd8sc
slAc+v9na6wiulDH0zRR7MlPlaF18FdN9O+GEaeTK2rchjdu8FvTuDBpefug8V3BVZI5VLNC6JOf
IPHdu3Y0zLo3akGtuVFSFlsGA7ceDHqoC4iX4tVVua6G4hXNVi773RQcjNTBrIpmOU0ToHHFRz10
PkWS4b1+AG49hS/HVC93ypQ2KH3hCO6jzxR7Bl6JZ6RexP71UW7tEYDJBkhX/mOsS9goSojCFsQR
QPN+Czn+pA8oN86SfCzKTe+E5Y172QtZ9gjla44ZBQgSyOXHvNj8+Lf2xdBRNAMPqpxnKYk9tOAF
0k/a4jhZi+hdFanFDxGU2ecpMRW8L7roXd/L4lfQTPk5ioPZLfFYPtRtkR6CTClgwNXFWa9s9bGL
pPIwjP24Iw+T7spKG1KqNhpG7EVefR7QFnMdpTD+1JaU7OAjNp4eO+HRMmvTciPmwkvxwvyLlnp/
TKOw5im259957WgfOpBM8a6Wx3yv9m3vxmkZfMhmqT5nuTo9xnhcH4NQJ7JVR2EdkNU2vxuxjv5m
1sVfpESRD3OKhl9J2+lOGu1sN5SzuXOwZcLmfHASt+4nnPz6aPqKaWft4oiEgqCRzwA9keCgCzwV
X8RUSl4EX3xPWwnHXguehjsGCDoo2Mn7TWj9EkmC6KFaYCZsd/qfWs0wSNFqxTdmYf/Ke633FslZ
d1TSzB3DYqv4cnND0TckLgXtcVUasNBKafqeyrbGnLuxJZ8G9AThfhNzd7axcQ/cCgHAr6DutQhY
ETde7ig7xw8ZQ2fSpzRTPoTGeBpKaueSmh3krlb3sVNrG1X0m0MCsKf0y4a5ysZH1FXrKOTEmMHg
mAgep9mdVGfl+MHEXtb09XlI8DPShfr97UcVZBXeARQCqLqsno5BV1q8aS3aI131mDv6r9LO3qtV
V+5aW924fG7dryZuBrR+wR+zmJfzigA+1hX4ivmKmCsvGOoWabY+dMNQ2xjpxtWK0Ppie8PjQ09g
tYJO6jjYvmajn8pm8DEyJoEUhxNO33CRcoZjMQ36WWsCCVHOemjjt19/pDSUzGjOMbPrTldq9kRz
XT6iWhvchan9WOQBNlD9XdflW2/WjQudsUwHQTJCcGg2l3M6BhCiZocvHeohjtxxiAOMwQ0i2I1D
ceMIwg9devfIuZHgr6bUKLSmSTh15PdpnLlGgT6BnbTWnVo0/cdSr3+9eWMuVEFy0aVudEVGq+S4
GZOxGH1kdUI3yesvYuyw2EXHcFdG3YfXR7s5jf8bbV1TiKIgrAuDadSq4Y89BuGh7IZsY1/c2P+8
vVhS6HR2EQtYrRX6pVo/Oylr5YhJ3KuhPDxC7U3bwwzEM9o4A1ejLekuOmsA7RcC8VrCeJ50WmOO
Gvi6sOfYlZz6aZKU+kMPv/ytH8buW0o/NFx0HA6u6gYSah9SUDjcXjERUxZK91rTm55UTOnnNy4U
Q/HDkf+gkUR7YzWHORXFQMkGx5e1fmxx/6syzS0CTvR/+CaEaZbIjHN1rU06BHZT2EngI/Ua3WlO
F7hlKxCNifrojew/PDIg4dLyp+PPfl8frag3MAgv08A3+lS7jwa1vHcmK9/jli6R1EvIK6Q5FcxS
NrfI19cVBIJrUk5oxjjKoWa+OtZWM0apLVlYt7bmeO6cqto3Shh6Q5nXH0YybjpWGBURw1SITIyJ
NeCe0WpPr6/qsmoXMRy/AjgLASP120V3+vIWU60qTY0olhbgu7MvJ5mPz8VfJGbkU6dO2hmF9frL
62MaG2OuM+E0G62E2aWjktbfIaH2e7tWktQVldhKu29+H8vLKQGwimrn5feJRq8oG46SXxQz8PI4
krEIhpNsgxt3rQysjqalwfHtH2gu8RJvLTKha5AQ4EwnwqhW8tOiQvt5gYtj4TC8H4NK3tjBayMQ
ky0MW4OUEE092gnrY6kNNFa0ppV8K8MStpdCcZZyLaC9rGGR7mq0zpNdm4Tad1lum9AdAp4tVx5k
cTflWn4ABPch1YfHSI/R+rXzaPcf5mJpq9MnRANvvc0lU6cmJQWBHxqBcpSNoN2V1lx+1eZwy2Xm
Cqz7PBeAxhV4+6Q/a42iWprT0AAH4XcGFT9zkDGltBDHrtvQk6I+8zK00/ZqJ352ojY8S2nsd4Ln
wi2EmLzeyMVOK5Tm4+szcGsLLhECKh9LpXAd6Dlz3jtaqEn+FHWmZ0rmp8qMg4MmNAknnlDep224
pb5zFYaxK+jEo15KZEJmttr2bT+PlTTJkt8XU7i3rSGnJBHGd+1cTzuZV/xfk4XpTk/FFirkKlpZ
RoZ2DMSBao+tLof/RVJoVUhnjw4XSoPW2mnqtfkgT2q8r+aw9vJq2HJnuDUeqAaA6IjxEuKuxqsr
JBTssY/OlJjy7xkGp+DCk7DfZb0UN9ClSiPdCMiuQhY+ceH/Yr6zwA71VeQOxSsdq0IOz0nUBtPe
0bss2DtKF27U6G5sHFIhoA5IKlDpXR+dYkQqrqnG8GznrfoFQRR7lzijcIuoFmclwOlc6TbtXG+9
SxejLl//YgGNOsy7bu7DsxSk6nsrozNgyVH+scMmakeZpt85o9anuyFzrH0tiafICbdC3hszvAgd
UsZbGi+UnC9/Q4TpGrtICc8pwpiTK8u8TUMSm99fP5k39g7kcR4GOMEgqNb3Rd9ZudAFw4ghkVrX
HobUqzpK+bkYGq+jebIx4K3vYtvQOiNLIUBcbVZLMgDhanrgizptHpopCt93Um1sFNKfNTZWjzqt
HSAh/IU739qpCN8xx05VOfDBbOI7gM2k8kfr5bA7qmWEplGYmOKLWSKc6SLTlf61lAwRKW0ovg25
Wv7p1KV3mkpR17owwaRjFQjgzwOPRrBr0cPQD5OcdRFaAhiJ7W19brCltKdh9sxZG4+VVkhfRZco
H1vJkXZ1lkQfC1FhWoFJ1vcMm4gfUSpjShgqvFaOnCWz2y7GdVzSJvYCry/y9ZwDeSQ+prhItYp4
73Iv5WoaqOFYRuc5h6SsporSHcI+wIfu9XGeU9urWaeNQI0bya6r44o7y9QHqFZQVZSrHPfMAUsG
7qwxcyejwPyqNSpjuO+sOpKO6IJ3SIcNc2bsbCWwalf02fitVxWk7rJEaPNGTHJ9mTABFHGo9ZOz
op5+OQ1NkJSjJknRObbN4N6MkIFtHb3+NAJRcKXQLiGVaPlGcrfM7XpKoJFpiBYS4QJ3uBxU7rWM
inXuUPSUlNPgBHHqdlmf3gWjrX5+ff5vjsV7Qy9jwSmv74x6bgNJM5h+IunuPASR8i6p++Tk6NOW
S+r1lgLZTqxMzYLrCWzd5Weh1pQOikSCF47xdECAjkPgzPHGBy2Ts5486lLIzvCSkrauLsEJL5o5
iUYKGHVcvs/Cpt7JbVx9E72k3gVRUXnT6ITgBrPJleR22AjcrjcMPAtME3h4UPG8kvVvrbS38576
ydCEkqvF9m/0Un9zwC0vTmPLVSK18l5fwuseGaUwRDXBKRNDXLOtlEo2wknm4tIz/GNU7AbcqJ1n
V8r7Zp/DFd1bk/MzUPLBcyq1OlcjyjVx8iVQi/TT67/lejtxbRC0Qi6g5AKe73KN234Edyo10Xns
1UfRttLPaMgNNzTSfuOQXE80GqnP3mSLDxFdicuRiqLvEWEO4zMqEbIL3gtEWY4Dixo18V6uE2kX
NEq+MdXXT9+CNWA42uUgLK42V1tnCIw74bkDyuc2lWj35th+VatZeInhbGk1XYPBWVkTUieu2ygP
XGHrQ2OOUxYwPqe2Kr0z1G4+Yeji7InVsl2TdMleQuDtkMg6vicikTzJhMSAoU11eH1db3042Ade
YKgTUDJXZzeL+6Gre34IfaXiXBazcgwV3XRFXNtumxjjRn351j6iiUZTC90YLFHV1eqmA/3XRo/O
aVt/x5VR+ZgJPdwpiVRvdOlvjbREboSK/HWl7yDga3ZaXMbnfLSkvQwp5ZgQvX6xcZXa2D361dXE
1yBbhEINUROwi8uPEjRw+xKu91kBrvLUhkhruJHQ6Jy/vli3jgaCJc9Nz0WRZvnkF7FoS4aTZ2Mc
n9s5Gk56oWanhMDjnlIQrFNbLzyM9rrH/zAoK0X0yQa5MgGysyFD31uLzk6MXvNsttWuiyx550hz
gbJu3B4SqOX+64Pe2pbPuHCU04DUryEW82i1jdM70Rk9ePN9OmpjDtxhkk+imMlbdSvd2Jc3lpDa
7lJ8AjwMm2/1usSFFWD5WIbnHKTROQBae4i0Yas/fuOzFtw+ejRU167pu3Y3i8Gi+nC27cBqXCtv
teTEPT4odCFUkVBaMxAheX0ubxyEZ1ejhSYFbmyN3CoyiNxKlIVnS0RPuVPkv+KyynesnLZxdd8c
idO9AFY44+vLRJhSk0zEwGe1yMxDj5zmgxz0qYdZw1Zr7DlOvQwHlio5LxJqt/BW19ojQxribOzE
0VlRs2bYZc4kov0omW3u9qPTQwCx+uSTjXnooxI14WM86OIf9OjUcXnH5d/TUNpPZTknn2N2fu0G
YxTIu76JxoMqLOWRVZx/SqWCPnqVJNrfKqqaksaXNYCrx/y4PZaGKtF8NZVM+qPgIGV5dIjNDvCu
MQ47rGZM+6TXaf5H6OicZ81YuUaWmsIboTN3h6JParETvUjbHZqUiCGZVhoZu7avitkd4yJB5jYJ
h68i0gGSy9Dp3ElO57scR7l+4wa7UTczqQeS96HlD2t2fbUQ8SZ9M042oI201fbg9uFgJPash95Y
wEFdqmMq0xzUcuuqST0O7oxgRniS7Wo6VAmdZzebC/NfX0vlPXhJO93ZTR5vySE803Yv130p5Cwl
DtqTINFXd22PZtBsp0l2bmiS/2gMuT4Chkxl1+qr6a8yGCqc4jAXFONzKUgwzHO0J71vpXtprs27
2qoSyw2bSPsdymk8umqbTNPOnvP4hNCQ9LtvrEz5Dhyws+nxaMVWLk9Mcf1a8ERwf1NtJ25eh1J6
j6d7ojnY+mWDTAEshq6f9EfhdKgMAmq9l8pS2XV19D3LHMlLZWrfnnCmr2Uch55OQOTOpf5U5nbr
qaIadqY2hl+DKgtQUdI7y+tbLXKVOTprYSN7GsJDB7pKo2vbcX1KsxLFZLV5r+EV7wZ5Hr2LI0PZ
y1H3CwmR8n2aTH/jIfpVDsHfLqWV18zgz4pJ0l2za9/3SBZ6oTTlntQZ2P5JGLJIbOEatA9/wPoU
SAu+eAZziA3Wt1TP8T+wQ3E0ta5y00qe9gaG5Gzwqj82VmV5DenL+7HKFdfJE+c9HpfCa20yUnfQ
q/CznaMs5w5lid1vYyen3LKlL5Mka0gLFHLiBVYv9kMR6ftwyqRvitkPk4tQTzi5aaepJ+HI4jFD
qvJRoOXyQZk1+V2tRd3JFOWPkqrEUzosZzof6p01FNPPWAtSL8yN+jS2anUQthzu0wYvR0eemwd7
sMz3JcIWB2eutQMCpcZvABjWXrKU6RA2oXqUGrXaGVk17ItGX+ARTccq4oXlRkrWPRpObu97NbW/
AeAbXKswJ1wfk+6dIivjTu+awpNLfT7kpVLtQk3O3tFBfs/lnu3N2jbvZ8BUsAD06a9kR7ZHScKE
k4Ai6G4ucY9HAjzkJyBdOwVIkkQVauq5KhfvTFnK3F4JI7cHBfonKvP+yzQC11THIthr1Th/r9IG
L/BervS/eSgrZ1UHLAafdTqrSSrdd+nQPZR1i5d6F5s9XZpwdGXKFoXbtEm+14xOdTt1Lo+yXGcf
MruE81NNYeaKEm8bV2q5JNuiHj1N2NJHJ6ltf1Dm/ptw0BJ1A1gHXio5mHNlqXHsbb33UlMFsVOj
5v3RmoVyn1Vlcpp0/hYigvajM5zi2AW58gUOSujmTijvcMYKpX2QNMo/wEXoZLRWM7yX2ij2gaJ3
Dwj51O/DuuOQqNPQIFYR9+YfADgmhndErl7gqFnv9lZhuU4Cl9fKrMTrBjgJM7D+b0Eisl+t1OU7
rCOKL2OSD/tZDUZviPvWEwa6Om6cjfP7IIyrY5dp6WmQhuIkV7yPu0yef7eL3UXJhXyecNa+H02q
4RQZ29hNYjHe91FSnO0+L1Ug8zQUF23abhc3ifNUJGH7oOTzcDbm8EtnNnfOZFfuKCLHnfGRPoby
3Luokju7QYrCj1NrI27dB9/i2sk+OFkReZqeq+fIDDBjqxFhoLXHJm5oaGfNu3ymjFUEpuJByoh9
vQkMTIFMlN0FeNO07Mjxi5at2QQn2gWWq0XyzyYtkl02ttZhKHBY7+biV9El7Qe0QjMP/V08URrU
ZDTEHtp2BnwYae/0Sc3vBRgoTxri8aGKlcGvQxziGzyhT0SbTGHX99Bgjbk4ChrHv8KheJcmJTeg
Etbv7Kxx3mWt+mkIs+jgNM4vzZyMvVLmqdvnTneKyi47plKo0nDuPpqduQELWMU6KCdSWoH9vXRX
yM7XiUwdI+c9QX4/SQJCtCKUSewcq9G+Zf28VWC5OdZzkAO9HbnNVXAKQ3MKcUSRT8GEHeagpruy
tr7PeNq/Himu8ov//6YX46wq+YM921Ol5fJpFIG6Cyclf0isbP6Cl13gRXNd3qm8KKc3D6qhlYo+
JBVJiKCrBz3XGkqCoTqfuiCMwL/xmp3iVAs/Gc6cfcTnRwpR09JHZyOZWsXiy8fCOyKWWIIIADqr
j9XsZhzozMgnyxHgxFSkCH9xUnTH1WMp/WuHdb6RSS3/xhehy/OIgNNhpiwaK/TzL9M3DOuFjN7X
dDJiRXzinSt+Zk30D0pdfcaBJzyoaiO4ofVhIxW+NTA9QOIXoApLUWU1cKcQcjalcgrJt8cw7HNP
8Mf+NFWA405jjh+UwhSu0XbTxo5al7Cev5liswqqAGaFuub4to2NhL8ZKCclLoNxb1hZio1sI1kO
Dol5He6k3CiEhxG9pHh9N6A8o+qpLe8mKS3iXdPkdeVVIxouWxHvjc0OrgdIFjpUVC+fA80XyTQm
JhJ+OKqMjqAFTFHRi6H5QQUtVaDoKTj8ZjE3q5KqkBsn4qDOw3JmnA7E9TX0+YorHztauZ93mmQ6
ic8drH7sRJX97pJk+h3x4ukbNcgbW5YGhgrGVKfYQCfjch3nuQriCjXeU4ldM90Ba9oBOT3g5JC4
CPRtNGpv7JoFNQvdaKnsUrJejxbmPY7DyklKqhmb5UHB4kI3S113q4LKkNugEPfUILv2mYAu/w/n
U0fFkhLZgsegtHI5fItVXJXS/zg18kLibxQBSi+pk9I10infaZOFDPDrV9GqCLBsVgC8YOWgWyy4
69VVlNlpVmgDN5xEUJa4XRVH1tmuy0HdOJDXe49nA7ESvHUMikHrHvhUd32lD8I+1boq3FyUe/7o
v2GMBsTO889RGr4tM+fLLgdcfVmV621SGbV9CvNW+ZtXrJaJ58A+iLTx7bccKaSz4MmXquJa/GGC
hR7Q0eexslLnuyanhb0YUgAtCaykeagNfXgKslZ4/0faefW4jaxp+BcRYA63pAKlTu52ux1uCEfm
VMz89fuwD7DHogQJ3gVmgIEHcKmKFb7whmJKot/XP+CFh5I7DtIMGSxfcb2uhV1Wi1eN5dPOdwu4
zyocpC66tU9uDbNazS5sVYE6puVLyHzPWvshVQm/uuDT9dlc2I6UZpHxeYcAE8CfnoASXGifQa70
UzO+azr7V5SAar4+xoUr5WSMVWghQJuHdckYFrzbGSR+IXlJ/Eeu9tfHubhkbENkmGkk8BSdzqWq
LDynCaT80cYwCOi0TjGh+0es3HKAF+cjrnPUaJ0z9DKdp9DujNbyjQDnMzP9pkQzU2r/rVj4n2HY
aIB6DUKINeLBsetCzzCS9Ns+j/aDNJGF1sU/agb/ZxTwUmD+mA2Kf6dLFhY1ivvg7/yCBh5Ulz1R
0l0obnEkLn0ZIKD4kCytWqp3p8NoQpnzkNaSnyuN1rqjyqXv2WgNYSCoFnS+r2+E5WycBkE2GANq
TdQ/wHGse6B1HHRRbua2XzRq/4i1kebps124uTIa+7LKmh2VejIam+Ski7F0uDH+pQ3/93RXz0pq
1rnS0mH27cncZCpoinFn9a2rWP8o1fL+/cApA0Olx3wOHJZheuryyJZXhvE7BbbI1VQqGdeX8/wl
WRgn/zvIGi/c5VU5p5Vl+YFZzZtSSHf5OHzteamL0cndfCxuIOwubhcbQsISPC0Vw9Pt0uWGZjSj
ZPmm8irHI5Ytr3l9qx13eVb/HWQVeih5FKJ5yiDQSz6jJt24szn+MUL0LrIZZkhn/j9ntbrRm1qf
Ftg672PYbzJLsxejq08ZFYwbIcaN5Vt/r4TiXyZlDNSjt29rAynx5Drxz+u74uImX0SyF8EDZDpW
Hynq1QS0G5tciRvLixPFG3V7p1BBwL5nfvn3wajEEyISS/PPeu3arNdaSBZ+SD2pelFQ0qnyNxNt
rf/PONTST3eeE+HKpbe8ugOw0doSz3XZ3vW12BhJ718f6tJX+u+UYE6cDtVZghApUnl5aR+qmof0
txPeksG9tMmp8Sw6I5BeYE+fDkLMYAUhBXlfJDol3XT41OpGRJ1H/BwAs9VZsb0+q0u7wqQ7Ax9k
6ZqcQUKUYOrSmbdeVaNHMdue7YgP3PGfw+CWidelBaR09d4VRZhv3U5znELvRJgTIQ31w6THB2dq
9whk7a/P6PwxgRf11zCreyJE9haIFsOoTYrh6A/JfIi7VxwP3UL+NM1vVN2uD3h5XhbyaUuCgFfV
6TcrUzESv6YMGJCATYOPzhc6LdKtYd532OkzCREZwBq6gQsNy1w9/h0FXEmIzPTTspnRpIyEG+K3
jOpMrm2iXtDvTWWskfRqoMzfjttWjQgSWzR5JC3vPW3Iw+ME6BW/tj7/pibdRL/BUl8RYyp3Y2kG
D6UzGTt1GsdPalFVWCmaOmuXptHPsJ+k55DD/tCbafd9Klr1KQ71ntJnFe4SW45+dmOjfCo7Z9gk
/NlrHNLyqhCf2y7U5sqdMGLFMTQRk5+bMiSWvDQ9PdPCu4keqF9IeuwGRWl5WWTqD2Moil+zmSR7
wMG06QdjpidiR/1XhbLMLkQm59luNXzCS6Tc5AH8clyGEdZLaVzeBQBxXsZOEUDapIpaOou3wT2R
WBnIfvuUN6n+UEWx8sEaMVV320kr7gylcV66ydL23WxNqldAdHtB67r5U6djfN+WA1Wnbil0Z23x
KAdO7fIY1gdNZPpLrwaAP9vAkJ51qfwhAqHvQwuyAsLcwDck51edKuXHqMhHJMbG7iFsHPvHFE2x
m0dIH6QitdwK7PfjOGr5R92e5pC/DmEupQkrH0WveNdLpo3ou1EC0J5KmGIZTURJD11jaKc7ZNs7
/G5m6YF4Lb+PjZ5ukUYgh0NTFW3G2DC/66ZUgTYG3/0r68zoY1s12LeNkxHfDUlf+Vomxf6cWcGL
lA/dq7E4eHbGSMKkTf0GoQ35z2DEkr5RAZNRVUX+fl/2+bwvIyO/D3Infxl0Kme4d3QfBq1V9qnV
1/SMJtYGSmPmtsJ8M3Wj2sbYbG2ioA73fRo2XkzU4mYI2DygSVw9YyZmf5qTePDGJm73QR9ad9Ts
bE/tuhTPmNrZYBzjbOGXyVvczXSvjKuaerrWUHitFVc2wYS5qtVmMIlRMQ7Tcn6qGwfY/6xSvHdN
u41QYCsN9qAlA86M5M8cAeHGIZu1RXpp0+vI8sjNJHvgnE2Po4l2BElGMHuylUUbWug1IpGq5k7O
UDlelAzpbsj6+KGXU22bAZn/QCsmmdxIbcIdhq85db7IeIkakb5mtlyF7oRR830BjgzPbeTc0YpB
F1WunWrXyeWS5nFIQ9DPbzEy/B8cKW/92NSIrvpIxQdiMobpsyYq5MUyQG5mp3f7ACb/Q6DV5nOC
l8I2nwsUdHHq3UgaUoS1glNiQ0Xa12kj7uwqDGO3GiuQ4HMsjQ8Y7WHd2sujV3WDRCVQjMgJh52X
Sar1HRnF6UuWO9OjoOPvGXZa7aWq13dV3yr3ZTzKXxJVmJmv6TVEY2xe0LPkv7a2sfTSgrSmuZW/
wSgLYNF06H+MIV8sl6ZXttRIjy2eHjq5T77hODbczVNmbDpHEV6YBS9h2vY7WMvVFs+b3PCMmoPn
UCDtqQKZiacJefwQBsn4pFCheRiSis8x1ga4ZSzpPScuR5IKmhH36uwob3LQ2ZYbB6O5rbV09vO+
kPeAeeedOYI2jRt1Up9x8cnojjmS8sydEmyl0tCP7TC3G6nJbOwN5NSjv4hhZztKX8yWSpEqBdKP
uaEiaCeRRg9c9OMbVODiOBWj9kvN5fAxaJL21eqUxSE6CZW9XU/q0SxVfSvF8/TYlbU0eEaXVYfO
JmavpXzaU8iNt0aqDj/lOAgeKN68JWCVaTpicGXEhfwQGGW/yUtJuRvDpSpmC7vz8lnDq0OzOz/u
HNuFt63suJMsLxz5M6fPZVdXiuRV0yJ1O+tlvU/leryjjRPuYYYVvGVF/zZGRbCL7TB/iDRLutNa
e9hNNLM+G0OeH+WAeFJnu3mRaiafszY3tk071c/wl4LHpqit3E2tPPvYg9U5aLOqfCimzvwCncne
qa3TH1tzCg5pZRuboaAtZZYdkM2sR1g6wODUG5JcRTJekr6pGGHt86ltvndD3H4Zp1jZWaYENw3Q
xS7PJxK3gtfQS+vGQggzVw48G/OfyVTnO4SQ6WohSfxlEfbZT7URHBQ+yHbMrP6b1QXmZ8PMtT+6
ISzDtXtDPIZNW3rx1Iid3Qy9FyZB+OggGXBIcxF9amop3kayLXYSRZ9tV2WdB5La/pJPWRBzPaX1
lnps4MZjm2wDMbQfZqFHXjHr4lWT4u5zB9h4q89j/xkYg7mX0Cjdd7otPgxOy+2TBpqXtgieSNiq
NvftRCHZA5cXvTaSwpE2kuQYzrb5Su1Q3Wpli+B/6Kgo1jbqPm3wKBuiLvATNeQdEGrnS9OYPWEz
Hx6CoMwLz+GNGF2z7lR/qqxusR+qt6jxwAdKwRaIBmmZqeZurdWouwN9oqW4iejgXhLT8DUOgIeW
eb8vWi3ej5OsYY9jwS1JkHOcnKRFh9ACpMq3yjckT6ZrgBTYWZVibfUacSx8guKNVeX8Dbk1odgR
6ZALhPIShZ19lxdBe5eohYCvjO9vhwig22dOtJXDVt4HaV48NMI03KkOdHrdply6XKitl2kixzIn
jrQt5LLoyQEr/LscKvvBCZPmGCWm9s0mOFFdDUbdQUY++XHOa3ZHnscjD0MtRa+13Jc/2qjWN1rJ
/QGPNDkM9qh5sVQGG2xMEEM1RXhfmWA1dUXqvwU8v1+6hN9iOm310PBibiC2Kl5VDtNGS4JqO9uN
w8c0xrfOaaU/SqiIfZza5kc5zBS3iUcMjIwwcLVA6cDGz/amjrtkI9Vz/u8JLuivd12fxdF9XcyX
cy2c+l7ofjYbXHdBcJc6+tsUaDcq2xcCZKgqNLhQj6Vsb6wyJ8UIQlvuO91Xy8m3y25rtWJfzvmN
wP9C7rRYLJroIkA1P8fPsvUAZTHMqGjf0px3pylHry4GCCT2H0uoN5bvQqKxwFUXt1jg54h8nsb9
aAvPdYHqtT82YfrQBoWhbiMR1IbrzIKoS1CNTDbpUMxvJV3OfIPmVnpjzhfKwYulO6w+g7nD4Tz9
DRhGJoYVVBzdIgg/d6KT9k0jbqlEX0gSUVxD2oraHLBzeTVKlGYRd7Kt+i1QAjcarArlB8v0jWIw
PkhJW/4fVnZpoIPqQlaOzOp0Vku/rRvnXKVKNsVPHUqagAXaImmindZM0+iBpbICzDYiuXE1HOeN
+0oa4OVeT+yWD3iabyE/iY4QtiYq33ltD2pFemkDFtD93El30qh+wyviseBY50QgJl415kgp+fqY
52fldMzV1HXCeYFugu4T4GixlwZhqG/sAcEBhFwmbTj863BA3eD8kE3yr7NuJwTAKCdAEoEfR1Kc
kdMAg9xNFmBCj7g9+XZ9tPMTCo7Qhma8sIyg5a4m51S1pjbTYPizgq+1V8dSU+LmLSpjO6X6aG9D
KS+ifWi3Sn2jxnZp6HdooAKsADz/ssX/6uxGTZ06VtfolHiH+FcxS9Kw7Z1MkJAEOq1eLFJ70kTH
TG/he9dsQWq+JjsZq0u6sOCz12ss8wmN2MwlfzYGufYdjbgErJFEXaeQxjdTTBER5jD0YYeUhGG2
OzR3SkBbVRJ1N07W+sew6LjKIf8B3YieGNTB03UgcBgIdwZA1JYI8OczcOWL+jEDCajmleoJ3vPQ
BYCo/DHVIED+nh69/OiUfX+Durm6VP7zSxaWH6rbgAHWbj1BR2Fi6PCGDXQthxBHKzcBvnkgqwN0
BB/5xiu02gH/GW9pWWNLCClpXaaZarkLnGxivKpLdmqVPwvJwgSiQzbETqN8X8pGfENm7eKYIGFx
QzAWLejVyzcgj5CagNeOZaKDlXKMcWcPvYEdUzHdj9aY3OXke/+21d8nCrkYN26KUcupPv3E8AEs
O5mK+Fjr8vxLJHH0JzUqCUElUwt/kOhMs2t1UfbPKupsLSibNLG5snFTXxbjryMmN2MXyCqMB+oB
irQxclrnIMum+KFD5+pWk/ICXYbhaMxDmF/Y1O8ok7+Gs4CqtVYfMU1JFYe4KKV9amvS1hZW7wZh
229ZdOEnkf2aOs2PooKlq/dOt7t+p61e4P+sNvJelmotLdn1gRLAvjWbYPFI4B79MpoQ5iciTTfu
6YvnlnIw0c2i3gPc43RxB3wn07SB5uFEOr43ciE3z85cRttihvxVk+3/MWAZf8yE3CMfFlVbHMrb
GyXIS0cWoiL0GSZL5LjaWeSsvdWDITwq9TDuZNFarpombetSe4hfB8f+dH1t3/E2f73ALC76bDC/
oCoitEcn93TWWh3KRh7gLz4BEJ3dArXX51C04e9I0dPUhXgz3ZtNZFmP4NHDfdpGyXZSw5RCyDS1
PxKtRFfegstbLyjo0NgoeNgOUKhq9VGbzc7ZVKizNDs0F5KcvC2m0nV9Cuc3AN3ghWzEzrAJnlYz
kGt7aDVUnI4U8JB8o84gnpSZB8eO0vbR6Kfonhwtsm70RVZhxPvCsXbwyWzErc8uniwtzbiQsuwI
JqL6WOBW40WmaB+JLG5JSpwfANgxWK4xFiRAMCWn3yjWnIqcu0mOxeyEd1U9FdsoiseX6+t4aRRY
W4uCNTPiJT8dJZWJsREFjY8N8kS+1peEKQWF0H8fhddaQW4G+htN6dNRWmmIDFgj8TEoBu1uyTO9
DLnVj9dHOT9GaPfIMrhNUFjMaTXKJMU0FjX2hJ3Z0Z0VC+GnMqQUV5nkj1kNpeL6eJc2A+/sohbA
RkTrYjWrZDRjlbT2aKoUd8bQkvaBpDpbubCaGwt4abtzVoF0UBE9Z+/rVVrTeZDi42zaotzbQ1g8
B4AqvygqWb8nBiVtt6hsjOONuPnCBbkcNAQuSBgu8IwwNwBP0vL6lJlJCyHr3DRItyO1eJcyy4RL
5nMCOulDDtgJDk16S07kwntE4YxTsPA3yD/Xq2wj305Hz4mPVZNa1aYehfNYwx26mytLclW+7feY
N+uAjCII+RZDH3sjdLi6Y5yH+v76J19u4tXFqRBoQxNe1IJJXk4/OXwbyyjHyjlYbUp1KW2eq0pI
26nqoXGCIfnWtjoleMUoHkY5iG68E+/R9Gp4ZFXeFV3YeGeCAsJqiygh68Y6O2h2ca2qXhsiq4LU
igJj1YDDgO+RV4dz4o1jMW+LNBo9mxqjZ5L6bay6SrxqnKZHHOkHv4moHV9foAsble404lI8MHQ+
17dW7lhtpfWdfTAIJO6gXYW0XPvMp7MmeTIWALuwruQbX+XCwVdlixNPNsDoa1gzDTG1tqm6HipZ
E/cTpdxdkgyRR640eKR9+Y3Y5MIkl4CXcwEzzUD053QXBHppwiSD7x+UTngPL1OBdqemO7RDAObb
kUQPheW9vrLaOZcJSjzXzdKlJHNeX2+LG32bdA6F1S4pn4JqyJsNFqVT6dbGPN4bEuQW7NSxRNnE
2RR+yYStf6oLtI89NVJmwqe5e5Stpm3cco7jwBNtqZteiFyiQSur05NdDuehftMh4Py2NDFXbl4Z
pbGf6wTav1FrjjtEc/BDHg37q1xktluWTbaNMp1OwGSPnkQnrbtx9V24ZW2CblI8+Ftoza2OnB2Z
fd7YYXhs0qD3804Tx1HUeM5ldftvyM3ldWcoUgqiTpDq65jT1EoyV1mSDolqhnt0FaavwJDpo8Ku
u/E1L2yhJWxBdBhu9uL5eLqFLOFE1pzBRVHHJNkM1QytiG/zpDbNC/C02K3xKb1xNi8dE64tuulE
9qBuV9sWem8aSrzRh2oIq2bfSpr5HA9VtE9nLYaqaXaRfWPIC+EF+Tk1Sj4ecMS1XEWVajE0HkU6
lF1a5K7WjSoQhSC9xda+sEm4jJGiRxoDMPE6jK9GuW3HTiB01QIk74hAGjcEeXsvq+N0I2e48AZo
hBno378LZKyTz5L2V+gAGThICupPUDOtDA3gTG70TTPU2kezSrI/Of3vzx1KuznlbZSQbxyKC58S
yMKSGoHYPtc6lUPRQGGcSYCxjj/G5lTvsXWZXT3PbK+fa+X/8B3R4kCpCEwLdSbtdLsqiZU7Ts53
BNJSfJfEnND+zdKkuBFuXNovTIwtCq6Ywvbynf9KPlO5iIaisaA+hTXksKDPngq1j298wUu7hcia
o07tABWK5Qv/NQpO7mZBNIrI/1ApB9OW2juU1E1a0CjQX7+1LwnDoQmzCBxSCVTPvE+ruM+kOmyC
A2qjxkvM486tiRg/aDQLJWa85fQAiogYE+fOasIuua9CGh4AREPkEzql30EoKbgPlGTypa6dq1t+
6xdWA7V6nuuluL9U+U9Xo3PQlGkLLTxSPRTHQp+iPeYH7X09Sv+I9Xq/YHHSU3Xn3Z/1bBs5mZMM
eREew8HJH7G5G10UiYK9navSjYW/dMEa6EOQVANbgmFzOiskjWKUlDsuWDnLd6PR94+jPqtHEerB
VlEGmmatrt4QYjq/GiAYoN7AvgKXjzrq6aBmNc1V3BXRsXKC/tkK82pX5CqOIE5oQjknW4zL4mg6
jS+3OdLc1/fa+YdkdOphfELcws62WqGQIpQJ4gOtXgpfdobpXlfmbBeaRvDPLyXCj+xrcoPFnmMd
i4QRAiqIPtqHQE3LB5SnlI+NMmhPCXXQWxnA+ZfkwTPYobhYU6ZZV7flSfQz9u6IslLJ2EDTNgFl
9fp+LGSxS6xiKtyFgvvn+mK+Y7FPY21wlAhHwogh2z/T1JIMXYSiQz2y1roZdIXcA1NKFGBCwLDm
XGxrmovfa97voyLolDQlDJtNa6RRvwPRVAvgTHIce5PWKa9DpJiFi4yCUW14oTvVG6I8/ChwBzG8
YqzBDzCI4RdAKzI31VHmuXGDn68i/SWEjZDsBEV/doNboRkPRaikiMFQMtViYBA5PN6t3hWBO0aS
c2iM6KZyBPt9vYZLe0vHIgtvs7VIxWBUSqMqFdf50LWPkSwnEIit8UY4fmHfo7HKTjQWHyNzvRmR
chgkFSTagbJP7tlmYW/ZKiByMj2+Uee3llbKakaMBTMM26vF42N1wuPBQKtzRt1ykGpd3+cq4Aiv
6IxOuXfSDg4lXOie7CMRe4DBSHE4vWI+0glrUk+otdp51Hvqt0np+NMiiH+0otO+gD2YtU0Y09nc
IK/lGF6VWXTbg8wWkts0Wfuo55WeuPJs98faQCEX2Kz+iVpb+6oGbfZkRQbqGeYC5KF+pQYAmExo
xBXq44lbxmEobYZ5Nqm96CC8g1Ip4ULpWfc0aaGRbWgTKG9VbBuN13BDRlu9stSfEUoYT+joTV+7
IpENxA9og/gLZy73wEZOL7hEKobXQ/wevQkjIvxb2hb9KCkx83sERnsLwpVlP7V2UvQuss0CtoGp
V78KwxKfpqHOfnY5NcOmK4oO/JitfJ8FyvfjMNhA1+SgPhBMpUcjGHMwaIH01c6i8SDLwnzCeInm
3fVDf/GQ8ArSH7VoLqzvb2BURZECZjzGwlk0GMB1aV5ph8iBVOGQ4P2olvpTYGjDrTrLeUDH2QSE
by+OStCdV7G548SSPSSJdKhr2Rg8PSdt8CaI8ik1lwHjCTUolPDz9eleeK7eaZnkAwCHz+jAWhFO
U56xmafEEYaLqgfYQwl4vvGhMIRzP1KuM72mM+KeEn8/1se8S4xoe/1XnMd8lLX+q9HhrLDmkV7k
GfSy7Bhk+GgYWab5sT2JGy0jOjTnRxctEyzUF0tL3q5V1JeWlUS9Q1C7naXi92jN2i5OReglWjA9
S0Fk0+Kgm6iruflQt+xNFwatBOrGSJ6TYapBiwPraVPgQOz4wZsl23zU2254CqM4vM+yCGRqk9Xf
dQXIh0KKsKknSh9mm6ReEY+OF9AKfGhmGLoQjiqvbhPlaBS9sxs7x3jQUelwkwhsIPSSyncqRxys
Mmy3OJJk6ibEgm4nB+aEfNgiX2AlVeEhP2J+zSdVQr+DG8SJEfbt7Nh2seIz9maOB6Ho7HTTz7a9
H5sSfIjWahvTieS7OJC1nTGaLZhCSfslxXHxoc8GcT8InH4yYcjboaxtz5iRdrHw0MQaIyjvTSe2
H6I0IlwunHkPz7qOtiAyJ7/iWd4SFfyWkYbeKO0QP9TAte7sdoo2klAMv3eSX3KLEguXinh1wAm6
c1Jbey4lay+Z/a9Q6+JdmKEnAqHH4V2SpWON9ZeXZHr6WlhT5wcAmoE/ix7pSNTJwxZ0HdetdueM
RrlzBqyam2ycXCWcxK6YtWA/gV/0ojmrwWBVsmdITeAa2pyB/yrDnUjATqYL8Egxht9ZxCXZhRXx
UzvGm8HM+gPKE02zN6YRM19AdI+2MplbxenqbZfnRCNhi25WIPrgd9DNX5W4GEo3tyzpWJkzquKF
0hWDK+sAjTsRjRtIB2boMn7iciinXS/a2KvC3t44Tmm7oCOd3zGgvl82FZYFqjx8FqYabXJLLcH0
6r9EgZnMBrBt/gPc2+QZ1Rh8oldmvopZ6TeSUqStG2OU8hQVSewNrRmA/CrEvlZSRDFgOG4mu229
MFCdG0/x+VkmyoAIs6ABFHT3VmesnPS6swIzOwLA1Deog4y+IhfB2/UbY4ndTx9hRlmo0kucjR/V
co3/lb+ho6FVVhBkR2GM1b4Ao/rR1sWbbLbakRbq4HXEk25YjvqN6Z1fmAzM/EiTyBvPygx9btpD
03NV0cjL7ql/pl4/Tt0nOaukrVKPKhY1teoWSTR5QQzr6Pq8L5QA6Q8yOoYqaBPDGD+duJkrISCM
Nj12kHz7TaEK9UVrWtDcZQRFna5hHpT4D7Va81Mmz6JBXTdLZTgceqLP3PoQOzO68EU9pMVGdErC
zlhcLbegvDMAkZJk634vG9URqEPebrGVDmsXbOK0Q+/G/jrWalntl3YVEk999qnIQyjHwIWijVkP
0uchRfRmO3ZYFR+uz/3S0sMmZtK0p4mkV4EX744BaDnOj4L68QejUsXLHDv55GLoUmQbC45w5EbB
AFA3DFqC7UTpxC1C5YVuCPg3cGHUmWn58HNOP0BWhUlux0Qkc53G+ymtGi+pWhN35Dr2KCGoh1Rr
5AUwPW8UEVvbBqOpG7nXWu2XSsJ7VxDEBYfMABtw+iOGidoA2gD5IXEGPeDmMRDW0YwC1EVe11Hu
ldjNAb2pkztMBzzaMws8Mg+cdOvMQf1qhKrI7tWmSOcbG3T1xL7/MoV6yqJdiuLmWucBboZVhPoI
UVuvgX2KQ9d2L8nYHMvJugVUWMVq72PB5iJHQ/LdOrtqLG0IpkwZkkNhiVna1KLC6jlA9i90RwcD
LR7DDGnRug766MZeXN1y70MTRkDUpQUESnHZq3/dP/pUBiYk/+QwD4XOvVwHOzNvb4m1rNKaZRRs
SOjzwEfGhnaNgxx6DXV+PUoPUVcXvwORRveTOaYwMvtbLpsXh4LbZVM6oLm9pj+nqSi1akjTg9bo
43bEKnIXc4fe404Z3Yg5L3w2C6YJMS6JtY4H9enaDfQfEJc1bL8KtWermrZdZZaukOJDHFc+182N
03JpPHQIWErUkkl9V9/KlNpmFP0ECVRLm91YlWJTlhokpblMtrrWNZvKGobN9cvqwjkAdkCPaOmb
Ygi1/P+/NgiU4KzPW+H44M4OnE5faufGbfXgezsH0b8fupPBlhX4azAoAPNo943jT2X92sn6tyjq
nih+fiRl/Hp9Xhf2CUUqurFMC+XJtWVLFEyJEiut7WPbIt/xrDhvzeiYvBj1LUGGS99tKRlQbYb6
fAYsNEkBoRuVNmIJw+ciURQXD6qHKEfrCoC4m0vZ8/W5rYKK5bgB6NBAlS3C2jwxp8sYwR5IMhJu
PxXA8P0AtbL2UAvkUTGCVKp9NbQWJh1L+XIz1J1wttfHP19bAhlkexb9HgSL1mUu0yzH0TQGyy/R
kntW2kzZNamMC04IXeHfh7IpyywiRYhdr9m9NMEqezJGy58HhWIAtnOVPA+Id1Vfrg904aLEaMjg
QoGxvFTBT9eUmLM3okYO/NrWZE/iDf+iWzd99M5XDjQOnUFuFeKCs8Sun1M17Io28IFg5JJnTPqi
GBir/Q/bskJx42xfmtNi6bNo1lDXWocAcVQIu7CHwB+m3P6TTJyXV9OZ7fbGfrxwAJDuJJDmxGHS
tN6PgRbT4bQ6yRcyHiaOEimo8QjRouc3T6QfsbI3rGS8gR69PCqwe/x82IjrBgz7hcemniTsU3jN
oXKKsPIo3+CFiKytDdkunYefWh1pb9e3yqWPSJfwfwdeXZmy3WaODX7YxxKqPyR6o23VxoKWNmDY
9+9DUduh6IHr1LmcXFeFhhomauAXutF/reUyq97MPh0+SCiyWTc+4/m1YivQCLlcZCqvRI6nR8CO
NdEg9mH5sVEoPwJ9FB9atFxDBDfqstk02tx/kqQSKd0hNa1bmNVLqwp9ElQuLjXUfVdlJbvKnHyQ
ZcmHC6cfo8LSPMcsYhr78nyrwnLpYFAvR4xoeW8BgZzO1Mr1CB5/JvkmVaMduG0VmL3d31jPC08r
nWsQqosv4dLBOx1lTDOr0gGl+lA2xbwDRG0dSgkgImDr77CLh/pGT+fSEtpQYPl4aBCesRVkaHEi
LlXHDyAR085JDLfOOuWhaakKXt+Y53tl8YKhrQvMg1do7WqLbUmV6aT/PscN/6Cqv9cqjJokq3PH
avgz9u3CFPx0fdA1wGp5+HgMwM8gskOn7D3n+St+wL6vBnLaET+0P2aBuFKkbrohd2V0F138ST8E
uf2gq4hG9vVxoW1cH//i+tp0rOj42uRWqw9a1RUJtR4HvoLx3k/bQgZs5oHMt7OB7c6Ny/vSCoPT
J3mHMKXz1p/uHsEbYpqT4/hKTl086aUdRWm6clr4UY+njRjsJxxbbtAzLs3QQRWfUsXy5q6ryrPc
YxU11Q4yqq1BOcaw98Yg4n09wOG/vpgX58fZIzsBlMiePZ2f3MSod1Mo97uis78aTqTJSHRm5gu+
RgSeTiENGwBC2ZMx1/rv62NfnOZCxUD1CzTkujUSBVjHV6HtgCLVre3QRdi95qiucIHfMlu9MBRf
kT4GOpbyOZFJVjo5NqFw+pQAMoyTtAbNwjBxTITPWqipN87lhTvnXUEe+ySoPICDTlcVtfoBr3rL
8fUIEqmU2C+9k2ZvvTR029lK1Bvvk3rhEXaYmKks3lukEKvxqnxs8zojR8rGPAq8OumjB+5TeOiO
lo323pqs4GM3prFyh0eX0bg9mgM9tnu14myDoRgK4lRwML2w5RoedKN9Q15WQ9BHH4JdHucqzGvQ
/YjyjjWCWuY4W9W9rc3D4DUyFZ6tI8w5uytgc5guHs/Siz0uGj0xNN/9P+8a1OM4kjTweKOs1fFP
sn5MkzSS/EYV4NmaWj0G8QxhJjO7G5/xwgPFUJwOMJRghdZKM4BkxBj2WuCrcVTdVzU0IEjQin1L
UUm5cAqBhlMB4ePBy1yXQXRHkPtp3KjKEKsoBsThZxi6BhVXBZdlN0TULnRLzONeOqGkL3ZktBkw
oTAv/IQKW+gGU6Q8qb1pSYiHWp22B8+XUMMGuKLsk3Z6nNpuuNHafK+a/lVV5R1YlGqoLoIR40No
qwhsHKZBKnt0C+NIMTJfpGb6Q8CgLd3YKYBU9i2dIahVTuDrYw0WWLWl9MFKYmQqKCd2nRdGaf2o
4bTH4kK4c1MYjSgxhJH40hpGekui89ItACYJKBvZmkJv5/RYDvL/cHZmvW3r3Br+RQQ0D7eS7dhO
0qRNmw43QrrbLYma5+HXn0f9Dr7TyEaEnItdbKAFaFLk4uJa76DWOCHpzhEvCX3xTM1Q9umMvSH1
LQ7OtQgA4BeUDNKqgK5WJ9LIk66alxBuwvD5ZPbdsj5GhJmlU0JjxDTm/adCg0a2XFI2d9Iqjlda
peaqUbjHFr6Zh+LIbayijk2Ot3H8roUajKuAqiAfyTouZ+avy191x141pI1EXBX+7G39ixEMX2O9
v8Os7A47q/nw9sSuFS/RquSpxhYD1HFR1RoMSA2RdI9JFdgfy3pa2rl5+qmUCU4do+rXo6GdSbmm
ncsb5KBYYXYOLcU8prqsjlbZbPGbr53WBbPDYYXre1HUr4DydujyBse6qzU6TaNVHRLRy7te2q4n
TNhWsZzT31GnFxuf+VpEAtXPtUI1H3XkVXpujJ2htiLgYtFU2fpDZRBfUzchSr+97JcDEe4YR19A
EuBZVgP1aRN0A0KBR2VcMOtumHyJ0SDamM7lgcTUaZHZQvmYmP6nffHXZurLIhmVuraPvZzim75G
pL/XBm2PENY7PeWWYPVqqNWEKL+6okEHHXEo5aNT6oA9ug9Stvel6jzVGkIJby/g5TlZxgOAzSsK
Ps6abEqvLQZqqaLcaDlPSdUgs5/WT+rgPiil/pCY2sY7/NoHo6aBTiSnhCrA6lqEaMAgcJuOUVlr
J4vW0iED8r0xq6sfzAGLB3+W94az/Iq/PpiSSysueGsdJ9WYjqpayPsqluGBNKj+fw3F/ct2p2xi
rW6XyDFCPbN7FOUGRfedLjH30GUnnytD37jnr80KTg5w44WRTNR+Pauwt0cVQAOyiV3c+NFUhDep
Vb6QJW4x2a+PxHfikjeZ2/L3f60fzHnFTRY5oQiLX4+X/rBT4/hbMEz1xpyu5BREZ8KTofCG4ACv
Lju0WoQQnW4e63D6MAbJQ6kCStOwwKk+6s29lokbMNYfhj7aW3rjZWQbSpDSo6cvhfSFE38u7XxX
9hvs3ysrgEqDjfgh2RtLsFoBCrR64k6UaeG9Bn7s5NMeYw9YF1qzZZ92bSgQV3xQXqo2Qez1YpOJ
mIERSOdoOnI8xWrwO0L54WDb01b5/srh43HxfyOtbt++GdxUyRLnGETYfuzmeeirQ2cWtboRlpdN
v0q5/jz0SSzcRWliNaWy0AsrLAVyVGIBChjziarsJ8vWf5QFYtVvh7Crg0HKgclFOYgm/ev1GzCl
Hpy0c47FbPXsigmLlrsMlxTh9XBfEUKw+3mLsnT1o/HwBf8H5oZ39+tB3VpzKTqViH1W2rjULyHE
97Qouybcwo5fHQoGIOw/hxf+On/Fx8Cd0kWQuspGw48iBdfXUAXLVWRbOLFrQy0weJX0E4mXNWE3
mhtrhmXkIEnluN8as7c+2UjPeE6wKc967avR7udWpTJDnrAKZqi3uV3XqSS5CEf5dhR+EWb/MuG6
rinhy9s75Oq0TM4XL2v0TNfCNaXhlLXSLdNayjzQnJodjW17Zxb6ViHmyn1KKg0ai2Sa/bwu402p
IXkNMhT8pEWaCyMVV983zfQBe6vnbZHMyySPPUGvlq4jGsHIzr/eh5GupROpz9J27JvfJLrhMVWQ
j5q7IlskhpxzmdvRPpiTcePiuxZMKGwTG5cSF/Cz1yObemaIqSFCguKfDni7zDslz7b8S1efDmQ9
8ReVSCaIYi7o89ejhKDPtM5q07OO1KP01D5EIYlKKf+P+Jw27d7eKavl/M9wNhgQchNaVutab6yl
Sl8DdjtTPnOpM6QOKbMYP6f1kPI5Ad5obTb/0LSyOL098jUIhgpRC5cCEBiXjH1R91mBK3iKPkEo
DwhMzB5YiG9h1DTHaMrDO4VH/m2WVOmhEebPRomCjYrw6kj+mbxBRg7HkYLpxbvT6tN51vGcODcG
rU+tw1m00dwbzQibkxGKrQ10ba0XK1iegnTNL6oJ2PW0OiY/yVliovI9m6f+15hg1awD9vJUqelA
/RXrYITmFuvn2qaiAgVgGF9j1N5X9+DQ191sRK08N6WYd3OI4VMjpMan5on09me9OhQPXtdYAD7a
ujYziAXx1dkSZNOEGihM4GVCWP2q4RZGbRV6/nw+Xrv/HWr1lheG2pVK5MhzX0U/9RYnONOp5n2a
VJiI0/ulzl0OG2nSKgj8Z0wmRnF0aVGu76ZC760qmYXEairvAHTaFnW6YuuyvbYxAbaj1QYzjf78
KtQABwIKrkwSldpewZ3YcgtP6q3rK3VUnyfKstZGTnFtLcmTTJppC/V+jcpqEahAwzJibwpZ7NEa
rPdp1oE5THPLz7MW58JJeT+rgFi+iF+D/QGJsO4qx2aDb5LJ+QNfWBzbKi/v4PdsgXyuLSYkFwSc
2PhgmVYvsAFtl7au+GRqW073qCjZXuHOOPiZbrMPKuedHix/tshyvDXwyZDA1kAVU+ZVAWY4OQdJ
n982rhbdwwP9hGGSAaOP6t/bB+5aVCFTUkB9U4yBF/L6wgAJ6rQWLawzIvO4MCt4dYo0lDtlTqfj
hGCshyFC4KkYQG8c9WtngWBG1Ym1BSi5esnAfUPGuI/TcxuV2LdhvYA6IHqH9ftFE5bW6+LhxWuQ
5/vyQ/56nQUFOli6Dpo/7KvCr4vyh+hrjn2rtqcWpIU/FNpGq2fZFH8l9H8+IsCA5SW0cIbs1ZBI
PNbp5IIxbyyRfIwr9La0KIv3KY6iB7Se5hs9FOCvB2DOqKJsjH5tZcHeEbIBQeDLsvqmRRDY8bRw
fKgfhjiklRIv1ERs3MBXQjWvalaWUjHdsnXyq4cg5M2IhYS5aNwrFhcwvL7hB/Z50c3bm/TKci6q
PIRM8CGXLl5gLVQsT3t5npD2OEYw3j2ERLRdA99yl84IUrNbb8uhxzCqFls1pitwWyrisMAWZMnC
tl3t1LGrGtyWYoaPqIkfcGEeviM6JhIvacZG97XYlGc3DtWI5y/WpicN4bV/w0WstEGjc0yQDwcK
CyQb7LaKVSo6KPhSZg1qJHX8XA5G8kuG2HLcBCl2cB7P5yqHw1vqOIWJxk7uazWKyb8tbXqWmLP9
DINU/54p1fTPYDWwfEqAjoLHdllswOauhAfKNCA5bbA7MP1WU3cNiqHkmfFZcp19VzMLl0SDXQVH
1mo94on0Sb+ik1FsdsGvBF4SdMqVPFLhb65zy8AO0jwwehRHol5vDmnbJE9I2iM0r5mBrj+6Wjtu
VS6vnByNWE93aAm/FxpbadGbPfy9+Gx2VmcdAiHn5E7TCyTO397R1ya3dFmWtwAWbet1naLWVWJt
luesB+vStzj/KlqdnRqjrNENGbfqltcOK5kAShzcKIAXVt9RHfGDFnolz2k1Vp/roR8QqaeJGSwY
t/dPDc9cePgs45KCvA630zgbvYDADB0SM0o9xVE0djTycUMYewfN/I3xrk2NQEvjkFLzwil+PR4c
eAvlNzM+a8psPDtD3Pxq5QC7DR5is9UcW57Zq8C+5G3YA/EfRdnV5IZmToSixMnZ7eIQNks726cA
5cPvoWsPhlfJwPqIarvS+8ncT6UvxmT4ObTuVl34Cp8c5CXIY7ALREaezq9nnUw4qtqtkpxx/FE6
Xxa1cs/VJm7DXKu+K27e3jZSHey9Yk7x5zx1x491OiSGN3JcH8BLt3cxDo3g1lGg2PBqurK5eZQB
ACJoL73E1W8rO1hOGqWk8xxOmoc9r7rvRhfQZI1sdNzW0e7tHXcl+0TwYamMoEtAwFjtgLYUiGRk
VnhWpDMk9FW1tr6teyOPPLZb9xwkbhHuQ86xtbH3ro2MNh0HCuEZ0vnVyFFRlxVS7uE50eKFd2lF
k3sq6sJWfeTvkVSL9NS6qfHWGTeuxCuBmSYENH3UFoGHr0+ZAcTRbnFcRvShye+qwhg/Aw1sd6VF
dcF0q2HfJBg5xbq2RVG8ct70PwxPi0IeyMllTf5Kp2qtD0e4Jijy9Yo8hLVr7p1GNQ6VHW+1P/EA
vDxvS0cOk8AlpFxolQjY0XbexOFZYNgy7u1QGb8OFFF9jZbpJ/ToCx9Cc3lM0BDYW1UU3826kd6H
OpgIXlct95bMDhOX2F0sJndP0eBfBSMHKuEl7DInVRWuYohpN1XVOI+ha0xnqzfrG5hl6pFbDUP4
iA07N6h6hXYNfdceNBdLCJGPXl0hs5/adql7ylT0s9fKHIwdNNVjj9UBXuGTrh9VYsY/TRFV34qk
bzDKjpzOs6LKPQl3ms/qGI3fSOVsb7L69phEWCgEusqVk06t9sHRSqCXjeMUMLzMSsNAvLOMk5Ih
iorq9zDhY5NO+gyNC3q6iUjILd7K9OYt2HadhTXI0SjTwg8GvTsIiJ473cnNuxbR/H2uZtBx40zu
aZ33iJEOc3fX1Eb/SRvFk5FP5s7iFD2E01yjs58HzXPZj3OMkYScPypujHVqTDc0dvhCy+MS5ZG+
0/bxkHyVdQA9xrYb3A8q9Mu58ri5+UcHqgaj5luujmlRbRdnpTfCTya+Cb4ROO4XS9T/2I3TnWZR
il2am8Mhc7A2R1lTPkZKJm8sOsckXTSMcuq8/lSjBxYZODwUNvKyyVAAVqFnhs550lQHxI2WNZfh
rchxSvGrJC33qIf1Yhd3pr4fYG9s+ZD90dBZ3RO00bkkeJ9eqWuWSYJ8O4zIswlB/EmpddWblFpL
dq6MkvvRwkJAj2bjaehSqFu9lt+0LrYSaOen2U0eJvoT1iH1TadrZJaFFp5720oUT7f79CZXtckH
E14dtLFQvMQymj2AVWvvDvN0L12p74s2QdIraUWp7cppwslGIdM8GRgrnAaAy7/HNtUPeYLThi4y
YGLDUIYY6hX2iY0XPKW9LB7dtgqOSzH/Rgg53GV0N287XN4/UEjP7xPRpqGXVMI+803Kjz28tx2P
VO2uyOW0i4fsq5b3kMCcDExSFAPlBco4N2cnNJENx0nrbJldr5PORzWmmLLz6xwshO8mker3dOlv
3GI2PsisSA6VYicPwxjnLxPEuD0dX/OjbaTVw5zU/ZdmUCyUBIO6i/yhxLWE1W8AOWnzOWicdKc2
+fxojllwaBQJVEub9ZshMFXpv/seokC2EALJRXTuo9eRMTK72NWEFp/bKq0Drw/RVBoGAGp+3ihP
sVEUXi5s+/3vaIo9tAN54PLYWz9vVfwFzDYyo3PV53noCSwmcMaI8PbbyFkvX2Ekq+6irwYSBc7Z
anpOUjuV27Ih26Y0c6/UjM96AGBz6swXxZp5iWEOdSjLJrgZDDP+9fbiXo4OuB+t8uUhSG1rXdTq
i1LX+q4lqTD1aj9qoYGTTyZ2LVqtHzMllnvTCNxDMc9VhaSB3m4kGVeeBovs/VIGAjN28RyBvYr5
SGYsF64z/JgCR8MRvJ02EswrCYXBJgfPzMfk4lvhGQZU6lpXLYJTNyfJDU+j8C4rGwSFncBFDIIz
j5aq+fHtpb0YFBQFGCM8w6CzUvxbDaqXhdBLbYB5r4bBoetq6ziYGnqZuWxxye0AcoRbirsXOeIy
pqYZmP+SvkK0eX1WrAhBbgdi+tkuRHBHLSXdK25teL25BIIsGjaAFGvA0ZJEOA7RahF0o1W35lG0
vUoAQxOban0YH02JuKkco+ggU/dzSxD0eH6Nu1aIAPFERfiR3VZfgmSUz1paf68AJL83Wiw/iO4h
6rX8mov6SelkWZFi1nMG8JjGXtKXzq/QjhwCm4MAQo0nyIuKpPYWefXqyvNI5xWDEit1xtcrr9Oq
z2q1zM4ltmTHSFb1qXUn9w5hqujDVKTDRqZ6cXCZJ40oLPeAB1ANW+XI9eRovVILvrQMIl91+v4m
cd0He1ayl0hFRQwhyoMTzEubVnc3ztPVwXnH8Kank3/RoIpS00W6j22GtF69V4K823WFqPeSbvRv
m4C960u0fXqRT6R87RZH9yJXXuZOFYQvjHbRRSe1xp8m0w1Kj4reRnc6RqxLqPrcynaLcnuRKNMV
4tbB8xQYCu/uVVZuoSYhZrpw5w6JneNUydlHTgiB+S52SGJbzKV8TSb90Zyan2+Hj0s50j9jw6XH
eIDDdVFvFFmC0jzpXoZ24L0alq3tO0U4uTcTFS/0N1V7LvxZSZDAom4p9kGLZK7XpkV4ixVSGR3L
CsMLpI+U3PCMpQh4LshhY28WQ/397V97daEAinLy6MZyob3e/hmuYYoCtu5sxJV72xhB5c99pNae
qEx515lK/lClybhLndLYeBdf2Q2cgMWsAOATKKtVDz9HlY+aFt9I6WIz9moEMX6aczQztLXF+Pmj
z/4qA10+CowjRBddUpH1R0FBz8F8lK0n66b4QeFs2iWxq5/QAKj3tYt+UNOqJuUAZfDbJk32dg+K
wW9L0sx6EXp/e9mvRB1+Di+4BWMGAXf5LH+9GuewaB2RMfexxOCe3Kh1qHNZ7c6xhfklLeQWbfri
vv4z//8bcPWdDequNrLmHAgUuR71qA/OFIqe357VlZsT3r0JLo8/CDKrQTph1Z2m08OwC6e6VzRc
EHytyqfQS0PaiLMTD8fabTe28GXvm7ktjH/Up1CguGjwuW4QRBg7cpcNFjykWWa8zhTS8WqIqLFZ
8V1tqzV8CCuQHqJU+rdJCZ3/xxcFS4H88RJ0wB+//qJAviJ1KNBA59iaX+JSLb/1sP5h0/SFZzTJ
lmzp5emBv2YiaEcxj4ixTj9nTUx6VKXZOceX/RaVUeMhLyLjJxyJLeDXtaEQDEThGZQUudiymf/a
rFLNoJPVXXaeg9D9XVOH/9iGWu85xahvpJXXhgLRo5EKMbML4NxkasUgQm7HRkTDjdu24rZow+Sg
plGw0Xy+OhQdMGpyCxVwvYBh31uUJN30rKmZ+eS6Uf9g1GbnKW3479vH4jLGwq6g/YRNBZcSUODX
62eO6iTyqMBXAKLjuak1scO/3RNKUuyG0Ny7bjOdZKJsyb+uOWwkeQy84MnZJ9y861uQpwCiN5mW
ng2zHuHJJg3OfZEaHIaybh+KKh4gMQjTFwaiFBaHyEPsjmikxO+kB//nl8D+4C7mvUSl//US5P2Y
KUktM9qMevC1Cng474ykyN9JgfrfcTgSi4UDWhurR5mVYECKhkF2Hkkgb5Wm/93nQfRSi+DdLQvW
lu/JCwgl3wW9+3pGatd3qAw5rO3oujsjhRVY4bDpx4lIT2IY2sPbm+jadgXZQ8MP0NuiZvl6vDnJ
Q2rFKL1M2eA89k41UtIctJ07pMkGkufyrvgjJIR4CDsWaPcqjE+dVnRGXWXnZm5K6qiwDGypbgF4
Li+LRTWI+48bw6a5v5pQNGdJFuUmiKUWlr3djs29nOrioc3R1MvNoPNJWLaa338srV/nAYyKAiri
apArL4iyblhKzAYZNUKzoPJ5k00NTh+Z+xxHVv61GmWDpJnsoi8F/craG5qwam4KLR+Gg4pp1bCj
Bmt1d/TnNeVEq7N4cWJtMB9UavIjAmM5k8nn8SGeEzTI0SMK/kVAELSHMdDQ9cY8qTYSzoudQU6j
wWBY8k2O+wULpxZSKlNvnRyBEQ7WFc6DY1XdB6wE9c9vb8LLiEIdmeQJZDeC6/pFfO4bIOSzEVKr
TQaEzGjYOtNeEntq3wgNZCLGxKk+4UPq6L5VCnf26yDKUJqN69Q+h6M16Bvn4kpmxxeFtI5Gy0IY
WR/5RLNKI1Q5GG3uUv9ra0tC5I4ABCCUBo3F73HvBO9XNtEXNAOohroOOTm6DlaLmOEg6swTebnF
+9aWW3G905Y6AgIynKQL4jdXfiMHO8rP9qSXjZck5ojA2ugUXyNZa4+jNiqPiTqNujeXSfsUZuPU
+hoN9MfMBZDhl9iwmftebV16d31RHBO3Us4zJSnp0Te0vuHpUX+ehzgduU6sbNpNIzIuA16Uzl7R
xfgUjEOhg0IwDeFhO0nh8O3dcC1OkFgs7M/lRbsOSWbHeghrzs52FOcpeiBa/A2h5GkDv3FlISF7
cE0vmhyMs3rLGegf0Psp83NBbnm2rcwm0oKYnmy3uXXkJlv4Ylpc1eykpbCm0c9Zd7G4q7uqmCLz
BIAgO5X11Pmw9Ob924t3mbVCOaJjSiUa6iUd29VVNQVc2Snk3NOgIUM2VA0CvpgVpF6eu9GNmnFD
6lFU7+oiLQ6mMSvHAj3UjTrQlbmCsMezZ/E7AoW7+hFuSHFINSP7BP63vxfmNO2obm9Rdy++IFED
3ie6yJSjOaerUD9HUk9RBHFOYpT9rjHiX1HiBGij1sNN27Rb6uIXNwsyPkgtILrA1wPstEz6r3x1
ssPUbarWPUXaWD45wO98t+0/ySCzd00x6ecQZYONavBFjseY1GEBL1B8XviJr8ccAjes+WTuSZvi
YU+4i18mN3PuBk0+52zeu0Ho4o6es356ex9dfkEGXvSAaLqyndaTjekkjHrUuaexyfV6l0Tk1jc4
NnS/3x7n8pbh9PG8wXXMXZAFq2+oZSjL4mZIf1/m7g414fFR9Nh/o/0bvjeukHZQk6SqzbbhjbPa
lHQs+3TEDfNki9b8oMjS+lTPSRBsfLLLbYJmIeDwhUSgXPqVoK/qjDAc2ft4IvyCVjocpUgk5sGJ
Y3xusnR4AJLSbBFOri0k1zW6GWTlCM2uFjJLaLjQwbBOdjdrB+SbbH9En+1gG3Kr73Z57qieWwzE
jc1Q66443t2TO2cGm1Itvge4e+7ytjd2ll7rp8betAK8MjNQILR6iGdUVNczM7VeUxtzdk9pUI4a
GvZO+VKj0/Ex7aMk3Ph61+ZGjQ32IThbXrfrR1U2p22QMJgSNlZIBaWOH8LWuptDhJVkE2/R55ak
99V1boLNVHi+IXK9JFyrz9a23RRV9uie8mF86YwywrxykP40W5jAgzI6xXX4QdD4+dKjhrgx2cvo
wuDLqUNEBtbEGnUbWrhW1gBhT0nQtNQRNbf93erm1Hpj0g3NobBL8/tgWuX3LEjLLcD7taXmKUUw
XUDNJBivY1s/4qbhpMRTIC67XlO6QxMkxk0faeJAU/Pz24HmMqAxVxgUdAL+wOtXH7ZOSyOdDTZt
aZrR9z4TtC3xtd+9PcqVOYHgh6iwxM6lufR6TnVTWrUVZ+I0uqHtd5Vh+DYmsa1TxQ9TGqIq9fZ4
V86GgZbMovhOkYh1fD2eFcyS4pWNiY4hWgCMVS+9fhw1TLt6uUXEusyJl9ucZyJFGyD9F7wBM6jz
EvVi99RpQXesm9Z+aIXszmUQVVSXw3TnpGn9AFl38GpzUO9AVJZeOOW5Z81R9u4kg1+z6EIuZD6K
Vat4XtSRHtctX9Qcx+KhGhXDR4h5yxHpyhlZtMlNnsgUlKm2vF7huVObLIAHdFKlmh6MaBrvrEAE
eyiT40eEnmzPmfPyUFaVPL772y5Sg6wzWlaX72V7Gs1AtYV9yusyv8W3HaSHW9R+OIrm29tDXUxy
6TeDMGbrAvy9iOhCoM84lNI65YVjHvXKfB7piYI3GrxMw9ytU/GlCmCovT3sxVUJJp4mIV05JHQW
M9/Xa9tiEa92VaefysauPRsIqlfp1qcAXe4zFP3WI25oN2+PeXFiULCAGLbwaJknt/TrMWcHdwQb
0bpTl+OlGuF4jma0lX5sI1Xf6ERc5uKMRdTBI40KCxmH9nqs2BIBESFUTp3S5x5VOvdJtmLRJDEV
L50b50OGY/VeHeG9WkrsAlGlY/j++fKKJSYtRbILZ42xg1uBDppycqMGBRYRNeeSPAK1MHer+3AR
YpkuWFTCNUk5JdDV0pbxpJsiUtVTXrnAvrR+FO5uSiwMDN6e07WFpccDZBrBGGCB60MZjGkmyjQ0
yE7rzhuCSnqpOlu7JG9QY68we8nIX7zGHH8WfdruRiPairwXkd6GksY0oass9/b69nJjpXV6xJwp
1sQjus6R4jWlonlFpw83dMaMj2/P+cq+XVhhC2WLVzHZyeu9JIVTyiHuzVOWi8T0MjBMd+o021+l
Xum/3x7ryrmkEshrdQH6Ii+9+pA50LVYWoVxCusQ5eWomKPm1Klad0eR3qKl3wu12ZtBWG21Hy63
EBnlAupBL3Dhq65mST8PRkVi6acwz8bb0XJrWq3zcHh7fpdrySjcGjjC0Sa82Khu3Is4SWIDC0Nb
dh5IHANYW46ghmfTn9xoJF3uFMTWtIV7Q8fYQuvn9ZczZ61zpiknyhlj8lzSI/JL2RieU/XaY0U/
ef/27C6D+cIVQalnGXMBzL4eDy57JkN6IaehKqKdkjqVZ02GcTAz46cM22yviMjdabV8t00wWkZ/
/HMR6lTwiFltG5FQStLGVF+EqOOjNsfdIQ6BYoJfGn+UilXdCt2pN2Z7ZcfQGAQFyHhL1rWqKlfx
ZFa1lSsnmcYN3Q9ZAwifZY0V09vLepGp0/EHx7E4dUPIuUg3gipIsgEc8mmCcqcg9a+WkKnJ6CzU
hk3KsyN6+OLd+JUFOwIDCOY2xWwy2Ncf01Jju9X0UCXJSUN/zjPrHFdW+dCqY/IrrRJxHBKhbth3
XNlBrwZd/v6vSkeX8OKitKSc1NkOzq5ZSscvzKZsfRDJ8wTeOsHRRnaN6qXgE8fT2yu9PjBclEhb
IpbLEH8a2a+Hj/UxKuce5K57mBLsyu7ydG9seTFfJLPrUVaTnFwq893iLjvi3HPobsTXbG/d6VBE
vgVf5wfx6+1JXdxZ6/FWGzWLzWoqBI8tcKXzQ3kwQ8+l2qh67Y34tTna+lisRlsrGRQKVNAkyN1T
33k7Xs3KFwPjGU+/Z0D54gov2De3xtbreX1xLKNS3gRuRTcOKe7Vbm17GcMYi90TZep9KesXo60+
OFlyZ07qDp7ju3MbUHwoFyy53JJzrJbU6ItK4gg8nyarwF1Lap15i0WYPe8KcOHvJWmRL4JmoUfG
aaSEtLqatATAd6QU6kkfBzyv3P4mk6L+Ds7NOkxS2mCPJ/VrO+rdRrazPg6kOWSP1EuJ6ajUr0sE
GLQYxLZZPWV0/j1FldleKDCq6X0o6EtGW335q+OBQMVsDuuDiz5dYA0qxhvjfHLsYN4hlzcdm9RG
p8hWM7xt3s/SgvVGUZzLmDhHfrP6iklObwFTCxP3qcp6gtfR/LBS3ej2aTnYP6qpa5LdxllcbqJX
VReGpDRHZ2spf1Arfx1hBiMHODJ3Buxzwzm3ljIdEq3QgMnY5r6SufRst7TvE9AJPqyxaUfloPRE
YFnv/7Z0mMjr2Fv8kvUbNnYCLCvt2TgJ00am2M3yjDqMUoSqNwNNAegLUSC/eXv6y4L+Pfs/pxTT
aNKDpfuxTu+KRvZVhsPRaX6gfx3+/hMUCLGhR8Xr7aGuBoS/hlq9gFyJZGafMlRleslLeQjVXXFo
N+ZzLdZB0/rvfFYJT5br2hDUDDJocFeB/G+EmfUkOIALy5f4AvnpsnMTlXlTZFVmnNQgVPBAwock
1VKQDgmz0qT5oiX9lgH1lRQV+A3K+IsLy6XweVaNPPg1oZ8KuzFqL9Hz6LcSjkXh243eORsH4sqR
Z7Tl9Q/s9TK2BVgidi2thBNK3dIbUbz4OE5RClcBBEeuVMrGtrg2HhhzWkMUrJcmzuvzNwdESVu2
+smdG/HBjAtgG7ThHqB2RY+lXjm/37cNly9I1w0/SxKLBcXxejzLCdq+AqZLP8pOjmVjBed2nrIv
7qh2u2jSBqSXleL9mSlFMo3mIt1aJPpWg+aBhrFcR9xWOgFVEQ+0cvI7aDj/vD05LoL1if7zEqYR
BokXlr++Xk+Kt07SAdtYwkgJOAztEn/ozfhRMeoCc/oQgFoVi6OWzbovBjN5sks13lV2Ve1wIWu9
rFPHs6GCKXOVQDlUc5xASuqrnTBFfQL7EnnCVgOfolTywO/rbsbBukUYScCWcarvVs0DuyC++bqS
jj4P9+EFcZxPCb2/zJuyqfQk7JKjk+Yq9IzEOWVNXJx6ctsdrVLbK9VU9bGVLDIavvGnIktdf/FQ
/2Uj4voILK3wHCkUbDSVcCfz5NFO1Z9Fg5N2EdYqgGc4R9C145/2WCZPTt6/lF2hedJty91glD+w
L8WMrBPjfaFNzKipcV0ZJ/tRwg3+7IzxHQZp+BuNDsbydX9fFOW90UbFTa5h20SfuPDxCW1Pias9
z7Ea+sIMn+fMUvZOUMf3Y+eID20eZ34cdc1tjyuc36lGIoHoTi+WAWoQpYJk1xnd9Mu0E2cfSuQY
pjwwd0VoY24TxfOpDQLjR2tQmp5G9UnYM5xzNXvORflT4sDjFxLzqFQq9zKZw5cAMbF9F4zVMS74
rLgN1b8yLGHPgO2jL+pg9w+JDH7bssh/NLjPe1WlU5O2EUhCyy6oPqg6in1Bl06/E2BU38LAwEcp
Vr5VZAC3Y6OG586p9PvMkZk/u8l3UCcTHsIx8tpABZTKD4AK7co2Dw+xCOsDbF35XabD77nUnovI
UT6oxLE9O/NZx4nYz1WU3ZDhNu5EXcpT3Tr2V9VBREhH/LYSqbNT1QHB9yL6MMcNZq4JcNJcMz7o
aVOR+ITFXlgifpwcAyU6Xj1Yfj81TZ2e2jE8umHg7iorHB7A92j3ZVo9jjgC7tAv6hTvT/VLpuk/
TV58CRw7vikmCvMyypxDH4qYPllUnbngP/IgT/+li6gendbMvo9dkpwLoajJvp+z6WNmufkvPHg/
6XWYw0oW5VEv8sorLPe5DUL1QxIgKBpSALoDUWVJL0l1jhEKakcNVzgEcYYj30w763HyTcmr7F8l
dh5bYZu/CooPdwX+tsdhhtG2C9IxOrVtT94Oix3lLPyMvdZyKXYFeu5hRVo960OJBxmvKd81yue0
C7+yj/M7YSGB441BfVfESuk5oZIcQj3oTwhN/EyF+1QFgY5YW/CSOHHxmHZm/1SWWbqXev0VG0Qq
hYH7MtpmBU0ycJ4yzpGn6zEi1kMB7tbRg9oLhvSXyAd4fwp/JG6S72ONAxzmNXINkZv4VHNLLxrH
+iN+ZfNR6dRbodJU8lEDUl6aWpXHHDtHv9Ccf4JCoZvX8oVv47ouPsaJOt4r41SdYU84n6OwG/bS
zNBPsY0BeeaQR2mJiJ5vqxIz+Mg+ihT6nhdXQXwfy/yLNnfdrrebZzwmy3MfGrE/t3PiRUB5PoU8
KBGAKP0eau3ZddLyy5S1j/2goAnh9u0uM+IfWexOHjSZcZcNSnqQbfnvVOvCq/PqJG3jRdXKH7Xa
Yeap2u4X2hwjHDo5Pjaj4uzBiuV75qScezQrh16k/0PaeSy5rWzp+okQAW+mAEiC5a1U0gShkkl4
m7BP3x9239stUYxi7NOTMzhbUjITaZb5TaAQCQW5QLjdH9kD97OCwaG3iu66KbXxtrAn/Igr9mWY
xUXCfnN138zdkQuvSm5aYCX7QWg/Y4EP4UhvyaertslMjulTbknvJu+NTPhmp4gIYdF43wn3p2sO
NV9b5OHkjumbHbtfmpQwAhTQGliLOhziIXFKf17sT5PatC9qboEOWbL0brXNOpxjbTzGS97701w2
Wdi0RZr5do/F2AApMiQRyt6mbBhuC4jyN7lUu+bas7LrQaePN8VqSQmYrkU+uwIOsAdBEQ6/DIu5
ca5zuRaPU5nV74ulrE+bwLfwKUjWfuMli+DsVm4RzIsifw347DbQMPsYlm1i4F0qpLGrzHgONHPE
OHVuNdsvhopgCa/ocDFz3Hzd1R1SLPPyrgg6xa73DbSzO1sRRiCgqAZJMde7TVHtcYFV6OMo3uwq
CG87Rcr0uhB5H2EMSMLOCxC65TLdGMaEKSga+IHeexNcWx6lNY1/NaYnn+WYpn5JXZNnw2oBwObW
y6DoRdCkxeo3duv8GFqz3MVWagLnw+m1Aq8VlBNqogDMM1f6WJW7Ya7zr8pmKF/Jt5TAwSb2i4Hv
3xXhg9X67TC7b3FTlq2v2KL6WS1Dlvhmhgcd8x2uVwLSgX911m7qztbvLR2LVS5u23iByimCzhDx
bQ2w6gtCp+MvvFL0sB5q825Tz9s5RpldOWNWgeItoaXig/a2xGL93FkLdNYaH0+/tyf9jbhJf3Y6
S7uf4vKLnrVHUSjKY21WzntLmhrOudTDbKjsozqjqZTWqvJQYnrGp6hsf+3r731fZQ8lrZPPkHgm
2r7KQ2Ir3r515+xnPeZDsPYDgEdFnatvFuYOQVpUReJPBf+8VLRiF0M+OraLPn4pRGLv0hgjUaOz
b4bVTa6Saf46FWXqW/oC5yVVfwqRWNFgFTGlu4xWk+neNEtj3ShNrzwhxw3yRCmvOy+zIUq1+s5o
Ju2hI3kLW1qioTJIyGzTKo6zwhdd5/S971wttPq4CMtuuXUK8WK1lr5PG+OpzpdhRwjd7Za0f1lm
ZwqNFFq6rtCTiI1c83t9hXcr2a9YAOiPtpPiKdCwubpkI39W4qqcLOuLiResn2Y49MQKVhpGizS5
UZWDn9b9vLcTi7Iy3R23z5e9Ok4yqLUG/y7T+dbkM5y/Ma19XU7LoUsSI2qNWWl9b5Lu3Yi6q1+C
TQtVLLZ3kHnbA27I6mEpeToLzYImaMs4TE1r5IlbkkddmQEGrF29r+i23mYT1aQJWhFaaGjVDfYT
ujW3apo8iGTEIrCfmlDO8sUYu5Hgbd54wlMX6KCpAi3PjGM+uO8LOu/hrGjtwUrmiaveWEOFtkRQ
tNh6Elu0xAI5Sjga81BccGstzR5FLZ7cPH+ZRHZrTDLdDSmummMndVyc7PZeDEp81HP9oexMfW94
yue2UiM8cvXIRDp/SiwjaIziAO29fZRxY+xsZeQfoITj59umtazhemihKg6xnQX1lB8p+3JzSfVZ
dDmagG3fv1KTGfHlRWVIkKcJGgDBYrn9VTdVxkHKJnkeUdIN3VnXokUvr1uz60IP4eddJzXt19jB
VB/L8Ycs7dLn9lKPakM3QqALgcO4OwZty5i8iK5fdfp7A2nCt0fN8zPTrsKZUtUxr8EuNppsYRd1
oD3HXlGjpOXy6AdEqcCTB9iYvqOg0LPrLCv2VXDzO+jzczja6WvfK3bAv1n945m8q9dqDVb+hu/a
ya9mJpyZpuWhjTVEkxZUAEb+qM8Jaa54AXKKX5VxjfSVbqE0bTd3pBE8QmUV75EEIUDpq90w2lUw
wQWLtKZLdoNcf1gTUh6TUPcWVt9vJQz3JxzLh+tJldgLDI54Uoy0ul2U1C39Vk1EAHi48z2rln7W
TvMeih1aIGYWo1ek83cQgPD2RdFWkZebxTfecP3Q6+34KXdGEdpp7GBSW/f+0lXZnZTWnonpT3Gb
DmFb9Nt/7J42UN8bmeDngYgJLxXT9VtuCLOexIMqpSCmhztX80yEaSHpFg3LO5BY/QZQUnc0s5UG
RDIMj0bM29+hl/LUANnbTQmSMOkq7F3TbnHU1N33muxD1a2cMF9b72B17VddnTJf6THkIln9ZFjg
Ja2MiU5jGvvGIp0dy4sOpjsdrKwX98gPkvh0euWvWBlFBf4lvAHWHM0Z8Vvj5i1GZivJmFMBgR+/
sLt1P9eyJrLi5SUfknpXZ6kXQOJ679u8O2b9Ohzcqlp+5bUyPltGIffl3GZHW2+LOwoHlDgbt/2s
ZH0+BkDn6p+2KfgrBGXkIPbqV7PzubBj7dCt3XNKrhSKzrSDdjGWULT17Esn648SU2R/yY2r1e0y
iDEl8aBM5FeMB5UHZ4mxTnF4tdFHTnz2vf5aTjyroleHb+MKWsCI6wIVi1zx2wqeSzuPyg5G7bzv
K5jb7tA8ZWY5XS3dsvqaW5MVCyK7AoQRlhX20ctL+961nDqsx3kInLiJj8So+fug5NWNk2Xfeejz
XYvAzHtR1x6KIZh6e4orb5Zhce8Wq47vs7QdIsSJZr7f2uD6Wxnerm4JX9QBZQA0SD5rBgZEyaqs
jyWvw6FBSdWvTIk8gb7iftSub53Mno1cDCEla3AkuimDwcWYRdhFD5A8ycJ+8Hj+pSKRAlPxsZ7q
I22E2EeBStuldeIEdp25xyVPCWOMIr9VOvQP1iyfr4jd78rR1Q66GGSAAiFh+5gk17CrRMChS/26
RSdtdQxA63UzXmd9PdzFaeFc98lyO80em2hRdETxUzVsVvZNIykVAAVFXW3JLAyM0yPnE2A5AnhJ
48igHcxlp4I59sdWV3Z2OfNakq6FQ7d+5SB/4UK0ru1c44hrrRpqifHTmNUbCVZoAk60syruKDTO
y+0HM/Q8f+fJstAfUEu6puDhhNde25NI3+u5fEOuqPDNVv+Vr056pdh6DlUCzVSpy1/K2H4vYvRc
GhRkbyyL62a2euGvbfUiuuVaztmjaDBcNlzI8GzfH0SuE7WKbt4NZibfrUR197ogaRpTHfGnQbpX
8CttdOC8T7HmrledLJLrPo5fG2UQh6Gcbp0kodeSa4pf5kUReH3ZRkLRk4c5bfRAU1PlhpL7bYLl
zA3+5Utg5I4Ziib+oU+dF0DeVu+Jt4qQYHf96pWi87WcLagX9XrfjgYUFodbYnGJn+I6eU4zJGMG
hT6825OvePJzV4n7fJFoylhg3vxKaOZ1U8gsMJWqCsBRltHoNN+ldF6war2znMwJqzFt8LuxbFrU
5S8iX5uwizuuGXHI8fkapo+GZHaYtHphOvN7obkPc+Yecq1qgmnVP7tDVe0MXf/UaNU9zg3jYTKn
IhiF/gngdxbqmhzflbh4RI4SbZ0RGnMfu01gD8r1yA36Omn219WcHtt+vLIkumKeWlehDvLoZVgn
xVd1THCEvRg7dOqwil9RB4JOXu+7jq5v1ynPc26Kvb6AGprp0z5baaKTKDjrzizNg+sO6u00zGbU
UcWIMrDWN7WUeYDb0xoO6qxQF+KJHXGc2w1AEAKRV19orzc71q65IYWMfSxFXPLfHtoHeeKT184u
276LlErRgsU2bcjt7HUpeQoqstOcFyCo0krsmlmuyJNoyX2GyRbtePUBpteNlVR5qGEJFzSdnHdW
KspAFEkV1ibhMrDvbD8v8PZVclpKLOUNF8xXUO8xqj0EZTV65fve6p/geK/+pMtvralswXHZL6+i
mnfdhPK2XVrfOoEWYsVr6It55e4cG7isqIJOAWbjX2et/IEEzhevJQbigpKRPsnsoDvpcfWKdT+p
iYPnN/o2k40Rupe45b4a7PdBLyhQESrtMi9eQioByVvcL8bPuNA5JemQ+SU+XkoDOWbu5++01x/b
eH1wAeg8kavjYJCl+wkV62+a1g87tGznQFe4IR1daWinAYRtEJTaN5M37NvS/jzow7OOzs+ebGs5
mhgg4t4kP6edawbD5JXXFjqkNwqRoT8YW/VsatRwsrS9JUnpa0cc00KMkUHacTCX6aeSmvMe11IZ
VUbP81l05TtaMsVeTVRgDKbWB20vv2yJ8G1fe2NoI411w6P8zYzhb6TcMSRj7mO5pFSAhlo+eI3t
+GVKlmtWNM4a+hI+XCXzoOqiO+hux6GZzKuYgg/AyPinnULXzxUHkUCnWILWbNbrZpD1HQrGnz0q
PtFSrkOgwhdBZ5ykmyROD4ETz5uglgiL3Lmv8upayWHj5OwzH34UgvyOafgZ8uy7Ce+GfQLR/+hU
3V46SY8pXnmnTkoeLpCAbjrb+KoaaNgVepXuU2kD7FGgBc1a4zeJ7H26Y9ezkknY1mYaql72tcK7
JJBVDLGoGahi9qV6na5z46tGL0PPzMewXdYcUKqkipVob1LDVksfVeculpuMl+G1D0nsubvEsarD
AHTttrd783k2vW+KI/INucUEB6/12Rjs/XHMr8YBCkQlzfW2qfKMULuwrzpzsr/MS2M/jBQnUH5d
yjtnIkIi04jpXaaPhVG92ZoYfEftb8yivEksEExuP9xToHRCicospenx1+gV0FZdLAUSxKl3dtMX
u65IWn9ape0nJgY02ZhrYZxmNcX0gmLBJsiUl4pxZ9SCUg984NBCQDww6zILMb/+lFU4DDcOBbse
I+PR7wsCFC9FuIH0R983g5c9FoVIhwDdTZWzOH2flprimVekwx06mQPMrtG4jjO7CyX9DTKovOGk
W2morYg+d0U5+no+jMHA8pNW51akmaLw6Vc+50NdPeNEuNwZC8r0ikplVGbpTl9UniJTbQ8VolFB
Pdh1wPZZfE5QEiT8vh2AJTs0nBhtu07jHgZhjG5YJtaDAkP73V37eBebnbi1e1dhsCqNYqfHGKW2
J2RsoD0Wi1s/jkVm3lpUtVi1+BnXi3v+j+RG8uJCbR0fe8Cf140+/yjV/kc1L+tesQYin7nnEZ0a
/apESoZgkBxZRXI22CSxaMJ1+Y9ZzFxqfUNbonXEHBjDpPmaIeQGU40PKBiWz23dPiIVKIN04AJq
jFUcLC82mb/7NfVyHhCA6fxcM6dImeZr7O6sYjzapNQol+kCs5MVsm9lMk3H+8LubZ7SdfV2aEHV
rzTkHB44z6w69hnKNt0wy2entB7hCP7Iqv5Jczj7MY2NB0eTzl011t9A+cYRzWD3CpJbdcj6Zb0l
TFafmmReqEggS4vxzbU0egp0nvWpN+IfcZXp92Usjedc7ahhqs7aHs0eUR0coG46tdfAcqbO42Kk
896butFP+6ny52mtbvKsjakHVtkxi2ka9ppehK1nkLoKUC9kQzG3I8XUeTZHns3sm6LqA9T4Qf0q
UnX1y2bu9pWCun+tWf3NhKzprhWd6qtpqR+tqf7KEzZC/2i70CgXgx4JwPCpaxpKs3V5hGO37KjJ
EeTRGsm1TmJpZ8MjLHmEQVdiwxLrSUhjgE+YanfImyzR2KpV6MFYIEO121BPF/K8aWz2LVocj8qY
owg8DeOxhuAWDbUx7TE4ykPRD8aLl1F7m13eJb3Lvxa0pfaTllv7bJ2tKNEa9aVasm9CKYE6N0a2
N1fqyVaWPLrj2gdNz7xn3JflXHi3ylyLwO1i2y+9ND8Im9CCmkcaoKXDi6Ikxp4s3QqncnECr7W0
r7m73OrIYWypKsm4SwFyHLsqSKdkC+EaezfGvGlM44FVSMN4cWDpiOZey5fbauK/r7S10BOsn5cW
oE7XYl2IAOnRkAWx2zA6oZctXlBNJrpRTvEr1dKv2ggRrfK6JqjxsfGpJv9YCRR9EBXlrcZDHlCs
rAM6QCoRyST8ckzagw2qPTIwDEezfqkDtC2ozBi95w+mbR4mPFoPKEV9VtThGUw/IYNZGH7RqxUc
UNKUHgAopWHne+HKb3Uu07vZsIeAiiXXH9EFOV4vD0iR3jreSpbaU+Qx5XOZunUotT6+Y+G1QJ0o
XFTDZFyjl6QFOmbRV92sswx173A6+vGwjjkxEQXC53xRrvO0/DKK9KfX8mLb6suyDgVJbPWWLU0W
WHFMXX7ofrq11+0sRYq9NLGvz0raMAiVvMUlJpT0zprHQuvaB92t3iaN6mKjy5e+j+UB/Sl2aK/9
miii+6NG4u3wuHzdBKSQRuPRk+SkADfHDTluvSd1I74IO1X3i4MEKO1LI8KpMA7dul8DJRbHC63e
DS/xO3Rja/QCCNigK/omxnuClSFCttKUqv0xxWx9PADS01HKh5wkgrHw6iJsFgSrMdqcYHe2TelY
gdYWSxyuqqrf9ZiWjGE9mZc0d/4Ct/G7NhUczOgghv2NqI1p+iaT0EAM0rQ09xg9TAiCNqk3hyIW
zVVtWsNNkk3dc9NOSFKuzZBXUZP05iW01D8min8uEUwNSBNcEBs97RQxabRdOfZWpwF3QxbJt7NO
KkEBift6qc30ylTzz4lqamFu2C9tZed3SDSvb4qVeaEzDcptLopPBk10M1ZmguQ4Xn9i8ySPhVcY
nwikaNjOa4fW4mTv2pYgDBlA3HvCEYwbZhr2YMRhLjMv3Vcu0Dey98YlQ+FnfLVlQV3ZNkrEAGSn
r49WJgSFDvxfvw/2mr0PZT0+KG6WLTuTLh2g5JgimD+Qn101q8c5IYl+MQqhU7yYXCK0j/fXKdJl
QwYBwSKSQG0GCNgJLiobNGlVLvi9RZn8ITnaW5bFbTy7u3i4RJQ8BS2cDnaCj6iV1ZlNfISPtOd8
x+JenUmptZdtpF59ELrrZ+klzvClGZ6gPqd1nh3k46kjpMOL3gJjRT0FeWYlGmhuSe+S8sw5bBLd
1//Bsp6s6CRIXiHne0fukYELdIzw3bxADTgZY9PcAzGPFgDK45h1nzrgogQFXdeGPmL3ieanlDFo
ho9x9PHeODsKhACk+T26xH/J9Xij6Hv2dSRoju9VETchmJv5wign3+e/5/LbKCebQicIBCKReFFX
mk9tqz3Qx0v9IfbuUNT4Rqn+kt7m2QEBy5tcFS56NqewTivbSjlYfln5HLWa/NJ04prW1ErRebo2
muLwr5cRSBA4QtsAsP6XtnnudnVuayt2d6YU925mWbtGWtn+PxgFtQEVRQyg4/+An39DcNMbpky3
zF5UW20fSrMqDknXa88fj3ICUts+Fvfs/45yArwDgFLgqqB6UVuCu/J1A/Ysas9mdzfSMPyXtON/
RgMjSeRnIVv8F4hLQ3h9MOfSi+ICTf0WUsABH5PkLocqQiHMuCQBsl0Fvz0k/z2exmUI9m+j4J3Q
GcYS5n21mm5U9rn+VlABXYMEwTfSLstK3zzMKV4UQ1+p6aCydOEmPkHI/b/BYR6iYWPyv6eDIxOp
K5PnRm2FMAfk7idbs98n3Xtt5ku2xOc+owaw8f+PtQUdv22WEQ5aYsgYezgA3FvFxQ6QC/ox2cYF
bawzVwglMmCUKsQbSP8nl29cjtq6zPjCTdQ5d0qlqjthlv+BT6gOqBAbGpC1Gp5pf06HTrU5jUvK
iYatRr23WLdaNxAizR+XosovfKkzFwgUjc3kEf1JqNQnk9I7fUQR0iXRR36UHp+ZjpTVlpQoIrUt
+htuZwC4R9P3whk/Dbr+2SOEW4gaEOpAaTz5bnFRW2lvqbgVFn3/sxvxomrH+bOQJo1Xk3KdKGKx
g7VS0m0w2+dkAIX/728AngIwfkwfk7aTnzAkrQB9y9ZpBq0LELm+slGURP37ku7Nua2D1BFgZTQ4
PCDbf37UxAYDNqezG2lGoVCH5HlbtHm4sKRnR4GKChYdgZ2/hIG9FTWsOVncKFsSauMl+D88mS6J
epw7b2Bt2TVIpUJg2M7+b+eNQHle5wGbzrUzv1q6+ES9dKsFX8CFntuYqMJRxIB0Bkfq5NvoqlRS
IfBClJp4b/Lxwe3tKMFFXjdk57feJVbdSTz3z3b8fbyT1yCnwzGpDuO1iABTHavvV62+MZfmjVf9
Rl1B4SGt81QV2uvHm/DsV9uwxPSuwUqfxj9UutWidhl40swlSPWyD7QkvxBknfto0DyRScCGCcHL
k2Peg2aoHEpFERW5fA+5Hk3/FXeefJm03cfzOTcUlHN8mLgpCbZOLjB1rKcuGxo7cicNsUIk9ppu
eNKU6cvH45z7YKhOMB8CBPi6J1My6a4Zs8U4PTVHv3aVh1Skx7JuboB7hEtM21iK49SB4P144HM7
E/osKSfazNpfjA+7WsDr9CV+jgSsj1niwp4rPJnex7aTvGZopuxKBY7hhWHP7BNji1fQ73WQmzgl
l8ZACeYECiFV+XqiBNw1oe7kIvx4cudebqrrSL+gksgUt6/72+keqD6nbTbYkbSS/E4Xqu2De+ru
GzPrAw9K64Xx/uGInMYpbEoHyi6mQ5a6Tfu3AeGY5545K1bk4TicUvdheNoyNJN8J86Wd83SzXbX
jXl9KJAXzK5LwcYLhxYYAGYUPej31o3Vb3SOx9eP1+LsE4WIgQf0noND2evP39aXdeWqUreignph
vwI2cPd2I6OitYmv1xu3tRACp4M3rvnLx2Nvu/d0WbhjVZoHaDZBL/pz6LStSYfWxYks0Bi+qrZg
DgRs8XjEOsMbvndWHym2c+FrnPn6iApsXwOELwJAJ5egqNUqn/vYRhw6Va6qcWv/JHH5NoJvjxyg
T//+rqCtimIk7y+sVPfkkkcQEkMCNOci6LxgapwGO0pD2bvG3D19vJ5nbqU/RjqZGby6JLY6gePz
SlONPmP9ItcxizzgNoePhzrz6f4Y6mRHT5ORaHbCUGltRpY0fgEhD2Z1Tn2N2lqV4a+kJBcuw7PT
I1fijnehRZ1ehtTMpwbagxMVsk1D8DXGYdEquQP4nVyIMs5cf1TvPJInYnsIxSf3btdRtisw1D22
BN70HI2wbcUTuPFvNd2jpkrfP17Oc+MRMW3EZYe4+zRzl43utbiFiKPWgRidkKHxWzu7naEwpVkS
5emlTXl2QIJhazt4JgoYfx49sJv4RViaOOaqsZvjuA9QDxZ+pzq6XyTpK7IwP/6DKWIBiU6K51Kg
ONmcpQtSFSg6r1ULvhKtVItKXNXtEKzobwwa+seCpm/08aDnzjqKWqgUkGiQEZ3cMHZRmk1Wm+Ko
1MrnfJi/2/b0Mkpq0Ov/cSjnROen04yV4rsrjpWks2Bk2ruj5vJ2NqDzT9L4D476bxM7TT4bm7XK
K7rled18Soz43ci8h6Km2/7xAp7bJ7yUsIW3t/IvZivJmGJkdNqOCG4BQ5UGag+Jaf9ko0A+q+XW
71a1+dfHo56qjW6BKpwzJH1Q7cCe4VRjd46RQywEJT+8vMwrrAvKK1WZQSPlXNkKdMLjaIM0tu3u
RzrTB4hVD1CJHmeHj3/Iuemj8csVQE5D3Hqyfyy9q4Z8NZUoVkz7u2zG5UmS8ueRDX4tuXXaWbfC
QlFj5QKh8dz9CtcP1i1SG5tD+5/ncyr6eNGUUaCFVX4a4vQnkcCT4VC2qSj0Tm1YxvUlzZZzhwU1
fuooeGKQsp7cCZKizmJoPTtYs9b0gPKlfTO3w9QdnR7xIbRGsyrZfbzA/2RSJzEA2SIfHHqogzPF
SfgxqZaYMb5NjorT5oD19SJRd2Uq8+SmM9fMuQWqi4df5lgNqFpX7kw7e5wyHnCUg9elPyIlNui4
/SR0a2mGyjRSFUXTwhUN1OrfZxgkhFv3ZLMcxIPnz6+C4XyjTbOdHu2+mUPkSAyYayA11vLC8d4+
79+rQpLrIn9CFH7y/niJRdjPah/VrgJs6nrNHrnaS/THcw+qixEwBQpsUP7yzrNm6Ft91idUvilc
9cuPOE5fW2W48G6f2cvoLVJ+AMyyGT5sh+y36BdbsikzYz5xGpfPpYByoisUXRpvb5QNSEG5k7AO
Pt5X28E8WUAkkU2oIv/odJ96Yne1WuSjkiTHCnvq8tWCRPHdXEl9bxp7VEr6mqDxQ6QQBme/agUF
7FzGqbiwu89cH1vRmlDF2erXp6RPJ+nSxdTT5Lj01QCo1AbMll+JSe8xJAQSL9QL0z4/4GZSS/Fu
kyj/c6nVGXwWAB+mbdt5mM3raw+vU5/bvRSlHQ46ONGPF/rciGgl0dggkUJI6+TjZmMFV3KEuAq+
38PtcR6xOAEwCoZotEsVI6NZ5VxPFvHNhSDtzPY1iafJWjwdgYBTIci1TwDgIrUW4URq+mWppQ9Y
+ogw5RP/++uYjoeLrwxCCH+bpRRmnSwUZ5VIbZq7rhjfWzZPLBEma/qrus/TYCwvBRTnpsfLy1fk
+t+Shz+/5bylElB5lAhHZOsOg+Ca27+VWnMl4RDMFwyCjO2iPT0xFAktImuyIrpVfw5XIzUJnECP
I0VDazKYlXKFAYmFRxkkhjoAYBgwRIdHF+d82kSFzUEmnx7iRsDsNEzxK68KCBI5j2RUsr1vMPwY
hK+JYkWaTs82U07T7p67Nm3fKLzW9/CMhizMY7c39kMi3NSPYbJXIDar+lfheakG/mdRDb9PWjr7
6ZIC0lgzUCV+h+bCz4938pk7l1do04JDGpao4+TOteHjVJIc7ahoFN/0TBSAtrP1+PEo/5S6TtcZ
KwQqVKZubJIIf64zsGV9HStbieTi5fN1l6kVCPVCd6pdbNTdGxtiGguftaMaZ8ZS9/Zp5SliZ6Re
9ooQR9F8zjJiIF+leHwPASiHvp2V/XxtC7EU12s+G4dagdR2nS5uC0scwQTlwrE/szl5AinnmTx6
HIqTWWCZFUsYym5Uk6vdY0BnX+USiFA+r9qFEPRMWELoqWmgri0EZk9zI9D3GXh1upr8qWurVPoA
/5AdVMGnEdzChcHOzIt/hj4jusqIxp2+Vfowjmg209wEkGi9ZGhX/qxLU15hWbBceBbP3Jzo12/y
ER6QEfP0iRqwfpNmxrzGDSKomOqTMncHeiMkgEN60Lv05eOtd3YhaYPQifC2zO/kQkkIN2INV+9o
HiWiQ93nBXs3qYyzHyf6hUjp7OSIKxAb3K5obVvn3958ESsLO7qlh9qXul8K3Y4quGV7pRLLgz70
STiN86Vg8kygsckrIMRtItjCLvhz0F6ufY+tk0cEuDYPo5jG0HGXcpeuk7WvSjJ5dCvbQ9fZrx+v
7Lldo2lU1rczzZt0kvvlVuPAMay9aFigWGmKisuXUU6+4YHe/HioM4ENnYL/Herk4BlJ4WpsUS+a
VOXVqKfPrlXfFnr5qnbxq8uG9dslRZYztS9cXOfnyI4Fx0B8cVqscyZ6FZNVeJHhoPRA3O5AG19e
NcDl/8EZxEd6oxLzOXmR/vyM8USwWgN0i0oXU2LT7XRfrOJaGOLbv19LquomvTnDoPV38tnY/ihj
TxKPYFF+jav03lOKQ+xat4oofmlNty8b6z7v0wvBxLmzoTMgiiegDNS/RPiQVC7Uqo8jmaEAYA5A
AAb7ZfbKfd+OD8WSXwgKzx0L6o9g0jbZbBquf64ntxkIJRNx7LHhYdOMIVoS3lrRtrcbclEvNTix
5tvHa3tuu6A/7oCkMKhoGfqfg4Iwt8FRYJyrVi7KqoBG7GpXJH38UyStdcn171zBADF8hKJw9wB/
e5q7diiXoYlpcALrbEDDZUnkuzo2fe8L2HtvWSI8y+dPZB2RWoIvkLVaIMREkX8VoAQu+Oicm/xW
Tad2hUsGUP8/J79QRYNRrwDE6UWzKxMvDnWBLVGWgeH8eJ3PfdytqoZ3KAUuLoY/hwJitiwrHZVo
sN158WEENs+TRTp2ZcSKHHe97sJ3qidH/1HRSsl3Hw9/7k2xkJLbSvjYVtgnbwpYS3suu4xWr5gr
YPUopmhWUfhO0YStdglGdXY0iz4iWRV9lNMY1cgto1vIMaPNRS9Qy+kma8xnie+uMjQXAuLtl5/E
aQ7VEK5z3FKpH56cmriZciOb8zgCY1xHqC4LNFFEe+HzndspiCtTWGMgRExP1q/Gaba2bd5JCxx2
YNTW7PfuhkxGKPzCtXpu8X4favspvz3JICBjF/l6Nyqy4hnj6FdU7aFJtd7DrLkXXqlz00IKjyeY
p//v8lUnKylV4PhRV6XeIzL9kCs1IdGjqMf0wrzOXacYOtFaIWxD2PBkXmLOaXQQEURapu+0Nttp
c/pk4Y0jFrfwR6u+pIp/7sjRO7KwVyNABAP/50ISX60KwAMnEnj4XNulYz/rxaLfT9AP363W0J7q
avJePW8Q/xKQudVF6TbTedF5PIAmnJz2BMn6wdjmirLn0CKqMMzzXjhl9x3j2CXxJZV3lFbgpf5A
cQJ8OhyuS9iIMxHIBsKjM4JUP1WNk/U2EHbIDYTPImcY0JUAsoDv/dIXwYTb+ttid/o+EemXkt8C
KjW+dGLObWNyYuJXLHo2gPWfq7/OiaXHlthgVysqFHmmR43mIGTjlXlIIcLYfXzDndvKyBDTt+A+
p4N78rVLhZ8yU96J0H+pr4aq/i/OzmO5UqRbo09EBC4xU+B4ea+aEKWSCptA4uHp7zo9+kutUEXf
SUdNWhxMZm7z7fU5j6oe1NZb5uzX95f6YstBTcB3hYgG/w7x6e0OTla1nHHafoYts52YvNzJyfqb
b8wXD5BCBr1Ik5MSacunKNmAZ+H3II73cA2qy2ZssqiZnCTMOcgYJyEn+P6uvniAmGGdrTFRLnuo
oP58YVrsj7pXKtp283CVzozXTg6zgLT//7IRfHVjZz9MqtcWldPP4RzWMXTRUssjd2seq3i8clsY
ro59woLx+b/fEyw3OgIE41StP90T05trgmbf25NeEJ1ykASM+QoK12n/l7v6Yrdh0XI3bDj85zOb
uqewmp0DgH2Z2YDpzbqrH5ZMMOkyWHX5ls8eQ05u1tE8N9w8/csn+dXV2WbYVwF/Aof79ElWAm2L
nCaEUEv5bhbTCy5KjBPG+q70sq0/Ds+m3/yFbfzVe8RsDqM+HRnpv4qY/jxPxVCiv6Vd+OC3qwn5
Ql1Z7rKNKTD9P75OTl54+qwFlKufjvnZU73sSj4a6VrFyQPbE0gRq50/sbH894+G4QvkPCQwDEB8
OutbBTxsKsm/XaaV7pgPnQM7Haaji9jjL3f1VTyMuIH+EeafBoej9eeiW6ximruRRZ6lTJoVzGd5
if3utTQTUhlgtBSMvgGqqgKcCk3qIPF7335/u1+9RuakOKjORQ7d/pTGJQxH121jaNQ3agVlwgST
MOTWCRuA5jhL+29s83+i6k8RG30ZuqIGWQAyz0+vsrb0eGhkp+3LBb09zChzjjdq0OyXuLIElUlD
wULB+2n8tawdzcVK9ob5WNopJ4cZz/ByDCaM2cF6YBFxEbbmdOvNSe1u7BVMeoStsVEwTew7E2yf
NPZI8P145y4mBLTYGptN68/r+7D6vU0BwFzxIDY6UYcCtpK1Na3C+8HfbNItnYH6ZPsNP/D7h/5V
P41a8RmBTo6O5ui8oP8nyquywW+mUk8Oywo9eMt8kixhXZwdg7q1q7rQbPvE24HLUXE4NZkYd/rC
XyMQVEm67epkqgEN9IYOhDOdOvAcTPzBZVzXd7tr/Onp+x/8RfRGoEiH5Nyo0XFt+/P3FkPf40lB
MizMMgv7sn01Zvcisa1rq5Onwm7uv7/eV6fR+YLnfgVn32dFrr30WbtWJMOiHc2jp43VVlmyfogZ
Zv3Lzv3VrZ3fBdA3qns0Kf68NaNPx1okGnk3xWRUFf2WZfLQJfbVwnh0WBZ2/Jdl/9WSY8NE5Wtg
iPsvc3HLGvTKd2hX60PR7irN1DdiLbwdLdLsXuZM1n7/ML8MWCgt0AAijsQ64c87HD2HrlJHKLi2
zEUzIXvSRS7+e7mEwRm0j+c+iMVwy58XcZlugmjFTfWtZARIB4C6NBfog092lm5Un/2tmPDlXdHs
cVBdWoLt888LzkrTEFfQVwIjnuCrxwy/WZdt9P2z++LrIK30EP1wIlCD+hTHqgI0QzPG2j5rZhs2
SOogJJhzOJy2sWntojtoTGvcfX/RT18/JS7OcGznz0NkqNE/DyfalZWudBPgJENqe5OQAbWIMLO/
1hIAq9vvL/ZPx+R/NuTz1TjCCckAM/+Tnv35IBNDacLyOkw8kqr0XxOIFGqj1UwIbcQy4MsABqKq
n5qlHinqp9gPM3ssKkhZ6IfcaM6Webs68cSoXZGjSUoygoJVSz17b2m9d6PMxLlbpyZWPykWCGbX
3b7F6aFqhzQEDZHY4Zj5CVPp+uLIQ2wu60tNvnI8u/GY21iknfXz+3v+FC+db9kyDboVpAs0SD4L
RjT+pKDh6RxMoenXsJ5GnIWc0WVYvtZ2NFNGpr2TVv3qtAxAzPcXJx3hiX564uemNzVNJE//thKy
NCwTp3LwDvHkdndDnMZZ0CNPuOm0yZoiOFZZsEr6Q4T+rNZu1cEuzK7SomEt+ijN7Is2BcvQlJJh
0ERfIcEIgH+D8zH1OmP0ADb7YGEYHWVcvAaQXUFcSkHmNfSPcTX7UZHMZzaNpZ7q0ogDNc/Giws2
jJpQZvWRMzbuJu/O85aUlK6nBgLObDN416yiCPrM7ILUgTM4xMoMYqOUe32NFbZhsZEinB1bTuoS
vlgF75gwKt2YaVoFYqDMrxlpH3naWZSY0dD37UGLyqmZIjfWsI8gcI46ze02DTAEJoSBYXmLr0D+
MCeXLhlcKMw8EaWhg4tpEqJFUTfGCk6lJq0AKi7VZcIr2Y6sm/2MsVuQM696MzfzncQQ59jP3hJN
ruZfYDA/b+iRzpumXt2jFE0WOMOokaRm7k0BbyNKGZJ4RMGChhFXYh6k1txq7fITE1GxzUoJTQLq
J/CEQrkHzVrXKJsgTuZaAxYutZ7gXvqbpU5XThfhB4nRAQHzK//RTEpIGmXvvq61eF9g4IaUKX5k
K6Sb+Gw6r+XaAvnZF29ZmvqH3DFrohk7DRuv9wh/NNd/5TNXx9YfrqrGaX9baQPsJQbUGiae3UQx
GLK3cV7lD6sGuzQ4QkUUtL1DjTrpaDFfH3SdEkDwJhmselWGiJfz2zRV4OmaRr8aYiN/pZDQbqzK
lzvo2+NeJm5xGD2AOn5ip/fK7IwLNRrq5HmTloRFVbc7ashxKHppwfvTTSgPzg2rC6QDOYmsBnMM
OCvi+1KW4wlo2Ps6l++Dv2i7uRn0XesMHlFhxtAufCsyeMr7gQZyb7Ms/XyH0OnBTsfliNKI5KqS
OmtHuQzRV6t4reqmiXKpnhcH7mviyZ953L7685DuRA+rNDMq97+drue9RCCXgUFHFf0sj/pz+9Tw
QG1sc8F9UfkpAABm7x8p1AO1+37b+HQSna+DOPKcm9PY+feehYq3TTRAVkdrMtSy9exllpEBkPW5
XPLE3+q5GGQEjNT6j93W85XJah16Reei1r9KEU4+TYhnFg98HRqBFpc3do52ZtfO3dvvb/LTof7P
xoxfFhk0WR7R0afjVrRWm2YlVn09opRN3oCH9uGP/7dY5V9X+ZSCUBIw6cGl3iFNYfpUfSGjbob5
Ewi3mt/yVR8ir4HC8/29fXGqM1eDYgGhGMLJzzksOBU6uh3EdqASAzSOptjCcC3vvUb8TQjz1aWQ
C+D5TcMMCsqnG1QgnamL2OIwFuDe/FZ2LKHadGBay/ovwcoXZynCZJ1Mhllc1DXmn9+/Yy+16Scg
z9Rcz0w+gjIWS5qGa5JcDBk7ksln2YGy/ku/7FMUfX6J6C7PJjLIQHyMZv+8buEaEDUzF7rooPrQ
9Vba850GocVvqJCNVKL/0i764oI8UsZsyH8oyX1uoqikd1QyC+1QN1VTR9A209+OEqARkrQG9XwO
BP8y5/nFe+SS9OfolhOxfC6aj1JZgqxYwwhsXE8o+bOjZ9PXzenI/iUp+eI1chUEpdTKmGX63LQB
k5tnKaNLh8IQ+QUHqLga2NMjBpANaL3gsRdbm/ZFXOZ/CbG/uElWgwUfis4A6tVPH2uSg/C2FsM7
YCTTX9uO/FXOSXlNA9t9+c8rkC4R649sAZfez/MCczXKyoS6dihbtz728EXuhJoZJhK4q35/qS8+
lnMxkBCTINNEjPbn10lm7sf65ON2ui5guBYAskMI27R7m0w/ToJK16DRf3/NLzZPzGtZ2Jgcmca/
5rorfUyXmirV4Yxs3pqp5736TpP/+P4qX70ubKLoLDBGes68/ryzxUXnPXdFjAVInUDQp23Uh1Y8
1ffuyvTz5vurfXVPZF8QxDzKG/+62tCN3poyAYLvTaxd+mM2HuN6WPbfX+Wrt/W/Vzn/iv8px/SQ
70cmqTgQYjLxf1RluHAg/IY0kSnjqYdg87dxsy+eI5aQpJQI532X2dI/rxlnNuPVSUvY6BQQTCtb
+UBSjD6EAz///P7+GAn8Yn3DI6EvRQuTo+GzFCzTM4cCGtul01d2KDqfITq8MCaUKBh0u2Gs23O3
65b6Sq8y4zRUyiwgEZpxaCfOHPYWPiLmcMZiG8173Dp3jSt2RgrYZ3Lx8ZsylKxTU6ThnCcv0kmO
ZiXviqafo7YwJDriab1tW+OyFrK6HnULrO+U/45HII2p3//EZ/0diZzcT2L8MLoC3BYeffhHSWmN
F0tL2mvQ6d0y8iPnwAdMj/gxG+GR+fwYI3QaOVA782I/jHMDF4p6bB/tJU1+uMVSe2Hc5+OubBpQ
otbg7xIGI9qI4l+1s5AIRHPimWGrPPPGxHz9pEyceurBf1pa+HR2lhlhV9Oy812kkoiF6002L3ee
ntiRVsimCFoxZQuGwlP/o2WoZq+3qX6YqqZ/xloUMk0MexSgZVYNV2M34JgN7R5PPgGVurOSQ5+Y
7XUmExG1/dLu9AwKYutV3sugN94jS12SkQ3IsQsR33dwcYMhzxF19stPgKAfdenUO5WOG88pIThV
2a5Dc3+jYef405wKLAf+kTnYBTlT1rHXoVd0fpaWtAK36nJKqJPfH9OxK3ZFUeW7fJ7kjSS9CYh7
9Xk31kMPEW1aDmsi8p9oRNfdkJg5znQlhrsZNNl+sZf9UsEsk2fIoaldOKzd0CnXHjqiCcbR1wE4
W4DkN8RA2aY08MsJELZLrG29LDm5Sd5d9lMtX63EVPthNpP90sLHa3FfCDKDLIAX+dpVFXPrSk7+
BSbv3X3axvKge/UY6bFr/4BH6AHJwyEGKJXYwKzXLkmLRNCT5Wwa3Y83sqvrF7xmmr1T1/OT1yTm
3tEhVJZCtPt+6tRhnJUESt8Zy3Uew4UDP6g/uRSc7qp6dO9ntdxq8VDvZoHFhNd1/i1VY51iffW8
mF1/YaWadvLwlrnqCZjAXKQSMuAII8zrq1Bf3CHE4cB51DRhv3eONTIDXZjVW1nU9s5OudkNpgQQ
kuR5gWyUh+3Lpq1Iode+LDZzIYuc+13jjzgV9tEC5PxggQltw0nTzCv6DVAnkEbc8P9VJ7V6wICd
Itc7yMXj9KTpiTtiASH0I1TnFqrY7ES6O+CPUZijvSEPcO/XtKkvjdguDtnQAn5YByZ8K7nO+8xa
nB8ZNZTLtdWXK9scmZNsAEHOHUzxMXaLH6Rgt1rjusfZmPyTWEEEc+zFvx29cn9Wqs0mlPwtBiVk
O3i86NVv9kj7vlmzZQtWbYw6Z3yd48m7EH09XLYWnOy+g3xvMBL3sCaLG9l5RbrjJ3kE5UkPO7O7
NhGGAkit2quKM/ligAobyJjWYlmt9cHsXScyuhSuuV97+BknhQqdZJ4fcjJb8kfsh2jV95GQZvVq
THGx1zLZs+XgtuPkHlUS1uSVqLWbMtXFzyKd5OUoej0QrU7pgbKgDR3NwviBSCacKxuSaJzqGTgz
0f/SPA58cqz40EAB37qqrw4UY8sPZj9lHdiLK1+rVbJB6HoBeh6JfrhCvROBrY8xEXTsMNqVAijj
3ly4oEVvIbMe3pJ6yXeOqqxAZJazKxLeVLDGWcPwqiTCiYvkSU5mert0a7fzNNxH5zkXO3Ab2cUs
u5b2dXKu9GhLcYzz0j0WDnjDzrKWOyMt2YM7A9RS42gWg7+ZdpUkpaxC1+4QiZj1jOeJZWoYNGRw
uz4Sq0uAK2sOuD+jhAYJXtlnZ0JBc8RCOueN+OemTZm391OrlztzMHTuo1cUavRaqaARGaNbwObV
LrFZkZiCdw/Iji09SoaGL5VRI++0GCU3qENN9WPz99IsxjtJF0vMoLSFBzr84Q/QX/X10rXFEf+w
MVxqVR3bFC2vkYvyeZyU/T5RDDvGCaCPomuoiFiq7/SgGCdqk/a8pm/TkuiXJHTwMzMq379LMUyh
vpr+HlqCuqv5MRF4C/NyKVoz3VXFkDtbXAnWjWBLOJ9f02SGbG4Vlf6letQcmVyXrGAZTKPtY7Pp
T79obzJY2WH91QoU+y3T1tcym2s8nERmbp0kXp1wacwYY6diuEzKFnIz8ooCL3TH6wJOLrpcrgvG
EZdn0FW5SxGqVQCLxzj/NY+uQ85AB8CYxhdfl/VlI7XyqRBZGYBDHZ60XDDuaaD5v8orMb1Uvl4d
x3ihPpe1P9rRmXed5awR0mQ8MZQzRgtzHcBEKQb3tjzApX8HsouPBty2ALhPh+1ie5vQC48gx/Mp
xHCZ6zbVYJ8bKTMvUxtAG17xyGuuCGp3mMljNk5lDDeOHzJZ3geLsxbUwIEe9ICUtfZ/6lNzNWtQ
daqxUIEY8YPHTcus9d/S1OWuWNDTCQdS+RxLf7Pm1o95sfMG+NtYn6Qa4ssm403Xpllf2aAE0mBu
1t6O9N7hcJFQhkfxq0N4EVaxVV6SzaehHHHHmfNm2KeWMo5eOr85+fqibCC5FM1ulzI3d4mbvC6m
nOg9YvlRm0vNMCl7fhELuIoddNhTmwgDUCjVKkMpirMcJL/0uWUeslyNrV024LynGU1ZUuCcA/dl
6/S5RTnRaffQwdMIxINNpmJrEf1aaDxeN24YgvttJQQLYpTHRANM2Q7jzAaGoBnALd4ofnUDweC2
d+IuMCkAN3bnPHDWLHu/j4uz9fjBL+suCZs639W9dZSWy/hGnpgfkrDjwVvs6aKr0iJ06AVf5BhI
VFSW64OhlzCMiRETT6TRUjuAz6W/RAN80DJeljuhWdNFkdas8rEJOtX9cPVe3+lwYEOYTC2zAdBN
V7G2EcNldlCaWEBgu4TrR9IAfNepxlvDlbLnKiCLeZi84Z61XO+0obycjDbfNT44Tkcz23tHgohO
HW/FadHX04g8Nn0ZRHvnUj8Pu8lct7qNE4JRA5Wm5wLuFdJjZA0y4Rj0cDfB9/Jsev/cyuKY5U3B
tHzH4lBYo8Ra2d5o7uDejTNl8LhTCVXjbtwu1iyxHkh/lq1zljfFPZ1lxwzJC82Ar5zjRBFX9TVN
e9ivG6WltxTR1wC1RGjOrXpOKL7jmpb8WjpfDwbivkAUE457Ji6fHky9bmWKBiGVvaO4KA9uMr1q
i0UzdJpwzutK3CMqH2MnacBNXhh5ZFXmh7rSwN62sxYxegWmGqk7DbLqoh7aK7lmlHKZWcVSvD9h
51QTWrrqgtkWjapyN4WxhDbjOPMaZMqk3WVMMKYzdtt0NvHlMuslsGvl45vUeSdbgQvz46rbJHOy
gsUH2pq5JiAKWgYXbZfGJ0P12iUkcYCN/gB3yHOyjT7bN9TCsYLlbcBrtrWE/sLw2xTrlV+NxjU9
kBsxWcuDT1M+MIba2Bhw/kOUFNdao+FOVjmbioPzhcRQBSZpODhZ4WzXYelP5ex1YZ3Vxf2SuWU0
WHiNUSwzIjvGakpn7IkCkfZmOdNtlSQvRqvt0hafllR1j2MxadtyxjTEyY1t0S2GEQAeLB6qng2k
pMX1hFnLGCbVqF9MRQrY0c94eWk8EujZnKMAMU+jtZoBxBbcj3AHCNxWNwG5z/bRzvqR3tfKFEAN
UtVtSkE9B7eHBIpklJtxBsylFdcLiGbsifv1t6Kdz7NIOAGI6Nwk/fDQm0W+eY4ak7bcDsAEQ7OI
b1tKVxeyrfpQM1p7y7Y63y+lAK6fDlg52+sxb+N3VeO/guXdeEqpsV3gqqCesQsFae+s8/XqED14
mnVHc3KvFeuh7vVuI8vsJ5OX3mXTO7dx2xAojDkM4IFvXutTY+f1xdbUsczoFJ4D5Qj+fXCzk+sn
z2klnrTFe0qNxNuW2fThoKvf94xJh3MaY+nl9temg0VKsXZZMHGKh6rkhblVZe6zpYVS7MZl4Mzs
99hDnzJVDSebxpnZMt1QarjH17GHPUXv3tmYBNA0yt9Wd1EnxkvpVbpFdd/UPQ7eWj89ZE5n0UHD
eoskGSq1n6jAHcF9r8VYv6TYlvW0gPi03EvRFt2DA655rq2YYGa511rZbDSBlpoBunS6n3qzOKC3
htU+y1MJrCsXzoedao+NvdzVzXJg1y4itBMkxmCMq99WaeFSUql5XxfZnSPNHaNiBjKUwr1SMQSk
VB9+0BMlrDFLxcZXFlErkyGsS9mEtt9i/eL1t4i5kbhUoMJsN3tMFGZJmpotFdjtdJePxgVJfLL1
ET8CA82b0F09D5Mh0+cEOQ8VuOOjbJHW00+8doDy0Uw/OmZ14+TN1vFbfWMkeRbOpqaFmT+CBnbn
j8Trysiaq3NSdbtSBtiKqrSv7J49NfVIE2oQulnm/i69xnktU9sKrCa5KSg8hLLpzJNLHz1YBqZF
LIcU1l4XfCMG2zJ4pAys1DHIeRsOYkAxwFPnOQCY7LgecX77j5rnvYjWy0MzY6v0ymQPn+VxNfsp
JO28dvX82dCanHy3TaDHA21LdWO5n0hO9+tUTsc06ddtu07utl5G67qCahwyxt6dVsyiog6XoDf8
/Lp9s2CC5zmwuZl1rB9xHnMvyiw9epOw70eFbclCLzvUQMxuG9HaJ9uqf6zSZiCyUF6wWuWpTkGd
9QTtoz7yjEv9V1NJudWW+R5agLVZVyZhFa6YfBn1PnfV2G2XxXFvtMXu9pgh7po2vqpb9dtayutK
6BCsFvEESKL+WA2rpcRNEUQ0Gs8mNRafb9PEC2vywpbDOOiH9GZoTft5JuPvg3V1ylOl4ZbV2sC/
u0qLmMt0I1Nbt9JQE+Iz7AE6bX0b2hGLDYLXaOrIQTQf4H7DXF+AJZUVUhmfIpY9WJCF7820iWXI
B+9B/Senwqjnja55D9lo/ZCVdz61+l9uIu5gMFzqjb0baonzWCHL+z4d+mMTN1urASWvpNXeapNT
PJLG/lwSj3ZwXLrB6KkHN2fz9a2y2jVYogb1KOcdtpzYSjBnG5A4kzd1GVExfZyd3szj5ZDQn2Z/
zoO2z46zw+6hJfUFHYnyn38gcX3KCKG1wYNJ4V7Cd36l5XS/1MYQgrKFiKPKu342YGcLhNOeamME
hw6hdutbsoyEg+uanPOVzVd05qXIfOOpwf6UJmmTPaUVTlxM1OlXs2uf6nV27qZChNhecrpYAi5H
gdsWX5b/sHrutJU26dMaC4H53IJrKKTjiM7U05C0YpeY7hLQiT0aUuQv+D6duVNHf4lvGkLTu0mP
bxM2VNaQdp1S0Y6h++1mKC3hKivGpaZip7fWrY9HL2j9/HkBeL3pLedoo3qIk/zCHIdXr8ZXaSrF
IU0wQhA1TCK7XG9Hho9CU5/eLa9Q0ZKUt0meiAuelwhqhnUijjU7pCM946mxqKhYMuNxEUQIcMcx
dkAVyjQ7CZBfATzvnWW58BVWT75aBMXc1qaWkHrA2BIXU9cMa9W5MFCnzwtFiyQGw6TdAew3uLHi
Zcn1aasqkmzqqFrIDPu9O6KG8/N0fqCIl+EOUz+qkjJTg5w4TE1Zg8u3vTSozTiJ7DTHQ0WtxW8M
YbStlhFlAHlnkqv9YKprZf+afyX07i41CeggAVMfuCrDocymvcOmIfdukr1VZZweJrpDu1pN9SYe
nWs1KXOLF9mNWeddIDspqIvT/m7MDuTKQl7hV+YNtlTVRd7peDLHGlu7IqatGMgM88V5zvvcCJBC
KmxmBfYPxKQWXSYvLw/4VOOaNQBb93vrlPe4suptfpGOc3tMkMNvqLN4APtjkim/jsPV9z4s5bym
yKHpjY8bVTpENoYVJEAujx2VTwX8ho8YFd9qpRfMBVPCx2UQLMt6rUGVgEif3rd4KHsD1jnCKN4b
vyMrSbWqxz3XK6MEQ9bITTprV2UiCWoxLlQIKHJCBn0U8fRqZN1zyasJs9yGkp/m+p0A30zPw7YZ
eTRqaiWyvwOfcbdqsRYR5jMioBlvXp4UWAIPfjRl43zwOlVuMuW9MnZN9qJP9wPDErgfTFOopv4D
N8E4rMo8uaLR8gt3roZ6GcaGQK62WAncyFlPdqkvn42qfDNKUYQQ7bgurypymsTYLKnOK1g5dkgB
WqfEUMhT4wbx//whjOxDi417Uu/ziWTLeRuvxrt1JiI506qOddI8DIVHytW6DkFzXga5KbMjzmhV
yOMot5hEEB003YelZa9LUud7x+74Rbmt3RjL+F57lb41kvV6JBJBfCGNa0IkoBNG/l5nzVm36q5X
mP38XJdBXbm98WwQvKi0ncJaIMGhGTltrBaPchprL2WBN1xa95E9Gt3Wm3stmNfpQwIvbmvD3aRd
U+KZNjineVUkxUa2L/9B3Dn2NF4AOb4l0079cAXl5wYGZuc3FJ3WTZznAvj8/Kscbaz2cDSIpMtj
HM0iTOOhuLT8/qrJ5dtCUkLIqO3zDFLqQszx7rjLs9fZN7pZXyoNz6vaeej8mq+MzAMbl9i7oqKA
9kuT8klIKS5wUbixpGFcFzI2TkY73Cspylu48zg8ZKm2c5WXsf5I0gX9StwGWerMgnsk6dptlZNC
FZP/VrbUl0MK13MoS3G/6MxP573+khYzebanQe4ym1t5tsmF2YsVMg804lHuB2TmoHVYH3mbbzPF
cVKb0r6t1ShD18ElDNr6TuuSYtN5o3fwkfhs+9Rio67xo6lbu9wYeDbicICnkV/OxqGZ/Xa/zvqV
ZYx0IgwMX4X7ixbkTQwnNVJtg2F3V+o3QlNg9Txc8AqFIMrJRvXBiC8exS18OJna7cVI4SC0W8O+
0wabQKr2MGBlpJL4sLDeRGrXu6SHCSzr9Q2NBsjLqcbmbkD8GuqVllxzRzjFe2V+tRom9pJDXx6m
HAy+qQqSigVjpgBnEG/DKplxVBobb9vTNPjRZ/aH15hQzjLvbunH6uhJjBo3E6/tXlAefRtc771B
2YgR+2QcO1+5BDlJiwN0NwWxg3c8weFgtOPp7P4atmuD8Xs1vExK9FG1VkaU5OZdcb5s63o1OdSS
sIect/5Y3BhT+tMrFvx5wR2LCyxm1aYjIKdElXelFypNCsqRsQi6DNU671HhNdh0QZVNZ6fXGlMm
VHnzayUXTAIbbTQCPe0LGg8UEVWu4XsqM/Wcat5lkZU7iQPaHpPQaZMOxPstHUIQyGa/Qwz0u/fl
PVkvn36HLTVfZDDmnF6ZiaoOeQe7VdzsJ8v8SK3CD9ik7zJ93q8Yh+/5aOeDssrszsItqWPGKOqF
mH+0YuSwsMSlLBbUSnLVKA/n1ZVLtW+78oCj2EXBxRgs7LdkdILOWnmT/fxiDdW6NVdMIpVeryGn
kXfw4skPPTt9gqtGTrqu1hhQ73wxAbJvczxaKOjzl7Y1yOM0GJgsitqsH05aoreB02F0X43gLKm6
3iW8mYvziNJtPYkbSswT/beZuvhSTBdVYXmHydDN56L1MiIGP893GZr2PT0UPTQ0uVe1rgWmVXkc
7jVFapLf8CwzD61Gei+OS+0H90txgSgUw6ZimdkK3fySHpIfKIy8fwmBR1vMDNlWpWW6W1v0b7hA
tET/Et8yI9O2Yh1/qiydN2bDZ6TptrMZXIq3mI8jU1V3s71cU3yoglKJejuNSf2W9BUyn9jobjMh
n3FSenUYIjhMFhAVXtpt48cvmCpgqRCnqt0UJXU5X+uXbZFm2AqrrjqCKsIkyKvxLrPVHIw6JT/f
795LDqYdXilkuZngcaCV/zV65VlYOKFq66ZbXSs/CkxUNgYz0TfO4k04ebjtFmDIqYVz9jtbpM8B
UJLeC2n8cuoM42R3aLZGj4G6m6uf2C0tVFScKiDfaw71WX636HG3VcjWsQp36GBZ/vBjwus0aPH8
2khZe5EuPZsyfnValvyj08Vb48k5TJ3s6OYTSUHtP6SVu0KSozJUEBns2txmy0ytcZM53qnutN9T
rr/rRaweSqhup0EIim/Ml0S54S/7tserTLfLYed7Y7FrTJgw0nXrsJZ9du8VxABE+1j+aNWjXzYH
u81/V6Xu7vAwN+9GZZnh7K/5IZGoCzpD3eFLnQVZDItl1GOkFBS+r4q1pUGMZPu2skjg41Z/KM2Z
6i/CC7qbC+5dTVKwB1ciwtUcg1nFYLDtR+hB210dKxJq33I3EyYe0aJzJytdUthEaocOoN9w8GYH
EXdX0F9IJUp+SuEVbrDo7o8pXfGhHlp349osgwS/oRCnJyrbpVPd9lW6bhbfwU6TxPDaMur1akgI
LdKaaETTWC6FnT3AMbfI7pXYdRSsjiPZyk3RUU41B9886bhAroHo5DsWsS/IryY+eKx46ra67jL5
K6b2rumeiko7f0hE8556QGoXN9deKWUsW+f/ODuPJbl1Nsg+ESNI0G+L5aurvd8w1Eb0JGhAg6ef
U7MaSTek+Gd5FVcqR4JAficzG3M4e2nj3aQD9fWoxh9B5V1nRnsdOKOzG1tifjLHin+mZKqe7JQF
usKnRpWjDDdj6/TXVBk760bkj5nO73ja0qAG7LtKw35vL+6RFB46tINL99dM3pBuyuFsVdTX1aVO
9rlrBGujK02y/5IvHutyNY6zsULS3xe9Oa5izuXEWM4ffJmkMrctRdBMz+IA5VTP8S2m4M0yjeaF
6HokFVJuoX5pPJpsH2GzeZ2y+querDGa7OIjlcOrLKbzDE+BaWrUR5FXzBuZPRGJ3KG603EuwiGA
d102c1BVkdeaL1VbzZtwmN+k0dw5cvpuspSRmx6epTsPINEsjI5Dqj4biHQ9INHNVIKs6QA/zWTi
opiLLPK6pKGujzEmXIBvPVIV7iU477r8JSsugkjud3qjJyzVkSXpc04LGFf09K3SjrWdnLzkJFU/
W90cEi4BjmsX/bXuhiedJpSK5RjMmZoUe6CGW1mV07YvnUMxOGpTJIOk3ZtkyWRahl3dcrhn4Qo3
FEXdznX6mKWBsRzkENT0a1G8Ts675sFUfihaamnOq/2tdJp4Y3pSbYYsTdbajT+l2TK37+JsqywL
cqAS4Rq2zj5kg5ywwpFUxpG7WMk8FKu6qXl/XXOnQvMhrEa9khZp1Gox1lnaThEl4Ti6kvzLYtDQ
Vc1LvDTVNjcQrmMR93vgZ273ppsAy+PnGL/rsTbG5Sqvw51lNOyBkr7ZtLO7M/sK3ZmdUsMVy53K
ACEL+ztLXY5SMv2cCIHcht54wyJ8lKl6MUOhkKwDYkttv9kYtuHRcdd7O5PWZXJp3Xjtt/oqtQy8
YQMkt2+xK3QoUnyum/xOmWVK4Vc+bPoq96NRpghHhGIgMNviyvCWZ+076k4ir7GxRGZR9nAbpvWd
THN/5WGlOKRMuyNWNmtPVXt7DNXCwJxDpcjaj1I2akVUWxGZNuo8sHe+7vplPtp67tagXOVqYVZ1
42tMSaE71xQsanOjkMqpJ5NtuYLJD6AoTI6moXjFaANenrH5pMwtP2nBM8O2vlnLPB5YSLKo12lk
ZBzIjSp7quws+UprfHQct0j/suN/tdz8B1IFt2hfjFVsUbEJ/4o3JaRCuqpe/ENua/bFbUz4GIPB
OrdXYVPICl3RmMt/QIz/xVThXRZ4UgnL/gNycpyGxDQqxA9Czsln7cWuv26suP4x1bgw/+cXw1LF
T0QcGd5NmKpfP2E2FZ43LH18wAVUHkVPd3CTZOktPLj9j5f6PY4M2BUjODY4AQQHA/47LAaAjR+u
o19baXZT68Skw62zy4XWJR37GYJq7lprlzFDHs0lx9motJG2V5Kp+UdhtBqVpAm/tUFsTrEk+W0T
5lR2I7C0xSYtLEoQq4sXNeRAwN+Ek/ed738waBfk8VfXi8PFYF1IYRx93HS/fl9tWgyLLuncLcoO
/38eh/1PL7eHn1OVm6eYJ95zHUhEUWlDRFBTrktkdt4UCEFQhGhKXGn/our/vGKYcZigmkDn5KM4
v7nIKK/syWbL4wOuA+ZoJsGEcvE0B0J2789//wb+JPh5LQBU4hDAecPfIxmyxBZLl7bGYU4gmqDt
ccTY+bKusHRu8tnG9oB8vvn7i/75AS/5NjiNIJeh6n/PEahKsigCv/YOmbTLPdurfjsOpr1Oytw4
/P2l/mQ1AZUFmhRGeODy318KsaFiH8BKEhfjwABcEPThhP0/KNcL3f0fVxLRaMTgXwq7SLj49Uoi
b8IgEDs1DnWv2faEzZm5CLq8FPeIRxQ+6+EspTggsb8Z7nTuivzWssZxDZv37PTdBpaFFnR2lI2o
D/0l2jQP7tyABbILrsLe2IgqvjLM9sxmmWj/0voOvOVTCeMhpad7tpafitDQaB7CUznBY4sc95qF
tjr064WxzGopL03oxXXP4JTnn8VDBCl3XJDMJZJeUY6PjRorhv991KXJ1vL83ZiHyyoJ5bMVFrtR
AsmM0pmiULUMDZl/dhR+sDstSlw2pAi66sGpp0NHWyy45fM4yO9QctwJnMpe1yXHxS44+2Yr1uzn
Xuhz3gxOeZOPGccTYd1niXuT1M6LKc3nObfPSpa7MPfxCbgYeitzXNs9Nr4qvsWOuDWpI5Z1fwM7
+pMAjhgHcteyhaFfwlHvwuTB3xBYA5rkdpFMzBuvyjgy8aSOs6pHa2HDMGHViZiy3VV9csU/dI45
pGDuSvdtDtnEzH1W42uH/4slbjNWw8+hiu8Mx/qmcnNnTjiey0Sdg3r5amq+qRiRtqAZog39K852
3+yeAqZDwxu5fJAjYrqNXcps7cTf2JXapfOgIoPCOosQ6gE5T7f6oEirzufuXOTDNrOwwMXjxiPr
mNIOCjiLWlJfyJSKbk9xh2GbMoLhsVvalyoYr2srVWsj9787wh2ifFjGKM/FWxcWr3M2fRYq+Omi
0bDRKX9QFWxHXa8PVq13FcjQEiwPpfnMSXvjjPZHgpBiEVwUNQxCVnORfdht/CHT5jqZ0Gz7/kS7
HpNmjfJplafYbYGuLrW4lGmesyG/sfI4Wmw3j6h5I9hl/ICu3NEOdZ0X9R1DfnCgstzR+7tH/7lu
OASs6infj0ZcbPXCDD6r803WOe0KDngnJSGRWoE/5xi0Djywg009FQdmB3s67m8NKzGp4OiC9Vg4
7B+hfRPbjdho0/Ur7ujp9qMCH8Yq09lHGA+nxUewsEY7ZbZj34Jb/dBZVm945r0KGafY+SicwVax
S8cYp3e7dbpxhxy2zhr/A1iZPRC3QdN0XFDssn2ZPklErGMVzifKPK6q3EsROaaj7YAWhi6gnwV1
UnkZmab6S3dqwzGSsh5RnQ3fg1em6weKg68RiZt0U5vBqkoqlDxjSzXlo5nM7aMQ86nJ3dvAp5vV
Q2twc+NBlgnXudHtDRcnnE6mKEjkKaTftWj7E1jeO8Uvt6Fur1LlIj2Pb9nAWNf23qwwfUL4MFek
RlMJXjmPAbMvNOeEDANai4f+OM0cQ7VTftaN8z4M+Tu/zbkxipc89M86ZOhLJNTjOBkbmEPyD6bp
qEYIyi4ZVzJUd12RXC/9cpsHUJwsC2uUxggX7drLySltKdoBJrOf6LJmzzC517XtlZ92tdwUQ3bP
JlitvFoefFuejcX6bFR5M1j+fZ50t73ZaYDp9pgXySeDjTPz5mI12lO29trsrqnFi6HNj4wxQ0b+
uErBGozelyunnKdNMrbJmkhaQV0SCq1oJirmDYtv1CWyHKt/gjkCdToZ5nZVzOmRPD9IQZW+Shd4
d4Y3V51eTTCwq9oR59qxz65VQYG2XKRuurwVwXiVJ81DUltctS5wmzOxxi+9tWKKeFLSQiZexqPh
i2lTUSq+SYV9TkJ9Je1u5zQOmx6hP4CV9sts5Stn9knedLai6whuWVh0QdbtJn1iYbmJY240hfMx
5a0Ew02KFS/u7ffYDQ8c62raqp1h5cbeU+2UkTEiTCfORzXHb93ov3MbbLhX4yh3eXyNbeo/BQNV
M27vhptgGs+VaUyRF4+rsdLs4S6OVHeSTA2bu65B1knLhZ+8v0ubdq+ZLA0WK4edZ8fEml/q1NyS
JnIjxhGNlW8n9FiZRgRHMBN5Nxjc9T1n4ZBvT9TgOos9yLt+yn+YIiWcfbGfh7waNlTerFLXDY9K
VCnSj9NsC9/9mnDA0kdLek8PSmU1DBlEdS+slAxpQ8LG9Q9MRkKoT3o5BgfPRiboxW4odeiaGBUE
rnDi+AeGcR6DFPinpmxZdcYHXlHImmYXVwrwIabyWzQ/4iEWaxXzeS5dQBtiYG7ohX7PmtIBZZ3R
cTl6haBfHM6LZygU/Gamv7GCLsridt/O7CGV4gocl+WGuBVGT3V4liYpkkP12MzNbRcyqSth26D/
913nfoRWdxObEjQBqIHJ4UbVJJSlhXc1MS4aUXGAiCv0o/x6os1qHSTaXBn2rNajDrYEma872V+H
87CRFkplAdS7q6DDFyfdcRaaV+xxb8bLe+Keumcmf1DWvPeSZRO33gmOKJLCKY9BVxy6GJhJLfwr
+CEPRlg+0NlS0EnnX6GbvCaM1UlOMjbh6K0vXKnRMq4sSgCJZXRePZ5+jQMpKcb2pR08GHzJPAdi
wFmR3RPVSfhu82xhwaGpenDveYKPEWrIoTb0Y2q2L37TuGTeVaD2/XNX00adJq+DzGiC7651C9M0
Scc/ORBdGdbqmq8TUdjb+FZ6JjvlPNpyL53uPiV8mtDjTcAjb1HqkOG7WBRngHG4nuzsxXCGW5ef
txeXMaFwrsijO5EhdYItv8q9/sK19Bygh11CJ+sUZj4lF/GWm+I4hOWPWiZX7KCOi6Y6L2BKXg1R
26Gu5tNw21VMR1nivuJ5WGhItzYDheqtC9YAqk6VYcNuvx/oRl06iwyWFoScczyRHD7MuF6IALlM
JIZyUZHJdNGw4701Fy9z51RX85Ab16PR37aFEzA/0h9c5HtLVXJVxu6nC/UokuqLGvSt5/S7ZaQr
Nwh/lJzF7ay6KKGG+eDEc7Yh5P8BReQo0fitqZARdYDbPGYSN1buPpX2PWZVEZmFcVrGhh7Gwj7T
pwnLXXG9q3QyVzxJjwYSwIpGqnrDLN45O3Z7Ksrm5PJ30AfHj3Su9ypotv4I5GTEAbx1EpRXtlE9
SbvaZX2AvUAz6o0Ho99as/yRDbbcDoZ5m+X2zWSlRlQJ42zm6c3sXxjBoH8cbOcuia2dUanHhgw2
i/jnFbRLuAaC+TLEcGOg1UTJgCJnUcWWVWCA1nTKnelLlJrTZnjCWO2zp/Ou2667sv2ZaVxo/pih
4PmoznssW4AU05xwdxe7qdOfQ1vdoDUzCPJJM7gMmpEDG5tk397Ov6kLG7ewy7cxIVhEnBsrw6ur
S5vXzrOmK6SJ88K5j416dl0Uip9L2ZGonSumw+vJll+lzm4WrmF0X/fYt6QDuTHCeVE4q8HojmLI
TqmoOwKb4KvZekLWDhjlEa5W6WhVm4HYu1EP16NsuY07++BkznzZNr/FqbpJqhG9x5NbdEf0Ta3R
kluxF06xc4NpX9fGD6WGHyDMjEudn13dPvWC0VeXhyeZ2ddiRHssEjOOZm0/Io2C0ZELNOJZoJ8U
Ip1Qg4b8aJOrFTgS72HNhJI6vG8iJz7pMD8EWWWtgj5hvgQWaTvXTWOkWIXz9kA78YGMsjsD866J
Qa2YixMAMSctZ3pHxrkN6UNcDYt609m065Z+5QQLvJ4hljU0dBmxHfnENvPIJeAeG89d5364cWX+
kC/qu0KFr2F6VqkQ9iZTfbPy2nKNsYsjwpjRvx4gTIK0PRlTizfE/RK9x60XOB+d0dRbumyKTcmJ
mVqbetsIxdMDsUKkIBFLsJJUtNnYE3qs3Agiwc8Ot6Cyp3dbiJvaGfii5HicyGdIRveGlHpgwHRn
0qP30HT+fZ1wqhzZTLazeodl2qmuO0GYtuCnxn3uzgJasL2LS8JNYu1HYlAvoBMclCRTIFWccoTT
MQhYZgVnzCGLJSnMpVpXczquGHadmbi9ly25DV17UyIrwk5D7izOU2q6z43u2SJh+kHLKy9YBXU+
3WR+MBtMSHVorsZJv4Er7nwtbp0pP2VJe4TrbtdC6x/Yk9lCmVkeBRqkQ6vG2fKIU+tWOPGWUPHk
4FvDsip6HH3LXCRXcmT6lLt7Y2KzlCBprYKuORilvVEa0ZuCu0vSafnRj+kXEzwF3MpKOdhM+uqm
h2ks7GgSwaaY2l3uLrvMSb8sszmTIHXT+dUSgQQg2wv3Hc/Nc5Hhz2klO0PHxCQyX74c0gR+UIu6
q3JdU3fqb+NM1euwWe79gsNTT9ZblDfTN9w6O4L+MmsLGBvk/NvdxAYyE8spqOH5LcEGpRcXgrok
oyN7XzKis0p1kFn5JvzqC19VFbVj9tT4nAQDlT4Nc/FUNckHG7R4o+bwlPTmKZ2Q5YlUWGVgGmm3
XAHwulHAoGsR3nkCzQd4iucV0Tbjrqv8+DmhLAX74a6YmOCSQbYuVE8/KAq9GWbXOojVGiXxLdaF
wcBR7QSg96rMl6020+sl8zmsBuE2LoL11HbXTubKqJ29j7jvueUy57PmeW124kH4s4ym3v9qtYuh
sr3l9HjDxO/gjvV3E5sLt5TkGKtfe6fjEvXvWu5N/4LeOIV1H7MKUd0gzkE3w4yZCcMAaZycmoBp
UQSQt04N3wme2cJX96Z+bADVV95cH2fKwPa2zQQnGFAbG3t+6JdswI1V/Ch9C4bC5JTfJ9XZw9a0
nstiTxnEXZCZeqtDYzNDjMFCJK+hY7wktbujNeKqLEGPqsmPqmQ+wKhFdmg8hO101+f1e2IUb6YN
V6zbHiQp3nruchzoCrWMfiPgnfMYJmhsjGFVzcbBvkgyfvkSmuWj67lnp3NZFe19Z8xF5KviulPk
krQ1l1CB3t0rBXBp3zDo+papeVfHRhsZmOgG3zilxbIrHKv6UYLgb7uWGN5kRrcp3DsOhO/zRXL3
lL/3x5LAE79PVjxu8w129Zsu747LZB2XZDxoOSnGX8qMRsWWfgRHXpz7FmUMIOatCJfnvPAPMtAP
QzMdC62e0rk5lQHgOQYPL7KoSM2U10RBXj8Qpt9FQ5e9eKaHgDsf8KPt+oEtuolJKE4rBIKB3U8s
G/Spbjk6qA8yAYTyZo/UOC479mz+k3uZsohG7fxwvgvMbE/Sjl63jnx1KJAKe7Hpc/5xqEWjVFdT
RmaYOe2qeSRgPWFFoedqI/Phq3Tk8fLAsZHbV50jdq6g32tmd7Yq6XDT8XwEmey47mxuiQB2U3aI
E2Ty2Kww2XtWJA82MzLd9TXA8RypJLwlkA8qwefWU06IDgs8nw7zDVk7364ieigM+Qph4XqGXyzY
PPYFiTLDqL6Qd5/LfMq4+7DGmElzazYkIOUqrqLONF4vts9WowyylqWMmsJdOtQfbpV/2WK41mVC
26dhnqjjuDwkxcOAN9OpzF1agiQkrrPPOuvdRz8geomOgpK8JkBCRozJQzwHT5h/U1hitWNTdZJd
y7IlCLXSNdiUxYLGIul2WbKrVfZiiXYrOHdFaWYV2y4NTqbdPFl5+R6MTJw6ntcapwfuz2E7ucwS
NRLIZoE8AiMZSWZq3HWIE2jmQG2EzUfoUulSGHKTt3JXelixwSDBZhLJbiKu8Gaw4E9ETq2Y193H
zOhWVRPWe8vAcFSHCT3zQ7gu9cyj2H0zNHiuItNpMakeTmMedzprD3XSv4YJLdF51mDdTYYr5te8
obm84geeoWc49Xhp+dBO5bH10oPorTWdnVscoc1a+5DmwWjCQIUncjy3tV0d+fsxzzex4tvZ92Jg
LqX9+4WChoPdoE6RCGlvYACeOZ69OcvPes5YyzRLrtt8tHp2NgM7iZXZ6jQKWv9ZjnJvufMafxiD
sJyYK/y+7EZu07TZemqIpsDblYnN+eISq981Kl0TC+mcJqhhq86OXRNmOwLsxI5ON2KWlupRlzP0
Sr0vDFgCZt03lTMmsH3oBuBZWcs5tb64hJK62vhw/n1zedpMp1kud9Ocr4GDzqw3XUSa8Jb69F3h
hc+2r6yNLMxrI69+cu74wAD53FrhgQyoPXhtQfx2cdVk/lYs8dHOpiMgnLWFDcVqb7Bpc/zpHGiU
A0bL18poP3SXoFkN72GapFGR87/Eqf0jxxLJ1WK0lFiFAHap9100PqNv9qgwZ/3r2MlnmOx5PdVk
Uoe1ux2s4OSXRnxK87niJAtYPjXTynUC0rVGepSwjVMbNTV7kXUHTCJnMq7OMlAbTxfnPOPC70gk
Wg1Z8tSy16LYuWZwjbmoIBPXSesfS5Wf2QMfldde1X76lgpzrbnSPUqnVTFeI/Q825O4sd1xb/Z6
K8nz2uC4Qv8CdnIXyUEMhWQ1sQGIkBGLyAmaqKqoZ0f8YTWcp3vsdT9DX+6NMQT19r8T17/L5BKV
tD5mlXh1E3g/QNAnvRgNu2Tz2UK+J73pI42Zi6PA/iBw4gMW9ra0EpjaNEP8LJsoTjC5sv3kBGCx
usjZfOlF/LyggltifKpH3UaTT1hzPBabNulu0Nz4UwbUpDu6CI3dSx9mtDB1GyxinD2sYTc5/FLJ
fDaIO9so271jYapWkO2PdKhO+GLje8iy6tBfvEwWZYI9zs1oibVa1wVjjaHlOtZl6qIoTbc9HQ4K
QKft9DkU2bUo5m/sBwfCjV6wYt03bKvYhmyHHAAavB//vWTEjL0Ss/wQOWqhxmiKv4WQYBM97sTA
NnaWXX2JpafcUL6CvbCFa60HK6UVAwqLvzrqMLJcdTuPxsHRGDs1zwLZ+E94/CMiTXeTySKrKOPC
HdcecHQhJFSkA/SeRlkq2i3rEKXLcblG9T+2Gafj2M6vfcVV46n0oDk7rBLZ3SxNuMME4OPPqB7y
ZCzXdBCSj8da2LitsY2r8uR7KBqewo9ROe2jbTRbc+QhRXYYHqLO55ml2s9i0uvFyz/HmB6fZem/
pqS6z5U/r+qc2Zw/LIcu674QFo/YkxCdR3knm+4J5pWZKkqw1MHj5ciYE2O17/3/e4LYDZhLB0cg
0CHuTJqSJzNklNTXa3J3DzysirOu5bWN8XfFbTFxHii3mFNivhh+OTqmm9Vcpbw1K0QQrardMHCf
WMyJ0umxEe13r0j3MkbvvrvMapcslYfZTo6dMb5bQEIqdO8GojMgSpwoq+ZgAwL4w8m6jvj5elOH
7WuHKd/qndNskkTQmdjhSBUChOrd5643vqyFG6XWb4M5EHyRWPd5o/SmYbgsc72bwgnkRuOkRP77
YQf6kGbBoZPpDujgNWvinyQ5IG0PPm2LzpWbeQZ2b65cgdWNoA6YQ+Q6dxh/JK3YFQYPx7DYVPns
rJNsuR5D92cTQzIlZCM2U/HRFdjfA1cfGQWwzXHrLcE3Ox3rKxNNLARuIrsg6DeeienHlCXAmo0/
YnotrfmxUhzAgpzVwh6nR79qUMOq+DEe7KdedTeWzW7Lcb6LQH1YPP1JQGG4gatvDerxpkHgRrsC
ZZabxumPvh2fbW/wITe9x2EO1Zai00flhlfkUz7ktKy6hrORlXvORfima/2+9Pm1E04fVZddxWbH
7MhfvnIwYhoP9G2JKQICb2fqemfE9R3ZDXc8jh5F2/OVOfOhEhokE67SK33O9azAI46tKCAh2MZu
QV9tZFFtuWEOucP8uLETpClV30/d9JMeR7aNC3sZnb1Id7rVjbrBCfqJCk/ZwDSfYZM40lBJRnaL
F1Gw8qCGnr2Md859Y00izNoguLCsgufAlzuvbB7Ci0LeCqTROvDWOi/nVeM/tF711dpiLbr2mNLo
UiQjmhPBBJj/mNT0ydrKp7sZ3y/92l1UeNk/knusSzrUH1QBUAHh2aBVFPb8OguOM6NqRq+KyVAh
dyVDAf6ZZuphmNmBeLnwKETPrKuF+GhcIT3ggxrRvdkD3/x9+P0H72KHmEydSyKZYNJu/pZiFZdT
EwrOUUfq6VB/ikyvVcX9LEwOqfE0dff/H69HRRixGJdEwN/z+lOvXTRSf3FsKH8A17cxJzOOUfPL
LCfjB5vd7l/5Un9ECPERKWIHl6AV6c82udoUpA1iOsbR7EN1S+CagT+4BH7GH9mCjdHNEvzkVEF9
//3D/jHwv7wy5ZGM++FI+aJ//ZHTMteGKUrqhRGZnvtqbm+sYvZv57QCtGSlVidSS8dz1xKtDNXd
s+3++zv4g224vAM/4PsOLMv9A14hZ2Pg/JRXx8AoyAwqjAJj4/Cvvvb/+pxuCKNkWpS/8Tq/fk4R
dyh+eD6PYdh+Bhb/tXLGpX/q6Zv4CGcXM7unEu82lLM2d0ZYD+v//WOSwWsDi3hIpb9/0eXsg4vg
nDjay2h9WqWPBxUaZ+j/VyqFr9NDVUTVBUwjd+7XD5o3eB5BFblbsJLsYNeb+6rtnmyt4n/EBP7B
v/BKIXQP5A0Upmf/Fu2Vx6oDAneyYylNcWKAi7YGPtJvdJUUL3//9qw/EKfLiwmLoDLaGumJ/+3F
bEVRmbWo7OhRHomOJyfEybivrzHNDPcT+aD7kTeJ+3ACB1F9x0Z0oZY0JERhFSjCC//+hv7rqiXV
2b+0igmonN8QtZzoeTeIM4yQQZ/vnJbML8Kksru/v8p/fsWe59D7yD0KAPTrj9mwibggyhn5Lrax
banYeJlaKzgSCxz/q2fjP5ZZ0u08guA8+MXA+u21aMkqpypIi6OHc34/WEWNp7fPj9g55Lpo2CD/
/bP9xzdIQBuQEdGrJGRbv12oc1m5ZmKUxTENRXc/EAZ36qruf2wg5k4IieoIWVNBE4jR/O1VKm0O
eY/p4SgV29k8ZePtmdJf17VZRq6t5QcLkPjHxfEfPxsJmjYoGg0pPLh+y1pNxiIewyTMj0EQLMcZ
Y9AlF65Ovt1ShNn679/jH+wbn5AXIjeSTydYx3+9RnIxpxS/2Pmxz0hXbTmEvNkF1pgs0zQ/DtJa
z3P8/ffX/K9rhd+NhdtzAha03z4gomPa1d6cH+kIe3MzI77SfVNdp50o97N0wn/sAP64VBxSOqma
EaTl+oH1+xOZbrvYqpYYFJQpymtSBQnnmbrFM/z3jyX+bzz5L3uey5dJWzUPCg+mL7y8k/8nrtDv
W7+K+yE/ptozrHVY2VTaxM9uD93D7jwC6sAEG0izvLIEuT0b4mAR1RSKw7qLVQzetNhwiCod9GPM
MXLZ4Y9urwuzqQFz5zz7zl1RQxwsM8/XkQzlzzaxjQ9rxAKOb6yMGV/6/WOq5ubNKiyXHLvKdCpc
wGFOeELrQkQV0gtRg7CHoNm7RFfjJZfGg3YD6BdX+TYB2CFHBeAfQhHYqxLFE6V1A5NDDBa09pTn
5bA2Fls/TmM9f6PCgH/QknEB15Vb0NXtMuK48Od5u6H+p7gri6HfswsK8BMTE/46Y2/jLBqHokK1
Hvwk8gJqTSPZVj7B4kYRHg2eup9g3CQOTF46e9c1ER0FU410OVOOJfH0ZaWP6jgVubH2iRLpb+dq
CDLGtIbpclaUiz4BV2Y+vHgVHqaYKC+y4AiM5dTZhOdcO9Tg5dDzbNiwZtoYftGgK2lf8txy/8Mi
sP2zIWo8iLqCJzA7fHe8y5xpMSKeGfqlM0oyQyvHU/dph+ckYFZkMnxR/RN0MwqwEUzysSey6y1d
psCNMBG7dZRni3pfGrN1dgVZGMaqmXPfXxOwYler2rODN5eTdR5NNBV9sna6Zz+1nb0JpHTKQYwP
flGWTwTHByndxzJj4mtrYzVpYW6HsZ/0JvOtBT1vmTSmbihdezV7hdoiw8QiwktWv9AChXtqqKqc
1JdlDF6t0nJyxnNqfDfVSMxAUPrieszhkrbd5GUiulh1B9QWpcrIcfrxhW6j/qdTmrMVVdDRPMBn
N2T+6RX9eRbAN4hMKRcMDuty3uIBtFBtM6tqmerSEYEP2+qz3cBrNhjA4uBlNLLhJtDG9IY1xosG
Yc3rtiyR8rNCMpmY2O3BFuLcBnlp9jHD9m87H/w6Uq3Rn8wZoWhledqRXLwzpNdY6lvWP2gQf5gQ
ulVFj6RmjUGQ87zuNkxG801NlryqQpvIGKel7r4UeA0jS+QtuxEB47L1MC4wpK4cJ1u1lhH+aMCg
TqJI+BAIzvUEcdNC09eekp+M13DSUfC8PLeASZgtghjtgJOZjxUZQ/xrq6x2uteFM+MMzlzzEDIP
kXu79OdPLitgTz+p/G/dx26+9uvOa0gsIOYFTqQe+5Wq0unLBLG7z9En653ITAQ37SQK8kc52SEf
hI1PFpOFG3W+VJgnl3n4cnQbPmR4tXG/ZCXmrVmWOF8SLyENqBO9+DEHdfZYgXQWGyJPcyfq0BPe
HMECcQkcm2+N2Z7ju8GpfTca50p6GxsfGzGkDY7PVd9i7/7HqvpfT0OeFXRlC7aKzu+dG4uzSKIj
rPxoOF1wl7eCmDfyveRb0nmgvn9fwv94scujgo4/eHCOMyzjvy7gvAXZk3pcHd2U1GjMhGljgEc4
1k9Exdrc/P3V/jhV8GqeIPCY6By47N/B+x66jqBZNHcsANWqkypJMEbZameMBdAOJFmkXLJdysD8
P6Sdx3LcSNdtnwgRCZMw0/KG3ogSJwiRkuA9kDBPfxf0DX6xWMGKjjvpgTokFIBEmnP2XnvCJOj0
F+723MLIWkXiBZEbVLpO7rbmiwggsnFu1E2xb9o2fM44aG2/vstPqz136aCsn5HgjuCk9vGZOpqf
OaUos4OZKoLBjAikI3MfWpGhvcKYERcXhOjmubfIkZD9Ppdlz39yXwGWgiouxuzg6I26ckpH3Fba
YL9PfkzacpJrXnPMldc3S3RAzcwk9ORVgjLSWheTmd03dmjRLmQpmbWb6gfyLy3eDoyOb7KLo7tW
oahf2KYZzpkQEa0zfSC6CmVNOD1XYRbeIEzIWlSZPTcXt+2rbWrh1h7oVqZGfF9rk10tM6+FcOlS
gV/bbRO+Yz9t7scs9f5bEqsNywogMu+NvZYg2erkaUgj9nVbcUZvOrsX66HSADlZhdDfvn7PZ566
q8/0acoQcwLjyU4yCCZKko2WHkIrGjaUAoZV4Ub5S1IC1/36Up+LS4wp14KTRRaBybJ3MqZqAlBC
s5x3MTIql6lm4B4LsQukKEPXqN4y6p06vSrNZsRFdb+GDRDcsLHtLzzcMzftcEQgZoFziIdE7OPg
rqixpb4us0NW5HWAcxLzNTNlZb4O3pjWFz7YT5t1bntOozM4NBJWbJ3uL3tI7zZp1IfO1ZOV4wks
FS3pM06UyqUcBhrvZn4pr/XMLbqCs+p8zDqTMtEkHcTaMc0PLP4xwmS2SyCksD8yUzqb//5iXaYi
Dl2GEIhRTp5nnDehN3pddoA2SRckQFviEmADGMuCGJZUb/7QoyStsPK1mAjsBW74ubnFBuzCLznz
rClqkS3lCJKI5GkUEVaMUdoNb9anmPwYT90P/Ae00Cqa3gJTYJu0lLU9Q25Gr8S1X0w9n9XAKhh6
kbUrc5keszgGVQAXelPIkAQfvWgujIhPpT8+bkadS71mRoifMvr7rKeYnuo8r9IrUU9ZqP7Ttttx
vFBrApvkKjJND05FlVxYl889nzkqVOAt4vR4GvNAAFcfGDaTbOUWww3gb5o/nm9j1UqsjRgz9a0x
ywtTzJmlhBInBarZMcUCPf+mf85XGYu/JlRFkaEu5J8QkEG8nLDXPnuwDJ6mWg8vmprms+iHIx0P
2LJwapKBQAL86SWVZbWNL8z00Mlh6dkVIsnYTq6Htm1f4gpNsORv4WcI+tWoMVDrGpfR10NRzoP+
q98wD4J/btvOrcRzKLAcgHaEdzI0e4A4ThjueRQBClXfyrZgd8U9gMfiBg29eatTDpsA99lWQkHY
zekvCT9/t7IieegKCZPYUf2Q/jYSRITroe9dIhdHiDZYfi13HfZZ8T4UKVlQgWc9ZAqeDqc1ZZCE
FZg6sCCUcmsmjdqiK24oB7CVV/2eSYxgaI2hPJJIU0b305jHBy8H93BQ+LCyVwhs1Z4CrdnvsXl7
9jLgIHDNQREekhmE9a0b+GilfJN5HdxJTuJk45jG3qr89LXFu4BhNtWaYml0Xf6qJMIeOnazBaTT
p9YDx6SXiNnbguwnsOni1ZKjzvG3t4IH+Dbl+sKrOfNmZq8bdUWbbNlTZx15ZcQQWgHlUjZri4CT
wA7jQ79xZKOevr7UuS9dUlMwHJTjiCpPltdWJWoYciM+iKGalrE7hJs4azx9AXtB39uEom3zprqy
wqq9kK9ybgHg7G/OxT0+hNMduAvuGzEF9aioNuydk0bBuBSh6W75UBP7woR27hNnD05wLcWauVj7
cawbKU75CND2wfBp/QURsqHaS3/hBcw2Hcevl6+f6rl7YyvBWuqauvyUxu3oU+QIUPwHZ2ybh9ZP
NVoZygDEZ4cXJsyzl2LaYg8scEieVizzdtBi0+fO+mKyd8CF06cOKsbSImHyv98U92SQiMMe6VPB
axg43UR1QFdGuf1V5RDKG5DBvVMBoPavL6Wfmx+Z4jhAuPhZXXFSy7NTlY8IB5JDNyLOTWjP3hNF
EOPNNNVR9OERHRw6m9SUkHBgsaTVVH//+jecPNh5f0v918GILXTafJ/Gp5uIsUApuPN7ggV8FwOT
EODNzPLCzZ6MzdML/X0W/8zDLdDoQAPHsO9mnS3Y/HeMmcyLZn2dIqz7+q7mvdw/k/7/LkYiiCDb
i/Xn9EOAeSOpBBCzmzpOshZ6NdsiAuPCoDxZWv53FVcSd8jJAGiQ8fFzE+aA0FtxSzHbl5UOXXjR
DaV2FSCw20hnyla5hSQjEjCDfPLULjzR0+Hzv+sTmkZ93TKgPJ187roXZ3QNagy/qiqLJYG15ZPJ
SlFTeegBEHkDq+9KjHkOSw2d9MxCR+yOfA/75dcP/NwwQtlOi88kbJauwsdHAVsrBHM3aruwxYiq
62B+EPMn23klvfDU53/q9N0aHPxNqpImcL2TuTyWuWjyURGhLFhGPa0LriDsB9fC07sdfJfumb5T
dmFvfe7+TE/SAhf8h8jZj/dX15AGirhgQLFZ+WYnrbhmUSkfJq/uHv/7o7RI0BSMWwMr2smGBWhV
pZtNBXnHyIFD9Xm3TCpZM4qd8dIIOndbJJAzebscjtitf7wtpHySOpDl7QztxYNSPmvBbAuYtIO2
kazoKchnmfMiULDO8EqkrrcYchxrVX1b6ZcKSPq5OQKAELUq9o0OvdqPP6c1nd6dzNjf0QdbyBrl
pV5SAgBnTn5LBKevi6KNYb2jDtoHyc++Qg5Vqk2LqqMncaUqpgvDWj/3gCRUA11witE9efKAQKsU
jeOFuJ+Q1/XWvacDOc/SVxlk977pkn/y2/Pv8u49wbsxUYmXSN+GKDgIHGpfj4vTc/vfzx2NHq+J
TRPNrXnS+2cGrdIkKCIXEoHlJTsHURsAzk0TvijPe8zRQ6dhvjSrZ+mlx3oaL3x1F68+P6l/rh40
GTum2vN3sMePOYIq26fua3i3RUb/oZU3UQlpmVZp5AdXOb7Br+/+84vgQD43Yh2d7dTnWkGjdxR6
yOrWiYZdlqKpNmFR1ksx+smFxYNzKvfycYrxhEEZ0/JsWA6fZC+ZjfJnCD2SVnU/lluTAJgfx8Yn
rhasPexeWjgVeCQVrbD2IPFHl35sQifXlqWT6L+yNqm+92DDVnFttQfKrsZSwdJEAY56vg9QPmZJ
TlAph/OrTKJJpl/iLzO8+r+C1DWoWfbtnq8fzy9MPqwpBEEg2SwJqKlSeG/JAJG1T9NoD70oWOuU
ZrAklyUas4RrWVoSXVsEDhwGE40u6iF7Uxv9dBc4mXZLkcP+2SBMhDAEPcIzx2FrKlusvCiMjibF
id+NSbjFWCMH9QqN4ImhQu3Vu80PzrQt1knX2gVVgkoyj5NkB2Ad8/GYl4c8LdFO5/q48hLYdADG
PL5j5AlvMTSQY0pkzo59XLP1k9C7Yrch1603fnfhHc6FxDHdWOi31tCZ7StivYZVatBVqdMWimY5
LkwcvtTGUB7qPThnHUA0nTMdnlOb8ekZeDrTVRwE9lWYhNhSB69oCP9B20P0i330OXEtFTIf3MwR
Fl1wjw8ZeTuzVdSryGPoDecB2KS/ynRJRTImumuFxpw+l1JttWonGnqoitvZ3zDd4TrlzdGQaXZG
S1Kq0gmiKQYfWbJJB/OooUmA/JephwLz9BUcJsBfFtFSXdnFN4kXG+hIe0JfyrAKV4YDKYye1A8r
ivGC5P2jZYTRlqCffh0FYfsQ0qxAFimmhQX56aksm3RHx7S2OYw2YmnisYAkIXHXeMjqX33fddba
GNDz4jtB42a8TUZA4ElJUHA3TleewDtXy85Y0T2xYWOFFRXATt+z9VMcC8lGNK3Mn3nQNdpKNOeu
gMLQ4+ZZezlGJqOKNrXrgCmEOX9vS4uYKT+f7v0pBmqoO2EPE3zIfRvI01hNK19HWs7g8bdRBXyd
fqE6mL0zXPdG3971hYHCGzpWeutqAjyUhCeMVSIMxTEIgnGf2jCwtqM5xtMxSCgYrTTNib+JyJSP
MUEWP0CqGI8K8uBVjyf2Xbpp+o5ERqntiFb0WPi59TTmYwUHpR+QcFqagpg5GZTCEF1rzU2A2M7n
kbRym+RdudT9oncOJN/mf+ImMAQawyCE7YEqDcu2nn8D64gNKCeRGIdeY4uJfVdk5iulY6Un0sLO
r1sTBNyyjpreubAcnBxpKauwOZgrxbRBOD6cag+MDt+BID9th6khe0zMMb+xuzpdTU2WXee25jHO
suiFisS0/o9TMVdGeyBsNkPmZ8UcOM50GHniu5YXi1dd01mt3SzUavYGkScv3Oinydgx4GbCdqZo
C85ImB8XngbjvBjo7u56q53DZa7LPFY0fbOn/3xbAH4on6L5Ae91mqM5IVJTqVBq5zb9Vu+MW5UE
66oeLhS951X6w9rC7fDGKArPece2nPdA/6yjoMIAN2ej2nlNJzYi6fKdK1C//+ebkSBryBs2dJcr
neykumIOaRSy3RGqlG2Vzt4p7iGQ+JNUF97Pp00bw2Fuglkzs4gF4GRrXNYk3LcyVvAR0URounwL
fO3KsosV6ebPX9/Wp70/7T6hI/rC1zpLUk+2Y6XVNX1KG3dnm3n+RjK5wDXB6Sek2JGUch/nbTis
kP40l7bKZ67sUhWYdYyC7Zd3curwR5doewPDoMtSCfd3/BHwCzdNb2+MpN8WefDfhDfz9/3hgidv
0G5bmRBUSUJT3jwpo0Nyf+lQc+bNzYUibgqOFoLFk6eZl1pkRAAFdxjXSug0Jej+oImj57jNCWsP
UgXb/esX+OljplKE1NQAJ4/yVJyWG3JsvBxNTZPHmHxr2SgTeSOveo/i79cX+nRvHy90Wm4oh0Sl
GgLTnYYcgTIfdpwCZvzaKF1t15gyv/v6ep/3jM4skpJUGzhOMUzn7/6f7zpke64qc2Zt+756MWQ9
PEoyJO6HQ1n+arMYv+FGL0mWwkEkiiBbEgxh3cCNmZ1eeL5K4V9SU//VDZ7MNXSO+VhoysPYO50F
RBrneHjCfjcak/Ut7jNTWyd+bMqtEw7huBC2rq40KfuXUsvG51ElxYtuIzde8lGVBPd1JHLEbpUe
e6faIaIm0Kjo3GBG+0SFe+ERnvnEkJqZOsI9SUnx9AlCLgaEnBtM9G0SP7fBhNHBCtW26iYEC9gu
frBnCr59/d4+Dch5dUFLOl/Yox168toGQ4cRogq1a7J+E8GO9vx+bWDN//oyn4bjfBn+dY4uVKRQ
LXwcHdKiHISVUO1KlS97GnMTVQTDXljtpYzmc+sLbWvmRyqKTMsn03EaTHTgq1bttKxy3kQtvevI
b6LN1/dz9rFxRGdh5mfSvP94P707FBFdW7UrOMYT9UH71se8Kwga+PpCZx/cPxc6mXdzuhSaSku1
M6bS3zIxyUVO0CN2UkmAzwB76evrnX18/+w2Tl5U0klRdn3CIAyieidpW6wjM7o0HM5s3lx60TYj
ga+GgtLHx6cVcZuQOM1LcgYt3yZCTBjeci238JtHsKTswAjSTWQCTVtGoi3GC4/1022yWcdegSII
hIDJYffjD6g7ENscsqedVafWVV0YzVXmAov/+mF+GiV/r+K6yHOQqrIX+XiVccLElrnmtIMGbRzB
8GvYgQwNy3ClvX19qU+TB5difeapGvDVKJN8vBSHWI8aezXtpDbiDZ5USih5EdDUcmr/VXOdCmD3
GLTfv77s5+c4r2f6LK1CCUQb6+NlAR/ZjWh6kwIacdNDCvMjGsgi+PoqZ54jKi6k/hhVaLOcyv19
zSJtsdKmnZlV02/yW4fvoNgKUpF77ULx49Kl5v//7zJWQ7muVSh2hl1GRH5K8q49kFGOM47RhW/t
cwF71kaw+3CwMeAv+Bvv/c/FJiN0y9KxJiDjsXE04LzVK7+NhnBNxTMhqIXcrH4Zz+X8zQT6+q4D
Nh3dAa65pFX/NM383S7MBiBGEJ26k/cIVg/sbT+au7SFLxnVV7HmbmnsLqvevv/6ZZ4fMv93qZOR
OgW6RReQnUnjI0sOsYgTMfj1JT5NL/PdkJaONI6P4hOm2IakrugTmrsMIfKE/VdH+NjWD5LzfJYR
E3npTX7qhHBBFgGHwwbHJ4T/H0eNl06gRALwMXpbHeuuwS1ZTM/6JI8BEBKEHgAzrHsC0C45J8x5
/v+wxUHTgN7f43TIBpZz8McrEwU0wN1q7R14QndE+fo+h/aYBUGSfvDWkgHKgX5BW3hNzMdSlqAC
qW9HFezF6jGkwmURCGR2HTuabjWLXEVpH3Pd22kkBnpGsGQaX5m4gkkYwolKNq39O4RgmL5//cpO
XTacN5mIOeEafAZ0w8XJh9dW7SAztzZ3FK22I0lSasx20/hOpOeNL26yeFzqYU4mBLFunUYc5aU1
6dwnQI/EMGhwzLKNk5U2qYCwkShs7pL0j6P9JJvhoLwrwuf/82TGgvfPdU4WhR5UrGFO3GiWKHVM
Q4pqcVFqT0zUl3yUnxeFj5cyTwYHTAgLBom5s5tyVRLkK9vfkyq2iFE9/fHrF/h54uSbYxtpUy/m
MzhtxuVCqtioM+gsYIoWpo5BtPB+6ZF7Yfo495r+XXFOXpOdFygxXWaqsjPozXxvIb84mbUsSQz6
+o7OT1T/t7advCjQdRxJRta2rCn36TQSDZtv/v8ucfKCOmX7XQckmppLRNRtcbTr/7yB/Duz/99d
zHf5zxrT8B07JTLTXSgGEh10yrpyScerUn++vpdLL+bkA/Zi3BJjzIViF5DNH4xltLC85TBe2uGf
WTY/bjrmX/LPLTmaCJWdc6Wq6B+9LhyX2GZXMKK3Fh4L+BQU5VzscVFOvSf9/fVtnnxTyGfwHlFb
En/XF7okHy+e2oARXC8Cvd30ZB5byqYMXUoE89NrTybYAlnGsPv6miff1v+uOStNqBigSD7tfFlG
l9SJzzWxYCSPTi90sgJD6A/pmF9/famTQf+/S7EN4Jw2a6BPp+GUmjIJHprcIxhyvvdF00GoCcUF
De7JWPl7FfzN7P6ZMOxPx8FwmrRYYEzfpzXtAs6lEZFb2rhKfPb7phOrzdd3dbq6/L2gjZMbLzft
+U+nQiKlvKpLG95aDycNYNbAuSYbYxJgA5JMjklpud2mAayL40JJ8mb51aRY+BFKN3DXkQtamZ7k
JXneycbhf7+LFUdSO+MsdVoPCoSeB11v2nvo/uoAvl/dYfMndzkJp23omz/bIo2uZCqaZZw7zYU5
+9zLng9ADC2Xbt8pch1e3uRCtKaX1rrlNxzmIShNYCpfP/yT3djfe6Rby0mPA9c8EX38YjK/gLfq
lDY0/pG0rQxkdVAMsCOqmnA7YwBAVgTobWi0dBc+nM83OCsWmC3+nvQ+Sb2nMHYhmDtyr/WTUmss
g1hbHF+qC8XKz+OZ8jxGSLZ/9Kc/1c5rPaEV0GrGvrSH33zBDfwU+2kkF2jhV/JSR4ARyyP7Z9fH
I+V61FIMDnvUEk+FUx4YCtAokblXEneH1xL8FBDymlCvtPrSuBrIs7zSytS6lTBA2zGwllQr2gVS
bOgvcozvOyu2V2ZuExs0OvfI3x9J4s7XhBKHm1Ykak3a65uZTMTWe7A7WulHIM9SgyhpT60DkZE5
oiuNXAeb+DuXKF0KIib9ghaSDCEQxN6LGGFpCE5aRGKVFiluOw0hEh3+ArSgqreNYT8WdgXvO+lW
aV8f64IIQ1pWcHhH+50K2bDMe+vQE8J6Y066vkLxQgA3TLbE7AVnFFVfF3Dhl6Negwlof8RBM1wT
D/SrFtkRHqWxGS23XQ2dyDZlHMCThFYsFe6lUIJ2DMLxtVehdz34/usUhm/CbY1FY87JdioFXqPW
cCSHdWVZhwrtOEBA9VzUoPfgKANuL1C7TqnWrzqIUWROmnMmsrZVwkYICAB5ikfwhaVR31EwGklu
RmIcAv1ZxbyHVUNu5LKqAAN6fkzsmQukcsoJJLLtt1B5YmflefmE3Yjuso9Ryy0DQhCoFs9bdi3E
tUVIWTLzpkE2yOop15VzPz+ANtOue89+R0h6gzl2TzWMVmc9gjObCV5eCIYoBGWjNrEAnRn6MJni
mohHNwK727o3aVT5D6NmUz2Qag9KJt0kbn0XaPau77vvchxuKrueCDrI/qSdFoJqmZpFPOhXKehL
3pS7JbM7wRAXWWtOKPdO136L3AB+crjUKZzRrLf3MBkI6SkI7YYntje9Xv6x8nqP9+0ntjW1HkW5
LYQ8ZtTYroux2k6kvKoSpmaWqgVZ2BXZwaHcVZGL8MAFYoXZERmIHrx2SmF/0mnvl20J39CFOJzU
8VvUkZiUdt0B5OtV65A9CGmVaNH4MYqSGZoTo6joCdIA3Y4PEj3ZZDkasF5MzYmZNuvOGBqoXc6u
q2DYtoAD1k7XoZEHIkqzVhEq2gv41hGbE9cjGwvq59r26Q33OhnI1RxLixX3Je69m7hzfqUFHdXO
0R86OR6hp61MR06bvHd4DAYi5obDa8uA2/kiUg/0+3WY1ZztpPWM5/DdaXSCFQaiCVVQ3REF1eyI
hTn2Uv3ARvlMZ50MeVEfxMzAVIHuwzjLH9CRfNdH8U1V/YsZoY8D+mKtYR0nC53C9mpwQiwJsvSW
dDlnWFP3I0KQqSbztuvHgybHcas6YxdoxYEeebUubW1jZ2a7cjAXwjjMX0egNUZajjeETJFzNya0
9Ek2g2vurQpg6xtNllfEZ62RZqIoCtKKpE/7EBUg7UIf8UJa18PGIdWGHDE9XeEL+G7mzipwnelR
GPJ+yJx9Z3e/07IhuliDHlW1fnmdSEQpKYbnRVf415oV+esm6BkoU/AS+uIXU/cvzdW+dYNj7D0n
fY5g9s4ttHSDX/RnU8WEOznpzrTUDDpDaK4HN/yB3Pa2dmfiH4CMzszh5+m4rY3CfPZSu78edELG
9GncV7V7h6jBuKFMd53U5qODim0VNupbD3oMlX/8I+vKn743gbh0iDHr4asKmd8ko+ScHXvtmonp
z8xVPJhB192aE+19hdGyic2NPVX2sndMnL8YWvVce2mkOyyrAvVHGfjO0gmnZJU0HlqwzuEXGfEr
kKWjlMFbPkOxeugiW89urxu3PAiz2Y3kARM82T9Ir3xPKzj9AI0NQHr1e2DHP0czJFgv0d9NAxVa
YXh/Ok+/QWX/Ng3VuM7C7FugOd+z3D4QtW6siqjFV1Bfx4n92lrOUwM3Y5E43p0TwDnOJtU/i5lm
6Ge2vcA8LZdJ2r7itn1EjbSWrQvn03fWNfPPoieF+jpR8bchsdod85OxkbXdXTmhDK/CvhxWTY5+
iEl+Fgjq0aqw+PfQ2birHEXSdg6HunZVkYPz1B6BWWw5bFHDyPQnJ6JDpQ37hhHd5m4AhFw9Ymy+
aT1n4Y31I0vP984aLESAzqrBRC5DqGexRoqzXZfRuil0a53X0RtJb2jeoETj0bfuqwnQH2WM9Vhm
34aoWKJl2zrKW4M4AglsehD9yGUsTT7tqo8IprCCNVF85WLQ9X4tG2tY1W1cLkuPg9oYm8tGqGeL
3mpTNbdj5d/aUXozoslZhmFzl9es4Uqon6J1HzqPaajtyb/23OCppnG/qh153RXeMxHNM5l8xGQQ
W0+RKB6HOn7u3ZIMBJF/I6oe43hRqLUWmttwEvdTx+oWJt51hwiF98TIUa53A7sMJiDcrkK7QTi2
V2H8Tizdbe12cNiNVz+LtkZuvGUjciwt17ah9F/Yev7EanDwCxCGppIPvsp3dAYPTpvOpDyQXwom
L4LCAt6R/qNtgWF5UfGAw/2Pj4dr2drGT3v0Xw3IwCsgvRu9zrZWhyxzor27rZFjLQSNR2qmx8pB
KcMCV5QstVWFGVpW7qOd2OayzViRqjy5RnPzamWTZBQa9wBqfuSRRp0utreqYG0e8mEHWvzoK5ts
DM01th5ygkVpVreu8l5U6d2hiZp57PZj62Qt2TqRWjQJTzPOirvQCYOlX/tU+5QJydK4DxOAsyzj
mNHqn0Na7HXWW7T3K7ZDu8GKNnigXoOkfa5AuAaj5MysrIOmG+9G277nLrLeXtMObqa9JZWRLywH
lp8gAD20IISS6t3BSwY6Q1LldNTH9DYg1hSKrnOA0ZNxpZ7YRrfPtoHDydjIxrsQJSx9Tfmbt+Yu
6oBEzCC5B92zZF26RmWmL/KKTCTHoghMfs8i1YI/rgmg3ohtdQ0Tg1N2YBvLPoHqbwUleMsmm6ON
PO26bKFa+5bX3gcGISjKGOCZQ1a/VVnjb3IR//anIb5K0Lqs4ir/xp4r3XTVhDJe49GOzIx+qlia
aUyuOfgQGm+UK06LSOT6MTx6uR09IY7+8ZdyQE7l+FB1atmVRAEXdvw7qIEVWpjrlwmRH1sL5tEC
tzfECxj9fcdrtwf7qmSdXvSNHV9pnZywoxOHWmvtoe+Ketl3YGIrW5TU3p2QmjjDoY+6q8zR03ey
msnQ1SK1NzoXiDfs6HutMdQmCpC1yf6xzJlYAx2RDkhoQS63d5Mq30PkmBbrPibs24ZiwYbH63ZJ
2xJMbVgEmuIE3XZR+q0eAxMAv77WqoJkESDEiU5BmZ6mh15Mo7eTwSt1bKbppjCKNRt7wnXJqxYi
fZiU++bTht8MMUCCsgQvCraYDAbaB+spEL9BjP+RsbxXBq5PFRlqHY+Z+OsGovWGkKsPJuLqPX6k
ic+4V6I5dHlG+diw31Ji6uEWxIsizrk7HU1iIr0jZQ+o073+ThIcmFYSmHwQHPWg3+gt5C4Ohd0W
IsM+iWEthCMpsfyjlV29pJ38gcrrTVZltjZ8/CZtBu1V1uW0GxVow0LsClCwEfDIVZFpP3L0LaRp
GQ8AO4uFpymmf3ANoTOW2znMFm9RIR7lCJoWVt3t1ItdPU6/a3LTV3Wl37WF+6alk1hCGAu2CISC
pxbVE+VKQQyAinTCCqCR0vINsXePkPPTTabVz2j5XsvAvS2pv6yGNgNZAa+/AI6yLnXCP+gMPHWl
8x3ySQ+GJNHvGQzkJpfefaolMFL0nmwZA9wzC3C1l5F3H7sl+y7bKLZa3e4sN6KVHB5m6eqNk3pE
TZgd6NNiTpRR7dReBaqA2j6Z26Bvmp80EK/zqSSVpBkLFo4k2Ezd8M4j9Jf1oBGF1JvuxmqQYIrc
IHkFuAU8YAd4hl4/jbodEF4EniAKs3smUbAsvF6rYt/Uwi1YaAmYItncCVGsKZDM8ZL5Ppt0MJKd
tx+9ttgnvq8fhpaEJwITunVkuzswOdMyS9pgJybT5FDfxevWLn55eaLvTDnrZXtGZcCJawutojxM
WXMFPHyCbIGpf2ECEUoITMJrPcNR62wDQuZ30lrlUlW8W5lG7I81hqwRNfwRsOIx0t7dIob9ktXb
ytNuMOUz7QUet92/Dfn0NjLYWFj835pHl6MqajDfjX1MKkrVqWTXbtZduccyvW6asv3ZZ3IF+Y79
eLmfwoHYENHe0y+IV2kkwX0ambeg7/RgJHgs1Ch/Zs4cbpSFV5MYKyr53jbujBeKKvqtPhqcuxy5
Ex0rbND2u3pqX7MwFzsHZ8wGNQcnbqbfnZMl1xgdX2Vj6Lu2KRnbKV3cXlcuvPapJuOUnIUWtGPY
EZ66GG23Xnmq/a2lebhsQ7aGhnnUhfvT6RTWhalnAmh/Bo1O8AAO92NueDd57+s7+pCkBadHNEhy
icyJM2cXDqxuqdg2mnI3bM7vuy4al1k1sEwFw6ttR+2CPeWL0w39pRbo5wIYvwrfP0v7bE08VR1K
cFW1NSQmcu+KdGTR2GN+V9YuKlucbj+KqqnSO4na8xe1i+iPQVCutnQYMmh6baER7QsroF3HwFLY
sCOTRM2sBHNj76LTJGvbcu8bBg+h90NcigvuxjP1JX43RjkERjBhT9umHePQHofM3NulX2xJiVbX
EXT0C1f5XP7FVUQrEyE+BAZ5GjGpVKQkk3i/jxOPI200YHPc6g0WIXQSYT9dKJqdKZaC3rSxZzuS
OvcnxFY06IWduo2xH6ck9w5wjp38XislDCOpBZp7zHvF6En9EExCrQZHu1bwzO8No0miYxZ47Gwb
Z7QuVCvPDBW6c7hicJFKanonnZ98mhRKWEG+XydAHaEguSI5eljpcwxNj55rXU5asTXHJliTWFld
uPxfzt9J0Q1gBDIm15OzavCkRx4ETqV3QSn2hlPU0V6PWhLpYNoPw7KvI+dp+Du7uWYJG7pJ6u5J
yaakrKn3lOXSJCL4phJzAFqTGMOmH52pWok8ZCpusEKTZh7ntck+hm1Y3YdzfQ0Id7TxS4SnMLvN
EX+1qAeSjopmBNPegDC28ZrC0m5VwV+qB+vetKP6JiSK+s3WyYshyUYEPyh/YA9qR7Kal05nEH3Y
6i1BDcoaSkGXNxt+clj3v5deLMViajogH2yNElDdvVmvhiYon8eMUNXl5I7Jd3eIewi7VmaxwjQJ
ZGKE4xq18qHmQIvmndB4+losUL4/o50N9WsYprpceYjStyWxE9uiGNSVkkXf/hzZ8b2wh05frGTw
tK3HSIcxNJhZsYrywDjkdWGRDCnDpltOtCf6a720i5owFc8lPZDZf1UCSE+WIYlpl9iZZyq7OPqg
rTI3IZP7KzH8p9fE7FJEdlL0e1FCVP4W+7Hxq65DWAW45NnHm1VJCPbXBXNj7iyejjSYDBhiTVti
EZ+/hH8uKq3WTHV4DPtJs7JyaWu+eXR1lYzLqahIWCRebyyv6aCkbxDtQx7s2DnJTpXJdEjtFCTz
aFX1XEAI3XUdeMrZtVNo64cYnPKrSKfqbmjcvr/tKjg1y7wEPX7XNDIhWIlCy9d3c2aOxBuNSn+e
5lHxnPQFO6vsk8lsuj3OiXYFm1tsgKtPFzo8Z65iIOmSOCvxgmLb+/jIyJtrAGk05j4I9fBREDk3
Ls0AvNSFBetzM4M5SPD9W8wDDhf7eJ3amyzfmIS5H4g1v6ml1l5Feho85lSVHKZEGv8rhPMkEtSl
glxw4VmemQP/2kwR6Bsork5RrrIt07IHNrQfLCsJb6Xd+FdWYQT1IhUFWG3Ng4R2p9mg066M0bK/
1RkZpsfOKJp+ldWK4x5vocuReYQOBwGXZMyoFEZw1dfwRdKcVsFjHCGOA186RvqLWcuMlFqpoZGN
TP1BVEX1W+9HSP3QH2vCSZhn4lUwi162knLRi4Dfqwi9ISp0MVa2ftvqKZgGQnssbVU2jX5NAVHe
TNKb2Msng/vy/zg7s922lWUNPxEBzsMtJVmibCe2Mzo3REbO88ynP19n31gUj4isYGNjAQsrrW52
V1dX/YPRA0zjtZb7z4UktxC48hlPgwlVAZRpOqmI7tq5w0rPVKTKf7Y00/7RUlKOoURUk+mODf/t
BsxgZT8Z/OERyjm+lhKoC40jKGObAr8Zy9HYlqlHS8nGVbs2CscbACmQEIF+We6m1BgDKxi9ci6T
glefA0II/Xe73jgef6mji5CigQoUVAgF5dil1gt6YLOZFXLvxRRE7Ad9VnAXKwozjN5NttMET62F
KMueV2WMAuWYFBitNZVKVd8R9Mo0McHd1ADR3gEOlW2KuPWk7yPflB/rrJuar6neZwo9jbr93DV+
X+zlFq8ldwqr/B5fHInEP0QArv2TDkn2rVPygVp1mOKWUDgjTknJ2NATKfVhiD41Y4Evja3C5wG1
PoX6xiFWBK5isRrwC0Q3WKcrbKnilL8JsD31O2kI2tajQHnwjVcER0/NnLxYRnDg1j5TaTqVMaYw
yD+2oicgt2eHR+Xt0yy+7vJX8A4Q6HTx8a/a+jaN9sF0Wi8we+qEUzrtQ7nUv5RQs9xKi7dAfiux
S0im0mtm5sDUFgmUJdeJ0WiMB3+9fOyCOvo5hZFGg67qPRzqwleLzt/OTNPhcHumK/scXBX9UV0l
bpIwL9abx7BsV7HhWWpWYjVTtGc7bZvvt0e5hmYAIdOoPCpMzmC3X44yhKZeZmlleIpW98+F3hbv
wyZTTkYjxR8n8ClnZ+6GjdbvSnIumBzkyYgLOfDCLgfNyJk4uzLcG6nFBUCRppOkWn/CYeg3QtLV
dqHsADiOri91N7F7L0fCEF4qJQO6r45F0Le8ko2fulzgautXXSnt09Ksf91e0KvPJkaEGYPIpQz7
fwkG4R6bSrSDkzPu2FjZtmg2IjIIuff2MFf7cjHMMgoCYNSGyY/PmVRm6m6S+XT7kKoE3dIijL4E
5TBRoXZQgnb7qtCrjeC4Nk1H4Z0jGBAAMRYL21sUghEwjc+1SnfAVfPMenLQ25P2t+d5tT+ZJyOw
PzkKQrn88gN2XLGGriroxaii9GLpwjcvNg6xNRWobE3fEgva5e0x1zYNQBtqOFSUoeiISPgm0pk+
LQE83hMa0pSBMwBSLmiwmjwM2UINfuzGHNe+pQO4l9cjXdUrIHFR0dTK7JJNKrfSg6lVLQBcJXIj
tIg/UKqnKDlkM7UwXDZvz/QqNRI0FlTm0FBmaAiGlzPN+klIqmYJmmK1hAaviV8HCYg95DtHs3Ee
Jo2Xmn1WNc7HNFWc7wHuSBvoqatggKigqbHe5KGQCpar7UNeCGszic9xUmhPNTv4uYIxvYcTvKV+
srJpeZUglk5pCmDL1eXB3dbFbYow9ajVP+vENie3GqlZbyzrypQYB2lGhKqY0HJZFV0ok6ERiMhR
E75PBwnjEso492o+psfbX1Bd2ayENgXGlqnK/N/i3RObeuhks5acc8ePSmqxdC1cOyrDzGWr9U9h
Z7Wf5CEOv4ms5MHJYud76Sf9j4Fr89Epa8rPQGnx7TZmmwqFYdDzxgRKiz86fVR/ILkwErKeQXvF
ULzDclbNmt8D9LNo3zqYjrgaRM5kr5J5PgUDlYyN07hyOkDXmyJzByR7VUIYVcxnk1LKz0pvYGRp
Nq3xQQ5tFSfx2gCiK9e8k9A21OB/94716fb6rm0ZIHcO2SZQwiuwGUirtvVpGZwNgJMHUyq/8pwx
DrcHWQlyyIyRqNIjgNew1E8tEp/6c414f20GQH56rQdBmPffNaaIoLaTfZAy7dftMf9esheZFOeO
Q+9Qg6NIdjUznhw9/Hmk9quymv6oeuM8Q1oa32ldCjClVzL7gQJ4+RoPBgR9XS1OHe536Y4wEPRI
r/ZIyzT4AADpKBofEEcX6AQMSOA/B6AkFG9rEmCXGKMcq1lN8cEehnzfkNW+GnWAP7lZBYBsZJTc
7vW4dHqKyOqUPRTyaGNV1E4kkY3vAI5CftIJKe0Mw3cfARPHhXeUfmrkuLrXUFhIXAyltK+lFpoA
3skGPvOgNx4MhXsfSEZvH1PF8tu7Op3pK5CK6+Z+jGVoFHg7pyma7JE2bZzL63RZhDUH5wsUcSmB
LRMrTaHHFPVadLa6uvooJxodcUmjZ97nzXTARFvL9gjp1e8zp6bibPiN/yE0tBJ4DTIBY61SpLZi
6mMbx+l6rwnnGjYZ0RZNlCV6Uivg6oiW0BmQT4k1ka6Wvwc5hCw8pQ0CH02eSOcxBz7270GRvUbM
QeGTPt2y7puaoT+lA/uNR5X20CSgRiOQX8BU5i305EpMdHQh90RgVHnwijV4c4Fjh1b6TUlykmsG
auhKXQURgulD9DzIdfldKpL66fZpWglSCGpBM0fdmXO8ND0CHplEyqhEQgEuPWYD7UOAFjpoOQ13
9kIadhWgFpzkht+3B165agSHBU0HXTwWlm/UBDXpPAvC+FyUgbYH0SV7dm/Lu1Ae+38tqbOjRdLO
e4in1xXy1XdSag7yHJ3LfsKpLsLzPJnoCNcjCcS/z8rmxuDs4B6DEvnlB3RyUENx0yVnJ7GiTyqi
8kdqL8a3eGykjdi7toA2XCBIqaR6xPjLoex4nsdgQuIUt+X+nZphJ+6Y9NPlsVA+/odZQX9FGwr7
nat6glYh8uGUzEqTCxp7mTrh3NsYo/bVlqfQ2DjoysrV9T+hN4F7vS7DOrMZoc/Kt5mhTNAFM1oz
36uw9MHI0dClQTY69Q8pboufiWr53/u5pNWs2E8DBY3JVRMpH93RigdsAPkc/yxzDLdZwUUK9pzQ
Blke0lKeOvCudnhO+7o+6rONTDlCM7hxTuG32wu/FvOIxlSGhaPU1cL3sR35mYMbURIk+77LnsvI
bCl1xukxMujYISrabWyr6xAEQxYJcOhtPAaph11uqzHDj7xXmuiM6vnvKQ7DfQVsD4gPXt4fo3oc
N6Lr9XiMhiYkxSr8gEiYLsdzfFxlqq6OzyqNfQU8biSPO1qn5LZ51MQvdY7H9t3tZV07Og6vBzpf
hhBtXhwdRUqmOcqxldHpDL+TZeqb1CeLo479+8ZmXh1KSGvyXuFOXWZIddXJ1J9kkhXQqA8dVeI9
7rVIj6OIvCG2shbKoeVSp0aYARmixcs2q7OsLeIgPlvZoP/IfDU9+iZis/JUTh+nsf8VdVp8nEHa
bSznkqMDs5sTAYwI8SP07Mg4L79hp1RxVcGpO9t6Wf5o9XAiNddDM37XzU4zuo4cIpRY1/V86BI5
/4CZafIll2cqX//6YYUoo07XFE0A3LsW4Rd7GVDq48SHbREryrq6PeiRZd6F3WxvnJPr1WYoXQQB
Ni/13MUeah05QZuRfWv05g9cfZs7/Cf0M0gnA/USx6JdGU2HwQjb0+05rg1M+RCGOSgcHKcWBwba
YtCNtROea1sy3sFZiul/RwW4HgVU74/MkWZkyZLqMa2Nbiv2XZ9WkjA4k9RRKWRSML/80pluB73k
SyRhiRztqz4AWjhJPx2amqeepu3x9lyvTw9vUHGPimcQNaDFcObYSrgkJeFZS9rx4ICPok2dA+8j
sd5Y1rWZGVzaJBrccFffc7ZYbHIexAxpPOyGGEfzau7Ke3oi0U6xqi02oPjpl68Yjb8JKq9l0XtH
MPlyJR1NsnwNo6Jzp1EQ0qUgOFVII4C2ijDiTCs6S7xlDyPS1getqZzP/76yEF/Zw+SZXOpi5d9k
mgqwpcLRKoYfA98H7YuES5jWw0dprBrv9ljX9zl3F9AuJHeFlulVqqd1OGkVanS25zh8X1a18rnT
ymLjA67tFYr7VIJFj+Xq4mojH6a8aGjYVA0fHR5L6P3ZTm8gV0Y3aiPSrJ1Coa+NmBDlWXbn5fqx
HfMu06bonFEEOg1Z+SfxMX8PlERzKyfNwSj5/Y7X4Zad3eo0eSQYKm8R6FyLWEsrrNdRZovOleZb
x3TMq1MelvW5HSLjP3w35CyEkjeX5NWFgkUG2qN6TPZRFNofnJAoKjrZFG0x+KlkrRwGhMKQu+TN
KbS1Llez5AhoDsqAZ3C46b1sto2065CN/RZiaYQiq+wb762sGbV9KzWo6OOYNexl1uGFyjktldJO
n7NhntKdioalQPWPgIwCKnJTkhkPehSmr3EYKT66001VuxrP08c8CJy97g/de7Urhs/AD4Zi37Rd
8TwpGQYs+Ojon3CMml7GIkbvb05kD779gIlLUc6zW1QhjMy0lfG49hW9+EwDGVdKDMr175VVyb9b
ruN7PwgzbQfDT9N3zVCGnmoOiDT5SqPcZ0aQx7sqDeSdPgomtQwl+I6uKfCJXtcAaVu+k6u415ut
tnO6epb3cY9R935UA1AxRYukFcGQkoebJFNy35W1DNhP9WH61FMnfa3HiMqBng3B2W7H4aupBfax
7dqi3NuTk2IfpcX6ByWP0LsIEit9kGwZbgyIIPB2s59IHyq6vy00jap/Ukh18WzX+iFy86CwvkTc
q1/NYvBfJGU2fxlW3f2OwBzjh6TTIAe30M6HcQ6y4IDMYZRB8MIkZDcP2N6rcTa894tRf6ztmL+2
hJyDF/TY4vtOtDUytAHw6Nx1YGGV/VSFbUVC2LP6vaWN/Q4pUVM6zXqXxicwE9a71BlUaBplP/7U
TISFd20Hud8Y7ez70BTBSycUP/W0nJ87JdJCFxM864hDGAzpUe5ThRbkiDmd1Ej57ymLTDA0jaWl
GMClxqsGcOUxreLhAfZXigNSjmmCPshDd59LafXJUFP1SdYkSb5HDjFEtyflvVmHwEfdFFld6SAH
qLAfOgOz9P1QjAVCAEnfqgfc4SqsS4DX/omyJP0AzqPeMhFdu9scWwMqwVsCzb9FzFAn9N8TGcSp
TaWUR9SgCaRybj1XhUMoxv35dsC/BpWJPNCk6AlWjur4MkfR64KNO2BB4Mykf4YVyA8BlQbXwbL1
GTCbevaxAj85Mw6AadBUuzg2fo2CjBJngb8RqlduWlWmFYoEEJVmqhyXwUWrYr/XhcOoGYIywjRi
vGs7LXiQUpO6c9PPefW+4y0X72UMgOadZY3NRmq+8o4TMgkUOviDeMjiJ+RdV49+HkbnNq+nO0iy
ycEEuHt0QsNxlbT9qqbErtsfYfHRITeBVnRgGnMpikf04oYfocZVM7fgCdTEi6IHJx+lzl1ZtB8z
q/9+e6zFbXg11iJ+i6zKKOlinmIoA/uxUI/TNHwOFOdOGZJHqonvJR0w9+1BFzfh30F5GgtqrGiU
WuJHvUlhJpQkhcq+cZJ6Sq3g5FS3tesPVtNudH0XX08MRF6BTtZf1i/2uJcDYTscFUB0jJMhR19C
y45doBVBRfhS9XfBtNU3WPlwNLaFfQdle2Cyi82iwyHSqWSYJ19rX6eGknIJfu99D5/uY5Vyfm8v
418o5ZtMVEyPBwzGrmI8Ubi6nJ5TSsOgy5F1inWpDnb6oPeWa7ahPHBH0FOj+Gf2Ekz5aUhcYwZi
7CY63Bzq3olpo6x3+/esfFah+E1nDY8G6oKLvVSHvWqFcmad6KrW+9jkhrMoSe8qX5fvbg+1pFb/
nTrNBFkVTWnezAu2uhI0TmJWoXlqO/yP4l9TX2OTOdyRNcKi0U/FUB7UMN1NUwsCGUotN3VufqlR
u9ZqE+nqJ9R6d9ncHKysdwPgSbd/4DKQ/v2BbxV/Ft9Gk2TUevMOF5Dhi59hHqXiET8MH2O64xla
5BEIv+or+LCfxvCCBPXW+IvU/Wr8xV4EfJyUaHKaJxCgbjA8Uno/RhkYmfEcBO9i41vSnitl/A4k
XovuSSbvQJ9u3CYrxw8HNx67vLKBeizxOxU0Al+ufeNUTmbk1nRH0T3Lw1PX1OWdoSSRl+s1wtb/
vvSUv9iIvLH5Y6uXx0Kfp0jHmtU45V3yXlfkvVnRtHM6UmD8Uq0Wjll5V8jGnkLoQUPZcuj/te0L
+JgLCxwBbyYKZPYiwsUSZKjAiVMv1IPio1n4n4tB6TY6AItPLBDO3NVc1DhIY023rJlkRdArbd6n
npzhQdgZjXKnmZl/vL2ci1N9NcryvVTLVdJMY+rRqn81guF7rirPnYQS+e1xFsHz7zjEDZm3piYq
YYvooRa8dXGFTb0qxxTTHHDEzvC9RWoQ2Ve4O0ZXb2xPcQTehM//jSjQmfSk6GMs04tQhsYwZFXq
1VbXfWwjIziluEq2tJdFx28MKx2qiJw36EbLSvaU+oX1+/akl2Hif7/BQIfVphHAY0184zdXIca3
EI5nMWskZT41NULjxewQHmxwbFkraQfqm4rbTag7ZK0OnDrsvur9FN1H4aB/2fg14lsuVkSTqaLg
h0TKQxC//DXSALMyBnbnWfgJtMF9Kg+PHcHbGl80zAOmpDuO2WdkabGci/ZDIHDwG9tteamJFSGs
g0r5C7a8UqjCo71vYF0VXmFrzcGQ1emT3MDX6p0RGgn+JjDritLtfNV8yVOfUz1gIxhVU7UVSBa5
0d9fIgQNhSscwvDLPo1uV3JWSVbuye3wAL78DrY5XTXHOIZK8ROyy6uh1s+3P8EiZP5vTPpCAskF
yGhZXOIRBDumRkOfNgWGFarxYg/p+yi0PVQU9zVst41jtzoglQISbBtG/rJQJzl2Y8Ijyb2isO/9
WALxW/AA9OtPCtz6Otj0yFodkP0OUYYYfYVUkcdmGqqwyz0znb/EWa28K3z9pZub8g7s/G+r7Z2P
t9f0qsotthR5AoLYQIXpWSxCS9cocwLwvPCgdbd78CLN+y4uQx64kvxYmlEBgK2HQ4aV1qPW8zyP
e6t+uf0jVsIomoPcCZS4cUFatmsdwA6RnCWFJ7W2fuzw8T73GSq7SRFb/2UokRKKEwwkaHGKp6FO
czRZc69xdE5phbYhHqvkRnA9/+2p8ne70soEMioQXTwZLwOGEvuDM2t9Di41/hr4za9BnveK2t/P
dvPr9gKu7BuLoj3JHm5DVNAW99AY6PBX67pEBamvDgmFUdhLs3VuAm73zDD7O7QOtlxoV0IATwjA
OHi6GBSyF1kU8CYjG/O+8Ex5eHK0H1pRYq5RdQ9TNu0nak9qoGyR7VZ2ytsxnUVqi+FH5cc+3M2Q
AojioweINovXUAi7vaArFy64H5o+ALkQN11mZ11ujj3dBjRdaooqTd9VbqYV55pWEzyprcfK6qwM
7kkahWTt5mKnBAUiAahIMCuujoPfOJi4D2m1SwFb/vumxGwb6JQAKCDoK3bSmztV8guzsfyowMNt
/Az/QqeMZujnLoGtDf8h3xhuZWMKKKMo6dJ8veKa6EWWy3R3cy9CXRFTKCnxjUMnNbW565NoNu98
jBWzwxhg+PHl9idcyWAEj0b08NBnpgp7OdOZ3p3al8w0CpPPKXB4l7OKlEcR7SQQ1eUUP9R5+R6k
yEbqtDbnv3AXpO743/Jh3clToBqjWXhtG99pWv4Sp+avgA6I4JLscmXLRn1t98ABoApGjBE47suJ
Yk2a8ZbPEXiEvAJ9Js2EthNoKsPZWFKRcC1SIACUNH1p/epQS9TLkbDcqdpcsUmBGgX+TddiaVag
nfUfPpxAFwJucUQr6XIUy2orG8Jd4WV2hEpIYnyyovmHaF2NbcGGaY4QDjDmq7s/twf++zcv58dd
KHMHURm50sDlm5kQPycSjDLJBfAkx8I6q3W2jFZmOlwfg+f6KUESm8J8Uxm7upkfmwnLFgome7XR
o52hdzArB8PIWkQC0IM4KFqHacAooyqxkZ+sRSlQQBAF6FWDVxDf681h7n07T5BqxFRI8jGy6poP
8IO/amX71DuSd3tx1r49uDmOki5EUu1F5M2xdQtTm1xILvMa3YUURXo3NmPum/8w0F8HORjD4DUW
n7+hv2tXTcOkwnTe112cu3GTbOzktbvLfDPI4g3aS1lSQ77PPUmhCCLr0mlSmlPSa3t1sB8xWXiO
pi0e5uoKCudT8aYSQsGXX6uzTKlGObDwbDwdfiQpYmng38zjf1g+Cohck6SQVyzCOChnihUkyb2e
KrsQQjx8qdrY3x5lLbjSYBV+vBzQq/S/syerTFXS/yZEFUmpFIQ60EBoUE9CSeIXUjCHhkaeXMu/
bg+8tojUmtkaVPfY+uLfv9ny8pCSETtD7qm0Bn9FE6oUtBwwxLo9zEpMRQSYiZlY1fHWWGzCVlVr
bKXlwmsC/WRJyndS8N9zbG9g+K5AYWRNOLeAGOdpj4jAMvNNTTwy4jqtPSdy+p+TWThPjS/hbOXP
6g7cW7qLTP5pmpLoaBul0LdO410ph8quwLeUZk5mvB+Lfou/uzZ/AxcUkmSyO3oMl8tcSEUA+lSr
POTbEFmU0wqCcoboSDyFG+d9a6jFAyQO1K7hC1beMJnlUUli/St9J4AgDpoQt7/qSrwkn+PJygtS
UDsWJxD8B9b0uVl7lhT8jid7wNObNzNu6nfN6MQb99jaxCjVKAImL7j+i9FyVUqJy0Ptaa0RfZhU
a7ozSkzotLKzNrbrSjjDMJqZ4VxD2XsJ3osqRPjbmYkNjvrqq/En+t9Hs/dBDs8H3zL2AT6FG5fP
dTFC2CoKzA71dfbxsiAyaE5FX1YuvSymuGbbIYB/+ZNjfrZU9Icy+TAMwQ88Dl4hWx5tbYOn8v8M
z9aEbCG6QSJEvYkEmZ0JnRa99KTR/Ckb077QclfO0q+yb+8i5R7d33ezHf9W+69tXW/chlfxT6jV
U/wQcAXhdbPYtEPWYeHdxTGqrPqhjM0nJXamY9DqmjuOduTaLTKgoZy8YD+55WN1xa0XUvkAt7mM
ecYCAF7MvBjhcUaxFXmA1jPzXjG9eWz6z35pNf0Za5W9j4xpqzsPbao95TFqU8eRhji6krjf6W6r
yYP+zk6lfD5HYAazk611dYdqqdXexUMqeYoFaX+vhnTJCUBpZe2phkvZRgPqatPCL6K/RepCgOGi
WsRYPMfgF+g+MhQ9NY6sRxxLMr6CffcQon7IUxW1JWfjoIjr4SLDE2OSVPLNKKFdgXacCLvuASFY
UNn5fHRwbTthMbJVHLs6+YzCkwNfDD4V+eTi6eEbA5dfmMReM9oSWIr4ObDj6D6FyLZ1CEUQWUyI
M4her8rtQaxZBJks6iPkCaLYy0znVKSqAut2fI4keW811ZkCv2t3xmtUG4+y0+7QeTlZavQ69u1m
U0V8rqtfwuMARBuNRS7Oy/PY1Zk5KlUTe2aGyet+7v0RKV+7nLtdU01yeQ6HoLZcf4T60SlS2u9r
fYrQsqV5h1RUFA3vQguxUNfGhiK4N9Fy090Yg9FP1USBZadh+eW83r4QVn/zX2Ih2EoNgtjlb27o
CSIyCv4OTPZB6qk9zSnSHMghTZJ0x+78R7822n/AKxGAIaXgmX8VtOzeUlvJNBKvbjTF3/mgSJDp
KibDPEo4LsA07Ir04+1JXt16YkzCEQUGiFNXzOVR4UoMsjnx/FRp4LRXfxSYOrAn0z18Qm1jR67s
fQCkaCEBpaTHtFSXmFFDCma5SzxNy36njXM/U4hwM2faYsCvDWSQ6ALF4PV7zVr2K5BPhZJ4Uz/4
52aK9ademod7WS2tDaDDStRA2kmjC6EAGoOddblNMKVOqI5OiefIXbevTCTJYp6QG8ng2oQAL2Lq
KNpjVy6Z3CYdjThgMn7RDmiH+gTCFIMZ9E3Gw+0tsTYhXC7oBCpcn1e9fxlxqtAeutgrHHKuQrVQ
YjTpXPz7KBZuMpSzRbVgCdCJMVOw/MoUsakM8MkM80Ntwiu4PcrastGCpXLmoGjCpXz5cVCGwR44
bZDfL9TEnSYciXMSBjecTevfl40bi7YKTSCg2PJiH6RF5I+hLW79VE6PlSKpZzUzt7jcK0EJfDOF
XN2i66Usuw5QAwKarnycOAtRdJMLpOuqVzDKpava+kd/KsrT7SVciRAgPUA2MaomTEUvl1DV0y6m
uxJ7Wt4cZYUSJJgf18JiOGi3PFpXMidEdDQeOwL+TKi4HEtSsqCV1ZFrQmuL0G2lSv1Z6OnoSmFu
i6aVvR+cpHJRlFae46icvNtzXcs6HEuQmTQaLJQmL8f3EfutjNBKvCzLAwW94gxR3iYM0gdqPqOz
a8qwt99HTd1R942nfNy6sv/W/xYXJY1EgecHGEpraZEdQITL4YZEiSdVxmTt7MaGfZS2kjG4RY1X
AvI2OHi6tRY1QOgQTRQG3GqNqkpTh8cwQwsHMY/pNAYBOXeEYuWXrrUmRHwbyAkf51mJXyqtHNKj
lmqTvbflsU33aRJmj5M+DZPbG1od4mpiSMpOwz7b3Dgmf+Phcobm/7o5hBjqBJdrjIVrlKRwSr0y
yMzntFCKnVz5QN0jdaYAqn6nk5fsMESL9rWV5Hs/yKejQW8XRCTy51IbmLsqRDwxoZO565XO2gi1
K0cMwwrRuRCJJ7n05Q/sTURTQgm9VikD/eMA1gMaZN/Fs3MMQ/+HkYKQvL3ttkZcbPtiTLtmNHmn
S+qQ7LTK/kPX4TxrZQyza/wzpf3L7QHX3kfMkQkKNzSBG7icY476IvU1OfBwNleBjcYfm656pCnw
0WpVtNDSfZNWR3qR8F6zQx5usahF0FhsAu4W8hyo4iQ7qriD3rzPUIacknSqxIyn4GBXI9q2Vl/c
mWNebFwBq4tLVi/UcIRqw+JEGQ5Oj2XVBZ5a2692gNSalWcZZSkNzzn9XFuhurHF1yZHfZrXNhJa
vMYWk7NQ2JbGJA68SY4cN5xwIwoqpDIp/qr/HpyBApLh0puVeS0thkJ3KDZUIGye78TREzjl5r6Z
zJrn/TBQBJ+r4+2Ns7aY8GZp6fGkECWFy++mNxr2CsoUoBuPRNiof56r7jXuiSOa7xlKtWU8t3L5
oAfD7a2JhtRVA7qREF+Gghx45pBnd77wu3Mavdp1E6DSaq5+357e37LLcl+ia0EDA34DbeBFcArj
IMMONw29hOfng1o1FpJeRODJ1H1XskP7JUJ52a3DoTg6Q2ycdF8fjnqcpA9KGAX7xsSK5PZvEp/w
6ifBCKLdSDEfeZXLJW/7upqMIgy9sIlMF+GzT77czxuHZHWd3wyiXg4SovyO+5cYJMgqtJiR6bL1
9j4ouidgNBvwq9VNJArs4K/4uMZiEzU6aqwk6KGHuB8ijcrwlCo6OufaAfbnvZFpH26v4NrkCHLi
gPAeIN+8nBwSP8roj07g9RMuGsfCMMPiEAV6ENzV2YSkoDFP/0rd5y1H4Uf4zRNmtStrVAR5y7lM
UulUa/aEfQYuNXH3ZYjkj/hFPdkUa//DHHmCUCwGFIV+/+Uce7vISpSwpRP3vpIc7Lps7gK/bj9A
DTzWsoO3yu0B14IcSBvbESx6mqhi0d9GcC0q9bEupJOehdp+npL6FIzG58CxtnB0YjssDwD6iqCr
4P8JePDlSGVnSNDLFelk+iZpUAgkcl+BBoUdYth4hqBdZgWVskfefPyZBZG8ERRWkkLBLtUEm4vC
3vKlIk1+rgPVkE55AnchDwCZJWManxGBlh4gach7zGOmJ4TsE+/2Gq9e07yNEG2yhPPmslssUeYO
6pqhHZRdPuhj0D+0mJ/EB4wcq3f91AXPziTPvyu1kvsdxjT+97iYMJyqyqSs/sMWA3ckKJC84Knq
Xn6HQJ04onClPccuvkqqflTa7B4Jzh9Bl29U/9Y+Ocgqasg2Agb68i0Vz1MjR5IkndLA/pX3YerW
c4pkurbXp/zBidpDUCiCo+hv5H5ru9pB7ppLVQecs/zWlaaX6py25EXZXO3ySKUmJWFHkVr4c97+
uGtRiUcGT3mbag8omcvlnIZ5sDtbDbymsLtT5Ev2oTTqH5NV58eqroz/cHPz8QhFoopwJR81gaKe
w4ysdkT20I3mmtJjcYChFrhjO+9kfHFuz08cy+WxpU9OUUm88Tk6l/MzkymEzUnepZPoZ15W1oFy
N2qkLBvZ88pAJg8JiyIdlnUIiVwO1Jo6ggw47p3qrI4esIDK9+Attxh7K5eWQMRA8eEmoTAt/v2b
eNfEw9w480BJOJg+yzYmo5H/dUiiAwCLU5dJwcasVo7AxXiL01a0c6OHfiedoiZ8SfPyGJeq1weZ
FyrZ+ygZvaTSP0/dfLj91a4hf2z/t/MUv+vNPLPZltNCEiGnwNCoyyrh4UUFqDEkN9SMAzI5SAEW
7/Sww3apvbs9/Mr54zFA0swLmN7n0vhNK/vaAf1N96IbYS4qiH6hKoKpWtZYG+dv7YNCF7LE8wec
hKFdThR16kaT5zzyKj2WvvStHu8IZP4Z5FF0zBvVOBjIbm3El7VBuccswHig4+wlvF0e6jkHmxJ6
g6l/VyLpy9w06OSXd00ooy09dsfb67n6OXWKeXCQUfDgErucZVQgJzj5BhxMKW+8QtbQjx+xN6lL
w94Fcq65eTZ1kLFV6UsXV9EhpdLy+/aPWIl0lLO5PTmblDb+tqzebClZBQw7RFLgIfudVfu0r+iE
WYqfQqzQZB9LUcluh43ws3JrC/UWqkhkmBCkF+GntuSqGdI29OYqkE+dIt4QifOE8H57StNUOlix
or+UThZ9uD3btXDEA4LXA6V1kKuLgxvU5pRikBZ7YeZ3T+mclZ6B9djGh12bHoV08XwWLYMlBjHL
8ziwk5nyadncI/D2MjnFQyonf1B1+iVVyX1a6RufcW1ib4dcRAa8ueq06aeYh7QxYM5idca7PK7D
fyS5iTYIUFUhk0SRE8XrxcHU9SgyJ7wEPRuLK5AM1oMS9PMBf5StGLsSbWBAUbWF741srLM4HEkh
HOp1TqPcV+03DRPaP9hz/c6r4p/b/cxJIB1RMgSeQmpxeQyRwIs1q6x5X9W4JkEOfYQ2P7tOn/57
N4LJQM9HDtMA8LtYvLqxqhqJv9Cjf6o8aENuunWlFhtheiWMXYyyuHLLuszHmqKhl+O4tasLFC+t
rPyiipayHEquMpqnfz5VFmgYB1A2Grs8ri4X0IpDs9EGO/OkzoYtjUWkh92ttIEbWNkQog8G4F0m
Rl+pe6qZJcdhrmfeQC0JHJvfyS8y5DwT7yDWfOOKp0rDr17kSLaM8KTAFLLfl1u9BF+aFBOz0gN5
eoxMaXjV9A4LBFsdXHsaCrdp2ifk9aq9FZq1qyRo6w3ggMKhfpD0MNsHOsR55F3DYxNpH5Q5lB8i
OfimtWl3bEd8Ryucmt5bVfkh7vvxTvx3XZKfy7jmEdVVXzHiC9zEjr/bc/NOAXmL0spjravnGI07
ndfY5wbHxl0u0Rp3+2TAi6vsp7tZ7+c71KlUCD4aZkRYAe6iGkXZKozkx1zvJhQD8DBQGs3/FQyh
Z+ZlddfyQrkrMSpFoxL/B63yPwZN2LtRV57ZpOgS6lV/DLTgW+yDuG993E6oewWuag2vEA3+hLbz
VBgB1Ca7Vu5zXd1XlvMOlsuhK+yPqp/JbllPJpJ9+AQOVfwDFdj0kyl85II+SXcooj6oiMe73EnO
bmqBp5kBGEK5il7yLj/2WvC5LuwTchb4+KgDdnrl+Lv2+1eylnxvF8Il0JK+jg1RrxucZ1QEHgxE
4e0kvzdmGVM35xAN0gHxwOjcS85r38qfbTnPDyoixm4AQ8nF6/Fpnq2H0Zl+yJGJzWuzD1ODurfz
WPR57mLWbO7MwDafcyPMcROADwvQrj0TKykq+sbjXI2POD3/nHoWLYoC2UXp4f84O5PlOpGuXV8R
ESQ9U5rdaau1ZNmaEJYbEpK+h6v/n12Dc8qywor6JjWocpkNJJlrvettsBDO3SYsUEAfnK2sIkek
w62cJy0wumTnFySLzOajuxB160mdFyb75IpFlgeOnX1W8+VN1OUVqRWvxFvcaowajr223W0YRpwY
QYz7UunjDhcVP3JyhwCytszDevS9nbkkBCIlhFMahUdGImPXIEubMVx8st8agpycTqRYzOf+3mFl
7BEgeFc4Ra5nAgHv9MKknbTIr+nHerzGO78L18kf9rZculsbw+RD5SZ9YOFKGFstgwJhKP1cyLw4
2fo6hdCQUlZcdrRtsoFgsviBpdXX/mbcmoXz2iUJWaItwnC7+7pmE2aVhmgRyK36jqTOaHYy70x0
VXGV6ZL3bM9PPjzCYJ2dPqomAEdkodbB94pru6xvBRmyZA1889vS1sOM5Fqe//DFlCT+TWRwQToU
4xe3dR8Sl7BJq0LZi3YlS5f0LrMJ8hGDjWtmPffXuTGMBx4rIho1aoE2JiI2VvNHx/AhYNRxZ/pJ
s/M6pz3AoFeHdUsR7XvKi3UNmrUUBlaqAl7vYj6mcrH2q8q3O6tpmR3Vwg2durzrC/dKU/W9UfRu
7EzEqa0liX9KWIS1liOmGqb/FdImcl5p7KH3HUA7l4BYb+6dRdGWugyYE823+KsuQVmkyylrerJW
ZLMFOECgjnb0Npy09Ltb5w6RvWKKk0VvI6d3PiGibuOqyb54DFuidNGuuk2z43raHiYIlEnfVYFv
kf1E93VIkyzGKvunVhfQwogJE6KzSBDUULoXPBafiMtC6PdSVgeTWFJ8KQs3KKzl0OvTwqczPWfZ
miCLJ6xxrdqrrLC/+Cr7SrlJkEtb8r3YGpGqtZkcyB25acZai1ap5DWZOvqermoME0a8kY7waee4
7GRDnr2Qc6tzCKidZXo/K2d8rJqEgM7mSDJQ5BpGu7cb735c/BNZsx1FdXtuWJhRCyUeYzB8r82J
D9Gd64386KIKZtqcYO2X8jA6SkS4D18bgLChyqWxGzLjipLhalTTD0san5y8VVFhMxfLZGIwt7B/
NqV9p5x+3BcWSReurv2qK7kcIQJ+/vvJ+071fnHmZPoLlxcU+g3+TDYSjmZuXR152UtKGppV57Ex
G5TQOjRYtsia2N4PCox3D+J/HYxvCoxiXJcRfKg8Jl39lE/2J9HKm9VvXv9+b++UtNzbBdACOEUi
9aak1e1WOW4Kb33NcrK4PUkQtP0hGeXdJwiATzkLDwvw5ffaRbeUNdOncDMVQSGy0TJG20IvT3wY
kA/dJc8+Iv+/U6DhKMDZi90flNa3hgrlUJoEOtrlkXA1cp6TB/xjruFgXZeDExvZR5Fa/yyCt4WM
SQUDHAxES3rV77eISwx1WVlTnuGCUR1ERfaElY7Jkyit5bZFAIzLTCfwI5mKH3aWJiyhpU/sMK1U
dmvWafG4uPNMiOyFixDqecVe3Y+cwtlKMBIRDlWlwnU2k2Gvck73cFOrbYR/Xw7vrTqov3AcLua3
JGH9fhdV5si+wUjoKAd7i9whN/Z66ayMx5F4/Q+XoqAFaSSx4g8J9UXg6Y0D4nDG9CLUshoxuiTp
dF7mPPrvl7rMIg0o29hbvlX12/PiTtrMXWESiqK//97U2ktfux89vXdaUl4/QANlyMVl8s0aqDKc
MzuzKY5e3xs7bXXk4yjYdNO6l5Hv8A/PZhOd+1R+0PS8994Y7UL4xxb9Qqv8/b3NSu9VIVVxHJfR
jYuNAHsNUvWU9h9sS+/tF2CaAFOox+hG3txil3UEdpHYdywgzkXtops3jr54H9zOuw8SZTG+bjxO
LvP77SSZRm5Kwu2YlTHvVel8cuvVDAZ3wGtizcZrAzedI2ZozQfeq+/eHuotkBpQwD9AhUZhyZdu
Hbr+HK/4zRb3SyX+hzECbnX//yJv7g76ylZkBRdJkIzd+3XF14294p4JuRP7szN+0Dm+txVecktw
OyE2Babjm6fZsOFi6FEcs9k5CnN6dv3qqrKRhnAOY5mlPnTpeW+/591BlroYxP8xsPK0zfXVnBVH
2MTzcalcAGnPSyMEcm1kZ+v6PyAmFxPA/3fBN7co1l5t25qyYAbC7id9i5Fj3JrtMP73XesCZBjw
z1BOIn75/VnmBeAzdnzsWpUpmDKVlQicaRz3OBE2wwcXe6c5/u1ib+7KJQdQTTPWY2peaWi6q8zU
ngt/fXGkd+8XONUPaOGpg/77KeAzd/pn7AZL+61z1aTVCxAA7iB9XdAybsI8k8eB+7OFEP7vW/N7
twht9HICsHv9EUBjt0uTzw3s27VvjIueuMm3Y+eVQ3HyErN42SAEf8WnaxIPak1n42n2p7KI//4j
3tluLlRcXLoYRumcfr+/1HSclkpPJmjHc0KwSNtqzSf+TRUhFmsOBdH2V6lbDCfyY90P9tN3vpSL
obRv4BIBXvrWeN+tlSgWh/s3Fd7kJVnwo3EDpHGbyI88X969FIxghqgQnv+YV5ckKCJRXNSR3is7
rEZehVohrdCbKOrzLtV//f2pvje7vWjQqP0xrrygSr8/1mIlmBs4Th0VtkmTdE+ms95ko34/eMld
Uq7fhzI1omR2dtm2XE+rePjgBxhc4E1NdnGJoAakcDchJ//+A6ZmUdbQMpS2k8FXN5U9qGdvsaYk
MFe3/5kaiXGepnxLQtmmzveycy58ulkjmNcavUvEemaY/9Us/mJBwAMBOGKWziz599+EkC3vlik3
jmxOynihAly9b7h8DWe15vbd35/A21d+OafR56FKpfghOPHNxfJprhEfjjp2DrIg3N6DVlhr+N9Z
bXGDw1T2wYf09qS5EIyRG1G5Ibd1WNa/3xx+WDYrDIPU1M7zr+g4Zxw9LULnkrI8ESqfBUMjs/+4
W3FRPh+uxltmVP52ojQ1LQ7exapODoFOp6zsyVDQ0zXylJPv/+Pz/OdSVFjsV5wCb6VFnSp4nBue
+Kpds9hXVh8hJV53hs5dmfo0fnBrbzemy61xpkG8oDP700Jwwr50qmZLnfLcN4ONkcsFdywwNDU/
bYSenZWOSi/HEP/z32/0bR30z4Xh7rEtw+iGpfj7iyy2xW9WolhJGHXIFve36t4q1vqDD/S9q1wC
KBjIYyL+h7HJOhEJTQeHe6/m9/BMpXmeja364F4up+S/d4HLvXAXFwW44V8IQr/fi8YmJKSBdX/i
Q9vz1mQIDZesIE0bP7Iih075zsXw1LKY4DJVIYHi94v5TmF0E8yuEwEz2EHl1HThiAPqHk9rEoCZ
9hFg63mLmx2krcjqmr1cxo4zN9UehUOWBpUmFPCpWn09SFyn+bomIFcr7d9hEy2w0bo2lw/MTK/q
bs1a5ohN8rgRC3ybrBKiCN6sEMS7DP1r19dbEmBa3D9r6So+ecU0Hgjs6fcoAgiUm139hr8UoH8W
c39LuT9kYWtZy5EzEKoP/ph1oOdbfgOpIj8vs1uHYiZCLbK6zPm8CDF/lmwwxH25g8xR91v9L71q
hqfcEkWcSWvOCB2fna+l1c5+WGYFZvS+o34OjtEkgb+k1ZGacPniumU784Mm/JTtFK55mGUkv9uq
FDsETn1GnzxpbCRr9mjwFz6uyBv3ENV9jBnNFu1J4hnPOChiNUsgxBYNWwGxY8gu4GJTJ6g4fP2H
sW4mcchZ5b6o0Vi+6ANGBiiyS+R8NX8osWD5Yw24XFeGu53qrONocBZ9Zy/kXTLwH3p2sGk5OPNi
PcIf1+NxKcsXpy80YOFVG/NgcURzmh2h0qjcmlaP5jJTP6CyT/jskjMcmFM+5zHZUem3ZJ2ck9cx
hgtXLEv5PXVDUddNMTnhgABFN/H8sYQEQvXEXrMV25pYTC8apJiCCfvcR8kGcRBlVu0FkPexUyQj
ypUIYH6JvhURAVmTvk/G2s6CRitG7JKZC3+exzH5pSVC2VceiOyjvjjyqW6UuiqJz7rOQCj3xKGu
d4m40D0wU3jc3MG9TRq7PiZLsZAWuHnjacXz9pwa2MxMrqwPQEx5tWMK7xbYBeMmFHiJVREEsBbj
UoTKU+kdNHu9COq0aSEhz3VponpTThFh5G/5wTwZNV4R5PqgXvIGrBkHO7JTRgaDV7ifRmlZ3c5U
TueFJUjt4wAJ7Auefq6KDWMDmB+Q3p4hj4xPPjKkgc1yHc6gTb57BAfbtqgSNgqiohoMQkU0SABG
0t0TKKyOkIbtPjRELe/cgokrsnb5Tcv76WbS3AbLaH8NJUbDePoIPQv6ZSm+lH2bXV808kBaXj88
+2LUbplSiT4W7jKW+3pozfu295IlJM0NjHmQJnl5jdSmG0dMnh0lGbMqM1lacdf6q+lGppz1aCy0
NNRXAuCvOnNerhycl8XeIRpkYJPYttMya2LftZb9ZQK8m0lHKqUbrJPVnX3NLJ+LTjRmYGCXevS0
tYmp1Koi8JHRd/eYs3uMS5Ky7tmCKvlo+E15VfstRjDTai8nepou32HK0RthP3Ttd/yMUYU4yLZB
faf261DrtX8mrZKFmNdu4RK81/TOg1Xly6ntCq0OAdG3n83F0qXTUpLJhddcQs/9SVtDi8yoQwLw
G6x2t2CdvgrnWkp9wah7k1vcG2ZihdNUi4OfSedl0stpr40OChx/6cI8XYtYbdhLq7XqWFe5/wRx
t2PVg//vR5jC38vJ7b+Ng93etDQNJ6PKs+skKeyRPLDWjzom90+OWec3+dK0J0hu231nWcWnyazL
16UZ3HtvwoPUHbf8FX/U5aYnWrVkqGiMxwxDv1drU9XlgW/Ws5mY62HT88QNiH30yrgdlua71Yzl
DgnNuh+HxvqZDblb3TleactQGZtN1s0Cj2B22/EkKqP+DgHZPA+yn2DHeNZxdqvtKVXmuLPdXN2O
WVueEFht+6nc2F2XXFzJkvzwnSyl2Fdi83fjVGu7HhFqE+Td0L/Mub4FuWZNcZU3zLkGUOUV1+vG
OU22HD9T6yTxlk3UwArP6wdB2Bm5L7WCJoN+YpFM6AfvuJiMjuggjNvKb/1DMzv2sXKteB5freRz
b98AlxiC/divDw097RRqIpdMDzD1sEJVKrA2saQyPbZejgABg3aQTZgo0xM8SutmEK0TJ/po3SQ2
rsVlrndnaPz+nrxHuas3177LUqU/uF05mEFXS3WjAEuv0Ga1p8Fqk3io6lELLatWLrOwRoSLVTJf
cC8SwbJw0FL1JJR8rtBYnGqrWmJPW8Zb2x7afU3E/cFvC3/XF/Z6PzZNepr7MT8rARWSD0jfPi9U
CzcyxwyYjSuZ4dcxF1NDrZ5gatpd6ItenfPRk3fYjnc1w9Zym6NWt4iWq+zVILmoL3Zj5qYHzx+n
o+kutYPIyMrSUHNKGf29fvuzcLzQNy8WJB5ER9qN38sQycStqEuXIFI/KfZG6rgzsoFui8DVvAh9
lX7ldOqrFBbn7d8vbfxZAiH9oACCpYDu+g8KgcTMfGuajnrcUZ0WOsagn4rRMNvAJkh3p1mbFZu1
l94mBW3SZR/WzB8bNJWHqe1wfReZsVfC3m47WRjYWW4ZqXeDMNVV05lDFSHBYELmMFEdYHJeDoit
tgLPHpfT2CVeuvv7/VxK3d/LR6xHyAfHy8CjWH3b0zhVam0rH8RJF0v3eYC4f98wRMajeeOTUR/N
Lf6sVnl6lzYDifxFB31psf5FFasr2yJdgAhZ21nS8+pJez9NzrDXGiv54M7+0HpYtKAXt3BYDDRt
yCt+v9YMhLvV9lqcTHjsQVJ2kvzErNhXFgcAXz/ex9v03WOP+jwUWLRbWe+fbHvCTxS+UJxU4we4
7x+QweUXQb68lOyIeqAJ/v6LXFdCbsm24gSHFXujeWvd2F7TH5vst7BJOnlXSH08QJbD1YE4mn09
mk6w+vb0wSp+i0v980NYvA4v3bCY6/z+QxKyzaXRL8WpyUoSGd0Mtd3UyijHEgXGBLN+S6Yj/tik
LsFr+Mjk673vl5EIYxhooHTTl2/sX6ugFc6St/Tsp6rBR93GPu56aqC65rqxxpZTvQDlQuezSu2D
+35v+XE5WHvkeP+pwDfMciWtgI4za4URKdSVexSZ83U56+YHTNA/mJmXZ8xkjiwaeG4Ymr3ZpJS7
QAnqHXXqdQJ1t7pcJrQNzXpXELYWj4m/xVM1pAe2MBVsaoPj4U7yAzzmvSfN5OTiZgQllcb+zZPe
SHKo87E4barrbk1V9XEiHQ2BaVY/mYNrh7li0G3acxf/fWN571HDSkUjY4B//pG0knrkETidWZw6
TNWAeD3SlKDX3G7D5B7+fql3VjMgK0gQTxmk8e0elnvVlAAQFQQ+ViqounKkyMXRO3PlsMtW6UeY
EJ7czBGR8OuPnD7fecQQuxDMId/CDudtbI7jWGouk7Q4KRN6DKf1k9krChKPnD/4AhB4+kp7zmpn
+P73237nCeNZxCAOrwUwt7ecw3Smcy2ghJ76Yu52JUEmgYDHdT9ySnywmN97whAbmaPjHolU783G
NS5rR21vcOiROXlWA6Et+lpZYdsvn62sqk4WunUgjmbFRD/p/of3Szgh0Q8ct5z8bxaxtlwkKy4Z
4A08+XDwaixVqAwjtxJN5KTueHZcGoAq17pjv3kf2WG99yXTYOHXjtPeRehwAWL/tV2JpickzBpT
amyhYb5t2Bltlp6mv+CyQ8nxAGC/bGjoz6aFiiAgT6gZd9VQ1PIDhO5PSAmihkft88+KY1L5+y/x
NeaEaSXTE2E+5dl3q2kMQEbbj5A57Gree+WwFqGVs7aw/Htz07q9jU5JKuOpnaj9GnM0j+hqi10x
+Pluc50lIOx9DUZMiKI869ATdIsH7Ot8W3X17JAkBDy0ffNL+ozRwLdctDQL3WiEW4a2U8M/Nk4X
/eI0hINHrWojzPGNOvNAz7pofxElDanOzB5sP5d7p4O2Y205/7e3SFrhTL4QB/JZG/yfODY8zgae
Nhz2X/FlQEmPMQ+Cea2FhDA6cJP04yZZOoY/qsPW1OsLcIl6pbDC+9Qi5LkU7BstxSqJ3UswSeeB
SOYqKnO5xKmBYnLq4ZQZvcV9IE2NgA5uVrXesyCmcJyKZ6c1N0AY8zjMy2eVZ1YwDa11LMpUCzbP
zq79FbJWqXw4wY170bd6v9J5OTTaCPBgd3eJZL7mkcEU297wXMuGvmDMphjWzmHKi6d1nkmSLNvP
2tzbFDN5H+CgTxfTF3QdS58GgAOQneSTobKHBv+2yLK7Y1UmyQ6afAY1auR/SQ1Cpwy4aWaRhcDk
WKm3zLh7++RV9nNTJA5OWrl2yl2iyMGel8Bz1PPaLV9XU1rfCg2so0rW9taC74hXiWhPZl3vcHtA
cpAbHv33ku/gCtv7xXeW3eaTFOWQZRV5A8gK5g4I/gsLjyxc7W7msiZqQhvtAFuVIdBEPYWNr/xQ
NeXjSk7XzeQt16ZmpjdkYsE9HJt7z8KnVs/NF9A7PbCddN3pkMaiWY5+ZA7ma0PxtW9HsR7Tzpyi
BgVo2NlrHQ/GOIelcNOQ+Lg+cpX3XQojIzbIvbtgYUGDX22U05+ehKqJKCH0Mej1DivehBMzpySO
srQuI61YjdiaXevnrJl62IwpuugViWM4la7/2jlAczO8xm1hkyqGcU81cyt78x6+GplUq2NEWr3Z
UO7cPK5gsY7l9mKs5HMJR7sr2s07aJ38VC2EXwCy3BFJLoPKsfatquSNvhHKULhad5UStU0sVal2
rtiyuLPd9QpR1p7/xnTfX1lQKkOAC1k1KAj+sqa5DB2pCR7b8s1J9CVIW3m/gkicK+ryJSDoqdsV
pnDizF25+Z6mE8p2j6Oz45075d/UQssvZMhdq+pDqdtXdkebPZj+TaqWJbRmC5xxMJdAesKN6zXX
X0Go6HZy8c3H1cuR832jslNFvJyL6Gvvu8USNrOnR0MtNlzknOwwet4vBS8yqFZphMmkvwCtyACX
qwG300HsstktYrxu+8iEk4g8zIxAGVlBWnM9TLkW0JD98L3sksI8Ijvm6A+7xsp2WqrdWU3/2ibu
LwI0X0lr8A96V/0QTnu9DFQImcs7Il2tCqHffwJlvUrczHrOzKXcEQ7Z/Zqm8gbL3Sm0s+ax6rmq
bCDo5pX9xbBs8Np8/tIXix56ZlrEvWYsrziMWLtE5fycEnVpUzvP21wPF30OeZoT9OvK+lJ5qB6d
co4o426NMjljZTfdVjznu7Qdb1W3vFyCDUN9KOYbkXSfTdndO1OZsnXRg8M4nFd/Z0jHx4nfGQO4
nMRRVYVATEoImCIAI9TM7JeRi7HYLZZbnvM2D3OnbOI0G6w7qLg4v3eqJ6Tb+tLWThb2KzPFKnVT
7Oy4ApGIWGHDMc8COxNd6Jjtr7UC7gI6zyOgsPbaa4UV6VV+s2Cfe8C4rA4yz6mC0doaQlMdPTTK
Sovq0QaCSVzIqZazjrttqMtQn3PrRi7CCfG9ySOzYqfnY7qz3Yo+ODefK8/9oirNX4JiVKAUqf6q
axoH7mK4p6Gtm3BLhB/ok7Cj1iIr2e/S3aQtdQQTp7hSKzZ4UIqtuO3Tbu9tk7drIWVG/ZzeQQp4
zNNajweZ1FHGTk0sjrzXVnveb6OOcUpTuTdZgcMeLgJD5EJZuyG87bUCDwpouYHK6GE1NDth1uv3
xZIOwdAlzr5JUw4wQvb2k6WvdxT9RVjjMX6NgJxRQ44TvacGQOBF7VdDXBva9mMxJKAM+dfCUz30
/mG6r9vtp9s0FYi718eYBXDGtIXYeZsFw8bvj7yR+mFkDMzH3s3RkmE4XaZWHczFciAdk3y4Ujlx
imIm8IdN5tE0uSuIJtWqWGqP8w1IdhxWK/L7mb6kZZ7q8njgK3ypZlOEM1MuvlCpPQhllHsx+SX5
Evq9Xq8PVVs557qQ8I5NoOdNUyTaG2Y33rZdpgJ3a7rHRqXrwt8iHmxZEzDUWdBmbW+Km5kw0kn1
w04HP9lbZXbDwv/elDlM8ERwQGGEREygipkHDAGobBPAeEN+lUDU12CtUWQTcyHy7auYtJ+aa8tY
FOgrPI9EQEa1dazS6YsxldXBzmBw22Xnwv0w7jXSg4N8sEZyGGvIz4TzBXIp5O3opkAgPJulu7gE
d9Q/iZ5cjXAZw0E0FpMpKxQk/oZm7mmhkdkdL3L7mRQAuLqWwnKv2x811Gb4xtZ8NEEbrpPNWi5j
AjzEtOZMFt8YJxbe0mXddtG6jT+tdqyDZmzHq9Fsb4XePjfSfMk0R+37zgB0bqoxHqcqDVn0jNBK
VzvUzFCCzW1/2j2sJ+nbj75fDPdpPySgr00d2gOHnjCWjCMp24LBb1SsN8mvljiX/TgRiF32vkVO
K2CrXiLhM5LqrMqe4ZojzsJk5rxKS+3sqjcjCsYVaz5XnQ0/KfdVK9W+8NLiPjE2LyxgOt7l5VqD
bsDenjr3V1UnL4XaxGkjCyEY5fjNLrVvG04U+9WbsMgmfzCUluRJ9xxQec3QCz70GHSgzsGwSm+X
NQaDDO2SntAZ910j5W41EmYwvnpVFnhsAbQZI+0mkHLUFRuLXLhS/ZQwpDpAGrvvS6cPTVV8TaTG
0GTAFcJSHK90znwW4qfULBW6zXCdb7OKkrVh3LcRTl5DLHCdJ20G6OUFNA+pxWzI8pPktnfYLzvW
b4gguzxL9B4HOfXbDhXkQ5vCLdILDwqsm3TTU9bOD9tsiEdrkrdi9L/LOT+PbXuZPKvqbvEob2ZD
ufCT03o34Tyzq9r5bskbK1Kt+9MzC1QxTtYH+JMcsXrU9qrgmyWyzDozZeY4cvCKQm7UfkXjxnfs
Fl/9iWKM7rzZZakDHgtVjiRNO79GjvFFMY6IgBWJRxucKazsvA3NBGGFVxewdwFBcR7ujEDgUxRg
EQGEhinwfVvNG/GsepTNfFSbsKarwV1+MMm/Mabxqzboyc6rXMhjDHJDKJpsjpneROM63PdG8UNP
qieZG02wUvx/znWOQYWaMgSBQf2flhXtk91cMd2o6TCsigKnoCA0vBFOAJoJtyoAu2Fjh/6AWslZ
3TxYG9aNPtkzso/uqhzaq1r5n1LfzKPRyzSWg7KO9WVc1PnqGXPjfQFHMZiq5g6TvIoYiRF1Q+HF
rj5cz5kxzwR6jtZ5ztP0lX+/ctan63PW5WiWB7dkA2I0M5e9t0eTMjGN7ed78lLdWMcZO8DvYIrz
km+oN1H8JroWty0Rs21fmQ/tlHTnRW1ObJbzgJQiR3tQDeDXE59cae85Mk+Vlt3TEZ9SP7vVYOVh
j2D2IcZ9ZShq/DCatX3Wi3I4IMQxb9zJIXfVLB9sXbNebT6lIPXW7SVfRLUE1mRPUeXRxJB+sN20
mleFxqpz/HbrKs6tad9MdYlLgFOjjPCodH0nEUdl1PIxcaAYSsvWjlqv5G4ZuiJoC/kVM+onfXPm
OIF7QDhiDY5UpWvQAOPFjp9MdwyA6t1aDgzHbHw+h0z0x5Y+Mxal+Eaq2xkd0fagSR/rPlm++huj
+XVq/Hhqp6yJGVyLK3am8qmcpTh2w+LuGvA2rOHGBYWF2Ja7xVy+V8LMvzG0WUPiAup4KYqRz9kt
9kNWlfFYVNemTu7uqvb2UpiHusPoee7MNHAZt/QbA0OqlnlXiSQnxClBfFLlc3qrNFfe5zQgRbA0
dPHQqs6mTxGHQuix66cvbiKujEZ8khmGMwR4jDciXeBV6QSQlr0eps5wHLZBC0Gnv2Vicw9AB0ym
2pwEZTuh5WxoEjBpbnf53J5X3epCOMH9YW1sP5ztFmMuXb70iEQCkupn/qOXhKPXb4EcpPdpZIx8
8vC72eOdanITlqRzWpoQ+00UhAaNj0KNw5FeNKHfTEwv1xdGnlmQdeLJcPozZie0tdU2nFKDhzZq
468uqY/YTPm7uRmvk9atP1fl+Ji2/a8kzc7zmJJlqrXf0sH56lnr9dokV5vp3yWzt+ClPae0TBtj
g8rwhtvaTy/7bJbZIzNMk/6a4L/txStS8xd/oPzWNzlfHlSx/tyIwp9OFvZLisyqsm9irTemV1Ev
tiBmjOnfN2W3TnG07KzrYvMSSEZB0S3fddEb3w13ViUMlCGsOGvNSO+s74a+fpsTeaelOY5S9mZF
s2m/8mqbuKi07uyZbXrys+a5VSYjNgMf5HpkIDduSpwH26DB1b0fLhoigORDoXvY1mbCPnRJzrlU
Jb8Wt/7kmg0H0vA6Qvm9zPy+A45FNWPbYPH6PN4uiRwiNbt9kSdsQmgeY9VQNm8c5JCTNRIkVMLs
XalDlScsPSFuU9gbQZmQXJ4WLJW+/LqWxre8ysqfNHl4qub9vWej8+pbqsBxgb8kau9+HWZt5w7F
vUGSEopg1jTjB44I85OTaCfRW1jNkQQWu0w6TcmpNLEZBTAilvtkAz0otK4LE0PmiOvEa6VmP27E
XMZbujUROpZbxgVtoDWtdmA430T21pk3SZX3oe9XWKnX5cFCWxsWkqpJzG1ylGuChQ8Uyljq5hAy
gL6fJ3FDzViGEhkEG8n0kMnmS7LVYudOyYuJDiNg/Va3pjG8Lkb5WdvU/ZY6Nx3St8iWyMs6bxhi
t1qevMV70MWEtNbsx3hqSGEf7eR6tXHqsb3Tssgx2hRKHGuDmpMPunMkz/as2XSHxFGBClmzf9Il
q7a0szHGazwhO21V981WDmG9jl+rRrp4/6QPyLMQ0en5MbVrL5pc664al8/Dmvoo9/IzOtwk7PvJ
vNqG3g+Xbf6OqaB2HFtMezCD+ILaCQNoy42wNlqCrSItpITEZBCNk1bWecsrD9i6XfZl7iQh3Kps
XydOHk6ZTeM/qC52e6Q3nVTxIOz8oBvFi7KMG4msPaBOfCIpGIfIZc6+187qwdTQRdyLyQ0lvg/E
d3fYKjldEo+r8aiV/8fZeSu5jbRr+IpQBW9SgiAJjveSEtTKwXvfV38eKDkihkWW/mx3FDS70eYz
rxEUipcieSPM3DUy/dGSVP4Egtczivgr12dG4hCPXmqBXu2FeAji4T+5toYDLd6bHsadlsY/qZEk
m1ivn+2gLQ+FLFmeZiKcGVil6mWx2aNu2Ua/Rmc+qq31izK5+lSIqntX7KDx2kIoG8gei/SPqA+O
Ebe3U9RNh6GuHmqYnnZf9Y9xPT9KBIO7Sob0UTs48Dmz88Tpm7bQkd1aU1pX6UrsSKI8sbe8OMQD
thkZJJbIxR5qgaBRrOBVssmbPti0Q/9W9jYQlxrR8wF9sqpVP/CzluCVgB2AxPSoRcarFuu5ZydG
dmMJOfdjkdwIod0XkkxKjmCQBavPlQx+BvLrFN8iYFQi7DFRnURDxtRo20xKCs8uTMIn6hiPFUAP
IvtxmPFTQ50/SUG6iCr5aWahOKRz/JyYzu+yCs1NUEJ1LFJzLxtVdN+RTvJJVevQKGMnNmbPI0MF
wu1iMj9iomJT4Dy4r4Q1f1DKy2A2Txgx94WFUnGS7ZQg7ah8yOZLBgXyCHx62uJ/om0kNXuZM40u
tjB+UACCBmvZxD5OcodEHAV2hwM5VYDGS1GNt22cNBtbWKXXm83sylNR7JS4fxdEArCU0wehYleB
+1GzYUfApI7Vcp+qs9/Hf+IzcSdF6lejbG/QmP9A02u8z4xR3XaUzTdpbWteIE2FR7ts4XfadwZm
M1saqc5zaunfBZ7lveZUuymGN1jKtvCiWo02QBKDLTHGb5GVj7ks/9KFeifsklfRke8SE4hgSLHD
lyqcHrK0RY6y6OEw8VXNLBJbsNISapjqcwxa1K1A+oGosJy70YafLMrhmXgK8vQweQOFS9eq5UNr
Gr8d2HD7cl4Kukko7RF7KvaN1Fb3Vk69IR8Hc1NP4glk2X8oW9DiH7Lf2kQsYeVU7XQE+XgtxSNG
AsFWWtBzE6TTMSDCDdPxAVnYdItsymMdOKlnpGz+TlT9R11T1WgIjPaUP3+H8vSSGmSAWVE6W8xI
CYOEis2VGm0jVbA3GwTYlap+Njo13VIo/yajmw0Td0JCwEqzfQM6EMQgtec0Ks3NIIaKDL/K/Wzx
njbS6k0IkF31Arjr4qHhT+iJSnYw7BR7jL2oLHQPvTpejPKhMYdDmCU3k0oJb5aew3ysN1yJGAxX
dnuzXD5tN6j3JNRgfo0KorMxgOXMjNStpTneVRkoPjFnpCp9L3zA4+NxsAFVmT1XMrHpTW3MxKeO
TmZvpvmtZlcpvyvmdUsIqKglS7KnIAkwmxRTHIFCgTPNrxWcxV2eOfoPc6rsnciy5i5Qpt/VGLaH
Opl8S62qLSmOX+Vo5/Th8D6nRuLaiZ3+DhxFeHWfqGS5cb1NUriNlQnPv23sV23G7CahL+V1QRM+
cWuGrt2RGE15cMyxd/GmqXmcneyjGLTkR0vDbqNlSbhTx5l2SA0iqDZupW74Llehn+FNvCnr4sEp
w3epMLJjCFLAjU0j8JLZWIy5X8JSElscvhLoRs1OEuZja805p8DKtmXofEhV/GuQ2pE6ja5vHLV+
pc0b3ejSSHBYVqZX6jBMRA0LAPBQ/q2Zp/K2sJzp1UwDi7JKni+tlCilWz3UKf+PH3ChYjGqqFLr
TX1be6Y9/c4G5KJ7h9450mIHOHteMVfCx3HX3miB/BAq9n9Dqu/bVi93dWe68TSknhCJAkpLeR3R
SHGntA5vkgDg1tBakN3xzNi3ufwueg1MJ+CDmypX3wqDDkMIZdsbQVrdNa3zEcoEN7y4j40e8CbO
wXskYaRc5cO3FoIlW0J/pEPx1BqFtQ0TbrgyNG+lEiivSRNmW8YZhTRzarUXvRQ+bTUqM+aHRep3
FC2iNFHU4bQ7NN/GFFHAzIiewyydvRnToxy4yYveSc6m5xd6dSrRaW4bkw6LUtykjbO34rR+mieV
TSrQfDDSiF09ZsUDEWB9EBO+Vxu9lr3FiGozaeHtiOTGRlfD0UVfInMVfQw2JphDb6zrdzPIlgqS
JDbhFD1VS5NFqnWPnve3NJBtEKXd18oQMKVkEC1Z8aiWC3o17+ZfYWUskEg16EFA1wkA4GkvaTpq
VHrwELQZpevYAVKdTnbjdg2usu0oBrdNSnUrBAwsDqX5UlJYyFxUNRq3yid9N1Xp+2Cr3Y1Evy2o
KsdPAjm8t3s+XpRxk+cDKjHVuyi0VzqqX1ocvzc18huHAa5GGiZfIxXFvYlOMqaWkUvj0NeqyHl0
HOBpmJDum5B7En54z3oEv+JS/hXSVsit6h364hGQF+0WUVSetWgtlEmUHpqRqo0Edd/kTQoDODB5
jgyJEk8Eb+FtXZulKyFEwS1bgPwLvg6q8jJDU3ywQDxvlAhBf+QlH7nds6MU9VzeyWhtCOglvwlU
VH4D7WcWq+iM6HV6dBoQRXJdP3SB+bVzEC7CEe5LBmTYswZyDC3OnhOrvDVi+R7RUsnPRMAGiSr1
djSLH3KukUXYFg9vJek7rRvi53gOCZ10+wuk6C9NS3qnieYlN9giY0z9aHB+4erih0rT79MxTF18
yjrqjwQEnZhv0UD9r6+D5xE4YxxK963a79RUszxbUOYSkQQMP4vvUtN8Q5z7pVaIm7CK/EYemRDs
RTdZ3L7rJBEmgFPPlHpPrWhVdE3+i8Jzug+c6j9ZQtfDrvL9VOtXAAYLgGAFQ9Ogbi4C9CiJYYx+
2tgWcxn3LXBKX09G58dQ9OMhkDgm1LMCv6RjfKuIon39ZwAFOuWLMpSKrx3k4tNBK1WbEBpKo6OV
6c3BltLXqFPHD4S31H/UHQILpJNT4Dwga+ZnrlhBhIfmSxId6wyteclW2DGdiZ5wAb755fKszjTu
F2CiAw4G+BugvtNZxZnSjCXw+2OuLdwvSdgVBbO0ySngaWn4zHUdJDxjsTzt2pBHxjebKZOvzPjc
r/hjEb3w8RDnXq2tYvZ6OVJvOLZam3lqVol9Vk/1TZtp9W5MbEEFBvDexo7DxO1U6V9J8cuKAy+D
6CkvxOA1xKzK7T6j8hQfM6mSXaGBOBeDWlGQRrP38oKfgVCeDLUCZUTUdGz8EeOjU1fZrYWO/BHd
p3ATZJAB6/iqJvgZ3A9YlEVYANbUksScfmA5aBStr0N6qLUl7xXLqQ4FJDGEhxL6+Zfndm4swJqA
fkBYAX1ZfUYzL4UyVUV4XJj+/7HpXjJYN8/TNOXbyyOduQFg94ODZS0BUa0FwIY6cTItb8JjOqNl
HClNQmIYFF5JT2WbFuH3Oq2bK3DA5cusbh0DexxwW+S2rOVqJSEIBUDptfAYmJmsbShZpfQnjZIW
zOXJndkiBk56INSQT1hkVk4/GRwZ3nvkdI/dLJTfVV6mzWbOB5oMlTCcYStXia79D5PjwlmW0rHA
069QU53QQsOgbnAMprnoqSXIMopI02y+X57bmQ9nIHIGwxfuLZepdjq3uaoIo8MiPzZKr7hxYdo8
N1SMU95rumKEZQsO7+PyoOcwWVzbKOHhl2MsGMvTUYOujS0BAuCYl9A+qatI+E9qw5OKfa0bOYHj
FW1P/DFoYmcu0ADKiNdo+We+KkwYxFTpHmMHt1b4BRcEt7uO82OfDAv7B7jt7Goh7zKCRaXxewhk
SvFXJr5MbLVn6bApFM7w4SXUXC13lVJVVMIqO455NW4lSCjbOCufl/Z4KUvBd5hWAjupTH2U+paq
9TR/RWr1mlrumZMDJ1UG0wKwesFyny5/yc6aciHSY0T57zGkZ3dbynTCLk/2zO3DmwmoUlt8nMGN
n47SUZdFEnvM4AKNzXZAT+toTVFySAGd7C8PtZ4QLwW8XgufBUOHq7/W5JCKSdNmU0PTQZKsmZhZ
jN0eRMVwDXD/2fWTkYxFdoB1WzwWVsC6KFUUK1bmzFcpNVQu+UOR3hJaUmUZskqvj4Q7RvaM9Yvz
Ko8iFp6SJBXi0XY5vPZBs9gTFI2luwUVA5MMQ5euqTOdW4xFn4THE/kkorLTdVcZdZiCEUmNIXJc
qaLZjfd6711e8vXXXZbcAI29XL6ECmuJUwKVQg0d9B9aTLqfZyBgaAjpGZXY6JopzfqOWoYC743m
iaEhkLP2CDFVKajGiFBH6jpyZY2sSJpmP8rCXWiKGqzMNU+Cc5MzuaBscMGmxjVxuoSxo1UFHcnM
N7JJfSF1LoxtbMMy3vB0Ty+XV3INQdaQ/4HNjGblor/7KSIYhjiGDzRTFTPL+24xM1VjKMdNb99U
MABt8MGbTremK3fR+v77s6p/zXG1k3WoehSH6MvgeIxktrEZMAbGmiBJN+TPV278T8SbZTQLT3Um
q4DmtpZf8xcK18xEh1Qa2wWtULpAIy3cxAV/qYRuCL6Pfj9aYuSQGA5txgZD3QELyxxnqbrQdgF9
MdIgodgPMx+N7GkAokqnkzYKqoWOld/F8qAhQ4LYY54a5lduz/I/dQxA8nZ1qGq3TRRY7T8fAYiZ
y/bXwDWbsEdP50ThsMN6IEb025qMghw76yErI1a3eD+VqGNe3iefCCjL2uE8BbVfgZJgOqs1hAhQ
mEblJP6ozFsuwheIVDfCFLdQ1G+B6XmyWVAP7Hs/sZuj3Yjd5R/wececjr+c07++YYd6aNY70iIx
nN2LsJA3pDLfGtXx2yL7H8Yy0TtBisLhEK5jrrgGV8MVDON5kfCAwj2b/SGA0Ey4IMrxo5/BN/9j
GrusL6feQmTFBKy+ZiJIphmbGb1kX1ETYxN3g8EW41jCMtzUffdl1K5R4dgvrNnfAcEyJhEI3Vx9
0VBYn4veTOTJRrMPUc5MuHTyB49Hu9n3oa7fxlWUvsq53u/sKSlvKgueZ4EsretQpriH+WVvQxXE
Wm1VNaKtXL00H2eAGOT5rtbr7w4d9htbaFBYwb4fjCqsntHiB0a8ZCC16hQ7US20VXA9XpfW3HK5
GblRaHTepGvAmwBGwY2LxvoRxnb6IZrGukWsNQVR53RA5Np4puFdpN5UBPIO2UndS8ZC+xXLtv2i
iri8F6kt3UttNuxzx5q2k963BzAryq6z2u4VEDu9c1CZbjLL4bYZC+Lpfnb2JKYaArW6ScE/kDzb
sABvKlK07RNyToYtnqzApl2usFe22Kbbbx3M4ztMBKtXO+6HR4G1ASxG1EmjQmt3pW7Pr+HcA4lI
ZomyDe0eXCyAbEjDC4qqzRZvt0d7NCa6u9bogfN8S9K2AimGlS6q7PkDw+luRev9RW77bqcbEICm
dNIBm8qKr2mx9sUOMtmXK6l1cz2tocJX9sHJYpQoIWF4aWsYdA9rFC7BcLg6AkI7U0IG1dalYkfN
U4JHL9E7DIekpfpd6Z1bU324crg+P29QeiiyUj1RFTqDq+fNxq8vqq1o8OugKD1D7V0aAA193Sy9
wmA6c2WYeD/AoQJxBFdtJTmhWqgrOgNg82QK7E0dDS9FYPP5nPZbKl3zCD/zkMJXQkmPAwXMds3Z
ystGGaYm6H1LKNs6lr9ZwMlcpa1BQOnFzhgyVIUA0f5jnMsRZliyXoDnCuWh1bVoKKGB1kQ6MGzl
cfveBgNYJZxnmu3l+/dzHKQof2TEeHV0jJlWgV2wdG9MoSCjG1hfgqCn+xf+VPQZpA4YwCG+UgQ6
s0t4a2Bf4vJiYJW2/Pvf170xpPGUjgnMkWxrADN35R7wuxKJa74LZ3bJyUjLv/81UoJdkI6uceLP
Zj36haPFN1GZhPdV3Uw0IqP5ipLe2ZkRIjMrDVmv9eMy09qZIgPv4MEW9bbM7WwjKDftsXxwrpSX
ztzvKttDIYwExwed7HRqQIMwA6iQeSpGs+vcOVhA43ajE76UTo4WtJICn99FbVHCZyj0+WWwxvCa
1tKnhPvPHgXIiGI/0o+IKZz+DFMhx24so/enzuhhc0yT14eTuB+C+IuV6MsdrzRARIheBNQTmMMO
jjTXnBSVMycU/iwaNOSei9nX6kPneEilWaFkfi3p40cVtv0vIn6IGlGTIGVM41xuD13XC/m26IK6
dftkQgRlLgK93GMujTZJVoX9sJdj4RRu0Xejsy1GJ6dVj1wFjbt6yo3dABT9390IoP6iwEZ+iXzm
J5syfK3GUYYM6itFMv+kaTfsNak1n4ZRvRbonTkO1JkhfiLSI1MAXV3PBJytVDQIBpqjkJ64CXJP
tTU62KkZPY+xk1y5pD8njOxQWIi4AS1UsfVzUCmWLCMz1/sNnLS9OY/ZTWtE3f7y7XUufF1sgKgy
0SVYynane7AEmdMPztz7CsCShwLe+gEdxtQdHCvex62gZWnHimfjEeYGBbLVUkSEgf+5dOUePbO+
FCaWd49MZCnrn/4Q4QyYSE28E0FcvcmV6vZy3wDuUG8Aq369POuza4smI7xLYkpIy6djwfkpIoGw
hZ9bi3BIIxe7xpLs58ujnHkZmMf/j7Iq9AotoPWH+Bdf0HmDYtF88CZBorNEcgykRCGOy3HVvDzo
2anZxvI12SF80dOpgY7N2rCWex8AybQbHL3wHRU/u8ujnPlYFn1GdqaGXuenVoBTWH3cZXysVI+q
TYMkix75pSHdyUr07640vN/EK+h9GRBW13UxMYET72CC+gqqsanVb/sgekBj6C5SsucZIeogn648
RWcWETojz8OS1+FSvtqL2WDWijbmHIqglBAZBp4TTrl95VOdWURHQRRuqaCQhK9HmRpZjgO5ZMf3
Yt6lQTW9mJIZPBbCfFL6q+IN5yal0HJAQZmO4Cd7xajj0+RO0vtSnAQEvda87UPi6ss748ymx6J4
2RgaaGp7/bTiltbSsxl7P1NSHNLa7xhWAn8Z7WMxZNuUPGF7ecAzbzkD8plIDkn51/FlFwZZ3Csd
0xq0HABHPG8lGU35YFhkZ+Yx3ioIbm1xsU1344Dl4uXhz35E+qs0c+gNAgI8PW+YL/dT0UKia8PA
k4N2r2aoGQ6BslEqU//3NwHvSNjD9CGxwlofbrOGxQeDqveNHC4COt9tr4CD17XpStL9ORZTKYgv
1yOX8edqpQxYBNiPQtBuj9q2ViXtRjNS5agAjr8SqH/elgylcQ44cKYpr79fPFRVIo9D72MFUTzn
adFsWrOvni5/prMTIg3B0IvyBaICp5+pr7RYrvMKkJpS67/betaHYwxd9d7olWC+IkpyZjAF8UVi
WIUy1KdQwaIuEoYQGHxwv9WxwWX8xSLCpCYaddccpj7vP+6pv8ZSTyeWqeUQJS1jDTT84fiYH05d
uFOkgJ10nN3lVVTOzIxJYahLh8+g+b56XcLIrNPBbAQfy3qCuegG7UPW+5GCM44dITS4SxOkjZrR
TePK5WTcpEWyzWQKYCnV08u/5tyPQVMGyj6SGCiQrG5pS4bwZmem8CslLLw47t7GIYx3hIPX7pgz
I2EMICP3wSi4xa5GmvKe3qmoZh+Msr6ta4NCMMihg6GTqf/zpHBR4sVTFBkZ1nXpKVBKjFvR/wIi
Mxo3PRpQrqihmc6KVu4vD/X5quYOof4LX2Lp91nLrP9K8OwxULpwsmbfSIx9Gltf+6CIECUFzdcP
v6VKvWbwe+aoEzuTToAQWWLb1V61paBXdOCGdCfAHg7NnPPV7GttpzMnAs1O1k93WEjlUyCppmgP
LACoQXbwtsQtBllClCZmWPrbQCmunfYzy4jmvEKzFoVv05KXWf+1jHXGgIiWwY2fwf92qvarrwIq
YpY2wljSrSOa4P7lL3dmIRmSBg/CT2Rs60dHmYQUSU45+8jN/VC7yt47nZxfedk+p4U0df4aZPW1
sjqDp8Ny+RBef7QAuW8SlHJ9LvMJjE0Bx2QcooMcplc6L2e/H1uEY2DQX1rjI8JGCzDyUSc/16V3
q273Zd1GXlTNEIdi8+3ySmpnjrZN51dfNJ9Vm+Lb6dezRuFMEzQfH8dkqLJOkD6CG+gOszRIryay
FdHGKLPma2EU5l2eDsZdmjbaS1Rr41OBWdRTDj1zn+VBRNG27ihthtpthtLhS6QgjamhzQefY1Gz
02srvUHCCBpJFbU3VTsBaOnCGqE1tFGDHWKMiFxS/g3ucDYGFT6Zs6/kgwLqSNcf1WBUXqWpcyyA
vR2Ew8sLcaYYgT09y025jDjbsVbbWO7zRuQyqpx8248i9gDJpVO50aLkFpzXbduUPDHBzxre7L/f
41S0ADQhgYuu+VpuF7yyMTRBBp1XQfo716J5Z+j4FQ+NdK1Yd25v6XQPF5FrPvqfhthfZ9U0K5iM
eTH6WTMngHXlY81FtWmThmokEoCX1/TczfD3aKsljbjeUw0BVz8NsptKhbuom19nxEmdtHpNVePH
5eHOTc7UF19fnAYoDq7u8zmKJd4pMfgSeKyosvbC7B77QH9HELX9H6ZGf2RRJgcSBsTo9NgEdTlg
OFZPfmNKu8BIYkBFcuhhZpKzhamY18a/myqhIKMzO82msc3Vdzpk1QaY7NawvlUB+GWTOV3yPAe1
s5PQKkUtHg2Ly+v5+WpY4hzZpAeM1RAC5acD4krmmERxtR+ip7KlEpFsCr3+rYhri/npEtKpYBFr
ky4RWvHtVgV5jUPfkeLOPkJi6ZueYqG1xclHRNtan+1wz7E0wm2A2EoBPCVGD2huM+jCyRz2Gy2v
zbumMgnIsH1/gp3Rvyny7LjFaL9bJUwaTUp/gRZ0a4L3QO1GlDBnBHOQnqZBasTWOEL1H5uPRCm1
r4MophchjeXvrAZnuCGipvmUd2oJFwDeQ4OOXV3+mgx6Ia49IjL09fKyrx+3ZTG4DqgBy9zJznob
j9rYwAJLZh8Nvf4tyfnqLumsfg0r8Qev+HeX789AVGhMonRbow9y+n07STKLxRjJ14NAhsrByfxV
jnrcwJkZ24XCPPX1tk2SVN71Zo9lR0HjCg71YHd4UKW5PuCyLCBUb5VxrhvILIuNTmDOzhE4hOIj
SEcJK+hw/FPEED3PIVwQtBxE/SqVOg0zq5Ic2xuN1PpRVD0vuKNElYJygabuJSs33sKJdd9ovV3C
k42Gsn0pdSii84x67JUTvd7tf1YD5BFwHSqqCPqcroYmz6g4ySA4qgCO2g4nBsgkLACsrx6wXX5l
uD+C8KvVX4Imqn3E7kRNqz1f0ISbxQTIHt2QzSzXD4hC4VA1wo6A9KbdKVi6w70M7pDQPqRNu++s
+S6pJxc+O62q+MphP7vr8DuwDbS5MDJZ/Zw+sRJEwDp2nYMOr9vXWMPtdEUE9v7y9l7f0ss6kxSi
vg38CnGW1a4DrwIPUQ4mXwxW/F5VdMwhSE9JSGCR9wY4M6mRvctjrh+iZUwqaNSRWWcboNTpt227
ubHitp2Bsecx+mLpXsPDc5Pr4qmCR+eq6nzlTT+3nBbBt0KTlYh/3bUv4qirdYSrfJHDr86ltsf5
nHNxeV5/CrWrTYR9/YI358b4bNWtWLhh9JCD/LoQqPiITUAVxnCmu6UaAwt4EyuvcnbIZ3gSM2aL
MJvQ7UpQpG5kvCVfkuKeWHpTVBP8lg9htRQFfjuj9W5XX0w6lJLit/2jEqX/vtvAFdAYXJQcgfus
nhZrLgouY7SbwN3A/kSf4BA6fbu9vDx/Grnr5QFDSnGfL6DyH6ffHWCFPmFdqvgT+ig93olEqLD7
kLuf3J5/E+5gT9Mb9uX8AWXv7OtYK3jOxmiVIaNbNvcKqlr1IWJTqgfqyjMOJ3DBnyHQomMGU0vH
cxe9hYKqthKAn3Oi5LUZh/Y9Vp1GuGPSyCZd177W3CYQRFi9LZA/6eXyBo3h4IvZjgMgPcPsvsdm
pfy2jC5/G+ZUfbZAWMlH7NUVhMgG2xzuqZ5Ew5Fag51sYXpXCBSPqQlINdexbO7meRZcVVmR7sxM
kj4U9DHRu2iEU7qUmCD8q201fVHoTEWHVrIdKuOd3u3ZwqMJz6mKFdQ5zPFRkqE+QjlGnd4tdVF8
bxq7MfZVg8MwYc4M3I2oCu0fGx3Xwc0rNf8mDRVENmpcyPJpSaTdAY7Kfiedikq9klfpD8eZpJ9j
PuvGxs6avj/EdJC+mFa0qML3KAdsqFGhwTLg0guzmKKYN85B9l+D7W9zZfcp65op98ECyEQtGJN3
IDXLHfVXGJxqoeQ4Iph9a9ZuIqnfOBCEhEKlgZoGEjyIFO4zfHt75z942J41PuShcUBxG3+jh7B4
TcMaXR5zkxriyr3xqcK0/DQgsEvu/kfOeLlY/vppuUnM0YYQyPg0njRLhz5Rtiifwrdof84A09JQ
wwg0W/yTf9KP3sCE2sl16BbZtJG1a3D2M68iRkAUDLGu4wetu/t1Y+okh7nuB6IZ3FJKUXCx68cs
cb5cPqtnrmiDG5pmFB2wRRzydN52Y8/wg2vh24gsb2wtVYcbOmEtKiapJQyPVF16Q3ZcvfIcfcLO
Lgu+6EYD/cHpEOnT04FlKSHhrnmHK3vYgpXjON1PqXO0anQd6g/oPFsDrbMiuNUTUEVQL2xUzATA
98sLcD4g+OuHrFZAY1AV8T9+SKt7HaQ+h6SiHI5loPrLkbd624tVnFwzdQOl3JUCaxvZxfsgaa7V
fJPm4dox+ZPFrO5PCxIDC0SLHgDLKiiA1plqcYvopCIwnXEDNCjgh0FHU120v8cOo4FivM/BGH1J
girwcX8Yjk6C7lMy5Uj/SQi/8Wp1zwJrhgoVHlVGXsfR3hJrRLCy0NAy1LGBMKvW+Dp2+Nxt2oz0
IitDadsPYfYlZcwflUGjfZItNKPaoigfFhO+h6SM2m076TgGF2rdvIxohCGb6nwPJj3bOZo5+DAM
kucpGYIHbSrKWyJhKg4jUIaICyZv0WwYMZ6HHo/Ehh3lD5ompodKUtWDJYPk2824Rntw2EuYzx06
WZyG96K00OTCPH1bOeXQudlQWfhGa7oXhWaLtfkwodI3Zht6JfpjLDTrkTVSmi1eTiNlU4fynwH3
ON8gVBeG/MEZv3Rl1HyJDWHcgZNuPdUqdfSbC0s9OiLMXQdKtMuNYe5kxJ6fOnupxA4i2de1Zt46
gb7cXCglYu7Q3ZqGBt1zYrk7mmtIQ1rzu13b+p3SYCmeoYZbbzS5R4y8jZpHXLz0jSHIVlkYMXlN
1SjfijKLuaZpryB/NqhQx51Awgx8sQcA7mM+q1JYubbZZ7eTNgd+UztU4MDn7kO9MLxICwfXxA8B
oYxqnr/AYQ02oPp62NztsAtHY36b6J9us9yydzlCJHhbNDwtCSTxNCjnjWqb9TPYi2DX1BJykUUh
7xJYAZiJR4kHgbG6z+Gco0cy2YfOocLZBo15DKxCukkQgbknfRlcFFJQegxa6ZtpI8bUlYn4HpGB
7sxYKeutZHQA8ACRIz+j4pnQN+hIlHPq7MJEeoT+VI6HqWnM7+TbQkcHuYBhUyqMU9Ke9zV7/oV0
g3bAMyM7QhfHWjYyA4RlpRALo0pbMgcFfne6T4ss83NwNdVGJcTNtkE1CG2nj2b2Icy5JGyII5z8
8KlK5NT5LdQmVIA6dih7qFN4J1tl72VRiWKjaXf1lWN+7ooHTE6EBKgVz8vVi4PNgBUGc4aaVRLK
xyJEr6VriWhoq1wJw8+NtBRNAPlR7iLlPL1qo1Stoom0zjcH9XcU2PWmNA0CGvP+ylV6Jvq2FrAd
FVTwB7BKTgeqR3mMyjA0fBW3dekYRflkuFGVBoqLtEM4eXMLeP8XwEn0sIxW+ZCMFltBTGLG6EnJ
pFl7z6l9JIRJDqR2Syniayy4JcRYX60ODnsQXeD5fMLXtwCwkDeRdT/hTP/UlUTznSk1PvKmyZ5w
yrxSVDi39IAPFXBOLD/t6dMVqbIJdrqUGv5Ih31jIdfutXCrDnXQ56+XV//sUFAjqKTCtQZAcDoU
Rkd221O39/UFPeClkyXHxw69qhglDKFFj5eHW57F1ULS7gCW5MAuUT7FckC2qDoMOlKK6C45u1hq
rYcZQdcOe5c47L7kCiJcWwvhrHE7mIn18/LwZ2YLn4X+GxcnqCh59URWEkgruVhUmqXZAq8TVvNL
yMx3UY60xeWxzuwZm74AKFmSSg1k9unKht1Y1jyXul/ryYSvlojHcIslSBq5fZzE3xH1i+Urt8Py
tdbLSxOXCIkWAdAv7XTMEoHTAFFn059UKqpRhQBEFI3K/zAzA/gCQ4Awo9N4OsoQCHQhqAX4iLfw
0qQo+PWRVrpqqgKoS6drTgKfYF9EfTamhMuIpM+g608HlCx1pulgmBCVne4glZWKSIZmPncaiZ4Z
1jx0CQ0P5NbFDtx6CxFW0cisseS9/E3PxL0AGnSwStxYZKir/TO1/BQtlUy0rbrqRz915V5BvfLd
Qexvn8sox3SJfC0xPrNpuX8hbEAjwrx8vdyOIuFzCSDHR1ZiOCiNFC1GPs19luARc3l+Z/bPEkBS
5YKaRhlmBTzQCWmbSSSWPwdKA1NJTfv/slbMwZUddO6LgoOh2MJTpmmfYFJw7OwcdXPLR1RKJiQb
LIRHe+LmNMahrB6RjwxyosA2GrUd8mSmN7SmvZPDwbqCtfjzzU7ODNMFaoH3DQsMynxZ/r9yuGkM
NXNiUY/j+C3Nst9Il6XEiM0O4RWMUFyDp3Wbjv1rg8iOq2XhM6xyZ5/0T4ZORCJpW/SC9X0owtGD
pTUc4sqQ72tkMK/Uj/5gx9a/lGIzbzGGPRD8V6d7zAuAXmqS8goG6Z4TkfrCHgqv7ybhUxWrN3Xd
/NLL8JuSZkj3CsnaqdqIqMesy3tTZNq1dOzTdc7aUYK0EaGnNsitfrp2SB1Xrdnio4kqrxxvZ0eP
3gatUb9Y4Rj+yNBqIy2v7aJ+a+qcw1k3avNRjwryfalmFxS5eqV1PF0uwm8kLeVXuL6ZtLEwtZVw
k4gRKiun6Kqd9qdtvvxsm5YtrihQf9ZYNitCrzfT4uRYj2F2r4VV/VqSKhwuH6Zzi4MZCdRGFdtY
XDpOFwe6CZEZtpHHGE3tbZRFtE5pv3uoBccIbqnpDZRi2Ccx8f/b5aHPTRDGt7wc4oX3uDrHcSYV
ij0puM7EVIHmELVgvB8H//IoNhuPOay2pGEwR0ggwNnA2pzOsUdMQYUI5PiTjAI5hJcyMe5GMUHN
KZVFFs2RFA/ngiHejD3ytKNUV/YmLubi/zg6k+42lS2M/iLWAop2KtRZ7tvEnrASxxeKrmgKiuLX
v603ySC5N7EkVM0539n7pmyj4gHW9BCfrbwSKF0zNvuuqbwT2BJ77NK0Pg5SdDdrv05HXkjwoiHk
Qk5sh+av0zvzp6yd6cPdVPSS+3bt/hDISqqLVnnlZnEV9b+dMB2+WjkmRaYYWP6k2dg9VGSUqp3p
5tnd9Q2IxVtkR6Pdu1OhGZYM19A5FuSInzY3nW4RMzhPNp+XzDcrgMN6Gvwa5lfrvUxRs77NOi/B
m28+gbONTklWlXnr03ap4qN2t2rdTYCR78ZRd4fQsfVXjbmMsSCdh2cYPuplW9ziKdJe9ThoEVzM
RkQ7amZz6v2hpxoq++hPXymnxI9R5i+1FOMlClPnPrBjdENlEWTvFuf5OdbICDzoZ+uRDlQ373qr
xfiS+i3xprQU7ktEkfGzqSTj8JTep4mZDFHKYwIKWYE08tv4sTH0tU8TMyL50eelgbIR5nEsmDqg
6XQVHDrL5vRfYHpwN/TQ1FGq9j6cYN8vI8WdK51eZ1P1RzQt088yRMPJzgzc7by865/xY9dvvVoM
JVbZDskuiWnh7yoMpMFhFZ0NX5ek6E0WFIyEHwTqY/PaR53zlwvh0r9RcgFfhuhlU1kTQLdn9iJu
uXAB7gwOtRjFX+uVa3tlHS+wJk0C5Y48Lh/m7I+v5OUncz8HgwN0ibuI+y/tTYjGEyRKB06bUbua
iUFf2a7tmkyMrGP7hKoTaTVXNb/UVgqYit0U3221hZZugqj1nsOua2PqPPGczaSGmChL/BZuFUo6
lrh4ftKTAz8LIUl5sIk/AP6sKmYDF/qSFyynBUTh3I3anT96VIchBi23jmjogNLeASuLxASGbh2W
ye3Sb0G8ixpYMjFVtmIXpH3zFfil958w9fZUbvOw7Xrggr9DKNE0Bsl8XORk168p3qI3+seizXCX
9kfB8Ge3m7acPlYvV0jnwqj+Oe439arsakmFYlT3dsytcbflLrtegkmb76AYUyb8EoqMN1SLKRpP
C6G/E/yD+jdikujD94qxu/eC3j+v6NfvWjbYd29owmVX9JEZszkAsZ6l8bC9UgEY74wqhvfYrf3f
xdr3pypZnfI0RFNVHOCXi89N9+k+THLxTr0CXAecJE4NyRKeq9kPbqGLjytXiCQ6lGEpz2Nd+t9W
j9745EPFkzuyXBLUL5agkRpsED7T1qzB02/j8KVMM0S7LuSaCzDDQ2MU9h+6S8r7NsJCoENge37Z
he9TxJhNE6XjjiFZs58nH2jyQBmaUTyBlzdw+8NWLgw/93I6NF45HG1cxw9R10RHAQtuZ/2BZk5b
F78lXYeRGobNCM2og/JL9ArU4rt9pcxHkpAoGUbOXZNVYNGXGtiY2JrjwHjzyxiN6tA5K8IcfzAX
bBt5lhbhyLE3uU0oTxyEBtYv5yFw9+UyV9+weJaD0oYxwM3X81uP5PUUglhv9jxx3o8/anMDRSJ5
EG3aopKy7rmQXMB2ccHUOCRWkHC5jjCHWN/QlYHFUp3DbsVyaSY/uQlBQSKgyB1mLhT2nRs4R165
wzrMJlDRKOWvyxkJwoIKMg1ecHSJ+yo8BpNKn5t6XN7bdr5COhqyyAuYsHcJo9bfh6aM6P23MnmK
t5ZvQh2tkbN3E+ZMa0IHT2VjjbdfGsNPsiBMgP0pKvsqheiGnZr7soUio51bDTr4N9mwxqXqJ7rz
VK5UNACgin8RF1DY06rO/7Gb6jsvNP6d7kB5VBADxc7WBRTWKjHOl5u23r0oVqTLSnlXYxCrX7MY
qqJF7FDTd7aVdwq8cf4Q9mF5M9cL1GKW8D3R5THmvcGeOxYL2EpOjR0bD8nJdr/mxDQPA9h/uR9T
1vWd1/rm2/aO88R53N56WxRdmNErnmnXbO1/cO+bzzCs3Z/QV1CGV2pwy23D76inNbedPXusrtG1
/6C/VVcX1HdBEmzQ9QK/2W9RPgXfMpUAMmVB2xwJh0+CsirB6yNjGWl+Lm68xVckMU0gk3ZhuPO1
TOS+j1BenolhMACGobeqX0wwuv9FTQCeR7EaDbQle48mwDVNdAA5JXsgFQnyE0NRDifNOobuzbRS
aGFW2KYQyotgMpmORPVmxqWFihoovrSB49tPKYfZf6oifx1u2shpihOAv258cHlenJ12purRc+T2
JuFZNUdAdX4MHhg92Glh1ns4t6l36dOoG95S0bGYgRlrL1Kns4NOJpr+jW0cb2BdawbibckXMIsw
sZqDrqZF/IJM7Ff3XTB2etiRB2t6eBH0p/cYb6YEdmAwx4dWczg+aOlYexcOi/02CIOpCENF4aUZ
8YMoZux2nG37xynvZMFhKMXo+4CvPL2kzpb/iuvS/cxr4MXHMS+q5KEbV4aCPTKx8Z3posnu3ALn
Big4CHbZIlaX8uaywBUFEzv/I+dWXdplm0A9m3L0L8Txq+mGJSgXN3YW6y/td7SlPDXKlKCE2/4T
OnUVHpZkwYPMWP6axaSE/ywKEMfJSFXoTOBw9g/a6OLX3ArTs4xaJu1imXv2iGOeZmgCvwNQk3Cb
6QBS232Wy9zrzMiC7E01p1cTdhcyghnn10xOUFwRspifQ4i2QW5PNKkgAOMXD3lIImd4imF7Iweq
ExwTFEIvouIyvyNXGvxxZxX8a+jJwm/UbYnJOqTGbwDygVckHAxv06LF6oRtWqIuErJpjArhnzfF
Cb9dXs1FIsfysauZqXyKFPRQZrFpe2ZE/WdBy8Mtul0cJqbMtmqOX/BzBEd31NFTWiAnbk3CW12t
Mt+XRWHKSxIPzXDb8EGUmVMo89cJMPns5sqoF8Zl0JoNrdl2W1gnzyhhexYj35/tzkoqB3zC3H8D
l161mvNfgQ2KAzIYihtFuam33hvEuQbZPWSxsmUMLDSBT6xEqDjv1bCO+HfU9CWYlR8ObjhPn2nS
tVxbGxyeA/3xl0n41rlT4zWWo2VUdft6440ESYCIemdHNRyxn9U3MKEQc/AxD/5hWHznuQTGe9s6
Af4wKbtblXjjfcFfs+2SSdUfMl2lYl302X7jwf/YGpM/V6GSHwvM+zefS+HbHHt4yRhWaw7aQYCB
HazgOWdiNcfP0zv9SVEdAK4oaK2Drm7LPmuRxjDdvZgbjre08exYmueUQXMeAFxIHUU0YjVMe1TR
uV5NSy8K+M2JE0H+awEemZVxrd9TZyw+Sox0t6mOtltTGkpuch6X5RgWYoMSX/vmR3gOEZ4+UPWc
TeVMpiJYvfBmA5Bg99VigICmUvTEQaJJnUzUDhSd6g1RAyeJueeM5npqPywMTSPq7gEd1JHLa1uD
EcoMgyFfaWPdYI84Ok93oS7HOZPJUDzx3FAOFNoMdkdDpz0nJBN/gY+LbqUbQB6j9QA1tTDkWXlw
cxZ3Ql0nien73l9RPvBzB1f4sozP+EWKR7y9esQETRGioaiCFBrNxnFtK8R2Xc4kCVSdYmXpYGkS
marb9Aliw/i8OmT0OPdM49M45N4LhwRaSJtNo306+Mg0E4YAUxmoz6Jwmz9TJbhGcLCLzw17PsRe
s813M788cYtAXDLU3DP2Dh3HIdtomp+Czl9SOoi1oMVIz/Ldd/2+zrCBlBeg4lBPFrxGjxTs8EmZ
JjavFQs/xP9ipHlj1pqLjSB8EWY9g1OvXtjB/QySqVuZqrMj9BYcqs9859smA+oSf6SOc8XrrqIE
gdxuvJohmJKLP0bJ7TzVGmGSZCQEij1CrV3vL+t/oxXLdCvnavg3McvgnPK+6sAimvinWgL/+r7a
WGQWZBvOqyrd/rZj7n3wNg9nM3fphdBb8mRcp70x6NMB7xRLij0lUeM/qM12ousbXnsT2wBLd1Je
yz0zKtwXky/hfNgmjEmZTf2aK0iCEZrV0iurp2HOxZ+xZXOLpivWXKb9/F9C43JGq8Kp16zbsOEa
Rb4xkK4n88IdCz9Lurymcpac06X7wgTY8ODrcPiXgOreDr3Q0atwvDI/rKRI/paISZ4U7o7HisQm
ObbCK7gnW5saSFQyflgB5JlMrGX87EQxYNF4g+2aecD2f+WulY8IJXrO7ht817FyKAAQswzuCqg2
ihyN8G+rZBanKXUB3dFWbYZdULcrD12xhS8iXYvbgg7n2+BHeYG6y41w3khuS3Y1KK/h3kOqDs30
r/a24ggFlVx6Ocv7kawjDLDBvR2cGXbWFTEuxByFUE9LZqm1NMl94aX11XBFWo2isNVPpmycf265
NG/NBo4p42LU3zSREz4M0FUelmUB/xxxEcIaNq2c4ukVyN2QKiUvUU3P13qs6G3rRZ8L0KN91c18
v9U84Xrtqu1Fs5aHu6aJ5D3SIUFya8zDG21D/wO2vfzNiZZDRNnF7X+jN4lt19CoN8dwbtVlnbzt
bplk/TNF4O4zD6IeY0hdMnk7mqpzvUMG59/FUa8fSbCZG517ziPtHG7c7uJN6tCkzhWsydlMHjGy
YZ6TVThQTqCp2e67LcXyS9WgsD/U6jkVd9wxnGOTrL8bJnYeSA8vzgHjU1i/bAPfrlMnzRxzsPRy
927F/9EQKtbTWHBVjqOSu0zudH5m1j7WF2xInt4vggDABf49OVJwVJS26lnVE+DnBqhxzJXLHBYV
Dv1eAQabcS9JNECCafTxYsC0O/tU6GbKco5O3cvSjSW4WU7NNnOaWdiT8aa+Oc3CB8YsOigvMOwn
e52YjONMcVdU72PvVPVhQj4aHdzUGxSKZfwZ2TKY3j1EKt82rvNtFB+CcU3snVJl+LwJd0x3o9m6
em9cUevbdEzWlF+DkBNzWhDWplS3qH3DCek+WrT3nbt+9Rftnrt35vi6ZSdNw7GH6Kt3fdXA51sn
bj54Bk2eGTaGiEO3735RFevi/yhLzhDLkbjqC5o++sfgYccI1dEwgfUXecB5JWhgrldMTebZAJ58
OBX9Bkr92sL6TxCNG17izkP/8f+vX0kK7htCdepkfcMV/853DPv9GspyOm6Wnj+gabHZC6MxbkA4
RKGeS4L26iXBcxllThsa75L064qmbnHKCfkDZTLErKXp2NfJJYud3ztKnEqztNwDEnDH76mSuXlF
oqiWP8TCNd/onIAYt8Igp36SFnN6jKt++zcng05PqR27cFeKLu/ua+UArXfmecT6WAkCvH2aDF8s
OSE0+gZ5BvTfWcWEq6DUHQJplhmkkvN/LLOJ66wZIXtRFfHAgzN0G40Z1iMGeU1s0+6+ZI/6grAJ
5vnKvKLdXylxKLehQAhW0MilBCbkvSzLoLtPWtX9t5BpGXfUVD2oRJF06UInUvr7JV/UcHEG5XHi
41VHt3OEn+ZriQggbeFspzPuSzneGxomUxb3JPeOdTEVxZNLAPBlrBgy5voNL//VMwxyHgrRo37y
SpLKR7jG6y+uhJvYb2s3EsHmxrMcCUINHoNElCyybYra9kifOGn3vRNySSiQYpU3Lnkcy10Ce93V
yJWzbjRB+1ZdAzDnZJ4nczu76YqBiqJWdNSCRx8hgrL+MeE8Mh42k6vkzp2Lxs209Zv2rnFnEktp
4S5pps3q2CMn+aZ85gjpFjdOihbgAHkkl/vFCRN169G1+d0yFKPvthzhHemgcOn2Kg7z5W3xcb28
Kt8Z0aN4GuMhGuVU7bpmo77vSVp353Rdeq5J1jbAvq27cL7pGJFvKS3n73A9nOSYVkGhmd1qu+A2
WGqOU0O7GffiNAhDM7qgldiFUTvhgtQz4tMix99Vjd1GhV0ndYc8DC3UxW+m3D3Nq5yiO08v+p/m
oxTH2Oc898DBlDJk33OsuNQwoVNSXICkds202vmy5RQ+D4k7TBTq2H1QEPCMsUUkrb1mcaa6OIjO
1e072hP10pP2ck6B6szvBsa7eqipQOL7TYpqzrSOOmwlM3rM9oAGUjNozukwPqKF6sLTplMeQg8v
CLML6exuF/IRuGIS8qsSnsVq232saIw4wbCGtJ2QkcCnJ6p59POcJGxakJbMtJtSlXaGuMJiwhxh
DZEqTDo20UqbExSqcdqPK3GvfVcnwtlXjdUf1u/nOLPGb5OMWtyyIk6BO34ouvwKnbd1JA58X6lv
2grY2N+8Ig8D99SJ0uRjXFuLqGzpx3Awu25bmvBPUs1e9yNg3IW3CLeC8o69bP3qVoM2w6tyIc5t
U8w4UNew//DXMEVbyvnEHMHXOfIcjioZTkPq2Nd4rubumFRmEpnU1+QObbZ6eaO21Ilz6c0DU8Wc
I9LzAktCfa4aZiiOxDnaL1izvtJ20j4WQ7XmTyOReiSKEqnafcEIrTHvaBxbg0g1qgwBOfbUtERV
6iSbaqMshxFekXmNk1ZiSKngti+gwf4QKptAuJNu4gnuC540IgvJ75KvSkDpuk1cSoEuJsJNV753
wG6s0rPCEi12rp3X5SzAf11VdW55rGvtta9hRY3l1uvY/HZUdGz+7fJvJmRs0yrSlLK1n04s2fky
5xM3sFgXR4G/dzgE3O/jk4PDuj+0uOftZ8v/2t/UXrpMzIzliIBpOkz0I5Kqldhu/G1Zzh3DM+Oh
QhijT2h7eK6mcJ5TmlIzALsCN1qRSeor+T8QP7QXXG5G+jUyXciKjFvIf8e55TmnaF1rOit1Rf0X
+FtjZJS53lA4bTb5Q+UeijrR4hPh6YqsJXVaZ9evld7+Bc5KnpyhIs6vSwWL4YIxbOMubxAmH5yl
4yvergOfOidtnChaSVEfKV/J/JkyPrxod06rj6Ce0fNuwRA9AmNKJfNHoe+cCXtE7akNmdzhGwO1
ooLQVMnyl8l1OD6xiUfTfT37cuVbIrrlRjLQByeYHF1il123ILn/j6y2L/fMk7r1A2lKG/6pi5FZ
pmjaZHqg7EcKUHvrwGgC790Va9cEG/qdKnC+cyxesT5olxLuRa3XzF8Bq3u9LZvexkfDFOF/jvV4
2VggAdBmfT/T7PA8v35b8twRN3AU3JQbJbvIbi3w3lJybXiQvsLYc388Rj+HC+CTYDoU7qDyo1tO
0ZfjyKG81EY4A9/VSjfXW2bYc+3KHbXnesOtNUK6RgMjb4b0czQ9qO0q5jqMw6Qevf1KyIOoKql8
DAtd4BNd57g66Z+6CQhUF6Dl18yV3C7QQrsNhTUsI9+j7ekq6Z5P57TSUsDwsKxC3nmtWvoLuh1j
TyQ0ygfW2HU8rTnykBvKguh7OyuA3Mo07Zdj0LtFdIx61iMaablGJpbW3o+UG+eSpKAnfaRQnTwi
lq+ry7qs8XyiQ9CNn7kLxPvkD97kworbxF/FjLPcF1Lp8VzhiB4+ORxy09rNjsjV+5JIw31/qAZE
DXXHNyJcaTXe1o51wzsjilTf59CnNSTCYm7emO0gM1qXhfPIM7k8sWlei+p6anCFJmVV7+XY49cd
1YT9TPdTVx2qYGVadwhL5wf9s6APnHB3xjwlxkghKA+hh+0tTiiQ8QtPHiFq6hw3VET0uocL56wH
2i5Igxd2I5mlA1z/I3WlKcUIUiwShAhK9cOc5pO4WDas+Mm3/ZwyxxUE3zn8Pvo7pK78A4SrZkFq
QdpzP23aW852ChmcsLpBDsZjPkJUbYbYuXVy2TS3axTWBrphgEtRu0OKzcxdcNyR+187SmR+KDHp
woTUh7ZaC0NIdNO3fcc1DEIZI2d33bB53aEFaJxTfML5etjqOWq5l21ujvBlVs5+7d2ZFHnlpOWB
iY6qvrUpQ5MUV/KV6DAF/fVQgO5yD9YjibfTMR8Rxdou+IMPfQoy112d4tB7s8PIRtuaZh87vLC/
JjVFks2hUM2hq2oz7GG8gIaKF9E3RGr93nxRnWwq9E9xanCWgUE6cCmrbVZviqk60AAdVSLf7T5W
qm/9PhhEGcGTS/ruTvGUDvuNKYDHAjsh4hOapFDkmcqIR/HO/DIPMeYpdEYJ2Dus9T3F/f3Q2Vj+
kxtXqv+Y4/LkXxtR+CJDrL3Ofa57NXb7JuFgQOlnE/V1XnJw6ddgC4+fvV5hMehJe1NJ17G4Fm/b
rT7kiDzMSYEtgDva0OXb+XN8m1eJHf96FRXfXdjBteeYIjA6w3LypxvcziK/EWAqqYDWXVjfaOrL
7jHnRyYxUE3l734pBeMT6cz6CUHH/5lbGf2r86ktMSi1uMaTnu1xryfbqJMinkqHXLg6PXIgi/s9
hZZguHO9isCmlu3cfKS0V9SN6jv9W5AosZ8LmRrvYOspjO6XoI36k3AnnnDldvJj0HmK7zOm+4/W
17KYUMRV7pAEJ+hfVOOoP9r50C+Fdi5Ystr8lVkYy7VN05G536wI1jPzVra8NNLt0bMHttf2EHt9
l6NdL0T8BniRsR0Zu4XzqRaWRQTNKmoegyUJXURWOQ75zBTxxvNA7Ru/nN/1mF44Igj1zjm/dT59
hpZ+ddFSvXEijN9o29JImeqVkq8bOW1A73EL5f1MDxh7jEjy9NRwOmase3DZstDI0LKZ8ogWUiDt
/TBtYPQHNxTfDNFjT6zRATE2IlM7nCIOH/5T2+bBz9yI5U/T0Uc+LAxO9Ls54uD8TFFyrT/Zysij
L0FAqUwplvwjVvG+PebSRuN5GfvJfMkyVMwGBRtSRp8jUHkb+PzUb2JQVX5LXbvR90E8rD6g8cnr
t29w/EtyrsthkMdIs1keDZbe9j8nni0a0FbWIddWt5sMDUnOGcb/u5IQYtVBvfqQb42rKSpQWcs0
lTzm3zoRfSFjwwlfsywPD6aDUbDjoi6bMyemtgfWwuZxaOdJDOdpyStzHED43QNppoktC6IPu8UJ
ou4yTirEqBtFxXg2fv5ryPuBU+40NP+RpaB67a2R/qlyu1R3KrkOC5EYTvxHNgQ3QsKm8n8yliVm
ZWkN75NveTBBTyXxreOjW5pS/2UYdNE9GUfH6hi3gShfSWFM/d7kMctXL1QfcUGO226vqczDXm3I
LN/olASMNxadvpfM+lMgDHvOkipc0E+SS2NOl/aZj52KVIHZhy4n6z2RHUtaaAoY93USvRxq0jWk
A8gZvs5hFUtksci7MlmS02PkaHYHJIBewQWLKlaYMSCkfpCR15yDy3x74gIV6T2XqbZ8Dd2BG8CK
XtFiY4nav5VPSZaPYHOJ4dutoUTt9eJziAkf7oxr12jnzNuC+LEDuNc6Hlto5TcMlzBPbz58vdFR
89sufpxYglmDMFSj0Iqa7p3p0nmjU76qjkYgy9fuOjEd81+b1d1X0OV/kwJS901Qpc+zGlxkoBww
M/Z5nN2us9Rf3lwmJ2x3saRSkqiP0nfXcyInyoRhlC/rPkhq0hJOkuSvvW5jb4cYLPkje3JdPLj9
1ci3dpzEaemm+iGiDfVIt23iEMdMabyj++c8jMppX7fWiK8aqtlbqwz3WVrVurtXbSuYxJibYNmP
oi4F+q3BPM++LuoTHEb6VrSk6qMjHHoDHkZHqj40OJ6cQMjLaJjJ24O/qoiWNNpOd+h4nN8Jbpgb
F6zxH0rafBq2TpzfYVXwuDhELjI3nMhnCMvOuO9dMlQnqJrOG7QBptlya6JfA1GGP0yPuJwZOgxP
YaPMJ/5B93ZhEL3fNczTuTeS+c0gG1XXTTfMMnQP8HPVna9jnzZXV8vvFK99vquoff0mPlRo3rxr
75LEjF52YA6JEYOupDig2K0bcDXXhq6U35Joid0vbA4RAzLky6+q6K0GqslYXhXETr2PqTRxGgrW
+KQKMbxJds7/WLTEx+ywnlwHNPlzv2dryZx5VNd6qKVVohdvIFW2Vel0KblxbZmEfvwAQMn7VTDy
wftSJpZGIFXMb2tlem3PDkwwBRunmnVa0nE/xJw6MqOj4KW4fnVdmJjOfQ+HNjxbb6peZNd3D2zM
XPi0bpKHdMUVjQyxeOFRZMAS3mqEbAEIx72a3IZipBu+KIJB3YUzVIhQewM8uWM0CBkfEPkDJNb0
EVCeWB9ot8djBkMj36/UdnqOEgyJV87cPq/Uxy8sWP6ZjBN/S6Bbkhas3oQ+HG4EDCatZiUDJphB
sRHj5Hvg9WwNomHivfPL8lEma44PfLhWv30/GPbhRLGUzsCC9NBHeLmF+VMfk/phELIeTzLmOorM
q68/O370LkvqYMRNVC/fWqTTXy+0U7QvnX7T94mvSCINi7d62dhNUYrDknf4MFiZf/hbxE/sVkvz
jDyckzWLFEXrUps7SrrGvdahwz9dsAV3bTzNnyC/0gtt7ZhiXj8VuOZsp7hiJMETx8HmJxeUKHdR
FebnvMvXBXVM45BAmXr7RQ8ujW9aaosXNc7iq6JB9U0qhVgCM1B5h+Yyl8Udbloi35Mbd/LUD4nb
ZzTl2XEb6ZWgykf33aC2R71q55yZWworDFqtumOquCqW4uSbWFzqal0eBxsWX3MvElzx6+qeHUJw
7jEcXbozjVtSP4iHVoKXneIJvIaPY0XMVfM4pnn744iwOlpvswXyBSY7eL1dfIw7qq7cmv3rtW3U
TIjS93rRGNNd3G+rPricH+4TJ3TRx1Ta2cstadSur3v7qaLZu10X19LHMqGXJR76ky1x9rqe8oEW
9Fq/Nd2GsJV7Jy8nWAOv3ZFm2zj3Df1XQXsa9jGX9Jlfp/zPaJT/mnjFsB0Z0yw4FUTMCHLpqOOC
rFec3xHqKjjYx3N/zk2QPFto7cwNrvOPP5k+PDrxfz5MpXJvTJQ8MPOb/8b6KA7NVNrfYxjkL9MQ
oUnMYc2bPojuBmxytIqnOv5lqpZz9VhX3w7FZHj4HFuXXT2xPWStT9VD5owt8mGYC78MP0m06uMS
mJSdx4l6Zz9G/vTXlxEXbc57Pr18cpu7unfT744lntNRPP6YcEB5um4t1l/ez8+OA/O0J76a1KeN
rQbraqm8h6LhSnsOtrL8tSRe3WbGTJLdoCiLuyZU5mWL+u0FFke9neJN1e+Mf4XMsW3+r9RdiJDY
oZiOgY0Z7u1W7Z0qhHsL53xvfrI848upT61fX0jaDxs2K+bBzkslzHVcuaE+tpALuY3HgoUZBSKe
TxQ9DCuv3v2SDtvbSGLuzs0ZZoyZKPiTAje+FIGgvbND/4McuJpXS4vMqo7cFimjjOU0Gk+Li5R2
XjhxjF1k/i7jlMgbFcT8EaNccsxYZKif8pzo6OKuWpRHJyq3EOIkR8tjq1L05lMsu79uE9GRXzon
eYM/mPpUW9lxSAi2QXlk3jLiaZKMy0erN/7qSJUUe9Yo5Zxt58/tKYF258DYx3h5wViKj4hikqhR
9ywzOcuAGgPJErKX7/lo53u+pdZmPpEhPM7Uxv7OsBE+1tL1XiO9KEpdczEld3xQ6x2MqvSrCSd9
O7mMMZyiYQQzFa96cLOUnUUevWb230sVNBe/2kSUcfaNCfaymPX7EmI+46B+3nhHkod5fIjCawXS
yRNRcHtcGkYAmcOMHgBp6fBfjDdLvquZ1etRmpa+n0wVYbPeYeOJi8knZcCqTrxkoqo7eMG83ZbM
nnuFzV+5JxZMLvD3Ex9tAHbPkLlZGAJ1TmvtngbMatkWmL9zGQ5618PxoH5dY3Q4NHwWMAA8WmN2
pL6YF1NNfISqBdfjUbNFEgUMd47xNtQDhJxg74zZSp/4gMyvx8MVREcOSAybV7wLr0m5sK+7U3jv
cKs+QE32stVPzLEniPyropT5kORxSNQUQDUYvubYsm8da6uY9e3BeqWN/4+GrHeCvl38ZkwuOc9m
wqTC5uYl+7Ce470Xb8COZscXPGKF88VTrvYEBrf8TNJ5OOFxNDsYs0RTdNq/jISHeLedaP3xnRDk
g8SCTW0VVcVrP5jKXvNK8/zur6IPWVV1Ge4iErxnB3Djjgd3PHCZpqMnV+IbXlX+CpwyffSXSPKF
KBbwNvAS/kfSeSy3jWxh+IlQhRy2BJizsrxByZKFRo6N0E9/P87dTbJHJoHuc/5oRYgMH6nzwIUr
Wnfrf9Yy3IUD3IdhUzH1Go3MolqpZa+1vb+nULsNx3xwwhIo/UWbHPE24kF8MdQcRAOulnvfeNnF
7mwwvbSe2yhd9OYrSKrqvnQ8DAX1Xz8VKyEeUW7qQwcjHaxGEpZXc67KN9q0/b/eVKlrieF5lU52
+0UTxUL3RuyRA8I1nIUwN+2X0cY+zZTz8It2oo4BF1QBk427y+xRhIuhNDn4rRwTTT3O+bFLEyoB
Wyo0iwzUrDX9z0n5+oetNPdeMBPXYe/3JqNCvfwWyjY2aKa5NepyTLzV1AzBWgzaEJlMNuei0ym3
h9F+GTiQNiA2ajPXXbLxjOInnax0r8dUhlJH5YAgAHp7h9HXCCKeLZlEo+ydXVrT3DBLSAu84mVU
0hC+TTqjZnHTu/hz0MSIBBaH81cHe0PB7MP9D8CJ5BduJBJZivsjwIe2TmokfytI3eXXbac8xFpX
fs6O534TWYQIEEh8RY+pPBtUoKwcQyQfiT3XBw+36JGzL0b1V5P7HIz+SoejwotgdW9szqwNMYrV
ijozsTPxovy2fD+cgoo63tbrz3OWG+ui87y9rB37D3Sz9q1mV2wGdCrvCXf1Nsg8+WUMg3XmDYsp
cweTSODx1q1NEL0RK/g1Mxv/xX3TvCjHGqLg0RA/5fF74pfWs7+04mPKrHe9R0PkkOP1OdWB9pc3
kqbMYTKaM1d+vmuaOYfN5qJlMixp6F6KwP0gKnCR21YEbmgKOX/i5n5MEo949CR37Rcrk3rPKcj3
uRmCFgFgvRyaTEuZOWjIZDo3d804ly/IjfqNCya6aUAu7lqdyNAiFnxnVHBF23Ycsgg5lAmb7xNl
/Fi1VbL1piy1jqUx2gChU3+aHIoQyOiixR0az6fhrKGcUsoJKVudUbUayniWUdDF/Q6CSd+Wdt8c
HEbNLdGC7Z/F8MuwxObwlGrKeW7mwjm2jWbwbzW8GpP7oY29lkTNQJgVLHXzTGnTpIciw6IP1+RH
s1DuNnbEdzxPfrvuNDW9STTWN5BGNzTARSX/dUXYT69Ec+89NAwpkOZTbAUt44rbmZE7Vu67VJ34
nQZ0Z2stNQgYEypnxhaEfvzac6udnY4tbtWN8LBqqmlxZjSLfzytyuAIWcJYGuOs+KbF3Xij2NJd
2/FckOVn1fnKU0QjIKtOuousjfYZxqz/hcem2HOhURkyye/el7iMT3PrmK+TacoULL6G6Eg0JAe1
ieDDc5adZF+NHlf3JUmSb+XWXpSLpbsuLp3LQM562FuT9YhjMMZoSdGpbYgVBHMg8I9GYz1zREj7
rffSzmOJ0qzJbmIe/AQWbnaZW82FaRY4c5umie/yBFRxwwaUVAc5BAjUJOLpi56RCmCL4K9f6D4M
muWYuAqKDj7XRPdKdcoVvg6OzSxs/0lqtnoPKE9f5fxCvD9JsQtK5TJ7FuPP4iYI3iv53OpUoAjL
SZ81MitORjAvV1CxPrTL8i0xDf+4ACltEPkcQOzHsOlzea4RS0QZHQQhP2d3bnMljg2DLJoK9KAo
PomAH+w5Z2lS5Z0LQlzr3O3YbOP6VKapvm4opuMGaglI89ypvsJszpcptuSrAsU6GA2CfjuFUbzK
IEmdCA1qnKxcYQOo55a7fqBUOXL+bLhl/NWw6tuHjq/RuhcFiHvyONvvah6Xy6R57gaBYrfvlWW8
zCSlwjf441FvzfGaUOH52VspEjijcGPgvla85h1wu1qYs3iO3GydSIaYrHFbSsTyIeq47O5el6sN
OkzgGYLh/HeDAiL4v8qxSLXwoNzBeDL7XUymHo1YDVlPsSrsSFb6Zle6Kz9pQ2vIT8vcKLI9yMJo
zFSdymr2zyT0D1wNpRaSUWvsLNH0MkwKKywhXlGTOO3Oj1Hj+mBCiBlb47FnH3Ij60+VS5CET3bD
VjOm7gwOSXcDtwG+F/2fbg+CkYxTSU1De+jZcva2LmXoMsWehzpBPI0oufKrs9XKlzhwvaOTd8EZ
RQiSRc/s9iUZS8SyeWw2AIiHZXJ0hkHUrxq/at20Vr6t2pJ6HV/rN4M2owuNwcRTF55NQJmvqqG8
txYdU3Bj7xgfnzns0EQqnmDcyd29M6lyH6UvkVfoUZBOZ9PjbEMY9uGX7rNqPVJNjG+aGUXkaiSO
1Iv/kZjgx4TJPyW+b9+pPR43DOccZ1XQ3oEhTRbZSUQJwoLznA+fc1Zx+wkjzIh8igz9YSHwGi80
UZAsUVeQrNLaBFhnnk5Cn4Qv+Gn02VrbiXdKjepax4x+AXc0o1gvg5PWVXXUxHrxpDtDFVpEXlym
TvulKijBYFLlIZoIfd0VTb3nhZkpg4M+yHuKuIqk+dQXmL6m40FIxpYzoPGfNLOeP/pxqDDtopTT
Yj0NnVnI0M7jISIQsgtH1zxZWf3DzUTLfKa1YVXK77kmRcYbDf3gW+kTQ+cS8dOOR+ORDek6PRgT
4T6+7Vw8OOQTmXxjZMbDsiUFrNplIO54v+qXflTF2mJ13PZ9tzOk89H37ghonJ9m2oMfb3J5H2v5
4AfKUdsWAYIs0HWExv4Qr1zNtOmD1ZtbN0HIxOQTHmYKzLxV18hrrKbPlpiNNuzQ7oXaTBZ4Qwhu
hDAPkbzNocAyzdKOQPZ3KtUr9NK3V3XylgCKojPq5RqOM3/gvR/SFS9GY3RPgDu43axaYwGwKQHf
+lle/pZlei35U7YrKBu1Tcd4NwFPvTrK0wCMS0+OyOBl8dRw8wPcK6QSujdMoeP4qDNoeowksC7h
+uzkLoqvNRI5cZJUFeJjKKY3geVlLTubwGcr+SqF9slJNEYe8Gy0FL1/tEYsO+pB9ntd8NU3ct5l
rVedMwHdITKmZxso62Wy81/wvHKHOx4NIJ/i1bXK8tZaOsyOY3fTkY1K3+mDwVpcpX+aQjPOaANu
ljU566pw3I1HENWqBAcjhSyNj2U3omjI8ZpETofG6LGkPxP4G6+JkFEfkF7AOlwbirNKJA/GeHzq
RltGi2v/9JpzImjijznqN0rH+C25yK8arY8yt89VVxm7AiUJKjqpsF3KXyyOAbiEN90c3ecTMnBs
Saett6Nsiw0NHdqmXIY/mv0weqry20pI1ItVEz9VC9ZEzA7Ld1AFP4bm/bUnh6nUsUxOlrkwn/yO
X5ToMOXg2g6yXDJKDZjMMEmC7txngEUM1oB7pZ+u0VN+ydY4jcK71IavjmqAQeYe7nd1Q3CqO41I
LUe4VpCVV6r6gBlzw1175OLOwCcB54JFhpufgsPlj+9tmPAJduKeIdcFpwIE5WqGl22SjYOGP6xq
9Y7P9cNeahlCZX50JnrMR/FiPy6/jm29pFlC75/jwAotWN5nbdb3plX0O0sTbEbWOIZFJZpdQfJN
aSEFdbX4IZ7vhrCRxQd3prHuzJnyQNhzZ9snjrdH3jde5t7qbhUzfFTNjIMtdCIHbWKdB1p8KPxz
q9CbYgeVYWBG6GbS9dgUL1o5XwkjFWEtyiLySU9CatUNn5IMqFUjm7s7F/lPk2anNK3NjWY6F7e1
kUkuQIAJxSH4AsaTY8hphRzrYQ7BfSnMUQs11xXPnVn/G0r9mVnuL8lufyCD3yzTbbZlh92rMDUj
6tG5wAjW5XfpJ8OTlVvxyyNh9gjYdV1QfUXAwAm/nTPsF+otVng1ua2mkiAnprqod5ChEquDtpuP
6zlpjHcU2AExTZboVin/tx8QO2+TxjN8NgFO+0In79Ev/u8StLMk7LPFZsMek73X+e6+d8zkFfTA
fDctfCN2rHlPpV+ORz8Yh6g0x5w0PjwhFCv+zoHCNGRla8ciipT4hHhVTy0tWL5FYxki9iLUqskJ
AwbHrWN20CczJSggCO7NqeMcJXINcdgCqlsPz20K+AZx/i5M9Y5Ag+mj5UnS8O5sHHei3yaftWdH
Zu9Wne41pfxjhs7ro/MIBs90CKBMaTuU9j9MvVPYVtmp6lk82zHdGY1H1BjhAIyJbnb04voQi+Tb
zos1q448aUmK7n3Odpnqp1U5FMEx1Vr8PeNk2oScdZa3TX0Sg4vxWOadfmdWBRPUFdLtwh3/GC3w
MqL7ZhMXKJ5WixqrbT/qd1dfpnMlETaQ4C7DrOZYMosG+LuZ+wMHecX/rZ8j/JHN3YS5347TiAu4
twh3i/mDjZi/tp3LQziWVh0NWpOtdB/HAD+Gu8U4dhVx924U7RINRduvlV1NZdjO2XnBP4Gge8zM
Q6MvL+iO3vTScDZo2Kb11JTZdvFYTQLd9tZBN7Y9fPPS7LEy5VGDPCIsa7aDbHroeehm2ECbJUeR
I//WBVtSazrVai6De51Ril63mOe7fPG3VcKHaiPm2gqMt2t82jqW5eAbn/FPQ54YcNp04Lzh0G3w
phiFeIEP+Kx7Gtw7j2MIHAfuPTHTM5g1DBgieEBcGo09F4N7ZZnvIPFOyKvVnbIs5jlP5n84FbzL
MHoKnMdoorINXoiMvleBfven6S0bHG2dlD2GFlNi4ACiQYy2QbsO2EXcEWaz/N0vSv3u5O4HzH0d
iuDhyqHYFEoYgiR2lgLYwP3TyPjJ8gpjO8wOPhwnDiIlvSBEKS8QO9UaPJzfbDpFF2dWzfIJtfQ9
7RCjeFNnR1MB5lJ3PkjDwiDl6daFGc/mVpqfmeneaJE7z85wbc14NwMvEJ38YIAmZbK9iIVdQ6XE
rJlH5Zlvouy/9YHFNImrH4xK7tHBDnSsvIfTtB36Fah2y3kx1Jsm1f4RngGeZctTv7TyNqHP4fHI
83WGpe55RivBPDsNRyDO8hCTVQaDZzxIEH1ktyWuRNeMX4ONbe2grfrCvwj+C3lKlxcy3qwavqsi
OfHzZCGiuGBtmSx8ccaI0mfGu8ocI2oK9C8lawtndIa4Bokg448pCFWLP7AR/hheIyM3RovBZzfj
Y8vPLmFzKP8Pqg6uVTf+mcyuDpOsa/awxcimJ99864DLIoHd/KSS4Irw5hILVoVZSjPk+kStbtnX
ZHqshQhISETt3bAyeSktcbcqfIO2Mz6xHD8Zbfs0GfmJdLxXwyqK0DHsYeUgK+T1HrRQ5Ol0QBBS
r4oKIrLnZZEUfaE1geUY8jAGlDiVTuO91Gyyazputf2o4QTOg3jYIsolkY+LOgzMDql8iZw0HFIO
l0L4AxIbYp2nBLG8nebiVjtze61kTdpQQtMqMQQY4+xRrXHOLKFTIuPLYOUAqxDsxKDTextC+8Bl
Kvc1crufMbC6ncRJyv6BI9lCWvtPlPHB18huwJ5cb0qrPC15WW6Ryb25QDecPNV8QuAMiZiZ8UHO
2YeV1OTVyv6a2KhG7ckjeI80Kw7Vylg5qU2DrKH/YCcYdhhcg8+pLK4Ed3ZvM3johlD+K/MJGwsX
oIjGGaJfC1jGGgHwG4yznTJXihdrbMm2HG28+zJzUZ8M5hmdZhFpSfnN7plQrihsdutk2OOvavbo
6Lw14FMfgbmQhWgWN7o4kp1ZOQsLc+oT1IuITCAFWc++N4RKTs9xC9DVdzhd8kRJVBetFXUCqVE+
H0vfOTtl+ZQszhR1mncKCA5bmTGI8UNmt2qttGKtFG2od/2pqRO14XZ4NaR+LgvWLpHWG5MHcY38
NI30dFxeC19jMGjQ8mM9wiE3ZnKD2PWvOddM3M5ArrlPebi/WMSF2GmIB+Bb9NpLqmfVs6fpPpvH
7K/IQyQDQJsn7vnpRFaleeAKv+VSY+fH3bbyReLtXF/lOy3DPLLyqiz5AlqqX6yHFI/EyG5lTlly
clut2HNSuZhf5zhEEFZHszf6ES2O6R7K1jhSkRQfppG6FozbEzXIDJdkT3LNe0G91VNjObYwGh/I
Rn7zDOAE6cAQ0kWWrExrNDaiQVSCDIfjXPR/52kx752DudYz7TnUcvM29gupGFW7xhL9iozAOMrZ
fODxk/kJ6QJPS7DsTpSTt7OKwb9Xvv5UeVb6z018c1NURFsaBIG2K9T/+2zJ3ntNU6+lDb9q2Zjy
ESojK3mkdIksa3FIU8apTc3eG3Om+nI+Q2D/o2zwws7IilPhqHH5qiPdq4mSsczyZo/mwL8QXyib
2uNYVzGeTqJSoJPkVdlIjoiGQAzdpRcMUwhNJkOGju30a69GG9+LNIlygkUYOGNvtWj8boY5DoTA
kWRvdIRW2v7knEnF856Duf6lgMC6BU79J9DlrfHBQUbac0IhJzPql6y5lwvitw4FBAexZ5CUoCyS
q9J76sr9gnDp7Ghc6ii0jJXAO8kx1P3zm/IJSzYFqSlRlRg3v5F1LwDEaRIikr56Ah+i3o3PQtrM
rTnuul6D5ExRSUdmbdOF7XXdLeXr78zWe+9Hl5GecidDyGyrFockAEOiq2vUuk90lty2XMdAg+Fg
mB8wYsFat3SXdEE5vECuFavJGUHMvAk/1+henbJVnyhHrp0gdLtOmVtL+gPwfrJVJEtFwk7faHeJ
bj6sZkFyRJnMiPKHFJHNQCd13JFzzRIfjS3pHytjmf9m9JADBnEx2xUiTGQ3i/eqwStus9wkUsV3
Xi1rxFW2mDcE3sG+x7/wWXvayNvdeN9JHjg7wOSJIq/innrFpxD9ls4fGS5ps1zayTs7dn3h+AN4
7R0Pe5+k/ocRKss0FVndyMhWje9OvbC+EjTSg6yHhd4W66UmnQbfy8mJ489M2H9T6qBImW4sXo2U
UxGjjn23O6le5WS0Z6sQwbou/O3cMY7MQfxKNtLfMUvelqQ/B8vwr05Bx/5LbilT+R432EYSdoPP
VsfgULnqA6vc8zR4pOEOkMHlQmb78kDhiEiBY30A+w9VVUg60sbvwFD9RNzlyJTiSXYFD5Eajc1+
dfWK+DMFLrybnVVuZ5wbl3ECORCzkRzcjqQOB9xt40q3Js8VKtQZ0GgE/nRGhP7uD+5dkmaXGTlO
pezZsLV1hi8VnhDtKTkUJ2Vmvw5RtHQeoIZVgDMrHJZzaCWPKO6qugW14KHJ25OJyminYq6IFcAL
KjVBRgx/BgOK0nme0pjYQ8VP16v+EKS5ToZB80+Y9bDN9EbtDZ0gkIrVC65/+dJwPuLKHOZD2yn9
6Gni0+Kfr/oHqYysYcIpl306Ugei8Iwnfl0WBYFMXu0Fw0ErmifNzsmMmqR9qywfSAelZS3bf2lZ
3fKmuzotYzCjMCEh4MfxySoCYyaiSku+0B+6myz38jO3RbEhimdA1pWorS3NYFvRqn5DRy43xZhm
ZWQCROPJI3T2ls6V9czW1u3rSpWk5OL+LDLTW2WDcWR9OYx59RNjVr/6vv/d5pO/FqNIcgQA9clY
ivNiEyLkD119qt3ma2StWSFWfU0fBnmUX3EUNFiliK9BvyIXL1SO9taPJp71tAB+EK9JAtaGtU7i
Tc3r9cPRtSI9sA+hB5+GtjqKvibywYw/cOyfifdQGKLlFIoleNWZ+0KKe5/99KGRcLx6n3RKMYS3
7i51eaFGhkjMHJpOUXh5cYehoUJS934wTsonLAb5GbsqGXRittcZmSkBmtemOM9mY38S/Fmxuk+y
OZemyEnD8sQHu53aJI3ubCsqpSnMmhuko64bvLIZWmv2hWzdoHAgrchb2Lpa3zv39MGvMr5m8gvo
tvr0KAyI0BdZ2FL7KowFNa9F0C6bOumtPRZM/tnYmptFiSDsa6u+xPGQPvu9D4viJQGRkn6F4N6H
zcuhkl0ykgA0uTJOiI2RhzvN8p0uVXN5QKy3YfGqjXS8iXjUJCEc7JF5PiGaO+uu7p4zVc2UT+dO
hHtI22ALBpbjIxbTVnH3afqqmLLcX+t63z5m7OEZjsgmV4CLhZVHbVSa498PyLbQUdytfawE4As4
tgxu/FNPQsfKd1j++gaEAk1A1UX6AEZogNqvG53AcYtpdIsAM1tB/flPPdqADVo1cSti0v5lIkWk
QLG57FottKt23qpiZC7RbD8UcHhh2aZexFneItVyu83gujgpZstzSfKLLYLdktiIZImKRCo72/J3
oOgmg4YueFXnmf7zAFUU+TbZAq5AgEbV1304VZi0vcl9dAmI8STsZX4pzSZlJpuTkzRd/eClzbev
iAgOC0trThhn5KubD9W1DwqNxKzF23P1Fy/OqKs71j3eWGWXZhY+Lod+n7Z9d52IddgRBCV35HIn
e31EtmdpoN4F6rKId64kjKHIm510jfHl8XRdNXrCuVqWJMJL5z8b9WxjIMjm4dVEi/md6D3BzrD4
P/aIAYqs8mLrLAsfbZqy8gsSZ0KniZdjSeT8vcLey+sJn/Q6z6CCRODqNyb9flugdmDjIASI0G/r
Y5BO+q6mpX6ZwQYv+lLbO1JJhg0SifZtkq29SpypOGjIpGlpUIn/o2t9B7Js49HC/f8Hr0F1NpF+
rKS/fNjDqB9lnT7Y9La7xGw0qzqwiUPQHQ+TdZ8fsgHkhUi66SeRFWD3gGRpJgRX0+HIRvGvEbHN
GjpDqcQxn1E0tI1+4Zostgmm2HDugOS4ZJfNMFaIi1ACHZBVaatkGPRLQ58EJWw0vTo57xXEDblG
bd+ewXrqizlXzatX0Q0JgjlhBRn9I65W9YeItPHc+7H2jo+iw6bbtDIyyDiq1ywC/n62YH5C4l2a
64zhapc4VONmsK5HKZL+Nmr9BBLdOus4DwZi00312SHNuQRSctH3rpm8tbCxSDnUN0pHtUGma+4s
ZplHAD4nJXE3l4Sex61c2mkjS308NIvVbGCGa8J4ShFOTUauBfTvYSHjBaVmor1pBW791Yya9eLa
C/FhROjT7WVg0mlFcnUTY7zTfmvt+tkMdl7vc9PSFDhHpFJM1Uqf4/jl4cf4p2oCCTylDAYGGz/j
YEKjmvi5NgLtRmrB1RKC2GIwEwpoTGpb3I/pM9weFRgmGYomIoU+uJBxKtYVFtMXkuXsFejr/Axn
r969xI/3HDP4QH2JdxDXcnODtAwuDb7VtTBQQSAl6E+1PjpvqmLRWg112Z9jwruopSzrZ+n1grZi
O1UfUqTWaeZ2ZNUr1Ufuxd52LpSz8WnZfji20oNVDrz4tbWsfY91jqHEih6HX9glnnUlCwdwvODQ
d+sK9No1ycxiUNDaD6vonJPCQ+KvBI4r9rChyD4WWMwDYxQFzXNZfJBPPV19UDFSIMrxr042NzZa
252e4ZWLN9MGLI86gpHWKlNsLIZpq40hSFmi5gA936qkiDVeGV5vrRpb6kiC2hGBsw2QsjLMpMX3
rB5CKNKZCak0W3uLFtQgQQEjbF890te8FI8/yTZHXZ8eVygQF5GWKD4RhqEhS137k1KWeYMpacBe
C4y8rlPiP0ALfO5nTPufUNqcHUFb6Hc9mUe2fGv6Z7tZu4FtIUEuaCneq6cp+0Kr1Kx7eh+NCB4o
+C1JDr0WokCdg/37rvUaF3j/ODQ1pIYAckZOOr4+UPDlZzH9U/7y90FIvLh0qGQrpTcFgGhCXn5Y
YHiIKoRO67nH0IBSQcZ7AudatERFk20CIYevReXFqQkMCL7Fay6IJOnLBSeiLEk42aEoHDhZQvj6
E3JW2CjiSFe6nRHjNkF6H5Mmsa4dBqe1jtyf0Aiv2me00MNbzvH3FKBLmfSqvGDQTK/G4HkRTw9Y
pbFMR0IiDOA68JLFxIGG+K03Ca5gSo0I9FigLQOyNyT8Cc4I0R7YJH4CItmiRfqIklSQvbi27TM+
IohYLKs5CZ7ZtYEu6aeuRmaVQWvbu1PY2qbT05aLykwiFHboh0xMom84ppeb9A1VbhrZk5BluQpF
Bxm93sU0FJ4LS6jgRzNmYjFNe5FHfUjUX7N1Bc/xYH/bKU7elRk0xqkxZ5IwXJzwji7jLznazVtQ
LuO7XRKkNjYt+ocZYX3gBB5Fs5oFNEKdp+Xq9T7rEPjrjWEfjGX5q2mZvq3wOIek7sYh9Q7Y6RAO
rD1O9X/Ax6DE5FZtl0GzHwoOO+TBERfsO7Qp2eRIp0N3Q1rcfzrC/iGzkRUJ6zUbYlw8s6bBEDvG
HC3KKw+wEj5IM4thI7WJK56lRDz0F0kqqwh9ucQFnLIsTI6i8KDidi0tjWuPslGYfTJD3R7xE6YT
mOyAjtZbpSnB12V+M8ZY1zQL9O6YAKpFMF4awvL/TFI0odNuhOueTPGHo4zC2Iecoij3lT1rRySs
tDnXTlfsNBJDyJHstP0woEKFh0mHS22Dl40eh0BYDJV06ByJvU1iVmIrgA13nbkgxGVlatdaP6vN
wybhbsnasp9TwmGZq2DhqRtxVybZtpylAbHQam6ePcfCxwN7WxYrHCHZ30wI96NGor/rmrn64/kD
orVSq5h/0ISXkUUa/UEnB+gwYuqMV7He2+iAgyEasqJ/RnI0cFopQNPV4NmuBOUoMJ8Oc7ou8vqd
sUJEWZak+NJQPfO1TC0OPsapoNH95xHh4N6dmMib2B+mCCBveKFIQ9sLm/APoin7I74lALLW7vZB
NcxXpeyPNO3FIfWWYqu3gwoTZ1E0FZEbyTU7NrvWH8ALzbI9LQJJRC0nlEAjGQGUmGBrztD2cTia
wT4fl568IDM3/taaL//YDY1a8GcO+S8oB51/+A0ahAhwUFBtKpS1BNLmBGIb73249uKnEVV6NMXo
PeNkysDD9FKg+hqafWO340c/l9wW1cR4zrQ5qQsOjvEqa7CDpSy7XcVnvMKpkZOl0fQv2tgtJ12b
y3v8gHcU6yc/Pl82jLsnz2Km5IRv5Da1zbKZi6La+1kQW2Q31oQd4deBc+q6Y+fGxYXyA//UIZY7
mIt6uKjz1Hx3y3Z+rop+OY7KC85Zmbhnjir7lMCDXRY3xrnmzpXxW47ut2k588Z0ZvWREm/xPkmC
YjasW0YEZkfX+Bh7MWE0KKdX+Jiqr9kWuolrrDcikrONSGmQKY1XopbW0LPjQymKC9ITuwozrLIf
4IIFW0kvtwIhyDfJuNUXuI72nMHr/WoG6htMfFxaDqOc4XlYbsgG/8jMKrhV3N7rxplGOmEkmEWd
oJH042kHs71cGKqsTY11AYnP7Gkna5qv5HqQUCkFpviO0hpgnLx6R89un3zkzo9ECNWnB91xFblc
LfWEGw/guV2NbNoXHwPrGnopeSDMbWeFlW4n2wI1JaxS1xm3Sm/ZnXmyQYJmY1yVZPWBphkeabhW
WY1//Loo1pqpnLMiDSZskTGSVxArm6gx339pKiCHYWCIGvR6fiKvoUOJpdWbQA1lgw2ncG8uDOqp
10x8AIQcf8ZdYr6SCGBsNRT4a9t5WPQsPCIbWyc5LIkTfef307Dp5Dx8EFSdI72I1VHv/iOhRboO
FrJMOjU7m8JavilI/stXBJHhCe/UCgMfyoJen+6i4sMdHee51h1oSIu6sgkEmeuq7K4V0AHCsCTb
zage7dVCguUBG6MghCev9ggUsFalzoe2ZEmUMJatBfmOP2QWIvCIB/NNT0w71BLISUxsg2tSGpT5
T42RtU9NV3YkYtIop2VZg3eDsKjeJOKWwWdc/poC21ZuGYpQJpO4pL6IX8wE+3lrSeNLWMa/wUzq
p6IcjJ09U1a2mIlBn62bP5FDwDhepO3NJrt4ZxK4/dGWXf8Q4JnJoYcJWmmkjidhgVMTxzppEURN
NXtJagwff5dEc4JabDfrw9xuLBI+tjNs28Mkqm6Ser4LGdHjHs3v8rxMib+RmdDF2pgUG8pSBtiJ
RqPiQDU9s3mREF43Qou6D02mcJRyaeodmQX+ZkDpuakQHKyDpDa2klQtwismQiPMAoLWWB4JVkgc
8esZT6MxwCcKr/pbNrg7jUp7K9GZbGrfzI60R8oD5wvmFoFkdRoN9Q6p0R2oCOoKJBoUzSIkhpBa
MS3lMdpHrXwzIMK/Rt313hJDic9gZK5257w80vnXXYJy7pJ9njTeyphcvFp2rbqWHkK0toGDGguH
esv7mzo/vhL6P1UM4mYbY8KyFbtkDNA8lzIZXXmv3VWBtX07ZdI/2f/j6LyWG8ehIPpFrCIYwVeJ
ysFyDi+sGXvMnBPAr9+jfd+tsS2RwL3dfXosln3E6+eBd1d9GKrURNQteuvDbJHhVo5KxLVEHMA7
aMXvxlz5O4R0ghJ86eD1Wi5eySKwP5PRXxraqzxnF0k6BDEnm3uPO6XaAZjEkq/wwZROhMrYJtMn
XhBrr1O1EBauxXQcmsn6l1pZctNtI/cUeokNIGv/SGSdegmuDN7G86Nfr9RU+86m8cuzw1RfzG2d
rNsAHZsZG2dYzFLpWDSueY7tgQfB65R/UYOBbwpstzj4ruKWFLjqT9Xn6QHIO8kUxZLl7Kg02/Qc
NxiQeZfhBnSmrRLjNBwqSg/LLQHIWO3KcUZrnJKoSDY+P+ZzL/rv2mvBCWO1PbbGPNxofKw/MH12
YdTj7rAnj9LqNChfJqAybBoCNlxEyKEKs9dfVXXVQAZ1CBHE5OBVPaQLrkKwLydPqOCTjzreM4/c
iejFfffUPeIqS8ujZcjqpkjgXsrcs64ce9jz8wGHHlCqYH7BkFLtXTuoftg4TW+xWpDKSV/kNUr3
vfRrTgntcplX5Q2VAepgrfLqqIToQWYbbv4FWzPFIwR/j/W9oS6Fl0uAP8CuH5GIjHvmiglyNi3o
su5Qd2+ZBEeE0bAs3pTJqq0zxwnx2q93w8TLHLpP/Dvh2b30lIftPF6k684ejUspCEhuiJjxnCKz
rmaUcJuokfWnMEbj0YmDeHkwiiAagf+VNrj2UTzODgDKKiv1nQrlFCffQevrWQ0cvUjXaC99lEEN
aiNj06IxotVSC5lxmw8TXsHvScnBAT033rdx6nyAhwByYzXzATxO+pjMU3CeUPzOs9nVSB6VPspF
E2iHFHkY5zr5xz0o37NRGMO6Sp0ri6H00TY7sRV9LsOmZwVmLnd7t6viYRunvTooViZ4LX0dkeLI
5n0/9wtieuavBaP73YSm+PsxeRVyUwDrubJx8l9c1y1fdT10C9smMzpjXkv3vUPXXpkkciU7WLBh
48m/mkXsyazZMnieY+2wklehdrjNrSRAAEISZoFIEXfTcKOFJHtm25/jzkzF81IF6jWG+3yGxwaU
G+mz4g5K3nztsWOAw+fIay/G/FTw5lqbGa2pGCN76xFdP3tvGtN4w3wBlx407l5D/3pcgq5mCMPb
/OBxNX8xRKHf+4xMVxv75b6dlXimr7NckQ0mzZdU0KJYu8VPad/be8PAaAoYC/dtxYUV3ZJjxTfH
A0sUjjwWLUwNCwnLpIR24M9wRXIVbfhyWxuX3FLIsdD8Rp4Y38mZCoQ4iaGbn2ZvZdx3Mqvv2T3T
H0fzNaFHAAhhEMfVFYcqjAqMy2svdk715Ncgwt1Zrry0xw3lIZXQPF7k9i4VwbAbW5KaxEe9MOow
QlRzXW8ygbeggzl+xCYAPWQkYexmUbXDwVsF60XzUsNiP3SXZRyWfarpF9Ge6g9ycP39CLnLCnGW
kJLPZlXYlCkU2R+L/ckhn3FipCYdjNIa2QcqwUCIbZkAQAO4uHGHjni36l6sJrFvfGPUjjtuxK40
YUHDe5PW6SIHyuIV35CA4h8HpOTJaqv8k34G3h665cGh22Cii0RS9worsQ670o71pqgR6le1a2cP
rq/LC8SU9pYyLnxEuu+wVUzL8ttVmVzxAut3TuPlZ24rzU2yIb7a1rysg9j3V22nmLug2h29hM48
JyH4JQYVryfi7ngDB/3o8/5eY881zspcBkpaBYu/touR0EBlH5UGi+D5+Y0ocs7XU3GHMGFEh1Xq
qqfRi1CQLLZ1VxKRpJybqjtR6UHCiPabTVSZ0WMHVHftJja3UUmyrAzNqkLqVLXCI1kA9mdBEJzr
Irji6QjgBBbk5UkWAnKmmm5yNwh7dw6w4Rifg1EkO2W37YenzGanYXkeS9NI30aysYBDktJ6Th1i
7oMT03hiBP6JWC2Poc+h8d2m1ad2M/8LBYQ8SVmSvE/ilA0TOrI1UNnuRBBz8rsndu5ezMbq9rDl
TC7DrERzL8qOwLWhalmYtVemNRCcVjbWK75BhffqMTojzUWAbsDUDL/kPNipEUQKEdaid3KzQRh7
MilJm+hpFwMI3qhUY4Xpxqh95qrLAREZNkwXUBi8KZt0uXaz+IKkR0t8NNggygst1FPDRE9t/OAN
R9fUaBN1Wqhb7cDiZcFvZQDi/SqG4u0RqQDBdRVth88QPItLpCBtudKANePKFpflEQrMtGFiCwg8
tGrD6xCfjNHZj9iEEUvuL/JVBP0OxHIfI9TzcuPeUtXK2o2YATeop+26ITtNfBaKIqmbOyQ1WoAd
Jn1CBtHH7PxIMXl2WgD07uBNGJfMndOQdg8yWo1yrrpSaCRJEb3PtQtFYOgqeyswA20J2POnyjTq
TDGw5ZUQ4Z6LIveu1rJERAnbOmCRGKObzwFlyBbeIRKJ9q7JVL2fjRg5uss9jFtIoXiOUkoBNCj3
NXBzKk6hxJ3QxZuwI+y9Edxa0AGMDmRDRllxfx87DUQF18PxGjFYhwBMrFC6xbAf5lxsA2iH360S
7QuvXblWhXZxe1XNQ2elXHFnNzqT3kh5cbfR2SO4CO5M2T+OGNM/yoVt6LSZ+On9xNqYbfZgavMN
FFt77DoDY81ktF/2VOHdqTwNgyN22HsNzq81TE8ZI2DYO9X9uIBpNYshgRHgx69GTbJFzCW8EZzv
e0O5y6ObaBnWnKtr2nAVipLfHZal0vh/WejWXuUzstrZdyqKgsmxqEMaN5aLamCvkXkqTvz8MhwL
HZ2h+emD1bGjjhVxjcUcxb+CB9HejHVT3gphAQ6dddr885Tr7GuBZSodRudik+pdN8tcfHBsxb95
PPe7fqmLH2FK+yy7DrF99sWhTqfh3qeiL3KxuBElleE+IzoBHlWqVV+d10KPmnEKu7oxqw0cLHGg
Cj2l8IOdEN1BtXqDxYV3z5rtCVEuZ3QVFvMpd3HAebpvm6clTpJbn7cQ3pouu/G68ZCw02krTJ/o
WFZ74kc2mO19P7cOA5vNoz+rdG/yxjtpbBCgGOWI42/yCR1b8daygG+wGHCGS5bx/eLuAbJ1EPNO
iSK9oS94Ox9z6auN9ZKVUz/oq63GagWw7L6xJDo8OuJv13n6WLNv2nGEEFHVrMyNKXKvuQ2iBvKU
YwExje73tWU8jF2XPUEmHw5eWqbbzgI57DhxDZw+h6XSOHTqGqp2bh6G4MehMfx3uKTm3k3zpuUv
BUvSUUF6NqmAOHWFQg4Y0nuYBsKApiYlmgmYO15o5QYZJmiCBlGNfHqsMpZdzTKq8O7f3Vaok8zI
lA0AGuOYgSFANC0P1N6fSgsBrbEPlgZlp2l8e5JcjZ9FhJMM6G0DWcuMWc5NL7Pl1a+Nbf6W3Z1r
NdwTHmzNsjUFuWI/e261GYrafGH32ofNTPur79NY0iUOwRbSSHz+foyXslD2YepyAucEBrmBFW7z
xcrqHUnH3iaEGMIoG7m3C9z5+5ZDjw3MgEeKw+nixYvAEWOl0c0pRLv3mt59h51g7JsIvQwRfbga
rSz2Vh8gcLQyO7X4Jf/m7QK4xEFfoTwjjvc4TuUrC8v8hx2bc876GWFNTncoGqZKb7ba9xrtYYe9
8pesPk7weCYAWriskSZUoUNnuBNKPbsAZPPhD81h9b50o3GV5EmEc33xj+gQvMtgU67kDA2sNSKB
KDWwNSTdnOzsoTXehy5NdoJ+l7U3typf04xerJUZgWlw0LDYTASveWnPa0XXwMQSU1vGNlXOxIW/
WMJK9/43JMjubz0QEzXnlKotRtj2x2ocqLfQiTFRVv4lYtIBWx10v4ZiauzLgjqPUuvQIB8CA28o
dpVhQ6WxoVUfzB4k9W4eRug9QwRGFh+gRO2d0uRYO4ooj4tefjBB1e2XKp3oMAKSEUrO1mdnpv8Y
ggEt2OU83HOx9OlVfN4h7P76FjHAXTq5sCWp/o5T6Z2V8HjNuohxVSDdlU1u+DS0unwpnLujM3KC
kz25+Y0H7MY9fwSfOHskrkCqM7VksD0K/3HJ4vyCo7V7zGTCuozg3gYhyL7edQK6h9mH5qRM1p7J
K56msuWD8NX8hZpd0daz1CZzzwDiji6BP4k3TPZaOl56kAmZIFQqTefOVBAY6NruO6uZdVZjV5kb
3J7qKfAcPJi+QiIn9bjR4CMQXZO0XXvS50MZqmavpbRvCv0Zr5Zyp5ByHwL0Qr9XkJXWFcwgDODM
UuQXx43t+bB59VjqX8cuyI5Vd/+JTOSTDlC57GVml5m6rFPn2b15C+8BHEr08azRtcTvnd+FFlYD
0OTnpYnDoeOBe/K0N13L5NbR1hyvaqR/XNr2L+SM9gG7zt3QVmnMRbm6qilpYASTfgSsIL12yww0
37j7Yk7Tpj4gv87PheCeqAstP6vcUZsM69Kjny4Tx4kz7iBnFmYoiqW7TO6Uh4uJksNNlE/TFnpP
egv6Uhc7NEVEmrlAYnjutPNQST3CSSHuCwDd2w1LTp0GGAFCjRp9gCO/eYkwDIa+NZQbtEkDewnX
gnxYrKeu8PPfrKhoX+o8x2cWzhMsszmxUq6H3p4vQ7SOPBAA0sJiAPkq6LpVTqfdz4C2HbPTLnDm
e6TRya156GgKS/PKn+mWIEUWvRHEy7nqicb6dOfRpl+v1D914nRb2mo+0dK/HRYR0IQqCtg9qerz
kMc4KEkVPlde066LBASL0XYel/0YJMNow4uLzBb7OpdBxKfkJGty/8VCAI8hP3snVOG+lQUv69Kk
SzmPE/TtuyFusm7tbNcnYtbtgzlX5lOjjJp7Slru/BQfoeXZPMCo8sEGm7ezx3U/cL3La6zaqoKE
O2cOTBo9xqdeJ4QiidWYj07Ua9alJDNglA14PgcsIKJgqhmpxdwk2Ti+5WjnF6NYqic2tESyKYCG
I2OKcDCh64wsd11O0LrZZ+lguvROoD+oaPiO2OqCxXeq29hFQ7JBp8JsB7ODUhKDk5wjPl821dIs
V1z02IVw8MYHa9LDKaMeEIo7LBwIF/73IrlurQoaeAD0E9TfBSoweNqBWKwWwX9v8BA8Z6rv964W
8Y5DDNBiLsTDKHMzxCmAW1h6v24z2puarTWDrCUCjCJJ9c4ZlOx8wq/feM/1wwTJ4NDX0tmzKgII
LBd/MMO5xdW1agQ0AqBGpF4Qw3Gn4rEg5FD47b8AHt5z69vVqckdg3i8+BwzkXzrpQyeE93m68a1
Crx9FX+yEeuWX1vALNBYgz35mewJG0b5MxVxskVQG79oKQ7OaefbCH6tZeg9GFh80IEAy7SCUg6d
bxjvlio7eGHazX4s4k5feT7ar3hACKMlNHh+jO5ofzPLBM4qSnh/B33jMDFh23oJsO8AUE6YZjeg
v/ObsdT+EpqlkXxNPSUerSnwedvahDFsceWaNi0FJI8yr933IHfLx4yF4BU+0XJ3jToMppClD/EA
p7eZu/Qw+oP1BRrfPwVcc+JVW5n6w6aybEtlUr0XkWW8cqbqFnMfgUY7hmnVJlbACk9OBCzL7LLc
o3miH/uja2TGmpt+wf6MwJmY+qegyuddhNPgMMy9fh/TNkUU0U7/0HVturNpR6RjwW7FxuYpGdf+
oONtU9M/6KfSfCmGJgZMDPOdXTq8CN/w/2nXzL+sqPoVrN1CxJ3osABxWrM8+YQVAwuitnZubWAu
o5/pAxbzecqL12HS/4ZB/kVy/bNkUU5sejrrTKtXyzSro0/31z9jCtyjHjF7BLmCCBrx1dVW9GxH
nrUW3NUZUNWmk4O1HYcMuxrjur91HfOcmOCqa1OdcT2+SNqV16wMrQ3dsECfCH+HrVXmzChWsUsa
ofHH3iFfVtWcg9z7YhdLOXytVx2WzVaLa2pCa+IoXlH49EXiJt/79fSG+WZ8KiMewrTgmuqbTbIa
HOuFi9a5saO/rVLW40DMcKsbS2OA8s+dSm0yclgpBC//1ZjTNxdkzjeHzxxWvc1f9w4FUxrZBQt2
voUMQ0QjQsyxiogdSMtyUTt6Dc/l7PviF9x0vhkFNSfAOEpwoXyehPevhezYNdBEZMI7Ih760VHq
dPTb5kFr790efASyRN8tFSOwGIbaRPxvqQIHhRNrWxUAkwB/xvCH0IIHmplIsY24CZlYWOEaFwNQ
q+zHE5ftb8PntuwnhoeLO9WrIs+BNuX9q0zNmgcgEocmI5dutAnx5MWkdSnouNU4D66anSuBpPKg
g55px09H3mWlTWUX5jKoT/OhRo6VffTUApUBhDs8YB47pMH4ZkZQzqyWKFeR+3xrYZecigZYi0hx
XiamYx/ndvEvozsMYeR6mPYkRHBm2RKb+kheCpbpA5k5cSxw6oT3tP+GF4J/4dEaH/h74T/Uc3tJ
FjgEsz986iboNmlF0Dp3UlCFcFVuTgnWEPVo2FDVTd4nTjD1lcyvmYlTOp1ccSDWHxxG2dHhYiyE
DiZPn6EDWBuUpLc25i3Xmuh5VZCxd9RIA63jgzYuKSXCBeevWLsThRHNjmvrwRtr6Mn5wSn7bevY
55llN1ibAADVgJErdttgO1Xu0fAgIMk22snSRD3FY0JwmpA7/W570qUmDxN7wWDOegYI/nI+fPCD
lChGBuRtNiRgiEEp/ADOSrZ1mf2r2dvj8x8IhZF/pZ4mEsfUBI/sYRk+FFYLT4NTijts/JLL5h7P
8TIu1DZv3pJdlT35F7/3liO6Pb1XSp/zyFmo6QBtMt5TxV201f2dkxj4IZSCl1k1F1MAzQWnQIjz
/2ONqIjEE6s8U62q0njyy9rBiLgYq5GF4yonT/Voue0rUI8zZ9J6StENZniuYWrPzy7H5nrBY7G3
p3v/TaY/G9sw39JxlOyS0/vnqj9naf4kk/Ujctx9WTt0O9oDyi21WH8MZUds6r17rrWYj2PMcpd4
yS9USF7Vg6s2xD+MrVroPYlalq/+CCwzvtvW06UfiOYTSTAM30W2ma2TneRIpkH3F2havrYSWomU
Sw9GRogV9XWfcMe4FItxyxpnDmkAvbHm3aUqfSO1UWKOCrY9oySPeN5ts4Wqtemeqi7vgda6ucyK
9bFJuQ5iaUzuQvz6QnShV6VXi4F/BfuBPdXobyVndZPwDi2xLcNmjnv1S7Tw5mCW20/jYK4qOpkS
k4G7KDVEbWE7xzjx99JEI6MVjxs3ESqSlsYPZZyk5foPb8yhiAqbVEL9GvljfxpBx6xU5fQhl0nw
6zSF4gHfUZF2bmcs6TmnwaN9P28X+SsaD/aHyLv1bFgyhD3J8OgwnoOV+Opdsupto8SOpl2FE11U
qEblZ2BFyU157PVVHr8Yg4JsEKW7tjD2RoA1eclYKRWOvhSNBDfRAfWO05uq2bz79oUD8cF2GCiY
97FTgYewf7tGB1unsCkekdjdiyU41UKE0dBQGNbLa0LCcz3hLNukfvSMO+2luT/iJW9PglsubcHl
+FBTHIDqIs0dDQDzqrgPJ7iz9WYIyPK16q4X1dohdUQ2eM4afnwrOZddcjUnaiNxmDD/UgritziM
JPV1dBQ/mk7xjQ/7WiT3ikiTasTIB5tB1zBPdQ0232rprhvdzxz4U+WgYeQVBI/KNqkMo/OIwoog
1LXhrmsvOY1BEm0jZhaitWydlhTuYMYNVQMgHFV5stiKIC+AlJnmwjn2znKujeI0mvbFSlyFb098
TX6Ub/DXd2EuyEuZaTpxiM7X+/OcWXSy6chktAO0T+zwUURqK039GSXwRVv+/dAysISxXjrji17Y
+SQvVVdi06PotSNmxj/vPdisx/EVcZgmcwcawLfqbQKQhMc7V+uoYNk2V/J1bHyTT4TGLZ0T/G2n
+BTrwN21c3miIvzTc92fJch9IrNFsu0T/WeEH32sRC6P7NfYSTgsoysDtHxmPQTQQf6ZZHJ2xM+g
IntgzNo476+sdz+8OPoBkVptfNG9wCj4C1n6n1uZB755z6asnoWZzTAyRvNOxsEFbyZM8JV010YH
L10YSO2yNcE8kcaVW39hUkbYPYwILncU2bGY1Xn05TnNgR91qf+X9222I885b2o8GJit5/He+vfU
Fx56Js1G20lqFvpBdXRZ3fDEsHPpbXbaq4LvgpsEHTnj9gF0CWlgUT9SB3VmZ0GCbrxzIev41a87
3BodRPsg9rCRDD5IQTySe+qnISaI/qMv7XNiUyGERK1odIo3LlSfAgtDiCR+5OaDaZwaizUYOkKO
zI9hm9RvIpn/fx/fbGM+81r8FKxryYUiZBPTD1grzQPrLorkhsIXTP2mv3anbgxHeG+hUfoH3Yun
DMdFQZTaVgQYnWzAD3wvuGM9u19MdhtJxlhdWtzZ2yfI2MG6mOHqFEWxHeuC+Qx6VWgHwRXJkcaj
JKMFRcRIBiW3pG7ANOwiVqeddSAl3V9xn7B8Hbn3jxiin4x24mVrOCVEWh2yVHghwHWBfuytmsb9
Q1XemQf5665aEw1lj51gvtSOLHYdg/nKaeRnV0zcUHr6bk7s3FE0Y3JfntbzHpiRsWVnCdVS4gbh
wlA4a4yx6onMorUmowxlLF7YE04tLxE1Prt+0hzLYQAEmRABkE3/7Oj0i3pdIGlpfmjyzN9YA+BE
5vgHy5L31Iv1MCvjYuUexQpBkF+LUTGMp23whe35zk5InkSJvY+WlHfHJGIIhizbyxmZxM3t6sMk
gEwRipNu0xQMQtyP9iqRyb/OCZ7YS7H2vpeUk46L7JRssY+AhLnjw2pEGWbQCPBdEJXGEkZ7p5vq
o8PTCd9CvNmK33wqaAzWafGStsWFVD0MVU16OFfTASPNoTaW79Z3mvUomdiGbPgM2mS+CVk5NHAW
zdpuiSg0tvNjzgNGjw4CdEdNyIrrK5SnZXlOZH8RLGMxSBLvlWyq2ZmepU91nEqLCpRu9L2MJLvk
xG2sKuplTcL5aheldZodkmd5lLyMFQ4qWk9OPZHvMJPid8kEfChV/qEuVQMjdKuzWegHrXjOILsQ
AQ/ir2yA0ZfFkq1u40okdpIx9YgLYBFV8lCqoDvaHBwH26rfsLvZezaGmy7JdgXKQRhXs9gYddYe
uYKPb7K2LyPs8I3XthVilDc8AiRsdiIK4h0QtHibJEXJb5+B4mn8IBSRcTRgNTEus7IHzXoxbR5Z
8z6n137/g42Il4kw34zA4yYRV/1N2/15LPwvXNbROi+X9zqg54xGqsSwcBtVt6SLy93ASbjmRq/A
URcvUCew4dYfxb1Ti+oXkDNuWW39Os9OCtsJvzaJD2JiD0kwvSiL8WzO3SefmMrGJNm/El2FzdIv
/8kF8AH59ldoi2NY9uLBEDWvJZ3/LHbz2i5ddPCB4/PmyE/YCek2wK4fxlgvjlDRTrxe+0vfuN1f
+Hj2XujGrwBBaAzMZkJrIGmzfY+7ChnJeihFvauS3NsgJ9Uf9BCbm8pjS4s1OFoPQXYCvAHPgQDd
tojNPzU6CKlF42aRFlY+KUvh4IcBoE7mikZoL8c6U7rBsRcGgCr9h6eGp490peszchZTvWXFQbtm
7T121vxuR9WbN2ZH/rk9OY5PgPsUR7k16JTxTEXsY1y7nwqi5MJS3oXea5jlkzWaT+7ivI+WZW3m
JJn2Y2WFTKLJ+n48pQAGccviRcnfwFlduOCAqs+AAYAncwmCcJOUXADJrBcqduD0eylJrIwvazJt
fDd+sAImoElvsVzdwdiuxLrpgTBPEhCDda9ClU9/asfkWHeV3PT9vQmxxZ/pFWzgZL0bcfqvQaqW
2z4Sz8L2Psius8eayeVP+HTXYq7XpP/eVSOv0hLfgVF7a1wUT4bUTxZ3p3x0X70Z6zYm7G/QdH6Y
QM3ns2neqjT5kn7/NAgKaaRiwMdt089qywnk0hyr5hX+M6zysN4xfwarTIh4rZL2A/c9WKUy/7bu
dJtsieE8Dv1mWjj176GxWfbBGkyWSQWjQ2RJO+PRbtxD1Luv00QcI7fdYs0O+8Ng5Ll5vvPT+jAw
LLI/rsEe1tbqTHfNwAPQ/Ynr7EkS0NgodhhYS2N8/NEZ2lNydYBX3EPBXxhYMYYX87/KKEJeOrSy
zQJHfJHsF6X+NtVylLFkyskaYtAuKYG08A8q779pCvmQtTLXtUqiCzOBxU5nfPMq+0/QFCGH/CYX
dxq2QMlPsUNbvvsYWIO9j1FtmC2xV89lloTaaz81Rjgqt/UxdVB3g4ksjXYaF7e0fa3G7rSwvQ+d
0X0CJ/BT0u3X4E2wYSIio6zJZxQ00Vn0/dnOqcw6lGauroMzvdl9/+TTDxfyU5SnNofWkemIhng1
nmLlvnSMhVgJ/7b1XaiXNc90z/dQtCiCELgJQozcRURvX7vF/epxDJMdIEOIjPXWpu285okmy5MP
3ypwnrU3nFpi7nzbxzef1N/s9K+pHf9NBcmrfFRXWtcvXDww7ZPnn4sKFnRdcQfEEc10Bkd5+YgD
OEba54tfuRw+Tv/JbpiBhzLvhdaBVc97cOc5OPyGmu+uf8829sFnW6N+iGRCARxIp7dO/V7OUJKz
BbkrGg2mzvzN8WggqWrz0zbNt4l6s1XSdycCaHfDApZBG/vQyGs6XFLMaKNI230R9MEGsfMBP9qL
2y5HwvPnwZ4UdEMyDn7dcO61/VuRaQ6xvLkyJz1ncYBqlpfikW1KGYJ2OeHTA0JUtZ+UfUPXz55a
nJTUEVMbzI59P6jmIan5UbnkYbCfqlMa60uQus+kItHHCYnDU/FulsXrLJt4uvx+kGsrEDP7Qkaz
oak+khQfHRPJc1Fkr6ZpPFhDc98MDbvGIWHi9HAdcpNTvR8gTbrDF9HMG71KdPGk5ncW2DvFt4jO
lwF2cfZIY847jUq3Hvfbqoniae076YO2rKsy023fJ/ken/1F5BzKSSp5oGaOq0TULzNt2olsX4ii
rRdqmFicJhgEgK+MFiwn34h2MegmPCbUcrJbwjPfnrjwXm2nxpZkE51QTbMZpKZNlKdpI6Wb0YzF
myBrPn0ATJ2pbwz21yEdnkxKvM+QOv6MQ4MGWOHbr+i/1TW/KlWUBlMY2zSqklaUsx2tLqEjzEVC
kjon9ezKiCsfHlBQ8k9JgmA/4J8ZbH/lo7KsO8okCIixlshRbaje4jACnDax/Qrp1vkp7C7bz4HF
V0mDBS1967PMlxda2TnrDS74nVQ3lPhyHdcdFq2I/nJpds9tKiEXcSlKJcVt1gJ0pem7t87LqGdm
UZIUSX7pe9SwwnFeQfoRik7cR7dP/wwd01LLdM4dczQOXSySSxdzYXZJ/mwHNZAQ7G9xvzAkFLPm
/0v/yHj+26fiYgT2eaKQi3hj8rDMs4uP08Y5rtUBQ9VnBs4+zHpUtiGmvTwbPFYpSp3NRWPW1PWX
SjG4EmkhaorKsaXysMOZ1+SUX0Z0S4o0D/WcOyHFI499Js9u05+hc78DuuC0G6qKNxEfr6FnTgo2
zWdoYnBwk//rpjHTG3CKwtKagdSAbAk1sKWBzmpS4gnYV1hA/xfkzo7917WcgGDoZB7MFL3Ok6Cm
saA+lwPgPDCTE06nSqyXxpx24Bi+7qKGbTVbhgHngRiLZGU7vULlb1elSSFees9upPghEE/Yj9VV
8l356XOtk59lmcabGOOvYeTpI9VyyumRRki2obYqjJoT0QcZpDSPoECtLDF566R15X6sqzCQGTeq
HDPOTNcpGfNd2dpPcwD9xpumJ4glXK1S+BlwXNZ5bNIHXrOsMDMoQu38Yt+zQmkfvLp2/4qP8Pdu
Rd8HztQRoYROPjSQrgDlHodUo1E15r/UBqmFXDBvvKh86/35Hhb6tPFwh9g/373C+mvSw0eRPMaa
uWb/WaG6ux2dZZPJf8Iv5XZgIfsCezyvvxX8/GdnYuao/MI992b347CwOHFHx+2vWKYnUj6Xi/7j
18lFlRkFV2Y0/rX4Z1dJwniLuk3pzWJ+1JS9vHgyJ1FK7Ixa5nRN+OPu/3e7XxBAZ0zCwyo1oy++
Ak9Vd9fvGoB3We0/5bRBNSaKRmbrU+Yt4xvD3DXt0bP18sDlbsbmQstJjzmHspEDZIj3pnL8h3Sc
otOAvvKceU15ImsOeIp2VCg5Hb1nsYeCUPgQMQjO2dcRReU3yYf5L2zSbpMT08du51L4QMB3vRAo
YP8d0GpIU/qDmSr56zIpETzNG6xxeEFnfg5niIHD4XNfkZDzPybdiMsyEE3gGCvRm1gvbWzKNUKq
na4eq6VLj+nzUVq8aDOYDythcecA2EJ1H4t50sJfjRPcm2I6Fs+lJ3dLJKy1gtyycUVP01RKbEGm
8evgcyuoRbacEbWjMLaRa2vOFpc5ib4HlxlZWiuK5WjUwSIL48aCmhyjRAPwtq9QsT7bxPnXg8iQ
IARhxYzNFlPsF95Bbz0r3mpCiSsxzbAtWGNS/nGhuJ4BRpoYqmMWD0PdsbH35ScroPwEGgBfkdE5
91h1ap5Ns9wAEsK96Pq7KQBtzp7ipW/oTUsWi1qobt/UzX+cncly5Mi1bX9FprFgDw6Hw4FrV28Q
HSOCfd9MYCQzib7v8fVvod6kkkljmiSTJpWlRAQCcPdzzt5r3yFk6VaJ8uwzpjTEPhEykxIF3s4n
HUSVn2XQA+0g2AAxSXIjnPjR7NvoGgj/i2P1j8OYvTWEc+PCLZ29EEnJZKzEr5CQxexMr3mhTueq
4bTvPEwRedSQ3Fn7lLmle1OfpKn5jsX8sqUptLZcxA24uX9g1t1jLhwvIIZxg0K1SxrukrA4gBTE
a9pVeT+NWmw737mvbdoLnGabQ2/T+I8KCnqPnLFFNr9XbvJSOdaVNdOL5u69j405XvIvntHkY9yD
CXM1ufKaSLb0CNu7uiPZzJM7w0oJx6iKctxUy0TaAgzDhF9BBhSyhKPSk584zfkC1eh2ytCQJUFx
5gmCdZ1NN40pfmCmwoQHCpitLH3G+e7cSt6GtYUOocI/tCrHNjhpTedI87/prDHdM2jCcsqZA2so
ruLBI589h9NUIRVqXjxHpxVLg8EajMNpk3kjclGprJ7YiqzYDXP1ARKKuA995+Xy2gQMskE5vhlq
UvFqotnyqqZZFvgZW3ZYg6LEKsdi2azaaDxF+ntRwBNvSitZQ7AwvHpeJ7UVfMC0su8tr6aZFRLo
c1USZKk2aVqDQ6uU06+GksIry9tbCSUaSM/O0dOpTVDAmhirH84oH/Jykf4AKmCgz4MNvjZaDeNI
28k2pXK3bmhDwo5pek/kiHJe16HMzjgig3alcRfQoY7dLZNjb0OzYj6rwPAfWmXatCldDWvAgpyq
4KC2JjLmJuODFb5/y8TtzJuyi5kae+7yS8RkNyyIhwDhPN2/zD2RCVoCLJWmIl21tFys32VwYhIT
ekYiX7VBkDFuQoqXrciCZ1KiaRVG5HT084VCSIrRhfzwcnR5NDXDOqNK0GuhGsxjgwiXpH5hvHye
aUQlEYrsfeDz1LeYuHYqE4esYvUMvQ+yYSFm1qeeW+4bE7xvoRHYJYF2d05UqUNuo+uIJZvHGPib
GZ0xdSmhtUU3lkhzrLM5YckLS6hjTlmzqLVgJDFHVOuknI0zv7Zus7TZdaX7w4YyqYvmpfMGrICo
jNfdNPyYFCeJvIQIRlRWRqip2bXHrugPmkiitZdY00OV6g+/nrAwWuEjBsAzqTEIGCza5BQGiA1x
FSE//5i79F12zMpTOrmLMQ9LESbLFQIMb1+2onp2TKi2aE2QNW1zUTN9Z5BJ4IHR2YSh0OhFYmHX
+fCcdX6hUVcuijVKTQAHre0h7Y9Qqb3ahbPY9lqRjFtwUC1hXp5Ib0h5VEBctJrPq7Dq442Ii+5x
chdL0UTwUsSsM4rzmy7Ohn05l8CdutGJnzKFs/XYVAFbdBvHYXHfTLrfspIYIQlnDqKLFqxVvDPM
sTv6cdScDxTNAOC7+zkczwBg3DPH3qG6p3JNxCPJ45h/ev+ZIE5C4Ryqns7KTxBnvCJMvcJesadl
fk7Q7vjMbJMzge+UHEHduxTPPQUA6kMbTKqXT6dtaPu7toh5XKP8NcEUBDvFhAIBE+0soqp5igkm
22M+DtdYl3oQdhDduXHuEZZIebRZ3+FtEk2KqC+YcKmFxfDeszKyQ81MMtyUpmBBUx5tRVW63oYc
0PBudu36NFVEbq+LhKhOxNXGvE1hcdwPhpteQ2IkRQV3Baklvt+ciELgtjHg+iFpYIh0TCBZXPTE
ai8ESCMqqPR9EHqAbS7FtLi787Hi7Jb12R2JS0CvyVN67uxRMROg9YFCjVmBDuZ03EkEHD/Zo81x
Fw5CuzQ+0uTKD5n1sR37BGEALaLDOYx4XFoQPqYdeWzjPRmpcUwPxpRyqvdkL9XZg0u546+lNOpd
Tnd/3BA+TOdRS0zzbVVTHFZKlQKlYUUEHYttvwMLaUDgahy4BW2/CUvaBLGbF49u4Bj7FH7fuxkX
1aldZ5B9EAoUZyU5fNuqxMS0JNwlt93sWcEa5+XwI0PJ76JycNsjIlHk5DzNJzU0ma2L3+mokMk9
R0WQJSvfzephY1tzC26L1zy55Rw96q0/zFQl9qLQrAhPuy7TMoJ6mJsxmdAeCwCROS3y7kZxCqGX
PTzRWE8vswZhiA6kvrANq3tL0Y5d+SNt9aDJUATJJZkQg0z+ArM02SDN5ld2IbIamDHvQVUEJ4zw
WXj8iB5j0SQnHsysE7jWzp1phuGWmVxxO+swOpmR9Rxi8oGPUDaGvQor+zmwSfRiwDrT+mNgUSN5
6NrEW+PDjyBPA3R7tuhw3mKHYJ2tcHGtMWp016PV9xsIQ3QgbK+oLKJsHXbpoJUp51Zg8fJYTY0a
YRo3autGSnebOSOIFKxWGbwJFLtHfrVa7mLwSDdjhJ1oZM5ir8veDhnKg1zhyCiz6dzvw5BXhZPF
u5b27G16U2cH0i7LK7S7/s7DvM8Bauwu2kA5L2ndEatZ2Na+r4CytUYBe7I1XALeejta/Fqkxlkq
0jRaoDHRcA0OIzzBPUrr+UpmM0iPNh7cy9q0+j1pnOE5YMb2NW276RVTZnfPTxJdIRikEVVENiqz
xGmxzUUqIGaTdDLnnOBWiG60kl2iUeEWxRsCC6IrAknSPUgI8A5YEczxnADFJNzWOLuu3SzpX+Bp
KkSKISa3Da0ejvW0cPqEOXA83qkpEcm1rJk4nleS/E5cp/TSlPEeV6DujMq5Sugf0GviXSxddapy
DoG2jx6izYYTBu3uwSrsnyiwINMz3CwEyIBKLPmDA8uvNV4EoCCYTXEST6fkBiAHIiT3MNXJj6Qt
TjIRgHiVah0ZwUXtcpYK/DBbG5V9F8G2QWctX5XnPhcKkr6nxVFAElkbMHcgiyVvBq64VdMCu6bN
xtRJVzNhF4gmCFWyN1BEjSOrHQ1Dzz3vB286hMTQUKCxnMROxt/PCCJfE/J1LQt/ogiX8QA+u3bo
G0djiXZKnFlB05AdB2ozMoz+6E4aYFnHUwBDjczVy1SWbxwpOE3By6IQM6HR+7s4GAJccr2z9Uzj
qhDafgjT4D4AQRBWzOeqSt0VTH82Shn3IHquzcEx1sLiYAc2DRlCrdejL51D6HjEg5bQ6pTMMc21
JXJ1VJxMHGD+aRncNYNZbdhoh710Q5iUSzBqD0ZFj9O0YkskbyYNbkqvpHs3MWZg5ZNATzliN5GC
2AYHmeFYQ6aqHk4b0xr3nRmEMMVMa5vggEJHwwkoY2MuDDbI3gqvHYdYzBRWU6jdj8Xvjj2HyN8m
sek/MTGwrEaeOm6FmMvCUgnXZ/LW9Jqrky43H5QLPQV/yVnXwCdCFXPzF87E5SAURc4zDHa6NIRo
ol7KyNWgXihNOnRxZ0PJJwuqWognOFpuGX6+Y3VRDF7h5FcmMS51TBAWBF30Nyolk9LvjmGo7ikN
PlJGIseA13YNHuO1zSk0xjb50eGL55TuXmvijXh3Oe6pdLBX3QLG130X7hg9wZjy6/uJgPe1XTQf
vTJ2HrTalZUzlvU45W3VgGosSMRLB/aQKiIp9uByh21QL2ZdA/WNr7yPpA3OKXVJaW6rayt3+rXS
LuPCyCVgcMbLiFTuCUkeklMinLdllv9wQ5PSpBxz/oIatr52530Hb6uhlWhLhM0ytz+6MQHyAlB4
dtsbLwqePB1cwTXr2DbJMQws7FyC8K+1nqxpI8v+tEyDD6sQ4aaqqsNSBDj4NTGm8iCXhrpPvPq+
jb1THWdPvTme1qrejcH0FqNpQChIRTLnSIlzI6Zay+Z11aBrdImmwUgWAG9VJhNGqqLYxqSXxi1o
CpYAR0XXTs+Nos8KQSQk8kGT8Qthfng3u+iyMOvrvHKJMovys2SMTuLeKHdxP7ykzZLRqsIl0r15
aBLjvRHxT9rCZD0ZeJ2UHsm7mlwfSHxwKoHLNl6sjjazdYru+ZJ2K3IJtpMxgGNQO+JCxTRl+ql/
SJth15CEMSOpJoil2QkDbpsJ32FdtAIed+LtQegyXSzT57Txn/wof1sO8xyn7g0VPkmiAzZOWN6b
pfmG+/FprKwzK2NZDQ0Yi0Jkr6M33WUjKZaO98AAJNh0IbAHUsA89BD1ru7lsUaESCL9qSByyZjb
XV7CQwLVeW5RUu+IBq2YNgbP3K99SIT4qrTraOsKDU9MdaepPeDkqYqDjVkMVli8Gjuxj5lxlpl4
0yOSmnox05PQzekPRtZKVv1ZtoxZnEydjqjrNvB51MqivkQbvquL8RzFIV0DoOQbxXR57fagWMsm
BDE70ewkIpQTB7LTVp10aV5uFe8NKw/6N7J8jINiFmBkrbGCf4ONiRbENQPuV2IQ403IsA2vBpSE
2qy2iWyuTJvshLxOmarU99Lo7l1cXfgvbPaHCimSnVCQESrEWda17C1RZseyr3v6QkO9BXbK+pBZ
9qmPIhQ7X30Zd5EN/Y2CU0kkDJ2u6h2Ysg966MQVdNYpYx+14gW7zcKoP8cDddJW/QXdwPt4RDhq
Je2tmxgwoAze6wALGwSsjylZui9moxm2cgSFbJr3AIFcTexHhB9DUu6eeEH9kyNPvEqq+MFd1BE9
N8ArykPNfHQni2q/2DEOlPbR0epi4v3QIsi0OWcywORWRrcRfBOskxldhYlBtm+sKzU8hgGLG/bF
Z7O2jJ8ydo8E8/S3UVb1p4GD5c0rsh8Jxmv+pVQzJSivKSweXLyDW9tykk1OBugKDEi0QU6OmsU4
dUuXoWEEH8Hxdq1JFFHBHgoOZlEzMuEvk+zWLFHyupG4qKOmWHnd+M5QnCJ8HhHqtaQlwGMoSoZw
jcYXNgcftlNdLAmUJ5WBRsc1Z8QSvNSi6m5ByDMthlIgJRQsGh6nqjJvC5czStczW/BHwO+V0e6m
PLvNIvEy+u5BZrRdpi59IDRufhC+26yFmh7D3CK+L55QR5LPFXT1h0+TxbethpAb0GDDzNLbm+T8
QiJArDCVF6by1iOtF/YXwbFklkwGgAjvrCI+T5zwnX79firzdO2m01MSBuBXqA0i9tZMMo4QqNaB
CTgwOdURWwMq55y7kMpsB6AONqo7GLtOVC1/SXaqGLw/J2mxCwoPM8agTsEbQvKkZxnHTnIEZr+t
JWJnMcQ1vuBab3VofvA/sdYkvVO5cFeiPkbNwcTVr9P7yRiuDFRgw8KskvxD5SK7rOf62oinWxE1
l5iTiEuOpwBfXHjqRc4ZwbnPfWaiRW4nHproPdDitowVGIvUukInfwLjNl8aysGGzvyprWOEjvrH
SP4gREjUasIU7OEVoQvE1exLhaRazI0CADA65Bez+6EZxREIq8iYrDO0LOUWy/S9RcUOzjHGRzBC
VWb52PSFubEj9grgZqzahV76adYHKa4cR2IfOXbpr2pGlIsxPHlMRLdVkbnomYqzHgdEhKpyMdrs
sxYwQwBNBb54j+aA8BToCDwq6dp0ynvX9CBmxX2+Id6PvNbBext42KIMIRsST4VkLdO9WuO1u8hs
8h10lse7hvE9BUu9Swf/spSa80qMiaeOxBnOu1toeHySejI3nI4fBmv4CVJ1XDUhAdOI1Y8EexyN
vA4PQdDfKsM5CW0PKVxZXFB/LnENKSQWjYd4qMgaYN9ntz2hr48zwWwv+rBlbBurj1l7R6RbLOwg
zg5OAcOEwOmbDN8skY4jsZOxMWz9lAZUZlGv+iZEroCZYgersUmSncFkifK5AShlvuY9R1qVhZdY
wp8bo7gYHe+xUQ05MvhF88o6EU55jqQg23pstFOl6CGX7bFGQLIeCvttaMdXHRUnwANwc5rGGW7Y
DxxzN/0UPqCsvQQB92yX9SsSdl6B1KkZvWXkGljWnqnWlpkw776JId+d59ew4lhFr/TVbBZuSoTK
gE3iJWiGE6DpBCf5yUWGCwMVqX4lrOEORhVnFHD3Vkrwi8ON0mZqrstJdDQQoYdPTQgAbE4PolEI
2dTPLLUvyOEw6GjHGzl0P8qYcXy0rL9udEdZeEFP/S1sJ7TysbA2ceotYyjnqmbIAJglvoSKTsM2
7f2NstB29l5x14UjxDzCaRDTTUeI8Th3x1qtVW0dEVgz5/RUj0l2Oag24Xmhsxh6B/cC9/mJLAtw
5BrQYW9t6J+A2O+i0zzwbppSg5WkWTOG7tNkVWrpex0mv14cfHod2fG5b3jX1jzNi7PkVnn1XWhE
R9SY+a4so4RWtIitVQ2Bgi5xNp9mXUJ7JqOHV8T5G2o54IIhaTSqyRGGolKPQ3HpowdZRcQT4KBo
7pHzZoyJOC32UXJuA9ZPS9aLnHqHYXx9TdIlrv0SG6wVUqmo6D6AgAUqZuRxX1ieoaaoCiS+dtCc
tWruRm7Gpo4r+i9tMZ2lef4QZ/VVBHp7M7gCIrmJJD9295UHBzTz8WfOSfUT99QPdmEEO7n5EhY1
xR0zNNDD9uNEYMCmtn0f1zm/ph3z9KsJvYgOa7ln4ISTyBTIYWxqQ9fIvX3D/2OFsA0Drc6GDaPr
ceU66tZkyPLQ+xbjS4yadFgL/qLiveP0hlLbpP9oFfqkrdN8Y48ZUoLgWlLwrc1iPMqhJSna5Q5z
z1DilCmqKoGEcSjusR3a21zqh6jvf4wDDFWi1t66EvRrM3hbeyb6JrUstIvQfztF5kluXErlXSv8
qdvEtOnQp9nPKXYs2ll1Oz8GCF5PrYKiiLFJ25bM+RYhB72o5rSZtX5R2sx3cS4klBy0/swgA2Yi
UJPwkniZrylzIxczs6yzQayjuNLnMaEqp9kIJoPmmomtBAilRTKmQ9W7nooeh0Rh8BesuqBMrCfX
I2eFMVab0DmbLBqDTuqITd/FvgsgIydXHPpn8YMtuD1PeoPDNe0qIn/GQElJr8NMf9LyocpHZbz4
ztxhCWd0rX1G7Bptt7IxNNOuAQSJGQNE3YWtlN4umEsPswlCf6iZVUzXKlBecJxbztZbi+jwMyJQ
Bx+cWUsgLuo3P9zleDMgvaF/fIEpkL86hYVCsCwHQpAgkJF6Bw7vvjTRHEhAJSUyVEAg67IMvFet
fe+05fEO1hnUsHNFf6NZk9tFMR36BYJyF5TLy5wQFLwy6CDctzirb7g6bAbyRy9d4SU/A86TSPi8
5tTFdU7UQKoWtzmodTRQ+WAk9PZdjrBEvzjxGVHe9UepB1zMNVV/dqxsZd/DGQguMkk0Mi7bEO25
oPGGblcHTNHpkz11pcWLwfPpwUo2Q4brLFLzadxqEiNxsdM3mjm1PtGaxv0VWazy7qiz6F600gAq
lkgSftM+Bo0zSvDmRDzQsRzjkjoYfIB86QO4AmSp02ldBOg3daYWJxpr0Q7zLqm5KOCZ4cUYjkSb
Wg9d1wXeauZNOyUyXOwmo6reape1iHk35bQ1NM7TLDzv3cNJfYV0p8MNI3o1Pis7I1ezjl2az00+
yb02RKT3reMwZsk8WeJaMMyYRIs8ps4v06p98TJa5A19z3XJ0WCbma6+9OvQCE8iUkdunWx0r1I3
VMNqJgmBshp25ezmFBsNY2vgo8wObiq3B52FEFYtTSZUGCvAaoRa2Kh3r/lNFDUNT+0RDRGCgFyX
lJ8YF8P2zglU5qGpSFpn3XdBFW+JgKVEbwOSVouRllOIkHILYyreG66Vp9tsnJLwpBMpGyqdX/3g
Rl3609UjGqwm0zF/ZsoU1UgOEHBlRDT3T+k0iCeyHazxlZQHTvR0/GR1An2GiG46hDo+AdMfmizr
RIqtRNmacu2DjWlYAXUr11au8pYwSaGjVUfM96sba+OtNdCgbunJ4J0uxoY11AgrNPtVorqzrECc
qcB6nvhZSV9M21PgH8c6ZGX4q/Xvl3PyaHBwOUsGAG8UxZgzUVeUiHsCghzshgIf6XoKiCidCF0l
kzYjKsHKjfUyedll/TAdZzAlwcbtW8hWf0WithLhKNZzva3qxtiGlmz2kexda0vtNBMeZpMg6YNh
hJ9YPTJNbrCc0JWjwgzmO8vDRAVUKPPWhFCPiGiEg/yWbgti7hFOCe9O4VbMFjWdKNQqbr4JGt2J
wzjDgUM2QewmgkTszUB6kbcA++2skogFGZQbUXfiYppb8cFBAmBDk7mGfZxJ/sJeDIAE8b6LSDoj
+vQK2jJsdEzGab/t+xZ2L8HhxAQ6WfeocSfsSuBOx7+SvVx66/cxcS/+uTSnfiAm3krOdITeddM4
LgvlLPnkhTGVNdPdmWhgtA7N9SBVQFBILJBSKAS82ygD6XThgqrLVvjpMliEXXtOyjv6IuQFL2YJ
rHpk7LxozRt/l2ZMUXE18yOsu04ta0OcMPt0ShoJIh7m7iQLSZkeEE9klKoTh+EByod9btRdNyOX
9VLv6l/8eESDWkF4dDiQLgmUXvMjm+rBWCNfHR/tFqnZvwilD2OmfsGx7jB2DDmyecsntCLLJ9Dx
ofNq9N0ZnRATr4wB7ibmsTSayD4J0/YQG/Qp61hb94QdLgGQdnSKGFGdWVZsMfksa8NGUJI2T3jL
9C6E17CLqh4RO5S2h7oq0FL5YBD2xJ9Gb5EdUvH1nhHv7bJAeJoZBUWuR5vkqh4tfvaIWLyLf4me
1qPVi+KAuaYNEEMA6yQdY05v2z5uu1XdVFB4LN7Jis4x3hqdmVKsnd7p+od//uP//N//fR//J/hZ
XBUpSPz8H3mXXRVR3jb//qf+5z/K//9PDz/+/U+AdY5kr+e/nhDSpZfDn7+/3kR5wL8s/lV3fYO5
wnAP0HCZLcCN2nR5H8JDkeI2B1+1GXse+O8vqr66qEWFT4ofqETL+vWiNGb8UIWjdwinKAjRAY+U
e9IvsIeife/UyfeXs3+/nOfYAsWhibpSi+XP//Yd08pmMpJGzmHG2w3ktPSbZ4+oyz98K+eLy3ge
38aRJluxJ3+9TCXG3phRCpO1rWCY2OKmY4l5dAEGbePaiE+//1bC/O16tsnP5tima0uT0vfX6w3O
qDuD6FgCAFtCKBQpQmM7jIc+b1IIV8I/7Za8QChXxYmlFh1xvRxXv/8U7hcfgvO9LSwk6Y6Sn54f
5adk2rRmcPRxp4eIStPkqU1m+aazrs7o4KRVumlFwfaSjsLKN//55aWlHFtyGx1PfbrnhZfAaiad
4ujkQ3TDZt1alDkjBadixFGzVS5M0P7oQNQ4fH/p358q21SIYv66suZH+PX2UxjNYWZk3H6iTmYs
YnImMRfio7f9/kJi+SF/fUe5EuJIQUeB+br96YeOrazG924Zh5G6Bo26TvBkZHhJHj24fBdsSJpp
UONWGO+7gGFlZ09i2qJndeiPTE7+hw/01W+uNEuH5wnoDJ/XDEKRCDNKouDYF8Z1BfhyU2Jl32N8
fJt9aW10XVo3eU8yyvc34vdlg/tAy8n2uChBBp+eNUkt6Zvo4w6VZ5aXOMLnMydKghtGTvHtf34p
xwRjIzT8Fvn5Xaa3wK9p8FyFMmHTEn57VXsWytrKE394j7+6m45lKy2VzVdzvF+fo2ry2jhqVXBs
DFnadK8E9Hy0yiWhccscA7xLqplA4sxHTYcp6ftv+sVjLIVjSowvCP7U5zdoMCUqkKoLjkixlkY/
fLX4hDhOQ66/v9CX39NZHl/LhHD6+UJ94veVQnTG6EA3WCjyCA01DRZpFjjg7PK9Mqds3ZTS3X9/
4d/XZS5pszCb2rW1J5cP9rflvyumbioGwz/4iH6PEETbR35UfdoKeisFb+zT99cTf70An15YYdN6
1Z4llGmKT1ccstrjT1v/kEfxZO20TdW4mXzMCky/2gQxJtkdDxHlOnG9Fl7tNc40jqHA8JcoFzoN
wOuI0upXDTZG3CUSw9EGBC3JKYpgvR9Fpy4TRjvnibLacs3qilRwRKm/iqUCsNPTVglXYz24V6BM
cOFVcfRgDJUIOVHX6KfhCpGcWkWCui+L6gQaM/cFOYRZiU3hZM6l8qlTNvTfvKdlu7s3KTTd5eTE
US6onB66BImx41ngpCZ5RViFJ0BIOB1gUudbs8wiHANp7j2mqCmvtE1yQhWPiLhmUCvOShQDmSYT
E/FmHaq229N7oOxtMU8+p6A6bzHo4a1za0PQY4xs8xlCkTIOXZWAIMHn0FzDekbjH1o2yB2L3K3k
yaVP4W8Gm5sJSiWab9w6p+in5VCioMhmZqxUUIrsL6MBxm5bzBfWWd+23aZFMnA9IKvdm3UyvpP7
bJ9r5FIBTSkHghE4yB47LX+Tt1cZpuStkRfAAau8p6TL2Yhn8iECcPzWML6Y1hxdx4YXIx4riGxY
t5Pq75LQqImlCmgSZbDEb1Om0PUhgq4No9fK1J1PpNQ+Sxr3koIJgQuwUwbMCWf4Hz6WRvwG9P2J
16QgRytBXs+trhnDIEYvvRu0/lC7iwyi/R0oIbApbkSS4npgXPhGP56b/v1zviy3n59ybUMxWPYB
gR7k03tFY4NJZxId59KPN/BLQpK5G2ahtT1vNWlF21lH+vj9Rb/YA1g+eOBooZkWb/OvFw1ds+gj
241gvBjKXzttNtK2tbV+VWFLgOf3V/viK3I1jcBaKZqr1qe1eTJN14KPFmERd3BxG2Ez0F6ZqGCK
PmmwIbgN5DWZ9H9YQr66rnA4j3tcmdnup285keiL6jqJj2FJmYmvBOMwdWy59+qkxI9vkPu4dcgH
/cNx6oulkm6tVlSorlTc5V/v7hDNdQKiNDzqGCHWOGQqBXOP52ntxdAWaR/M8cf3t/irY6wlLUoP
R3GAU+ayQf1teVYQYs2O+MRjqeJ8Hbo5KpicY3ptT8C224RuNtKRTVATGRbDYGTa0/a333+Ir54q
aXOONNmC3d/3YCPA2I/o8Qjtpd6rErYlxu5oGYoZf3iklkfm01tjSUcKzH7sD0J/OsRYScgTVVXR
kRSV3N6nBmfMM552fabMLLuHs9M8uWJgep7PLmkAReWlfzi5fvV0cXLz4JBZnCk/n6Mi2+mLGHna
sbXrHqiHexdbOOZxGLxZiN32Jdk5fzhlLDve52/tCeawNoK6ZRP+9UfWYgE6SLIpROOEB4kWZRUb
/TvQJ7Km04VeUxCGJW3f/MOFv/hl2Z54uBztslhZnxapyK/ROkXUJ6pBxg8Ud3oKrLxfu4PbX3//
EH3x8khswDbbuely3Pi0WKR+35cBpIwjRchi2GBcWOScyaPCeZQl/cjvL/fVwY3jhfXXYdimAvv1
liKcm5w45RQusSBMCOxjVsIqdLHjfH+hL55YToe8G4oqx1P2p1vo2Mqda0H5oQO6KHSKl7TTID7L
Jvdt6h1JsKyOtvkIiqbOi+gP78tXd9VCMGt6kgQmlGi/fk1Sa7iHEkgUYiR9KC0XL0Qh3ccRkOCJ
nRlR9p9/XVsJzqfCozvhmcsH+tt6xPynmbvCUYcgrpHA4/dFpAbUEzSknvruAyRrG+5NQkKKYxBn
LoDltK778+9v+hdfWynS0VxMOKwTn2+6KjxdOaKi5tP9O+1awGUdtmmDIPtTi6Lu5PvLffGaKP5D
VWWaFmzeT8+u6k1hdnNpHIzUkOfDYBbHJCzDW0mg2u77S32xFHAll9/M046wP1ePS6SzTDjhHSL0
p49Dg4pBkhp02lABbxbR1nNbYHEzmbn+4Zf98ktqi9rDpQnE5vrrL9tMke7kPBuHkjzhfT/EYkvS
oLnJqZS3/8WXRI/sSmoAmkKf1rtYZYoYw8k4OApvdNZ783ldtc2mbmPrUPkNyKPSpm0fQwb4/spf
fUmtBBuZEoIfc/nzvz2+UkZRb7VLINvgDkfAEe0amjYx3rrrbr6/1F+Ns19Xddh2NmUyC7tLE+bT
EjQi5RO5mXMYw209O3m7LcF8GebMRprYW981zolzv62d5LSLnCNU6m5jBj3eQfwLobz8w8dZburn
j7NUeZTrruP9dmoqyymwUkK3j4Yhb0aXOZRnbTsMaUlDnK1G9QOxjoiJvDmZMMBiJ1FgLYL6cS7i
+//ms/DjC4+VUzj60wOADIHgtzBjig7z7aSJshtYE+k6MgX+XWC+DnUTAYp5smpGA7UgIti5Vk8t
WrY8Hv+whgrr9ztDBSz4j0mnzLOWd/JvDwWJhXzzdAyPSSUW/Td6NIR/HozYwJBedEJzqb/uJ3J6
NQq+FTj6+F5qChl0j/ZzQRJa+qePtDwbn34sjrbUZWBLeD8+Nw4tbw4sJThyqTidf9hjHT3ZwRhA
05lwF/li0VNMgwRFFghDXiR9r14II0kwrvlN8oet+6sbZCM4o4/Ihioo3j/dIDxqqK4b41D4FR6x
On1BeATounVOsX+4Fw5GdWLIK+PO131zXsSDQsCgwDka4OW+f3bU72s/e6qWkp+LReq3gwRH4M7q
FGcW2ufJZTDI8S2gg/8ocyJCTmxC2BFWzLkcdjWOPGragtPBYnsHnJQlkpKBpJuesYtIMFYT4eRe
qNyz3/EEpTctRyJIE2EnkPprMUKUS+Oq2WDwYKSVGE72JpJkLs9qBKstTVvTFxRyRvJAeyrEJBJ3
2NBVoMtVbwO43zY+cex4vnL/vE9n+UBobADnvRmp76tp5DE3OHHdkWgaXZBWM0pCZLR4LwWUIiQJ
QL6QGFV0OaqgZyhFzQptzcig1a0ChIDkXgeIlIDFGcRFydElcSbhJWcajCwrIxXNIg1S9Qw5V2VA
wIhl4q76w87x1UrHmkqXTggWu9967T2JRmGLZAh1ADI/Qg2J9jKwFnRrKCObEXupvzyflG34p9F4
O9qEjkBbmECwO914fzj7Wb8f4ZmeSNQmf5VNyv30vFJOEfcGvfWIW4J3o4Ehgd8ZG02ZinPPqEZI
P+mFg1+ZFKNsrUAk+361N8j8XZWOc9am0U3f+zguTbV4EtqzOh1OCIMWTGshagYpmlnwo/veLkIG
wKjzNdFtdvDw/bMuvnjWee80K8BybLY/r5MTY4MUxxXtR7QraS5PA9tizFiKXcZbsI0A34SqesbZ
0q1d2nhXVW0fAkp1qC4YkLDKRDHQe0nU3h8+2e/na0eRUec6LlAaySL+65LAYEOXjlX6RIslFvun
3RkNRgR8KE9hyf9l5UsbcyVijaDYueUAw651vA5BdDrdtsg4SW7lbTRWxB4RyuiYFYPr7z/jbzfP
5PzEA6mhzVvswsuy//dlvTKYUgK8IgGrf1h0urCh1dlIkgKtq+q/uRibPU0Xyhvx+X4wiDVxbZbj
oeEeoLmCpoSLWxBUSfh8Ler/x9l57caNrO36ighUMfO0o7plyZJsyfKcEI7MOfPq/4fGxoabbDTh
hTVrMAMYU13FCl94g/vp3ydHpZ/qkmR/6PMaSO2JCpsvrzmVYDQeW1f3n7I6teu7ZKJtblVKFMNK
7KQuWmo8v+zFqRxuqcKZl7RA+MSWVqbDyQlFYP4OalMxH3Wa4D6ADR1EZFYjdXiiZuu6e/A/8lmE
TfjbSDoLhhZOrkgVd1AXUdWgsRwMpfTuDLA5uE3mYf2eDcL90TpV9KFqsIt+xk9OKqd/XrYpaeHp
QHeUeUxT/GtPdIlO56JVBrK1djzWaZvc9X0V32v4rv/AO7R7vz3edNNcvOMs2ZTZY7hjUNaf30Qa
UIqWb8V4pf1r0IAK+3b20Er7xz+PQ3VGow6n8zxDsrycVzFAOvZQFjh1RRwgLWpgKmOH/QZFgWyl
xris3wM2hi5F10BXsWydpyi4/IDcHzW2+igy2k0SbfpjPsBzOyZDkWNlQMRn7sfaGZ0zSjM9vjVS
hePkqGYcbpUOzb7XXjhRtItMqk0AXXXYMxJYN9Ff2uj21uBVX+tzX7kO+NkWmbrm6HTzZ49CmXc2
WoFKfxowVPjWhT2oPJ7eu6oZtBdPjNXKjbBsTLJO1H65I6Wj6YtXsW7rHGEI5Epg4OBJUppd8tPo
lG8CoB8mFqXupUfMN0xnbwx1+Z+FmIu+V4NceVYs18i+3d4hi8SSDyWoE0iydv7JnE0fP3YLklaO
lk5fVvdeG+l3+eTaBd8vFw947SEHX8oRTSSrjf791FH0kSoFGUlZbd7ESypnKNAIrk6qE/0mC6Hl
nUNJcFrB9U9h/N9nKqeevyN0dVkEr3rTcNHPq06FMUmS+Hkifnp+E30D/QMLIMZ4U0udvARxHtbF
SuR+ZZeRQ1Mi5gySSM/LXCUQA0xAAc90jg/sAIZqWcFjpuu+iYTzeHumi0eYb8oBlPQmNduy1Nkj
bCtjUQkTn71K9UO43mm5tcrVDvu1nTNVYx2YcKZO7H15twx9PGZgtKpTjeoWzEJHHmlhG3s4zsNR
x50MDeJIHBygpy//w/yoRZj4P/OUz+sEuVtDMs6b6pROJAk38JtTkiKFcHuURbTIKhoWiahhWZxW
MZtfGMO6T31ORoO7wb7xIs4IyKFtMyjJji3yHqeYVN0ec5lSMehUbGFy9FBw3LlcVPz2AljVDKU0
pTIZ1BqF3IDAtL9qlauIjRJm8IJ4+ScarWt39ZGQGqGM1o0kmv1NAyYS2Xd/5XJfbl8qBFPNkm67
ifD17GeFvOU84v54MuLoI0bPaP/4487zGgyV9X9/GwmWSOBoeVvAj2brnma2DnXXZwkcFf0taMde
dxotKObofuihvXIJXTssU7WJS9AgeFlMDW6uwDS2ZgsFxPsN+pOjUeUrH3a5gJL6PRuW1NQ2gKRc
flc8oWFIDSmjZNGbE6MFhn/0R0f9T/XhYd7eRCtj/ekd/RXMWEqLRQsEsJOp+S+EZiBN3OBAm/Qp
RkXmcHuw6cvPIhkLfjcP5xR00ti8nFiawtoCElmeklAjj8O4zC530h4h5EappLV9e7grc6PSQJkZ
+XfeznmhrhoiDVVZDmVoDOMr59c4CK2L7nshtCcRq2tFoOX0OIYIg6oEtkCJ5gFUWeO3Ct12ODXI
u4afnRBCz0Ohq+kPCIXNf7cndyU0wGdPUgBl/7NP5iEUesQd/DPCQvIGI37VwcoaABnGSSN2kLVd
b6ATWC9UXYafzoB2wy4sMywy7JrGPBbqtbnyZl6ZPs8I5ThSM2o8+nR4/tpKfU6NwUnUybHbTvb8
OXcSQaNHbSTtylDL50RVkTjhcbboPNN8uhxK9dWhT2ohTkYXgfmEE7ctLXTlkPiEluwkPU44UGkT
tSyOt5f9D5blcg+rUyF22lBUuQn/L4cGuZ3oY+GYJ2zua3cr4Dt9gi2G0ZqaxdicWABtkGPtI/2X
j8r+Hh0NzQaWGlbxIcZI/GtgdHn90Fh5AYEfUULnfkgwXj0aXQlTPoAE2+6GsO03Wg9VrgGA11G0
t0X0pKNvBme1kGWwM4qmSf4b0UgMdl2j+hoGC0MojjailvWHyO5lf2ZkRd96ozFJK/iOighAEMAy
SgC1TRjN6IzEKZJiauCJV9k4g77yElzZEdyWJEngQml5zC+ywvZa4MmOdYJCispvkMYYCAOWRGyo
7cO7219muhUXH4bLZTrtmk7j4/LDYJPk8LoNuJfS5oUE6I4PWjRZ5ySh+IDhRnFAUabdmUA5X5Dq
W4NpXpkr4ZNG0EbzlRblLHtSkaFTUhUIrKCDf4qFiaiwUZef2sJag4VcmakjWE5DWCAyQYdcznQM
KarosT6ZnTjFqwuQASABajZU+WwDOxFdUz+i/J8jIZon1Z3nBPbbP681Ly7xMfcOL++fmtNfRx2F
Scz4OnRDTDyL/B1LX/zSRV3BRKMUeZZd79wBJgQtZbVNkUBiC9DZvP0bliEX/XXgxnS8WQjatJer
oLCPECwM7JONb/aLypgIP8a5+TRC4BlhlKbus2O4kDFuj7t8VaZxeZhVjQ4I7cPLcbHoSQYUC6yT
FqKSAatcgRcUqi1cPRWpz+d8kOb320Muww6GJOsBMmKBIpz3Dls39Un1GNJDJOkJ4cfmgf2mrjyX
V0eZPiZId2eqil9OrMpQBEiFZp0CyxxxZ4LUVjr5sBJCXV0+a8pqHZV3Yl4AKvIgbJ2ktk4OkTRS
yrq+bVM/ux8oevdFWH+4vXTL4XjjpSYNc+pJavNHqS0S9MVkb59wpO/uFW6pR0OO38iYwZ4kONbd
Hm65htNwJoVCdjfq6bM1xKbFK6MEbRxntCYV4GFyBfLX+hfL54/faZMIA/Sg8WVNk/7r+EUKjIze
Y+sruYMXku7pZwKObmvqAaREG9MILABQaYQQtLL5r81vQi45khdQl/Ov12eGa8AUtU/IbckNckby
3lJq4/X2Ki7vUrBuGF9olNdomM8DN1+1PaxaueCKsdDEXmA+kewqYUPVt7yY8OXfhyMa5SrjHTUW
/XJDzaqOHp1D4QsSZQpS7a02LBo7yDhaK1O78um4MEmFuTyIIf50pv76dPagWZVdIRSIlqcRH2zb
GlzKKR6iCo5LqxphohZ3owJi2iFTnMZZmetifIpWPJHYmRKjsnNmxcsGwQZU+hv/XCBMcBdhDHjA
o2h47qk13CkdH3U0BjykJNKQt1d5sXWmkXmFqTVzZS8KOEXqSx32G+1I1AQ/IyQrYE7gg5euzHBx
4hlHJdYlJ6ZMBM7u8nAgUOT1LkyJM8qAyhbrDhe9InT9bFeLTxomeSvjLTYr42mOAO1F4X6Jf2pG
W0XnHBEQKw/FW6bDxupQI/tY+Cja/PsSQgABPshYE5T9cmqY2iMjaWbBGVYToV4tmpciwsbj9ihX
JkSvk+eG3a2D65zl1K1V1kLF7PMM8ba8o9kIXaqPkg81B3ZlTyyTGFJBsOrAcGgNE9PMgramqEfR
oYmGN3ZBsFu46ZGj9556ofUlH8S4M0ZVO0ZIGuI9MrG2e8XCPd6KVlZ2EUzwO8jYqG7yf6oJ0+b9
61iiIlaBFC6Ts3DQyLHQFdnmptcestofDqAqEUkZvO7l9kJfG3SqZ3IdcBdwz10OmiUJVidWkZyT
TqABqUokvQf023wfwaIsb8M9zaJk5ev+CUQv4mSmSpmK+bKNLAoZl6PmUZPBg5Dh2VVyER7sYsIB
FG0TvLdVa35QOtf42SBdj+MFfHCIJ8b4FOiIFOwM7hX/0LmapPNth8PncuwydPUD81elCq/YB0rn
PIaGco9IPPmnpG/33o4RLlrwZh157vHsauCDu3in0m1Aj6S0XAScnMj26TBC7EHi3Mrtcu/jDw3C
rzCMV+q+BWWkDLVWJzOKrdqpyHBYpRP9MOsuVg7C6qoOKbHAqTjkqvasagEaZhXb19thgYDWnpkg
+PnQydryfieZtH96ozr8xKImOhtN0/2OZF28j1baI54ySv8lEiii7tzOa2Ic7Ho0hrLayg/cqWUB
d1BBmSnURfeTmuJQ76yuKX/JHH1pdEHSL0lexPYuU4cO2HyJktXPxpG5xINkdIYnC83f8jkiZSdZ
t2TrHgfw6B9jdUCc6vb+unLX0zfgrVGpELJVZtdFFwmce+0xPdtkfZ5Wp/dJgSOJWaEpPeIMkXv0
MZ3+6+1Rr9zzE8qDHp9KjYxS/eX+Ut0kgjHdMiop5dkfYvser4E1ysnVUQwyEJ7rqYk028VmQK+w
Gmu04KD1SgT0c8yNbR62eiUqvnIbcjOpU0FzAi7PI7qIfg/SADI9i1TRMZvSPXnUDCKwQxTl3trp
vDLalNqRSHIrWKTOl4vn4Mns+5EHNrBRQ4BKiPENW8DZKpRyHQWTlR1yZRXpMyMmz3PCaPNVtDqJ
13iFWnE+xMo7po31sIMUjALtP+8JUFo8x1Bhmd68TBvroEkssCTYgvr6nYht824MPLlSN10WxEFe
8Y0AkdiSstD8fWyh28sYsaszBY1+hwF1+2aDL3gs4VSDcgnUsUJIGGnCO1VWf6RWnOx7gWzVxx7F
nWoTcluubJ8r0QiA3unC5WEB4jnbp0k4gkIyBUKxqFehAw4ffJBegIQAxGZRFfXT7ZVegv1Zg2mn
kikSpS/4mjKogex2enzWfEkw18OKEUVVoy8fV9+dXEejq0KSfKN6Q42hRQ1zVk3M19u/4to2/vtH
TPvur+cUY9HARiQ5PquOq58V3dDuEJURWLVV4UqCdy2EcJD8AOkGUJt0YVZ4sV2jqHEr5CYwerwX
wzxDVjGOAEMSSf/w3TbFJ1iFFYA4jeF+nYwKcD8xeqQFIDoEXnZ3e+7LMzUFg5LYXghKhPMjnHVd
FKHNF56TwkXIOsDlBRtub6X8u7zbp1F0LguHLJoq2+UKaxXWmrkBS8dtsAPChyzX3trRbLutC9dr
r6UFdD+EXFGdQtL532eo2ipUElJ0anuzANEosQTFjzY4g4GTKM22qVIcGhDayfF/GIgnhGuD62Nx
G3oKSvIexr9nq8h1DEzUPtuPTYXax+1xri0meTv5+gSXXrR1Kk0DMmDFwZmgpsLnR0NKqgIw+rkh
pdmhXPiOIJa7JX3JmpWhlydlKmJPzX2Np5Ke0uV3RAQnbLTYDc+t3iVy0pF0XnpPjcC1iTyyV0a7
cjsALeLV5GIQ0yUxOyyWSb5QjXl4JsGDaydrnG3oQ4nt0HlSPVRappRbsxySOxW1M/hzok62Y4J6
8O0VvzZtNrBOhg+gAszs5bTLuC27SAHFbKGsdVYQBPpoIjuDcjqOAf/DUDBIuRdt7og5iV8BHhJI
f/DPfmdb3yhqlC96WGl77LRWeeTT17qMrWnGmECbMBMTy2a61qK76DfkuJ6qqw6Sc5FxX8dZ/Usn
8PJ34EezfQtk04OUahfwB1GnzxFSC/sftyd97RKaqpN0YQD+Lq4HOzDTXNdL/wxOqftahDRf/aj4
Z8AaL4xGUq9Dt2Kc+eOGILgakE1wCfk8bPvMrH/TNCy3eVd+UsPJ++D2rK7smgl0A2uE123Z8B5j
zcDVUATnsOyTl1AYxRFkhPiQcKWvbNA/fZzZp6TGJbh7Jky3aUx3xl9PGEYBrVcFXHJWnqNzUhOz
vbRulQFILiwgH0nWlchMxU3yBk1QRZ+l09rnQenz8a0h3GpQLTPF90R4QX9owy6N72oNBuUG+Xwk
ap2ikuaBKlH9E9U+VGrVLneNTVGBNwZ6zPu5yWSFbw1C00jiEwCjtdoabf5hIIFARtgU+UmzXGV8
6QZIuLt8GIYaz/TaV1Zu4ekpma8Em5oXjXRRBQ57uRJVHCBt1jnReSjh52Nl5wJoTn+MTuDuoDNi
Wksd9G6k8bhJcZxd+RDLAIps/P+VrAyQwbObwhmroIftHXBB4teJRmy1d+wROK7Rp/u+cP+ZFjTV
NimtkDZNJbJ5DKmPQquVXMIeTBT13TNsDOsNNX0s1G7Yy1pvV67kZRGA8SbOPl3FiZA67fm/9pkj
ug4QMQ951yAKiV0REopjN3x2nLJ+SdGB3VUVZmT/fpCIj4lLOUlTCfly0MLKLQTUwvhsKk2PBKtb
4Hpr64fQx/RtZaxrH3C6h7ByhMeyWFAEcjpE4HvGsuq3ILCdhwFNwYNnN8GxIY7Z356avHZJOBTk
HCSiAG/NnzjpO7hDJBXj1UH8hg7s8NZkUextjRJ5ehPB1+ETYiUt3lBI6iZ74Y/JQ+YbZr7PJYbJ
SOKC505hIvcnBfGfDzZSet3KTba4n2nf2dSBTR0mkWnOG9gl6nqGAiYHiv/g1fvO8JPoztEwolo5
vMucaOq70gDRWAxD5bG9/NSofCN1VFU0QEQbOtj94Kk16Z4N+G6lUBi8QrObQ+153jfHoyy4QRpK
/kj6OAswloaAtQ0ME5Xf21/pyvy5VfnP0UbH7cCcnerB8tAbhNV48jFhwW6lH5t8q/pNv9av/6N0
dHF7USH4g5uFnypATMwC5WZQGyG6yjkpia91+Jv1zkPdNtW7iOO+fYLrrj7lbml/AV2aqlv6LiPE
B2pMX20twgzTtCING8AyQ7UhQHaUsqujv2V+k79Kxc/zbW+j4rk3kAq0N9WIc9DGRcISPWEMhJuV
ZVucpT+ToemqAqKDgDZbNkXTyjyOcucEaWw4BKZX7ugDJT/cvv0IIrb611RmGo4ogsHAvy8QwV3Z
FIhq+e6pI3//MPia621H6m/myrSW8TfREFtBZYsSjs0LVQC4hpr2Dgpjih9hYprKXscwSMmrcIen
CiKcRiGCn23caFStHDf6cXs3Lq4M5knkLyaCBGWQ+R7J4ZIXHp6mJwtdJepxmQq6NET0thvV3e2h
Fo/pNBRIXpDvVMfsOdnWDZIJ3sVQQx6kn+1az/RjjRB1u+8wz+121JhKQfKR5c+YhEUOhcek+HX7
NyyenOk32KBaeXQmSsjsSOQ1CnlwkZHkRnB379fGhxEb2lMvjPxI5KGt7KIltefPeI5pUowErjhv
LMMIjKRScdkpEfp+QSaLHdK2/tZpE6SMegp3WemAbR4xVtK/u9A/wPk/Ws1rb8dPRqvoa2Wva997
IiFM0kOEr/MUPR7SBtHJWD3ZfZPvcO9JDxiBIQ5fRurK5K9cdETI9Nl05LuM5VBe7nk6nbhTQtEw
3yHHY2lbgONNvnbRT6XB2UXHAJOqBL37qbJ/edHbgZ/ZTq1pJ6G2nYI5lzV5Y6DVW91RRIxyfOdj
GagfgoK+4q7MlCTZgbn95vruLxsfR2tlpy/vKlJM/idtoMUoA0wf4a/ApsBMSa0B3Z1IqZ1jX8bD
ZyjLOrrXUj6Iou1fbu/q5UdlPDyKKbNRmFjUneuq1SME7gBJlDGO1X433I94Z+0KLTMPt4daHiCG
IhAm1yPZQ2fucmoBGHdFMVsL4pJWPvXo2Rxa/Jm+IZiIkfDoWjtPMdIvtwe9tp68YOgE/Jnn/NSm
I/VV1B+tkxHiN5aUav9c9hrAtywwdxJ3zRXw1rXxUHOYaE/c/xTaLyfZZY4T4+MDykjqL7Eni99a
5ogvTkCOsBkIIVf2y5VFlbTfpoqAjRjHvI5XcCrTGsDgCUOi7rUIqlQcVYoErxXWvL99DL0jvHTN
8Hh7Wa8NO+EMoOxa9P7nlxPwfr1qsPaBcuRXvDNNznFBJUyUAABo7uYnr3HWyOvLVwASA08riB5i
f+gkl2uLnZXul/30LYW/E+ifbxHnxuoR7M8GmeFHrCjRGvbS+wi1gP3/MGHQI5RMaQQu4mOFInmX
psI6mfhG7pw8wM5eMXN0WDV5VxdSIDRRrk14eQ3ScUSJUlDqouE5j0Kl7qdd7HTuXcNTG27sRkZb
k07vPzcakNCYuI404llhOPOXC+uGKFCNhere6TJutV2KRIC26+JhbT5/IDYXt63GpaZRAjXorRHC
z64ArONGEWsZUiSgHFFUlWVt7I3azRHNarrPDt6Y1S4B9hgfND1ofQx51SBDvdENcXfRcYQUatOZ
Wx0S+4+mUMNPgY8jwqZFEMjFraaXD6Ba09+w3LFY1pIObXWpZN8sZ+ww9MR7+qQBotxJc4g+Qyzu
fjiFIbFUKaHm7wY0rxG7FjhWUuNusTF1K7MRX2PVtzR0qpEe3sY0sZQt0WTx3YVQicStHQ0mrp+V
jc+xPmLTrQpkI3DxxdlpI1KtjLborSoPQdkOb3XohuldqEUwm00j6x5H+Jzfy6riD3WD5EOjNEaX
lASWRkBub227P1o1MobbDnmK/yLFlQWXZa6hvFT4Dl4Rg+1HwFVlgxeMjDHX1pNYUGPxfP21NNvx
RbR80E09JKOKMBRiMJuK8BxzaeoH750XpA8mLrr1rnPHFtkxJF6DSWNYX6XWL+t8E/aJ9srEckD8
ZhZBAf2FmproyM9ZRr2rOwR/Yyo/n/UyfG5FZW5zlZtZUwz1mCW2d4/0R76SVl8p5ZJCUkJFphG0
qTr/DdhOaUpso47p9G20D7scAySAEbtU4EOMHWt7mGTD9+jdSvLYWL7lgbcmXLN4c9GmwHGP25OE
Y3kKeqXqwEK2iMb56fiY97qJkVUUfrJEsgbmX1yZsHd43JksoY1BQ+DyZBuN63tRjN6HZyrh3s5N
fR9gg7mREkZL0qrBfZ7iKhsisHdE1t9dWW5V479/eeBhRXJrUqonkYRVcDl+kNNkyj1bOUW61SYb
X6twtwvK99Lzzopw3Hxn5SL91KmlpyFXn2k5OUSCfp2iZfJLGtb6MyhvbGxaKFYtPn+Ba2EdQgt+
k+YB0Zk7ePjt+h2k0x2q+Oq7bVXaW+RKUOApIZtYeW+vfDs2DyEp/RX0sua937YB6SK5U04FgfsD
ucfwXmmtccxTMaw8OYvbn29HvMSR4bmbPuDl2o1pVlEd6lzwq4py19V5ed/mdOtWvtG1YeBg/Wme
O2CgZ3dy4xaS85C4JyKw8F0PogYbQwU99ZVxrqSrkooWJRWogbQwZlsh9YM6HYiNTgQsHopXvbMB
D6GcW7sZcGsf6a4EYbkPG8SsV4a+NkWHd5T4iBO3oAambe/rbZ05p9LQG3UzevrwVWv7VTzUtSmy
hBPEGaIzvczLL4bzBtFJgH50pkEtGIUJjHqMEfdUUAecfCrksVdrvA4hcf8rrpvNQuuCphj3GlHK
7CtGENXsLHEdTMLxckr1KMGMpU/SnY0EwKbEq/q+dDGbvB0VXTkNtIYm9V8qokRls4jMB4iVeMAG
T60pg4+OEbhPxWiKHWZQa3pba0PNJqg4uD66aeye6jFIjvQ02zvh1iXeIhBabs+KI7a8tqgtUzYn
c6CKMw+8+i6P2jqy3ZPZqO1eC0dcqIchP7RN0f0i8hyoZxXxoSvcCP9i/tAmxPAMk0mtEQ+gGpzq
6KBB/67JQr8zYzySRNi1xziPsakYm/hxQOb72MD1F5sRreZ4S/t5gN3Zemq4yZDi2wsdOFSFLtyD
FefZ95To5xueeeNb7QfDm4cq+ffAHZJX0sTmjoJ3ZO4MUaNyXCsDJOt68sEzGz1ArUSR8ifUI/Fc
iTrFcwrZRD+PxY4ULP9ZRFK9F1UWHs1S4vQAYq88i2HI9LtSqXX4yXHytQ99G5OmwL2nPdair1xa
aFyAMCY7DsdhY0MnPCEcpZ7i2IDY7bgxti4pPrS7tLS9TyPedFTp9ebObcfxe90bdYpnk1M+tUL0
58TJhm9JqMujFynl4+RX/VPNO7Etai16w3Q13cG4zO5ptob3OsHXEeRcfsR80vwW27332HeFEDtc
AvhQJjpTTw2wmRd+JVC9FDNL72D5WBfuEKpt8WSkOPKYy9D8WYM3e0FN0n0qPaXdtYnifKrUZPiY
4OHyqiFNsrWwX/9CVxhfBhmG94TQOvV/D5eEMh3Vn3rbWL/TynNM9Goz9XPui+ZYpV3irTRkr9xh
1J4s/qIORhFs9hr0oyKHwO68c2oVPk5ODXYtgaWl4+725r92zsg5ONG8O8iRze4wDA9GEOYjavGe
jSuElmhbNAXkycIxY2Wo5ZTIzHnizIkaRqt5NiWnT2HGDx7OMDTrvH3apYBmo1rrv92e0tVxYBga
k2YqyfKUs/9VU0lblH/Q9o/PXt+550GL9I+yK4yV2Swyf6BKMIWoJU29g8UHip2wiZoIc2vpud3W
qYv2mBPObxwtqQ8WIfmKPvdSa4cBCQ2okwGzm/ihl9Oq8B1LYrWLz7ESNiVusQqWmgA2yG/UPtVQ
g9At7M3hM6SnyBPau+wcrd9BgBSnJivzflOoQiEQd9WueoQeIUh+FL+3NxbGmfrWtaP8W6LgetYa
TtoDJElSTJvS4IdbY+Yhhy60N6411h98Mx0/DYAenmqvt9Z25PJVBexMqXti80x6PLPPZyFikPq2
H58LJ+geajPUnky7Ut8t0zefUDiJsE2fFBFhkOUrL8G1nUOxypiidIqe8zZqZbY4P/l4F6nlmD/6
eQhGoRmKFYG4KxPE0J3ohLY5IoDzI8eVqQCj5kNmqT28lRDmdpWjKvYeMKxS79lJLurRRSf5PmGl
H2+fjumUXYbolLRJ/UnNuVsWyOaMwDXRIsKvyKDmfPJbDwjlYBnZU9p4Q3YMKMqjlVViwXJ74CuL
O3UN4BpArVMXAWHbRKkbFvSM3a5CVMuNA7fdxoCmrZXw79oMaZDwmlJGBzg0S4IKLxlNVBSC85Rn
v2Ck+dtV+4YDQ/qR2rgCGmG1Ehgtq/cMRYZHIRBcC9WV2TWKUnIwYiTMmAXeLKSc4qT3Qb7xjUjs
UNKOt2lnlEggDuO+Le8VP9tVqopj3vBbUTv3NTEysfKhlzc7PwnCP2oVLMYidbF0VjvvjeAcSE9V
d4gf8DpS/0XKzjRG5A9vf94ru9qZ2rQEhyY0jzmHLKHYXsJp9s+0DB8SOit7tbfCQ9kk1Wawc+8h
LzENIHO9uz3u9DXn+9lCMnQCNfL3Obwm8ZBxIA/xz51V20fqN+LYZ7gmhg3xfoxd19ajurAFI4eg
Xi/WkBdXV5k8AygpTLNFIJ6Nhq3EPag4pbZseiOK/Njkxu9QrayV73nlwaFkBzloYoFwimbb2mzN
XgtA3J9l3bnHuPPCfe4k4i4coQ1rNeZ7txf26nhk8rSeBbfVHBLmx8L10QsKz2YROI+QP/6DtCm3
SDRGT7rXrem5XLse6Nn+/+HUy+etxsWo1WzuJa316i+FObWL1XTthl/uUhuAMUeVGvZUsp+lFVHY
lc5YyuicaRYdAV1JdIycRUUU12eFfG76WEzGR673JW4cDMVur+lykgw/JWyTwMPUNricJFRv3P48
DHE10TbGiTQOfQXFac21O3B5KhiI1ovGhzP5a/ohf8VAjY85PSZzvGSGWZ4lspZnpaAv7+Acv40r
Cv1cwDiKR6jXo0taRiub9U80cnkspx8A5o1nVCypB7k1Rl5VDtE5wZngkJiwTCzq2Uc5qOVOGyGL
eCKzN/SyK5wm8NUy4WaeUuqVlDtrY+tysf/7JU0pkDrOhKUE2jl/GJDql8JHc/ysucZgbcqW7uaD
4pLeH1PPrM7AwuyXRjHko9Z+CIlN9orW1k+NExlfC3NU93VfvlA5Nj/d3hXLO4TfNXFBqN1Rkp+T
QWzElEsMOsPzoHYjBnSItHzTojD+leJUtPIKXzsAnGe6RxM3dnFfQTu0ROAj6W90deztjcaTz1HU
eDWWkXhDdaNdmnvhjlq2dfRQvNye6bX9P72QEwwdZNUCFD22XUvBlZlGhl7uB9I2fZ9T4PtnCi5t
jYn8R6pCCLmAdvbAZAHicXkhIR1HNAwq77MT1U23sqeuLicRGro6CBpQ3r08ZynGR5lXl1zKobDx
BcAYbuOgwL7zqyLLNiXcop9ar0dIVARrqOhlnIOyBmwyqBG0HikzXI5NhTDr/aoOzyP8lKe8VcxN
C7VqBxgAX1gtG/dB3nQrN9jVQSmRUNWHfbN4FYQPNb7JsWYwY/h3xaiIsyOz5tl384+Z62X3IutW
8rlrxwPflKmLNHUR5kXtwvIicCAmL7ydlvugxhm+AgxzLwN3DRd3bSggQ7TgCByXiCsder9hRi1D
lRWeB1SpTyVWFHdV6rcr+dyVohNnkL4/JQQSYm1OTkC0WsfHIodBWvjeZKg96TMl9p0cm8+OnyI+
O/1bRRT3QBvIPfkTZ+P2cbz2SsAexp6WVeVBnIUUUd1pocA+5pxWbaLfoYedftRzu0uP6Nj6xn1O
2ao7xVapDZsi1XF4TAunXjtDVxYdKggipyj1UJeeR3AeciR6iSX9Gdhj81AkqK8qiQu9Omzl/vaE
r9w/CA9x+UBV0zArmI7zX8+icBoPPx5QugadyM99bSl72+3tlVGuXAooxaEQgawX18I8U8diaiLS
69GZ2qz9KnPX3rdJijuuZ5jbpGn6jVTj+r6pVuEkV+YHMACsIPwFaC/zAm0WRRmPNGlrZORBuavK
Im8eW88K05Xde+WbMRBRDB0LYCvz4FBDDKCJLbw7HEVvfotCpjtTz+yPdt+vcHiujYT2HivGi710
eYPt7AY54MpzZMr0JEO3u6OAVxx0fzUEXcIgp2Y4ntgIaU5tmPmsROrVhSc4D1HeF+MudKOJF+X1
ZROBvErDL6YA13eQvZqIY81VWN6VkZKdu5qgJojMe9PD7HPQvzhSsf/rh1rxtlBgW7q9aKz80jsf
uWqL7oC965LI+NBEg0iPhVWW1kr58Mo1TUZEFYMJoSAzP9mYOdPlH9joOAC7/c6JfechgEhhb3XI
LU8y9/wndMbrNYm/K4kwuEtBK5leq64u3ofajsOAkNA/V6VRPOtEtikCFSWwTxxiA/MJwV67/9zH
6BBvHD/Wo22aa068QcIieyoTxf8aDpF8qJVayR7KzKO7cfsKuLKfuG2mYj+QpKXgOw7yQ0McxgPm
ttkuxy0bFpGSdMdyqNXPt8daplDUsQD0QdqHGSvnFc+hzOxUVUaMCYp4a47NTvGSJ2kM+0Y3Vq7y
5bQuh5rdbF2ld1NFLcC33X+F+Ik6XX1vy7Usf/liAHIC7TqdEHr685gjzpLI7bGrPdsa1nU6IuM7
M+7zR+Jb8eKAAn6cmOD/9Vyyhyrp1wTQl9sahDxtGmNqpLO7p1X46/6m1YeDMfLf5xBoGSLwcViX
BzTV4tc6KstHChDAYDsS1/3tD7nUB4e6Q9EKNBCA7MkqYDZwhTh97LJroPv71j6u8V+r2LP1XVNA
PEb4XSJnHw8TRw184Tsk9uS3M4jmG0R9ReDsXIWInymu1+36ITPNLVj2ON6pzhrvcPn48EuBB09A
SlB38y+U1mWV5CgRnPtKT/GZ04a3TsEOLTKCbNcr2ISTrb1X4VivEIuXbw81RcKm6W39U2KcLRHO
4abMMALyNLye9cBGaqsPu5X85co+16gv8b7Sq5iutstR+jE2x8hEqL1JapwrwNPghU6HKBCuu3KH
Xh+KsBN9RE7xXMNq8GTSoOHvnWsanZBFo+Fz1vbRlthT7m7vr2trR5qOdywdHxRBZ/vahOdRtT5u
KRmCKN8cu061LTL/wVoKvDw/NEXQSabCPtFv57X13JNOFbeJc9LxOjjGpat6bE0QTk4Je5EygLlV
yYTXTs9S0Jzjg0YKKTcBPFWs6Xf9dW7HsI2aWjeVU5JTrTpGtu7/6hyu962hNT2PEgbsHA8j6Jpn
icjJAV+7NPtPC0YrPlqJI8rtONjx95qHzJ0Cw8DauGGE/jowz+yAPIV8UikytpvQMPAyx3W+erRC
TXtqPKoL2yE37M9FIJpXUgz5WFlx7B9CITB6EElovfY4KbqbBvWrZ7XS5W/PKEHV+/gZPmiw0yGC
O1H+rpBy/YANHnwuBj9GXgMhyy/KIHJ94xhK1RDW1cmvKrQqbDAagx4K1Z4wxUuiDXFURQNkAvUl
ubvrAdO/OXnFFUbZC/V+EYQW1koZLRaNdwj/CUhv7qbW8+JFQiH0toWqFG9RUtpPLeTIcluOdfKG
TEkqt02J5PUW7GYy9cdpm2+osP8fZWeyGzfSbOEnIsB52HKouUqyZLllbQjLlkkmZybHfPr7Va9u
2402fqAXBtpwVXGIjDhxhqqJR73IyrhHaIFTedkKFa6QxWZeS727GCS8wSmni+jCCiBpOvbTMItL
wOTcJ0oQGn2aQAYk5PpgsCOqcu8m2sgiPNncbDpMszfqJ+gJ8N4qAjm1eFSNsxyyTHYi0vPRf+Wg
qOekqfTlTZL/XIRSVPoJM5W5Iclv9d6H4v6LmU+4n0OqERKEqnYhfxPgxdz5aE1ESCC5xranWqcM
QlCOcy3R5o96Z2HCnpU+BFRycecfTqfATiq/s/Jjxbn/IM0Srdho96kKiW2xL0Sv5Y8iz5AOLGtJ
rFOLiunn1urLIcf8mNj4fh1//PeL/W/VmD4cu0UyWO+8iX8++MSZ4vIRzNmpEvaapDQ/H2Yhp28D
CpEGo+q+FCEJJfb7vPXmHz77X7oPDNih69KGAcb92gNWdkXE0LrCvGJQfh3wX/LiyczaT4uzyKd6
gUv5B3Dg70TZf6J+cHg4lpHq3S2ef0XY0pp+jXedEMWK5IJ9bbbWX7OfLpdMec7FXvzqaJeeccVR
q8wfanalb+02V183Un4eU/bs2M7mKNd7y+tQl9dGU8Tumusv5C747wCYuOH89w1Cus4t+Od3pmVw
KfIMoPfUhV9ukbT7bhzs5u5Gl7bXtG8wZNzymSJS+iKL0J4g3/frXH1jlm+uBfTBxCt676jNgw32
UgNZmgoPtKmspyR1BuudfOT1+e50f+xqgsuMre1LQvi4HyHLTXnlf3vpnQmy7jOZbVNYO7OH8Wlv
pCHG5nUZmVOGQYNXOw+9ZebRPXszSZEhfvGHPg3dxRwQp6/t02ZN2191A1c6yoPW+Dz3+a1zDBnN
3ezfi4gVuvjEQQ/15HUtFxUWxLWEAcmsEDLgsTQqgrvb7HUyLuJcm7rnsvKy5guYXL4dsXdyhwsh
rov9MS5LO4AdKwHn1F26r60+U/kwCiSHzsn9KY+wgy8IC6238iIaWfjRzE75a+p5xZfOVkKGE2nc
UyzhKJHXY+VBxM01IMpv+fTNWufpDRp7+xzMVnqykF2YcSbW4VvXAfk0LVa5qqrso49H0D3qdjg7
bas/im69Z7VBMsPZz4jXtQhiCK7+ZcZcczcG23IrMD1EA1bXh9ycjCxZLeu7gkF1FabqHh22r220
eNP62PvTeHCwJPqrIeE1JNqj/Daa2pBkrvIiB1H6W8D5+d1dxzWBomTt0y3PzH0l6vY40TNznOZG
/ZD35vZRV8WCQ1aBf1iYd0Zjh2zjsKtiy0qsKLSdIsFsQz8TOGoligbxYhIS7fDvet5BX1bjsZxt
h2draqIiS+V7i8kTifLdeu3ucI2NmPlmrPCI8drP7e8dluWxmZb5xbearAnbYCqeDek3l4UU4j/M
G793Emjr7ugGq2TgwF+Zngw22eCQdHta8uBb7+ZmzKPUJUHrO8+62775gyWOf3hV/+0zESHYWCez
UgDX/Wcx9XKmkuoe+I5Uf3siGnyXVQtKFjXS9I8sWEkHktXPCUsM7l3fbNODhnrTPMq87y6lUYh2
h00QkWtG7omPIujza2VknORd5ix/Qkr/9lb9Z2FBEAjKdJePsYb99RJ1A8FGsoNNsJqqYunaDGz6
yZvQ82RqfONS9pYALmhc7zY51nLBYQm4FvfN6Xk1SBKKcqu19IsL0LKeZ+mZmOUS7fR5WWpBRpFX
fYd3PQbh1liwaVMN1lbYIVfImDACFMro8vWDPs056STFZhznVt/o9Hg97ZBRp1/jNK1qqOMwjSyI
5a793tmiSc9rJpeDa41GcQYBgR6Qp2naxlsdpI9Np01f3IL3K6nqUQZx5Szel2525I+lc6EBroGx
6LvZzYN+B5o6rXtTqfLrMt9zTDbVvVOO7A8swfgW/VjZ8g9ry39BIGyiBeApcgDhpPhrrwmNdpZ2
IIpTJ/FgeenSfD54ndLJ7sqc7Xtf6tXnHJOBswmZ5taUs6ojw7JWnCzzTJz7uhLWTloqG0Lbx4vi
D63+7w8xvBJoEPzHmfPbU9HqfaAKmlSMAjwvHDuc/zMbelytFj+sFqmHMxDs/r9fnX8ZZVBi+Xd2
I6Pzb6TftqOmbZsGEGHpXSSEYd+8evkpumX5wxRo/Y2h/vLYQ74C0AZ6glD2q7S8Xxcxzy1a/XIM
1mjEqiFmRZ6dU8ZngqEEbJdJBKE/b3NcjnXwrDXj/NBVxMxrut1G1tz0pwIqDp7F85KUSxlEm50u
catLyGnC9yi65RwanXPBH+Uz/K7885xp3j3G0oinFGvQbBnWPflQFX8rrxPshqxL2dnOLoOunOh9
T0Kd2z6Q015jkkdSHQyRJ+TW27nYVEHwYNPsOumt4SpxAVeyDgh/18ia77LqpmA9ndbMffdKjWjC
ypQRM8YXoHQ7WXKjPXdp99qCY/zQTZA+117dvSyHLG60rMFai9ZCa+VjPxs/u8Zy9n67dDteK7oM
vffvTaJ+o3ZtOCV3xdUaKqxOoR3ezHrUTqLx2l2vZ96OvAgsMnLV65Flo6boofJEs3SQOZRr8SC2
gPAAS+uvhfDpB1zvYdM146qZzRdNNn+VRvB1mPvlRtzhlBBxZYUV3/QVlUq2dxuH9LOC6y07Qty8
YUsfOAXWiNYiOOjB9sq78ylXZce9XfVoLIz6ODK3P3vVjLN+QCOTk78ZdpuPK4TOCkVrhM6Y2Xp/
KelAlF5ybWRyKZoXzNemz1YObEUbHvVD3oQm36cMGc27KJj0V8IPzKNgHE86tX4KJq/YZ3VBwpEk
ea+UQn+sCLrr25WtSc6+puBtcq1b7wfzTpMb6Xy5MuJRCneOsHb037lxI0Ky1GBelO1njbi60Mr6
5TR49rVZzCYyS+Hve1RJYT4Ej3PbTaFeTeOlGI31MigZJNYS9CGQ7sbQPk2hpZrv6QzRxvYJOiw1
Xe6UVOtBCQ3Qf+ze69rCVt5qnK8sWd2kato55NxoYuFXwynt0KLgXKpeg9lw3ia3IAevNrS4z/vF
jvANyZ8csx8u9yJ29lpt2SHhemxq1EBgX8ZhWbhl2Wz+MDGailvc+I629JqEpHYtVETZnohjggwL
DBl5/F46RCL3XG/V4xnPlYM/501sNkURVgKY2NVzM/Sc4VXM1QdUJT8k8liSrjWYC32RJ4+QjvLY
cmtnD9ugiC2LOUt0ehp3kIR/rp1vk3DUGKdBLUbouFqz8yHIX/u1IYvOGopkQ4aQFGXR9Exw+qet
7p49JL+40Rpuwv4C4ZI2GD8EDLFPWYcFrhgaM+aR/TRubpUYyjZPTjYXl0DIj3Hkny2HmhTHRvDj
DOWEOBo1UWnUMl5ra0kMT+xLOoYhXBef5rhSb47iV/YTaTtuN2LzuARfqm4OLkIWXMOy/Gl4TXHk
1GpOVB8azqmwL13WtLdNWhityuWbL5sPp5nfCGYbj41bGuAG/LVnb8jePeyDb9gTTpydG18vc+yk
YnzfbYMcolGAZTj1tuyFgHLXImJLAh7SUOWbjAAJHabe7Yh8gVda8+bHqp6+6KlcLpAFjd1qOeOO
YPivutm1SbEJ1nVGn2gsniLuJQgjCZRRzgIx5prTXPb1Qhlwt6/Z7NBKMGK8mbIU16IJxoOdlfmh
qAsz3prK2pEZq1/RvnTR0tpBONX1encg/zH6QyZCRvky9lJMfK0i7ZNBb+qMi98XR5IQi58dCRd0
HxMYllF9BxJ8swZPXSvd6nfKZIeL8dpGBa317/VQnbx5sQ+1a7K07lW7tytMBXATxcyazNOw0LMt
qmZb2wX+VmDG3H0uoYnEs955kezdLizz1goDX+Z7JyPhkD9sMXvLMrGhCIeDM+PMKhrsTcs2IpZm
DqWcHkXW/cmp9vd5m34Lrw+W4w4Y6K8ELRbTuZkbgHhNaru7Pp+8xB+1Gw9J/9Pgog5/GF1/7yRo
Ld27AuSecISv3z/bYcfvTGc02P+b/rpd85QHu3S3LkplMT0sdSuOIxPDHzqJf1kA3LfVYLCsT4Es
79P0/0PyUtgUg6PhNETGWcotKiX2Hx2W4IKDm232wVwsYp7VJIqfuuY2BKw0wfK/Ihvgl5QEGBds
6dlD/vIljJwGi3cVFfsyFJ+Jz1gfJl+znq3S7B7wa/ifE7vvn3cXIhP8zp39de1gs8Wxunbzj4g8
nhvDGt4WZbsHs9H/FJto/wpG3D8JKgdD1Z1N8ivXoco7shqxJj8CPmDpPPRSxcq0+z/pm39Havgg
NC/QRgK4K+Af/7yPbta7AC96AOVqmmTUInFCXMpBYmFytGD8xiZlwoWzs9G8Sn091JNGO4VRl3jT
rLEuw8azihfyyjq1r2an3RD5ej2GOaw7gWgRMJ/1oKs+/sdGlng7wCWWtEDCeJH8AtYUQeHMQIT+
Ee8PJ64hC5xxOdNjN2v/5L7zW898/yg4pUB37Jp+62PHtu+cTofVQ0Nkv0ALNJJNyvmypPZf//2j
frcfwkQLkBBW5302oIr882boTbmYnVH5tFCAT3qhm4AzW5YYGtqdzJi20wwD6LEBaj4NaeUdWo7S
g3m/Q7gsm//r3oNHA8WJxfxEdflNROo2PdAqC9Sj1xnbees1dVB26USrgwbqD7/8N3z0/lnwehCJ
m/8iGO1tTIOx1/WPqdNkRdja2/AhNel9MzVSLrK2nV/Hzdk2QsukwnDJ0vJPyhyrz301aXVY5a38
RJOGHU6W5eD0TVqUfTwVRXAal3F53mq9ffrv7/wvryiZYzZZcvi0QPG4HwP/rwLqqZ32GoDScbBS
HQCtzZ+U0fzpU3536Lo/ExD04HZxfX7zbq654UWZ4gwyDl1ww2iC81FuJHWcM2HROCxkOV3cgbCg
LSOBNq3c7lSsNl8JtHF8Q05Krtx299pI+TmE3QcDRlb/fSl+OwyY72CbMFaydLV+G7VRPG6TOymX
IuK5WjiWunxsgxotbqqVOTvH3Hcf4EUXXxkllj70zC77wzqf8KbfANy7HxGEA5LlsYkg5uafN6Sa
u4Cdx2IdSzw4z6anrO15xgZgSPQWsDLMPBSojNbEQnFyldECzSTnetAecm2K7qh6Z3nXNVW/ep6o
vYtchTATDMyXJF3X9CU3W1P0GH3Z6ZTaoZ8tHOuLNQx+sjbt9sXEiUBj50JWteON285D6v5jbVyY
lETvqI1FW9Pc06QxO6dNKhcD3NNYVLSZKCF27uSlNSxIzSeJge1teoYPVS8Hj+zCJ4lr47nb4PCE
pTTHE87auBwEwrVOM6Y0bmzNgo58Aw35YsEMp3K4xUqLBMIbDUaxPLODdevY2nrjvcU1oI+7Op+b
HRtqoyI1dqS9GpjmFZ6LvqheA8QhXzTTzI9dthn2HsuRrYzHLtPTs4ZJ3gMwlXWZx97JklZfgzbu
/U0wMwubDVgvSXSk27fk97Ve8xLN0eREHNb1d2uSZBNMemZ/0SeRXr1UNS+5pYarEgBlIdKw7kNT
o/aMvV4mI3agun7j/VqY9bdui4d0RkbRzFkdjiC4UT4F2SF167wIKa6IwxvSQfYor7b3xWZXhatd
vlvrNl0JYmnJstoy26kSadFah0Yl5j7q3JQIEfzqix+2YDDa4E/ebLMdgOFrDMxme5lY8+lV7Gw1
w8TdQ3lmh6erY170KdC2bPkILHAOuk4rUvt9uWuXdH7X+3U6T3BqfZJ2e2FGjQHvnJGE9il2KVNB
bKKjMiMplf1RMNt3h1nkY3EpNmyAsLxo9fIqprU9SGJtvxHS5L06QTrZsTHrjGUGNzfE5Kf93K+D
t4R0vQFrcC9oxiQDHDeNUK6BO140AyXnZcJiu0hIy9Z3RucF3xuvQUtI7BesUZlha/LsOTz6Q+PJ
D5UBJkYp3NUiBNTWj96m5IvsG8GizNauPb7cT2Xe99UhNbwxtvXCW3Ykl8hduRUycXmHXy1tBOrx
vUZ+1i2BPFkzWIs8aqXUoq3a1GU16maIEdlJ81AVGMDu3BL+iDZUQVyIUTdv6ZYyCAWpnllPCHfw
41ZGn5e70h1hVI1tuZuEr5Yd8mf2hJ5ygwNrNHA8DczbhOUfOqmqzK/QnbM9m/Xm3LseM74tykdT
L+wq5PaAv5BEusNDvmYPC35KnPsy6u+iK1YZYZ7vPPXpmN/aYXTBFSor/UpnFTBd0sC9g1P4Wijn
MXifKmU8idyzd3oPoqT5c2mEeduva2gT7RXEVpdigaHjBfGXjzZIhMas9Y96obTYbrYgAbkYPyq7
8FDyKin7w+R25m0s3CFRgS6vjpZhYm2g74tnf1O31NDbz3lRt1f4rDOjmN7f1ArpY5wGbwsbNgN1
GDRaNyZpVc2ndjX9T/k2LbeUUnPVy2V7yGxtuOjdxEq0D+yfo2za7lXkeLEk9bYFl8Vc+pX71fgP
Zg4I4wMAuLzUrfu9nDpqom0U+8F2h+vIDgIU00/RE5ZrQ7SoDd7odMgdMHSx3BcX8VMRrqRhhDkV
dCeaVX+2BME64MsFHJpUGsMrE7lMHxpCP7Rjaq9mERp9defIjViCdeuav+IQUx1XrdF2GbAzWBPQ
nVYppVjSp05MxoafbKS+vMwevWlosf30gXMW/2dWDvax0AdlhEtVjqFrL8OlKPLuS5V6oxtuuitj
rW9Ay9pVO67Yl4x034zkV1Lr+mHvpBSlePLV9MnaiuoBO+V6D56OTriYytgWrEHyefGyqKzLYlco
Ze0qyuxF8vYBIPlOEcEXH34or2RdY7DX5tWqdmltiu0OolVmOPZWXkVVbVpr5AV5+6lWlvcuyTQm
chjkjFncJN+jnaHq+gBgkd6r+TBOIC09l83AWDGf9GQK0uUU5DRJidUCmeIVkMM9RBhHfgpkmWe9
SEniLpbey4Fj1tZGnObAF8NRQdyqnDOcDR3Xt+s05y/k2MMeata20w3te5nlFe0g0s9bmknng6A7
m0WmtONSL4syYm0WnJbVFFccPPtQXyaFr2/plHGmO+bnnP3MbjZHdWG+E591uZmJj3kk2Jw73gNF
dOvL3fvq4PnDFGWV6Bq0ZEv1sZbEEXSaZXcHmmj7uOaF3z6wkCXupgLEWY/35KE8Lgd9IHtkmNXF
q23+DWnzs+NJIP2+jIvrvpiL533fzFL7am9Zf685WYzTaM3dSytoEmT6PMxrP5vRmgf2a43T1FEN
EI4atwraqHDZ47WEbT+P6UyZwZRQVwfDM+enUWcegjAtzk7pmg/bJF3E/cKqY5FL/mTl7hvU/Cyh
CxFGzApdis+Fo9yvhVcoGl1VWIuX2NvchpySxntQbo4e0QqkNzPHsQUAXH5YZjpqYTCX7bEVvX/S
J6/dmwJe6pMjafN04Mss1Dkkqti3ppRPMKedUQy6YtGT9W9oJmCBTo3Es8ivSeuu6ZTmXbUSqY0E
NLdeHD9j9Gu1bt0bgz8fanYkZ1eD8bxXFlP/3h4HNt99o1M7aslT5Au9rqJi4lh7cDNvRgmomSvt
UjX+ZaxT+d0r+1RctnbTvo52A6ZuyGbbw4hCqTCXeEqWwn5C66sdaiz5Du3kOgmOK/rBNFM7yd0K
D1jf+yHYGn0q9cKfEpgPaYSBEY89a/rymi4l4FFNkkeEAAtLo94ptA9jkJO9m0uNMj9KrQ2Z5bZT
0K968bMtc28KF+qpsdPy2fvgFVFj5Ai93OWCSmPrs/cpdy1oohyT5feUO+FGouzacEZ4peJZFfKj
XTTf3TX9vHE6ps4ul85ih3VXa6wWpD2/cSBn5dmbRX3FsNqQYY8/x6Fz7JlG08qO1qLGJ9zVIAgv
vWWvdxtr/7BNerqbzJG0JZgyxBjwmoeyAsYXvK3rnseYPYvem2cA1q7ZLbm9FHvNzftkKvLKirRm
yW6bFWzDDhcU88VrhXeTteaNz2aFawGs1IanFF2UHYrxzigyCyIoJFY8/t+GOvMj5uHl5zEwRUKS
nUxjLbDQ70jcMta8FS9pLfrIlZO5Fw7fA8+J6au1qZJMoHrsn6zMNA70qcWOl6wvD9qQpu5psACM
yIZs5bWuq+aiOH33uP2aUxRo6WQmLGhxfaj08sVty+IsjVWdKwji2U6Y5bDXiDaj+rb92VhKW0U1
rkrc8rSfHnRT2TXAqXAo6GW7OmHQLm2KBnUltnlt64Nsce3wV7t7SXV/daN1Lqo+6u12TnQjs74L
n3bW5hucQHNJLmI88w5Gpw/k3Dv1EC5WM4Ahl5oV0m4JHh5RPGK9l+/6psJGgw6XRhiT75e1QfHW
QV+r4SHxtoZV1i4HUxvzb2ro569BBn4SKcsZHlk1ssGHe9VELIfd2JvVfCW7c/jW+lLu2mr1mqg1
RLFvV7+XyT09JPIh4V+y1LL6EC+w6RE2WFBcOsMf97JtGVX0UrcezN7sjjbuIwZpL17xWC2tcbX1
3P2W9pg4t9AmqArutL3n7jYeRuW4+zXIZ16WhW42y4Hv08VMnCUzo4Ec3GOA2jliLoeP31rjySzd
FhJZVrdvhbLXC0y0IZLa5H8v1sE5jF2qvUA63N6KcpnpbLs+ZnKUl9Ra06SbgvptCRSAMsVnRy3f
GNPSbWek3vplGPi5pPqU+t4iZ+Fizpsf2uk2FSHjgXMo+cBnNs5GOJpV9Ul6qgrCeub9Gs3WPoHb
DY/GYE2JV7l2dI/XOxp+Pu5JeFf7NeuxGdVX7zjNaR11m+1+T1Ux0H6l8y3I1XDOjQVbFjMoYq1o
8K6D4AIOYrWnKYXynwXz9M6pa0YOZMOzZojtWplCfHgeLXyHNvji0DXHrtex63SKPHbEoF6rfJp2
qpGs4UnAfDHSha/RsrXJtUIlNq/WljgmKYteikQnFPOU3fppnva+KxmDfLxgtspFRdr42J8rIFnj
NJpjcFSkY+wA/baTGDMzSwb49UDuxUxQ+Qa+l8NS+Mbh2NahNtmY3PiZd7F4Hi841HWXxavrl8mz
FEavZSPCccnVHLr6NjxIlYpHAbQro2bNYLLoTp4oe8Sdzh8Ms41h2HVE0OUIr0stf17Q993KoCNp
WqsGJlasgsdnnU4eOuBsvNJ+f+mnzaCNzmk9lDTat94Z+xELvX7g7F7FPsv8IB49PHQWXX3ylw2a
kc51tXoH79IOCDbCmQvtgJlZmU3JBlWNhJVqEXu47oiHcLoz1zyPO7819q4mnb/qIeN4DlK3vLil
w9A5rOZ8shlBHuhfrdc6yIJEbPgoIVuXR2N1uuMyayNrpM40dl1Q1Ttjnftzh3F5HBQNMkkIrdWH
pbUVg5laX71BiCfceObIxQvwiy3ZQWS6WR0cqswxrQkyg/wzrXPkNRivnNTaam99r2VfSramWQyD
Bqyg33DWT2x91Z5GbBqiRVuLb3j/0A+vE4Ye3LTywcca+BNnFquRGlJWBW+DxtbfngPPn5Pe9Or7
djo41JU7U5GG1Xvq2OIy6UFEa7re23deU8eNYkh1qFfXFN5rnI7kOXQTfRR0/vkhg7SUaL3vHkbZ
rV/HsUMWW8xTYqAEv6VAHyd2iDrRf8Hy7kNvu1RQVb71CKkjRbzFy4iKDmqYtSzJRk5NFg9NqUWN
JBA4A+g4pIJ94c4MquKHP84zVc3HQgGzXS0p+emhKaVz1uG8A7ZA2GCtkl0G18twKBFW9alfeIgw
BzV3aJutiCNEnkd3KnYWRSJWm2IQFq2FDkvLnCN9kP2EXZHx2dJ0VqgoQV7mgd0eCS8tbJxNl5Ct
VAMbqAnMZUxWLBQTbGzr22x4M55zsEUAT5eH2YcCRUDf0u4KUm4jc2h5n/3FJWbN6W+V33dPLPaN
eDB7vwm5tdYB202sS7VJpZEnc53BikjMS6ub6Vn3sByJYafNHOKpdyw9hnawE2gMVPkbzSaeIKKt
o1k5y612+vyYW2YT40+iLSHeS87BHfWhYTWcO4lwhi6WEJw+b4ubPzXDokcasT2SmUezbuNiTI/9
RDGui6JMjDr3zpzqkCFYI4pnDA2GXUHndGiHwt1laeA9LMAwqALN4UILMkyYULtI9IRat0sq7OLF
6AP9Rj1QP0xHw6YpJ+Q34iBsD1NmZ4dl07hGxmxRNJtSRiu79ET3Wvsbg/6EI6UH+G1M88n3/Wxn
N5Z9BqFwTzzr2ndN5EMk2MwQMlkH5CFY1tWyMUxJu3mJC8OCL9ITqwItiOmzMSFM9LhnXp37vF2l
fr4zBxpIDflFlG68vaaW6+dFdvjnAK4cjcJrYZ8vTYvieqpivJPVNWPvdmoHm5136wwvnCzy6sHW
eZBgrEdzhpCiTL5Xhy1OMpqTeEEgOV1Lq5JvaD7E1fYzI9wGq9iN8F9ugaytpENzFrqSEQIf0GwP
rGftgG3Y/GeCl962V7TxRpUUPMA3S2YC5uAkWfHr8Dc4DnRvPw9VezXnQj1BqHQ+0y2l2Ekq57iq
QDxiEd+c71BpXLUWoMi0VZZ7ZHrTXrRClq+U9LuJ/yqvZgswOSAXwBco75wXIUr76nYOrQ37DvUD
l5bp610stochZ53aVJWPqjaynZ77aGMnxPNTPAiJV41yJvOawZi/2FXbbWG9KC2ZSmaxOPeMLLZb
63uD580pk/hvuB7ti18qLYJgMn82sSmosA2T84tXiuJjzYKRsS0wrwvbRwGH1chOetZQy7DR29Vj
Kp4gf6vHTdjpodRqSluhacZ+ce4LKmLFgrd6qjLaLDlfDaIds1gHGU5SJczrMFj1kxwIx6M8o9Uu
6r652lpTf3MqPWfhFvhsvbap2uUAtZSPoGijcXSdp8KsjJ/lSOBDaTrpF1UU1a7epB51jcuhDXfm
QrA6qIKdp+OzsnPlh+44qbNFwh4Gl4yqYIANW/peX29i6DKE2rb3vS6VvXeI3bqhy2Fla43mU7G2
681vWjw73dU9k0LM1D7SY9/MVjhtJKFen4c2cE4angrcjD5r9zXGcfO50etyTwfNLSqoMUXUVlW7
nz3b/WZs23ItXNtNlFYM+7Hr3A/4rpxrUKBcKEA9gSO1NfrR6C7a+ziYwc7MS0QLQpUzncyq71aM
777NbtA9b4XGeGyn4xxpPn0Ulg6AbEvN8t0ffZKq/Hz+YWiMDYMM6jwqhKXHKBzyq+wGiEG18m7C
n0eeUQvJamhiU3MAtDf3htTTIW7s3DoRRNXfLGfDEd1dJ3plZgrvEw5xALQTrbwqJVfVHrKJ4WzW
nkGwXf7oZe4A06US96INkdwd+uA1Kxf7VaimxjPOEukUrRIAH0B1ZVRpsvwieHnq0GX8/kK0rcxB
JQEzVn/pkNCa40FL9WFvDUI9THkWPIDqans4fGasa/50c1a7+hhoOr/VS7VGZLjK1wHC7uM9RCDS
SwN6DpOj88mC4HkJeC6p3emAGktaTwRROQn8TfPatbMeq4aUVo2FdEIAah1j1CRvAp7TJ28bszdX
13jJXKFmEW1F4F9ZsGvfM7HNZ78t2iZxZ9i/A4XplNVjdslbQ3toNH8Ngy23hqsNMtomW+NScjIT
1qytrOlqjwrCiTuyDAnHottet3nUzlhCqSNHmQS0npdpV4uij8pAWq/Z0I6fZrJEi6iG7dlHcHK1
vQhgLp1n0oNDKJcONCfMJpwdtk/50c+7+f9IO68lubFr2/6Kot+hC29uHOkhYTKzsryhe9lRJIvw
3uPr7wDVOiJRFZVXUoSC6g42iQKwsc1ac47Zu3Jb6ZpfZn0MAJ6W4FMCHtdL62gKlsaeGy+iu+wX
Moe7ndNIpackTlde57U+PWWOmA7KrEXPWkGojZvGKvtJMQjlqFlNfF8kNjUL245iUlynpiOPiPI2
H34WoPHXPlCMrG+lRKvvRGnnt8k8xlciysuLImunBr19QRVtxqXb7nILzuyQs5mUqSLeOFMyPReT
07Rn5KBvdBOpVWHRWCFyFmSM35tXDfzERm0lAgBmtH8lx7B7iRPtmZbuaxwLzWzyBWi2Il8gsGvT
Yc6WJO5Y3+mzxpnjLwtfVUhAyjAep0TGuDNwogwXh2MqJmtoxiilAGjsrULnZKWzUf53G4f0l7EW
qVDByRLZmhQr6o1TZzZ4KHqij5Gvy5KBNjR2PoGInV/Uxmq/pNZofuFQ3n9HVRb1Z577G41nOtxY
gKkF4fneOlVqCycraE6Do99ynSPXpayC9pbqK9MDM8NzKUz8usUonXHOr93I3+Sx9HUZmwjCYbCs
GLbNC+/6TK+Ulmz7MHMuUql1LivY60FnmWEwx83nXprOERZesyZ+XpSHjd4DjcFWtaNhd0Ovm5hH
RU6aMSCcsoDHQ2RdetJDPbvsUatdNgPV7Da1JhOjarac5hAhmvv+i3+lkeIHgRiwJn8CuX+lfma6
rMxBzk1CRQqagxKZq8WoF66QDLSshnruzt8QcYAis1YgmWNhw974dqGJjGS6huYxFsan1hmRb+TN
7FZSLc681zevhLEaeQoYuFfqL1wz2NuRGGNPwyq60gnDB4nK0nEQhnQuU/Cti2HAXoXk6xDayoR0
ta9lhFfmcdSXq6oSw7EvtAqF3tKc+U7emJ+QZuB4xsC2sn83E4cdjex2sOKS4uFkKry+hvOr3tLe
998fGW99F+w90OQ5jE9t65YQhJdLNQ2OY9SnijdzYLguxrzG99kXQT9p1O1Gluf3L/rWcwRGpOFf
oVRsbC/KQbhu9ZBzIQBZ/RvFHnrCnJhyWpR6Sl7g+1dTXusl4IQSZIOgiIeK+er3b7+mFW0uutCP
5bKK15tm3GsxAQHkuEs32Ccm9DxJnz/0aPtQdccT5tfKXsMv67K+jdRUMdnLUAbPVHN80quF7WZK
UMVd1uM165K2uLLD7lzw1JsPyYKKyWrMMNgONikMHUlVCvM4FVHv66mhUVcEpI+I6Bz1+e3pQcGi
QF45AawbKQdGrFHNO6YHKRMXGPMg/RAv79awC4Nh0MwzL+T1IsD0bxrkDkGzVtVtfKU9almK0pEx
x9dKLagiVGJu6LyY7LOPs7wIT1R2tyvJLTtz6dffFVMgEFdmQ75gnuvvQ6GKwg6jicREyPnvoZjz
5Mlu5nPT3xs3iJkc5BnyPVkD+vz7VSjQ26VemeZxpsy2V9UZ95yBiFrJLdY60ciegxfkYE4hrdn3
B/vrV8kN8iVjMjcUHvBmrIdLkpKym1hH6kd5wKpDd8mQlc6r2oFOvtLhxvs3r4gWC/UkrpP1Zl9t
pcZp3aDnsTgmk23FHMmq9Now6qULnKGJTrpZD7fvX/H1ukowIyY4Zg7Z1ol52AhRVRH3VitaXHAI
dyiKEhAS2wabzQhFstxhJo8St8Ro7hLLgPwGVvqZn+DVx4l0E5gh+RIQyNhTbN4wkMGxxlANPEk3
XmolutPy+Rqd4CPx01dLSvOTzdRhDI29hGWVxlJBvrp6USnRNYfOL+x8zv1Er8YcPxFATsSycOnt
VzQ7xRadHiIhOaZJiS8tGuTx0swni7r9mBEo2TjCgb8UTS99LqgkmUZjXC8gN1BLhFb2JW7mhCy7
ZDFO6mCjbKlyvVQvLIwLDo4xFc9pN0/zuR/7FQOeH9vWGDyWSQCbuZ16qhBPbA5T+aj1lpdGwhuc
iclO96JkRjPVDZlvjfKLkqCOz+LZOL7/Il99LlyeDalGbwQMxKsNeg4IXQ+xmh4tnAyHSddqlWpi
P3yA794te72tMAT+m5dkL8Zsjm6PKg/EjnVo/SJk7NWkWgg6Mo+OMT6bEl0Dg6PUqUzG7k7Riuzc
E36t0/t9tt1M7ihHIGZRHF31dkPuoqLQP4Qj5/GdzSbjm03cqOQ2VZ6OlL9rxUHGtHQfxqnpm6Dv
kTWcmS+QCHKHv+3FTQRrrGoOLGS2pFsdeUyfcqZzK47VaGFJcnq7WAV1RXJHI24AQ9ATOLxTseUa
hzxW5FvZSe1PEQ5jev4aok34KoOwvcYxusXVCtZyr49s6wMFwOIurxLTwautLR8wVg+UNGimf+8V
qE8eNWerOGhSpi/wFVA07HNaaeiry6bf9w5e/X2JVe2ZyBRZ26XSaJNZL4XoXGW4GXSPjb6mTtMr
bXKP9IQ2jbYQ+bMTgxk+huVE/TtH+qPuhlnpHkkrSU9ySPabVwnRrwaYpr0b8E30cJpkub6SlJoO
2JjodrIT1Yy2vRsm/URiTB6j7Fo62YudafWCx3lS3QJFHz/E+PWfF5brG+yUnFm0qXB+qNNc/3SS
GRfMm8geok4pMKR0ce/sZwuE7A5TqKO7jZiXxwaB3LdCGacSYGKTzIcpbvRDkuvy4quSkl8L3BOd
W4m+lDw5j8fJTYaFiECBUh0ZlDHNaFhS5JsLVrJracRnvZsnpzuiX4eDMYt2MgKnNMLrxpnSzyr2
YYE7sGf85bFJsO1C58XwUupsn4E1CNVNl5oKCHpTiv+UlKArau1YcPeaNHqalNBvUiqVTQGH+f6j
XJr0HuUxRYcr2zTJUIjNUN7UeZoo59OwoYqxOCr/7PTtlQ0rhG51bkC+V4c6eXz/i9Zfjed1BiPa
AUUuhHFtnZp/+aIRn6bZ0I36sWZX83HWE3S/Ez27c4lGrycr2yJChrVWp9HOCvj7dZbOjuVFrZVj
EzWkwc5q8rBWYU6YnCaMfXAJ3r+vV4scI0WVIUsYzBCvzwbqVFE66XT7aJR98ZimBq+WspDhh5HT
+f/+tbgYG0L2LwaxZb/fm7razaKsdo5aKebriWDES12eQe1LQOjsM5ukt25s3XvqnE8pCWwPBE4l
0fKtSPgdbam6m+Iu/Wh042IRTVFpY/D+nb1amHmKHBhXbte6a9n6hZpKdI1ZjYAuwMqLo67qw+A6
k2Ee0gVXhxbaBjIJZg02MXpTn5tt3zjgsQOF0Q17CH3k1pctzUlj0aK1j2goVdtHMLN0NDO76JNW
dWrt6aFNr9aWDJVnIBXWXrJzAC6zRKnc5xAs/Mlqwx8YzhJAp7Ywb5VwbmEpos7EPQca5+X95/Xq
a+J5UaVgoAMzQfC/GeV2gf5vGimTpSbUeLUq2s9Oqhdn3spbQ+CnMZshblqvCDECqZPuZKZ9nJ25
inZE5n1lb5SjlA6t8kxq0FsjAKMJIcUmFa1XnoKhoAcaGbN9pOgmvyRxJB5LvdEfO6NHPq2xS04P
7Uym7BxbCM7ff5xv3CjQBkwTFkI4k2nq9w+rqSUaPWSacE5t6sVtSQKx3J7aBeJEI1bPxddqb7w+
3WCYacxVb0yGQ62EVuOM1BhNKT2ptGGXr1VhmLdFMso47zFR0z6VRX/gVIKQXiCJIQqLbBck3nOX
a45b0bmjKWq2JhRhlPvFJLmqZMiHxmyH3stTdZQv9douj7oGsgiJX9Y9EmuQRjuzkep9EXcOYEHT
6BimU9dd945Wk0q1WLEbxoNZsQqa7HBF2TaPMlsRFJqqkT/VOdZft5DNuPDffwmvZm7OKrAdOCZx
nGfbtzkukNZd5aNZOEfTXuyDpM+5zx5EOS3aotGTdor9f3C9ldWxAnxhBq+D4pcViTQ6nfIXSc6N
RXIbnjG49ReVo7G4Rg3T0Q4yjjhXHXtjpjHookCHo76LzG9zUU4mhkmDlqTqkSjfCmP+hUEY4UFZ
p5lqcuSbGQDRmeH91pO1qSPJ1OVUKCWb8y5SEHKZR5x7eRk1t/B0o9tFpkCSJ5oSULgRZ1JE1jf1
296VN7ku9Svm1dKNbWFOWTKJwxyzUzGglwC9M1q3Yx0DINXCGeR1qnTp0W5jFEUqhJmPDD90ie+/
3bd+Boe4ZhufOlFv6maGNKa+5ezQE4BmpuF+iGHpEztR+rmFIikKq/p6MOt8V8Kj8UY9tM5MZ2+8
Z0q6nLz5yB0exeY9o/51GptjwzGBpPRQr2RA10I0xHxiDo9sqptjtHbS3r/pV6cG6FZ4AilREdZn
gsDdvOlZneVyihPnOP5YbjrgT0/aFdva5LkMsmfpu/T9/ettH/L2cus898snZIUDXKmZy+mzC67+
Y8RB+lvyDLxLO4fXXB/Yr2Nqe6nNA0VZPpbZGDtHWZ0DW5OO1UI3tUvPsIOU7UlwvY5KMgBmLv4f
F/PmllLktmrBLLTcqLPb77Wr8MWZdtqV/k0PmTrPHHS3K8H2cpvbqjNbi0hcYRJSQcihHUvGM5ub
tx7crze0Tg6/vKOkNqoUpZ9zNLoLPCzR4tNRfX8YvDnsVuwpx0qZRt5Pw+Av1yB9tlQ7qXGOE/aF
H/JTFfx8ZPxSBggaz467t+7p1+tt7snOOtArKVN3UV0Rr6LXx1ycmT/O3tP6hf9yT8BWeqkeK+fY
QvS0VFaCCoU6wOVDnDV+gTJQK6wvUExOnaLfLEho3NoSZ57sz3yF7bD/9U4305iYqoo2PuOD+kzv
gVw8LhO63iRGhDHYbljA6BL9BXRGFxPTXWl/KUX60DggIkT+AHjqMBoYc6htmVLt26ZT7ggBD1SQ
GmfmnnPvZLN8c8il9vnnO5GxufSHs+/kzCW2helmzJDqTQyzqEcBiGJsVi/PEtLfnAF+eeTbyIvV
jpN1JS9e+4ZnhtmzCsD+8f/LEzNAGZybRLc733UK+PV6m81naaQh8Udcr6+/VZG1IyMZ/sulFl4I
OUi7M73AV3Xh7eU2S0SRVoXerQ/x5wTHxC0kZjercrUr8bE89xWtf9vr8WujQ2clpqW56SVIFvgw
fc07PTmHdU2y5918U1OQWZel5Un6ziN9fzJ6e5D864qbuncuGXOyrDNqFt035lWoffiPplSOq/97
U5s3piH9nOt+nVLTIDFBSX4fxMt/dxebt4RrTe7bmUs0zlVZAO7piPG++++usV3qyIqMWwFxN8sT
L17kVb57YzjNf3mZ9YX9MpE6WthzpudW8mWdrKP5Sz6cG2Zvrdq/vpHNgjBLC8zEipeePlMhGx76
/c9VW/+2PJXBfzbEODJQZeKo8iq5Oy6R3CgA5o5S9ORoh6im7ayfmfnfHMb/uoaz/XBQhzDJc410
vjFnxpi6k/Ln9wfAW5sPih7/vA9nfaq/vJlZkJatVVyjUwH6famic8W47f6QCgUnefAvxL0hdbA2
N2ErnY3uIx/QA8d4KK8jLb3U0/5b5ww/WqY6qqMfo3B5eP+2zO1oWAsjXJNkMFtf+1+bpVsLR7R5
fTkd5ygyZTeXquozFVpRP4s8xjlPgKsd+tLkzOVDlY5ju2unZe72MycajNf2UJ2UYc7FfaFD6Aum
1Fm+Z5lsDZ/SVm7Qittoar+ZljCSatfUYfiADX/OLogRb17SwXbKQ7NMysGUHD9bmhkO4iJpX7ou
O5Zoab7YlSXlOCiXyPIkAWTCy2p51QLKNPh3ytKaox+JWV9YxCWbfaE555+MJGlEYFRS+FmlqA5a
y2nGa/6mNPOjGXn/riymSFyWwsp/0OgaT+Tb248wxuBuqRnrsbCxJxwlGU6xEsJf8CuEdeOtvJRO
60pp7LwY+I1CT9WGjGpPX+VkB8+iEHsi+crJqySsMI/vv6tX2yzeFYIUpO0K8ykjcbNtqNUax46j
DMcGO+Ie5En4MqgWWgc9Zbey46bbPWjm3nSNrq1nPzcHXblNunJoMVWNlo6DuYjEmU3zq1WSHwtw
A+QiusSklG0/v5iKH8+p6o986pV0SiHaC8SukdBILQ7LF33BAkKRH6ELe4MR8fcOzEt2I3LFPCOQ
W+euX5dQfhSwMghc4JqAad2e6ZpszTBu4uFoVBm+G9z4EAKm+RuSKMuHBaudwSS+9UqohtDwNek9
kS+/mRa6UOA5FkXPK8GRfJ3GdXJrCOgI8OwQcVFK6p1bvRBmd7LAKMcXJT4fF3/alak2msI5W7Jy
7/1x8nomIWeF4zS7F4cU1G012sA0bdAOWo7Y5nFiVXRzaipXpBpYwQxUr7QhrbdftQZh9/tX3p7k
OUTLFKY1hBA6MJitTiFWa5kds4rUtARWPBjrA1AzUHCa3kN0TK/6qDsz92/nZS7Ja0Z9SM2VfvX2
jStDmZlRoc1gnwvzsoGjcwNVV/jv39h2hVmvwvdkrCwdiJ9bgUAJfn7AXyUfo0zq4TRK9kWeg1fK
Qms5vn+pt24IVAzLACo/Vq7tFiCxixm8v0x9UVIyuMxF9ZlIV7yM71/njXe1vilqiOwqqaRtJpNC
Mh0JOjUeJDnuoNORpm0P1OEnc0iOaQvcpMtL7cwA0V9/oIi00GtahLbAMN0qtTIouQo+xeXYd7PU
+2GHC2WHJwTAGH4PdTXXO7WE3yFpf1QhslHgKsyq7qr++liYHQpxlDyD5CEwcuBk5jKRNF2P9lr0
gxEMktP9AIkXVx61QywVdYPrY2eVra0g/wlxm1PXNrEi9gIkCKRJCe4+uNwPIbmFD4vUKT+UKb9x
OozQMTTmYVeRAaXslBRbT1ssyudlzkJayo4qf67b1LycrUV9bGSlhGXXrV1EcxYpBWAk+LdiVNrQ
nXRJvQVwwd1Fsj1oZ17kG3MQXxo1LNpdZIa8iqfBO5lWA0/iiK90JVc7I+S0uKfo5dppG0pu25LS
G4Diyg7QcnTFRWBi36lpmFLUqzi976w6K88NsDemIRLtNGJ0qa6hqtkMZEXXccgU6ULw2IRXgfbr
dSdknD2aPC0/CqdOQz/FmQh/EdP0qUaRcWZueCWXXj/b9dIIRmkfvNKh4Y3UU6lG+h7NWaPjNazS
W0vo0gPqf2YpXcniY1Y29XjZwW2Ff5aJlzi0tA98nooGIEbqehbXFIjh+x/fG2umhhcEAS1CvFVl
s/n6aiPHB2A687HP8NB4wqnFlyVeEGWOOryAXaOUCOdHyRolv5lA1DDyi3I/i7z/d6uF3ImGb8Sw
2AKCYt0uYaUoyN0QzKAicfaRTcZEtFKOLPXH+/f8xhzKokAtHz2Zrb0KFZgp9aOmzdlQGUI+EMaZ
whpPpztRmXbw/qW2ZQJuiT4F3SnZoIf+KuYHI0FC36edjgO+qctJNpGrRaFw9RlMajYqtVvUi3aE
VvDpP7gwMj1WX3WVpW9ea7UUUqb01XRMu2eF/CTtWRGf2qXZtaY/yueODG9MpjoxDf+8mrE5MkAl
TpdJKyY6wc929IL+wsWzVLZnXtwbK8Vvl9nucZIUQcXMEcECo1sPX0oE9gXTBeJ+pZf/MZv9n2/T
/w1fytt/bNbav/8P//4NE1lDJ6Pb/Ovf9y/l9TMJK/+z/qn//a9+/zN/fyxz/rf9T377E/y9f17X
e+6ef/sXv+jibr7rX5r5/qXts+7n385PuP6X/7+/+ZeXn3/L41y9/O2Pb2gWuvVvC/Hm/PHnbx2/
/+0PZPK/DKL17//zN9d7/Nsf1/G35+Y57J9f/ZkXnMB/+0Oy1b9afKHGKnCiaPxTuDu+/OO3rL+a
tEWB2DHS4ZCvSpECglHEVY2/oj4jxomBCPGSU94ff4GI8PO35L+CWjNg9aE8Z8fOzPzPu//t/fzr
ff2l6PPbMi669m9/qNzNL3tuZgyDLRH7X2fNRaH3vTlBWhkyAT2r20CuzD3NGhR3jT8JC7lv5Pbx
fBL51zCMvQhSyJDWtwrkZXQSWMRtfFvRCDGloJNt4E1UT1kOk1ej8pr3+aMgteaXR/vnD//rD/v7
mvTzZ6W/pCMJYRJSUVz+foovTY0eWuw0wWiVxzrv7pIq3WvFba2HN2Nt7PXltrOkcwek36ej9aq8
u/V4v7qDSKzbrIQpLnMsSkYTIB7yKT176yay1C7DASRual60HQiU9gsKK68i6hn3aaY92EdTS10g
835HEMNOMSEnv/8wNovQnz/XGjIGyQs695ZXOSDTb+aen8tURDD3oZ+HqPVjEHi1jzvehzhwlAwd
Msa5is3PQfGvg9o/Lq1CE0R7ZBn8uqnZGVXZJAU2saDl+FxV3VEWuNaGGACsnLmzgGMi+hz2m/BN
ygU72F21B/93b6zkI2eMXux5MnxJhk6IBs6e65tkHO+VaX7Q5OVz+YKZ9Wkw26sEeL0Wxrc5uJUd
u8hHTQYXMNuuBLSioOLhgPMpZOVkqozghMQj8ORG3O9l5ylmb5raWF174QtRgYixnuzZ2HeW5dqD
sivM+kbXsYbi5yV3YY8dxWtL44k/fl/ZrljqU9useSql8d1oK0osbOhLezzUU+QuFrSbAlHtbDY3
Stjf88N90LvuaKqC/hObMtucv4Ut6B1IG0HvzCmw/dzaVbDpd92ZeE5OrNvPGNk1QgKLUYp2Fizm
759GgphVyZwwI/Phfk6pCHtKeN8MJ/iAsMEkEG/Cw28I2ooR4qDof4rw2X8wU78Eog7REHE0NgZO
+E8KsNv0kSyrst2pzw0lnY8xODFISKSkk6as+GF8UISflJ7ae45+g4EKm2Z+RxRUCoY20Vx9RREC
tgrr2k+KjN43fL5PQr+O41U76TcV++wbJabGgSc3dNX4IY2BdnDovJHzb23vYWjl9M8VMUp17IHV
ICvI8YEDH6Cg1q0j8mWnC2YQc4k/y0GW75UGdz3Hnr0ZYmfyJjh55W1v460j7iiQ5LsmJjXu2Jc3
ReEt8h5lsWh8pw1EzcTn6SKo5R0Z8Kr9SHBfpu2J95FhyOXzqcn82gnK+gKCCIyw1oZBB80kRim5
xpYcZv2UjK4k7hViEeI7ZJjEEcj1vo5vGHRxda1m/uTcQx3Jpw9T9BDGR5Qe+oA9GHBVF+Peri6n
UnVh4O9wZu0ACinjnewE6XA9NydzCDRCfkK3/R6RkHVOFLTV4PJBr8Nn9RbhwmCJktdV4pf66BRG
vVqylw1k45Q6H63xwalDxMHFzs4wf0vAWMjvsomFn6+MPAPGorqxulwZYXsfzdLNoqb7oZY8c00t
m8hJ07Vd3z1hTdhJwJqlwZtqNVA6315nxHZwlfEjQQVuZr7U4M1w6h0cYAh56HWET6Sl7M2tdvhJ
nQGgQ8C1TzQBvIIXpJvIghLfyV4sOCU53YIFW4hQyA0Z9zMklCGDE9J5WRtIqT+o+7x55HAMv0TW
iT+IdkV4l3RfQZzDtVSLuyl/kKxbJwsm+6BmV2kaIHTrG7fOPby6XRjt+uwmyolfmDy4KnihXeKB
YPSrAZpiT3NuNed64PTdHlZ9cna31E9y96DPH/X0phFoQgCDWsZHLf7WAfGjpekhc/aNYrkozdrt
ZL+OjUMktXuj+TQRsVRBdHh/pdiIsH6+XSjdoH3xeSLS2Bo9YztKIgOsTABF+HnK28a3KtXyUcsA
qisM4ySqOrvQY4nxl8s3MtOeNwkGMaVkH8P6pQoBT+6mK6d3vlprtEeTjj8ElA8CavoLoxXfCJy4
NEB2ulqDXcy0vo3xQDgNeVNE9La2b2sHfVzJockc7oFXfAV+6OWtFJ0p6bFJ2q7X7KlICWV7hJNA
Y9nejOWEqVmPYycO7A6iFMSHYdevgJoG4hM0e9K3wv57rmZolgd55r2yGR5EH0wWfnXbrC6GKcm9
pWTqrwxoKCmpYbX+VYqUKxnsvyOsr3DwGtfKqURLNWfMuu8Iy0uPOCduJX1cs/Ao2BXSEUJsv3O0
ZV8BR1sRHn6b2sGsfi5C3dobZtn5KckcJvbyVqVQTj7dzsryQ50ovlG3l+Z1lrHVKgaAV1koHQbq
7bIVPi4wBTzbqP0B84A7aYnuOkQiTHxRaddmgTKkiyuXzNmc2KEy5/llNM5rWFCDhZ2YDGt4BFHg
g/EigSy1yQnRJsBp/CewFRMCxtH2ltUYH9v6KbabE7EIEuYPhqZkNMLDUQVSXz/Aeau+lmT5elJb
2V6eAfNwlDR6kAsyHCVZvbDxjbiNI2WnrlTmnR0rxuP8kxTdS2BS1K+5ORtwQO3k3kgk+DUNwVkO
qEg9Vm9FZqi3eFyeCEBLDzXsxMusGAbfyiFbUh7oPEB5+hpQwXKNaN5NJIPHaozHDur9BZNQgNPP
vkOZ1N+O/fyhV7TLYhmb40xAHGyCBRNfDWyo0uSbUKsjN+fruLOa9qOWEwExaT2UFrzIOP+6e2up
O1eNOmdf19G+SJP0JlLlpxCQ3FcQqcYlb2ilHvQXOtg8RWuO2AYGN0qqFgMb/zT1qkQM5RhdSoAN
XLOLX4op6QOpFPLXLk3mY0btedcsRhzgMtQvE3LmGEf0CZI+AX4UN0EUmvRT1LG+rIXyweZlBEmP
IxPgzDN6OprNuVkEWR/NfgeNDuqJXrs2vOXcyZ8akEQXOiAoBB1Nvi8a57uoB+tIIEwZMPkTGens
FSE/gFy70PO69XI4oBdK+8Ambt+kcGfQNZKzO0UXodm2vK6M1df4umSkqy15ctC66Amh9uxF4Gx2
xVzcG0M6eFYZm7sUIeheGzVthxPgaBTG5KIb7PzcKe+yCm13lzlgJgjswLTlhyN9wGScOo/10NkD
/lqCdSu5BqTEGRuPAsXIbhJ3+qTvEMV1yKX7j61AKSMbmVc5w4cxtBGCSFrhNjAQAEidIgK/xoz1
U6QFiCzRudFcA1sybqQSXUARtrSjFscJIGRkuEBfLLsfMT4ktQfaOkiql7rP612iFYSRpuhjFBJK
ViTJLA/KHkTYZZ+v24psWvy21BR6YmNzEVPEvMgm9Za8+Zg1qs+Bw2j5yWghajS2zmRTpeENwmrb
i6qS1Qx6zzUMka8E1TQnEGjTRZZi/0+FlD+U5X7kpHjtrI2wtIn4JPUckEo8f59g6h4xeVH2hPMC
w+KUloviEwEFQGG24C1IH1CXERgiDaln9Lo7JCyeuAbKvRDDfdXMFhwir7bY9phlMGvxGuy27Gmd
z0FIlEacj9EBF3sSZKLtAkBF0S6qAb01TTrtCYHySWlPDmVOWysP6482EDlSqvUT87XiY1Xjo2qB
XYUZy6b2mJBaWon645CiBSaWJqHdlEJOUoX43OStfChH/aTlLvSi3JWWHlIiAAliRQiZG6Zoz1c6
B0baJ/uxuwd6au4XQDZ8WaXldks27S1+dUORwsidmCTHFqeK0bADTKrKU6TAWLoKYiskblVkXiJB
tKu6ynAzMQ7eyBAgH/oiIjOpsZWEjGv8SXTrIi+pKQpksrmr6plQcaLl3JHxDLdgdYmVwHXlpnHn
upPZbANwNtrTInL8JzV5W/AO0TZjR2E3qxOBY7bf7YQFNuweMV/hbLE6g3mc3WhiNsfSCg+6I32G
BJJ6+PWxyI4tu2SKxFDTk/jn37AMpDjlu2FEMcU6/lSAPazkeCeNqIYsa/zItB0RuAfrGZSP5nG0
C9Shmw9SMpE10dT7NI+OZDhHe4KontiSdK48ZVBldMgzoqtKzyRbyTUWqv5lbbiDXs6HsbBOmlbA
L7Gy3UKilNvP6h3GhjX6EZTlxJScO/WxbWKmNZXgPVNXH6Z+/ATO3DhYjuRXIyYIiVoyrgk2Vk1x
bDWiAZOibYFLK49A5AJZGiLG5ndjDiUPBNSdbArhcxbCK6U3n+fFmYKuJkwNBHEUfVvkYi+Myd5F
JHS69BQmd8x0HnseHcBHW5iXst7PGtypRZzLOxTwg5eXhCu1+VWagwGD1BbIECTZacuxX8HbDCwW
DWcUqkcIzi7KaGFP4BrhouG8vYwbEfoYQK+NvvEkEE9uxvfqYqIz/F59ykesUGRFNoFmV/uCrslu
ljpxjIbBvIKbLloZ0SUESRexheFZxJ1Bf9L6vcn6y8FTT0LzUsnLJegzxdpFki3vbV18aQZKDAIr
2kGLFfZoL7KSSQ+EFHF64bHSMZEuUs6LN5kxWDe0fs3TnMWnxKY2LtXTccps5UIAYr4gXVlxCTAd
yfhRolNnf3ew3l+G6SJO3XeTPcilpJX95c9/Yp+N7Ei6bY0Ys6jcWcz6/sqFvBJmlQCbFhfOIFf+
MJszzGzpntzC5lSU8mOUqvJasbeuf/6Ssl29DuuhCRSllXZzVk7UWIx1qHT5FSzF/OrnP/38pU7m
Rwh3fPPLh1pvB2hV5fyD+BQF2GEjm37XZOppbMLFc2oCyWoYVEEnF2RLlwR5VgLqCoT8y6L5PDqT
fk0AMClhxWx7dmkJt61UOaAVwnQ2F/kF7imm22ERF4uo0W7XeXoEceGbcVpeVY3lBEaEvDsvaMzv
Epbcq2j9JZPbPY2Z8jLKG1x/dTjszbFOrJ1ZnQhq5UQKWNANw6S54UZvKNkPhyHsHBdFaey2urEc
LAICaYwld7CLGj8uLeeB4AQJ2Vp0SqQZe3OZPveOKdxq1ZVMFKYOyajEXsPnGdtj9gjZbdkRizZ8
tsPqTtEqH8yHeluGhX0anexkh2EIlLQev2BGbO7worSY6UblaojT7prZKNxpFdi/WU7uSvY8j2vO
KXdQjBe4cr9mPIOrqnZwAklM1bSrwHqQz54X80RNzPg+tdF4cMpmubHynvaeWoY7tY3JWUutGn2B
cB1cJ+yWMtZvI3MuW8EhU5Lk0gWvmngG4L/rZZYuOdHBjq504UUZSsG0gREz681FGKnTaerSvdUo
zV1qOJd2TbBxBi4rl/Pl0M+hfZVXrXWVWnJxSBLtSz9/Nha7izlaMkiq6sRD0u8bKTHuC2WCO7gu
kW3f30DMbB7pbjLGxQJ+r8ZgMlfIrGrtsS0AYGVZ7VsdFZNehHqQsBTEUeHHS+xcF1pzP9dLiFa3
6tj2r4Titl0Z7PEHopWnPXL11HMGqmMzoYFTz6l3Ai1siRD/aS1/wNBgHvToS5rWIaTr+CDNNxDs
Z3dSlH3HeHfZg+3JyrtUM+spdGbHAwf23Mbsi+X54zKR6kUIHkzFW6fTiAjEOzeWRO1q4jTqse0t
thZEWY4EW4PXD78Lyk2gjFqI+VcGHiuIPxx6E+pV6ZohkLBQbqkjrqekVgkWsquDsZuwypj5Swrw
2S9QGC13rXILoPv/EXcmy3FraZJ+lbbeIxvzsI0AYmYEgzO5gXEQMQMHOJifvj4wVV1Xt6szrVe9
kaWupCSlAM7gv7t/giI62vwdis4pXhlOcSoxLFQn6rde9diqqAO0/KoCCccl9ZmyI4EcVcOUr5Ju
Hb6CR2GYNC6twSUF3IVAgJq0M3E8H2wpxeG5IgLZC9ZLs/0e+41FAdvK7N2tbF3sENOro79ElA2v
I7fjxK0nV0/lxkkA6VcPvM+s9QjvT0F7LeV6TBT9Mp52EgfQ2tCGk9rK3TzFfRC7/aHN+xdBRb7k
hrm01j8JDTNEGbe3lJxS6kVPQ6N3HxxQGyDqltq+cuQ78KC4q1ntD6PkOJM+52V2YK0GIanrn2XX
PkX6dCpLccDx8KGCZ0/oRZ5IZFC6VF/5NNG8RvVkJdVSXa9zqdgUVLFRu56MvhKp93SnX7uhvp+1
imNDxrRTNhlzUbZg8DsB7a+nny9NygfXcLF1FLEArhPQfuXyHaV5yktYvnJSPmk946BSF9/zr9jQ
MLVQ8EUcyzoMnPLnwtrg89FaFWGZJ1gq+dU2koFc7WNEvWo6mc/2UpbothWKJmuj6/qJxXkqVX51
xsh1o3jn/HvGC/VIuPwMygWERPioWzAOBREKN/MzAsc7GrcfDKZsiZt/tvDK6AlzA8NSfoUtrV/5
HA3rdP7UTekzY/loBvN+tITfNRTjFqJ5MqzsKjD4rAuLulum4NSgDR+mWp46UfYHPJ8AwrlBp8kX
kJlrqNHB6yY7QzQVDacEthPzkzmytk4y2vHtWD4nCUz6QSdD7pTKL9xcvMh2ta4jK+DSvSPs86Fm
4d3gSKRP6yM1+CoWl3AqEPd2zTdyP2bZVRuqwNWZlkNcvFZekq8dtZ3oguc2jmKxo/j4gyhBuO60
e8+rbkw0YY8jCzTfYeNZ7lHa7ERmsXddeZnnu1yxULj4emKaLlSr7RO92anZpHF7sj9pqb1a1VM9
ROifIAmgWmO3i3APNQCNRc8T2HqPlp1cFNu8taL4wWp5ZubZbFZ0PhzKblyZkXFOZbYuC/Oxk7yG
ooTPQ1XkMc9HKvMr/R4m+z4uYtMv0/6hiZOrlrjl2rAxf0BPpo+UP6TnT8IWG93m2Kzzf99zp1hJ
zT6K1vQNLUMWzDnexKb9RFToE7fvuCZRgb8ouySKzIGL1ydVV6JVoQ7vRmv77RT5Nvb0YSaUsAqj
sgeziMaaFC+o6vAo5YcmOVrSBIvjWtYAJOoJOgmDAvbTLWfbbm1ZE59jN/LXgKOYVbG7Jtl78Ig8
ribgr15W3ed58sC2Vm2W/Hhl6ncMmpHKVedEiuw5GvsnjvPfrWYRUuwH/v4t+IBh2A9h8Tgy8lkl
Mt1gC9ikBOD9fMKrYJjc8smq0vJ9tnM5rAuZnYjqy1XepO+OSil+oks/Ivy3Uj2MfxFjCSWhOjJt
eQjLLuhijptpDBRFj4tTYmnt2quytZyB4wD9icY2WnNhXztKvuQegPJE9FMOc1MzIQGVo2cThf5V
ME46Ok3IbCbHcVNVlGzK1lkX7lNRhs02r+aPn3/0kGRkKqkWsIhadll0IydLY5iy5+ac069dRZsk
sr1NWssjdyhzrUZj5k/RdMY3psIFNq6uRv8K309K041rcutnWGLRsmsl1qFUo4xV1mR2UzeXifgf
DX+/JkldI0tTCcQFABMEGsQOxXmxh+nN8bovRW23hqe+lWbyZvVnnvpDMav3ZuWk62F8S0r1Pi37
a1YmF9OZTnbvvls4g3D9AGNkuIPDdRtldQ1Mx+WBtzly08V2zky5wif6SfMl61bM9SOVh8wJn8t5
10j89CYPNFItl9Vylc1gN3Uu1tbEac0TT12Y/FrM3quOM6PM5ElSbrhyw/ibytAXXtOVYVPSSYPF
Kh7KF52SWjVOD6Ix32ypfButuLWGGK5Rn8QMOejHcRRj54n6F+3hqR4flNl7ky4f/6ZMGoQiXglD
JDl15+NHP7Znq0Ci0A04NGMvvfVIxRC5Wf3GqNHMlgFMVOjIf+Ce8zjeNE3xXG8r1AK9jYO60yc6
bfXHSMiv1MkfU4323qShszvxYbufQnYbZxQ8aZMdr9Hvn5VBOQnlwclhIZrmQhF2qCxSSzcAQPZu
92xnWJm4N8F5qZ1AZOWbzBFYSh1TupkYH4OAQmLkqJxeJDeWU9Mx4/lUf4uLWavHcQBDa81iFeV0
aiAnBw0I43AM3NB8auh5pQ5Gu9HbGlmGg/SQ0V9fWiwLCZMaNzVuwXrdTQUXRDN5aIfwRE8WDiWB
aTXyGoOrV+GsvXRPo/i2Ev26jj3Gty4nr6buj9oUL/reuAH4QKty6mIh/iCXq+EW78xANvMexNr3
4JaX3B5ehSJ2pZ0k9KLVPcXynGuQETmYUOYM34qbtpzvyS7etLn1G6jqOtZtmkwfnih3FJTuYwmi
y/Y8FEEF7qzo5Q39ikB4qrtxGr9sbrbsPNFdaDPNLMbar82nPBv1C1ASzddM5hlO85zl9uRryfSo
d4woICnSBRvu7D5XfNxLDxFb/lrJh3daa22wtjldpTo9uFZzHBU8cn0od9TfwkxIxl9lGt+Zartf
1pMek/SqTWmUtZf+khkStyQGsqKysq4PUp/ioDO946C0S1tK+BRGSJu46EBNDQ9ZyFXXksOwHhzj
LeIJWMc5P8sUGpHHkOhxIvpbSwIiE/mBlwAnYD8ROayHp6qTz45qpjRGK/izx3KrkHZgaWus1cwJ
JKiUZpc1NH8L9dZo1QrgSUPH9bNoSoaKavxcWe6Ny/2bGUV/78zV8/KBhT1ioYRx7CVKEFmbdNQ+
wcwFDVpFEZV3CbwbwLcOUqLINua4jC7dEH3SXVtl+u4N4nvq3X6bqsyRw749FAYneI+q/4Cn8TWM
PmmquxkkWLFaMduN3m7bUVZBHenxmoEtIw/QH8Xgm0l0V9LzyArpyEO/FBmbYLpbQRu7MytHB7hM
B7AnmCu0MTnW+9HJvvtwxLtDa7JvLU3Lxdfcm88ZEVtCvcC7EK5HPTpQB/iQVhXUs12SFvd2yczD
zr4AcizJa0EReMw+ApohSYoMfE63oUO2oqyeCZVp/sI/H6/dol5q0adHA/zeakBYdzgLKLabXPGj
f2Xt0lYhvPs65HDjiekxblY1AByX80gz1Mj/DmUrFO/FK5XpNzNkvxk4ASTHkdqIMiRSkMl3y4pO
aUjBX1p+FcZ0qztZhrtkXAnwdNybu0vTON0aosXJdORDl3ffs002aEwfOmF8xD2UHP45o3XloINN
9invjMfWKpm0OfF2cBuOcsqtUxjawXDR+eTrJB0fH6a5iS12rc6CsN0wDx4sfZ8PPZK2YnwoRXvj
jbB4VO8dDqHwBy1FX+FM4vUHzda+Uy5j+8I40RawDjuuZeAFV1Hqa+sMgFTQzAJLuP4aJo1x087T
ZlgMimZLD2UYXdUGKJpVsTEM/WjBMGrvaO46ZZp6tA37q9dCLhLamzX2KaMq8RDTSO7nRewGCfC4
lTqS6y5U+4Nc5qmPrXerSYdtGyK8q4nxwmHiMfW0hvXQ0taRLrd9jIhejdlq7tEja8RTPBnuvJVT
c5t1030xC7QkMIXrLCs+XZcu6jb97hqxAMjpSfISey9b+NMMT1ah4fUBbPaDnFDyFR0ktDKw+Y09
/xKRzFYhFLs26Gx4k3NtfvVmdKVg3LSobwwVak4rToUrb8QoLCKxovIJVjnk8El1jnMZxoEpdD/p
5+EAgspezdJBXOYhXiWOtqJgiNICQx0YkfZALcJXmwPi2tPGu0k2Xx2YlJVlts9LUSP/gnNSYEq1
w9hHOr0B1EH5MI+XB0AXxdLNfaMh5ahxR9+gTDEUnemEL4zwgB9L2/LNwqWeVI9HCaiba0g4X2l0
tdyBr1JwdRm0YKBDeqVK65YqHOUcufqj3WhsCT0zQJ31Mjc4qYQpRtXwBU8hAL9qqDcsXeywebxx
8XQvU5+TLPnWuzgTW/pKQT2GlMWxq9iVHVK93XY7hbcmWIrLKxL8Fgo8jegmH/JAFDjM3+1GvEYz
3UyO05/bWoF4bz7iIL6OMepOhk8myR6NRNwCN7B9D/YJgh3sFgSK21iLnsmZArrJoDRG80utjrxL
ivbVQV1cTS4fdKiB/RlgTVlgTUtG1XXqHTMp7kOcgRvGOCs3q7tDGoqD3cl87+ixJFuk34s89tZF
Vd4mwPWieRIBOLprahQnlUCByDqHsTAbkC3Z0KMmn4Kl0J+5abJRBye5SUG0rLiufmpqs0GtoF47
YhvQGW0l+uirsXqVYIfXTVzxKdNc20YqKjln/rqdAj2DZlQ6r0USQ6DwrOOUYaZovXdphNJnlLnp
vewD2t9WW7r0R7wVrZf7DmMif2GPrsuYlxBWCjrElEbrobFc384/2jKhljukQp3rUxEwhttWiK21
4DxRjS+2OhgcNpwXb5uopUHpBAX8avltQcbZN4PGHVZPvqhyf7Rp9N5MiuHwnEbXhEyzL2cIEn2P
YQKhlocSGMOxt5CQvJl3TJ0FFNM026JbfBEd+Xap3LYYg5DdJhISDsOKjvAocN3dpGk3nKHyPbtj
FowNfAy3Ybud87Oq4IoItduivkwOxPAqVkGVJea2MgHq6RWvTa/dDbryIkLAqJ0eX7128CdbP8yR
ZrHU4ckc1RssA0Amo9q4bUTTHMZKuavi6T3Vm2Nm5cNRm/vlwhKt6XBioKKin3dp5J4SA8loFi18
PR2LR881BUpwGDHiEbyVyb2jtYitozGt0hU9aQYQg6Fd5Rren0h5T5sx8R3Fs/H/NZzWw+WwKN+q
PlQwqI8Plteqa92qjBs9c09OP9K7T33EqjCBsc1UzNLr4/mVOb6rPcS6tO0vfRf6uDCnw1Rd8tFO
OLpyoNXMd1mn3xAXPpRUYadIOv1jTscXxlcZhXK3HcRZpIMcpdZK0nUs0leqWfu9igWmaPV38BYM
qBhpZtWg7cISOTKhjoQPEDiDcVXTkos6Z6pB7T9oyTwTJ45owSkqTqThuxap8xpQI19sCo9NBBYr
/oCXWu4StZ/XyqTTOI8wYdWEtul1WTe/vHR8bIc0CRLHuanC5EEC5tAM3Aql6UtNvlSFhVgF8tB5
KOk3x5DYPmbpeF+NFfUvYcYlzXbulcn9cFP9xTDqnRNj5MAyMdPDih1USx36DZTpoBEGXOn4+JgB
Pcw2yi943o2rzI+UYaRiuvNUJMjZTSDFwOub+62uJA+xmirML78ds71rCeNuTYWyV2UK7xj69vFE
9Zw67UxqX3fQla8qmQMTuAXKkwT1GrUXB0Hd0KZ9Rlf7JikVGYxLJnF2G67hWtYetBnT4TDnhxZC
2RFb3hiwJIlVT4neUQidp+XnfyZNN/MaVReKAXMOdBnylszaV6HekDz6iuC0XgRZmm2ZNt9ibHw+
Zm+rRxEuTrr9YgcYFHUmS/L6lNKLkM6N3A9SaLeT5NCMBxDtuEpudcwSXm2MZ29u7X3YRcM2dFs9
aOvim1vteO6otawy0e/wq2h+BmphHbqjPE3soW4TKw8tmxwX6ehICdZTn0MOG4Ckrg03iQ5twUyf
eMQFetlwSj3vHSByuYti3ArEj05Dw1yyt7In00j1u8ekmIujl3hl4FR5vU3b9pcc6uITYNnjPAr7
2AlSL/wfm4cwipkA23X6ag/FRG/eCENTcYETTpn3ILGsTGXZvCTIEPlcqr6VW8Wdq3lrykRa3+6s
OfCwNfuWuevV+NBSihuYFeA+SqfLfdGn6a4294ycOXAMFmte8p3a2P3c/M6zfTLt8BLUYzjF9JI5
6k4z8r0WqyujxVUxtJO5EYAfQTPyFthWo+26wnpuU33cVR6rgis0oEFurd0qFTeSqN7UhTAfZ9km
O298GMZ6DGy25b2TM/CXormdlMigitH4ItSRrfQCXDJDCTWgsMhdG2oEEbgGE1GjsDz1xYjJpGgf
qlRYuzFSnAcMofdVI6mZqg13wRZgnumtR0aCnKwr/cUFYnhmgb5x6eJdu9YRPR87XQipKirrjzKf
OIAx9AkIlS32xvqNQevdRCgIEV2ytDjPVWebR61jNChLwb+aPZ8FpHFgHYhZpihXi9h/Ag/ii94c
jjxcaL0MF+FdHOlVI9M0UJBTuf2TmxT6HvYxYz8b0DJOn7HfTdzuHhDOUvzTpcP2CHyrUMeNoTbx
1nEz/VQs5YzYIidYuW+mQLV2wfNdFFx2lsYpZplsa7MnPjDQMZYHGCezm342yB+3ur2NZtE/t0C/
V73sXD9nwOvP0vDupELHaaH0r6BTjEBTvGgrI8fXVVV/nPrkroJj+9HXMdZTKovnapjwh4zDuVZA
H/UyBd6s5NCQE/MhDUMLq511lwu3DGpHqx/Lrmt2MdME34iwCpl86kc3qa+gp8tNOOkdd8lEPeUp
tlADfKJhjM3FHJSC3nPj2yF9+1SO3CLBFju1gcoFUnPlDLyLqQIF0Oq6N4czKjKq/VBzroTt4wgQ
frV2UWrKoBSlu1cNr7nUyI0Kx+1L1QPDhJhyxv2xXPcmsNW2lYIcKiGdu6LazQ4rBGJHsuMiTM24
BTlkTJ/i0SpA/dobCsK+plHP3miUusiJZ30e8/magDhcjYpM7gyeYWlhf5jZTe6csfsOFTs59JEA
jJPQ+lpVLRtC3uxALni8mNBiE/lix+PLUHcGTdQsSHGYo4Y1I09wSe2KUvzYacGAWr30Ncnfbap4
V+kFRmUaY+M041UbUDbWdVMmezF2fq8Y1sWu83wj+daUoppYWFxOzpyB6R4Vn0JrwsP30NKfkrTz
DqTMvEsivKKj+6lQGwpNleNl72Cgc7vmkhFYPU6hmq6xdITBYLJjFFjxzjxR+MH4S3m90d92ajqu
1KM7V8oZ64BcY/+BddaqzrmM9kkSYlW33HBbQifkRcU9VTIt3CimomIBKr880/1oi75/EPYQ75mP
r7LB1lZqr2qbPNZkEGKIcyyU6GKBTakWVFylQIWgSXte5aIJ7ymQK45z99owPvRU2kpVL997Fag5
XUi4bK2xBoyrkCRALqHWf9PKtsMDiGBZxon2OoBhxjHnbPm4vPWkTa/S7ZBguugLZs2V8dqFdHpx
gy29ZdTpPev5vLOq+URkLV2jhIkzktlOT2iLjVHquIUayIwAdbvY8PshSe9MYmh3U1hhiNW4bf38
NwCg4a4M81+KsKuD6SXigN/hWXOqdmu79QPVAMrjrDnZeWiyL/duBhz/0DuRvOe+5GpDsc46V+7r
/pczMaIiQQJD2Dwr5DhvwPueLDsEXaZPv0qZUIMd42NWnNK71sPsXWdbrTFBIZW3GTBaKlzl2soU
7+oWmGe8kt6f2qrDa+7hu3DM8ZzziMmy7RE1MIStwc/vQyPbhGqm4/nVwucWbjJiWhjd/Pw0Omu5
/Rw1dns7JZ64ocz0WcIjJL9nvNipMtOQO9hkNgzzxcur1RiVNzKN+qtlFpje0q5a92MJxNnYNWGa
+IwNo8ArGvdZ9sytwakaR7WBGFoVpbpRoZ9dc/3kdViM4gla4lxnN3WfzutcUWigyOJmSzntfKu6
DxUS0Wqsc2fPhejTcCdgh5owT2AA7M10jEv+QwGNsWSxQr0R70pJCFU/UBbPFUMtTp02mutcK7+9
CD+NlgLctFE9uy7ixG4WHJkFBcNADqGMNyvRWJvOw7nl8WEZxnWohzsihDonQoSbIi6eKrkM3VL1
amaOsp2JgSDbtvhWFqUFObvuanIWCuqdns67OAHtV9Qaw0Mg2+vJAQ2n1k9VekFGvWpLacBM/13Q
iedhRGhxR3oZXYgra7WLdlZyjGcnB1uUtutkwFBjyu42AYImHCogMqxDA00D84UgyAMo3RywdvRZ
h495ITlLjPeJ7bzXKjc5oVXlyr5Tp+g9Ci1GsIQFKLB+xrK7GxTrmqvpMzWIBVJb9TS0TdAyXV4b
NEk7rveg5HjxBzv9bOkQY+UeN+YEc9RJs11O92ztOI99wYCmUIZrbvya0gs1mish3xCutGOot2Kt
WS0elip8H5TsZkqzCpugXq69Xn6xoX2FsJbXSBX7iDlIjiexHNGv0B/01ehm97Qz3s2Ku0sJQK3q
hCLjJmLDVF25TusEq2bMQKihnQ2FnHvErh5Zo9AkSEb232mlPFgmlRuOA4Yuq4mp1MZ316sfdT3W
K5WnqdWas4Ig3koHRZ2jcpqajMM5rK5rGKpMhVvU9vQefW8lzfzJavWbmbMLTR04kZPfyI/feb0/
cmj/OwH495zgfx8B/CMzeJN8NpWsvtu/BwX/+F3/t8Dh8t389av//u7+f6YJbUKg/+s/43r/R5gw
+Ozev6rmr1HC5Q/8ThI61j8gyhEU5MhGEw+Zvf/5P34nCT39H7DYicQRmP7JC/JL/5kkJH4Ic8rz
iB9SialTWPA7SKiY/yDOxsmcgCFNmbTWGP8vSUJnSd/9JRSm8UWWAhGXJg3y7FT1/pkhYWTUCpfn
ODBjeQ/byD7ytwAfsPwwhi5OrP/6+X/9svDsZsfdrcATk1RPeanba1VmHfvT3AdjhdE8jEl3ewnH
N1sIb697cbVHCdRPKaUYG1gtzkXCJwzmqGM3auJ+bcS9eF7gn5grleldJ+HBrlV9N1WNJmH/zHU/
prx8LWJr9JtmoRmksMj65QdPtzazjYIhcTrEFTXsaq83ZyeLKy5sQ7cNY6c6/v5vsjn3o97R8MUQ
Ym7j3z9zMn6hMFT7yHKD9rX80S50diFtNYwkm+oMZS3WaPVQ7Zum9f/5s59fiKe4Ont25dwUlT8t
vxXI6b/JNP50gv7xWbk0MdAZDnhgeZ7MJUPxl7yPpTdxNxuTEag5y1wWZo+OSarRruNuU4YYiLsh
NXacskA2Y72K+wgwnDGluygiDsJx+qGgzWAFvcs8orSOAe2YzHrVOdkSZQGQWED61BbJSGMKEea5
vh0twOOzSDl2dxkMCWFbm9Dr/k0hq/FnqtrCQkxrAHvSUrGt0235t7RmbOOVEpWtBfFgYRxoskBi
NefJ8aqtS97DZywXb2Qxe5tSinyTIxKveD+U5z51tnZVHSNtzB5mrf4lMYz5NaWInEq4v+KumLZ0
u1e7YXGkuzb3Rvy2L4OrtQ+8hFt3cKMb/DLmqpQMrjw1Oblp8RY1IzatxroHIAnqReCkkpHx3djE
qf6yWvw3+Vjjb68gDSo0s1PpCUiB6hjb+lv0xcQcYdE5ADp+zO0N9MvD2MQFKml+wqIx7OxatQJV
xm+Yi5Pt8Ob9fMec8KSd1ZR6OKSAhnCrOrZ5L2RR7Ud9cNZxY13dinJXrcNrz3VJ1RT1XsHwFvUC
s3ivrecmk/uxoEfUUeZm35vTfdcldvCv/37L4vfXJYaWW5vFjKCjrpLL5sc/H1tHDnPntpENpbG8
td2h2RS5htxnVOe07NxjQudnbSzGMjX2fCcunxsE9fPQu+0pn9u3rAqtI3jaO0sk81ZBp/CZ4zDQ
V2eWp6jIceB2uGNL7Cu49sRzxqfW6DHXVVBQqZVMPuWUxVk13C9r+HJjEi6OqHddMha3xcKvXYyZ
KSfuTQdZ+HYYDTzzaKLA/RQrqM2+9ZGWgEPa0SKhzrXrl+JOmdTxYuZLygcO6QBTFr8QmbNbgIHO
4iXlNOeF1HL2afvA83gxYuIr1CMxdazpyay6F0z4SAtqNPlhcilmdE5zEPUrjrFfrVL9m+pY589O
Aap6bIemFwJ6tDsD7DD+9py1s9f0TjvpQR7a1aLNEOX0qjQLWlqeDfNXlVZoBFixPm2SsGnyPtL/
FSHYvZKG3vBCwt5QDDWI7Ij076Aqvk6hiB+6FrnK8knPkVeBc2THdBzNK8W7THQ5ZtI2w8eXCHNn
1QV39VnsqtkgvITmu0liKTamxQbRRi49oOJmxCN6EBRI7edC4fUkGhO4OH7MLqz29ohXIOfguio9
b7ytqKbczsti+PNyz9h689IYblpzenbFYB1xl+KCTM+jFrdH6PVMuKNIg2TsAnHMSWO1DHfk3KOn
6PpBkd1wRIbRULxZ3FU+6yZTD7KzXyJzbiCPphgYZ5Q+ABzqKbSXi60xPhuTDY8anmzQKXqEYUrJ
9//6Hfpb38zPZ+c4KpwtagXojvv70j8kUa4Qc9YCxb3MWVmy6VmTH8U5cC8KaqhG9OJLNavuBl8z
hvAcD7gjmh7nffFv6+G1P/uSfr4b1iqdg80CguSd/vONrjABQrUnniNo97hNEU6InDUSlwNhybCp
6feZnW+rUDDuAYLdxDDyPmjm91Z532R3U5cz+ShqeveEwImYNlfStDW/TX2dl+CaVQvzrCk2GluR
H03kvGAAdb5HzjvWHg4gmiC9o1MvYwK0jxW+/ehmbLez4VbHzj2juIWrn4BWljB482ii9plHceXj
Pm813uXnB8MmLOgtj0lchSEo1zYPSh1+5zDY3t7zBkre8DETnhva7dCozX6gvz4SXbOJRiM6xX32
mbruYujiZ9F4tUMTB5+iuH5nJOo20UNj01DBElgZmr2VYS+ICUWHtxh82Ny0+D7P8BJUyrDnioYl
vk0iY5cCSHJoEvJnw4uouQc8NhhyDibFU+6jlLGXUzM801vLufTzZ6QAdJJWUVwSadyHutk+GeDe
0A4Wm5xajLt8sNqXOR1WSok4YxpcxKokepOGulXQtfdhbGwqd/bu55o/Entl9YbwYwhbwi8d5aUR
2P06sJ+r2ujL29zxXhFzZ1LkEWGVdDKak+YwX1Wa8Jmb6+Znf2JkfkhiN7vCtnd3wLA3spYK2UUH
YiDrR592yoZNVg2GAoeWN3fjTijYn2ej2dZLQq4La+qn7ksnuXNz1ztMVkXuHQVwH1ndS8XFtizL
9oaTV76KBGE8LUWjRYrQ8VETH4mHBAHP6UF0RPKCHsRxzb0UVlRy1jVHimluoxBUkhbXM2DlftMZ
s+VPRZNtbR6b6zCKYMbGuMQmzkVsPxeGWR4NrSiDipDLamgZFUVd3x67uWVNCatsrxDMC1hP4mMZ
sTSCvOE4ZlnrUGrGDrWLQT105+kwaqN1XyJg4jXnuFW6EJuYtRCFnBTUvKXvMs7UIMx6lIapP4fC
ijauyfy9KRl0qiNHWZjGU+6qJz2hKqlaXsSpKq6MtJtrSOvlIftZ5SXdCgdSBq/msvukaaicsOCC
L4jkOmnskjxJm9yx8+7sxmY6VSjxfha1vo2kFwe2ifrhqvWvqDEdJHVG/fmjIF3JLNZI7+NSO6IH
xcdqUzPsDv75XfTQfwyz388W+mwcQR43U7u+I0KzjVzu8ooSG4+lPhHdG9wUEn1lHv1+csRrLUe/
pEksUPpK99OQJzvvJhSxYTZPWmqp6xqo9++NIem49A6LgwmD3SrC/hWoziJ5MEwKIFEk91Ge1oDG
0zHAA19eQt8Fo/aEkUGPedhZzHk/yJfNGIJCXF1Jc3U0j+1Rk95NHab5TrSnwsi0W1r/lip+2ixg
U1Q3IdEoAiiXuDbSC+0jNSFcLSC8anJoQexqKxLYOkrtVmSFitsxdigwsMllKe1nlsXDSdHjt4pm
tRupl+9ZAbbMcWrmp7nKLSbTJ8Kq+vjPtWnUuPJTQtGvc6oGiJmymQ49Hdqz8j3TVeXHOuUGKSvl
QzybF2E7zlElOrRNSnr1/CiyR9Qsbid9WUx+mlH1Mc9Zuv3XG5T75yHPNsAo2LBHPdgRnslhfvn1
v9xNkoquPhBPUB9Hi4IGW9XTjyyPt11Sd/sps1vAnQFFaPnrz7pMUrZfW8PwoWHm2zWCywspuSpA
kH3Tmna6nZiA7WlyJDnpEuua2rsEFwtGeGKYgOfxQ7ebhqHXJq9DEgujNy8eXPMsdTveUOk6Eqth
jN2Yv1y7cnGZT3eDmt9IuAsXjPF6QGRRD1LRaOfJwjD5UmiStS02MDUbSFFmnAWiQ5D+Wasxq2D3
Wu6ZpVrd/Bw2plLTHhILGcxegiU1fzN48tNtqD/FhZJtGRSWAdHvIyqQeoxJ/bbOScwplXb72Smt
e0pTd/ZAU/jAiG9LJto5OMmzGAbHV1vTJvCClGRlfXbSYcPsks7rs13oOZeZ6Y0+FPwOAB5Y781y
WzHkiwfnoHmR8RgW7uO/+XSXapi/3Dw5OsLZcXXaalEI6EP629GR02ROeRuOmxbfFcAgOzuQCj1J
9OVVHbF6zYnFgXoZa03s/7cxNEA2W7305X8QdmbLkSpp1n0izHBmbgNiVEQoNCt1g2nIgzODM/P0
vdD5zdq6frPuG1XlqcqTSgW4f8Pea+sK3XAyM6ZEfrEvUlsdU5UmT0On5dv4MKrG34MzeNClsA9L
Wlm7f+/CofOOCUac7dDYfjj7AgW7mcdb3ukXKAKkcUJBD2uGEMFCQ3edvD5gwJucGZIuoZdV9tnL
M0b/SLsk0mnG8Wh03Pk2WGn+6pFUt0nW8vv3y5zoYTag3fj9bhxL8i357GNRhsTCv8RVW5/cBi13
2V9LI605UW3zyprtELMnAomgGxReTONalNUbla5B4Wv1OiE6j3b1MsuTkcSsZGU3hOy9Nzkvyb50
rHVUTEftuQp8WYJEtOv4rU6znPKEkGfLkU+R+OyE/+hjCVkZes3/VVrq64f33x8ury4tveFCTyPH
zyUN7D+ab49ImdGFbrqNLShNWtyri5EeInqi30ozo+sOcNhP27K3mw1Jv/giW/waUF7vWvEnE668
lsqZEMnPf1STvLZG6pwYIg+4hAZWzGu1I+adW4zYKnBa/VaNlS7nWzkjlVzyiqV4Md1ZQzrfiEqG
OFAmhyFxOzwAjQvIZUad1dl4aNEsxXLKr/GUhwoLUSjn+bkyk/keiDc6CtO6VNl10VntRiAvd82c
Baro5V3h2S/Ekl/KmdozQ3x5EG2TEULoN/vOimhtbLK0p5bnFPSwvm0bDSCfn3+3E3m9FWsTCl77
gQAkbKrF9G/X4S07Gq76jgX3FwiBHYFg5j5LnOucrll1ESfTQjQ6KglZ3srpLLxF4rI14wvj+YXy
/NqMCth8jiK1a43124FmYevRcqSERfWdF2TI17F4NCv13kFzSdk5wEBy3S1cZbVF0FRgg2sg3SQa
KBwpkP75dsgVVt50H2vo/34Q/GKz/vtZWSt/hpm4HMkHWqlozn88K9VsdXk5NTYeebpgr3e5jXL2
1L9PCsLoLT6oXV/34zN3BUgXQmU3IFERNsYi2TguNJ4Ef4HU8+wZR+NHKsbT4HM5+7VKdkurfUUG
nIImlvfMFDBbxlTmniY3qYMWP0WjdAenKt85UNdOTWPJUA1+g/iTfLnMSTnb9V4DMDCnd0b9J+e0
urNSuBxxIcDNeM9EUGWhYTbxHXnJm143kvdUecP/gZo0/mer/ftK8cYQheoAMwHM8x+TuiIpLS+Z
DGOrDDAACC7QEJT+ZfRHjGgaCnezGJ9bYht3wi9RZo704xlSJ1UVH35GbHNej1jw1yMr1r3r0GTY
AJvkTNUmiGM0wQ/56JLVsOgHA6bDxtS1Zue4rXkqoZWeTIk583//6Mk9/v8OCo5VyC2A73xgbuDL
/+cdrxk8gXjJiZRDx9SSk5kghjjW3YlwtDQQzrzBY+tvxplroMxYlC6mfpK9gVFe11GU4c5lgVVD
qBmvpoCASyIsjZVrX3EgxoYVDlhkD7HmEF2XZU44+WuZzs8rpA9FjikjnCEL2j+uO2MD+C0EGuFu
ua//LvNobGrSJZFqFveTT3fQEWClOwZej9keL4aLJzLK9iJtx6ttzcaOIJ0JpZ26NdNnXVSnpEPt
3hYJSDa7PMzKtANU7l+aXu/TWFUnMkpfrGI7Rjc7tfxAGLG+62cwVk75MPT2oa4YEdWJ95fxhx1Y
MGvQEkab1HvxeDm3A/zKjUjkHyIY270yQn2KxXY28apy/PPj0+tuIxdqoFGrilBQ43RR5W6o3/ob
gbMlmpu02hXUuQFb+08z8lLOTpvN0kC8JkdefGwZLvLOQdClKBoCpbtho6c/+AOs0Enig8w8rpgc
07xnpuVeVApWNwAXPe+aoJLOXpS46/q521kEGu4qIzc2VC+gBBJazaQMBLGCmzzZo51Jg94UAy1O
Ax8oKdqdzzhuQ9dABOL6RS3UVTbDB7KHm53tjwGeLa4QavXKwO9q5sOCXwCRiPaROewZI3xsopp+
zAl7QWssB8t5ct0Fz7HrB7R2/a4ajUvKFAdnA2k2DjnJ6OtOxuiRzswr5ozMRyxCEINYpMgGzDac
FStbykUEF1I/dFXK+hPNXWsgPG8GfWczDGXhOH4sllsyHF59XYdc8/zDXC0JOh7tqYo676x0nLDu
Qj3h5ba1SVA/B9RaKUpO5prCGGtE6X0K2Uw8kNBbQfdwHP59qkUitqWt9wD8JdZGE3y+FkSRwLVK
lt/N1jFqeRHxpIWlfjWtf0ZtFDfVFV9jZCYntDwqGVFxQeWw6IlO+WK/YkPrjyYrWieb3EsqvzgU
5lDB/WBR/VV6RUvzYTibRre0O+wRCM9NVjGGKYLa5TNiTHvCAXOp8Druo7lkSI7yClHvahlRC76o
RfID944Zcg9iCJJTUiOX0pLu8vsFLXofZqa/BCOv/YA9QRfRgJKgHY9VAc9r0djzY9ZDB73rWBqt
FmWgaY25ZelioSNfx2vVeVAM6Wtv0cKGuYhq5jbo2v7oAU4PRZHclZ1lHIosKQ+tll7Mbvj0yAPY
MgTf9HXeYBQEJ83s6csYtU/wjnwuUEfo6+Dh6dQs8YD4crCdJxSJ0cKZhHDtxlsD6deTdya1Zy4U
n3YCUEbJ0GrtrWkugk1PxA7C0vaui2TJwunVD3zeFvOBTW6QuSwAMnnN7ATTwIGT8T2DQprDRuKc
ohhuYK/H4sLbk2KK3c8zUg8oh5Crcu3Zc6NTrGfPpQuKAu85cCtqFNjYxZWohQ+cOB9lwoiMil+s
mb01tJQwTsGOOLiGNkxWt0nTenQS7XCOcJPUTLoDB6TkY6LinV9pHmwonk6qp9DXlBtE5pJxumI3
0bx82hizChixNnfFIYGGhND/idnPNztKZj+qkCGxDxis8aga003vW3eD/Do7WvXfrkfeE63IsViE
dpqh0qugF0sD9xlEBkuvl4vwWmzNvXfwGIRSyBPfU9rUk0174aKm0M00PP1xRQrxKaayOqPuDJCL
4rAc+TatKXtpq3VfYXn6tYPBlLS7ynKHHxfl2Mb1ujvTAx/k1POmtKkb+YhvuUnWgpbSw+t2co+d
uLtGZv3Mw7IEXVQ2oQ3A8lGyL680inP6wqPPEq/30wc/WYxzbWmXqm0xyEu8/VgNUkXtZS6uAmHA
oYybe3go2znomjnwDWs6D4Qw85w516jBn1yVHO8928ZwqIuDVQLKcNPpCLYpQUBDkSuBnsYzkltf
ay+/v4LoMd17CDWNB5kkJ6Lg00vpDuNmSpQ8Mn6cj0PM0V47+Q4bXXddHGt80Bw5PvhVTcGgBX1W
W9Tplh1GHFurEn/B/FyBQvI/s6HR7hFVVmgC7dep4OYBhZBi7CYQiPEpaXVMi8tEv+V6FxS+qO8b
C3pNqyGsllA6+q5eHrzayreVWabbDiFl3YeiRFjb6nrY2Gn5AGkur9cZtKy3pnqPcsxK3RgvpHG0
+oOU83KpZmKc1l8tqhg26Aibo2UmDSRjh3Js6cGQRg6e8sWgeNF78eBOLLKWOaJTW385ZAjj4hlL
jZGZAOCjGqUjUDh/tC7UqlA6C0c81FJpBwPt12YMGCNeSoNnEG7oZ5mig4CX4t2wNnFLSYT0s1Vj
hZQpqhng7UrpX3G1BDUPOgPg9mqmg7oIhS9Bd/z0oPWN9WgLvnnRzdXVQiEYNvz/fWuryyJ6cGsU
KGbGa6W1ckcG+HBfUOju9CR+Ef5k7ACANwzMpk8pJvUD3uIulerbTgf3JuipsEFga6N/uZPR5AU9
Ek58FuC1DKefoQ8Ot3EWOiFU3UPvRf1W+dIC+sOd47TLj2H3cvduRD0Nh1YBXQCzoDBEciFkm7lJ
+ANHBGrTwPxpmTC60kX8pKrMQkdYxYE/0QsnCJNbr8x1+F7tdJnBlYWp7Wxsic6JvPLXWHR5kAmK
kEL5I07R4UI9U+21ODpp7FV2mly6IO/wrs4tviQcJ2oLSo8ym7CGwsFSKkxw66OM6kueU51jfpdr
fzWGXXucNazpRpPXp7oIBr3cAqdkR5e3dAtF0Tyjl8v3vZsYR7a/EHszvtvU0TZLzp2aWKKHul+a
j7W6kCGK8yTT5yBLW3MTuW3N5VmXfJetw2MfTU+TephavlGm7uOdWQmLuQXurrXbi+KP3u2+U3f8
saauvUBdVmedrBoas8W/eW3xboLm6jr3YWZl8Gr19V/AlMY5YpoGckKPwtT6mzOx2iIY/a4655JE
oFUR1G5cB5t00fhbrddP4+oswuDx3LTFOvRl71x1TxMRCRvbf8GNcR44Pt0higMrj+pdXrvtbe7w
FrPDyOqPeFTvMvV6rD25fquls9yqqTjaHe4JMaA0n51E7htZZjeD5FYCcofPJCrHwJYJACWhGJog
Abt18ZjcnGWrM9A+ZlmcI4TkT+rbAl4GrjNfcbdXnb/LW8FvRj25k13p3UYe3k02rfzXkX0hzynB
Mws5A3nfXzF/hfOEsVwCsAP6bIbcU8k2QtxOLoQpPiBdFHQ6VcoxBaoIP1ZSkB2ohb3TMX3FVzbt
Zz60b+7qSyy+vHJcdpMlZsw0YrvYXNNAU+gu0o+pKV5Hg6Kl6hYUTz6mYF/eMp+jqMb+Yy/ZveGS
QBRijsNk3Xs4CJfqocOCPJQUBXN+WLTOCdASRpN60ob5nPn9U8LhQR/1mPUsc5Yc6bpZl+8FMoip
HO6XwoN94oI50fnKQeQF7ETxZs3SOynrVdZYnq21REw81k2z/DNUdXTggsMfZrrHwtfgbKEznH8G
mwH7gDfZaxlsu/HVNbsS6xHjJoVYt1M1mry24NZpfUo9I4znFGRds6+X6hS53lvTFR9tyoSM6Scv
LgimvLtz4uplxCRwany0rXrX3vKcksHIbjOXND7y6Nt2taAgL5tzDSyqm7loZnxeCldH3emhdY7p
WlaGh+ZZJtlNCHLH6aFAQGlKB3NH5Fy6sToJD2SlS7GFSG4VC3ubWWl3yFk/hGxfJ5bv+DzKa+kb
X+h8/ozMk+TshtVCU1Fa6pxOXMJa5sMYUHcoaVOukqgIKh/13XTQFtSEwr20ioGaP7t/K5/tDiy3
tav5W9Yc7CPYMdstw05ob3g0ehDT2O0l4yrOSUEDqL1gOaPXKYS9Q2l3mNPx5jj9mUM+dFteCcfH
PAd45pbhV7Cj6B/UwufFic96mQMBM5E3tokBUBSdkzOB6oGdjesD2UTLLoGN/rJsme6j58fjZTch
nsAJC4IL+0Y1u7HUbwxT4w3+u8+ZsFG3sP4UQ9NuhrQ8znRFZJV8j5ZrhJquAqMZ9l7pPqA+OXhF
pG+15E9qZT/YUt5L78mHnxH0I0VY7rt48Kr8w7Wx+lvmn0bXFS+1+z33A2yWzAxxEQ87DoP7vBdP
DQ53jnh7a+vfcZUUZ/hAr2oG4oewXczOe+F0UWBoHk4y27gkDtkJZOJdcQJdOp1CvhOsxvkJWX60
z0FSL1b/WClZhwWhWRtZDT8T+86rYxhvZdskJw61fKeNMKtF5IWdl+IA8DIzQNBt4Mw+Jik9B4uS
j7KheWxc49FxFOhTEb84vtXs2jbmRXKWk9syAs/zuOBWUMu2SsTf1uy7fSbSs1289KLad7340xfL
I9XYPwoJs7noGksnxnDa/AXokPqh5v3xEYJCz3I+/WxHx7F3ZXTVBe5kdzLxH2vtpqgw1SgXnXtb
9/jDuQtNPHxiGFiI9ZvBkDh5a5P+WdgQDfTvuetZYWTVC+6GNDCq7ISufA+aHxB/kuxVl121hJey
sOfo6JTfkgsKlUD8kU2wLNicsVLzDgtuvoBbJd4AKfqYQF1Qj+CVz79MOCI6U/Ox2+FaustByO76
of5G2E9Tqd5JkNtjgGXh7urvuPmOg8YdMvnlzeh9moABv0i1vqrTXvLGw1/6U+cxVyIWvjY5ghtg
RW4ae8sDXmngv/CylTDWehu7NmuODvHqV8N27nC4NKLRggZmA7I0WvYEGuXqLwCcOqGm+vFzu9n5
jv7heZem8ZhO8ZfAvex8TxkHbDwcEoXBiskn+wGT38M++HmRzl2r44+Jh15Sbg1ceLHzgvOTCw0L
t7cUe7NRiPwcjtKWG2fvyz8SfWzlMXXGBYT7MXsf22kX9RRPcYoZm09zx8jtB81RGzKGTjc+XVUT
UffGEoZDzunPIOfIbgWrZDMQrm3MF9/u6Zl7625N7T0q3N6FYSYh9gF07wwfBn0AFwnaipqjXs+H
LKd0q2gHuONZzHuw2GbFCsGyjE1RTqcWJzx9sB/vVLqCJIvj1O8oxkjLyt/ZT1QvmYDP3bbd3xHA
d5DYzOuyzJDXTLKbS5mDz4u1bKPYJyR7BioZG/XyqMzmjY1CEiBOyXC1sJOFAQKS31iYcNr8Zcb2
hcDCgbUFJ7csV684P0FmlPEtQ9M3zF211eKsO9iqH7bV6h7sGGKNQGp1q9NPmin3SevWwbDa5vQV
vZ0KrT86uX5c8v6hZ8pzL6qGjymj6eqj40z8GzuR7EtX1mlWRr6Z05L7z0qRBfkDjvTuoJftegyo
XerL5ywxf4wSoTe6OCa1o7lPuhQI0GRFzBD4oTMQSIWPpJGLs0rMJ7+I5b7qooh0iwF8H2skBFf1
boR3aypxdFp+gpacwBzpb92IzV/vJ0wYXsWKe13QKZ/Fqaa72yzVu7uIasbtDtgZC8SfDJKKWis3
gHhtgD4I680ARvRPajDEqFooGG53TohtYoKLOaGuVRzKcmVLIWba5G7Oge8CMrdkeS3AK4V9vxy1
ElZonTOTqme8C37f7wdo7btEqb9TGut3fc/8olxyNxiyVXWWqkDSr4E/pRysa2x3jLg9owrSvDuw
vqBj4HL2UuuxY+PPsBdDoeWNGxsGtVSKG4Unl8pPkjZoPZb12B/kV2a06bWyoiSsQU1uK+Wpx3Ie
jiAuOBWlWLa9+2UMlfmEzWmr+7jGa8P5a8O3UoOzw9zA92jWd1mfHYyxL7Eo9QngDaw3xRS98N5Z
i3OHafkSyaQMNeHtVI+RtUxPTjvdT1B2iyW+NWCzN47XdzQ6aRtK6V4JEmSUkXs70Tjv2LszJgnT
c3mHfHehC2W6imqp2qEKDc2ZWWHnsExOCi+QDSxpeZl8+12S1JCoxVntZFg/ZtZlOOveGXWdrCz5
a7r5m0irp2jdo3RSpBuH+dvURu42svx/ptiV2zFHmQAb0YqfLX/hBNBc2PQ4nxZt+KtS9BIRnnkL
krhszTOonp5Ndctzt3A3zk7YJtWD6uzVJ4bxh4VfUPX2P7nh1FuOKzC66tSW3h6Bw1svayhnWv0B
svix12acDfzrY647xHAoGyNs1DW6MhySeznr72m88Lbii7fB4a7GmrGSZ8NOCqSo9nc85qEfsfNi
jgV35mOq3Pdxii6ZRj9EXjPFuPG3wlp81KfhOmGKC4WB10wV1b6d4vei1kf6pejy6LnAz82Va7PR
q64A4ZqKwJG3nmF8rn83LX5nDlYAsxEgNPpx7kkC6/Khtnclgd4aziQ2Ts5wAJr8FI8Io8Wsk2Mx
AxyXdCGBS9QUivDoYOjLh2dox2SOOBYZAWqxzR5ggdmviJWzJoaoZgJ7N194e0rr2c+aZ5unDffI
Gh+uA7YlRHSh1sFoyXU1AVzhM531bt61JmVi12BPnV8G2p17tOTzblqAU/k5N7dT1MYuqdI9yybz
AA4JLnDBOTnbZIsMeLeZwDUP0sHMDWys2fSemV+B2oY2RrBzJMDGNPGXVblUmYaD4INDP/TkCV3G
QKPDo2lA6z+Ay5jjpjulnvZK2EG1uNl2lFWLYa2h0pxluYdZuan06FR34PEWHbV7Y/fgoBrOW4ic
z2qiXdCiDpQl/5vsMOLiYhasQHzI3hdz4p+axuJuY6OkVUINLizsIovLG27pB7uvXJ4Nmm4k3wAr
GZao9NaALNU7T14wxknam22uwWrKkA7v/BqTWQNTLLLAVqGsny4Z/7lKwaL0hrRG7hYbxIZllRx6
BXYtF/cZ8g3uAjz9unEwdXAmrWzJ54jda9Uofc8v7qUJpGGZv5chhTvkaHijll2KaA/aYv/XRmLP
LcvKv6gxYUHNFm2G1Jm31R/871Kb+q2AWjRX9sx4tbw4CSPjDijfmS1CU093Zf+KBqE7AnhESxw9
91LcmbXJ2qMR61RVYE6zIIKMBfsDK4ZtU3qlecwZo6OEU/dLo+HMaRGalkuTbvux0HazjHZ6DGnM
NaPDMHZdyM7FRxQ+nlQJn1LgytrWDvbYZLQf/WaEklp4Wy+GPeuYP5pwHxun2Eq1hFNR1mHl1MtO
aAZlSKFfJu5poPJlskfSmAY4+tnzQKpnaCPeNYuEG7u37A2MKfvIZOUhkvlw1dcwkWwm4UQrDu1S
9qHpPky+uxxgfSKZrUQgvKSnJXZ5AwASh31pf4Ba87bc/bTBhn5B1AVKy1DIrMVrb/fkbdD972n1
99SiTFoSxH3T4l6kRGdUUq+mNdp5odNq21oV75PEAAZStozrrSwsKHPOnM8QndKtbmTn2dcAMT1D
Cyk39kTFZCzJOu5233JmW7hr4/sGnD1dbM2ziQTMHLGSVTM8sqZhaea1bMsnGF+KPQFKbwnyj6iO
hL/7brQATPTsbWZuoBr749FeBvA/jnFISNwNNKN4jHIcdc6AWszNtIcx5yYeH+CXuId5MJ/ohb41
TcB3bpuT21fswUqebkfFRIWUaHln65CTpMxSuT13evzPJDHGmc7SHma3/+BfU/ISR1QdHO8vGvvp
bSTGYd8pab+MeeqFM5EHe3yn+3hV25KMzGiD0fB+HrMngpIrOnrQHkXdXNOhg51flAyFKM9Qjif2
FdjgtO/iGHtyX88f8L6eVPwHB7wJb8h8hcoTGpGCRU5qVFn47tWIR3s7Cx4tXq+6b5svswcm16T4
mlXM7xjNlRZAgsWvUqmgiNHNygAp3hvMLV2LNPW5C0vA09uCCF0ea+9N5G9pnjV/CrfGUWH/jCAf
mfjE4i0T+qlXBnV/uxSPvUgvi0zqe8nKhVW6FpCSsTykcMR2iJgqHJ6JcRmkgSp+1V1W0f5XnRkt
zqlfFp9Js+/d8wJ8/bv2pvOD+8pVT+MtNU6ibnzJV56UlwxvJY/ppWTiujHM4aVMUvtBNWxME4k7
UrO8/J27uOAveMJ9R6BF7JYsKdiUEzY0Pc218PZ6MRohlf6yR0WGma+z9HOZ+QwK+I6CqtbEgSOr
OpGT492V9Af7Ske3tKi+4dKd/EfEoCfQvvRdMQeNrxfPJQ+O1U0gG6S8TydC8/Jq3IGR5kUlzazW
2TdGkX8ycyyqBhxcpgfVKopr9elxpVdmVdnQZxfLbuDUx3WUfGn1bVIRSAejse5YuaE2khcmP24Q
/4qn1y8Fe9WHGcxZ51iYR6nXr1GmPqcsbbbNlD01UzueaArYhNS9fOyNQR3t1GQSkUQ2k941QWlV
nq2BxBFX6r/CM/mklV9GPU23zs/ch4bU74vLQQlrIWVFRGhHF7nl+fcLZXl1js0RPuU4P5mt1t8V
qvSBUEQYMRf7fnCNaqvM7g+S5U+1iu269YtmWOV9cTO53AJT6PFR+gNE4Vzz7+IVWRRXTX4Gxsoc
3KPQjRnJ1r0DPm1kUVT0DBIcBMStreGmzl6gKETMm98TnSnz0OXiftJz+6D8XN870YjLS2fBqLs9
flS42AhbwZ81FHzpuHh0PqzX+wJL0xxHKmyERvzmOGZBNjbu4+BwJxYOXpPYvCiXdYqF1qBwtfI6
jhUZurH3WecqO5lxxopz6mE3VhHBYYmg1jELeKwFgypsMEngw+m6X9L+LWWLphdde8VR3P5rXSBY
AI/86uQBkHlOLIvMEOVAqRZVfigNm1FdOhXPjszuKagGmjaJRhjRx36mZrSHAsVITfhs6PlRHTCR
SZ4dv/oQUIbZuGtMj5zMPwyz+Bh7q72f+PtekUV+jvkaDeLJqxi99tHOMRl1Vf7m6YzFySdGk2Gj
j0eL4O8QliJwXvOAHSKDt46bRVcbOXqAB1ps/bpP7hOXp2NIDhGskT96zqLazjiFeZ0PQAguyhoR
QqKv2f6qKE2f+8+HiQ8jKX5d2uWyXcFu/yryMsew7/y+ObSuO32vjjvHSli+uUNxgFZAlneL5sPs
5ZNBggz9CnEN9sjGQyefWFPtjGgA1t/YG0/xNIpnfX6ymiqlRxmba5zIe9dp/T2qT5N24JhIzTmi
DLizbG28uHFNnWYBtNW1VD6LMfmTm0ZxcXUzfk7mv20yOvxpQtw7OZIWx7Ipnpptkena49Q0PF1Z
br3NbMdxSmNxLJrFDcFZYa6q86e6c6iOje5WwaMgHnx+QKfGJtkXrIc8HlJoP3kzySeSIhJVP6Q9
Ao5f+8pgroYwV3wnuT3uTUM3UT1yceZ9um0FPjh+5JxmXL5SW+K9VY7UUlMabZGKk/xloVJfxrLC
Cgk/MIWZvmsdE+GcOwzEHPb03wR0RYfff1jOSXTWqk+tyot/eh8m7UT0z0guN7sTWwrWoMVDZbTN
kZm7exntUm4JiYvKuPz3u2cdQHLBr+hcpoZ9jEk9xlOWQIcjVODJS/xwMShKp4GSIkCWbm9dmAqB
DqUH0z0DUD2qHmosHlpX75y4mx+txppuyZqeYRSZ+RaXtOGIQAgtk+Wz087xNtVtNzC16AoYdLz9
Wo1sRC6PpRXvfhWYeh2Hy5LeaV40fwyyueKDv0iX0zhTrBkj1D2WGN44S73HOcaT0DOQOdXrAn9C
cUY+JqBdxwVCnPTnkmn5A3/hiaHioXfL+n4BQ/XED/pk5E0Z+ixoLoyiMwa1RXwR7tmJiwGZvvMT
MS/5ZMOGV14M3pEx7DWysvmmj4l51+bqnhCnweIBMmq1qSaMh4ZAgpyjL9x6c3fCQbd81r60A4aV
MzUaOlEtdVv2cBUrTzRg/++/GdC8iCdK8pr1jl444UikyDMxWVlg9B3+oMGSO6ngFuH7HZ+jFs29
j1j5NrtjvwNjxr2wwETgaEruiIQA2YSbZOgLb+8aPXxh07lny3bMzSb/MiaGEKIauRixK2+EWPVt
+TB/KIH2H0r6P8uEc3IcIXrCQgzqVbObExOyF9k0nEltsNj+QrYy109ataPcqHqq372k/J56Hb8e
jIN6dLOfxpuOc6I+PK7/u9SPi/tROR/e7D5z5Q7PLebVEDLID8tAcRgHy7+KRofsgAQ9rzr9YVpQ
KdYsYb8SstYH81VJY/kcM6PaWJbOJqlemPQU2nnwxu+BJxCasHjWVBrfRzh1TkbdHdoBAVrFpum5
yWV03xCI9PsrTZ/ff29pIwJP+6vrZ9QZX+jrvNDMgOo5xiZKXLaP4DW3o4coFguVOjbsry+RpxdH
tLnVFt1Q3MKCjMh0TL3qrUGIuo+05jpG616NWfzTsHK8iooq0y1q9EdCG9V2mVz/4oxdG2CA5l5o
nN7fx8bY3s/1m83ZdGrH2nxpxiRMvTnlsGjlUU/0/AzIGlxLxW6vSwFRNXV9BLB3/vVg/GttLH0M
J0bjKWwjcU08WZO/OqhDbMFs2iGx5GTZNh1tDmRRMBJ0jdJ/5bLZ9e13XFjzWTF8vPfmxKI7rO2w
66ppHzcaTsNlK/qcWgUNQhH8nsO/X9o4vXpcVYffOlo0JppjDop9kyKcBMXe8zl3/sGLRgY1RTLf
KjSfl8q2wVA5PKO5BowMH3tEBAKiRL/eNbpnIMKz9zUPzx7lNUMgFbMhUr8/FjhRCAaDX+dgP1sv
GWPRi4e7a2fx8v4exBB7y82/h61Q/qaeNYTSVRJdPIvcJGvVtNmjSWBkQy1TlJ9x7bs/HvIVoyTF
D9ZqmBUqgvU5XqLOSgIhMVepSptCe5TiaKZzDiiSLKDfW9kXuQvaxATsI4qtKsbqyY9uFnP0XeII
72yN5ocYJ/szI4N1YycN7hWVmG9F09ACIh29mHhcX1zb23lor6mzuumm9XzUWItu+oCmodPZ+Ndq
fiFikrAMrzDDyZj11xlGMFqi17guLp1bEPGgoWpveF5IHVpAm8UgBse6WIsPttYdIFnwLje5aDe/
YaK9FO0LHMwvcFZl2OtACluARApaDhVY+cOejSkF4kyzZHOWDbfaZmOVdH90o9UO/GgQaTWiPcS4
gAOt0TaKqfAm7qC6OvrDuJQf6yCRHfC9Zyo+3ZRKvCqd78bmwu1b22HOey3JJ5xm6e6Y/8HjGhMP
hL/1alcV5Uyx7EsLpmtPa2aCUus7k4ig5VzHeGVq968fk2xTCkZAUaMeFkns0hR7r9a6rCzm8pTF
CQEK5QdZhlEACPTRM9t3xHhXPzKJHmo8I2Cy/1/snUlz20y2pv/L3aMC87C4G3GeREnU6A3ClmzM
c2L89f0g6c9yub6uihvdveuFGcyBoEwSQOY573nejlw+yueqVe493wIo7TzaiDH9TA2I7+Kq4KDI
HFWfKlm2/2Yz7+EzdFnEgfGeICAQ44AS8iRpqydVTfauR93LCNi4EMFtClNkX4IZXFBWi6zL9Ein
VyYcta7/muXhUuSJoGwr+xa1cEmMo0Imu9Lm3ZpzpiQh2joZPwaj7H/Yqs8+2lJOSVcfe5d6Goqh
UkIT/EiTUVwcS9lDebeptZv1GsbERpwNBcJpJGaTaW6Cuz5E5zFF4n6CALTMJ1LJcVjtDUzgAlUA
vSv8s4dN1qwugy3WOS91ASRrDM+ohj9yFrxHgo7hvMfNV9Ce7Y3nGc+mss7QgLGpBZaf59O38DYs
bPBK1Q999DCxTs8NtQbLFm4FaWRMKyOEeWJNHQPICo9VM6jGLSFYjAA0CoLs772CA2mStIdpzuv6
lI1ahqMtWOg/ORDWFok5vuYg2UJhZSuKiuMdFN/aL7dTmu21CAoOFR2IxIJy48RdvrWo94699oVr
FQkOrvAuAbulbyhLXFtCYgLcLPuKq5IKVX8swAn404saqMeonyGDcfCAH9lOrzZq4x0aK2MXYChQ
k423kUQGgZsYSD5Z0zL5klDjuOJ7ratZOZKdE6xBsmfcHZJlpPN5u075jENfXSCNrEbvnavSN2hc
BKizV4+IGO4LOgKnHspnUeY7BeYIGGQiRS2Rh9rvtgSJuo0KW67WMD8Kl/bA/noYq34JlRlNoElg
eTGYvDPhk5Xr5D80VTxHqX+wvLJD46z5D+QTLYdIIB5LP5RRo4w20N8Dr/82aneT44VLA4UnaZ5q
iRK6PpB1QcDj6ludMg/UHirZJjEttDy+dIW5IFn2Tsz7G2y+p65BkJJw3L2qlOuRX5LBWpVkS8wq
ur2jVm5bOs66YfEhwuSeU/QEsPaZtP1Wr1EO5MWyy9BfFlSWF2B1SBRSm5nm752Lf2/7mjgu4vKY
eypeo9XYXSY1VtEqaj8IUh4dCKNch+KJKtviA1o7nzfbs9xAO0D0rWfjQMkXrptjxH7eEYeUsmkU
E9VZSUkcV02NzqBf2gpbP68Qh7Ixn7nI3RX6rDclWeqWOSjrGrmfJ7rnUAmRHTq41AzeY4eOGMZn
vNIzf9cX1SNQ1Zu8zk+GXftbX0Man2XT3vLbu8D0t5Vr3NjWDk+wbUCqNcMyKenTL5WePOUJiCS1
wejHelb7/AtIJCgLO4EOnVKpG+PSqgC5i+ABwMlrXpIrNKuKX7EaPhRlEd7oduzcuEU54GVlPQr8
o4gLJosKFjRoI2BgGTwAJyoOvgGtyezqr62FugvoUYPLDgHVfGM7pr5ouv5CiuUbO7In8ABc4aLm
4FodflfNYO4btYpvrI+ClIT7Nanb76bzpfbT/mhOnHtGCIm62wFShnNftIgIsnkI3xyz/W5nFNqq
UBzIBCfHSRmGhbvIfeUlDOK9Y5DJ9Hyim/hvPVvKQMWJ192RFupavtmooOwfNdDSmjO8lhqu4xSb
LCsm3QKuiShusWH/BykKxUzUTy98BzeDUr+5vkL0fL6kKxD12YeisYmn4rvHUhMNYjanyDCqFjZf
ZxEisgDg2OshkW6doD3Ms4ho/CZARrCPBZtVR8diSuMe26VrvZ4+Itv88DGlR6YLb9+xNe7j7jFs
sS0YB5bSXTRLFDxQ1RCoh+o+UOfFgBYOaDzLilKMgPW/3e7wz2QhjX9P4/rf2VNfnDj6RsnAD6Xp
lygJqK9SyXhXNYz5IsYqhCjMFGL1rOCg1CRfetQaNd8hdbCeFz+ZCn+4L/InaAiowVK+F91WP5yI
X11ptgdnbMjaTZxzpgGLdQ42uvoOnDDRj8LiJ+xZz828XVaNjtjT0hrMLcHJA7yXm/aHo6ERmcj7
dZbmLikYQWKCH2FXwbIuzbd2Ul5xdoSKVokzX0Zye4FMB3Ir4Rptldq9GMBvq+jvknEFqxVRtZpz
Pa6b296wahhrgHNT+44sibuyISMuwIcPLGYrfp4YJ+xF8BLZBbat0Gq40kLQbdp272e8LELtuCTK
iTMM0rGa6I9fm9XJnR/0OrqnvOS2BlK2UtuWuonabt/5yKbEWuOQedPH2qbR4ngZ9+459r0lp7SJ
oRQfel4E6MUcOKw+unw8Xm4iHV8vXUuI8BjPmK9la1f7GlshESWILVj03ZV9SNKXAkglbhdlz50E
3dINxAE0/Bm5/zob+yUlxSy4e/U9njwBXcXxdiop4UTt7xK1mJaEth6hzNwPpOkqqrW3NktdT1T9
DVH5aaE3+rNSqOYa6f1Twq5mnWUobTWyM6J8jUdQZDrlAdxGbS7ete2R8sbO1LZRD04YrYkMSCY+
sACyyUUFBFoWed3feX3xiKAVR0x2MzrWncnEKT7hu8taRhYu/X9q2eNYfv/v/3ov2lzU48P3ICry
3yFkM9/lf08tu6m/TlH65/yf0DLD/Af1oGwlDFwuQE2Z1Lf9hJY5xj/IzlO/b9uOZ+N/8otZZv1D
t03X8QiKWbrm6C5DDZ624X//l2IY/3As1TJUneJhzUPS8j+BlmnqPyOTbEr/DNuhzI6KcxfM08xH
+73a3GzdAgOMDht5F+WPoSEA1/jD1n1dRG9Cw5OpdcJvmsq2uR4C/SjGyj/jlAhrYR7wO/vBL1P3
kSAvSB5CDssW88uFXufGEzXI+T7y6hKpmmo8zWzZvRzVOlu/juYZuWr112QfWdZNGVk/vJLNbQZw
9d7QBVtHaFZcjAOxBeTd3cuB0mW9mg0m4KZW97EAabWAmML0QTwNdRiiRmSMtrP/7amWBXNv3bj7
LEROuQVhQUTcLNpVrjWhj8UDVaJe/L2LWDNOsbiPcwHpw71x2saA1z2ED/GQKm+GilBWJaN5sabI
XLWVMp5MfRC7LGH3VbLAurUnr1m58BAuBJ0pqSzC5AsohiFmAxm59rsaTXeB11yfIEO23zuGEsw1
5VDRFyPalQ5pjCDOhWqJIIThp825NPJ70XTdPpq7+p7tK0Vo5bVPzpBz5eivubJ/6Jz+P9AK7L/5
/fAbBMap24CQTPOP3w/CG3ewTND5iaIaySmkGsVjuXuQD/CxqoOF1mr2vqDTVXHA/Bz5o0825UNb
99S7V9/cqKye9BD/DpGV47GwivYpTUqsRTOtPkyj1j4NIWr3qdXzvRztGtVcaEOZ7uRoGBqHIGhP
PYtw1dUU7vmB+jS6+P+1JQHRStAKx1usuJLrGHXDd1HWG2c5MyjLS0Ii6UxOawX6wbibJv1JEfzy
25Fyvlgk4k6nWORIbhMhm9GE3xrKq3st0N5C6OnrycmqnYBkc/ztGvM3rDPrn0ECtgkFjNWvwwWC
ExhmxB/kIEqYuiZMHIwDHBHvwAuGJxbdPx/AgtWbOrdQOjms2Pvy+zBwtpSE5x+zHrvnAM0H1eCU
mvvJtgwJbdgEZU5K2LAWbGuq4WTbRWIb2bU4epz7kDU6BYdNiPWT12sbfT6Ls0JDJTEQc5sChMO5
bcF6KZXg0lVGeHGqRZ1S0RRUWbucLLun6jBNUCyFMXKTyYRWq7UVbOrZKmemeLjzfyHsx/xQde4q
riv7wJIiAR2DGZrIp0s/Gu1F9oMhfP33nykQKImI+yzLtk3AXqA3bCqOwTHxi54rd3+jb4Al0woj
jkgfkaz72hVV+821sMSYyBTeumOHk6+jAvdT6/5FDBbroCr9yOrirert/sksQ3M9gQXea8Jq7lic
YYw9z8BHEwui6T3CbHzBum462/mo7vVQL9blmHXPsWqTq7bTj97uwK0Uw3OsF/m6tDt97/liOCuT
2i8orBne9X4pjym8AHerCNF1TsJkV+jivc2pvO2TCi5TgFn0oOnjpdUAKg+F0GaDVKiOhZp8mzKS
cKABSAewty56jJjAERDXduvyx6BE963Q2q+9gQvJVNfhSxgRjm3dNLiE5NipqWlIhOlTubHtFE+T
OjV3UxU0JCMz9dj2rr8Oc/habk1AenIRTCkeOIqs1bpH32A3kw78NGUzIvBy1gb3xL62f5RdjsLy
n43tg0HFxWOtIEozs8o6yEFEOeGqMDpzjQh/b1QF9LBcg+JVROjMQSUvBGUTuNZxVcxcUnXazDiR
U1Tq5a9T8Oij1OrXlBFXtju/ZdvaEQw8aNbKduPkqZ6Dnf30W8NVYG0bMfFfgsCMyAY2b/ol0fDI
C08AdmfbivBU2wZPhHEkLE6cuDaOQvb8T+cUhe48eAoUuYS45AIJqMkOvdUe856aKBj+GblwR3uk
ctsEemKxNZlHMZPxz0HWHGRLPlT596620os5T8+L4WuOPR1pXWbLQ2Ncj8TUIUNcTZPz1seEYYpE
fUkAKu5yF6MQYD/um62Nj6FfaQ+V6U6nKMMeD96f8+ZDmSRgQYZw1AvnnivKG4te56122hGLEXXc
ZyhpnyH0YPVC/xTHyrrXcflWOwq0Qhz1umBTmK4HlD/YsLvgSZ9vGpZV8sm/GbLk5H//8n+dk4gC
bxjHyZa/v82/zvvXP+WPOf+HL+d/i95lsILooyTrQVgs0B7MwXM3SkG0mG/Su6u7MiXQFhvIwI8Q
YewPojnIihJVvU41S/Xn1Azo/K+pQds6vx1ViXV3I6eWfunjg8PUIPntqH/3B8ip8g9Q/En/5z+A
W5wFlCUh2Fqn2r3bxMcBhcQzmy3tWFQNBkJz0+3qYRuptb70HSq++mSoVn7V6Rs5SsHhHO62p4Mc
xQ3sIem75k4OpqiD+gwSShCDC/KM28gCyF6prViw39zXfqhcTasdm1zoqBb1bsjT5lGp4mwD3wJn
EcusH/s4hmsXZu8eUaRH2VWTL7FM5SKnJx1lPKGqiqMc02yXGEyvm2s5CkCNwvi5kEyOen6n3k19
s5GDmF1hzYbgZ0sdlpaO3UuXZgg/9KC+kc0xU5pNbA840syjfY8PaYvi4CCb6A7XjhNol0g13fvJ
M0/+iN9kGUf1XsxBKzkLmDk21qk253IYDUL/nYgHy7+86595X19gOVFBql5EFe4ykJqanYJ7wn2B
4IYKgLDBAHgZpXzXUYKYrXHj6E5HDbq3Iv6XcMCzp8Irvk350HwQa6XUz9ReWUclq7AV3ZEdfnWy
U42K1WBw3ywFD6lxrD8MnPUQ3yrxYzK/ry8w8kxL62haXXSrCGyayIhOD5MDf6IUqvXS5nzQmtC0
dwBUG3JuI5978oTFuv8DZNV9lcbml0yj2BIPgOwpmIPlCivIO+GCHpq4Lh8tj22FXpTo9uZ36cFd
YTvFqoIdTnqqtTbCkqpOt2rdqWc7xqEyqLmf+gOy4D4fjY+GKLyPpn0OhY4HS03Sr+WkezeFZvWX
ulawiqSMZqNr0ZUQmbUzkVE52umY30k+i3xoRyytOCA4018Dcqo973/WZDCowlG18MmfqpWX1O69
7CqU8WXEufd2UorwCX2KfmOS8TjIpmHbd6TidjaYiscoskzsuuMP8GjZozl3mTXftqM8yB5vJB6Y
G5O7l9Ozom3XowEBR5ltlyprqBcOKoIHfx8lqngoq0I8sP9Qt8XswSKbcqBPKFUJDYghsq9N1f6m
oSYCjnuAFjFz8oMYiiNRSnG+Yr9mJVJQ4T2iFjaL/oEMTtATitkEkenu2+ajbFUYz0aekqFMiC/N
TT2pfj50AQtO3QPCvCNdi4WIxRIBpUxFJqIeAbINe8Qq0ysr13xbtDDGjKAeXwFJfnjCKvYhGnOA
seXPBwgQdOUkETBsm54LTdcOEq06ioiUbxKtZcupAfr1f3UB6rC2bUCY7PrHrYJZqEyEr8ElAmwR
iP7hKN8ont8tciuWR7GPt6U9YWFRBvn0bHeKtytxECATlFwfmqDF+IJ9wTJUEC0uqpoSRrVJqU/K
2p9z8FDmTl6YZ/ky5D/jsc3bB7ciWOXvQxMtTB1b9tmfUsi37jC+GtmkrNDuuxvZ7FlGWC7ujA7h
YxKfLojSEfxhzE15CfoJ9NHopspBjvzZlp2BzmqnsMPbPnQGyunr5FSUqrqKemV4LGagX1aF5vvs
U+DppvljNLKzRrTiTfBFQHOh/NOeMkRCv17exEjNuqAZH2OHKm8lGY13xRAYQBfmD+p0fnv5oObF
/SCUdtMMqI2suvG2GDQd2yjQN1FQtwdFYdk7Fmq5JUNVgLiJjVXpZOLBIzCymLogfhmwFgcrFdXf
wik8KjXyaox+ln0VzTV9ItoaBXUNuGaQesjyVwTL1cILSfxTCJKvwthIzp1pahsQ2eTJ8ugZzx8d
rRy60ULNVqawwpeu7eud1+FB71EM+Xf9cj7mE9f54LPrnTxOYBp/Hud6fDfkzUuqxirNPaDOI5hu
c2G2K9T5eqTdea2jfcEh1SIVl0x4CEyYBHdGdQ5MBStnHMr2ZolnptMZxQarkvwuDtIOeFerPgGu
wtFdqd2vyMcPcRE6sGEMGOytVxwcJE3UfuXlS040Z60ALuDjpxm3yCpTUxmP1dw07XYFUMe7+NSQ
PrRtd4gzu3gJBCU7gUE1rFkqN3nsWs+OOxobUKDlig219WyFpL6pJeu3smknLFDA4kxH2fQzcQwU
WAh2n+LKVa9lb9v17Z1qiwe0v9az2anqQR6ffe2xGnP9PsURjC8rrw+dqBGKJA4smXjK3m0sbwwz
c94+Z6hd4J9TfEI+Z3BHwfRKH/GKsDC/TbXpa9qY3Aamwb6PDEs7sIFgfToPwCMkrTuK1wGQ50YN
WIDxEXQvLcA1OWEKuNF37lQdDeKx9/KQWtN2azvPhpW8JZgaTIapBMT4eUtoNTClYHieNK2imlDO
U4RCviamPrGNQSHKyXKe0DDrmqnE16558POYnwO5N437+q+5n/04UF/06QtuFvm3kboaRwmU7ygx
LgWJ9VcXPu6yytXxVotMf+fX6JpnG9T7IKXmiZSCjdNy7qo/Iq1GMGoG6XBvuv5J0tubnOtN66Br
ucLc20TsFEh8eHMqJoJZdFZk0SHSX6jfAT5aKB0ofVL8o5NZb/KZQvjo5zNYRw8tixB4PH1ybAiU
wyh19sXcSscsOYrWYjVFwSsxvrlTjsgHd6qpanIbcYgovTqmtaEeU63Sjr5Z7BIjb3ey6zo498O8
CTZC3s+C+eLQ8cOs8kY/woGsqauf700DfWWRLSJTePcY74kHoFQOgqnapWpsEA9FnGUP3asckg9N
ybdHdhcj1shRtkMi2oU1OPYRm+EAx0JjfM0aUS2joeWkmZsT1QIZtO9n9kQbyonx7bHrnkyIAVGm
slDIgpFKu73dAdZop3oNzftZwEKQ0FFpjjA6+CHIZ241RVvLqe/CyrHsgoqyR3OECFmW4aWjPEnd
oM/n1wY5+tbrTPecsFALIQ7wViL2zkof878ba/6zSr+2hiRbGvNOucv1cO3HugGhiubn7rlRLFIY
inKSXWXYbK8/kJqA8F03c6Dkfvm6Nc6jckU8Nj3Yjnosq7R+EJXDHU6JjyBKjBfLKrzd6Oop8dDS
ePFgDWM/igeQnrQuauh4leaUC5PDHu0VFC6yXrKttqa98vtKLFuC2QscNyoor5wuwG3LkwiV1W8n
GfbMbBICp1s7QIzO1z+3A0extJCYrOokUdf6LO+RzcSpfm/KUQkB1UNS2Z3do8gEBY6nIlnZApuP
aG7KPqFN3HE/27JTPlAe2RP1xBSiIqcp4Nid0ljlTh5GzaqwovcxSYHWkG0i5JHh1goOywHUZqWH
SZvyNQAE9KK+khS3+FBz/Y6okixHUNNUlRKb0am+sUgyLDAuGr46LgWKnOkfeqyS0A968VgFlrM2
fC3fB4KawKBumn3mhGhJRuI4RaWPX5Im2o4WVGXcRHwDLyaWMLBnS8qUKb8+ykqKWlfcR4tsImhY
yp6aCW1JI+pY3bSYLkUI3ofAXOUQ6Ah9dizFpf6McM+8Ko9cbVFhKkz4Ge9L/dSl/fhapajI7I5a
kaiNRkATGTaInX9GajCCxEIXF+HAdsLFfgAayrOyq8W6B+RyIweIAPcFy00Ia+C6uptwoLQHnhSc
N5+qkBVXBcxGK8H1Qz7NlNHZekSny3lAdsmHMfUhJpV1cozU4t4aKQrQF5QMpKQqlfuBqNKzUzvJ
WhOURhig6M4WoT+WILr67obgXET8kRYAGp3MTe9C04KS4vZUNJSG8oTN4bOcMR+Lk/tZi+p2UVu1
+xhShX1TUBnwkUb5Kmt85QuxOwU1b+Hfln0/7ivqlNeWot31lNwA2vSpMkeke5EPOI2s0oDNgmzZ
qYt02FO5bc1VCcImikW0JrsZ4odQd90P4Wagr9zyfdI6mKB82o9RD/vGjDLnaCm1vVdbPk6lp55S
UZMW0yXSFQ2EmhxXr2MTxtXSp+gOdJeSYAfVcc6iZY1CYp5VbQ5nz0g/vMozXuIReWtSdBhRzLPQ
t79nrvPWajXmd2bXU/EjqfZ/tKmW01bDyDm/AhWmLWTbEvkD0TzrTIVOCzeLKhllfo/Cy/zZF7ja
y2aYWTsvHYJLjcj7Pqmrs25XiMj/+UVUZ/mLpjB/e1GWecElS2zr80WxgPNlYJwoqqkIlyC3cPBB
e1oUrbobhggx5NwV5cQLrqOyTdmxtR1i82QXur4G+pmyh4jEg3yoYkQ3blRHB+InzUMSY4U4EQ2Q
g1nesikLunFleSOFZHrev6nhSa4fJ1Bia3Ak/kboVvcGT+mz27EH/29mW3N3VlFoEbPu3/IJmre6
6qFnHQRIPxIJDvG3ejomMNLl6OhYoXGjHStvANfO9m0dsAR/syplZ5hJ8zi5ZXoSCUg8Dli92ZFG
STt3r6PTD6CZdH2TzMVOlcHvJw3yJ4gD/jbEOHch141GoPfrwYHwKBebgwX6W+M2cpBNkVgbpwvT
i5OW/oMHYv+6Bu1Yv46Oe9ewNiQMmZaktAvzMRf6Dhm89tZ4pFZqiNf4/NFs8Zi3gt5+oXo+3aeU
oS2ll2Az2V+oVRjucTrxb6OAUgj5chtsJZkROz7m1xMogDMBUzwUuzDhFNN1o9zxdVIrO59xw1QZ
l1kb8NfZJ6eruEBjfBvYf05HFatf9IUckq+xUvXcJRRjaa25BR8WXjRywqc2ic+u3lIoO5pQbZpB
N7cS6DwMxI+GID37crSfR3W/E1iVok4kFGBQYLMTFlcdufEP8tS5M7N8LUMEcsZQdaBY/OlWtsZ+
ypaZ3RjciHy2As2ksl8v1SX6jXSl+PPNKVVAavmBdd9mCinKa19EoWig5kfZZ/faeNfaSI9if9Nb
pvYQdnVFBqfsV+agTRlSkBhgV9KdVVZmc2Cy37kZwFJBni1bULM4UJKqmDs5jCN1chYET6+jFLTd
eKUSTcBB0Dgd0UL3p98e7Gk42e0Xw4zb6xgVocN1QvbrWer9NsGMv1uBMe69IhkPcyrkkHRiPKCJ
7NexFsF2o/XZ/0fTKkWqLGRnlNpnkJxAwYODWQrlzNXMvGvmh4rE6g1VUeXOCaoAIlfh8Yl09rD8
2W6mdp+zd0zbwGSVwoN8MUeaSji+CH7Se9Ka8crl/s9KrbN2RC2TLcXPBboaV1kAGW1fsXh+kjvp
YXwRkxZ/TxreWIWccs6IbeIEQAZHBRTwVrEEX1ZmHO77qXJeA2gwc/eoYRIS5cPsCNBXb2pZvAv4
8XfUv6Z38tVW3AusqjT/LlYRhJtmkT8ZdmGuYljdR08DH+3p3AmhDgkK9+zqJtGd9ju2flmrWBdX
N+81i4rze7DNJE2strxxIPo0LGPHbtMq4cMQhrDEqcw5jLoSb0ufG9VXPIXQZubHaS7AqSyfAHXs
Phpdx9IeUnpLxV+qHTOvxFZbPp1qvKbS2n+UrX8ZnQ9DhQL6SGIoSwMS2PX3ZUa+h6y3yn7+3uAv
2W7SPMjfIjCZYZOj4KXkef6pVqp4q4j/EQBqtIcg8/uj2jtPxF1SIn6AdewpDu6RXNmHuMzv1RwC
MxUwNfp88zErMLW/do1kworOME6K1wZETHhRHlUIhvml72SfNw9gVgr106nc63HlQN/OqSeLtdj1
UDY1idtmcNQbeRj5UIX1D6XzqE1EC+Xc5KqLeoxI97YZY4jPKo68LImsm8Jsg9vrHG/09b2puffX
Jqsa81zHJnqwAoYGl1vzTN3xuAx9J176AgOlG35MPZhTawWjKzglxhic5DM7mYpm/qn1cJnNFVS0
BAOoX3Ou7b8blnPcuSzTKMwn3xHNVphttXbVERDHfN5D6U0pmP51CahKDcbTr2F5wn+e/3IevPun
LA7TTaIr1YG4HoY4lNNUByy70R/Ip3+2EwoOEYLPsyLYxINi72MIigcrApSUjUTOewPDvxujjjA1
mcr2uilyrJ6NfG2Yq9rq61Mr51jznDBsf8655hTnzOQ8b0RlekLSoe8HMZ0zEzXDmjL4We2NwCOq
iOBfO02uwis+1h4BPPeJIu12dWf51FrRygyWAiA5Zt4OTXNma5LBxuydM0Q+FO3gLOo+UBbyBJJ9
17OoYdmyNinnmPdU7hH1GnS/OamOT9k3xvI7okQKW3phB5tk5B4OgBrJ9bzeasH2LMgMu3u5sFIc
BVThaF0syvvufaO7yKVe5aVLvaHms7R9ZS23FogEzFgx32okTgSr6MZvfvpStps6E9Yb7lPWxovd
G6HjzCLDrIYrOC+pYdvK8K4FRBu9G1n5dau1yKdLzVducJSItBsZTo7qIjh0UbO97nmTv5pyMKis
cZEOmsBGtfsoxqH/EVzSLDB/tJryFchx/mKzbV+2SlaeqYmxWbdg2tKVLME1d0CeWJnOM+UEK1zb
c4i84SrzuaDDbCCsEM7Rh4RNxCz25eJkalm40fNrytU1O23tUZhO2JIMa9E4xr5XAZXIZlz57jnT
xoPM3cqMbNF8QzZUXOT4KJKvLGy6a3o2j2qdvZgKGHs+1lwU2+bsa2QczGRPFoo0/dp0DoUbRYa1
Qtr6twrbrWscLEyASbvTf5gRzTOAvf08RlvGyi0l+D+PMb/Lf54RTtDz9SF9ROWA2Id48aLD+upV
sbNoMRmVd+QSR0rdIA/Yx96rRppnSz6uW0314L2KYvqR5l56lxHTuDdr41HOmkIh1qGdjBvZTDiJ
KsIAsHYtysTnNV0wcLCw7YYlModwL6dV7VHVJ/fFaNJhV9bsuSHyzxZLWUURlrdQQL/dO6oyUONq
2xhP9f066KbhwkI2uo0acSdbcgZ66I9MmdIjGOrx4sGX2HRQgcEiM7+dgurC5mc+lJztgyrDEMhJ
t7JZlUgXEMEAC5HvNr/GNO2Tl4JPl11U/GLIruN0I5ttip8SRIFrS76Hq5rsANOcUMH8FygdEmD5
//k8JAzVRSj0tc0e/LX0CC+OU1G+TC1hqckSPX82ljIUlkd3ZEnMdRw1eEPHrr9NCM7vraLuD0Kh
yj9uY3FLFYKzwqxLvRdBm1GVquVPYYyiu8lwZzFS591yle69NYO9Ekc4GufKKRo1AF0NtGLout73
qVPuXUwOvs7eQTeq2U03BnvwHfZc3Z5Fr7eUMXW8ovdN0FVPGetGaEeEu2VMvbOMfTv3W2bT7fkf
eEu5+fk1PzDFUzk6QKaNcLo4YR/vfdcgbahqsCz4t0SZ5t3JUTdrTERGWFP3iT1dqqZXIQLUFzP3
ahjTnfXqJaV3lHPZvCVcAGEQK55Ab9TUJnUQYArkXJ2C5ZuBjeoORPV08UmQ3GRa/JaZ1Lx05nPA
Nv2lJJsD6UpPFzJtVXOvXqqCPMtfs4RfZy+J64nj5A/pQnYTd48hBSXjHua6MqdkjBtoKd/yLhWv
iQbJPwRV8lBTlLsym1Q7kcePd1qh9jvHI+9ZZlq6jkmVP0SFCp+c3OGL7Wg/JlUtP0bsupFGkmyg
uBTQuBl8d4vpWxCY7cbLOGesZguePXxDf57s5t/cqsGN5M0t/JPVtN4Fq8bpKKIYrv/cn7MMvmnh
fZ/z0tXuILaEN+08oNfsi3VH7Q9KpdVPOJ9uLZIFb2XsQTkZwIjL12vY9DhesZ36IN9q8A5uGu47
r9P8LHWa4BW2+ERpsAKPcn5GeW7w+n9xnnw3ypPJUHRuRa4vaLb/j98SSMCeuuxhJ1OuLvrTfeo2
JRLCSktBk2o6sZ8Be48MOv6ipyJkHOP6TmZkDXiI+0pjRXOdzXqbIFVYNdRhktOVD79eQaG8vcE2
b1gIjZSupufE7ef1gtxbRuV4Rq5nnmSXO6bOFpvunzNkX5qp1xly/h/HkDPyv2Z8HgNu7ZcsEnuZ
0ZSZThsM7EJ1hNh89glqxqghNk6yK/LD/tYt8Z38lRltjELZjKqVwyfT2gNsk5fPrLMSd5vSBSJl
AFg+W/ODzEbP/QHFXOxRWJWAZp4HHCzS5j45zekdbafU1hOyReVku1FKWRortcwgni37Ph8sYXfc
w0tWu8z9fPicW3fNC9gUbfvZ9TktBVscTLGWkIVSlXTblV1xKwO48plrmcleDNnpj/5hniYHawbl
/Aa5jFcp7uFz6q8Jcvpn/z8fWr7agH9wDDyDMseGD4V00jt1LvGur6h1mAUL74Zq/dUUfXdtykUX
YLD4pFJPLhrFgSdQIRRx4wf5EJolqKqqUWAM/NVHzRq4CpFioPKrb355VPqolbExfbBi3zzCSZvU
02fWvlcZHrSGnfBf/Z/p9l/9n6l+uT6U/X2jn3ooxHtMmm89TqpbmC7+LR6+/q1JtSzW2dpR9ssu
+ZB0ebvQgaqs5IBapjAbLK10t6nVfZN9BmT0oxF46xYU2SOZb5z4okcq5LpHFPHf2NomJznUdFG5
1EbX3Mhm0sXFNoUtt5BNhKLWqenEi2zF4+idINfcZmO61ILkfzF2XsuNK9m2/SJEJDzwSoCelDcl
vSCkUhWQ8N59/RmAdnft3t1x474oCENKIglk5lpzjik/ibyP/Yjkr8vQSfMWjreFcU2NPqFb3GcK
Lr3JCp1DTGb5TtNC58fyTEOH0wYiEQLpovomhko59I75ZSyK8KG1UUIsj4QZKIck1b/i5SzmNKgg
133/Pnd9+qDkcNiT0dkzT8bulwHClDldoQZ4tk2EJKoIUwd9OCede7seUUMaSWH3tm4Aa+Q0pbbf
+2A2D8ZU0KWwtaygcu1CJCiJiFBnkdAeIKJrT8uE7JhwLG4U1MUKt5trH8DJ6zrD2avWbID5D/Tv
H6YtxTExFUpk/7G/xRV3lMgLjbhx1N00GPVFliU4K7eV0XHss1OvdPXFUozep1IctMcQxl4xyF8F
vNcPoC9f//0AoW/0MRrK3w5ZWJoHJMfjfaH8itfehGOPG4HF60YN+/i5L9ot0VfTj9o1sqMhcH+m
/FF4npv8zEr7HJZW9oug8O8H/97z3w/+xzlBhXsXTyvMl6dW77InJ7O3RdYFd+uWxIrssRBr4Izb
2VPspOqecBIwtmtqoQ4GkHR6SlPqeDKijuxqZUx3Pe2FSyHr4Ng4+XCo7Mq4qSFkbBN7nJ4Yc7UF
I9Z+mJK+q6raVKsH2ClT+zvRtdeBQuwPpTPJ9nDD9iFoIGqmAtCtUBTkGahfUmIt+4WqkdZYC7E2
N3el5dqX3FBcbz0QSgg6IH1eOlh8B7NhBenmVvaGqho8Fc9Mxs7x7dlKzmWUxtw6ybAqpAM+WFPE
3foI59V/PSoc7J8wUv73edHy3Hg5+v8+j/iMW6MnqbYlluCkZ9QCpmoIHpTFedaomf3VWAxISfdL
dxT8GGXvPPYyNXaY/PQTXdTkBvQWNZOsGH/EGsC+5VymLOeuFdMb6QywRePSvREkmWzTyr5OdtM/
ZXRdufLD7EL3oH/qBgi+6RDK/Xo0KJTwKDQbKOJyFKajeVM5811KfDMfxSA3aQTvshRWf1H1vMW3
gqO3GevXfqrzQ9AJBdzgiGJHfCatVn8Qw9Rv+WfkqS/c+ilQiwdlQangagOKCcnhOgRCvRUVdCB3
ORC606+EevGDiqr7PIlx8L9fiF9khd1whxLwMx7J2ouozj8UiKwJySz+elQMSvEQJq7w10f/OPr/
e168vDK9Ml55SMxtodAoDeyof5zy4qPX2+GybiG5cPeK2ZMPuxykDNM/WrmHRVM+fp/QW7GvaUS9
r5txE6dXBQDHupUnFuX+lCgSIJgkcqTvrlvPe9MMUu5dMFj+tVtk8wy+UU/3ae/+2b2e/R+7NWsq
gBqRyM39kRxzzCIXraivygKqcfqS/8Jy6zshUorSSMTBxGtWuFXIw4JrxDNyJ/nVgh1nckz1mi+h
ttN1m8odUpPr9771YZ07VMs4qi5H161pdHhGGec/TAf/aemEBW3qsjgTFhbirlq2W3z1fz382yEZ
jcBKe4iylSP+dfzP89dHat0NO7Vsf66QD7l2XWlEAMgv8hRQO+3a9UgOaQXo0bL95/DfnrM+XH/8
OQzBwMQi3PfPXSp7C9BaAhWy70RMSCl20/WzIF12aTJr6s0/DnA3tmG5EOu2HlhIK9/PcCUjbE1I
6Y0WzRQcgkhFMOHmTedHPXjWueOr0sViih8zZ9xMU4mnHhFdedMpBZEaRXOAS6pvZKKqT/XUjUCw
ssdw2crrenxKyFkp1Kd1B5Tu+wqCxM26i6IFJuBaWIxFnO0okb3tAZ5u16ORlqjHSU9zLzXN8GpY
zkfYGeKhHX+CEgaIWyXqQwbhnlJcC8ptObb+oNGLFy0ZsnO5nBIHTXctw/52Pbju0mCN+MRijLv1
RXSjiighygup61Hela/AkLSbXmXhPi5Aoa4SM5Z3QurXozX1Sb8E4nVcj4owf0uMxroddTm/GOrO
qAcSxL/fxroNBpJkGIKbGGbK9J2ojmypw4x75zrhO/jO+CRHchY2f84L123qD9md0wRv+FHi0/rc
9Wkyb8IDVKvWSGjzNQmexHiWL8QnncJ+qD/cDrs+2Y7DZaQecY+0jRLXcsBSEGIwAmp3fS3ci6x7
DIzLAUq2l4jsFUZvWnutXpAsM7TNh/MjsTpaQRSsdg63i0OPC+K74LgEUbVxbH10KEodINDlDL0y
cUincNX4wRT8u/ECHLRVMCyl5g6svIPpNLU5CrocZAKsDKP6rNO53stYgfMm1af1hzoYPjUp/b5Y
Cnox/hn4xLTZ1oOQWSs/BGG3X4+aKD73IkkGDPQ8v3E755ziS6NZxuYUivLezsIdhMTOH+1RHPuC
8GIlT3pafE6ys4eK1sC6E+LJVSdA+LxuNUlg3KYIv6/WUvVL0RvS6iETwAmwkfw5xWlhjpMOJP0h
w2HZyiT7WVkATTCJI1/Wmz0lUf3QirJ//HMGTtJHJq//dUZaI3Q0m5yKTXbA90NbaMgAX9R5TrTC
XFPX7Oq82OVA7TaTWqgHuynpeaxKqQid/KEXEC7qQCAP+rPNTaG+T8asuderBt48dYtE6RWCWNFh
2jrDt+zU15QVzQHEAJ/FoufMpYll3FZfnUYwbV7OX/cHzl/7/5yf982HzAqDG0dtlU+JA8wxWXSR
ILONvTYN/bZe1JMtNHpQ46hsFKspXlWHy1h0EdeynTyHMO3X3XodTldG/wYpBjgQjSntBgYtKECE
RHASwU549KdEaBgP6xp7PZiMIK/+8+C6RE/QJG4DiTki2gz9XF7SVDUfbL1/XQv8RAbZQDRMgN/L
fkqbf9vf92W9t1v1IzOb8mZSIQjwzYvfSV7fr1KiKTQ+OqdTn41uynYhq/EzDHrYTD0AB0sP7CfD
hfGwzpNniufClRIcONNjdZ5IQOzN7KYlTVDw0T70VU1cHWhfdXH8Zqjj1q1vIyFbYR45D3GE0BUL
Znjks0GoP4vy5zDAFWnK4BfO7TdSoqJXkAqu39cNsQwBYhk1c2EBW1H2kGQ7C+rztTWK5pEb1Y2T
aeVbHsGZgrhPlOCyWZKB3BOH+cIs2D0nKJ+9YVE3oDwHbZ4r2RkJy06C1ryfjeJr1UDFhN56dJ7S
a1ol5r2Sdt/7k0HrPGYQ6dUVBLb/tfgnqyKlXWGfplFTkRaiytIlxJVCfgmEpJ7aiewejaJ9YKCS
Byjo9QNaWnWTZc1bb6XuU1bxaQMsf4NADH0BPM9Zt9LyzqgAOXUFtG2RQkT5Hmjt1ChZ94qAL/Qi
hFpHVn3xcpqZdYcPD9C2axq+GF2y3ki7ggmpjvcTeZnbsUQ8dp8S0HaX6+GL5o4lM0qleajKzAW4
a5zXrfWHoHG0XUR6/roJGVievk0AOFRKb0TCr6tF8MpNd+FAWvplLmPw2RpqM7dVtVdDwgpRO+tr
ObUK999LLZgMVrNTWvNXGczhlTdCXrriCScjDUfDDa/r7j8/apsg2++OUAeC8WQCcSHvXtN36zIp
D6vhVMaQc+WyLtLTvnswoQGuB9e1VWGW76Cpsuu6cAITtqEa25wF9UvWlqTCjk6KKZ6JbX1BX1cy
gV8e2gkYFlbxrE6lv05HMoKdtrmmE23SEGwzBQCzlyljNBKes+43gmZ8FexXWhS0YsrTk7XANw1z
eEN9xpJ12erR+p+gCLDSXD+ifx81lqNB7CrH9eh6MvikQzUBhTRXgRuCPkRZi65NGWvqXsr8nC+K
tj/7182AL85J+b5PRBBYN7InTUwkSGMCh7C8RnWsAzSpgiZ2D+JqSPPXcoo/s9zQf1cXYojG30xc
vojscF7W57JeBGMXPKhoDoBUC/0TpfrWXhT/OpjlfBrE+8A6gOVKEz5EDSgqF3z+eXS1/jIZRYRC
WC+p0cX0T8DYdpSePoh+Pko0ciFCakAYWIe/nHChWxgpNrDBEr5W6fyNY94ebJmbx5pwYupKnSAd
q3UfRwmFpy4xWaF6g1IZDy89Ath7W7bFLTSOihgjbgFMxwswk51xMifidhr3c91NepZ5cEWNHivF
5KnpjZlc0V5q1aeBq4h0jKX3qOYQ9IRUVTJi+b/3pOtEMPgG9a/jmjTg3A8IqrkpA2wLu+y42lel
Pbs7+P2uv26WmP0AJ/HfrfZXJt3iIWY0XA+uPwJR3dKDifD+F/1T3GShZ+oBa52o8G06H9pRWSDZ
aauW8E1SIikji0NJEB7TxrUu68DY5ul0m4w0FP49TEqgwLcx3qPvkdUU/bie8b0ZLkdTjq5D6v94
DRidGLr6vCSIBHeMM3bjxjHCYb/W61pcJPSVLLWKd22XtlhtHaLOh+pBXQTM5EEWN5Iv2s26mRkJ
WaVt8VCl2t/3f5/RJ58Gpo/9n4vfakxmJK4hHS9BKu6vN4j1VvHnnNYZUC5MU06kxBgl/noErkbk
Bd8aI7p2YhvleXJM1OBp/YuYTyEHD1OFyFv2/fkD16Pff6riECgBHrJX54Be11ItWytitZIiNBU2
UaBLHa2SpnvLJRzdWjQT/1TW8pTl/frcoSQjZy0zpbOSH0swM+MViljmNRqhsEyumQnBge3OKrj3
QhrKjcgx19kEIt6uj9zlkS2alnHtX/v+13lpSJ5xIcXHP85dX8ldnv+P11xf/R+vtMjbtw06wqpu
0lMOeuiZdAd43wiIrYn495Jl84lVzt/2m1aSQKyJol1nRh0TUWxKq/lIsxK7JnSH7bxPwum47qWu
dFcYxmMYmhRWl4aFzVSaBlN5UMr6r/bFPKPR6QGg/uOMdSK0PunPGWr2ntkkWg14Ypru7C7XSSiX
9/X73V0vHNGKmBQbBFvfOyH6FtQCzMMqKtGMeDyHM2WFcWRp+i00wYc/Ts1v7mYD0+QIiq8KJnE0
yKpHy87EaDxCwm59hBf6a4WXcQmipNuzbGpuenJKBUIuYetePBL9khBlfbUnMgscOSd+bhuQrJcf
64H1USQGblOk/q4LpnWdFOAJBz6rVMgyWUS1y4/1kaHPO13V4msT8xdLQXoBas12Y+gFDfXSGbf4
n4prW6dw6Zxw2hdRF99LdI+eUzjDWzaGd8iODOCAjFaoi366EVbsJQqJGqF+TscBrBul5QOBmq0n
m6R/jJd9Vv7Jb4wBpLDBRTIin9AJv9Eczq/t4DqXEyLw5eDyY7JaEpEKXT9XtYaeLJbX2nJMOMcU
3cwyjR7Nyo3wApivMQ4aSNBwnf+c0etLwkgXogYus/n7aIx8q4fOD2m1OoRIxt6qFFknqa0MV3mF
1o8a/bp/1OJxU4+xuCEdQzxII3moEQ6/pSxnv59eLpttBxPyP5++7v/z9ECVf3u6EHOwheJJiTPO
TU9PlHnX4aG81gDXD33UPuqtZl8JL0X9uexfH637zGxBMKTFsF8PtG7E5E1Nnfe615K9lkXKWWG6
fcaIm4LkaJVtRLLG9771wPrjf+0rXRCS3ytRc6EBDkDm5wZcIM7jvUza/oxltgwAlMU9kU64AJ4t
qLDTVF3rTt9VePreB6tFBaDW/Q2BpcHJTqpqVwRh91xE9c8mV8yv5dQyJG7GDqLLGMAjodXsmgCG
NaiT89D7f9tpjH3x13HQk5zquhPox05SEFaLV5mTNobBt70xYFG+hukNqaX5S26q8R1Y8dd174xz
9Gi08AfX52R2FW6nCCmZHunRIQjs1K+cVtJpmedTzC/4YcZPzGiL1z4pGnIJkwzoJLu5OMGWEMoX
BukjPT8k6APLUg9v0xkein6L/4RO/lRnP6PK8nALJe8a6vAtmFcST+pBnjP0hkx0h7GlD8ZDtU1+
abkO8WLZKkulz3zbTptLsWyvO9fNlEwrhnt/cLQ94+RCz29BC0bK3uisbNMbrLARHx90817O9YsZ
8LeFZf7MENZeHUV9BZWbnA2bGG+DeCQXI6Da4bmsouElMnuyvEgIoAiHiUlz53pDKGG1i0EwtDhQ
tuns5U7B8hNGQEE6+F468j6Bmk/LSHKvqJlqNOY92pVbqWGEnJkQ284MA5Zswq3ZZvsJfNK5zQes
pEQlpalL5stIhxdeflfoSORMshr7vnvCc46GJ6UwEobuuwZpRqiIUdBFACB2sJLMTP5SKR+zAIyB
FdXbIIbiGCGC9abczY5BRJKEQwZNbnRPruxZtBQ4CcZy2yPNmEmPdKnMbFz14IbDIyFJl7RP8O0V
CrOvUSdrUzFDH3yNvnEU61zZ/JewarSTVtNpJ/da29todsUQXVxQcIliEcc31smeBtEh7Ecs92T5
5Fn9ww4SmuoxqYGRFEQmwY/VEnGXVFr+bPX6DyQVhUfvjBTM+JejkE9Sak+Bid7fmQRBj4lJRSrA
wINKZiOIWwdG7bHWSPdzUgkfOB1RhNhjEZXQN9iMJiKmtNKVc9jAUFTInFYisCYN8bkN1QxDM7st
gQhPBde5P7Z6eTvl+X2fm0ti5j4wgpjhR8GgKjdl45beVGQTc8Yk4/7XJgR4oMQpgpFks2JRE9IX
1LIjE17TKxL5pot7XMLHyuU9ExrzZ9h+XiYMnKWzmr0AvfYI3yB5iYSSjQtYjXVlcHRZ99VTbXEm
SXCT/st1SPejZQfEcxFOzT3EvsnMH0D+XfThibn7bzkqt2poeG5mP02jfZsMLMps2sjVWHUeEyHw
DMVxIRlbonzMox4dV0hMQ6Y8CZVsuX4bEXFyHA2bVTqFksaxdG/MGTTbJnqPVSGP0oF/o7r5YYjG
ateSPuRJml2dbh5ia9qBewFLEdmwVqy4IeUAKcusQwlXtGDndmL2CYD17Fx0WwP+NIvD4kiu0AGn
803Exc2betcaZCAO8hAiMIdaSZB3rII0s7X+StvgkVb880SheRM57he5czjLalCQavu75SvwmkZZ
6+mjc1LjKdkjjSh2GvU2xGG63FLwGMlNHL/AzbVb9J0gsgKLjs5JK/tspxmUqO0GDqgusFFn8yuF
sGwXUMwJW7UC0nMleZWUDyvTqRayw+rEvQjNq90EX4ob+pUYYk8VVA/iMPkldPC/U276MGT9WM+n
fWsld3bhUGRv8OPpQCV1pSV2uI1pSeZfzpR8FWP1YqnGUzUsWjEEmxuyYMlh0imwsKYifmfgbyL4
oo2q13Q6dIEzbTq3PZUEQhvmxVm41UkhDm5CaLGk3OgAsXoa8MZQOTs7etvvieLsPYlbwAm1bKuS
GUu7PvIsooZ3vEXXpNB/D1O0D8RHZ+kPljbnvAqcz7anKZdND6HhfPWaSRaoPm7KEm59FWuf2pz+
yluUgcS/1Wjm+QfcHvwVNkv0BrZvVs0ZgxqO1QntE83te63Dl2jNlMHKufTBkHI9Z3in6mmiyYCD
2wyrU450vHZLLoWcDAlj2k1VfSb5eXGEQOWapyf8k2+EMxIZG5Z3BA9hfA6Ko20bH4wbpBqyyrXr
CZ59uOR4mfjP+kMr6x8h+Z9gVJVH1KsP5IaPZMi1CSmp+nidLTOnmtZfMiV4C4ryUSsGG753/WnV
+bxzUvmRtdtiJhex6Nuc0on4ZXQ/dC+dqu7oOpTXHcq8RgqsxcIUiocwVHGIVnyXTccFTdo2j64r
IixpSEObLuUfxGkJVsM+1qX5C6hnv2GUkV6YEi6hOyQwNNXkUx94yEZ4dnWqxVvVGnZIYMcN3t/B
jyBw25H1JdFu74M3a56EX2aQ3ezEOrl4Aj3VCLcS5j/afjP2WgMpn828tKn5ekDhJ2q12wwiVT20
M+4m0ed3PcRALcAOD5bT+LlstyBzY5BOJFoCNT1pCI78sazjTTEW8x0moxeDyaCrQ7G1mgy4TTtu
oyn5tBSXhBuoCqQC3tcMFHszcjovnMStPdfJ4acU9gcFw58dy/4tS1sAqZ2fZwDTApJId3RgoUdb
zZ2tDkSI6cj5yvmMCIn1q3RAWmvUfMfxJaon92RTOPcc6q0BVKZ9HSUNFW0DMim3IOEyhWWdoJD+
RTpYgou5uxsq8PZRGr72vNY99pNbBayE33d8AHrenxXRmD53+pYAVXU7Uc/ahp0mtx0B2UwkZ+kZ
WAhPUV09yFAJ9mVojgdDkgBm9BQFMVyzAFp8PKPP2l69jdWMmd2wm3USgQn+Na+upZ2HuHd8+LOd
MicPCbKF4JcycAnMwbzNKmMAtmTct/GpClPXw/06eMHU3VCbIL/VMomx5b7SIegU3DsF4DxvqsFO
yVljzoL/tp3EpWklZvp0V9jzLq+Rj496F+wog10sWLwMPv2zGTc/oupUl62+1ViL9brZbtKaZSD/
o+mN87tl6H4+dgw3NMDsECcc0oSbKOlbb9JZD9dYNb1KS78KKcPdiNPQn3jrpoG5AAi4N+zKL1h0
wwPjLoQqdH1D/INvPml3CiZiQ/p5gOY1FTPBrjO/GEUEcbQfc0B+XzgLl4o7oGpJUNmeMDAqEtu5
G6I9Y0biD438bdUsVhyafGaT+dSSgo0W2KHfjuKmdnEj0gw1dqxECMNjkK2kOlyL3iZrMYjvtYL5
lIAwq1cIipv0QaDxnPNEvZL7fT/kur0PXOUStpV519SHeDKgESIKNdr8hYLysihMmFD06AJrDK66
RoCYbVaekYwuAEzdPSRachXKi7TkpeItBEXb5icDb+zG6sVT3yvurhHRC8J//aAv0eshkRNW9Fkh
+t0UWZvsDZgPTnKLAYgY7KrZgdgisJsrMVM6XqVIj+MhRciwfMuYkDM/Mwh4a/ubALMz4NHqnZbZ
b6K5D2pVnNDwbtJZSB/u8c+8KA+kUb/HDpIcu0cfZOjcqdR6Z8vgzoqLX2l6XzIl3iXxEuRiTjdK
Y1fbTu3vKw3bUK+F6aaMZECxbDGcsq4g1ELsUCzgLwaJ5zs9Gp9+HDZFQdTplIfTLkhJbTWDq54a
Gf5k+vl2Mj7q6PX9eQrOhqP8MsyFWt3SDMiodFndY524JyXVf+e5I0/kzyvxcxKFwmcJgixEG+/I
mb7rm7H3lTE56hqCI3u4Tk5pMeed7qYosXwjqGavrTHGqcxAmSIF7mPa6+iuBp0QBGTM3FFRgzDg
OVzEdPHAXQtIjk35iocQKIi+oGIGZ5eLgwQEDS3WG4TLytzpot2Qcl+vxvaxrZzEMwfleSiQrBYE
Ny9zBKTDg4pgQvs0XXPc5ZU6MHg/BPO0TYqEZarNvzRX3aFUzJ9uCCQoakc6CpG4a5Io9tLZLu/m
CKS0WST7eFINksHI2yvNZGsMhNANZiE9BDK957Tu7EP4fEvdejsIw/hB+N2xmjp7N8NI9LOg+IoS
50Npu3dVpp9RGj3XTBduF96qHqUo2eL+4qhQIgp7Sbg2qUwwRPeT9txN3Imwot3oJcjvkBQdz6ZM
TlhRBsx7GHK4B1Z8B18QtAP9KL27dQ3IzZWEp23Q/o5S4gNaq711ZkzzQAkohQK+MAaPBVLkm12c
bJVUVXfjYLxk5k0GBise38wkuI8dofk5zvycUsVWD15TyLfbKrPv1SAMdrPG97BQme+RE8zVhIwP
42ylcRnp94AoEReAkoRCpeWV39GjZaaZfli6GW8EAtytFbfZ1sUQwQWCQsaewV/kSzqm2YQ+XIaW
QF43Xi678kg0AhVHzdd70qCDJr86ab4YsYmQiix0S5XDHdklkppM8uFH2JsumigFwYz7rgZ0cbE4
wdMircuIyuOUUtNxar9MLPSrKGtG1IFnt4nPYU5KTKXh8myJ+YjiZmeWGskqAL2ngCl/aE7luT2B
bDAPQ1hchrD+ZC7SHtR6nHZgDumVp2530onX1Zwx9M0U6k2n04RorZtBW8RLdeJXEXOyINEYkCrm
FW4PidZ6rBJtF8kMpypUpR2Qt/nQZjYR6XbyaNv4UnRzoiugKXicG8oujVJs1UkXW72ZD05ZM37O
1cnsC4FvOPdGu3evvVY9YXJGAio+Tc3iUipo/bhwauF6vQfAcVnwZYFPOhdywQxVimyan/0Q3Eq3
yX8kuiCuBf5FbDWpv+gWNQUjczMQF5FmMCTj1wYyEWk0LP5zg0DZVC5pOPGOGNuKdU/72lNo9QL5
MVyG3A224GmJZyNLDUul5XFFDEzriJRSdBygIfYlJ3kuzErdZ2iONiG10a2SbaeZ9AjyerSbMosf
89GfgeQAQpstKpTlsBkanaBVF8vZpJ2bIDSOo0NS9Mz8u+t7vqW6GnptgsdGiVSIc/bHDFlirxil
81jSA6HTcyP6UIEmQ2hT51gWHrFbda7eNbXbzdb0i74r9gLYnnuZsxhtXC06Ft2vKgh+KjimngIj
fGkr/htnLA5SH38QBVlgGKdS4pBhBOa9CVjUZtB68hFBVGt7I0HRB/AeT4EgHUaTT5SXMsI1nOlx
6HlbMG1qQXpg/FZ8xdlSlKdtMnE/1fgI7aS5I+yj2BGz+Ru9MOZGOydVYjT3WizvpZvNW8ITb3Nd
H+hwjbknk5S0UE3sSpt7uM1q2yXLw6HlVJas7GyREo7CJzToRr6vDEmMY9hftDbx6mCafRUxoJ8q
4lAOsU29l+Ytl1xeomV3DBYwcYcaQiraWYsn7pQmFS4tOWqApKOIsq5h5F5MQLcnotbY0MomQJ5C
hacrxGgXmvqUEsmzLQ1xY6gqSwbDOJQjebHcT0Y/cyduJFr3TuTvbQW4m8zaCE6gqn+kWR1fgoio
l9yi/Tk0HasYYg0w5hsnTRueS5pyy+fAsgACONdWcDOn3CBnpvCkL9lPDH0Ppho6WztY+E4/cuC+
QARq7YQGUmxG/K9+J1/S1vxpoHojcCfVT4UpAsLqCXOJ+DaG+a2pGndZlox+reakWprGF/fryR/n
RTCbx2fc9Qr+TXUXlMYPVavFweqnDyPjLx1mw1pw+9xnjMknKJX85MJ6x1m/q5MmO2chE6Bm+Kwl
FvxJc5ighx1x3+ODei9Gi0kgywAtI2G0QO5b9o5Lmq9gmK71x0FZbglhk2260Wg3lq6T3dUCD5IO
c/cU/CBRA8omDChAIQfNfIe8e26M19Spgy2zCtrmYusq1k1QMAKbgdt71QIlifqL2VXjzko1rjgA
ynH3qUk730dkJBKfKUDKYejJyVsqUnoRSnhbkGDh53F2I2sXLLZhT5toYPzHjnBH58Q95HX5s5fu
ZpBQqnNgIycl0KyLorGuUefQY9RJN3GmTeR3RHeJXX0OToolu7HCUzDWhyR6rsxe96SbnGdHoMpo
7ZMmx9izghy5K8HX04Kqo0pkJ6LZi5wegdnqPcMC8mkjoWLinoJofBg7oi663oGFqRXxZnKJU0Dp
Q4Q0DmqkI5egMh+45aRzhalr5k0Zp+yUkZh60Dr2V338kChDem6q8QP0oTzlQ6OimMgu4Rjm3Cpd
FOZjvalK7nIz44FXj4KOSNNYO5e7H75auR+bjDOJGqnJRd2wArB9BVEAWUWlmeaPOqstcuZDvm0k
vrnE36gtIlONzrWDg3XvmraNWDJ47RoqA6VLHa1h4UEeWHXrLMvONDSRMU4sfqM4ux23WXdqKd/4
CQm827aoSCqPaqQEc1X41FdfbJHYPgKl5hBl3VeiTBsmIThex0HZ2yyzt7rk7m/PUbdpAgbrWUrV
U/AqqCPpZ9jry61BICFWha1psMeV3He4kWJ0SilixKFmsVpH7Mbss9pa5palrzgTQDXYXjxhZgto
HxNwjjtP59rSWVSDI7JPIP6nwzQKlE/g10MhlZ3NlT6Q6MHq15f45JGcmo/60hGt0NJ4fN8p7lrl
nZzRpwvblTtrionLGKIDsq+l3pu657r7cuapOuEjuOa6CTpRf9Hy5sM2kl2RMuUxwrlipkKNtKpw
NxaMJJENX0Bo0LCNsPKCnhZwKp3GE0GX+krsko9G4glkkmono+httPXh5DjzYa4oRWVIHJp48OOe
Ox8i7NTZVdIYyS+ImPbH6OkZD9UteK1eB5uZXuomJtwzgVc+qsztRTr6zsS9OXYfwziIzw6MS6dw
Ex/POtUwLhZk0dZeNthFSxnjCOb7krnjLjPqp7JcQrzt6gVXVgU8SFDor68Jxjq/djb5mCGlAnTl
1QZDWSoL4O2fdjvOm1pWIyZLDIPW9CWGnvde738POZXXKDgz9Db+7LQxdFaKAjDtNuVU5p6bum+5
cPlEhCTHNyifQ8cFW2MjOCo6pmAk89Sj1p1ErUwepqcbDNyvtLJpGgy2j6LP8lIsfD1wIL+dTIbn
NHtzkFq7/aOZiV9VYiSUqEg76OV4IM3XpeiZbENF8WyreNOsHh8NASbcCuRuaAtiWOICcZmFVby1
WSGgMlPAWKYsfC16qYvp/mdcpPxp7tIWarTbCEOwm9rvoyHeFWMmLWKa77S+fpXkrHhYvN+suH52
+F4DTUw2zQgTFUMtDCn5O48xhKKnBsSro47UhnYnad2gEHVuYeeTx4pridLEqXDqfhe2c+FXVnVK
icNmLO/OdUw8UkTQl8d6bJO4GZfysKVufIGDR1An0Cc6iMNwU9TNLnApVltN/WyFRel1ZKN5gyO5
xyHn91udZcTsatcZlRHaSm6ciMqVsvuQFMD8Oh80Amajk1C6x6YxQm8ezMwrSJHChP3Vn/QidMlV
hNxv6J5OWvHGzeD8BM7GiVghjtSSAkYRPlDME1p5rNvhpGTc0C0jijdo/X/nerkr9CHek2BwGxg0
s/CNHENbOxLQ8388ncdy60izhJ8IEfBmSyvKe4naIAhRhPceT3+/4vnnLiY04qFIoNFdNivz3gX4
uI470ZB0lD99uHWjPZi6L1XL05tkfFWtmdJa3Bd7M3ycu6rYlR00mn6s7hF52sQJCNA8LAxw1NYe
MeqOMIEFsA0tIBvWbtRUZ8rSeK2y4idekDRSPD+g8KRv7Tq98Xq0gOrR7pG56JjUU4qNoVYPIbBD
9JHh22i2DY8dOQ3f5ODh740ShDEydLDWt9+F2QDUUYfNAjbBmJqzVoc1aW1zB4Z5WfmEIgOQ3bVT
Iotm+C5URjYbyzUeptJ5AFaJMp1T7VQeMJI68MpNi/LezajstP58P3j5VvfqXZQuR93wNMBJP3QS
1k77CCIQrHyivMMsK/WCem0x8rwGtUfh2ioeQ9e9CXvvr2B2Yt1LnVOd6Jy0GqmTB9LSS6pntX8w
Fy27mer6ryo3cwMGpgNylPVHdNOcQ4QuENIaBQfdjUk/wgtA8WG1TPd62pb72mjGrT5ApDeVzX5y
RejMpVBqf+c6gCgVFgPSdQh0p3OlUkUulgq1ZhrBIyfCt/PorjXs98rH5BXLX5uSXoP1WKjmus9+
mN9Wnae96oMbylqskz41NqO9rmCRXOkt3n6Ye7qcOmlJv2wVbwuWXr3tiEtcoA1KRdQN59SvabrI
Fqgui2juzFkQkSkbqZzkhrIbdLnWmtW3W2e0ywPD4SVSjDU8cxNULA3frSBcdqd3NWItaCNQKsAv
Wsolyx+sJi/3o07xKyYIXew+vV1cpmHKlhC2QZhx7Y9AYhMRRWJYp6bdt7ETs2SepPuj7fjmuEi8
kpg8gijl2GJOqQaW66F2lK2ZEjq4jhJoERkhHLwKQiT2GtHiMC1uCgpw2xQ2VJeRSvC6sBrQRd1Y
g0PBpR1ubIM6SBG/WRQZSJ/mVTc66UZtIOnO6DCv83oW9Wa6TFVF4UlJTnk0e2t9nhCiDR2OeGSu
qZ3OG5DHB2dh9AhCPbhi83NTmnIRDtywCzVMFRTySivRpKlglZUUXfOHG2iJ+hUT4e80eJgYjH/7
XYEedoRPKJF2n2TbEpjFubvBKvewMBevTdies8m1NlVWrcJxok6b2A/4t2jjgGdF6iBd255xr4dF
sU3jirpS+WQOgonv8I7ZqK5byghq06gQFlgRQFTvtk27WyRQN3lVN9DbL7emCxW3+CRUwPSPXFse
1BnShDKxsu1guPe962x9Nzsweba2IWO5a/t6Bk9QwQ1Si7ywFX9YeoxOrlb0OyuN3hAeuCNfW3g+
LGUTzydSKAbj7QGeRtjBknZ4KRZcfGGpL5XC0fanbjeM+caHX9unl5Y4xS1tE9iMfC6u6EW+gdk5
WyQFKctNyA/x4PIheo6IDFdpwQCjN2VB5o9/Wk681ejmewnZVQILMLJkM6Jg8syTJN65to7E6qCs
fVt5GJzysxMRFDghIRqAgAD7dZm18BH1rhTZTnrE7brzJxTZyvcKpJMXba2hG7ZZqy13yA89ZN5L
aHp/TTwJ2jP9QaD+IZn0tU3CXatoM1mxg9KKcoJ8dFwXKU28tiUqNMFEapMNOSvtDXMJX+tyXMe1
jhBacch9F7GMNzXy5xXZwad8huX0H4Pq8QDCg9tkP4Bk90XYBrCsWthLdwOk9QEWJYis1PSTlvYt
7RV3nej+SLHR/fWWfpfp7ds0xPvSJ7g3zYVBlhFnSnrHVuzXii/DLFr8A8iJlj5PfTIPSUN7EUXi
ZW2jeb+B1ida5dBchWbYrIE6cVpKMtG8up9plN+KE+g8tGyMox4XDCqYsFsbc8mEdnbIleKRp6mu
O2pMIOloq4xDdNYMc68i6OGSpbvGsY/r+yZNvhaVI9879dNoTcCojeEMNSytLI0ZZ3ssX7qqK9du
VCmbls2p+jI5q3reDljZT79ot0z8QfmafUH1i+nriUYrhnhUjahRNZVVTFOo7HPzYBfRo9FP9b2v
DKToyegDQEOI0uLKGQtDAd23SgSEk3bt2iHoY0pBHt090qdHcwin9WQV1GfzO5ijvK7QmOXEPdiF
ttMa+vHJCHRpqFBPNQwDk04gs11Gpis1oLPo21zKz8LIP3L0LMs4BUQWmg8x2YjqE1G6Gv45sqL7
zoNd2wgmKEHXsW7CUx1zpOes3tJHWA2+Awas/8rNJeU4aSaYIS5+gQUqlhEOCHtOxMzRKqb9v2u9
aKIKOe36EikDhe4/cAog4xzh5QAHITajn0EndPfNmDwuFkMf1+MZa9++ozKZQjOiKaJDZGHTB1+7
Z+BGRAHajekt9wkMV2twd6tlWF6z/N0fJvMVlpgNAw7uGvJ24m8teu0t9znvyRAhX1l5CfDnzqoP
qJ1T+sqHB03a+tdLtmMHFVinOGikdE1F9qWha7LuIxicEHwjcWUj5kvzY0PaNYloQud2Wwc6mIq4
roP6ojQtZZt2xr7wOvQap2d6/39DZH9G4Qx1U/aBOvGBUvifo5ZPY20wguak8PyUtbFpUnPbWm+a
46R3nt0+NeEj+WKz1ScQyIv9oFgMBgNp7OgaUvrwqEvI4aU+ZzYpqmf0SCAR2c5xFXSgkCzQgAMA
c5h0rWZb5fk5aqo98NX0xylH8SrFU9o50AXYyMnERo60GVW2iEKThy20h3HXMB+ysWEdWnsqrodZ
DKLbNDSoPwoakuHgvDFTcm1wwE4fsXNH+7EOhYa2G578buTpTFG9Dr3qi9oR1Uh6xK1n3BZYGgX+
iRk6ZSIj86EhfULzYiJmdtUHe1IHtJmjarNEr1AHU7/y5moVJ6QytIqtgbSvL54qsDGZICXaUEN1
SY/WBbJSnlFcZjhP3JmqVFTjl2LDPOXCRArGlNBDP8+wAXtlma7NGeyvYmW72en0lb5QvzGqd0Xp
HooQcQJgSy+eReEdVlCkOG3nsy/ix7bSNwC39V2HzN6mXoXJAKyfUgwRAcwzMM77WXjoYOTpXerb
U5q9AYhZwzIL+/c03g9FaW+0sXsbLBWm57Bc5Uv8lKR0dhOXyqHStoATUKkZYlSRixzl14WRat2o
PnSNCgPkZYPXPc45GIbExQFHbnMe1RDbqesgEuabMnSrta1m8S737+sll4PaE0t6S2CY1ns83Kso
y1K39/qbsUre4j7cxRR2V6Xanwezfh4Y/14hirYRirgR/Q9Ux0CrR0W7XlSdMzIhIFWpC8mMq90r
Zv+suqgGUlp/d5je4WPeu+Rkx96yrs0pwQhpJzqqt1mNEx0SHQhDp9a4frqLoXFnF9VTb/qAaNTq
tibhpPfYbmVdsRgQzo7GzsvLy9QBayqa5afTvbWVNu9k/HdK7p9KM0J789nTUx96awiwO81hFAg+
rILJnkTEahFwgkhwPdlZtgk771liU2jf3VW4hVvMmGzzZtKV05LAmTPl3xPIx2GiUTU2tDF7wP9N
jTY9bFjTtlbtV61tbsturHZXvu15AVg1Tj1BEoX+yrEIl32V6ViERosyf3XDtNqHjonPnxZKzVTb
MsN48HSosDV4eAbTT6nXEArnLc8Fiml9Y9o9sFU7OQ1LV9K0oJyczw08reoSAP3+wCrCIdRlFc1p
83dB5Uu0iYOxRTXQpWoLMXVgpf2lHhFctvXhDTq7+cYBIrmues1caV4wTBWTS2nuvrfRwyBcVW5+
h/AyRj6krNsn2Ys7cuvw/QbtSGtv9JtnKUtGfXmTFNXenf3PIo5+tDI9k0obM1A9hpVQSQaLFFJR
72AVhSQjW8NaZzKmizutJgob0+R9WejBryaYte+cJEJC/MnzTSBZZkQvZ2aKLX3szOpglEBWPf8j
YfZipdmQRZrwvPZwcaM9CN9SrK4NG95yiJjtDUgMn+0VvzceLJ4ZBQ+QRm9x6/9hJi50IN7jydia
VPDnurjRjW2RAbPTnBuKJVMVwz8DjWThlHcVlVSmWs2VScSy7toEBlno9RIvg2oxT96nRacDVPyo
CpZSNtvMA0wc+tV9m9d7uxjQtV3urRjWr1m/Z4T2yTG7Dw+wAlKW6Aprq7ZFF4TS9lLToDM72jYN
xbT6d0IvuY50kHS0HlBgfPPRrAAWCeAxks7PDP0EQgAo8FKchK/8bIMEgjmo/asY/PAL0uk4BRlT
dN1HBEYNyi961qh1rcSnuIN7LGK9gf4Qp+LRrh4TyLMNCq1hZ97aVC489I1Whg3Szvb7Z8rZ9MW7
R1v9Cr2MVjH1E2u5KkdD4haWG+AVKVulgvOFTjdWfq1nGO4CUuapt7ASzLmvZz0OINhjttEpN62i
UDFAqJ10jbC+mnXYEcoLFAoHP4tf0wrz0MUuTAfkl/OABG+vohTAeNzGdvPbtmTw0b0dG5Su+9Ck
b9ohgNyDWGjmctyGghGkKLz3BpRzm9I67HoFE6QpEOf68JSpioW6H5LcU7G8WLTTQESlzg1x2t7R
5nuTpDtb7j3DjA+pZxzCGQHl3IuMDb1VkEN1d2iz4a0gZ6LRQiHEpV4CtBPytxBgaOfte9P5RNeZ
8iSlQRDh4Nw65auO+ux26MIB1Q3P2CIEP237scemMKHTGa7+ZNQ0h12qCfnQbLt0NO9RRip0hIi1
hG3rIjcBYcYCRrrZVw2zC9ng31Xm0D7aANh8PUH4LQKd2yqbMc1VmFqU+0RtNBQwcB9+g1RaOCds
BjvJ6QUPwK0YJHDglFAKWJYZTGXyOWbiGHjFSk0oMyONrCHHMRK0rKYEvE/JsJs7HJ2cXr3Dva45
/Z9d6tIgTyOUDNTitu37LaLSYAA7I3vv85g9Q8ku6VWPyRv/ExgxZQzvIzaQNdNGaBX9egbW0h0Z
msISKy0RCwMz1BjWs7Y8NSVYIvj8VvqIYUnHl9oBm5mHyfNY0nB06UqZNqEvOxihcsTPY9ryS0fF
1e26NxfAwFrjKDC6i55oV1/QZuXoV8qLZ6pU//pS4R75pDF5AFFoIOOXFqAB44uaYWPsND7BuuY6
kbmni0KKXaYMa0JvbnZQl6jGPnE89GNo4oIejbYmwNCi2MTp0m4yw3+oBtJHXB5S5K6tut+dQXvf
seDVlMra6ACkmBB+RmPlNvO0rT2HgElLd7PY5Gi0ShrLgGMGrV1mfNWbnrnGFZIOF29281U1VLdZ
DMHv2NU7s4KfnsASIXUNMjnfPDDywAT3QKrSWUb3At/YE0Jw75AABah82Tsi0LVTg+TKB4UaTIvV
Vot5XY+RwB3qF0Ux7zrpBNBtoEwAORCDfdGOgvAf6B2YxCo0OpD/LW3vXbeNd6QengBCkdVQsDHM
6QwuiDTKvikcl56cei5p6cpPyzaeBerWt5DhT2iWMHTrjrTR7flUZnYwJTDDjBG1D3WndjTOXee1
rO2gMONA8YuAYWPS1/nZmLJvpRouruUdh3i+U/HN1mwEM8FGVs/nuflSRufLbuw7FLRpS8xn3a+O
aaedPTeFnqnD9jjH1lR+nWb4GSpEErp2x4kLqmi4ZOXwU7fdOp3iZ1V3Dl0JFCTPAihzA/kJ8905
hld+tj9jXTs15XyunCJo6+ZdiS4kW3bdv0RVfB6bLEglGlRBiI0XA7HiSOOnmd9neBaQ1pi55dwY
SQBL82UG7OubdCVFziAJ3CU8+xTsSonkuyhc1WlKJbTL1kupPFqx/yt/7CwoIHtM7aRQ8I/wSuMB
omg4JZwUArnxrNd5gGQd4DLjncFYaaufAR+u1FH9aJfpNHfdxejbh2V2gNnmf/L74qvfMajd2Qzk
IxIl/TLLJz/Tz5PTn5Km+jNTemgKHMfGeIYy/AQTwEMmoVuRB/JaDJVonxSPkeb9Qp8R1PMo5FVB
mEpy7T4XS/qlAdEuphPR1LmntObGCN2HOtOfzq/8XHpmUUdvpxbKQT5CK8Kdati3WmUGztyfOjhX
itq9TfLl+t7E9n71yAG6WRLtpDd6q3058xNc9kd5C+Lup5YeIdHJa2lxJfF0QrousG2Qi9ZRK73f
uOt+5H45tGuEIp+KLoT5Nr/7t3ws+GQsZ3RXLw2CN2560ip6dpV+9qDJ7vsFWubxEjs01dDD5UCc
Yh4orbbLrNhQJZj41uXcJ9EZ5teQohXDuGH1hCJrQHMEuL49IKGGditfwrTrXZR7e3l4shf6rP1a
jON/z1Me+LI4nyVt4yah7ZhML21GH5rNIJtCnoD8qdrlgE3Gw1L2TxYqeNe/Z4mUpj+lSXNbt/gI
YaNgAWQRyDoDazkmkfmm8b9elgRUaIL7KTN/ZQ17nx3oyOnOD01eHZfUDIqUwxyO+UetXaD8/QVm
dQRkCUYs3HvtfKMk5bEdtaBpu4/J+gYW9ub4DE53K4PZK117kme7hCwsF9CimuMF8g3M4dLmn6eL
qlDvxM+bzYb4rxsYGUcMcaRzkZmErwbFWnSjSOLqDPk0+VP5b/QRKxfZLK5V83/lZ2qMr8UI/jxJ
ET3lKuX2whaetQgNOzU6j9F8JixdMZrz4SuoyIbGdWXk4qhIPlgQbC0pekHgtzzd+wXeFUCMdDF1
87go07kx3+ay/oijFauCClynfsX6dIGSP9B1vl9JA4DX+3kCPrlEt1rsb5AxQdozC6Yhu4MsYGMo
7GWYmwfNhhVNC0LOh3w92itB+D6axo8Vg05d6gc/+neoKEDd6Y732ei0rMIuPJdj9yN31iqadC73
SvdvRfS2v+SKtp6h4RsiLitHCz2trIceSuTraqNNcZGFQkKmnNIfeYjXg8KB8fr8umRN6/2aPOSx
LJj74Yn01nHWE+KfBOJyl6kRzjhCkSvTzF8A4Z7TJjzLA3bYzCX6MYyHP1Vjz4gYzPSleh+N46Vd
8iBpGVjx+3LXlHSy5hnjUAburPz22ZMZF+/iAirFwIXEx3onltswx4tOTWKVZxmaY+CuPb6KwSQC
AdyNk/8N9mqe4XzBjrbMK9Fr3IgJM1rUm/P25C0HMXByhUlSPSYhxWEWVUyS3Ho3pcFQHND2OKk8
XHvk3IYZsXb8ZmbQgnQm1inkfLPVq+Ws9uPZyba5XX+m80zOy/1omhUomb1Fxueu6aYL860BpWOc
ZJFgwm5mP/9SWXSGncj5546CWnRnNtHZxIlScgpMMFQyNCIVKCxiY/YnWX1NqX+K8qymMWos1lE2
SDP7v8OtroE65reYrTOp3a9PouTAGkv51+qXs1hIMQ/yM1GTQP5/2hbGi62N71fvIsZtaN3j1d+o
2nOd+Z8V9kecAvXRWOt+mFA6yf6S76HfstNib++HzMQPcNAN0+n6p7Iycmk+E0IARl+wxUGpZgGY
ktfW+YD++RdE4REVw8eyJ4XXwwCeVAxxcytbLCnU85BPlyI/LKZ68iaf2QROdwqvXF9Yu3hvJem/
l5pEISQr/tpq4KPoH8n75DT7Yqtmo3lOQMtFWnz1EbZGO8v9EVuWfFpO/S17tOLxydLOtfpJEuU9
QJB4jnRob6HiX6H2dxOaUMSxBOLdHBZS7KjcogPXc3EaKWjULuiPpDOO1ztHgYy5DJwKm8RHknZ+
CxFczdlpC4+OOfAzacvHoF1NkJwxWStKvU8OkIXaH09y8xA2XsqQSlicP5bLdE5j7iyrJ+KIfqXr
yvNi+7/XF+XQQr0EvmPt+sCP2T3ykmw5EohHVUu4BKBR16W5mvCs+NaiXT32FwOWB1m/of6qEu1N
J1fSCv8FwfgzLXjEhP3faqxpaa7maT7Fcg1yFOQ7UoooQ6Jt6qrbycX+9726/6e67Bv+VFXVvXyM
72naKknUh2jBNvN03DqDzDa5Y4Lm2eY7rwZaPvx6U3rz0vUk9KyCF+FeWme5GN2HIdwT+GlZrXTg
EVDxUPWT4mWvDKesmib8FBuhxuLNnOeIUT8JImS31ml4dp0PVW1e/zut8inZBI+k0TMyDZkR6Ap5
FvJ2dehvijnZl552dkz2eHcUu6qDPcrMehtp9gOfHlgFG6SPAuj0PtNSO4vhkugQoJRG4psNDhdi
bqNRu6Oc8alFB7FaPrI6bfslZi9rkl/F/f9AS0yVHE4jS28tet9ikX3935PoYvLqBIRef3GrguMH
V9qoOL85ZEJ5n0AEEx/EdsjZ6fX5MQYfINum9onatPTPpt4Z8pD+e4mmZ1Mbj7KO17vW9E+/eumz
hOkg+162f8YnFWP65SsvSmgGxLhXR07lltlumH0U/ahly1m2daoS3uXKTVvqu1RFwNS5o3L5m4t9
jqbptWinz+EPmRuodECaDmAK4nd6RytZrcksjspQ3Zk+ysSESAvDLU0S3ltL9UcF8NtIDxK0yqFD
/I3Mwcb65Nb1+Wa087qZcMppzqoWf9j1SKUYEObCN4OoCRIdpz5ZZJTe3Vq+TYsWGq/auVXUMwX9
IsvfGqKIEE9dNg586MZ+SDD9Cwg5TKfd7U3tehfzefFccDjNgyOdXi26zXXvOIloqwkEfbCKwPab
zWLOD6nT/ojzYrI58Hs6ohk6WJ0doOt6ynG22mlOvF3HwITsGj2pj5IqgPVDHc27bchNrt/Za/Fn
Yb+jTXWSffPvPi3lNof0SF6AreA8Dt+T0n2M9OJ0FZyXJAqyWgqLlBBJMvzMaFHyLAtlVBJ3Dtmj
DlpYjL9SiCjoeJAgVoX/U0z9iI0zrPhpVm2AOuZvx7BKEgzqcoJq8awv370Oghk6kGsw2Mc41zlB
Alc5jATqOhvg6mL+515kN7eGf+yKvXhKo4K2l1CWT2x0SVBwAuIMetRtDLN7ZV7gV+JAidl87Wts
q++ryRHzMPftq6bFV1NBhnWZMCWNXv3CN4GxEt+6DOl5WuUtHrZBflBVaF7xsniDpMGMyLlBRvZx
RhtbjKOBfw7TeR+B6PRD5+hQ61sxcH/XgMyIQ2ObAL5Nmh7etnrVkuZJNRvBzLPD89ZTskog7SAZ
7yCvKmrltySBpMt/BtN+chPrx6u2BoEfahiHBBSiGELPtBDddv78sPxTcuXXMz7itthoJRxY/nyq
O4OQMiYEw/RW3YMCx6ZXaCe3ZRbzXwOcmi7pcrNwqVpWB/EEkEg7yRWNGUV44QxkR/ZIpaJHQQtp
YJqef1ugXwBk8dd71Y9C3Yj3IPhxC04P8AGmBM2GQGE9xnIn4Y58qVyvXCOTCRsjt+H3AaOS7CGO
C65/L2s7h/7fQC80tL7CMX0v3a38VWangcEtUD27rhWTLPvBrw6ZZz91rkOrN76+HpFNj2NPIw2l
Jc5lS6buZv/+LXsylPDEcMJ5ucnH8nRdEpy9PHaY06HbgaEwZOcp5T2jr4GP0rdcucvqyE+jH4AS
UUJGd1DulvGfQDzPdT+F+FXD758kyMsjn0onzmrUsyfUEFaOwZwRy2unBXT800Xe1DaUhAfnTVxm
U+PQpuaYkQSxi2RvXqO4fLqH5B4UN+ZCrLBBCtXRoPP75PW6230PMQU5g2HRHBFJ+uc+2umsRuxQ
a7gDAbiT/5+Bt/ZVdCMHfDanXTxDttLxsVfz6JKO5M4OuORBfpfTPpJpuu54Lmh/Gaq/S3v0E0hw
2aCBBDsICHxV+V5CMPEHeem+dnXgpMyGmhMj/dyt3EZh+b89kEl/dnbe46RAa1AbXEF/UWfoPhL9
O+vuGo8148FG1Y1jDl9yDuRMyE9Nb3/kCtj0OUdiXD7lqcj+uz6CpRlPoauQEjp7E56IuYLFW56N
7CTZN+ALvw20f/H7hi+GbBlhcKR7ztyPeCPxZ7aXBzN4NLkVPLjEA4DKD/7SMghAxoL1kJ9GY2wz
xM8kTpcsSq3I6yk8ZAp9O8sO2uRfmJ/6/oHu37YDXRv2xp2Hpxvd8WS0EVntSPsBN2Gkf1W1RXT+
TnWUjcRDsl+u+5+1WeL0wCDbXnadrJNTUcLiP3kPlEEPtCnW0LrGTCwQXdRJQJP5Sckgga2FWzV7
EO8pQaHE9WU2ISQChFvtT5J7i4eVwsmwBkV9Evs4t/4eTPdeTKsE3ENyQHPzKFa3VOrf1NcC5ta2
6qAibETgbNu3OfPvyHYQbvyrg8gHti1UrSCO4ChatarKUP6/wCqxl8eRESwJghWkICx2e1llsO0h
DsdJuCZC+qma+4+q727VdthHPfk6PlSMgRg2NzWfRbHGHJJPp/h2+jooyd9ov2BT2u8QXDSeOVQK
rNdMXjwjRh7DyLecOpwyegZBTT1NQVd3RtqmTcf7vEDl3gfJlFlkuRXqHlQ90EUVSP7wI5/iTAia
ABSecKSa6x1dTElsth+aHogtBBJ9UrQUUGj3KNbHVp2vJH2Sy2Ky6ehTXTR1VsIP30bPexVjL4bI
aqfHOQawgTFTVCY5LP9WjBtEA39gkF5hi6f+jrkcw4u4x9bzP73hc4iwU+znHuDJoGrfYfnRAyEM
k/Q5azEe/IUE8maerxbNe5Og+GqWFtyeAhBWK5xXSTY932YxqZPCaEtY9XZN0yV5V2DR8GgxS5hG
wBF0vMZYAMZJ0n2IT88DcmL+jK49iDiiQokUr+lMkYw7aOiYddICebRz2gaaSh8GaGoJTGa0/ozC
2DJIfVDc6ZMaXd9Q4nPrn1S1t85iHMSe/GdXIMp/UTTYdTlxYm9qzWY9tTuVETbZ7focAvtk+Tmd
CJLfenr9I6G4/OSj5RvAwuyGxt4s4OilLtWp6GjmePCcqqiLM+VjE89AYZsSNGUQZ8RPsDd122S4
BjbHwfu7GgugPvdxG8m85jXTvloWxTjBkXFcpvinrleyvcRRj44bEPTRri8fxMNAIXsc9OHMsExQ
IHprmUd5+lXq3jOcSNNxPsOoydDgckft+a/FQyNb8mMb7W+2sVy7urXsaN8rbrdz8Z8VqSMWUd4W
U/wp5/3SaKclU7/UaS+OdkFC6mr0NLXZ58yli6mQLEyyWXFwZexAblKCvmj2koqJn5ETBtPo25ih
Xf0/EyQHMqmUs99vxSvJA72uxZAsyPJkD/ps/0roJs/Hs7Cn5Y9UYsGo/M4Zm6Q9ay3gpSw66xLk
hn59AGG5zwep1PaXJKRqHj0rgkmQ+FUC6jHX94ru7qXsTcfpN5uKAEzsrxbazKXkD3Th9voyHzp8
rcdGV5zp3CX73jfphBkX+TXFqfpO9TJTxXPY3sBs3+C8uPYOaAOfa8BrRag+y1dIUV4K+Kl638/1
p8TJzDIHi+X+Av4kHeoe5MokRmZAOICCLxqKY0n5nuLnM0C0wMMF2bggSP02aa2gD04KarQ/Fo9H
rcF6VzNztymOt7+Rb1zK4SLdhjzypJ4v+QIkmn8q+6ZnnzB78mykv2N3pw7Krxkfu7/G9V7lOqXa
Z2jtpwY6kA+KnenSExtFDLsy/6nhIKFi/16UmxHbIBVDx0i+dPMpjrghfh2i+dorUfz8aBqH8cZT
9F95r3ywR4BqUw+VMmJXM5Tr32Sms5M7k6ZESUoj12B58cGPUSzk9cXB+bKP6TS9eDZ+b764tFTk
TubIRpmCkJWNlyEgocn5jb4mK7rLq2ynl8M5Wlh51shWu0fLnUGn06XVv+2e2gFCwTz2ksculU3H
r74r9z5nz1faDLtyd2fM3rb1Ca8L5VcW3Byn+0LxNinGU/5EndDrAgog3h8WEGahlLXsmBBXItek
EorCPcOEs/9+/b2rjv78OlPygAvxrQQR3LL3p4WSJVF9zo4aAAPAJPUir8ufJFJO8AC8M2IFbeG0
AhqH+2doFjzxSdpPDO1rnnuWB2OmdeCN7m9SnaZo+pCVVB3nHlK1jSy43ELque/19Jfm/97ZLMa5
VQGYJOB7CfpBBN7rebWV5zTy5OVO5ZPVIn8cgWX2LVmfCmw5DWgIk7vzXBWTqoxqPxXltC5cijEu
Zcrco7TNRvjf4naMJdpMj7gWq8alqGZ7gJ74RnaWPEGwm7jC7s5UvaN0s5oJ2EYRQBwWLC11h54C
zqBumqG6h/LipFdZQEmeMPCgGcZR0khgyCc8zNsY51SQMQMSgl6TTS1VTzModOaDmQE7+1oESCL5
kxqX1A8ZRr6WKwBfbOC9YhQrJkeXJPK/mNSWmb6B9nfj//4Xq8KwdmDYaC9fLbvTdNXAgMcoYSZl
wXTOHPGeHR36y6fTfgwJ+cQywGA7auey2DFy+CMlc3ndHRknLog06a5J5SeexhM441XZDqh4ZlKy
oNfBsSuq25jxjaHfdgQD5TCe5O3URY/mTeuocJrVRzEjcZw8QrRAO5y+Qc/JwTJGd7oZX5gUxssP
P8k4HQxF2YopHAjagF7FJ8q2GnczcZfSvVns6LkCifNftO77pNZ5fd+CbWMqUIr8NMAvCcLsqx63
RDHk5XqOl3vg6d+y4TIC7IaGejNot2JL5DVlULFG7qZxyDiJMMYKviptvJHzJBYY5t2z6ulrJJee
Us7inBPGlkzbR/O+YkPLLpWN7fjD/RwpG83TPqeUCHk+i72rOucYU46oiOmcb5O2lLxqxSwnfOdl
+TJ8iNUQs5lzNZCgK3zh1Rz57SuzTyvZ7vK7w1umcP5Kh2fZoUtbnsYb+WalY+PLJha7omrFT5YC
ix5ujDlDizq7Gnqpo0inlRksBrTcN2U0AtPXTq3f/jRMkozl8CorYs7Gqwcbvxw1fLGqvlrF9Cnf
Ip+UsH5i/N0qf/QZYmBs93//Ilck79AMhiDnO923v+Xgj2my0438Tu7h+tYoeTBmmCDZFeIKZ1s/
Qy5lqeqPLNS1XjPo3yPAYGyDZfsfeIS6x683AHuiNNlfbUZ4r6ntp9SdGjyU7NOuBfdonWc3PIsL
RpX3fJIDJ8chNPRzuK6NhSnf9AaUx690OmB26MOfZFto/o/0sK9dD0CXr76XgMwK7Nn6lG1n5+5K
yaKXiP9XS9ChCgEuBX35N3mtjUj9L9fuSMOMrDJ8yDEtLDOIK/e77m//6ym71XKZqyiY8+IlmSAS
qo9aUX3KuyUjvdqITt2atXJEPPZsUa/yXHXvhuhEc3hl+QY/+m0+WpjGi7p++z+uzmu5cW3Jtl+E
CHjzSk+KFEV56QWhUknw3uPr70jUObc7+mHXliEpElgmV+bMMUMbfJOe/PFJQFK8Rtw5I2ViwxrC
TWGFl84cH3sE1GUZrgrVgD6pnv3oZnrU0IleRkv7GwbKLbX+dAS6sgnkASOpUmLcL+m2zh+Z2r8i
MZDFP2Fj8dzXlHgKy4Uvam2RvOJfrQa21k1HeVxC+D34cBroFKHh/0w1bNNJupmIRX4/afodqnc0
+Jzb5EXlBRwvee+LXSWpI/LfFdEWx89HryIPPucvHkSEATYqmeE7syn+oKTalr53FxCke2P4Oufu
j4qVxmATWpJoTqryTbMPEwWVygNUUlUfdDDcMBdirZu/Qk6pWPN91aO97br4JE9BNkua0PmI84D8
W3tlZSLMcD5GlYRmt2tgEhickSHRcupOnl0cZ+SNN3LAlx9mZknZA5oNq3xp1990InEG4xRlTi9y
c+Q9+ElxmBqMaOVBCcffdmwebQvHUz6vPIjD2Ycz4u1tJE8aVUW5PHLNQpoAHBZq+M5vIdlHTiH1
jA2g557awr3acYUghde0zOYZqQeddmRjam7OHMWPjSZzbcKSfPyVTz+O0c2JaHziHco7tWYuWEfT
dRyir2fdBZv1rfbN0cpwg+3zH7stvwvCYlcPzoGKWJ7PLXuxkLYhHLZHtYQzlqpfkkdOLapflB57
uo7UAB4RCRdZ4f9NQvedBX1ZnWXCdiRoEAHQ9w2OANMjFn7yuWeTpir5WvYimduOSwO/inkazSKR
v4hLhsS5ZhlVhZLYjr8UuMOzlOj9ltxDHx3YDE5SMwpQXxEFZX9kpur1BTYO9LtP1ziXIv+iKCDT
VwoOsm0MFpdQmfATcsBKLJH5fI0Kel2D9lO2NcOjxuBhoRPWlyXFtKRbKXBV6Orw+XiUI5XKdZUy
Z0nJsv6SU6kcHpp8uihavZHzmaR2pRhKqf5i0yjtpusKezKFBEY7FH9Kr0WmEINVaw+SXJH+6yZV
blKryWjGanz96V+KWLovGuezhGZKIU/qhpK4sW39IQ7IXpILlhKCJEbk/xWqxUDjqEmJQX4nb1aO
L3L20/xtHw6fUqzTkTdIkdc2XxGAvyzVS7m7+nsSNT8SnQjL3DUgNcQfokIxwE+4hbFekkYkVaSW
I5XpXJsAnjSnueRvSU997S5Vo6UODPg+LizywSRhSLVIfZhFh5pGUL4kwT5f3n2ZE8gQCskjZHBJ
VVlgm8RDQOI2i0QGiBY+SyXtFpK2UdPsj6TrWp3WsWw8jFaPoNt9kFeQgoxciwRGpa2RFuYWVGn2
I7dnVptjnXR7SY8v11YKPl6PoLsvnpczHvfN9OeXdviUzymlRA2NRiGAqZDelJSYyfB+loSfXWXr
YTIe5Ay5HBrn0X0Yk98lydBV3ZMkGmJwTE7pXeXF5RXl8D+mwc6u22MbUQklgS/lozBWn5KsgA/S
Hswy3EnaSu6YXDFPmIVY0XBnj5WN+NBknHLNqkm56Uht5XbG2bCnjnrUqZpKpXVosj9KQ7ZK+AsR
3mIArTvlkmTK29yT2TOa++WWI2K/dTGNpP+NW0XYxfKw9yflKJvlzBS10/jNGR5lcsuPaOz/k6rO
h5xyJcyR2RsoeLYQBkvBKnEZ9OH8iSUyjPO/siu6GWmk+a1T1ZeQwj34PtCU6tcy/ZaFIlRPs2e/
SmhAhzgFQVarVHLdb7oSPUb0PkuI2Y3zw9jQjNkpWziRd0uVR6JDH6RrUn5G8imkLlg5Uoyhmdz+
kD9vaP92cHPoTmh9oHu0v4g5D6pbHwK/pcW2/ZUCfziiyo2+pNIiq0Zht+9go2Xf1i1t40z+WbKE
MvJkZkl6sVQmkBAtoB1iGlKQWfDlq/2LyDh8D+Od+knuTh2h+GK+yLMo7XIqK27ytVlF+ywfD/K7
RTuGliB04DnzXkS2JH8N/wNkwbSX+d/LHZOJO1YPQTi+1Wm4N3P3WEBy0wSD8CIvKknKInZu3gRg
hEVG3pr8XCZO3X+he30y9qM9fUs1XiaX/EK0OJLVmH87L1nhQv0oc6zQqNHzXrCF+Ja/W3X6Niw9
WlkQGItATl5XHiBnFhFVpeJ21af/lk0Ev70avMk7jybvvoWoNZN7l4sv90hD/bWVvy0vYhUpPRw+
D0J5I5ucJIeHssDcuqYV0KPQXXHb8j+SgnIYIUu5A3RMOmOiwjlNMpANY7f0u/uyTDeuEaMt0f+m
lOZ81rU0OYd++pFz9KKF7EDNAv6vjsQw/kvf3F8P9TEK74wq30gtIOmsv6EybyLLoc3QZTw135K5
Cg0alVZmNh6JBhDTIqORw3jm3syKNhHyh5JmXz5ArTfbqlNxWSZWZkABL6JM4hj7LAwPdYff6VeE
1jBgQo+ydLKUtsO//0O+vtGe+q/47vRPckvk9zIs5P8JFNDZKe5DW24BSe+poYrokCrsxR1HrNNO
oqeRYSVqP1m+BbDZVMpVvu405C1ETfQHvZvXuq0ONFUsGkFZbmTtlyXEm41zi6hHdtwadp7ilo9m
7nxLVVR+JjUTqY7ainHVmGBz3kNmrpbCfpkbF4jpO9lzZQ1YTsO1WnxoKAN5royXOLJ/urTfze54
FOGVDAPXSmgu7g4ybufUugE7A7HBJ2ZR1xAg9lyhsg2OsFR2cc9FlU3Pm/dplh3DpPjwzW9u9ovs
A4XsMzKJaFcKN5BON3NuruPc28vGJkdw+YMyWWQONDTGdVw2ut/kCkvFQ/4vD/F8b1tTCZHpLYI9
UQBQJRGxwE6ywFJtiQYSdbm9zg3QgiQiZPRKwUyTRGU0v9emcYmGG73dFNTZFfiVlIAkl2l29n0d
QK6QIJmQVQoXvUaMZPz0nf0YKfa3vElZCrA7YJxY61npL3aGC+Go3ORKyqf0bffHttQP1V1uoDy8
iH3qJhZUnP88XTUfDajPsgfZ5YC485L3A2Sn/KcKg0c7da9TVUKalCLXsAQNDmSVecBUjLqJTE3Z
dgKrRUVHIFL+ohAD//MYI1WQiyrvU4b7IMPR3VuK/SI3rp+uqac8W0myoccJ05XyjXVX1lzOLDSV
jzdqaisSlkspblnkZKt0G6brtO459yCX+7MIN0h2gofY1451kq1bcrauCHKKbkQy+0+8AdtzU4XT
WURi9Ht8iTwpHJOvpqYHFU0YY6PrMEQpjbViU0Yh4hDhqYlVfZs/yeqkOxJqWFfJP8gZUza+lG5U
r42fOjP7IzvOqDsver3kfySTIsEvMvZVEo/PS7KGpwxaLss0fCnudMF5x/TutQuO4YAX/qqB9vqf
BVKughbWv2uwZ98Sk8nVlRWSGhe+4v7Jr/S/LYQUZPjTh4l2jvtt0z5m6PBIqM/JKF3CPPLnYQSw
gKqBlKhkxLJc08Dqr+SKLuuSlDqaoF35U7jUpkTZtKigEp8jSTA/Si5dYhrPJTZ25mA3+PmdVBNo
HvseIkLtMsufIuNXVjWZR407vDX2o1zY5ebJkJyNUEQsUjSbC7r4u3wJzuSd/3dzw57jxWwxHEFM
oConmYUSpSwLHAU9eWhpeEeqnxT0jpblPIvIe9n+WIFEG6z2e61Vv8KUmaO0v5oXPk4e5qzcNjlp
iPRdb+hJrYutJL/kvuhzSEHlX7gTevaxsMydvKT8lzUG8lmSIwArGJxyVRvXvLh6sVlmn0OfbUaL
HWcIuUvyMZfxxVpFpyhcpp/AaHZxMixPlacPTFi1cm4TTSUy9mSCZNJTqmVYa7DgM6WU+Mkrnecl
YIyqlbyi5Aij2D0CyFpKNjIjl6q4hd0CwFyIw9wauU+gB/5IybRqigfHSukL9I6DrRDlUwchhvLY
KeUxSp98zwcp1bS2+dGTsdfEJp5sFadUIgfpmFF/67qiThFafyIX7VQ33gYutG7Uuy5AVIo8dOzz
ewXqXCR7PwxJLuXw12cLxV+Ys1WByaB4vRTg0cy/PdurzdIzsJiJnwrtdNdqdNZ5c1OK5i2p4r+1
638sr2Uz4mkdgc05015CGMU+7BblfW5h25NPTxYYTbUv/3jdjKaPs5aqbwvDuqOJ8msW/a8fvpX4
IFHIbIkT5YMFOCkrrbKLtlK7lBq6fPylMOl1782wlTVavpWo4rnv1UV+Moc9a+S84kZ/1eTfZbVO
5/Q11YH+/dvtK9p1IUzciSxmqZGZAZm21nqSF5RwQCR4lGqefE5xMu1kAZLpKNsu0HVyTNmzFEDl
cQUIucxES0EqUzYSUZAbbbFVIvckZwZ5npwYUb0ekrLCSZg7L0tfNAwfHv4DLopKjqFS+fPAwmH8
CVui+JHJKLGVm+6qtP62x5g2eFhn3AdZMTp6BGSAipavTQ6mjo1eCePrP4uJxBOigbUgusZZc/mv
zEg+TRYatza0l5JllMNecmYse8ZlmbXqet318f04xT//3dLjwP0Y+blmahhl1Y/GkGF2zfksnH8l
1JB36aRPQVc+ye5CYulAEm4v00Mehu3cD8J79hx5oKwdborFgKcjzCcLILFEk14qtjoRYcl6U07u
phlY/7uSnmnKthG+38QtepRuQN+jkGaZ5rFuEC7Ll/wleSP6YB0StAGm7QGcePq3qBJ0BcVHRll0
KKrLiEy3Hd4KbfolNf7B9eYE/imnQgn7vAjSSxdfW48UqNwnP2yujQElVNZhna4LRrnqo7yvOyjY
fBLOGGPSc95YgqI66o8QDndSYZSVQm4WnmSv4IflzdB8tsRBpqv9tUAOdcFjjhhDBBt10d6bNWZ2
HnuhL3Z59vggw1H+W6ROMshlADsKTJZA2bQVXlxEIPKARfKbd6JKgkJPQk7UvrRRvRX0ivU6SVEG
13/TDrU/Y8sRb+WWS9zaO92xa8fdUpX+VILsXerdshuJ5jE4F4b+vrwtM52+2jK+s2k7T60OwS1X
CPjp35UGV4xaoWz0UqfNJQNObjmdknJbMllWFFqgUcK4P8cdD9XMmdOgkaBzn++UQHGOuq88AD3W
N23gA8csFCiNfWWuS736sUIrf7A1GPixeszKwr/HNooeAAXHCid3t50DRwpcIyxXpDdm8aUi67k5
dbrL47reOi5OyKZXx5suUbN9NJg4S+jTvhnQtAX5EB8Vv1aAUnercc6DGzh5RtrwEKI2Izvjgg7e
mUZQngqk8ToS2UlVhufQ0H6sUlOOpZnCM0S+ti3C8mTiRXYc/USowwZwoyZzdyMqlFG/Q7n3Xnf3
Oh9gBfMI+xXsLLZx7x+zDDWiPpThTRuaVezAXcd0mEYx0KWhRZuan/YmbHDetAIck/XZvpr+aN5p
5YiKq7OucaoIPNzbpUb7mPm9tTMyRI5qvbXiUgcWEVtrDnyAWleOkiN9bx+1TK83muPBDKQvhB58
DGkVvXhN+9pYzUH7Ead0Tw/OfAi7QeOUSl8IB38fBtC1GY1rU5PhsbHU2RUSIkFwSDeYRY6XCXFK
oaWbvqn+plCw0nKC5KZyrTFg3ADtUlc0nfaIpvuN0QCvyYZsWNXl1IMJdamgO/HJmCjW2maRb20l
tNcTJrUY0rCutPSH2kPwYmjepjWgy+fpC4QXUGa5cc3S/phEk7ny8IGGA+0+ap4x8Lj6u7PTe1oJ
NUjzNFoOmr62CN/UfvpjuOMZtyoAeaERb/X6RaGoHSXRXeeU4xrJ0Rmo/4sGhXDVuQNPhtGvWPZh
qKK/eR3ibtVlT0BvU8n85xuncvZJ4taEcfRBwWnSWA0mPl9mvqgBXZ5zo0Cvpre9U99ghRDGjV67
GSK1WwHT3jVR8epL84sBDqSq8KlgKhgelCjf7dLz7NOHqaisDzjfimFJSIcsmeSGOrkHVDnuE5qd
Z/pz5165FTRiDyq5nlRBvh8Hx8Rg0KSwC8KJxkbNPDazPp6AxrJKp7Rz63ShASP4CvtWu6dtm6TM
FATHjhkQeP2mN78wU7Z3LU2B0u1+Iljbjn+Cbj677GOryOzQhpU1QjB9PKi1BUisKM+ug2zbtyZ1
53csppkfw9GxZkwn8ubkaGm6UxLIfz4r8iqGZ7kV8r7js0MplgZdXC1WimG/T3N61YrRPCVBtQV0
Q1tIVWKKAmBc6/VN2NvDagyMZ6yIQTZzSo58mjZDTDiGeARQRaUqp/hJWvIwRI6661W6JYIyWNcx
4kwNrP5c5dYWdzJwEg3S+nro8QmuD32WFQdVy/KVlUcj/byPqm1q+4h3RmcJyUfeRd+CuNPVadqP
hFqzNtApVYBu7vou3vtaP60Aj/yZf/V6egdLi3uEY+KQAj16hKSRtsOOhm2GGmxmXcRqxjDsSoPh
4uTxfgjE4TBBiRSp+utAO6Q0mqq0LZ/qmU/tGI2zotx+TSazWZspnroYVFT0y04+ZcUvZS7oLpye
Ci9HujJXyk7F4tu4FdWE+0+I2Us2gkWoYloT6+E+c5Dr+yOEJK9GyxhptAGI2YBa5hmAT03b5GNp
7QaklWGbIjU38KNBrbnLtQ+TRPnJt/ptn8IHmICMbmYreNa6eUL2rmdrM5oo5Tuzu/Ys/Q6FSHF0
/Ybm22jYFb2GZRHACW2AFmv0WBm4dKAxHJKg7p7ijWp54i07xiu7GiFuYgthll6/MtzK25SORq45
cQrU6PScWHGXwfv99XzaozrsnLL01Uit4JAmHWKDCfBCH0ynMHM2Q1gH6MTcW0nnuVFDnuxiiI5T
Sva87ExucuSt7SHHnfOeLVNb2Q7VxZQ+tpVWP4Weej9IIj+EuoOSd6a/OKbnpVN1ahr5Bnr3sGls
7dWu6A9P2PfJCPhh6TDBMaLQc/PTq1RIkVZ9HbL8VRtQD+AEo6TJsAXp8mQrvQtuOgTkbFe/oI+h
95feJz6HxqZV7h1K5mzBwQslSG+d+C2yR1yjMQGaPPDriOMvWv5tKc6OuprSWjelZvw5DkNNAZgE
7saixV3/LXyckTsbFFfDCcG3tP3Mjh/FOhXePsO4AUJQgZyEGH+6K+9LtEDPtmOzwLvjASki1pox
9PbYRgFomuDyvKw69pqyqzvzhSxgzagdW6Bwpyoen7RL3BTblKCSUMCL94Buv8OGdzhAszBzQlnP
cLaepV26VKHYRQJvG6U3224ProE5qzM96OmpbaJox8emkU/vPjrbwo4uVz8bv93GU4lMjNKePQZ/
wAOV2zp/zYJOP5VZqp8600jWlaVSUEvGU9m5LDc9xDILT3cF8MDIpANTW5A3AJ7ipcbOtdzylLvG
wRjnYU+r8a3Q6KYcFRBANkhDNksD8KtqzXg6gWDnsL4awqA7Evp7K32scKWOuuq0vA7g7WSFkTO0
RqN5wyPlPTdBMpq0Pled9qGpwbyZM8C9qgZWnUYpNe3ei4FCAnWzHktUWHJpQTNlE1G2brya42lu
YHb0PNqFshuS+g4YBY1COLFZkbZv/fZ5gHG4DtP0Me1SoJ/yT2jo1QkGD616SfVTmYSjUBeuVkMn
ip6d+yY2j0U1NydPrZpTUydXnBYhZXIA6mKA8F1Cbb+nY6pQTmMel0B466OFWmEFYpyCso5QS4eC
v01XFWeEzDduaTKvTZfzxFxVxt6xq4Pu0M6vqQAqMmyyEe9k9XbJdNQ2Q8EPWa4c4lO1GrbcZTLL
chWTLCx2iqE+DXMfbwmn2QnHgaq+0WmU1HOaem2jaDm/+QXrVQJKxyuIFbWE5aEsTmC3i1NfWKSR
CK7SCeOMZBiNlR46a12H7zjmeAEWeYIJTXbnDB3EM0JEY+6+LYPxhgPF2US1VNbshUMCH7hwGDq+
+Zq6tBeQlt6FBr5JnnKPQAbJ7ribG38zzNpz5mIulWPhVqAMkFHSlw7HrpJUaW01yVYtMwoK/Qyf
VFu1o75hnSDgCItVSWfsNCX9NqGbZa2aYJX630CoYviXhDu6Xe8NA8gkYPQs7SoaHJa59BKwB33b
8B9W6gQ5MWxSMMINddrAnFYmYew6VDBPKSS3OLgbw23PcQ/2KlfuDCOF2zs2UPXihH4Y/1wb03c8
zzQxdMW7TXjiNO5OiQ2hnbEPhYFubJwm2k54TrAAWmeEwBpA2fhTSaGi9BoXWWl+NJuR7Rkq18j8
jDTuUOd597U1mlunJn0nKEZzWvsKgUmKDVTZ2TgF4E+ZhacsxphRfa1T2txXE9PupPcZbJSx6IEa
6uRH18tPVflVuTzK6rjfTjww+pYv0zhxgOHIA/49YXlupFX0TZa3wUaap5D3SkPCdT205H7niBnQ
t7Fn5MlwmL3aWduCdjF071kbxkuA/wDzn2swYsrZ5HVDcE5skHTmGtDAsK5aLDK8rlk3kIlDtoYp
j6etqraXLg7IaY1IY8q07fCUJNEYN/uWTKguK6tnY7JEcI9axxq28ZD/9pFzi/XMvwvCcI/hHfRK
1/9JJu9h9v62LR2PfqI6+2CeUJgCaxhb88ourqzy/Bw23nPpopeqUTRFc3lo2eyxYgsPbUDlndx8
utVn4CWFc2IraLR81/coVfKhtfCNit5TNXZWU6Bv27J6d7eVB8XHigePuJJIJ9WNuyB1PxpcyFb0
qTYnN/fWpuI7+9p9CciGrFvqjKsem8hDp+CqE9JgYw7UgEHwY1c9O4epp98kxx+Ddpo3C2ddTsQO
B8ka7vZIskgaWzfabFrnWWHxyiftnCPQR+E539nVvpu88s7RrGora/kUaOEa2zF1nXUaK/xGAXm5
LiqqhXRCdWt/opocmKCU0ofGxaeiA/eT4ulnaOmjU2spNKr6xy2V6wC/im6hQzQ0JJDBFvdW8Ngo
z0mDMV2vGBtDZGC6Uug4fcxnEk9ny/U2Q5UDp25rWORVhuNy766z0nxVddBcWV7f25r6CBYdZ6+M
jX82yxOtP2/ZNLxUWfvuDxn00Cw6Jfg3s8Qgx/cnNBDmWF/1itB+ltM2FEQDYv78o+jxtMKaJC9+
tWjcOGFsbtXah4GfrlW7iDdaP5w1kNorvyCTCgrsYSxtgrUK67UEJS6KlHWqdvV6iueX0gm5FqpA
0RI5XJSht63sem+PUXvSk+DqcP5DaaVwTCuDaW0V/p9InY8eflIbT01XheLdG+3YbinHfStDG+KJ
DIZ91q2j0kcbWj5QkJdYdCKx3Chp567HOSJZSGZuFyiHnMjp0FbuL6YkZerP2KoqhKkIaUvGQ21X
743aeWt30Daxqd15cfE0NC4CkRQMud5cSgMrwXHsH5rBvHn5fC1hf618B/sNhDTkMbaNZmIR0oCn
IMeCaNo6ojY41GpVwmFCiOTus3S84px9qqb2qdatd9tLzm0PAg3eClt/dZdbBn/R1W49XFFdi6m+
95cppasTC0Olze5s1bogCIRyWFf1JojdB7KbK7zu+gfD6D4Ccnfrkqxl4VsEAbCbyVjo207h2vsp
stAksvMzUP1evUUYdukxt5vaTePX33mMJRLQNn2lZWQB+rK5m9VPB7/fKC3OdZHe17pr7gYvaFbs
koc3fUIgGhlJx0SFnGZ7x7Ccoq3d9v0Gpxyd/GMIOinp+eO22z3gqIOp199uHPRToeCv2jjFe2bb
a80F/dhMT0quUiRnrkc1VkI1hhxdErAlkXhezXH3gG5/axZAN+mIfXAV9wjQNNs2Q3en2cgZ+/pO
TWj4yVP/AWfdno/t7ZTI3iakuVeaoymbIsAXxNErbTMb5VtuNbfGqBEjYPuRZ1NO+aHcqCmxXMX4
3vEiOxqAsJYIiVWdX02Lnxqzvq9i+1c337yWAJ8jxgPAsoOXu9XWpQMfVvbZVCxv19WYRiaB9szq
ep0nG8AZ2TIJwXorvkYWmjkKLZwn62QF1x9kYr9+Kw++SSqjLUHS+7s6au4IqewYIjjAlopyOyIS
LAk3yGHqVUxwqGcsVhUuE6s2BLA1EgzYLIm6yUfS2sfRAlMZmjQFBee6NThNRNMOvSh6PQXaYO1o
t+V++XFB3EUxOSv3uhwKc696rxT2Ir254hZ1qFM2j7atN/CA1pEF5EzDUWulJjPZLSO9Nrn/6eCm
Ppfpa2MjT0mKo0bTz57TTnP6n38U8mD/69vlF6Wl7oq4tw7dMOT5ro3bDqdHTALW06BL4r3897OI
HPndXKcR+U35Ehsmn21QckRhA51tnLz6tPzj5v3eAOJ/UGzvVqnxdDC5+yS1SYJXZoGO4tQ4U/ER
e+rVVrPnyuzR9bn2KY6AbWk0mTzQPBqynkynJHfpWGux6FLM0MOMNwZ27/jZNoHp6BkG7bjFWxAB
DRwwVSQC8YBIUcmCZUPu2un2uIoeZkNJgacSUBf6pxLyPsCcfjNsg1Ntq1ulKXD8ceBh9mF+BAua
nvxHesVyziSETwDgojVOAA9x26pPhnmPqgVfh6GAezuUH7Gh4jQ6BXu8+pJjEYculisrYMHjfupG
QPw0Ig6t2XCyTQH2OdsJruOAGdW66fMUNaJ+U732Oc+KKy5CdD1UwUEd83bdV4q699sO0K8ZXWYz
zrfQkik4MWNXMTq82dbSI7D1H+KGo1vDP9HLTtkEpFlWVdsR31s/vp41W3pW4X5FsNVU/wYUr96E
Y3klNqN5O9DjDbgXa4VfoCOh0TX2s2gT+8VFvD/ET8Bxi4eygJUGfVR3/JurKzeNJRf9w0MXVPti
tLXVmE2vVPZqDLKCi9dyypz8Ol8VrvaN4OOztt4zjZgQ8S9vsDsPXUzDN8f/ON+rrb1V6hy1gTfs
qVdka5i7ygxPvDKs79miGuZOwa9hWJdUwdeI/rOthvSeYGB8UoIfCKQvuXtuBvJMukdKzM7zozc2
d0Cj00NibcGyYg/TcdmGmJyJMtCqaIJej/Ktqr+4VnGXVVDIrYosVGnNyl5ePLPa+7CB5SzZZSzR
vHPjtk9TRSWjgWzYB+7TYpMWRu2dQpl63cKRKNowX5c+AgbxIkpbYguvMZ5Gq9h5cKaOhsT6VaBs
Jz/YJUP9YMXtKdayHbVZBUsIkoBQ0Zj7GGwqY/9hm9Qio0b7qRFar5brO9QK/Ws2JkeG3W56Vj3c
KZz37KkMgpPhqfPBsd2aNORwVpV6b3XD+0TNZme0wS3oVH89KuRJR8CYK6ssk7OlQ/mOEu2esL4+
YZmB521S4irTtvMhpS15W/LK2xpk46rv/GGnz8V4ZuO/4QhS7LsqPUPQDjdtDrzIrbCCV33rOSBL
v1ZVTi5KxjqkIHQmcgEX7Xg5pu3eTObXxvYFIboF7z/7IdmcbrDI1GfTvZ9CYv84zMjITTX+QxoO
d74C9xgPVrysOh27YLPjkvvxV15M1hYNM66m1AgL6N5VwMqEH1Gya7x5XE1W715ctlXW7QEZgHxb
6UnZ7TnZkAmZLssjlp8nTsphvszwp+TB6mYUa22cwjHEBNCtMtE2zahEMweJyro401dfYe+p57p5
Wf6Bqmj9+yprxH0RO6/V8jN8Kif6jur7//PYbCZU7N2G3rrcVqbN8us6aqu7yUhBJrpdg3yOlx86
79Ms3C/cRhkrMej0EVvJiy5fLd8iEG7ONv6Oy3fLz6FeuNhok4SguQacKxOEtPrsxrt/3+Mrdy7C
wDpOmqVfJo/emjngvDn1+qXTA1LAkVNppAhdXLL/54fgeICaJJm+XX64PDmiYuIQx50o89m4SwgC
SUuU0yCvHGR+PW2I/+2jmqeIIOUhy3OZOMPOD3GGyDrTuySkRtdqbLobp+j4hLHKAaaQ3/QM2lNd
N8flF8Yc+ZfWQrihj/XD8qPl+Z5nfithHhyW75afVz5uMPi/aJvlSWUxmDusI7G8//8va+rDEdBC
cl/NQFtZxsMzhF+8HIauuOvFmKU1JzDE/DJCNA6iuB0eWcGrY513nMGj1N9wSs7Oij8dEoVlDnOz
at0N1jM+z/uoTjn1qZQGirh4hLxCyF2CNrbqMqdTDxUuuo+dGcOWALZxU5u63gU+7VOARRUwzzMS
9KgAptxDvUzC5lBBH1n5qFHWrpZ+zFihDmaDLwfJK3ye1qVC9X9OcQ7Sw5sEkklKlNIn3oftOw9u
zMJCPaWOujtS58cKMyTA980uGGcPm5F+07h0pVW5zySJztS7B2E6j25GRsMj9ZATsOPscelkT04w
qp91lQIOJxnm1KNKZQRISbDFewLn2vI0uGRhHN+5L4Nu5/nRVVes+6Trd0M1w/lJg4tuY7ujGE+t
j2VWUhnOGh3Ku495FF0hNCY3PskJuwL6rdCyivM5JZ5jFhDVd8F8bZKEZ9UuvIOmfdMzmFYaEJ2I
ji2zQ6mfuG99hL2p5pTHrEv3xpgfvPA2pemxG5T04Fr+wbbVYF1aEz0rlIJby7h38vbQte27Ebr3
TuUOWHE3J4wUVZZp1kGK7S8OYtg0rs9ZarwFlUOcz+3k8IX2gPcbjA+UAQmNW1q3c+SF1B2oAF+T
EZjPnHKOQuhP7js7AMHPe/I2zVI8GrWLB2PJ5BS05X6bBs43DRBCY+yvFFleFKeEGO28AnlotvB6
ELQUHNablrXMCiaY69W1tatzVH4ZKVS8EV+GIdq4TtsdnFi54NBUb7IqeMj1r9jHoQaL+RDDeYeN
e4QyKr6/XgMEaiSxu/J1vDYjbXpVhuoFVmaKLwwVoqpTetpG1Q3N9xyEy/zbYUSGhhRgs94G8Rz9
uJmFgyShFCZteAgW/U846XThsgHWBTeaPkFODSr8ZtPdslmfipATkteThzPo0tmUNMHzRhAkeWBT
I1KjCBvRsLV/ndJSVkElrZy5iTpj3hvVuCnyqDp2oMsq6qD1wLYZWpLM9lrSz9NumLt9TmHnbCtk
gnrrdTKp0ZsKgIq+ObdKeHO76Kg7tMPSjTROgujV1VfMa656m26KYYKikh0pfcE1eCscI0G/V12D
INtRHr3rAZCsXPJSO6/DBzRrqRU2HIkxTHkbs4qaNF6iybOW1494rkmi6NVNy2jH6Rcda6Nw7HSx
iEjmnAxduFEn7aWtrScMXXe10Z/8PKMUACQ3xhetqvUzFRRvw5yjrq8gj8fFM51PGbRb3LMJGMr6
4FYV/S8uzht1++DEJV1J6KhZTPdNObyOld/QejK+a1G9cbmJ6AmmnZP0/4+oM9ttG9nW8BMVwJnF
W4kaLUu2ZTuOb4gkbZMszjOLT38++hzgYAPZ6U468UBWrfWPMOHz1pcBkRwO2X9D/5mT+UtibHL1
aRonSlI8RrX9GBMr7pvFt9s3l8lzanZbUmJJ1UzHbNiaNq500wMc72RN9VmE7R6AiiI618pg27Ps
YjkNcSyV725M8L2HyiG6vln8qzT6WzFZv6J+PBCl25wI8IEWqD5xzJAsXpuvxOKWx+l1QrKL24AI
0bX9wbEXcra98j1j0jYk4P2sKtJsuIKr4YItNge5YfZ0B0nmbP7cgeAqT59EzjmS6AQP3ZowX1XN
fWnpUoKWw1BF77DbLVzQro/f/32Cw5KkFJ4pAIdGBBRumn4frG1+fXNVRhxm9P6Ru03EeOPIF08G
rwpmF0a3uZGeTwvYbWm6K/ch+A1plYdMevdmJpWnXugiaOL/jEQ99S1MQ2BCG0rqs9an1yiAxwoa
yVLoetWBAJPY/hYUHkoAv3kDlkDvCY5CIjj/v4eMoGwgATrJRx2mQn9IfDTg6E8UieLfoSBxQ0wj
AxnVDSqSYdaTe+m+8FAhlaBtRSlns7gGrd9knYOkAqgEzq/U7Cmg6RLwM3qIJ3P87bZ9E1I4SUuh
n7btxjeBPUuQb+KZ9LtDy3WC06vjrxpMfnDhOumogSxaiICm6qw5jMmoQtdM94EfPFbQkhs/bt6Y
Ck++DRVrv69CJB1TTux5vtzRpAfX2j5ZRvUZeDzYg/eERPu9sZv/9ILDTCz5sSNPw0PxerDNl25A
KlB8SlXw4PfzP3C8xyHeVb76ZMB7GCb/NMVq57kTF3Ye+1uisO8+wqAlV3fXz3IMzbBxmX6YemIf
G6fDEFlwWGbTjYykzzx/NOrsdTb/em2FRGQsTrFbU6RjEsDR7AcffB6Z7C2PnYNH/sOOP4GwD0fv
6zr9kGaJ6z0mvRjDbsB648Z/IEuPrq/5FCxKnXo1/Br69lKpHJEkHZXSLx9MFBZeLH4ngfVOO+Vv
V/F4iDX2nOr3DcnYv4J57FAh8N2YE+Nf3RkfA3sLomuyTLJNQXoJPRmXnAbxwprhq/QFbcWZMmdM
/PcyG2ls6Yd3QF4CpNJ3B4xmWyjrrlz1u0GrQUUnHnUY9lblz05rvFQWjoSEkaXuyNYhlriiNlkt
n1ENzckHdhpIGZ5865+I4NlSuJ7EYShy2zvtQHoni8+65cbsiIavuFqoqWKCOni63ud+QYNK3x4N
d/ggCBviyNafk9ezWZX5S2S1Pcg1uCxX2HZEvcFaDJlu8FgBJZ2s4bo0/k5lDxnQn2kC0JmErJcN
5Z2NhlynQ2rfp5bYevO4I9nZ3QI4mw/l8KZn8xoIbmm/5Svr9QNVz/zEyIrzYJvvU+a95k2Ew899
YDzZZct4g1KqrnF8SUEDJZRm5N5bEXjcc+IWz+qVCfnRihsgPIKyt1PtPGneXasEpac+g8bRb4pM
+7Az8EwRMT61yS0zhKK3VodizH/NZB9uSs/Yz1F38VGJozJjrpzYirvBe7NcXq1CQ98uwVprXLjv
cUkkWZVDTGPy+QSHPrUEgNtZ2Z7spXpbgLvmuqqPU02sudOencTgsHfflVJZaFrjdfQIUMJDwWCF
qqnWZBGkSR+SdPNeL+zpXaI/enrYkrE6L1wXc5dyPMa7ccrVHnj6Afd1t8nnQKwF7BijUPOCuchJ
DQiuBjtkmyT6i2rMKrlh6oqoJMNs0IvjTzYts2VOYidNSifwf5QlH0qSELxQjbBaM+x5FRpU/rvP
fwGOEWAVIW+k7fQDMumVhNjnk/dIMhJXH9AczyHAR/a4mPjVDak+a2zKkQMTx9uk4xfHWs52Xf3J
hMcbBrdclzggrOC5MORXMc+SvRMxA4FRzK6TeoN2+U6YBdYbp6ezRLLNC4brwH4tCBKJuuqUygmB
BGrt1uBhF/GhSPs9eMEzzcfLplxwvTljtu1j9d8yNzCK+mvqfw3WGBo8eDgHFv/kdSel3CfDscqQ
bNhqB/1GbppLQkeEZGW79Aw1VRbcVAeCwP/C2GiOtnGlMiwPa73WV5WFv7Pdr9m0PxLb+xU13kW1
/cNQ9p+jUyORxWXljkxmQ/WpXL6sduziA0Q74thU4DhlBrCwCpe8hN4OrV88i63fyM030vt3Y6lu
iV+hHstxeDMFz7q8+0uByGIlmOXM9mOMl9yeBBGP2663B04JtrvSH1nRiwkP8Bfllu+u6xzjikYq
iSgQz8eT0UVrFcaK9rrOyXFzGLicGEa7eOl685JqYvumyL8trb41zVBfnFn8Nrip6Zm8JorHbBlz
7iLkmDyAv1VnPxqNR70IXR/zMH5FQ/AuRbJTbXKKdPlfamvebUJ0B652TP4bn8NiZ6xdXqLpD4PM
GLCDR3DJB024i6IygcFlJgPfgPChRK+OeJUJI7lG/iPs0j+Ut8xOsJrNfwCM29LvL3ORP5lifrOt
8ZOblbbgY2pZwLUL/lTEEn6CftKQ+TkgLnpN0YyAnUTlFltZTXAUMZHAhnX0u+Kz9TKyyjJgRugG
X5B9X2XzfiwpfRP9nUH1OW+W9yBuroGOjjKbCUDp97lOew7B8QGd3w5B4UXUk41Cj0nKsIpfuKo+
7ag5RFlmbJS57DKXTx/9I2B5S20qXLpRO+AeK87WnsyAY6FK2zOpTMgcspdcmXy+8RvyQgXwRlcZ
Aa5P5pCwamAZivL+5Jmgg443AzzSGxIouatNrB4usKPn3ykF3FD4QIZrdzLG/D+hiHxurYC/BlJj
Wii5L4DzqP58o/YLoRjfEWn7mMfyXb+2mLcokmgTOqcieY1QIhBI+ZD49t2ZiqNbRyPJ18s17m3G
iZYqIBE51ErCy6W5Fg8j82nke3v6tdolCgttsfza852OCBdYyjlo2zrY6URlM5m2dliODkEoQL0T
R+/PFzEVPinjSN+4I9NEYRlxzGdjtY6vigNf03YPs9G1+DXLVqiVUIKfccG6BIec6/nDnlENxIYe
6sA2b1SB7W21PrFJ6m54mxhkYeEZpR5dQ97BDXidyunDHqp/btnDqXr2jSwdjuxlgaKqyT6jp0f2
UMKr2bkd3m0PqLLIRhQRlH/CAEQEMRaf/vgZUOBFnhoEG+VfyD8i59YPT2AEhzgY9tQ3vHhEMHJs
GcCMhFGyMLKmqOlqiPGpQUMTUsh5nMDn7EG+ukmX0dv7q5DOLg3sfI8Pt9pIwZaVAgo6WOc3XVCf
ane4p7Nj7yz9j2WIfU9SIlMhB2CCKRPkjihURTiaLWdlce1MsrITSVHzbBIQ3aGCbKHPI/XSaGj3
Yb5VZb6b9PiPPjXmeuZyFh+6XR28PeTF6zl9G0FKD50lr3EWQxlNNBBq84iqEnt1/SwsAE1tyq8y
IUi/w3qzceJznC53JDIW4TY1AyZZYHX8lmrxN5nJeBvtryynzzFCQTLTDUkXh7spuTOAKsHoE9vZ
yBiUVajPuXL6g088A1mnzCf0/fQjaiChH1Lh+IeynxMQl+VjWcavRqNgKTljFCFM1ao9jubsgztv
H7fRa5KAARfNQIDu6P8L3PFOz9C+g9Nv4pehFMV+fU6ckmck0xH9pjg8hgXSWHTRn3ixnhZWxTxp
ngyy6TYEiH0RwBdSFM89Fg2baKxOzqI+qBKi8RBdBDGxCCTR/41DxWmSLyH6P67mJmlCfwqeu9L5
LrzsnnDkbUb91qxxkHZ+XrrktNCx61UlOJFP4lhf73oqatZfJOyOdtPEPK4viJvgw7DGOcf2/s27
T1guS3STysffFT3YJ1yXp9pw3Y3Tz78F0RdZ9DX42tv0I1eKMx16PJyswQgWajP+hGZHmlgVGK6p
7QhIarMSOO2sJkDGaY9CWnSF8i84vnjm17tqiNJXj0w5pjr32uceAV/F0VhIgy7JsJtjZzc2/Vs+
hVFvf1nr3RBLqOoo1U/r2TmK5d5EfDyRQJ9ZN6y21MKd2Pg/PVkdTV2hYJ/pbY36M0lX3G9sqxt/
RIEzNqsrFa68+ltoeXO9syFS2uYbM0K0wRNuDvUvYoyMOlkOegQm1COz1dARZBNn8o9TH+GU38bM
6vY5W3uAPcYqibGriQ2hhh3UbLYoNU2Igc6Kbu/n07mjxo/jYD50efcq4ynElfSPKld8o6+t3Lk6
Mk+GX3x7Jfxt1vzJg0w9+nhSkzUFdWGlf0hLcR84Fjn2GbuGXP7R2TbuiLOPpvuASL1Q6ZOQCIer
npLwZOx2SXSpDYHQGtDyUEcacrEyEVGoV0KfjsrKEk5EXNj5SHdUXqIgN+Px11gIttl6OHsx1sZ+
+GtMzd8moAslzapvx59t4u9DczLrLUTbKUDDETf1ofKKel9DTm9V7o5HWTo0sSGt8BOqBFBZkl8w
PJTrttLXD6ZqjjKfH6XnnwIkZb0rS5wV6kr/zx7yD3pN48StbL3x6vzSG+pSLfqq6abkgek/fEI4
s9ImbsjB0k09mVPTQ2gn6qbVJ6NotHHpXlgflEkF37Yf4V13PnzT3zaNevbIYTfGSkLilxZs785J
irUfqOHWUFTRTjIqDvNOA46d7Di4W3J67f3B2hAjmJ8I5kIbZ9EaVLRIVtoZHb9ymY/be1c+Z0bO
1ceJBYrL+0m1qYlmOB8p6WWAgBJ30EGPFJRM6O8MA26iGs5l45ZblyNsYiqMZ5S/VOERRs8aGyqj
OnjFFPpobSw10Ww2+B+5GTwPOHmxcD/Xq605iInLznklhQhuAoRrp0WqduplSTzqF5soDeOgP3M/
4otw/WhrVDQHGjHfJGTCDtVehAsPTUVqpVRfsvvw8ggrk5hjer38Z2C1fSD8e+lhJm3KiQoorS7k
I8yh8liJyJ5cNb6u2kPfH4T2/ZNRrUnuO1Lg+kcCq3eFbGHBGutpzirsQ9r5qIhhDhmKr1ZuoYph
3FMu2Rdu1f/nDng056aTGwrQSQqfmvm2oJpHafxfXwUaCTphHC778LL2a9JzPZ1stzvWFeNUnC/R
vkPiOoG/AWh11nYGj7Gs6DS1BhOZk78jZ58Tc2cC8dPezl9rnqdlulUd8J7NQNIXw5GH86/Tv7ZD
++Go/I6sAtkZvrZwTsf+una5uNKLtoPL6fLDco5sUmgfqQV66NCx7ptiRIJCvaCsaMw1mwOpVutI
IVFrvY3p6ki2Q9ePEZkVpw4/5QZZ1CuhfmTbttsM0Vqb/xpkm4atbZu7TvLNs+bgHTZQspfyHZuy
HotGmbww31FXLAyHh5cXZ6hbov9p+1iG4uY5gksHv10Ph1GO2ZuNz3I3YhqLWcIGbPQJmL+d69Mc
p8yfWY6+zRmfgbZ3SI8Cyr9Q7xljEYeQfKGP8iCElki2QwrKZlfFIYnxJ62EEbzaDlnPLzJJj42R
9CygU7QVA4hFbGZbK5XuNhmGVzJMZEgleL4LzDq+JDIPifx6KfLobUHHsaXnL9i7Yr4NwjEuMXdj
smr3A2Vccun6l4CDgLds+eWqznzXGXUOFCfsNZbJo70O8bPD+wsQ5GHv6Pxp2hR2xYw4C7AiUxx0
Yr4GU7qbBKonMFAVWq4HDaVS2nEl8IHvAnEEs/jClYynk6atFRgYAuLzRvWqIk5VEcf9UYiK9Seb
n2dUHHk9En7kmHcqKvisZ4CYpDQo3y6bGHOKaXGHYaGUDGm7DjggpH0xY0GN3xYrCg2H83scP2Gg
cHPE+GcMNMt2CWImWgWH37kb1V4LI2YaX3ZD6xvnOrW+0W0Op84NQPkkO9mcYqkQaps5GPDiKuAl
54Ewe7wllS7PLFIXmUf+xqVKeY8WcefWdGhrVcgt+SZmSKv0Ibfz7tT71mWxu3Kf0U/tyuiAEpVq
KSxa8eT9qSe/3o7tcEqADTetAb5TO64fqs7IQZOMUAdRfTBoGyZgvt/q0vqI+ULzgdAojjr9jpVn
a420w6QKz1ObToQC4RaJXFIOVll/4Xl/QYv20dL+pjxnu9g0kiEiAh7KXkTsj0czWHN/ubXXF04E
PggmX7CktNilTQC2gHBYpQi3YNwMWFrGaoPuc89Z/yB9yB1z0Oty0jzIKbr3VUMNggy+CmO408VV
7gKfaHknfsxNvHEuwbhtehwWUH78HSEPzwLm0n5wIhYMo2hZOQz3+Bv46keLeWSNeJA23cRj5srT
jE5zm/gB8k3JRZXR3mdLAvegXpC8Ih3I05r3u7f3ea/bYy+x8TWdONqSUAzSOzc5aaqbOjO3pKrw
je4Zwih4e+vQxWp7/jNpTpzmL5CDi9uJqmbbhKEjCsSu2wenpkMPcbq3nXrQZm8mDrVpATSlk/sH
P51/05Qc8z0eSbnzDLCgVKD/yMZVtGfzgWCzA6JjAOU7qPZZtnCZ8Ez0tJFmifKArgsayh125snC
wJhbekfMf/xcGh9WJL+rzqKNd/HYLwyEtbN2nEeysi7aRLFg9PNLhGcumyv3KExQBUcjzfA9azoS
IP5B4L+5x3KDSdArNkt9sXuUlUm6GGFEfz1aj+RKHoG7WSJBSL3xRd8mYzUkuzG7+FeaMadm/SUt
SDjOm+yAk7Sj+MfcWb5TbhIfrn8kHF4ECE5njGohWvYQd/YD8VTP/gDaKc2ZHc9/J91eb40iT5nk
+JaOwiJT7jbkgc9uN8c7dynnjVkvd1RDm8yG1Iiq6DlxFpRlFdJ2kvKxBQ1IdCnCstn8OyOUBoni
Zdccco0SiTE0NCEID5GvXpB2hIj3Q88X+Yboj1ffnYJtV05oF83lCbknhb8p2z9tVE92bb3ao/ni
wB2SBviFVZG6tGQ6OXX/sCQ23DV3zLmggX4akvwJvOp300pYvrkgj9hhMyBANVuLHfsDbkykW7p8
cIz0PTEVgiqvP6dl8t2QIwTgCy/tJYSnD+bXnOr/DDlsVQ/cO5QL/YaMevbYEI5c0vU9RhTvygq7
QoQj7hxU08V24+lAiPCrUXw4+AUqJ7O3VoI8KevJVkxmZK+o61K0VslbKVpKpgmKY9TNJXEGHdUV
VvTuT27AxE2lIipf7X0mwphx76uPbor6h1iI/yZdXnDbV5Dm1pGa9Cn0iGoO3cgn7r9gjAEhDMHJ
mRCWhGZnF08yc/BW+HreWvRb5sfC0N7JBSLvKDnfYaWytxLxkx84qKhrsumXhFi3ZRbbuWLApy+a
StxyRGzM+1DM6N08AyzAHal+nO0XwigRBpOhc6YxBtrFiIiaKckL9pvTnJDPADNcGHx/7dEwd6hV
8FJGE+NbGcw0fHrIovMDvdGVNlmTkuniNNmwtxwcQ51p4LVdzsIwiyP0CcAoHhYQz+q0TMA4VRJR
LFKC+8qAZJ9IYdBsRwezh18cvPVZlXnyPgwMZIEjsv0oZ3HOevPuFUSPT85RxPl8nsEqd97V6KY6
7OFntgtWy7QOfGZLgmcF/Zy15E2289DmZjC6cXjEROocbA5rgbpf1aATPWb/8YlJ4aXTA+NESlRC
AjcB9gW8W3fMS6YhQoKaeFjzBMMXhn6apQc6AtKR6ELQpG5w8BOohn7cReDEd+ZHhzJXaDm0BvME
2NvZ0MfVP9IpDWTN+t/UsvsFA0qBThjvS2qjV7P5TC28tRsPLxoT6TaoJ76DcPOWAaBLFhT00Xc+
48mjcXVkhaUCB1H6pqlkBWJX92txOM23qhwpBAbdMJf0uKQDf1y8MHN1OBu7pBNnw/P/tOB6JjkE
F6e0TlFSNo9eyskukw5fFIBdWCsUUBaukKHOop10ueeNSB2TaqhZq42jYRnPkRuhaIiFi/l4Ycjo
VnvOzw8FFhooc4lRw1umJ8iqiW0UB4+7/vDzW35+VllzdaYABnEmD/f6a0Ht/d/vQgHGDAqWvCtx
T6RTwtS2beYgP6qItHkjXWQoO5STTl+8Cp+qNkQ9I0yTRyxdZp6b+pcuRidMWn8Oa2m8yBJC027J
SKYfFfX1/K8UTvBQ6QsnHyuFS5Bz1/dh4aKoIagRhK9xm40/Y1pCAIloaWG6xsPh8pnS6VWn8WPd
+dT35u2Dt9YxdOUSAns2Z6XiJynz6WGGKahKBirpO0dEPATbGacEC9+bWeQBwJ0fhG5JdXYf2V8O
7kvpeOnW6zBdupPEIDCOWEHmt143MKjGanlHq+RiXTpx8m2nZpxp5BFgfp6LfcvvLkH2VCU9f4bo
TnmLRYDt3qZmzvwSCD12RCbj5i30V+K108WS+sOrg+TUigESdGaQTS0UEcpoVk9Xg9FtwKrqrsmG
6dNo+Ppe4rVyStuArpeEWxnJGNZDD04F5drHyxfI+8gTIvU+q6MngmL3i+e+DB7lDCRGPi/pyFY1
OS0Lq/jrRlN8MJykx4GkuBtokQ0GZaIcArqzwZ/Zhfz92HOCzwqROV7gx5noKiyvDqqAYH4MhMOI
NiU3MSR/yOwrz2iZi/PPz2RvSYhVv04Pyp0ePNcJ8O+tdqP//anhYfJkG0XdvT6pP79iYvD/v99k
tTYSK5cUip9H9+ep/fmN//+P6RQ/NwQ17H+e3f9/wgPsSvnG9W8SF9z/PtjN+qjrgcaE1UJoHOQg
Dj//DnfaxYyXb1GgXiwYIViH+aGwqeJlHn2zGh5btzIb+sJVFzbpSPFuVtIuUR0ztcCGkKqaL2QS
U8EechJxn9xFNoCKlK8UkkUpTKPr7mAcOnzoyZ9agIrzCZeMHVW7tWoqCcZJ7FJaoSsxu+fJ0MnW
U/Mu8dc64nz5rmsxgGFBPCwLcvR82LblLR60vsYBvjSXkyBMjIqcWXA8Xf7SPYK6nmgcJVSCZOhq
T/KTx9Wmoj1jNOtL+ZKp/rc/3XMzZw9aSPorrWRD7THka2JTKNfQSe3G/j2R1nBc9XRSwh1ST0Nv
pm6olcQTp41zsZI2Q5vA7ru8CplzZkCNtbUnTegtGKIGhx2i0Lnde3NR0n/8Ygr5xatk8VwRTIIv
7MEb8BM1kf1Smn5Bk9BQhXIKjhZdOQSZM8oLpkjPhQREQcDEBUYxTVj3R8rY4ZsKpjC4gC1E+S62
o+j504KfRcVck/JrUqVooFkdpgVypVxAnWVn7ye7h1xAb7ttRBJtJKlim9kXewLAjUOr92WaZrdA
B2xp1DlFZY1mJn/N+/KPzofiecqOYFCkTKA5fvBG46tompHpEG+L7ymcimAKI3/EpSv4ryxdIL3o
drLXJSi6SQBeLc19XUBkYLFJj81c2jCaxqkbpnHnO95jVnZAPJFk0iuDsBoh5JzRYGQYx+NEYQVW
JURgWkMKVG579On9mLqUiyDKHnn5vzEnoYiO1K956ZdNo37LhaMWCNYL2IaGAP+DrHSONYLLbyzZ
l/B1cua0qsYbYKQ7uKAzUKO9GY3qeQhspGOGpseKI4owr6+IbAa7RTQej/KaxrWxddqDaXpvnvw3
GN3NyhhTqLGTm74j03vAVerY+pSXNLWnPYEcgNgdsZTiYPrYd2ZQJM/HJz1QELov7vPQ/ZZGUR14
MMn8heiDG0ByjwgKaU463P3Ufldm74Ze1/6NMraHIuDRNXxZX0Ga6QP/I+052fRG2h9jjzF6aq6V
nrKdBVBztJI/HH1rNj0GJ74AiLpgMWKKpbMHKgzio09yobmN/QjjwMTYY9v9hav0hnE2WZsrQ8IC
5DHzcifsTOR8LXg96Wx9dc5yWZ5//nFBGs3HPqy+NogY4Vln0uGss5dr6zx6DpllQUuDDeH7mS70
rnboJRaZe8jNNMdgNKGG6fjoJmaxs8NIdMShQ+pCf5vHOTnMukJIhSIDYy47M79vFs4Rwxmitn7h
g8kQqaVecOxJbzG+Kxu02bLU3iwyuHycz+owVunj3PsBwr2UuSZ2PxxCN/ZtTaJiEAgseyafuxxB
7wiXG7dVzUjAKYhZlvSIn7/BaX2S+WFohJ77c+ZhYWPZHIJj65M+U9eo/fNWhA7+WYIqgrWEx+eh
GGNxq7Aq6V5Op8RQ8z7o/HRf8jocEhugoH513RiYGeeqkamYOrpqW7YYMvrUZfZvJ3kyC+NzKMZb
2i3Tay7E70ynn1bQR1yE5JvkVn1zGU6YBKHBRVJd29Z7tzL/hUsN9gPmKMx9k9mUsZOdmOEa00MS
Drp4Rbt4UqiI3+IYYUY8pweQwF9Ok1fHxuUc94IEX9ro+5uS/AWoQkxVTtpvVYNvMOmI8JkwyE2a
PT/5HvBioPRj1VTNavZLmWfIkGIdSh8VjhSS2vUnrikIFjPAQdG2uM2rG4EvZ9XI4+h53tp8ZYeS
et1MYsDVf91iuBJqUT+4DZ+u6w/3oErp426n1yCpWFCcsd5HpWcf8FSyf5GXw1E22ZeOIBmAIaLM
Yr8jVXEunxO0w7Ff3wzV7YtF1LQlxN9FyX1PqO2BEeJuWy7agYAEmoQRWgTdN6VrARmP6T0bl/Ns
D/NOLQrYJrFQcQQtRdQ4rsQi917dkbc+Z2etGEzs1iUSEi8XxOorJIjiowj+WCSJcAi1702skOm6
UNF0CHqd2+B2IlREyMF8yARbZZ6NMR7VUOdo24jVwa3kq/To2uNvs8MnI+wZzjsvSP5wXmWWlWuk
72vQGQ9mHfUk/b2UVrsgKxmfi9E1N7kw0BXoHtMOg36fER6rWVtcEv64Bs19G3lPidOAr5NK5y3q
C3Mf0rUUK4Mcd449PVu1+GOrOLTwX+suuSYEKRu6I8rBZO1wnOEN66u3eJBNFZLEbPxeyuAjnfpr
rLpTQ0l6ULYPzdJffcWLNWCUwCVEeAPSdng49g/i+J4xcbdbx8/0xnarb8s6DkF3jqzsqlyieBZI
gXCICanX1WMR9VaolzDwxiRMV8UmYTyUwi0HadcMqRWiLnew7qVeniNSXFTxZ4GwLG2v3dsRet2I
NGl1y4JoDMHmLlkMrpDUOOkljt1tZfk7rlyiGgYnzKT+u1jVbU6jhzKx8t0w+tStGFcj0t2xEPqG
NpWgs6TeiGm8+JihmeKh48jGUAiHYskyRZWmB7I4W8RWpBgTncB9ZuMUg8mXQzcfdjECSCXZpZny
dwDS1Z/svStRx7tuaClaYk6tHIxbusP9qobn3JCEXeILLxVfyMSd3sscX5LMszfcXJciFfMuGvQ/
4qt+m5Z1mRTcplDmSwxFHdKQ9+E2RLVYRPnMnbFPhNsR0yuMjTlS4ZFl1n4mTp5jDRwjwy4J90BS
g3nMKK/aRsW17L2CCMP4EfDvPWW6SKnOJA9tuBnVTmpnlX/lW6vN3hKQty2wyaUsV0fl2IZVNbwX
gOY44u0Nnupr1sW7AEep3dYfyKGhLji4dyCU+zHzktNkmvDN+dGqICuQwA8eNFyUQQ+OXnvF1/DF
WNlgmJ5ymE6g4tI18ZyQBTbY/N3uYI/wXOqGvL6NmJcsfuM2ZsqvKUMqHeuf2+Jmrzh8x6En1zyO
7E1PGumPAAqo0kmvs0K3iHyJOKgOCV3STuZVwwALM7m144CNCDnibiGhnTBEc6/U6sFpy3gXz02B
j8BMdljocexxlDDXmVh0qSQAjcqKTUbLNUh/F1ad4Zw8yHVlsBMuFXMckheOD8N8spPWfkibdNiX
kqIewzZ9TvLFgMOHyisTE+9zmZJL3XHlSDAb3C27eEJFIVCz5/IkqwHFpZszn5vWlfsRCUOEikAA
fIHC8DqlNGrNlUDZk77PBkpR0eLwYVreTD7HZ4Cb0OqaW13djHJOd5FToO1TASosIGezO+og4XMo
zafYQInpjxGEgg+T7zABB2RO94OWW2/G+UHkJY/GUm0HLb5qoKBdTSdf0yQ+NRQw4wWHQ0gK5Ifp
z/dBOcdqTcNoOo5hK7a+pyL/nuK2+kuweLrRlbhWopohU866U2ob5J9kOjCwwxhsepysQ7GD1gVh
R1vJdrRNPcN4qLul3g1qDCGLEWY69z6I7fPAVqumCBQpcrZukXvbHDIsNdHHaWL40LVvupmgI2P6
OTn8XeqbN9fiK1vqNOws/zL7NgB9PqHJ1exnZAkwyKeygvIF6YFaZltuE3/XiPzDzpfTWAMG49xg
wfpRECbJr4VsgsPsiYsVWOqU9t/K8bwHpOLmKankc1RHai97XDbJVOzlbJ4wzUS7xayzEA0AMb66
CpEjIAQQOemP9r0JcvqFq2xvG/FfO7HuTTUzzqHJvrsFUVBmK1Df/qQJNUEGcZ0hR7YLiBheh77K
2us8q8eUbaiy/ZnSPoduP5NkALgevaQXzxQ8VoFE8SQ1ST+m+15pg1C31BHbrMX1GqUCrGi4RvGo
9sVsI6JvJRLVI25Ptkj+wm0x2s02aBF4R2/NGmjdCfFOYWKxAVF+L6NVuoGKJYcmJHhjXGnNfZkH
KElgpFExtax9KoHN60KPqTSsuP6ZS1M+wvWvIhDoqHnRKE68mHbN/WC10bHP3G+3eJ0tAUVAkmIL
Zgm8jymfjS+Iq1cAkQ+/JMMqXjct4v62mfthxQYNhAzgTVLvMrIpthb72sbKzf/h6rx2I0eiZftF
BEgmXb6qvFPJuxdCpsWkN0n/9WdRc3EPcF6E6W5hWl1VJHfGjlghVtAv30WL25C2ha3FG617DzNF
3H0BnoMzqddJAktpDGtchxyCzKa9m/P4kGvnMTaqVytQDl4hhXU9QQmios8h/mBDr5trZ5twnPFo
fyHigHGDQ2y7njCRHJOIm3nBIneqWC8HxXuR8mJLuDxmc05gIMx+/m6aNPfqHiMUpzZGD/Vq4mQ+
GvGugVoKgEXC7Mmrgyt+RcfOPytZOJXC4zqdayKV1bgGibAfciwfjhc6KJ/EA0pp3jlkEHAR53dd
E6h134pTUyQPypvuIUQ9lGQ1b1xDv+UxZ4IRo2jrHKfYjraWad90AjJXDFTIW0oqWudxmZaSkRbQ
qCChFxlJuwkkJuoqtI662OnaqldNXp9a6nWpHn3T3ChC3yXBHoN/avxNpyDZx6JkGYak2MXZa9Px
PDNshwm55yDtg9jmuUO9ymem/iSuVGJQyD8odvipZX/BwEZ+u5XuPqxf+Mivy9ksT5zQAk6PESQU
bNAGbTGheq4y5LMlIcg43z1SmXtZfh5auDnxBv2Rsx3U+qIAaIulOW4ZPPjMfkSD8Q9T4RqzuLcz
bPddYYTdN2Pog4dCBWRGRg8Y9mkt5WocH0tclbsuHYi7pOVbhmnOqZgOJ8ZwwrFesu3qYCkFoLpE
5XrtTGRfrD65F1X1gREkaKrPySf42EMRUdW5dDADp4IIVMpl1eInt8LdFKtqaxmufVMPcbSuIAFI
KY5DbN2xYoMNOCOxE5QnWBo0JZZ/2BEjo1SrEdHd0UNV9lHl8mQ7Wh6rJiKztTv/c6jQ2beE6Hp/
3JGk/+fYxotSNtNVHzKT2D1ICCd/VcNjag8k+xqV47xpNhaVOSv4ef98lxVqDfofe/vLaHdwR4bm
q1DOqa/z74RMG6abrdWMZCXrFdWB9Mzw8zaJ/7rAuEhb2Nxe89mGVyZ7DK8zXlzOcGzm63XjPmQ9
PAbZUECWUbOCEFMvmhJbW9CIqz4ZsgOyJs/zEEdpw0qNpZ3ahinaGUDYewqWcNFV4XsaauLgxcRB
mtgJcXOkhISYA58lPnOYacbmg24Si/169FoiQq+AOF4sTGYbNRHqwA/BCm3EYToZw9Zs64cgYbvY
g9hhtxdXN1jwf2QSkV5uojNksd8miG5TSqUIoWNomgGWbVXPiqEZ3bUrNCtBo5wJSOXruHC/Mcjp
7eQGNBvvjHomhe201daMzn8f4bHvnyvRnROD23zV+0hv6Mody5shx6m2xJ0qxi0CNPV4p8k7BQan
rXoojoVUz01hfXcixPBbEtnrMCSTpOSo5NfGWpi4yQzy0Wxiq3vmxGNBipMuNrGGO/IVR2rxezrc
1b9yn8zX1PMXi5RjuJvgyWm9gg1QusnLNr1VE2v/qPDLlUcPa1zj45PcenSWZWQwSaCZeVyssvDB
mOlE55iMu5ekNy7JX+QXvcqtgehcDtajwltC5TGGOiQRY3A5nElc1u08XWZCEftsfO9z524ORbiK
hlBt3c4/sfLFgut5j/PIaWtgluDwXe7RETZ9y3HXYXeKhQ1K8fjhDJhMlAGTz63vDT/1N3yUnA0M
pXmts3K4aZPydsjGt6FY8lz4yAxRbZBE640FEXitAk7XdiVubQ5JnekX11EYDSSf9dD/DqV3X9vT
kynEIQ79Zxfcfe6YMPGCY2obp4hQz9ZtHXGTpqsglTGjqr1qBoijwEGxZXUi2op+/A50QBbw1xzt
p1HET8zn/HNFdOzm9LNpuTnURvsk+/YQdYht0v+aAyiyQ1F+uXRB54GcmeB5TXVjv+QW761OWSFr
YpN7zIrEjdG+QpTPvoFQZhp6nXeQ35mIa/tg2TzZvJnp0a1Gd6sNl3eKiKMXuJ/Z0Ju7CkAlpgPq
gvw7AhJnC1zzJh44DsUYRIY8tYAmlBdeSPc81QYqDufInZOTBcRlOoQk86oJNqtBRPPoqvjHF+In
U+a8Q4ex14kPrGY0HjrLA9Rd1mIV2Xgx/ZBUn09DupFG5sEzSUhkWfclbSyKYclPhBSN3D1/2yNp
Zx4gUOLccGuPkyIYSnDOGM190pPjJlWdrzkM8fNI41qEiclYN6cP2svTJ4POS38aAGcchsH0TqgZ
XHSrnhn7HJbVRzB17SF2i+nOwkkVKpltMiW/veijrwVbkxuXnO0hG/AV6wGEmeU7q9kbfqW31UWF
9dTIj9i9UNomka9QOQiehTNtNDJ8CueABpDxTlh58ihKzkdhTah9zjPeGhAZiANmsQl64DEqpV+2
QsfPCNBwOn6NVIQnxdfpwc0cVomjyhlrObBgZrI2rkTGjPT8GxH+aKOJwrQVzzC8OK7LlKxZujQh
h/4g+QTPoA5WhihBvDwFUOR7xK1K+wQPFEaPV1P0F9aPtsVFXuT2qSwqOisQl+egvm0gWYYeY7p+
AbLPI0vBjbVdpmtWQZC9fJKh4n2O8xBLF8wMs0RY0nZwYl1u7gtTn0KdFxcZ4rSZStNdFwaS3ZB2
1ZES0hWEaJw7goEWZMmqzsnT+nmGcti/emPwJN0akhU1b8SI4i8zHEgt9QUUAD5VQZNjVtIi2o0V
nkwZHYfRLylNKXdpXS9hPvGLCZBjIMtOSMsRdKUlKB4Nb0GO44Jubkz5Vc1h1degdRcLiJVxl6i3
I0fKs0qEtZ9XjVsk59Q2XwKMdTd+lcc8Rex27RXJvk/9fN2KAvZg675Of6mjqCSHz4JzdnDmELcE
zczBCpXd3Hi+REnU9X7MicuUPoPpROLTzLDg+8MGL7JL3Dx5IrbNsbkhm1QXB1AJD5WE5RFpAGkA
514tMTDXh4jr7OMxyeRBe/Nbo5Ph4hoJ/4SSLU7GQU5I6ga5Gm7iUB26vvLWMKzx/NXZKYBVute4
fbBpqxxipH3WncoBvOoYcK7YsdVhlhw7zv4veQmfBKL9sShQldIOziIpbdS4BVswh9lqVElwY2bh
uzAG3s8qeI8kOYs2bxS5/HBGwDA/VGk766AvLnHjn0DbeejxSCrMzu1TimHw0U03Q+ygZTZsU2XJ
wRmz4a9t4Njkgc3onuQuwfUwfp+oYEvM/r7sxdmu5xNOifc+EzSp5S4oap5MuIq5MWmcnSm5dkBq
D3M3DbtQH5xE4TTq3ycfl4oThMPGZWnlGrxEaV3Rdzr73SaKpnvXqYPVQAgAAXhfNy0JE7d/wVf/
PQMY58RAHtc3UPBY+jEUxGLbdiI40kqTsW6Nz0GkyVXwuCliK8XrJo8sQb1dQZ9YGCXmJglSlgUp
xCHNtHxKx+INyM/Gwp51wIBx9BvXv+/7p7GnuD1P5R2me2DaLcw+OeldEXfFlfXgRZfNWxiiiJQ6
zTd5Oz8FFWGvuXGnG8Qhtuvj6B2ciTECE/I+xnyzWvbFWKvdLgngmY4QPyK8epT/XnpNeECockUR
c3oCu/Dly3I69o49rWwDXzLjGy0nhXLXUxfYLIvqvW5idW6S6RR5xnhMPFCSwmBb47rm3u4Io1Sl
Af9c4gyLZHLKy0lTNMEnEXuntZJOTTqlwMNgZju2MA/tML/x0Rr3VmIdo8YudqLlEJE7iXVpBSsJ
hZP5JvVZ78Oh+W5rnLGmYHAoigcL09KRaF+2x6gJXMxeFpURmEEkNRHZDC9xj9Q2zRp2B/iM1Ldf
NNzWzoGlAJdNs2Fk8qgx1BX9SBgPlhcnbhGv+wz2l+ssDjWseDEaDMSdpQIgMIlH1qyhp3jhOnWr
oGHlW+GC9ik5FZOhWNLkzskZvoaElH+KeMdW07nPGr1XOf9HR18Ch94m1pcJHwaMJ72PVcJHgd23
+II3GNi3zD7VqapJ/cgwfcudkY+xoCgYEkS8jTlXIqOMxzxCqh8wN3Fnfg/a+b1yPb3L2+DXAOAE
99kpt4nln1TO45r92RrGGyzsnEym+1XFBGMCCU62qNV5cEyaflElwGNAxe1YnOE69dHtnDnfjik/
K3Au/7bIoKmNSXPfoEETQLCR3ft5OUko3Af4ee/VALVfth5toKVzyhrkX3zYnDQ7iMeEoejliPNj
7SfiRPmPcBPQGG36LZJJXW0PBbrNkXlq5qm1nrhpa1rJd7KoCNpVvJY4xLxTNchFBqPvBwoTBMXU
QYqcdpVX4HmFXM7NEFteommlieKDjlr1nXhM4p1724WRA8RFnubIxEXsFwvvDup4SGOgtCd1k7Rk
2lh1kBxjfkbts73tj2yxShPMg4uPkdNMeTKx6SyT+rOVQUr7OcZzHz+n6HZsGxA5WvEtqi1Y9RkV
I32PLPtj6k3F+FSzplUkAopgb8z9fZpAZNe+/T6Z3bypQ+7pZFi3LoMg2QRUi3R03iWZN7oRope6
q0EaW90Doyuwk2SBLg0UAYVcX0OfMr6k9hPvtsfLIE88YFfOHNaw1XmoTiTXOruEuBSD0ybQum4l
JQaJhy/Al0zdnoYF0PEUsMkyb3QqnkrFh9vtbWhMPTi9CcBa7YDcBIv3BdvqbjK838nJjaP20wTK
DT9TRp87R0Dlnl0r+PDKeN/UfbhRbmKvDATkic/I2i3VogzV+bav9Fc8mWuxHH6zgaOFdtVTrSUd
iy4+JuaVLQaoFrXUsNiEWuvRUGIbE/zF1mTAV2C/XYHtOE9B92WAViIG6a39HpSOjrp9OHJ3jLEv
as0qVxbGb9dWFwUjf4e39hqVYlx3o4S1WOR3AfA12In0TXFYluNkr6O0pg6ZFgm2NLXcWYTK4qZN
OMmqnxkrTTeZwzWNg1WdpPUWPeMrCINyFduccZsWRUpkicBquE070tAku7pjCrOG4ahlFVX3Xz7V
UafGEXdT4A0rwFEbwiQ8ZQwuP04MX7T1HhsLggZpExModgeFUmWkxDtzZ0dTsU1s7wSF7FqGAA9z
2cGlg5sQBO3OHlx7lYegIuCpgnnrNK9ikj1Vs1duuA/ft6VxXey2XsRT0hkQCkcv+ocOm7ewNiz3
eSgaRlGWWcUg1dFFAaUOm20i+V8LC0Q7oREMhPad+i5Ged4X3PNnN/ix8ASCcfN39EBhxpNA2vMQ
9zCLYMIcPoBNn4aIyBxOpUuLMJtf8HgzNv9Uvk7Kjc/8GwaCzkHChbROYuEfkgkLlBODTfDyiwlO
eE/a4K4LPfOU28EzpllCHM7AdYgA5iTHtBRnopScjun7q/sSM3/EGl/65zavzoPleOse/CPBNJK2
XlXANUDFKf184kWwbl3JDpPU/BhyMkmo+67d/ljjZJTJcqSMOvO2miOU53L4jMEOvLgph53chiCt
KA4ZiaiuA1y05lCSTXX1uIG/vcS1GPK52FcNuX9kD2+RoiC9QePmJriYKxs8L4oBnR2veV0IrCe0
UnlThxgCEp50OynHzdgEb8OYjhuO8/dRzSApw+ZhdJtPjstQn2yf+b66DQwAPEqXT4H0eUMT0jbq
0SpKnIeGuZWAEnhz0d4LGgycHguHT3+AY/EG5119nXFyr7VCY8f2+ViYPlekM/7CzKGCcKZl2CXl
gfl9cV9gYkuqbU0vlkhYaWkBjaHtLtbcg+wBGmbF0ZO05MWzAn/fK38vh/mxB4GKah+QpVX6R+N8
RwxqrG0Kizrtxo+EI8gl8ROkY+a7Q+dWBxBJVwzSw2aoAvDlcBXqmNvanOszYsVwo+R8rSsnWTez
8yvH8ilcgsvoAvkC4blq0/1q+nFlTdnr0KXvvqu8G3XOQ96RwIh/O3simrN0wDvGpVHGiznMz0Rh
0+04LgN6iSDvKGwYkf1gTzCAYrf6AXYfsFHqNq3R3DGVQMddgptaD+fO4w3A7vjq1xxyrf7gsC1C
OeHD+Dqqfm8PqbuaMlzzbJ6phOeH6YOGCcGlYJmODjNKrzVgdKMyH1C7Go/drD8cxsymtlJNO8Lr
bFKowUX9PI3Vh20pvaN+zllR+9nfhAVBklqI6tSjhoW8vRuAt19K+mLVtUSYxqHnxs6jXTUSXxC0
940daBiPLL9Y235mvJI6dV+bemsqBAInIFraFgDMy4p4QJkSXZybioNGD5w7v6t647c1MnMzVWa7
Lx313Hped8L0g5Ibngzf3RixZBM6uQOx8fqecCYNGQ1xnF27sByH5bVgnvepFgoiNz3MvkNAnlyT
ZVMmj4+EDlBMoqTuDiHPl5skg75spS46UtRsy6X9KJtASCRso6PI5tCRXYXVb7kSfCy1Jj0YjnlV
/cxNrEmT3aLvBtrlNPI1Zpi7Z8LWN+Gt64t25yA5cHS25n1r6AfM/jy8uhDHwESDDGDhVdj4kOWY
Gz2bB9+ou1OmI4u2Wv0z5PPVrSfFKeAtVVV5kTb+fyO7k256y6KDclYeS7hZn6w+QGs2b52QDUJK
H/w2o/tFlGdN6mtO7F3KSaZPKixsoloVDK6GTyZbdN7RV/qhB7ZahwAevK56Tsv+NWvEvLUcfL5G
9VJ5GM1E9mGMwFyc6rX10aHnsdtDhjQlxLnKQbgrK4kfrNzPSYvfijJvZI5xTDfBeNXZTDktqPHW
8iGWKgTwJSCahC3h0Vg9BThEyERjK0K+4F76iVTH6XwcW47uPAOLAMhzwD7LOHed9evJbgNwMUfC
qp4Snw88W+ENgth34JEPwqCdl+GbsSDJUj0dJrunl2WgB4U4M/64kH+4dGJnTXrphLVlsooW753a
DGP9WkwQLfKsf8WzA5Us3OEr3ad8CxNtBw+KmiJWoDj5U89nm5ZV3kZ2PAHChM9cZqUzPzbLYNsT
fFsZbRuN5dZ3r1AF1m2wsyp5bmOgbEZgnT/wnZcrO6CNJqpT8jMzn+xicUCQ7OA+0XyU2NFjkicr
lpA4O8PuLi3kfTDa5t4q3sNwpCTeePRYVVUZKn6aVl9CJCNHZrwDw2glq067zB/98NkVI7OMNz10
LF/SShJkScd/tt89mPiJesskTR/H1e0w8C5bnHhWvu/+4kmDg4C6WKQ1bAwrulheX2yKxL+jm8FF
BjGPaRDBFSQthBgsuECjwptWCTk02JTHKS+ZIkPn6Hhyl80gyVNsA6zjfmFaveswPKPFcoLByTJz
4IGASWiQg8kcIrC14ZlarlczdYydbzZftpNu6SRae/Ix6MZy5efF87CEZF234Grzyt0YkhtO9U/m
cZH2tJeBAXgtnIcxLo8GQ8eNPVsfZhw7h0akVEzY6Lku4VynfiEkTCdTTVdaIYt1TzkYUod9Exsn
V+C9QFN5rRNQ9HVbcMP60hEiOGT0q5k+9DP3j5iA6o1RTuTvezCJCvNIrN5F0r54Zb0uqeZOCx7c
PpPdTTLSzhUHCPH91YhPfj7ajDpTti/NC5iXq6rc93HSFGS6DRnQ8qkc3S9yAJ+GxUiXEWcGOAdQ
Xy9vatJFT5ElYRptVclZA+DCZ1ZmMfCuhkhjnD/ZPa0hmthSMlnWNeqjvV9gPG8ScipiIaVUBbEM
l/hRG0VPqiRENjk+0jmAPTbXT7ZFOZqdUhmR4KmYveKZ3N/y8ryZXHCHIfURy+YlElKji7fhpQzS
37Zv7U3nhBGXtrstX40Eg48Rd2zoII73NszqipkjwO5UzOLHRQqiaZOkhJW/R1DnDWX8dGI40mfU
485FPydTvAmr+FZ6LDZn/wYctf/3HoJDu1NuO5za935sXO7OaOkoitiP0rtgyh50aiIaYJO363Qj
WnSeLKcNy5pvM+7Rq0m1B6u3npEREZ/EfK7cfqdCdEY/YBmJo8bK57XNkuamjvpynVkIjxEfhbIj
EO97F7fuGRDGhtNKfbUpI8wcPBG8dolz1HW19bBwdznLIPZtmIzbkdWH+TWH/4D+MB7JtiYl8AO8
4ElQHLRtmuqAYXEVDw6QMG+fzxkagKpvKYUgZm4190J5h0V1iD04+gUjZt11t6zK+KB1DBsq/+e3
zmVql/6LojsEnE9FsHLM+qJxhZeRTQFY6++H7tYavNtpFrvGYFgBWXBDKRzmGU2jSFXell55za2J
JGkIJL8P7+bU42CDJxaDMqxsVxzVohH67b738ejZFtUj8WJNKmread+y/00Ka6ftE6xNN2Mev3vZ
fIX8sdEeVldLVlwmEC9rTi/slLybvuV84bIbsVJmFcAQPBoFdr32NTax/DWC5AOByRuBL5Co5/CQ
wRUvHKBsy0UYGvPVMOm+QkYxw+4IhFjiGxv3HYu6LLKvzEk9z/TBJXIlz3XIdTYv/ooYkdep8Stg
I7Ii+8hx+wobDvhe99hIxibU+J+hqdrNLNhfamT8Teq1m9acroGNsW5MOCeRQVqFIvrpLfoV5nEV
wxaJ8S/ZE/4mlqBXOC4rXdOX0Y8dHN67HlsotScWJw7wEk5ssuqef8Vs5OyzpnSdlx0FTm3xkTgu
Peb2l2rC5zA8MUdRGSxBHdJcJEyEOMDpc26ddMoL4KiH0fR5Jhs4XENTPE9hf7DK3573g50Ndz1j
zj8yW++7ajFGe7OzRaRnORrFPYbrlAqXrr0IbdNu4YHaStX4zd/Erp9+R8kiYkh6cawdyim6KtpT
27WisHrY9IK/Na30ihaRaN91vDt+yRGyCk/DYoUihIlDgYZ32qR2FiIthYUXawnumihhdpKCeQvk
vdkzotXRp+oYEukPpOXBE7+Y/PdeFWFv4y8wJCSeTgBsX+oGwEZZ0BliDT7BJTA0kXpyU6Qly96B
MrAyAXS2ATufOi7pFuWdKH18WVJatTqVf/1dtTyEsdRbUASsjNOSlS5+vj12n7PR0JMjAuuZJOO4
TQjGTiEFRVml7sZRWquim5nbachbhUP+NaBVraMcvYxazLXVLK6uBWBswJm40RY+a7Oq3shzmMeA
XYo5UirWMapunE4VF7T/WVC2onX5UZmDfWD/orBogRLAET6xj/AyKncb75grU19aW7dHur12PqbY
ix3CNyi0uQRJlj/NIBmulg/tvtdxcdRGXRz/+693Bmh17Dl9QKfhd/++8JO06PfCW1dGBebthQ82
Z7HZg/aXGS9lYWTvHT234IZL48EIyUb2NGpffJ8qmrlqWG6gqw6VN/EA4Pm5xHwfBtZPqzRTxpup
9VtkiOiXuA4C+RyR8EzTe1uDwzK1IDDMGOlkbfpScChbJ7Lp7sy6zXcR/yx0Jz7hkHRC/rmJu6Mw
EQpDbLEeaBFB5jqxsbXZ4ymo2v/3JUnT8fT3e1F/Yg0ZHP/+LCmDxxIz++7/fPvfH7pdERxVc/7f
/0vAY/1EnJq4+CQ1Gb2WGx/2hoLl6IlpHibZ//9idR6ImaDYOyITp74P7P++eMsvdZZmeEU576HI
vuYDFVl/v//3vdEQBWjtgXxTfWXjwurup4ZkoyHupMEWJaymQwA7YdcVwBbBhY68pTNwKx1wcINo
qDgX8ejP4eSGdCBYNsv7eXaPcZ15x9a0v6TDJy/GoXJUHFgx+sHpPJYNCllGdmRd0Vnsgp+i0AU7
/RIhoOesOP79l/VfokCufUBNe+BT+qgsoY8T+YLj3y/zps32yLNAxnJ9HJbvqCX3bn+m/yvx9cgz
WbGuKFMeFyO+lSAkZ5exepy8+ykk04GFTJFHsvVp0L8U34enuW2Xa4gSMMEPIstLXWrYd0EM5hl2
BXQiretNT6CVPFJnHGdTGSBdtTCO/31Z9v2tHZs30PTDYz5kxn9f6kgjEuQdplOCTuh7bGb+viVd
vsVcLFszfbxSuJC5SUEyGP3Z9VbAatQu76bDjNxydCloL0dRnooBCmPXnQ3ztzKt5hjnBks6D/OW
NfpHXHI8e1u86aEVNWfNffZQGMW2JPZ/xOWGmsDyvJw+yRX320n9Va20+Ftmi3WOvGH1otiWoBkY
o+RJkmQXywzYHB/AYcdkTug9CAn0eKHNK+2d0NMGUPxgP72+XjueJdbVkBKl9FFMTWt+QlrDo+rq
T+Zc80KhldQI72pUH9wpghW6kjzFHJGiCt/qWE1gUwSFERVIIRop4lU6uFix8SOvHcdbEiL04Gp7
45ggOaoMuIQ1NQgXjXkztpSiaxcRjv3+yS/r+GRSh7xS+HKsYFU2JU/HGkroQp8MsO9hJyVC3mWP
dOsa80Lg9MZtZXUcByjnQ8oNhhU/IkUb/8pQFgdvAHpd4d9yGirWyvYZeenMPAKyGzZNiA11rWiy
hDM9j5syfI6l+57k4b4s6rdanGrqOUYvhVZF/UbBwY6jurGFU3bTJ/9UyBEOEmPBYRc2hPwohnrf
Vu5xrIhViIKA1+iE5xxoe6Rj+5wbCfsjGR4qXQAcIlPZPXGf602Erm6464T9w6ayWzPJ71ggK67V
oltBEnn2LbjzRGn4CVk5VA29kxGTZ8PiqQ78tVUU9GC3jzKSn0C7041fx1c0kohMy3seByH9dvGq
MsBctsNOpnm39JHtYt51bAjuvYvdXZXRsWzlrRL0yWIoZFoo17If4AGXhOqq1ls3KruvRXsb9OJX
cYtDrwdZZ8YoV1C5qXQ399g9K1jiQekVq0jmD1PRu7u2nLbajR+0twjSebCJRXhJxspe28GRB8Vt
V+tHo5T9ja1B3OX2PQGHF9tzH4OlcG7pAkAjZEAkPdiTWuYxii/SoDJE0XY+R3D8KgjCxMQ2Q/CV
cZiEouJU+au3tJ5jkvaROFVBLGtqe0iQ4W8pQcg6NgsjpqIseKvy+lUayStQLiyJVPsyNLSWeIT4
ypMu+054H1lLiTec4AhtAwO+Da34ZrRh349OcJ8M/M+KFmOT6OELwS42Nuny1BwrAvDCRXDDC6Gj
/L7y+2+GbnFjvlqpwEJOnWU0mOkuRYsITTATU8Ijtqf8xsm+S3ZIaap+h1nJQ17qbWuET3MJlTd3
Nh0r2AvxghIK3CGri73f+q/UobE1iDhc6JAxZUIMDIafLpkpepDIk2F5tWBC4tom5xCH92x8ag4q
5NlLgyW8R4bGAKrEAGcJmhLdQx1ht2/y8Da0W+pu8TfuhMOeIGB5lsAY6xWYgDHx2CkabKVx0rFk
NJr+nV4sPgP2yiscGGOxs8mH5Ip5H4Sp+Wm2oGRaaX+rGNtXg8kOXMjMgtN13iQVqEg04FspF944
RfnjiM7YmPRjVx53JoBMOayu4t02O0i43rHpSlCXOWfNRjwQ38YBmcGPdpj30nbaBgERxGDuv/Cl
nzGvD0uZKIko4ItZHrlACEG7aFzIde7CIJ71dzeb32wwoo1qJVoPyz62zEzZE4c51qcrVuL8R8/S
wlZarUQevTUwbLuR2sTKdjAL5tP71HsPDioth5P82Cc4JmWYMwANEiPimOFDntvvstTZcfDD24Zj
eUhS9RDmLYifWW5S/m8swOaPYkS6zud8QPYL7nEcwvQbqiup0GGdyeLL5unJ28AL2ljMPa7FkyI1
X7xgJq3mWy+q1huzjW5bWT31luFt0/I8CBntugaKDsarTexpjhYY25puN5clem/F/hKROo5Hdov2
wSEw40T6wZseza49eVn6g7sP102O2bMdntkRHIoEasZo3WX11KziBZHp5D4NkrPYi7789KFAeG60
ncQ+sodL0c7RHUR8gH+2D3gI6QgePrkrCmsZ45TjXEXEKqEKNmOUHOtiqcMew31qBeM2lTgD8oH9
LEA0GsLghUJ8vcwaHldbgCzwhhoHja9XmY0lcU7mox9iNKxiIBsmMahBxS+YTCE3TWFyxIWxN7V9
r9MrAKnmmQDz+Ah0A2xOMHO3hjRSDkphlKc1FHyQMN1iCzwC+GtrXiwcqZztIGDXWX1fxDK/yoqD
pmgbaGrdmgocutUnGbD8LPpDX3JT96uIBnFy16S25PXvS/PBssNftSSna1la57lXGKtr4DdCVuY1
ERFu10AhZ5GML8PuIfwkb3xqM8po3NzlpZtDNCXezDwyV4l4xOLAViZjFgxb/1wwS4TLrp9WEzz7
STGsLHoTCHIwD1oGacwQiME4fESxM56bqgI92bCh4WXb5eS28W3gTsE3wPYrewLqZp7Bj7PxTYY9
OieABieksb4/Dwz2cHptBjExbRtK5AJ+BKc00QEKREvHLrq7TGncnGHHxWUlm96buru/3/cjGmMq
u0X2k90dmWy9Vh4mpkwRKYkojN+GxhWAdnw3FYG6H5YviNFnVdOJbjdecLsMG8VUxPdGRFqSBxiz
1PLLavnCkb1h+0wv8dhTqmxPstz+/WlnpeG6pduagyHfx+WNNSgcNWqlF536KruXMzYHlyJaL+bQ
hIznoYFNMZdohs7NuI2DJPE8yYVqHfLQPtaqf+4in/IT8kJrFhoPLtfE3p5GY/Hd+Hg5knUw1+gk
LX0L3F+ewxIEJEkqWJtN9NIsfvFu8CgpXbNQCG6bssT6FqujfG4gvzNhOW9VT9xc5ksziBucreqf
hg61CckordlEDM+2Da3WMZ7+fjHQyTKyJ141VVrvE9ManxtIphLvyePfr7I22vqjG+6Ug+mwSf0R
B72j8LG4t4kMxFXNVfFcOcY/t86by9+v5k7adHxVaids9eA4ffnMVcEd1UQPalRSPtticnBe9ePu
70/NcVrN5uCvfaOMoXEH5fP/cHQey60qURT9IqqaDFPlYNmSLcthQjlcA92EJoevf0tveqNtQfcJ
e6/N09JvS4SZ6N+0fhVRkO7TybPvEmsckB7lj4vM86BMCCQQvvVrHowTTwXrkEn6sApRGd4aJatj
HzfYRYbgxHZKPdFeghlP1KNQtYv1wtxYAep75XLRjnROps3ZPlID/XgeWrRjlxXlJ8CeA7BVliB5
oZ7cYo7WUxYyGHCGY9X600NVdzZ0kIAklrn+ANmCSTL1ltVASkFBxOeudycDnVp7NcrMOJe8sDZ/
uoqM4JaVYJQU3dWAgWBHiwfWkJD6RUsUFgv56SW3iVmNhje45agFA0ndxbOPJmc74UhgJcV8D6YM
3hr7p8mGbo0FgrburliIWelvdezbZKkirAAhi0A3zlggIG+pnLDat3Gwadt0jZTRYjQcxes0oW71
AQ9MTX8uNOv8xg6iNQcpqbqPZVK8WZZyGI0EL2wyKQQLm9vEhJoBo6DcIpU/qXmsV8QEXhIf26cg
fjG/50la1fCrCG0eWOj1teS1bJN74Qk5s6C/C31so9ypEXRDihaurfIvmqcnct2dNREYN/B/CG9R
RxaRS70V3QXCJm70Zmzfld2+GJqHu4IaRsZb8tD7j5FTAd5l3+H0I/6LY1niJYjoyO7s4h/F+eU6
vE3hwAJ+svG/1k3JssF2wZo6xppThXsknF4c2ph2HO4aF7hKPfJcOh3rMR8HHyIlA8jELdfJwB7B
80843L9ibcCmC9n+ma73bI3exTRKMKKe+z0EcNqSyFhJ+BvQFcx9ViY9kovW3N5vQ4Ix663xARY2
2g2u+8OGmDF03sFhi81tMJiAxEa8wYDa+CxT5zMJ4EDq0kRHga3JjOmSi7RIiICoXhRFYe5AUKBt
22Ul1bkRsTnyw15w2qCDttl9zZl5RgfAyiesWS/iDh1SHzIn3gur1JRryrs09Z1kgT+5Jr2QkRXD
+zby10CcAK/qMcSGhE3WFQa4EsRoKUOhQE9/GbVsZgdPNQDTxKZB9CNglrHTs8usfioteXyNlhgT
hyYqUwbPG9LAlA7bBx7ZWhXHfkpFyfQSfdIlVplaMRr+TmYvXFuIxqkAIL6X+ZlC/qoqMJx2yOhJ
l8PZDcMFIqtyPVWCBjPEF1KAouoA5ojW/Kki6z2K/WFrZPi9CFdmHTHMyz7Px2ORkj7mcRclPum5
hBg8tzaqdhI5y1WftsyanLN2uj8RRt+NMn5BDSTTXT2ZsLbOzf6kBvEuXeqnKTaI4LUeuwK2LhP1
BEYbQ/sRLHA6DDu7doa1nf3Ms8yWzKlWYTD8JfNawsRfZslp4OPY8wUxC8u/dJPudFK/h0kw7AOe
d7CSjwH/1aLNSdNCIj7X6UfdR68ydF+7pjbXstBPqK8fx2j8ZZVR72rPYkuZfqccQ/uRlMS0RO0W
ZSj1+SkxHW2rJ5HGr5An1rPVsf4N3wGQbka3OzYlp01gDcS+2isuF2fL8QLfe+3jTtoxPL6SsNcI
mnxll8Z7h60iBhaCSB0oQzb6C/+mJNnsbAWZX6OMTHMzfcSKA2Z6oqVtnTNQNCAS1K1ilggCPI65
3OqX2B0YkQXLTAOC8+XMrTezKWAYsHJsTfhRzgUZU6CUyMJpYHeVn1OZ5e45unNr1OQ/WTHWEJvP
Hii8dQyTkSiQKEXkznI8hYe/mtrZ5cEN3uYB5zc6/SftAFG0UBgwTJ+ow0BlrUG8oEqTYsNbgRya
adnnbA7Utc4TYU9vLXki8YCCh5kMpgw09+zY6rUNGWIotbF0U8ZWbpAgpjU04GNFlwa/uJ4Y0Cj5
VOIV2AX8rYKQgACJAhZurMWSMTCMnG1mKW64knTVnME/MXPHvEWYkTHs3tCgnqYCl7JOPMlsKHsT
sX5PPPdJqemlTFuovZF8nabcXanSf3e4E6ZmfpXNfJ/FDAQJ+Oza6lRcfOG/zENJK5Pe9eHIGbuZ
SBhX6WNttTecijhvyRBO0pqoALTssOdKvXZwlDCmdHDmIwqgkiTQsiAVxIv/2Kww//Y8RoYzoeim
+Ga1VjRxCS4tRo5XjbsgMcAyuFc/jcKVNwSwzkFJTKkJ/TAP9lkfI32gcs9N8DlgTNGBI/5xfXaM
1AZL0pFQRdjiJeqDK5uHxzycSBDLwj1jW77cqduahvWa98m/TFTRGlfZzAK+NYZzFjoXylBmbapl
GFn8s1rybuxfNJ7fqYyf/LFhFj3nOH0Mouqp05ibf9p14m0C/IWI/U38grCv2rl4UYh+OEoeosJ4
stzoKLP2w1XkWXo9LVmcf44ekybtWKsesDA1Y7/htkZaFjso6wzvROgJ0w2NoXqW1cMUl+P2bmBb
60ff4yeT3Vk33mT/I6TnHk8z8GUbpHTDZltCjUHB2YXAUtpuA0OIVd/dOJLD5AZw9eGnvGlMGhLM
xNyDHdCMsCt+sl79q00eh9h8w2S2yokwhylA9WIz8lRBMC7tofyEHcBocKxfpJPsne6cIo1i44NW
yIM90jZ8N2YTX6ccLCorlqsKcHRkIR50E9kqw5CAtMtcucegVt8cvCtPsEAmOv5g1QyJ6I0O0JtP
KmzHnW71SyO6q9d3S4z0195+FnoeCaHCfB+a+SuJMYfYcr+NJDiOLTeE0WAirRryWL3uVEc0+kPm
ryDIPrQtox/H3jdc2ztWrseeGHHucGvrewCFBrQofbVoKRo0ggLe8vapp2naDjD/ooKXc0zF0xy4
zQpjH+mByaeq2geHkDNuSCakpvXWdtZDUMQ1E6T7mN/pOGgSElD+yoLrI9QETZSOa+3qHLHd3cfQ
DExYIbdxeDLBNG1qGMvJ7qA1MHwrduaPaRjDbt2pYfgKCSmiz0NWUE7gPecEzLEBunPMt7mcWQgP
n2bDmVsii7BCEGuYNq3mNDl8CfStBkdYRUrIY+I2OXOg9MPv5vHoGeEFOdWLQve2DsOE6FKPaG7C
ujIZIM7jLCzFX2U6/ZYULHxo6Tm06zdcKkRsjUTeBeFXy3SR5BahL2F1bT1CFkbJroiBuu/+VC7d
v2WLB0JVB15Xy/6MoWmxk+E25rvdFS4MLIeJeqMYOrc1HLwqkntOISAp0XsYy3Rdp5wTkwHZy00E
K/RSg3sN1FpU6J8s72Mk3p6JRsZHBu6ivFNZjN8oFRSvpVpNkYEatOkO0703clGkBAPVD4/K1bUo
7Zre/GJ6ODcuU1PnfdL9jx3Xe1QET6llboRKPzPmG0EHoVWGzGTVADTwy2yR+UQ9HCefgmpOrZ+O
s7uQDujXwLqVbv+VT5zYRi7pANpfYnHxvzISV/VbIqITevcbudOUsdJ8Y6j5ixDe9LJfb0RVOFf1
91QiJrNLQjrqGZS6DVKuGpts5QgXsRvpI3MUrbPK3uJOQ2dr6C3r9/X/e5asYDLHeSLs+QPcyjFu
8RtPlfcFlXWdeOEtiPurx1vs1yJD0fQLzgZc4QxQR3KEiVISvef+PTHWPAFc2QYFg98GbAKx5wv8
fGjRXfkQ9kCl3UiuUVcIBt4+w2tsDXzqiOVIdtPyoOO2OzT+xc3ScFUVxichecOOUU86zsepamag
IwCprbi9aOV/M11/sp1gXM1zfZlcfYoy9eJ6wORFQhzhdBNTtDJ94a3I0bz5Gd0G5PIwZgqLYhJ+
Dq5Orwo+TUKBVgxtE5gvnE82YhQ81Z946fCKt/aXHSNDMAJEYhK7e5d0SxHT2yim6J5r3WrZ6B0B
UCkKKwK7vAobLrPk9TSjHAsAaqQu4GJfM0y1/eEz6+r9lFOdBFHz4bQJsHr7Xzpbr9AzvbWbw/pI
nOcmnK54S7em6F+BK3Yn1gnElCN965rktaxJVzBMdA/Vxa0Idi2ZNnZhsEqsM2EdNz2MOze9Kz6b
MFwFRMKN+dcY6neETDmYDuOI1OK3ZXp+aPEVoXmnV2gzgWA6Yk+uMdsFLMtlhygAwt9pxp66aCxO
Gy/KUXrU+U46RPyA4GPUUCC+7T98lXx3yBiWvZtp4vbQbk3xg6+ILTHZaQ7OY9cxPPekD/J2JLG0
InxsSkDple+AHfHW4eRY3v83z48/Q8oTr0ixxEBmGxvWNbnLkCFLyKhJaCUWdlW/4gPb95OVbGtT
oX9UBGXL6t8YY/i3B40Wj8hcAIEEUuyrFnkXPyBMqc+tSih/4UxrHvoiqD50ds/2lHgSPOh/9IbZ
QansLwT3gN/ev1rspjrY6tj33I0FwZ8iAPdiWV/mJD5UVryDVrUk3OpkSKiTdV2z2XG9TzHN+1QV
z2oe9Fb6ya+YkW6xmaMY0bexSTwUc5m7crrwGDvwMgkpefGj6EqhTkkqTA1zgNiFYjebQUS2rkpX
yAUpIeO5XZH9fHDr5iEWFDQQL8ytbTNb5V5MiQYAIUjCW52ZT3ZagQzq/E9IoMkxyAe+wgDpoh7+
BZX+qbxyAqmfrCCjsUADZbnqO8WzLps1DKkPEQ9qWzcm4qJ0RmwoORykXdDIzsUq0VZ9EDHlSQe9
QuAlcBuSPgFiku1DvlhzH/g/dQZamyzHhmnb3clFwp4PWHxbRurY87xrKr4gdnn8lWk9dBGehh5N
nw8VoSzZbnQjiRA98VKBPzuPGfN5gcsadfqqUzWjva59QZF0CZ3xOBS7rsEeMeRtyB9JgjNFqFYs
pkDsxXUmDpNnvIeDcND5EfkVRR9WDSRlLEdGX/Yrc797JjnIYOl0zT4IUBrpw9hoFsgyG7dlZHUP
vX3KDXQ27RgkmwS/ez0LfriSkj6wD93Y0HHDH/G9tx7LM36lmEhYM0/wPtMnk+YsVmYnsafhysj6
EBu6ct5kGaPP0sesC/SvPbjP9K7Vk4Nekq0BS10vZCE3GXLvxeHBiPENmybK7FZCOIHOb917mXhl
Gn9RjuAkrY8s3cpdyScz1PPT4I/eqh2vTtohD+JFCWZxHGwsh2J4dHDVH6JxejCs2QMt5LzgLmRq
3xmoSpmEuDE8lKlAC+v6W0QQ5A/fhIQIbEjxGJUTvLZYvnlJsC3Bu6BbBprUuyBIZOWtRioepkbq
1/PtesvqXbczUgqcmIk/HWvV4xROIczYs70ZO+Zsjt++zCGPh0qGm1FzaSd2zz6PnHaOuz+LtgnC
vxUydP/J71JKBufRzko7eq/qtynv4soeGPO0Gx58O3wKppD8oDAHdSSrHwA4y9EX9G8BWzrDwlBb
T6feM/2D2Sq9Fy2gkbJT613Y1BEpsfcJPMgpRubVShTsciP3h3E4JJ4fY7TDFTJ1b+E02SsMJvWU
2fjHp5/G63q62rheV7WxiSZZPjDP+bI7gd+1AU8R1YQNDv2RtpUTdiBGdxAvZcVMwOu6aUEDSS4R
m08axmkxEkV2J1rA2sHByhTuWvg4M41LHYLnieaM7ZAMzz2djCiQRbTgI5iK34D3UPfXAVxsXnR+
aCRLGYQGRWX+Jus8JnuGhKEJ+yTRkOEHQtXzPJpHq1N7R03IhFA4QRdzmcuinw6QB++NDr2/9Hh3
57WZsqNk3lZTcQ2HKXDIbFYwN3W5LhiePZiQh1azxG3Uc7id6iG+FgJ+x1Q5e+Y3xdZ0W1hQiQtA
KdZI+0OyLZHVa/QPSxKzUNveVx8I59LuVDpYxKf+TzXpucK9vuwnH4mMUtc2oPZL1V45WKtKvy03
FS5KgSFzLSBOMdbDZ0Y+WVEdZ8JSRuYNbnSHgTWvpmX/1NI4sppbxb5z0QieNzLAB0B+VhJ/+sy3
myz96hWLTKATj3yixyhX0T6v2GvHLD8HdB8radRIG4dsVcSsTWsOQDHznFmiAMbk1r/cFpbwfpF+
V2tpbSwDqVgcbaaM9yOGOcDR4+CeHk8JwgQYThPwINJVy/boevN3OuQ2Zd/KDLMXdOewqdp6I5X1
6uG+YKajftwEu+9QAVK1bV4+D6rb2rt/2rp955sOOFVrEiRFcHEi63MOi1dn+Jmb6auRWXfQWfk1
EpE3Snz8cBukNZ5QdXVrbqKP2g8exDB9pDZuQFQLGLoAd9K+id+c1e4S6TlUW+Ne63Xdm8rZDYT3
Xfx4U7FfgIwrl7oD6C8H5pVYvF6KXr6REoacItiysns1+GqB0ZNIPFNC8V0gdjfMxyYxHrGirOmo
0HDVgUD9vijjKdkRIDwvJOeD35of7H9HjhjgEjPN+VIxOE06K15CGHuW02hz6yAI6FT17Ss0yP3U
vRs2vE6nd3nxe3+j2uGeO4KahAOW9Ii62pkQmNaz8A5WbvJ/8pZS1oxHgYyCcXsEb97jvShK5yEa
frRB6CxhePeano2xI/+RQfmREBm98NC28jJgFMtLh3FlP2+rAWkuMy52v237MbogZywE4Evbtb6m
oSHImfHpHHcLEVjTinOoJdfnZLr+2UxJ/gvuobEeT7mdJpvmTigQxfNY5rQNqRTLqg6Y4sa/WWj+
VpiCFs6Yc8E2Lna0tkbVAGwNhRb+nPoub2HLYeqXQFrPuvLfSqAN1HqK/ePI02SF95Fw2bDoyqP3
2OJM4/tScT1RqQ/Boj7njNhR/0XckD1dEj7XRTxhyrNsbz8204NTAnF0TqPEZWYiK1uYQond1Fac
ZTmwZqko6jCv8kvzfGxZkYokQfkYePfGlyS9PMP5ihoDwwGiGkrNpXDUhY3evDaodJat/TiERs8m
TuNs7MTPLg7DYu1LCPXaM0/4EcmoLXs2GLb3QIBgufW195iWPLaQfay99no+FnGPq6xY/oys83XK
aE8LCjMjjKMdem2AGKb4a0YveGpwhC8S+3nKKJ9i5tozPrdNURDai4mnNZwrjw8yY0v/hmxtWNDP
lNX37MzUk+eQcgPJ5Jca1VZI3A4VsTP9uOKk7pcDqYJ0H2wyNG8Us7pTkdp7fzKtzeA1L2ZsHIJe
rEENrUaYG2727ONIR3Qkv21JlpN09XOscN2Mfm4tC3wremh5PjT5SESm2/NvR7oa6CdUIVmfbPuw
3E5TQQpi1f/ZNaekl0lgATyxboWBUpLNbVccZs3g7vt6eJdSv4Ec+3RU9RH7Wzlhqy0b88XJlIPH
sT0pCW0FAMBjkmBAayb6qyYaNjKx3FX8MmWTs3b1hFDOjM9mDVY4Uh8yqqi2Om4pInso80PkxeUM
pA8Z8fcYsJWvZvuia4uKVbWkQ2TZpQwp/ht8WisMA9zlLPFXLrJXzHSM45jG/7oj1t2KdS9q/WwV
Rdmv9PSXtraZZ2E8EFw6fjBtI4e0qBzZCV3IBDmiGZ4R/Na8RVkHqQhtPfDyhBZcsioRTZkuEMEt
W5dpOWxqdsJPXeOAcNQuxURtPnatd7b5N7EuCEbRDMuyGD+dVSrqTXMLh4G0s6H7ZWvyPGp9Ac0B
jlm+mNxUmwiXLRNpoI62spIDTTcSKDwCGUor7u1lO6FCsofpDtALDpUq+JL6Ar8u+jeT9r0lMCm6
a4j40kF4Z4qVZpyjWPQGDwJnZfKjrHu5NRv9Ojd6PzQoqkJyUKgp85LHPqMMIUxoizkdQszYPVjw
yVmYNbM1r+MAk7QtbDInvZx3zeyMY2bIgxmk2WZAMrNUcC3Wgv9rZUTqdWAyui9lcWO8UO9Cc+96
DAzYq5P5QKSlnRivbSMYsTousy/Tefeq6ubEjmA/x4mbMR/UHY6zsWjUAkndB5uNc0JPU1NDsuUR
Nd2e/l9fYuG0XdhFPG/mxtJsVxGjTZPV0cUHYLN09tfeZzjlyIRrTDgQRJj/G0zLwa1mvYiHESD0
mlSPbBU4ZNnXIAoL3LDrZOSkNpngOzbMKoTA867zBFdFY1/yyWfc2siRJQFw5wgIn+A3iV7Y9bWX
LM1kNBdOHp+m2GV/N/Kc9VhaMiNMMWfk9wMF8TVvxP8bJBp6457YkC+bDmlxaFVYgZCQuBxvOVr2
zOYWCvP6fQR5oMnznNh1EvjppaE+j1Bn1mbgRLzjm/F+Ojed18Ii6vbcES5RIljUoVEg7AmQTvb1
VXfTmy9AfSYCX3XLKc+AiDwsK/9I+ms9B7Dv4lscDi9E1PzCIbybqG1z6cdcKJX4sbv2LXARLESm
9Tfm2PLdwYyW7D8gIzZUl27MNNJrYAJWcb7keGBKyIv1ooWPRIZSOkkIY02YCtEJsEyN2DSV0Wdd
NT+ETx6AzeybAlM0aYKl8dJwUMHkANWB6X7I3xBxL1K/3zqUmsyWBMJh5s3t/A2X9VUS/tWyieaJ
3IOJQi9iwKXkRivNSxGBRI/ndJ3F41sWS8BfiagW2U8V1y/OML262jxJQmIWt8ZvSbwG6+KY1lPp
d8+DC0rY7vesJnZFkO/mZjx4CZLNyf8NVXoTnf9a5hybsUAeavMiyF9GRHzaIQuDqmhpT2g/YFaq
3ufWADwJRS+GjvT/L5ClDm3NlO9GRhkyu5sRJOg4ZQ+iRyJqOA4au8JH6Ma8eUJ6nNowQHFXs6zi
rnBnEpbK7GIjrsscVjax8x73uK+a7LnCQsDyYNmzYehM+cBgHpeUPz6kqn2MSKqrdbKDVbw3ZPMU
xtbeahnr42OY5ZtkzWClwDnt9ARlgeLgPi5hI69IVANHUr0lRnqL5vHc+Ju5GvZK63MwDpvSLfdJ
KlfpHXFhxw91B9+RrDn6LCNJP8eZorxHMIjyBPev+gTPcR28+AwoH5vJLkrMs/Lji+y2lOPIVob2
2fa7QxAHr2XP3Evj7bDK16QryY7VMMF4JbwJ44xfE/MYqu1Ug2KbpV66FbEHScZp0JA003gDfNx6
3GatfOz7GrLxzNRKfAqq2oTpDyzQgw/RUY6cvuCreFNL+VO6/+xMkNTLECjv618ngDdb2aoj6xef
M/NDWZSUsxIjXJ7bye6u56UBxXUmocLBVlh2KEbaHnDlmN14Ah6UjzEvulZavQrwkElmnxPCnjwz
/6w6MJnA0DHNOPuK5e4wZe+N+2EW+Q/7erLdouk8KU5ck9fxLus2oh8gDuAwFFM7OxfwsJutG96X
BhUPtXzWPKW84tOisMp3wJY7Z8of8oFTJXWmH8bGV0WQqzHVj3AfyYabkDuAKsW156xEXeRY+wDv
OYW/6v34kVhYKJAFfo864ecwjY/ZrO1th+hwody7Ptg8DRYw/0n/88kanoTzYqjwue/sZxxBTOWz
7rfCzT2B74hLCPRwWxZzIS5Aom7mPXVdM7QgFGuZ+iSmqW2Wm2LNwu5Qh/W/2jH+cMXtaJ5Bh2c+
8D3XeCg8uovOLO1FEHWPTBFpcYjoQ8CPEwaBgsz6VaiG9+YeXR3Hzl+hMPQHE6K+4YgyEcn3nVgQ
8M91LuSuKUJn1+R0+zBtFrD8lJ5giCdPbD+nZRlsC5PWNq1JEmC6URr5azV0Kx52snHLdN+F4yFW
PnaIETi8SRilV96hJRObXY3zhHFCSn3gJj9WY/6TDs7ITqobks6NlYXc3DVURIEzrp3rPSv/k1PW
LxQSX3ku250n2PXDqCJQRb3bM9zwIkd8q8d3VCpPmbGrLdolrYYzzfOXYZgNXfjEdN9/kIzMsas5
C6bi8SLK5q2rbOoyB7gdIIrSQbFMXb6/5/xZCeeOPSUXOwu3xeB/ZIN78TrxoVlQrTAhx4bz2AfN
n+oJPiyRBxfu9BMqe695CEX3lxLfx/k2Phaf1dVsaKFj1ntuV16zcHxrJ+fbT9Nn6YqXgpRBCnEC
OvzqRvT00bfxpIdQ6WJyBHrXWHt0KrFTHCTTaZ/5K9NC2M7F/Ed792wHzrBkqh4Kb8sOg5z1rQQc
2EOoWN6/a3Jms22gBVvy5Oio+ZFFzqOVV2vaugMa2Dt267euqRfwqgzEs9MJu8ijl0YRPeYAIjLW
XfZE3OS89Z38YeTKmvBj86GuRzH+0CYigKWsNwsOjgyy2HKYw/McwAMoATA5AE7K+Sls7Ks0vc80
UorDaPrFhdMsxhpVmoUDgubm0AwzYHcQMLLhuRo1LGLC+wrmsoiyX7xEoM3DuTd223joLiS395Bc
yy2jl2vAhzlbxfPAhB63NHGBDvp/2Rcr5LwtMhyPYtAP4cSktJnxMK4IxVRrr8u/MfWsq6zf0uES
iOovuFbWLOFCboo8fxrLL5Snae9Vm1AHcp06vPdeEN9MK3tSpYEtycV0OsMkwaNFmvr8FLMlZtN2
Bb7ISwzfyMvqNyLl/jpiXmmUSCA357Xf0sRL9GSLpqVO+kItCW837SwkGwkhVPYr+R13jRU9ldfe
i6DoYNnEZTMWG/ODdk3c1xkHFvjqxZzPC9ETEJMSzUM9TF9BncQgLflXmMJburW+TPCDVrrmiQ74
7BHUrixu91UBxhAuq7X2kvKaNvFJzuGp7/fEk73lfbe1yv48xOMxrvIdWrWa4KytRKeWddEX/ZU2
nWQZjQRBBPGnYaRsEmAYVhgnFgkRWlMr1tAk9o7RE2xnsBGFCoyJmVddoxkhLm6bGiQsWJO5Htkh
zbIfADW2OJWk6pgzVNsOdV/t5Q9m4JvLISfaIKSJxioMO5xZYlv980p5cmrzZCsGjPNgHkfOp863
16oF34Xoz+h2SLYR0ZNanCnWTGUF1bz1Pg0VIEaAVFvq5Fg0LUBNEzVC070NNZ9mJQtELidAzrRz
1PcLZT07Ac7bQuYHu2mx6V16zrWZfNuFFSR/93dwKrtL0jPPppq/jWo4ydog4duBRhN/DqFziDx9
jQr3qIEJrIQ1I7cFxF/RljwMLHZXYavPZWB+NQaSxopVWuf0WILK08zyyBH4aAXgidzhmy/0v8H5
LTL7pj2/2WaGf6UML+rQW/p09ot0xPwu6/3osGZ3MGEaTacXbZfzgPagySZU/tQ3mh+66WIYKMiM
nxLSf1Os+GLq3wpOtQX4WX4/xJx/T8zChV8srNy5OVR3RssimfZ90dFX9qV4YTu9S9neki3y7oyI
umMSQGbffU+xO3fcFWuCBghTIC3DYmyOeWzR5y1UzfBhHvurO8x4E7JoU2K1c0IJnRyAn8+H4uj/
t1yrND4PGFPT5JtJvr0IJ+gjHVUua7s/PGDX2CBfFXYn4eeQ5dNg5VSQ4wTgwdhFRqA7bGLQmmvH
vQSCUpRSAHJfh7gPSLYjSXUNkbgsk5OYucYNK8IwBICDec4LzrCLwIjPnPK7n8OLiwGIE6jqULWc
s/QfciW1FI1xmvzxMSFxyEw3nTmuY2P8o4bS+y5mWm7eCMl869z0R9TethPhdmxZZRr2CmL2eK1j
98y/Y6yjEnBy5sWHGLW0MG3y3FxyPEzRnqNjI/SH4TCJyktMe3171SWSZNMtv+q237U2rIe4o/xo
SDWHwyTwBpylWz8KrtuNawe/RetgJfceSA1gxc/IGZNXuUlbCgnL2E9tgEc7tDbtSHYO4wV/DH/m
nILG+y1S2Il3BacyWSRmhX7wEvBrAvR+LPQJRtg5kNFNgExrw/nF7dxp3Vny2akqIOn+jkaQzMI8
/iSx4Z1sdIJTgmWAmk4HDmw8Fjlsn4yrKeZfPGpY1/SOSRUQ2b6/5Gm6FxVFiAopZTKcmw3LjAbg
euw/sHV4xC8pD7mMXi3SVZdiYogGVwrB+I/o4r8mxL3fpjuwUKxdCN3UeHmuLhyvKEHJwJZkTYN3
yCAM2f6x6uyLKLuOuSUBIoFBmlRNIlvJaD4zm5O2E4o/llsSpOuiY0XCkxysOa9ziIQYvANvPmhy
CGcDmYNnDuMehTWWogKllhzsR2Oyb51bTGzIselEJnJV8+zOPdW599hHpGogrvaH6TdkfrCKSYT0
7pliwh9PGpTcgH9CBNUbXoFbOeuLzmjQiRT9B17rPA5IVVtCztCC5NT2GMyQZbM5Hepl2Bjbpgsf
kJ0uQbCQG5WwD8i49sV0mOkmUSriSLe7ZlP7w8lqPlV8z7K1zUtGqmZrCuas87qOXvCXQ67tmFS5
E64nn1CE2AjsdWJrc1GHJADL+tynybmubeb1VFRUJj8+nnXrbuppfKKqAW0Q7XMluv7skkyvzPBm
xWvS9l6sNCIHBsrdnN4mHV6xf+NFoXUzm/FsROXFDrNtDysa2FhqpK9Reqv97OKUzc3Ju7+MhAxs
Z6kJHJGbfJ+pGFbHy9DIczPIdeXQSyckUpCqfgaMqLB5cQ/fXzgs1gBREOnpPPo1839agHguB6a2
Y8VCOs/wO8jvtE82niHfc01yRE/gwCbQH15Xf2s9L9sBUoWqxS12vTOvxJ2ww+Q3rUwUrz5ctfAs
iM1cNTpG01B27+ALmBeb1ltVxVc7y7ZCDJvUCn8bJ2d+ocZTyYAndKKnLLfeewRnQJ3WWZhufECh
6LNZ9N6NjbXsfmdjWEFymUhowJ+F3hfgf9jTPTv1rTGLL1F85gFJdLFPR1tTaDP7uktA1hgm/zC+
bNC3obFKzHEpmzO12ryL6ZRJrn4ag+g5iBXCdE1gn2g+BtPdo6rgqqkp9twmfxgG+5DBDISHHb7a
Rog/nXc1rfA8iOKn9OabO100UITIHw+R4/jru3BS2tVfiuEom8KfIhPfIDW/sXJvcLW8T2gNMAzy
TCJifHXr6rXiXCd3+3Nso4tjJIxLEjaGDgFC3pD8GOZEogPwle7q6+6bzwdxU7uEF4i5PILB3JY5
kzWEcYnIN2bQc9MPNJf95G251R/MGSxI+hfXnl64dnxr+j1l4zb9j7EzW24cSbP0q6TldaPa4Vh9
rKsuxE0UKYoitVC6gWnFvu94+vmgqunJjDLL7pu0jJAigiIBh/v5z/mOXsNUZyjBezkXP/TZKpfi
O+BwJMsIuM+s3BnPRQ2WYzAqfzFZ5rXh7SgkeXckTTcU4QaR9+Yq75laqRvCGAtWRwI2uPp0IS50
YqLV2eIWHQMlRUfLbd5D0T0NdruqW5DF4g4e/p0t2FAV7CCrW7pGLxPt7POBioMAc7DQeu4ytlZD
9VjS9tCIcJ/ExIL1iyzGlYHBN4RwqOOWFa7N+Tc6GnJ8x8W295Db8h6wj2FfR2BJ67S5UHD3bTpb
e3SQIxxIAM29Q4VfQTYgcPascltOMFthGXfziyvFQa/cdZrLbRclx9hUNym73IatpGRASCNnfCS6
oxHUiVaWycZZ70LkiVR7gtYULR4GlghgKjeyNb/McNrXTvXhdAo5S923M0c3rh/0kbOwNe8H82xR
jjGOnvn8hNyAlkhjIlT8F+IWTJXqQ1gvwyDh6JLPc+SEnVtV0b752btwg2Kd69JIaSxgbnfOLzmx
SxGzJDkeBWEu/uowJA7vj1hY4TrWhbOy2bSTh0Soj8MOrne3Yb07tDYnYAmF2OtgJLvaDFNt8Fah
K1RQs6toNK4MKYkk9Nf9GB2pYvisK2ITTQ+C2rd2CmpDeEjg2C6YYHoMhPMjcEFiyk0Kc8j6dnFA
9gI/VB2/jUkwQh1li9wpmJhlzXzb4PTBkqur8NMIePazLkB0G3a51z/Wtb6LJlT1DA8nOaSByHiL
GaUMqe0Jxm/LdXHEDvw46cEJxEtW2kd0ZBT96pZJE+Kx91hxeUxVcIHoDIyq9m59nw1Ao7EUj8DW
3NmlPtMbOZFB+n6PSGXsnGZ89GuEcc/Geqbn8DnSs0n+uPKD9mpyXTRB0i0fSuF01Xnis2H76vT8
1u0jVrf55/GTR1Vz88Y2pnk9ZDo7toRh+Myuh+A55USzLMB+IzyJmyaoyPBymFlgHacSUyLIIgiH
c3o+LLHFD1V4bZfafSzMb3t4VlX1GjV4eElRQYV2OMRP3UC/jngrOqIMRcY9ngBEG8mj2Sak47Y7
M6O5hLVVIJjRsmSL4daV8R199dxvzlxGR1zDz149jizEydY0XaImhfm4oWeAuFv/VCgsFd3AMF/D
eC7D4S1H2uxksvOnQ++O2I77tluzJT42ec7AuiT6biJoDby0zFRcrzSVx6xhpPmfxGCmDFqdW9z4
B0ZItdAuvduX3FF4BAKrO2g5CLnJf9RiUoN4X7+lznS5GF9VyXoSwesDoaYgh1HlXQcZ404Ck9Ka
Ra58SZ35sc4agIcVLB52mGjP3jOBwrPXC51tV/Ta6cxknPC9TkfrKmq8d5cgG1mr58kl2t3Ve+qr
Hp0YYYXOv2Yh8Imajf003/8DHNirOoSELxySJH6TvZtswycwH0jbGJSn0n3WswNHIt7qNg/WlL/g
+AbxBVyTPoQJEgyUQJrQ470K8R/1mEyjgQaurmbwHlfXxpxu9wKZb+oP2ZsMs2LUSdKlC1DIFm+1
sVNTdp0Y82hCLp1pwqwJFPKKwq5XQtEEuQdj1vr1Z60JLiMLdmq7qzqnBEdFnHQIZYY28jUJ8Xph
odk3841F3YRv3hKuvga98dwrTvC0coGsKwFhcYbvJ9JtfLq1YPvELEJ63HX59BylxWNusTtoK7Ne
EKSBbc6lmA7ZqoMRuWS4eUJGWYsQNERKlxpyHT73uA83baE9h1rF8ZDBvl1+R0r/brhYkSyeMt2+
jGBifCnmgQR1SZ3+aFr1aYw2wRAeKn9c0Az7iMPiVUE3kCeKuT5IidUcpqsF/rpHx8hXTltqhH8b
oBlT8ilUQTKoxp6W1HeV4Z26bDyJsT04Y8JwXAWs1bTtDMQ2VW5/gUZ/NbCUm7BidBPKrXLzLS0L
3yYqjy3I9c1GeGU/xQhPveZ+NDn7QCgkUBZ5JrCfgPSqnZzcPYDQuJfGKSIXxdpkkUdpOcbp2S6h
ec8WNGIxX2QrlT1bmfdOBe4ay5jt+y+BT9JM8pYPFIjCIo4OpqP4u+lrwSYAmD+UN7oFm6AKO8Cy
anhEGkJgvRoz8TgR+Ms651uzxmAZJNOHoR17cuvc1BGBJjTNuS1y4Ol25cQEXkatWRQNE1A4vLcw
qx+LVn3UoJqWjnhxU7QmBdenmT285HUoXUbz1rFsVeZHFJrPOMv3YU9znFPNR8zBv7JzbpexwmmB
Rg7UI9havWJ87H5UY/3J69+kM3lJiHbc+EX67Rrud8YhP2pwuKYdHgK77NYWUWl2oNYz0wak5xW+
9FdXQ0HC3U/FsG7cZ1b1Wk1c9T0trnMkfKlH3sohKEeYN6MtFXxdaWNz9iAVlvOyXugIsIxfa/5Q
XVQfYy1OVU9yRP8y82Cfx81dUnSfFgeAZWrXn5iDtvChloTkl15dvpIhod2n87ieziGRYPQ74kxG
hQkUNiM9u/dE5PFmGi0B0/gSuQ8RMX4KzumXaxLqk3hFruvcZ4l8BWCHM6J7C7t2J7BeFK7E08qD
laewj40QY4Rn8FG6o/sW1u25ML3DqIf3rhT0s9LAVVHMBgpogQkCz0jXDKskak+ZdL5NtzkPjtqG
pvXAP/4eM/LDPcYsn9YpQ6NxODCYSeFlcgemAaX+AW51m4XWncGQGhqF+TZG8au+yAP/0BHZviIV
cQ7G8C7VAHEJwzu24XDNyA6f48JggMyUtf9UdX0ohbPpsdPCZmeF5OIMecmj730jZY/Tm9RnObuk
rMXklgjGS5SYWBYJJtDsvM18AlQp7eI2p/KyBCUSlc9DX/Lh2saLMs+tBW2V6cuVwWK9SHX7szyn
rvbmuROXnSvBkHnjtqS6AhNUORFuKgq2nKi3oWy+k3Z6Didmre24N7q51VGf22+pAZY5H0brORcb
VgLEakYaD+o+AVYCmKwHFa24lTLwGiWmHl179lNGchDoOK47wKvjPKWnspnnMZ7i8oJy7GYsfOwD
mGYVOebq6tLq6ZObk4Wap8Z7Gh2HpfLEJW75xkTXCcNlEfWMbAcTr7iJItIUg87ykLmw5lLL/ZqK
Q26Z33WFa9qbw1Kg0lhW/V09EYZ0ma72SUXVDZ5bWkWCAZXeFg6NKjFtb9hCuNNttvZQYDWiSklW
3wI+FStLof5bLXauJO7nKq15WkmdFt5xnqbwhnwmaM0UPPgZx1PwjjrDe7zOiXSvSKDNYPsR9wix
Iky+XEsTfVy+dnHK5L4ysmFVeFRvqU1b5jd6LU/s4VCCe35EX9K8EN6rML24hA+Z+veYLzgtgK93
lpKdWB3P772RLfPwpJuFt8pT+Wm0wVGLGADh3Vrjsd8FBASRjbsLbes7R1waW8OYWSOPWYRKBxb/
pprwFuGM5/2pop731IzTq9bNL4x5bkbBLqk3jR5dVCesaZ4nMqFZU7HPUPeDyRCwHCjFSm3904tn
I1ZrE7lyPl2JK9OO0OoINl4mx3+oW+9FzSkoUjgYBzysvzbNlLkGrDHn8ghkd2aIM/czkQixr4FI
VitMi7cCMjmnXzba0WC/OjnCRZRcl+Y+ikSPFhIxPnOYzaKg3zUO4ZS8gCtn0RKUiHBdoqYuIDuz
M+io6XPqA28HcaDJY/1jXWCpueJNAureM7TMHap2nbBYERK5nRxaGCOvY44aZY+GTYZycMtvUysP
7kToV0FHtXvjXovCW+rP8fyRIls5QnvtbfO7w79Um2hrUzrn0UrJWJ/YbigY5zZZj9cSYlBKb5Sj
1RyYJ7GVJrgUowZFz0SCyK+30zt7afoT1/PA7ikk47kg+vqgiWKZ+hqNzvbzJMDjF8ZrLOklrYJ7
4VkPQg8fraZtgHiGH34mcTJBp0kJ1KcubtcGkddNtfPk4+oTpPPcvnocrAQO6xiuPeF+DTzjqxSP
/Jh53HckJchb6gwZeBwyhjtR523RjBpCMb8CyVGxlOhQ7/R7YWZbTA1HmyfCFUIMSb36XgwGXjsX
qqBRJ7cFm2JME7gaC/Roaaty7dQR0y7BSb7HgbmqB+4CLUVUGtB6srBiaMJeOwI3vqjLnGNO7d/5
fsibBeScqhXrKefpKJr4DgP4q12xkTCRt+ehG0XHqliPoSOXORqjxRXMsyF614b8I2bcBzsuOkSH
pI+5gKZSe8Qp2F+F8RC8wdJm0JSvKsdsn4Qc4ZQ10LcVXH/HzOio5zLXCE7D/jevsdYx3K/FTWZT
kFC44BFwJFR1mR6s+LmZOD8DHnceTBp+EPOmGeyb3uNSZeA2mmedo+6qGyihNEWerPwEDSDQAKMI
in/ISYfxFV1u8Y69JQq4qMgoI6l5CvSV2Ytm002VBhK74131mnVjw9rUDXSSaoZteziMV8mAWbfJ
/WQ5syuJXfWsVbUDDKQL7i0RMjJUdDaC0ifUPwqbi6x9VhMDK1xR68I1qm2B06opJW69oNgNGZvz
wHO8dS3d6UFLzRT84wEjN/NKyd6ptun5Kl3WocIWm8kuN6aN5BM7BEjSXaK7YhmXRrucGtLdYOXQ
TKZI2zbREzyBGDgvQHqPH0M1X4HVo38d3anV97HS3lrRtEtLzHduFvJPk4T38wBmrn7yuq5YGa5x
6TQTPZ99HO4VakLJ7S7LxLCuwiDgMZVEj4itH7rZw+8zvKdqEnDaOaCYF50ehGVYV3dtH54gjp7D
ACxfEvqvqTp6OQ25MqRFyogBM5EXsaFdOJyKcOGZ29j2uSvycFiANj5TM7siEXCTju4zGXNgGqjR
Ic7Ayo0JgOJ7GBm2DzLv186AtwO/Mp17bPKW4Mz2ZAyvJTplX2JBtprSXEp+wmq6gf5bBR+plLdy
CIkRBNMzl/wRO8KVXg5n10Od1uZWXEknI8cxqNSEWTQMfXqm3+BPvQSjzo64htKrD+UCyGa5LEt2
BeGAjNV/uzRMR/i5TCGyDUMfIKUR71wlBAKNkl9aEUqWsJaGn27ch8K8IaOJghxpdK4wCWoM9VI2
tKc5kBvwU3Bzj9K7JJ3mnfN+xscZDd42jRU67MFuzN6aOgh55K0a6e57my2ZWaU3iWmgw/j5prXz
U6CNrxb7fHPCTgOvCA0ifs9jfIvCBR4fWPim5WOltFMP1SDM9DsxTe+ky4auei/LBsSpPzFenTPP
XnrUpdr7wCg46CevaKMZU48WIRjKxfhepqRRW/iBs1Ok87aNvBom8ZIYEWM9o//AuXg9qfzaC91D
afQQAAP47Hmur/yRWVLa0ZpF5u51tHhAEfukNVCApgtNLKfVtpOS3afP+JKjcobFTAPZR805SnPK
etdrhNPCrnybfGeCTQjJXLFRyTlrjx5bDlx6LAYZQV922ZchQfaEQ70yAYtDxzcPk8/TOjCnDULm
jLsOc8YD7T5u0uW9iZuNfAMgpVz4ctHZxRfOVQqVBnTl2o3fgS6SxnGeSWoWVKlnx7H393xm7MDA
ra3CCYSHTUT+qhqsl1n05Wm3JQZ0HFJeP3B9+AQ3U+qCAx/NL1WoU107ByObP+/SvBM9ZxRPr4/j
eMuVNJ8MlLkQLSuVnNVomV0C1b6Zl0g0j6Mb8aR3WcB0FbyEAyEbz7M+45a5i206yzO9SJBUaf9j
75l+SiAFpEE5wwzmKeB9HoP26IRkokB67Qwdrx4fM2oGtVSL7L7W0UlRvKftNMiT6NwVrT3XpV68
u52NVUFLbyf9E7We3YXdesuIDo4enPY4BY/upNbkuZ6Srv6wYnZUJKVLiO7XTSieEp8YGhGWO6pe
aGCqsVVJ+t6uXKKxrORiT6tcoq6H0L1H0WcI5dXiCpXzsXQm+q3j7yqT59Cl+YB6pM/Ed4EgciL0
6OxGV+ZhlGyYdWOFo6hpdmkCl0uegNwQt4BkS+HXPRyEK1dF2xpkQ4tdPiN+o9XyrenlvtZe3LKl
uyFICTAXE1025abMCPAmxbUR9BdqdG9EwoAqWlhCfSmXvGVdH7OaJ0EXn3xf2RyWz1qKybD0zb3w
hw2nLHJdAxlvQwzPE21vwJwQsXWFJob7q+9evHKJ6+8BCBEHgWKVRuW7Nyb3sStvAkXKOJCUgo7G
wpHULJL8emCavdI0+GRB2bUrmfuPPbev5XbPiEXX4/Sqk9pXWGkME5ncsBVtJNoHjLNZoCQr39sP
VcA2f2pBI2jpE8fmz1arJpyi8oGbgrdqhHpQDN4xTr70KLvuY2ymqOk8dyqdmEawzqbs0/+pehPw
tsdsZCeiKCUxm/Jp7NOlA7YVuQmg/BQBEe6If3RszVr4xVMiCCIErBE6wDENylxk3da0j7KGvZvT
vrK6hR/X32ZJqrLMEQQ0o5wdlTyPqJElUdMgccEhTCU3X5caW9jQ0covpjuda8XqrX7NMXJLMzVe
3Yngq2PgOek0GARDt+kHaLGRAOVDhmKTh/RiYXq/nTA4qGh8N4Dz0irAhCOKFSYlgOsDErdV0ffU
EfEMUutlDq+0OlktGuU+zaBiTZYTkdv6owwgc2pxtRuq0dkq4xRr6k031Cmpzbek7IMVzk2lm8ka
5C0wQzbotRUDfxiR1yAqbQMcd0t6Jm7sOP5sAI9rWAVCUBIzvuvVNZUJB4ZcN45dXfGSmyy4JfiD
7a49Thk55sJo76KhexuSsd57XXnM/BjEdBlgKcqZGFFviJAYCCcmlKC5eDFm0YwiwsBD0TcV5Ba5
Lgl/AvI2n/SZlGGSjOVhrzz3wzayfQtZx0yI4TUFTjMF+A2NZcGfwEms3CdPZ6JDCw4FawvPkiBb
RgiTQc/q3o3PTUeStondnc9Y4ibv5TpRdbjpKgIocXPGY+qs+w7ZGyhNhNDx4ZCl4EFeyaVio8ko
Gr3UFAXnFtQ7UqAARklSgXTtbh07NZejOkwlEIGoEKcmQkGcTBPiCqdoy+KcZFzyWTqwEuKNiclv
FNRGTYKYc9Nqd75RTEsvnRDVPHwBI5IJQLPXpO+h3VbXsEQ6iNy+thVYvFRtYUDPNioQT3lSfo2y
uR5BIjC/LWywwtK0MA5h0VCk6qUN6Jme+sqZj8WjVyw5hvqCeXIE+ncRZ/4TnQunopmj1EQql4MH
LrR6q9LMYPRjfbfECUTa8wFPOEPr6iNRyWffudj5nWBb6rZ7FXtHkm9YiEayVL3f7Dz/xaqqW5v+
4apgPbXY5C4wib0IZ4LmqKMFI52zDWDdjFAiDYAA5CLvtD0ZpeBSaKfIH56shLlkN6qVKGkng4dq
z/v75SIevWzp4bnA38WNiPlqn3QD/7xv78rJh5Tn7AO2oguCvg6WU4+jauXfFZZ1cjKcJ8gY37TJ
LAJEY5/121TzE9DXPqTPHQWyiimOXbxHosaiarvd1bVVFndVjP3O9/R2ZeFcC8LktYm6W02y5pQp
3LLUwP2MFwF5rb8fUBHI6kGC0mPOHjH0vcTwDhSJsejwjIWcAsHU0p9qW//Sm+IuII6+EwYkgqHy
jx3hXQUEH9uDVwNIqb4ikVwK+4WL/ejOPxDz8zWnFU7ugAXS+uwg/WK4oQ0uFERYs2Zkck1qq7Qf
B8T7+XhGfAevVQSpX5t8cDSq4GSieBPbyl8XAw8TXexigRxM4hQqqUn3G7EdkXbugroite5gaDB6
ml0FOwml4Cp3YcQpwAsm3nRV1k95MBTL8rmxxuw6DSoTFLJz3fh0i46ieIIbSXdWT14g4lPosIis
4pGGGWuo9jni99AjuWspgkyFXwHwcL+1J59JvH5guD6C256w8aHg9KgWQjNWvV9mS6007zlpPDYh
UAxKNvM1DEndLtnNJw/QRiZi7t4Rpe47zfG8pOO+oTR1pLwS9QDLcoLMYquL0ZNtjaodr/oNFZ88
uoX2APCYYWDWUGDrEGYvWDETUzMIYdhvdWd9QE86U+qZHMcQ6zSkD6vRbxpJA4/jGOQD/BmriYCk
mcdy5InAPq+hVCZ6cfG72JShLrBf0PuKpi/zgw7PbjkmxVvgcDe1Fd6xPKeEcxjTDe2CgAAKjlea
NBaN9x2U8bU+jPmK+DiHI0yAeK5sWMQcfiR6rcA5fWXZTN+Cnvo9xF9NNITIRuJ46LcrETKbFwjX
KcxcDgpkKWmaMxdFHj+EKYdAyxy/GvqpFzFTjF6APKlTyuuKJKYTQVGe6lDBTaPSZmz7RUoSkFNW
3+50EnDsYnnKxaaxbmnZIrkHKsaeR2u4Xl7kQOvuHLR1YxyMjCwpxsYnicOo7+2NOfDek18IcjDQ
Za0lmJZdUpvtPY3MKZYzB5MBlvMsaB8kfvuaRXfxw61K0wpLcfgCgufLGMHLjOSPJPuX0UodBqLT
pgmJ3SepsammTD5i2ZwZu7kSYi81DgBlyKeFtfREDuFOMjl88FvcUflsFqXhxF0Fna1urADPs4V7
w6EgIJ0M8WRrRsO0lF6GOAA04I2aOttteBokDIMw41kH24wZYT29BAPNSSWD8/nQFgPCGf0l8JUV
p4OOUKlfcwODPOHGt9KPympvVUNcJM7pJw4h/rnwfgkrwq1hW4DkDrAasA1pWAC2kNBKWmxJwJLa
8JHxDDfHxN880FmBGUA8ymCuYfIRbZl1nBNcb47C8TwJLh1svRcfqgZKBeeIFn/oVA5bliAFiGo6
cepb+E3xQVeYv+ZRaa0EV+cVXL4Sgwnj25suJL3KWM41Bmzr5EwpREBNNHcEQtpl6GZnTzEz1mrz
pGlz1Z0BowUg1Eegt7edVomt17CjLm0QsABdjg12Yakb8D6C7to3zGuMA4odWPEkNOvYON2+dPEA
V8j7fq0fija+txz41gMn3zaPgQ21+ZfT+Q9VbpwZ6K18J1KLLq1f9PZFkbE3Gm6GIqmPPXQcqtUC
6yrRGC5HRVpdsXELKeeOP0mp80Ar33uRUexiM5knn4tpzn5LKA0n9hJ/ZZq5ygyeEhj3HLY2/bZa
WQWXTFQ4T2OYv8Y9ZLiQOS1uWC6koh93nePseoAeRtTfJJ3BEocQl9rw6RowXZaNbz6b5Cme++BH
DRSSX2X3nBH2VfhVdOUmj+4rICYLCtNuNJND2IhaOEs07Mzd9xw+L2N0AvUhkq5tWx/E+hPIzpSC
jiMDPRsfKjXY74XVvxoifqDuMmLDykOhbjDSdJ1GTIKjLEl4z6y5ru66pLsMfreD7ogPwSY81DeP
XdI81SJ46cETkdLI1g7RUjvQ5UpR+NbAFNEs8K/IBm9SGKApEBityrBI6LpHrcqWACN53vp1txRB
scly1pHSNU4SwLLW0TrSMDIEaSBnChVC38BjfqWpjl0LpoIFQ+xslcpqI7DLkxxjpmvQPmlXwbPx
aToc80Mau1jYQCGmc+tQRGY2J2Fp2MBQTJba0GewwRU3WXiICsrJFtJn+NeQKR45X+MuxWqCsFS5
04UyZtiuKK+NoddbF/C0iJnXhJYHPMqtDoWoG8BKffGs4ifwEdvcbvZG6vZLDtjANJX7DX3vXHZI
yZrPbC+ZLbLY+BkHci2tHAVmOhLy2TfAnjXhZhI8hdkBDSuMPuF1G3nDNdyxpUhDZrAFQ5YqDZ/c
wHm075XrPQ+jRYuIB2oz13et3txoGB7vMktsuGzLpU1oc0H4Hnw89u1URR+FD6OiNq8DRj8LvWGr
NCl6MdtYrGVmkPc0UOMKLbkxROU+Wz2OHGXOTtSSvB1ZOqFrW6wXjTXPUSVQ0rzmfCpdZx2yMSdv
irUyJIcpQ4ZVlUmMQgv0G9kUK1lX9lpSjEduWacaCVieaZ7ojeqXddSD+pZiZ8qkXoclnSuSjDZp
wBA7TkEQcWfwuOqKIr5n+V/NiqIxWOdYb9qHth6+4IN8cv5ved4kZ3+EoOT71S21lLnISBMExrTs
CsgOruZySxg2g9o2YK9ggcec6mpjOTg7/ci4DzsPagffbhrpoxHl4UscDvNVbG9cnr0btyqrh8hq
V9no3zTTXeBQfheSOFjFgYwp4IrYIVe051UiRoVwKoO1GmmZjfJHT+rpFgiT1TKS8/Mm22gadO/c
z79jKTcd89azUY9Pek0EW8cRsrBIkWO2cagXcJOQ8pi1l0FSG6MMpQ+Tx40t9k5fmTd+4twZA3ae
OipIGIzWHibUshtjnaWYMwzT7UiX9k2R2xc/lpzIrHStWWm6LmX1MaFS73xC7Luf/6PqiGedwVgB
kDx7e/5ppFa6nNFjI5BKdrX1mKHIoKXN3HOpn8VR06bOTWuxd0PTv3b9YD8KIGuDqPSlhqaANRjg
FdZZe9U2iqFj6ZxDH826lZbi4Rdu7GDNYZixigsQwirKBzup02WfxtMWxfReEzY3gquvRgwXgq44
pq3jtLHbaYeR16L9efP7b//5j//6z4/h//hf+TFPRj/P6n/8F7/+yAu6Pfyg+eWX/9h85Ye39Kv+
+VP//V1//jP/eCBVlqd/+S234UeV1/l38+t3za/mv/9e/vV/vbrlW/P2p1+sMqB/4337VY2nL1AM
zc9r4OeYv/N/+8Xfvn7+lgeicn///SNvGQ7yt/lhnv3+ry9tP//+OwOOnzfqn+/T/Pf/64vzO/H3
32/eird///6vt7rhj5rW31xLd6XuKmXqprB//63/+vmKlH9T89TMkLrDJtg0f/8ty6sm+Pvv/Bnk
K9cQpmO6lmHp/KEaFAVfkuJvhm4pSxjKgG/kWO7v/+/n/tPn9/8/z9+yNj3mYdbUvBr1+2/FPz/m
+efiX7VN1CfUR0vpwNaEw9c/3k5h5s/f/R95x/DCLibjgRi9Vak7mnDa9QCxi/F/4MHK5Pd+/mMm
hG2tutc2qYU7kOiLeunMwUHPkHSA8oRMDz1P23bm5KsyVXfi6g/v6b9e+x9fq2H8+2s1DR5ArJy8
k8Kev/6H1wowLmaS3RsPuNaYkNehaGFihfr+5z+Dv2yJ8ndtF/Aq/L6n16MLt+bEzqmW9mdIsvSq
7cr2nIbDU1o6mHd7cOJMpc8eR+qDF3fYdlRr7+ScLSsESf9Cd4P3OExfBGLevRcQyTT7ZCvJ799N
kJ+WTuIXJEcV3X5jd/fXP7Cy/vwDu4ahFGNmacw/L/+Zv/6HHzjKklrHt0shohymdonP0ToPtTqQ
TE4/OrbucLsGbxfX1atTasXWAQRIRD1BDMm1P3wX/o0UqRu+zkCeMI6CXRlTg9RkJngPfovTVwAn
1UEHVlD+BbzaazZU2YUd783EZvKcsok6Iu2//fw25PRoU8E2TJJmdg/M73hZUAhQtcFONUFwq/kq
37vytmb0PyT3jEP19wnyu49p9dC1Ho2Tkad2sCzHpc7x4XHwyuLF9Y3joDszeCU3OCaWDl2bdngu
xWjR6rMx6QW6roa2vott0tTN/H+A11+ybhrXPYaCn6/9/PYQGI80fWV3I/CXlSjMeOu7vjgXPpZN
LXEOou+R/uf/S4JC24AU5FySOzuwcPVN25go4aMh1xQF9Ff4u7R7anT3nQcZRcKy2xJyxugFgYr9
7m1qLA1bNrfd/JuOidRNLJ5GBFlxH/31NSF/uQlcw7JcXbdcSZOHhUfyl5ugH1syzb42HWWIB7fU
jPBYpwBJqJajW84Lo+PP70F2VXfOOegci/FcjZiJ+nSLckPuphbbn19pw8j1bOiEwgpzLtZGqVMY
TzC5K/cuTGr+/rCW2vqvfwTD/fWythxLubaB+mZg7NP1P1/WNjk8tj1adl9lNTOvpsCZrRmvref5
uHp1CJTGrd960y2klf6k4xDap653KRM2sjoC7hUzW1YlQFkLZen1K5iHZeLp5ls8tiF55MY7lHBj
bk2TNuufLwhl7/jrw6diqPrrnPd1TZlfeUn0HfWi+Z2h68XJhnOxAzL6UqqiOGmxl580n5qOrEa1
MRr/n8/SPz1K/7ScsYb/cenlk3RsCRvUtfkYUaV++STHUYWGNIrynjwzva3Uge5ULxlKqIQm1zH9
wLqCq6SilAYcyAx4cgpv0bL4ncyYAYx0++DR1Jwc7mpRBCudwMGF4CC61HDJrMFfaBJ/1+iU8Rks
xaPIaXph8ssmR8N3nEHoev75vxH7Qquq8q2dPijacK45gE6EIorwJojnDWLudacUVOP2ry8EOT9c
/vDwcU3HkhaXgWs50uFXv1wIoU0gOBzNBJNjYxFjbZobCCrrmLjdbWIq/9bQmPypQNH0CrkHtDWp
ENzrAg9qBstr6qBf6kwftBC7bTBYb3rv0oBdjHdSJtltWebNCeult8+LisGqtoGFdxOTpnx1iVBd
lV2e/g/357+v2Xym0rZ0JbmwbZTcP1/cuR96CYy99L6JwsfEMLOdbNxniZsQJdoM8p9fRvrYX0eK
ic6gs2WHtOIxuxG4RDjrhaYIznmbuDubQBzSdHAmgnUhuMfmXLoV0wFLv+nrujnFPgIJ7rlVGrT1
ddnaaGpphksmJ8vqdTrQVA+/FAOT+tr0eg8BSzA5r0RPGx9hs0gniwfZBe7eoOHML+H4mXXfw2DH
hjlx3t5hCn4Os/ir1TLrLsgJLDGNtW4zgqdrszSHY2gyV20Y8W0l5LSNxQyRggC5Zstqnoe0JcjU
WZeafQZ7dQtBjKrOxzJ9xdYY//NaDU3cME6Fsti2j+3QfEvm1B+mHK764kWN5fhWOr0kTdm3+zFq
za1hepdxYJ4o09h4djlfrrO60heICBpm3hT3kwy6dI/raVhLqV6Acvs7w0PDKcLIePz5pT7/sg38
hRsodQixM65MY677KLr8MEq3+R+2L/qvT3OTyQ28NtsUSmf1+3XZK4KhQfdNCDwkZbkCDOneSs07
/HzcTYINQNovSCLVPZUWN1GOttX6bT8Xv/EB98Bw9qHx2OfhdPPXt+G8z/zzbYhh2WCX4QhdClOp
Xy5ZGQ+uodE/fqS7r1uaSb82NJ6EcmzNQ/5/CTuv5caVbNt+ESJgEu5VJEFvRLmSXhBl4X3Cfv0d
ACtud+8T0d0PbFIqVWnD5cq15hyzLGguJVO1U43Z7RB37WvptIk3VK59jBqY2ypTX5oRUeFhebcx
Nzn7zEnlrWhs8zWtcVVkTWcdl48KsgdyeCKTvIW6OkrfCi+FcpBOnNFxYdFdVt4mCH6Flis8bAqU
FjqpYxvU6hvUUs7WSv1pm08YaYMRQLSEHC2r0D0x58pfg0/CRP0XeCun/36Q5oL/Pw+Sqxo8ji2D
CpTrdCmk/60WI1HDLLSxy69gfeNLYDzPWUq/k4n2UC17581uyGgZaz29GE3+MeU0bpcEFlGW4zd2
7HQqMAaQ01Inr6kkfnB+SqeQbmm8Z3OEkImNC5l708ba/3gmacY/Lz2Tmlk4qNUM9gsEBvyjymcX
kZsC/v2VXiZor0iWzDyFWBd6FKzZBH9BmR42Ey2HWzDkPwZBzAecj9FZ+7R8vToXNV58gux0o7mo
Wtw8h0gWkM3DlNRtijYyrK+6Gxhv8yfNQA6aZnINnHo6aAGLuCIzxIo2NhnZQQx6CmtXvfSDgHJv
OXfbztamnirr3gnV5yYKlLWtuUhgGBbkWg+BC1TLd6lzh0vGIRiWUBOVeii2rjqY1ygCeuxqOWPs
gN6SI8rPcZyUrUJM6tmS0AkhLYjT5HY/EIVQdepm5JWuTuplDrprCKT/JXXxo0jb7lpIgEl1Rz1M
LfQq6pwAl/kx105ucgl6Wz/GpXVfKiTAnO41NqXPuFQLVn0bwAEDvnhJKtIQRZvJbdr19eXxWHIH
SKKxdczaSbzqnaW/8cEqgp+k0KY7fEnBOQd2ByotV71GasKTjTJCK8n0i3Cy7yLvTa8zJsydus5I
M1C+5GiSJ0lRSoJb0EOdQes4Yc68x4lNUnyLLweIthNkT7aeFReYJYiiHJ8WGlqum4bexAs0FTai
jRdQl5p5iHVJ8vXoj9e5qdzXJp3qnHB6s1P909iDFZosMs6USieNKc+jq2gYb7eM8LAi+Vfc2w7l
dXLU5muB6FjNmyx4uXHbbQyebWc7hzTy3+9M8c87k4ubB5hpU1LqbGidf9RRiTJZRdg65sXFq3ZK
TUM5KQJDEdQ/65vjSBqnzL0OWf7HKfTqPaxeASBXn+40o32aGZ3l9t5oOOFRtSP1aIoo2w66Ntyy
qICNJILPkkXpnhWuvEdj/gcBenLEwkdpESL1TBrXW/5Az+xt+zjXYnYZF0gFDlqGxNAekDSOwl6F
LQFieRykG8NVmw1PvGDvVOgVhup7wXTvfzy0xD929w6HhrbC7CtgZ69p9j82kOzF2yLC4nxBxzHC
ZRG49LRRbhEZMM3JyovjmFe+x5JI7uAN0erjU4IBfUdvSPOQy+r7IsnIhOsMfc8o3oM8lFxnhrpG
iIFfI7eiWHFnGegIGBXiVKaKry5oq6PqJjzj53dmm5eHsmSebJKC16itdsgkzq2M44UlIlU3CYf2
KQVAv1eARDyDxwEdncLKxW/IlI9iGlc9yiZfFKybc1SqBVrie9obO3x9zp/+x3+/rPS5+Pz34tSk
weAIh103drX5f/9ZyJWjWbRj0lTsFMNvTtln3wPb/WlOpYaGeEIY1xovAWwimkrGS5gJODslzoRx
rtcYdZn7YCxU2tr89hHPh00HoXkHTbLeF2leX9nyJ2tdqu7Hf/+9tX/srlxDd21N1Vxm5uwQ/8+z
PnAaw+wjmd9rHAb7QetghPomERqd3SJuSKqXwQB0GKr6m9731UugMPnTlA1oJfYYajtsqqE2X2Rn
J5fBVG7Lp1aY5f8oOzT1Pw+wa9DeUoXOVtbQKImW3cG/rahqZ0mY4kZ8dyziH4jhDbGwJs70sjzB
H12mfKa5Stq1PzUzX2tdqv6vw/WPp8f8W5gaq6NKTcZRc/9xmpuMLBkVTem9Y2YbgwusvrWTlf10
RbGqhrD90j7Se2e4w5akMB8UhKO/qSK+//ezprvOP38RIbjnufFc10JG8386ccIdDZdWc8EII4nu
7tC9xTYOWOINFDRJaZsAe2j8b6GPaRQ2VGodwaDsYQarXyYNkFUdwb6a1z7Gg1iLyrG8qDotrEyI
kZk+qVngrbMtITzrpi3LD63PP9IS6qNqOflzi9uGKgUgPbAPb1Lji2Fa6csUTeNWZfuw5wZob72B
jS2NbI00rWT0QhTeIDVR4legGS4RsdHYdTRjhrKqnhHOY9RZZ5PEwyZx++gtTwIW4xh1KNg9YByu
koBP4d1k2MG+s+r7NPbxSe+mArFqFB3aFtUHw2aEbqF+Q+32hU9tdqHbvZdJE3321I5oANSCLBvr
jjJeI6us+U0gWfVpFGRFjhScgZoHBM7MPZ0SUrNW+a+GTcmF6e1HnrXrtOGveTJ8IIvDUMRHyte1
QdMMhl9k3wZCHPaPkqjTTekFmfkdcJv4U71jLClvj4qG35vbJyKb80jupn6x1ZAcaRC6ShD8jF2y
bcKo8I+04MpP0SgA89J6wkqq1pdpXiyHOi5u86c62E0J27Lacvg1tNCM6MzMF4IMxFVxf/Q1W1wl
Vs0XZmeA27NwFdIZ3CSalVOScZJXkp4Jed9OXhwdnVlmpTjZ1WRDtWodppaaoTR38GzuJgMWs4ao
y2PZV/2DQ/h88BQqWXeoXDO+K3VSoXqp/H1t2+JUqEhJAoQEq4JF57XQh1eXQaOXS/WXAVMZn2bJ
M7xuyk8ZpqLlj9XtbUhCH914T8kGRjfdMtdlRCKM8WtYFykXosqmw3aidjuEklii+Tv6yhGK+RKn
9fPyndZN6+0kK+PZ9uOLhYjoJGvwtEMfHdxRJKeUjVscxMoP89vccv+DOPe7VHCQqm2/d3OXMx9P
7XY0QQr6TU8IddQrx8R66s1yXCPv7u7Af/++W75GIDJzlyRHFkDR8oLKdSv9Rrm6fT/zl+bT2JRr
J+M3IeHyG/F2mlfj5or0Uno+tfNXrEFBsmcBjIPcr7NCYz20ARuswoQEmX1QZrHRVAz1qSpSaqcG
sG/LYBSlzNoi+e3cNwNCbaHeiyrR7qJFgz4ClffoRZ/+Phua8gr9yVwToOPv4kk3PipBfvBy9J2E
eGfHZDKb1KgvEpUaRu9QWBAHtKYKlRsR4wsDuRvuLB9JTtbo7UGNLP5lHRQhPBecJyVUcy1C4Wgy
8n9U3oHq4vnxA+w16OOinXDIn2ynVx95jR81xTWNmngfSPt1oH+GA1Hj7nRTkxgTTgSy3mjT4/dE
vNhvNNeeQCBoNOOJGXa0+DLNlXhbjl8B28mV0EiMMwktOtkVwQz2UB8cQm4N5CP+esgqa1VWsbtZ
CloHrdl1VDw7D2uU3nGBBuE7CLb2hzMNsNnUrodo02liQ98Ga7ZWVQaZ0vZ0Hs2qZ21G7+C2VI6P
+5PYTxyJZE0911pkekZig6CbPyrDZD+bOU8LJMZ4INkFjPB2znU4/vuLTxrOSi2qcZP96afeOi0t
reVl6XA5TmWsVdcErA7Y8uzDcCrq4YyqkheSalZdRxLLcsx8J9NOQgLHg+/4sXxJUQkbsm2uT5uG
xdlv0r8v5cApU3NdZzprKu/KJAhpLDr/qCuhckRDC02xNRioQz2BmBgWH1JVSYAr4j8p277Lv16y
yonWgYaKyqicbWDGHQnazBxJSnL/fvT1mGwzkyGsWoBkU+brvklVQg4Kf2/PkwC0EiEJJISMDbTE
n0ulhx2n6sqbwpAb1XIbnnQCpHYgAgQ5I/FtUvWWvwNKsChb8QIWDXSbiej98Qwxq+CszndknGot
Ij1wgIptHBNaiFeFftszraJtHYXJOUBKXVuMx1GrIUibSbDzqhAyu14pLT8T2diqojZt94KosL0l
153RhxenbKNjwfYATZO9gvbRHjJhN29D6K9UizwQnUYySPJ2Z3fCANYUTc+94/c8y5PpCwMaGz5M
pjq1PkIyZES3MuiUXWrz6K2tPsADGa3yXtOOUAcNrxkGqMGtcsYplTAxb6e3hCnvU08r6AkL0vOy
NQRzAuxYm01ldnvsE47C2NuY59FP+ahPRsO+ahqmupr7C+o5LkA0nOM3nC+Zq/dIfNl97xQVq1Lr
klz3ZNsdnTkLoXYeyGLeMXHPqBjjc2q1dc4OaUfw5XSsrHNJ+9yrpda+opyNn8QoPuvQzjzRjTvA
8u6V2F8XQhvRoMWErx5JK12RaX5EzvflRvU59nQJja05P/qM9K1Bg3uIRSOvqrYtZp66E9A9RHKm
Ks9D/D0bMrYAbTAyUhQ7BLm0W8zaAVSNErJ17djzWe1LRJnPgqXp1vbyUzNFi/QAYXqsE85QsBTf
AlxtmznXwvN9+dsliwPeRx8mx25Cw/ZYk5I3DY7SMxtZ0wNERxAdJOhjQuW5WsqpWmgx4eist3Wn
/8qAWXqOTwCHW4Xqyq1c46PtW1ZRQAd23XfAG2nfqvw4T3P1YA9+ghTXwDS/tE3A5gEImRhklCnt
3oAu3+NG7JIo2pQodSJLPEGOYbaZ2e01NSv1lEVGegY4dnrMPA0cJ/gylWodVrHhJZpwdo5SBW+5
1aCvBDests1P0KGD3/W+F+iFOHdM3i4Awb6sCa5OmA2/iRDDhJHGBwTXzbklpGY5O6PDSV16NDoK
CNBNru+Vcx8dvX52cFPFPMZ631xHddB3nTkSmaUEnqQn8ZapGvvcuQTt1F9OlYVnYtmDs330++ml
cN3hRilONvR8ctk/32CyeUFrh4jVzY2NevEbNNA/lcGGJGNHvRUkTn/1fwIoXCpIvI8wyXAT6eq7
X8Gzn8AL0fEdstfcruxb2KdeQQIcTsThd9FZ2jUvoK8lVXqulp2Nj4pzF/gu+RgYxSCc7pYGlxlh
S4z7F8aZ5Tmb5K+OFCUWagY/jRlFPxiyIfpBk130+TaejGJtMzvmKd3npyLtyU5Q0mw7IiFfmWZg
bQbdmLZaHIzQxlIPO8PVwk0IeismQoBjfyjjsgDYYBlPWp0bsDhmQ5+cJekWwpilLRgYf0hEpjAc
YYLl/aTtFa6gs1u2KSUJYHVD4tDVR/buxZSutNSJthzVyWvg+T01k+5/FGzwsOkjE/MVUzkULnTp
MXbLU5leBMaQF9+J5bpoq5sfl1/IZa9DqmQ39h7jySSWAXZrzsCX4jkupLtt/OpYTiUEaq3STmiy
jXqKt3KYftLoOw5N7RxSCEGXXjWTbRZBjkfRjqc0k5t8PvFGixAxZXh/7hplOmRZtGXIQwhK2rrk
Dtf4WzLHYo7llCeXOOhtYPUHp7eL85iAOYKjFr+kmfrekCR7lnX194WgduVU1wgURyiWnWjoEXSS
Lat877LwxeFU7ktfZQWq4C08ARkkxvZTacbwjHlZJ1Co+Aa/jbFI1e2nJM9vjg/TzuyQP0Hm88LE
t35lQtlWVkq6Xxje+qJxTo/7Y5DEJSlVte4pH09KlIiL7bvappZiduwXc+e6c9KDJNKctieoB63s
C2/K69GrhakCTiSQaUqYcndjEPPMjjvUvjCvnhiLpZu8jEjUU4wPswm0XQ5UAYOQJwZ0e6SdjeDV
ojnYCOnP35WRCXnQNnCN8xZQR6t1r72ruruYGduqHvj3p9I2vN42iZlUZ1fj3PjpYhauGdQq+6R9
aWOslGoTND+K6h2jFYbDQOTh7yFQV9i229JmSOzXwK0quJlNq3wVptW+yjICwFNFPyzdovArfrF5
sQ76fH2nLYFLUvP5aCebKnf6cxSkwYGn7LxdweC+z20RwDiKM9bMbNzp+hBTEin2RXON4EIOO6Vp
Kk3iW6JTNynhezkp/Y54IBBjWHZYpV/rDPBgi9rg9zRrPJzfdY1l16lr/TpNyaEf8m4f2pZYt3Ox
LueUEaMCo21X3VXz/fqWY8HMUzO6L0+y+VNLdXAf2fdAfRpCikdDOy4vBSFK/DQhamalWHsgynAT
W/LDiMa89BFYhz7E4Mokddo6ZF7QbbVPk27HHyjsNa8gamsvEboJ5p33Uv+RIo19bZT3xxEJLM6A
Tp45Sl6Vnq1VbHUdsHLQylMeRtpnq/FIEn1Q3jr8JzdXIBmHRBF57OpxQ9bhTFYnYNErKH28IoCM
okqCSYXfbDDl43V6DSsje+1645uqAdWFDLyuh6pn0XMCbRMNSDZdNYQ3WFTa3exhR3fD8zB/CFsz
3MVJ/aZL5Wspd8we2gOGYAc9QqmcO/HLqnrllAgpEMnn40ohi+6cNQmNVayQ7uRbPbyMiVqvGH7p
gq7eUANSrSbCRxKRbUbJsVt+62aWdywvVojvoLUw2HMEJLff2JEawBk4Cu6rk60DXiX4BDltalqn
LA9YZHSioia8ktBtrGyvkKHjl+lRp9VzL+siubsJ0E0ZGWwxBtS2nZVFJ1PJzNWk+Fx5iV8e20oI
5nRk2QDkw3CRRuLiIobCtcfPNgiBkcJ3vpfF2R1HBnJlysAjYHE2YuNRumr9BJVB39dzzyjMIs56
IZ81kfRMfyZlznD+MMwhOwOfktdZshNgd3gaGDXcGo1dEFlMq0FqyjucpN/Mvq0LjMzgQ8UQR+Ic
SC/MnKuqC5VfxjyiSEZKwArlvqCJH0fuZdmlPvZsDi4BT5RVewbQzuEA8+CLNLwsU+cmAPdS6om2
1l0mAUbInOaxg1CzsDuaHEwcxZRzy1/YD+QhtxBryPdI3RP7g33Aort3sajv8BCcbHiD735GuAsS
EuTEsv5Vx/isMF2R4DwZrKU6cllUD5vHNrZSmm03L7Y6kBI8OSMNa3f8PYYmP9O1B7Lcyq/HQ87x
NWMPsBPVUcM4BRI2LmtlQ6w3VwTWmqfK5LQ4YRnAaZu7JmC+ja1KHxPpB+LYCHYW1iu8qVGmPDVs
Bt+V6pwrwNWiIM5+ijlzos/DbwRqZvgvgfo4WY57YLA/nNHHpDKEb25Va1e7Vn7aYRRRsYHERLYD
07SsZzpK3P+xjLq41mqcHmqEKSsbPL3ZvxEOGe0UW/3RYsIGRQfcnuCk51C3+WTjKOkopR7/nY8l
pjSKD5Wbe9PM9ZVW9wHC5eqIoXeOtRTNfkzraEugUr0SyqTvRyZe2CxbpMxKi9kApPlZDLrDItw6
T5pi2OewAKkZdVhR/IbKl+XyyeYOfWxlin4wb1QYqFAGh+/kecfaOVIgI06Pg30xlAQWKom99Wn6
HCwaME8mbiO07nq5d9y2PqJigHTXkb65yqbwIjsTND56Y2EH5UdTdpZH6kPlBSGwleWqJY1nj8uy
8B7/WJuAkmXxghMcjO+F0b85OPyAAydsdbIwyPaIzJ5iMnzzKDO/GXV8I32i+GJC5HWL6jm3Tu6o
dK9109EfNLJhi/xPblSszxsoUvmNqA6UfXVOGmQ5eJXWm0cRacyp9Xk2slSFYE3iZz/Pil3aTcTg
6JP58f/L1XRiJEnEh+5FtlEflhVDuBitnSTPdpFM6YQhfbmngXKB2Ag/GbPHvp+VHmrs7O2hYmpH
SyFbj8lYr0L632uj67RTRC/vsQoMhZlBBg+bUygCrvP5BS4s3tUBX00eFepzqfrXR6OHof5vRqDu
dx93MofP9WirlSebMO8+TfMfgUviEILpLdnA/nGCZHzVGkwvmDyz1eNyQ2uOE+sMyGP035d1FHfM
L5GwBBZqui+qmCy+UgYX7AvechDjoq2vVnVp/OaS+Tr2pklehR9U2TrKxm2TjB+VEVaXXFeVe1pX
t4AIgVMed5C9HDJshN4ZL3UkjU2Frf+MQ0hbOZ0Nl2VuQBENZKN3GgLaci2OlZGMcjvvUYA3mRfX
gLccXIt1r/0gArJakxBnnfR552HCalxP2LO2gz8RxzNfdakcQK0p/o+iE8g8VfNeJnX1iSHM2ZgW
5Amcg7gQEH6QBuUOXznaL8y/MtwCOsChGJbFObUdXuZ3U55ubNPstrXIT4kPeW35ctsHoDtaVISm
wXQLCat5XF5qXVoHf/wchsg6+rlpPl5SQmNg3cM/2zdNXXmtW1QAHecIccJ1VylxoqckJNvINplF
L1pNWh8KydwVnvVZtdn2/Nm2tmkrlspwLje5VijvZaSe6IRmP5V6xhGBWc1Ktz4NTjoXl2KqTw0F
VNlOp6Gshqcx7UfslFKhEYKwdfno4rTIKyd8m1cimE6TL/eg8j41Gy4Mg2VptLyIHvy3E5J4M3/N
jkeUkWH2kpWFh3GaKF2G6CdIhPFVdLRDolmz6tOuUqzG/9KsGeJVRe+RJtVtPRei7FkdSleHVIlZ
IcQ64awhyd0QQo+rZTuy7FA0uP1Hp1BuoUk9YGWZwtPHVm8MV7JXs2dTPTbksT0+0ky5TmlylENu
HkTqzgiAMKThLxvN2kq7ep6iN3JQpvuiw2qsmVHfhuMuw0Gwk0ojvVCVe8iE2hsP8488scg1CV6V
IIl+RlX0eMPMvo6gUaWD58q5EJw6aGG6rX04kV0/j/F3EveiWzrve+PxuxaOw2mio3Wu1JdwEOOp
ZUPCZSbds5vzGDMgbbBM2PVnql6XVujyZXP+shX17xHODKypLimxbTLxMGyj8Vs+Dqhw0AvtJIJD
j3jiwktHLQB/146FNyCGfkIChmhGiZ9ZMKbnrGpe+yJ1NqoK+0NpgnhXi05urHnPMXUcXUOq9rEW
Bhglv6fRVTt0DDt0l0gBRH2q9RHHs9moJ8TU6jYjsG5dFBZPOWAdzxI7MEt9Xo0npLPqic0ET7gg
BJKjsX1/PAWjDCaikoY1bg70wdsmwNvHTBf4TFwadDqLFxp78TPqXO1lMvs15bHo164YD5Goi1OV
1OUF/+56sA1kKPMLgUoCOby8hjl89eVLVme/oBypPIHqxV7Xd1PVxgvpYj+KMShf5fTVk/e4wWcp
trmCF2hM2mFVGl1+i/Qkv4VGswPKwHhQ5u5t0RjGqhseI93/Y5ijmq7AqMAcHU+N6URs6Ql/XN5h
kwfTUk7TRZCTBtPRxVGjsECqRWZ/EjGMmi4V1ifo7Wd2kasxISZCMKI7WrMsXXKf70w20CvamCPR
OrBTyj6OL1nQ0+2Jp00ZGpz6VE32mW8rbFzt1dQkNMRmMiw0IIGTeoL42A46tLLc3GtJjdxQGLDX
St2zKeM2hoWmkH/ZfR2xUT6NVSF+GjEk4V6rv5FPWSabCdkhwsL6+zLrkHUvPQsi/RZPAYDdPrFO
RJt+d7BiX7PKiN4sgkJ9KYyPcOSUibY7ZTb4JW3e1nQSbF9tdwM7bDY4HS2otYLm0JN6ru/CIEzX
ywNg+egHGUiouX5ubUXbjUHPiFivvGrZ1JcWEPLOSufnfH0yp759KSqUS3R46zsGvnKLDwBrUOQE
Oxp4OOJihfMf5AK+aJNU21k0gYVgPrOhqjZrYU3DuS/hheSiIP1Hr4h40BWqgJFBz5D35YEqmcoZ
DsgTCQ9EtfgNLvCwVleh0MxTM+ZzGgzMOYc75KxULZSrtENvWucnS3HdV7syjEMHJGBNbE5kSBfK
fFTs4EZoO4nS+BkGF50bE+DHMLgsZUXHqgf67/E5BBRVjNUF2TlVhjHp8daldCRxqLaPEBW8zAnc
a4VI4ErKgLaJFXBqy9eWl5b+/ZF94y3jxCEeGV+WY510K0N/TiOEA09cE0+PdwXCocJUP+usnk5Q
YON7kkR06qRprpePywum+uppYOC9z0z1EJRRINd9ZLUb5pXVyphPedbY/jrSMQwEXRAfksgBQDHP
oFWCFzduyXMtiZ3io6ygNMuq/qYT4OYxnBS3MNeMG7Q8bMtlZ2479k24rLRk8FqfoXcXJdU6rpTk
rIXyGV4PhszV4//mL3RBl3wx2oYnFZTdC3X2my+JMGtTlUHkrMATULlxzJWcObhjjCbJ6fSL7jW0
Au1esmQSrO5KEgabqwoG41rCPVg1nVIe0sY80KLpX9xE1NdMT5KnpeOeJeQ9ydDGUyfM4aqWzT2B
Pnmi1P9uNK3cVn1q5AcRasah6kB3DNmuj30s1tIWl7qBwF8mrbuPY62jlMoa/OmhuqtLd/g2/9kU
T9vjz+Zz/uLy9cp/s12KdCRIzB0dTG9mRMQHKOPw0ugwL/JK//uNiDb5JkNESRMpaK5Y95prV4Ft
JFyFQips68uYf3as1C80mYaNVfpoV+aPhprbV7sj5H2p7kNBc5IdfoLFzW5fJvhZe2euYR7fbiKy
X6SEPCUm5RkSuZeRh87exGpWwTDtAf+512huRIR5DXIxkUyDfHQgTjIzIgJHJyCmLm7LNVa3dnwy
5PhmJEOxJZnK8Jhwq2tIv+X9X+8aUtvW9lAyoE1BzSyXdjdlETWMlI+ywkZWsFmkeV0pmJEH5rib
CCA+R+lUQXlke52xQO8AVQMymffeQQvkyBVdsysMKHsFG7qDrLL94yorrIY4V6v7ncj6B2VP9E2X
NZTX2NefQ7vCJJv3f1ySbI+lEtg8dfPOK+zBvecx3MVEy8X3Eq+/xYBA2r1Iznrfk2Ppp9Y9aYKf
zCSn76bPkRZhG92qVEvOY4sbpo0mnZxlZJBNzM5OL7Ltokls53nM8i5ztomqFVfwIAwX3bL+COcU
czhSt+V0IgaOQM7QKFo+0msIrj7teVZ6dyXGKmy8dpYOpnHUb4VmG/vIyJ5LMx3IKB3INDB7AtKW
62e5krhvm+vyjcb0MSbPV5eM4bA+lpBAj/t9xvM23YGyZL0zYGDvFr1zjyH+2ezb90Ep5XH55Doz
ALQqN0GAjbzwLRdQjeBdleKupfP61GTAgqeh67+Wd30R/n2nzV+LnXILTTgbnnGPKE8B5Dv+vnaO
q5z9Eq6jud6yxOpN/Mc1hXrs6/o4KWkCugFa6dw1E52hrFOMtkBiwvymqeNvKyFgxR317FZmyWst
k/rSayYe8bG1H+3O5dnfddVZaEhRpjrT110tpVeZlFKhhlvhaGlI8pexYg3Xe73oc5rIwTHsFl9a
YcPbzYcXYKdsR3A3i73W0BJ2w4zhomn/Gq3yo1hWZerTzMN8B4VB6+0Rp7jBle+HdEfqeeBLu4cR
/fJ2eYFeATFCJxV9QqnoqjJ6NWCTPTE3xB6nVis2FLdmtIoXWwtjLyWpnkagb74Y0yzgj+uvx9EL
47xTXh6nVW276YXq79IFafxpTiJeDyrF12hNRNo9ioe5czTgacUlQEdPKU1uTRNtYYu/8z50fndM
MusHZG0ECpEaHTU5mY0HPyC8M85TtjS11EcRsHxMCKGhtYEDWbLkUijC49XVwNovj0I1LVcjR/e9
1vXizG7JAmgDdkyGNNtiAHJqmomLYbf5Wa1hoSHKbn+YhC3UQ5F9MSYRGx1wMQwHPb+7W70G8ivi
pv1N/lClVwOtbaawQWfr9yZE4Ss61dmTB5lcsVBHa7vo0zvtwUvBFPEpmNTyeVBIQCwyWjaKnIdd
/tXU4Qh3mZqsMg3Gzajme7+L6KxLkKAQQuQ1R7XnVXMFQ81L0IH/W+sQujsELr6NJk9kszOcja1w
7w92F24t1aEDm/PfI1E9fSC5g5cYDM0v2Ubr3pqXxbYoPLaNRNw1I/GANjjJTLOfue+nrR4Jf1/Z
TD0aAsbXHUD1pcpdDDRJLF2PfxN/ZVsaxzbO72kBjxCaG8V8MHDB2k5bQUqMvaCsjJ8jmWdxhF00
b3ijyZXInJHJCv5kQ0eECGSLTO/l2kgwoK8HwyAPenJ9NocDJAErmYpmrY2EKxVai+lllp9LdzpV
vmWdOiatz4+fDokDqo30ue+gTeW4z3/pIzKDeLr6JLuxj/BnQElr/s4JNPZMq3E/nMqxj1ZGVIc6
D4DMVPuaKncgDk7Tj33qmrvlnao0Fs/7js6fqNa+aZK3ZAcOw1LTBywy2X9dsA6e/1+Bpp8iMY2f
4YhBK1Ub8yprk9upb/NdnJcUasXoRKdpDsxexkTmeCimKD50SI32TWZdFjtTBcTwKe8EFw6ps3Ln
hukJaVh7H5ukucO+IaZhMD58EkeRYZVwZRlixyUxhjFkAD/Q/iS+lkzvcgSOQIVtfBT17B9hJ3ox
3HB8d6ab0sDPkqSQbGOw5i8tKF/DR7uSzp+M1n4tjGYgxqEpeR44s17HMQTiuGSY4kOrJ9t/PfAd
IROvRN37eNYv31gWAXuIZg2asSfznTiTKete2zTz9zM+3wF6p4ZEK89fRW5m3tDzbZdP1gzF9a3K
2pYBBpHS0ZT1ouuRmTLcHGrxYyTtK811c++H7lvgttoRzoUGJpx3/3pZvmYTdrV9LKmuJMAF7Rek
isAic67N4/5k6X2AfXh+26lm9/fz2I2/Hdla3lDSOYF4dW0Dc1iT2Oasl1V1ebFnvcPU9acWyivl
dB4feP7+WUT9Ns/fl4d4NcYTu2Pe0iCf0y2v0GiA9RH550pZhy+jG6j7xk9o+CcjQIrCTptPbCYr
RQ2brU5QoLfs+uyp/J5ObejRJQlWudnUz0kZukduwXujTxB8e4ctmihAsy3fbahdtwFChVW2tG/D
LEw9KU+V0N2NdMbpW+sQ/IuI51rjEoRIzuRysue5Z12q63oiFvv/EXZmO24jWdd9IgIMjsFbzbNy
dNq+IZxlF+eZDA5P/y9S/tFfu4GqGyEzC+2WRDLixDl7r728hKC4tnZv+Yj74/E5CzoIDX3xNAT5
aVnK+0HQzkyDL017HMnF+ZEO3A1FM6onpef1cUot6Fpd+9fjjSRx/V5Y3XBe3mYsW2Pf1Xmx9Qlb
XBsK/4YmiuBiasQBgtHQ3is/9k65NoQwib/TC9I++8hfm92EANOXE6IRTd7hf07HkbnvfjTD6NUz
GsBjdFh/EeBSmm1MlhyVloYWGSJ4wEE+6PUDfsT8eQaLk11cTn+J9HX5n9hgMmgyC/WaARFZp7b2
XutTcWpMt7wlPmQMYRYM1432VfAV/cIdu3WVL35IF7SnbkfZsw6C+EA3szyqIh7uecm6WRj98I2w
qYtI+71kbruSpjE8685g7/2qN4/oBaKb1RANs6xKCbAprCIGMVeBtkM0WO4iVasPx5HeyiGq49LB
g2IM1Vu3igwo2ypQo6KdCkqv+9bFur52virUiDRJ2uAczC/LT7UEE0gLRB2xWGFUMqrvXknC0ZSm
dKNKp/y2TOtlUqIfBfmIud+in1Ua0SHDDzyuut55LcKwulsIRW1AxW/zX6opf6tLgCuLTAFz8rBy
81puq3LGirt4d7LC3htFY14nWsqbYMKYywHQPS6PDIq/n0OSfLEznC+Pe8OZbk7jaIeITiVndW9a
W/OEC5+aezddbC2BoHj0a+RXy0yqSgl+WTTtpRdB9Grxg9VpQub3/Ks5TduBNDmbFhQkty5E1Ok4
BgQ0TvUlIqHLaHfsfRFwbcEXutGj0tnAyY4JWEEXNbARbHM/B5flRcl+qIGR5yidCGnUw68Vvqnn
YhwrcJdNf/S7HNoxHQsi1lkl+vRpaW9Kvz6wwGdX2F1IJBhznmRsphsUNL+QQRdMjhsEA61W7Zc+
Z5CgPwD0kvcsfnoDd8xOkkOzKHPmBOS7bYN+pPZ1D51KHrqMZUMuhUWWgKuV3+Ku7C8RHQ1SXH5E
ntUwp0aQEWIbIoiSXlJLemPcp+43Qs1cFHwMrJdfG86ViOWxDRvTz1ig4VxGmLKPWEiWd+CM8kuk
6ygeBuPDmL0EgqidTY6MFL+QaneaNWo3DYvrLjewWHpOeUq6yb9NyQ2xiHcrdLddCTsSB6spm2ca
d8nKL4r22M2LPSFWw04gGZ+th1D1dNc4ioKnFYdi/SV0+g/Z+iBVodxO85/T+c+BRaqeq7TndorF
mat8LAtdri2VFYzwQZINg9gntRNfCqcEQKcjqTGqLD06KKQufeZWRyPSje3Sr6m1eCuS/Kczf5HV
gAgOknEOW+6zSWp6g1bEdIzncb3oOdEyEFtv+x+LhsQEU4A0U9AJcinNcW6eCZWG5ZaUOfSAkBlM
fIYTG37WYf+Ua235nteKrHEBJzD1Ne5so5N3E47M2gBMsIqZwF7oBKGqiSG/eZDAIHm57gu9diSg
e3fsjA83bd1NahNaBOFO3pCfoalHQ4a2ImqnDoHKmREoBXc3DUgfSb4jSmpXWCMWXjnMrEP0OIFR
dps4KgHb2ml36qcQ4uHcyHv7rUEPx60+BuPV0Nv6uR/oqHPkH7/rfvSa1/YxburoEyT4wVc+9MMq
JwAlIkapFvVzjKZj0092tjWktq1Dx/tJYTUc/NG8NS30hhGl1EXWyUZNnbeRTvKCyfnJ1Vr7taJx
9+yl1qpjqPRKL8fdVXVZIf3sxMGtbITyczlnMUU6iAhFRvMjTpCbNr3dX3VyhGjru88MS6xdF0Xi
EsPSPrWjoCf7uKEzy7Hn5qOgT93EB2+mJo619onAt7oHbZp9lBxavPACWJKW1VwYkdOi7+NEvNd/
EelKHkpSAuyJmkvr+f2paYKt0tP2xcsb7cwW/7XSgEdEKq4OFMkGYiAas2Oq6/uIaAL0lnILJqim
qDM/2EcPxlwzUb2GRGTM3d92+ABe4K7INZ51pQOo90UqrOisziA9tC3zo1OX/RtVYnCmL+ofTYjD
JMgw9H58TJxWjOUqpK1eTNzD449lLf0vbAgXeM3VRx9Yww6KWkyby8KqaVqddyD/fOAw1Z9G31Qn
zN/B8aEr6DswIcFs0coUAsowGn8tkg1zVnrGxsx3+DFYs52UR9N94Fra2YlB+uzdLO38FPBxMIQO
AxaNhHZ5mZn1TtmZuU5TZMctdsvz3N8AlW8PM+dGXawkOHOqEvc+JW6nZFpHXg4qMRcs5/I8Sieo
D2Ue7oxenRcRV6m0Oy0XfSsME+F7A3M1c3LGq/PwKtHAKyUcqilRqxzJsfvpzxSJ0KHHpOvHwGjD
bzNQ1wKLC10/B4UrOcTtA7qb66Yn6pfYybm/n9kcoyi80RniBe3p+GizQrQhgQbWdfxet2mzLWqA
k73QUO1mCNjrihB14RvVvQhtFsVRFB+Pi6wCLz8uN5GfNOROzWuRyTgfhh4a0wzrqyR59Dr9pYBL
nsumN6vPYOpq4jcKB0gp411KHvc05c0XfTZ9uDFM7cDNiV0zxRzfLPVjwpl9n8o6pLnq4reHwE4D
wO+tM+/V4bhO5OzcoEGE9uoDmjgaU8vBpbO+RFn1riGtIq8J7fSy9IkCcrRneriEfJr+w/TFrIyE
icjwNyAQOoqMjcYIgSeRMc1Gxszfo552ZUdPGNE7cgVzFim4ev1rkO7PZdvxbDwMrZIB0rnYc07W
UMrzqBAhdIyPVn4NtZIGzOvyCacomBOsWGn0RDRAkqenajYT6LGj1uNsMHnc1S4a7ZWaFxPCCEjF
nXXvpFhSUDhnl+9xVzBZefVRPeNVtkD9YuUZ9WC6GC1csxD5k+Or/JmzkbyHLVocNBmvzTAZX6w4
PARVXX8wFf9qoQjgDq0l86MhewrBO6A/lhfRWPhJ0sFCZ4HpjBb6N9jlM6Wy0LZoxnjMZQgRAQfa
a1VwIp9UdLFEkZxx5m/7EU1SGzrGw06kNAdNzCyztPga8QgnwWHuBJNP1qh9kJpyXyvG0UX0g39v
u9jpNJMwhccj7CcyvUEZ6fZW6POfh+QJD49CWGToNGfHb3j6gei/Po6I+LhtCEIzS6j8RulEXkSb
FQDNPHiTy/VFGIPM9Bq0U7TJ85aHswOXnevumCFmxf6ZSE29+NK4R/pIcJPi7zNeZbl+y0vbfSt7
EjiUSwQr63H+5FRIBrOWgm7uUk8QEN+lV4prJm2xiub552geCmsbFk596lT/Mc5iTjtx/4YvDDDC
JYSQVbTd62nKkCLpwmsBj2Qrm8dXCNAb3rzRv9h52by5nJxJ2YHbOLxEKD5fIhsJLPpL3Q9/jaVo
yeko4xtn8/3izFi2gzBtmfopE51rWb0auc1YsPRynsB59euDnCFNlZjr3g+1TTiGxS3N4uCyXLd/
MRP+aQG1bGHO1l/XkA4//+msdL0B303Sas9Khxrs6kjy3VgVh9CkEcaYUuynqNa3Ye2KA24TYCKG
72PwjbpD2PVkwbf1SzdF3qnta+80uzV2Vj58tOno7iekTesAQcxLJyXN3clnWSgMh6Zbbr81A+sw
JZv33hBWvUYfZP4LNMb+09MM98gzTUBqlgCEBo7hv325QzH0TTvp8u5nMF4himNGiJ8X1xdW3hWc
QLT2nDeOyz5kFZGO+nl+NnTaJnC+ko+aw8aq7+Gdi3kGOiTkCJfQRpz2s3GPCZdlldWhv8caNt5M
NCOcN5AkbIySWX1T2OHdKXmQaVrp++XX5SUlsnVXLEeSDFHGrqfx9EYP+hzC6yOhwLXfgsZs+T8W
4znR3GztqjY9gbkg1RH3P0qxksUmFMVZ98dyFQx8NDdlHLT85C0/EaO7KnKKeHL4qmvGOGGTxiPb
FcoGeuMrb7D9+l8M9gtX7f86oedv3BO2LUB8m+7/YMi4pQX7OmpzWpDl3nWn5DJrMQerVKd6qK11
PyF3TDMUAUn8ZZgVJb6s/44abnlfIM+GBmYcGr28yLk8ogTXibxJ6qOci+pFyywE+bB1Xk33qh7T
u+ePYiXj7Lc+EEq8/kQ82S/Li8VzbHKFy3pk3heo5wUcpvvk9LldIa+t5WO66v3oJuJZ8e3YzQuu
1Xbre1mJ4Z5eXA8KfCdnZ4IM/AgtCNECLjbzRFsvVj+MFvot0ONtmzK8TzB+NJNrvaIzPiGxxVxD
V5EE+2AY4LK2rXGEbgZcyHX30JTkRaPrt/rnB9qWf3il8aFjhEN2Z8/cOxamP1zKiRuWNjzj6elB
gjIXb9HjZnvUcMwddotrJnMH9BjF9Bqm1Jy4vcqVimvoI7RwngKLCG8rHlaRwEGVm41+Dvz+uS1D
fdtMjkU0AiK1oIoOHQi8g0LXuVpU3ADW1+Ug3HU5b6aZTHCdRPXBJpt+20gHfkXh1nvDrZsvRvlU
+slxeSCZWe29qQ0/8ft9wgcAcq2pv7zqOS2y7NQiTNosRf+USp2bp1vhXrLe+64Y955pv/ae/XVw
q/NSBvhyBqemxtG3eKhcSUDZ8m5NDIe/Na4tjbOekNOVZTbeqYon9TakYmIhB1gzrkUxqu+hP7xG
U6FeC7als4FNiEF+tUnm/idaHI0qN31pivhb61lg7OdCK851DKNdbR7bkIKwx/G8KXFkTyvXNpu1
myBsp4x/XIi+/4Uo89DrnfGpRAgkQTFFNqx2Og6yOJWzr7arwhPLY3Aj5DR5cbmOm5Q8J5JQgUK0
kKLe8x4lXGBO9L39iOags8bN2/8IPIGdatSSk23M9Z3YR0U8nROyOmjYK2IRBWe+ydMOo5s3n3UH
kxojRrzNXXTkdHZTa592DXBHHWi93ZHWoteiendyB1izp5X7OBPf0AaMsGLtT+Isp5sh0MosL7TH
mTcHZbpLhf1GN1G8daUo3hjz55Aa3hIX2XwqCxtNBvHRVdwNx8U6hBLxRNGHqsIcOOFbCMU5iNRb
ifHwJUcmPSYOc46pILAjtii5LF3Vz/cuS5g8jh56L4VlFzH3eFhcVConlMP0SXGe/25NGHucyupC
OKxcqeX34a80JXQgyuvsRowhuso8+pEQFHL3moK0lyYXZ5VREs6urJZ4KUj8injNhdOF4+D37zTK
2QW93jsFIuvuPVzWbimGPf/ctYbxGhstZh6cmGX4q6PpeYtq0zo/RJUKkCXgfOOcT1N2ypzJ3pGB
N22omf2dZ1fGySpTGn3ki1/17ruj2VdONiT3gR+iJccjETSOv2ceRMZVE5X3yRmuNXilhdjRApxG
3QPpGnDzcA2dLN8JvRko7RsNFH4FKXyRpxMssF5qt+VltLWrMznrahb4eyOZ47MuOmjrfmv16T2z
lb/qhMPsMep0ew0r6C0HobYZ3Ua96Yykrl3ffA5+EbyJWXCJFwtKSi5heCPzIlwOYwuazBZyMG1l
kdjp+dE6wGj7RM58e4VS9ES/9EkbCT+qcvOJ/q8NAbuLdqJskoMvJTiweeEecc2TA1OhmJzP24y3
do+Vj14HJ10N4mHXcDiw+QKeosnq97wtJp7UCIxkUXdEhnWtCj86MSTH9ko43g71Cjk6XRrdpC7n
AJBqOLRi9svXIpjLh6jb9uR8r3DVCVSmkzijTCsOSc8TkxuD/aSHgb+2fMgd0g1+hE1MaC911mNL
yacAz8Di7++yUq51noKzJkfCvvPxK3POgsM9zGi3dAlscPgEDeSVg1WRKNJ3ibwBtSbsLbJfOjHN
BmsfX4EbDehie0WctoOQbzP6vo4mWFdXWwcBoADyU5JTbfc2eDxN83agD1FrBoJI17yxzjkxukwo
SpwMY0zPFGTneI4CKfbxgGwwVTkrRjv529hyD1qri+9QKsZ1mHjQ9gdN7fxmKgHKlc3GxLLzmtjT
V6XJ3VRp49tIPso2m9cvnIDmvrTot8FDVtcqtVq2lfSIlIuWRepb9qbyWIqrvLTfhX50ishZic50
6SgAFNYIFG5x4/H01JeHFCNNOWqK/EUXsN6NhfuUOKjalEGkZlwFRCK3BDaF8zLNjgxcb0ZD9Xrd
30Rp0oNHjrbl5iQXZynDZ8mpISPrFQD1aunLekUgNqOEtCgQOB/refKN6Sf+4afrgj7N9wbsVVHk
N4Tzu8ccA1KKeZ0DxebtE/bGZyW4Ud2qcO/YH/ILDPJh09WJsYN6AloUKyNJ1A0lWp9sa080fwmG
AoSZp2tlcQ4Mu5azgp/FG9YseV9u/RCOFBkBBGb4A81ywj7sN8qz8ird6q+ibygtdSd9yaW/zlzv
xAKTzSV7cyUcEyi4jNRHEI+47Bwdgcf8a2cSo24WT1aF4t8s8C3UhJbQKq/ajZ322iYDmIQyImd1
nBdFrXTlIakwXi9r7hSWJe3Flmjfov7MdIbUjdbEHxi0SgHf3rJIdgQKYK6UmrJVVMKxriz1N5mQ
kL5dtszHtRn7CV1Ipv4mSAqMEqvHMXKxzZpRDYUbu52dhHuhjkWB75/JFDPMFsvpRIoFwXefph/4
e2se+k1NCIurmMZTKH4Bj3dXOmz8rs2azSKD0jOOjQafyxwqd9eY1P9oIUC9PoYU+JY2dew90d5i
IBGZIT7kESrH0hDtdPXp1rZ60vOYSbVjv9Yx6Z5LP0wj1PsODqu5V/6zXfO4j3DA9yGjlV0fj+LV
qjJz5estErUpRmAAk/AMg+Xvbu4GBnmJVGocNyZjBqcvwfSCI9uwUaBOnCFd9iA2TR7/DEDgvkuH
mCU7DL+5yuKx7e222Qx2/U3MGtd+VrsuL7TanEiLtnWiGWeA/ODhC8N9WX7iHHyrW208ByNlnSWi
ftW4Jbq2UJWXOm7H06RM0g3GibKRYuVYxc/0ELeApejlw3piDwikulC9HbQM+7fJCfG0+PhSWPTk
yxHG6cmtRXwdVCtpHZZObFRAinlY4IFM7EKhy7OnxubSO5izrZx2Ch4kny480pqQLuv5n0vmP8HW
VMyuDl3WnE+LbET/A7Z2uhpFbEaPsPJdIuhHMEjj2Ocskn21bvz6mzF7A3r0CQCZCFZYrAKjbTib
HAjRweuJmYldm4Zxkn4uPZLFhOOZ+WcVlOO/QHHtP/A/8/sVtitczzN1DlnmHxV+RtckotMk7lre
Wc1uMnPjAzcbls6+jw6Q69OPmLFt6xFhDB3OfEawSEMB6UJInM5xhE//VIR+v3Nc5hPgAqItClxv
NVVOtUMiOxxS5jSXcnJJYWrMQ5fW1j2KC+8ZT5T30bWB8RxIm/D0GQsRj59O39u0S8qDGZXPk5v2
X8HRVZvGokibGfi3iNWQ541ebmt9fSyvxPZcC059i2p60U+PAzrTEe8ERW55fG7xA+xUl6utsPvk
TQil/8uF/19Qo4Rj7gjYwqZOD+RPUGNhV6HTjX17z7LKO6uy9K+hyOXadRd3fYL5JZTRNcIzFUX8
VjEVUj7R0vATp2fyQruDZ5dzAqluvupaMW2JqE/rOr+2iZZfl5/0XH0Z4mLY/PNNa8y9i/86afPe
Hd3GiGrownH/5LU1fSJjy7HUnZBqcH5W6mBzZ98Zx6S6lXU/bmM9RK/H8DdOWGVxjIvb9JnRV/gp
CnFMKeM2VVkjyg7QQa50dNGrPOm/lkr3Lr3UnPUU6P1rQyIRqchAuam4tqohDOifP8mC7v3vTwKl
WjJuQTfDRfizBZWWBOb4rWPd9bSXm8SOMGIs/mo28t9jB5nUJspHOyBVFA06NimS1RLtleE3fhKP
k4IdIAMmD5yY7lCfLgji0CFxDB8nWBOrOMq7i11yfPAjv/5lERttgOpiFgdW153QDTkjjiYHSoiP
xW7FakwQj2QNNlLCgVNV3yo0xTe4P0SSz0JLRNWnxyIPW554CtX+9Frq+3m83nbeM62irV/Y6Xc9
qZ+8KAPxyRzwrKLo3PjKBG8V//7f+2E8Y8uZAnuQ1eBnfBCky2ZsRQd8tOgotOC+7FKDW7Ir58Zq
IZozSP9BLSOogZX8/U8NhfmXcgu8pKrwD/98mf6HVmy5NBbmy0TOAOJAfe47/B8Gm4dam6SWzr/n
gZZusWPlxOVg1El5MFhcpy8hOZ67lL3i2OdM4Ye4zbdQBqq9E0jz5KqZ0klJvU5Hg4xs+CdB/86c
P/0W2ZTyrZsRV6M4xCz+2LF/CQgVPyfsLfuHwdRPTefkMG/311EIYfpxVtAm2sweudRrH0t4MQcv
XrRRmxNss/dgQI3DJIkkzlQAEZ/PL4M3J09XbnCoZrGYg7KQkFQx7SstTy9ba9YTztro1KzU1hks
/YhONn593EhyCAuaJOqF7nj3XXO863+QK2GYbOTk9zezGtmo1Pvy7+NEQ/uC41anouvRZz9FwQ3N
CYqgugkfCnIv7ovX1npL+5A8RSnt9UOz78M12yR0vV8lYctGmOvvrTHpT2VpvsI6aqjxU4hreyUT
RsxxZzOmN0HUxCbWWHKCDglI1que6G/LdMAMhnr/z3fF/y5DrnQdKnzXBUxuwVD/467w0WZgr7cf
Eyei1eiSqmz6apoloFEvebclztqkDhiDZXoE6TBrUZsm8REycL2rGwFbK0Q35eQcrJdWPJt0R6ob
tjxB7PpiaqrGkgebeCgW7B6WREcVgxL7X9ZUgY/jz1WVj8ECAsBX0DszrD9u8iBXKarfxkV3KQhI
85ozaUxspbLy7xYJ9RvUVdX7IOitWlFckYWFwCWrkTJBssjOzZBTJ+T2+dHg2SRBGDzrJjIvwvvM
TZJ5Ykdy5/RqR9V4zZXDJIr/GOR8UCYdQGJmF5ihBm/rtcZPi3CM1XKCn7ooIXaoPC+IxYb5dC7F
y1TV1yZo1WFSrY1kBLu250/lNc97f8tDOOwnovMugx1Y68YR32Ll5nwgPLwq/DQolJFdaP1r0sq9
SJCdDW5UXyZ6lYjkwr84j64erJ1G87RrK4NvqXJq6go2lmV0WZKn+fiktEvCN3twM0wM6o1BIOIW
2yoPC0PbmiNFu8hUfB9edkFURXSSYpnqhkhxHhGfHkS4kxYRF6yhZu/NkuzrwX/zJxOnrkfC62Jh
8RoyPF2fWHHqsaM5j42Xxr1djPNUlSx5TuTkkGVpfzA5Oh8Nl4SwkaPOGnBg/QMc6E5mCmeskWDt
liYOTa39/ZJ7BI4lUbJW0zBuO9nr39vkvbJk8j6myPSAmFwLYVfbqu2IdK5dPG25yGnTWB7ENrKb
GjQZT7DkswsZw9du/i2dfSnLC5GU24Lw8Ot//iQ62jOdAGIUtcdoZq7lhtY+O/pdZe4Eq2ViGMMF
0hHYENK2tMdw/YRPWMq3RtNekLgGzMTqcYulfDp7eTDctL7+/N1EceDGtJZWXGMQWWfULsaunIw9
wQ/BSjExWS1Siw7M57pvRLJdxqnkgsqdjSSVURn0laajj/aMdCOdSfhpNpV4ryTn0FbD7qgxAvFG
ANFBP51cx1kZLpAz0fvaCTKdOgwq/CFs/TqFhF96mfPxEICkHiOgduQmmLtCGkEZa8qVpXkM9SJ+
n6xt5prBs/DdH6RGDSQ9ImiHLHlb5O12lXGBnG64dvQbVo/zjj35400Ee68L/V/S5B0bOrlRj68C
pTzqBHdwNKhE+psWWvk1a81mC/Ge+XA/4TdrtWgzsLWvR7//Uc6a+P+o4QMz/Bv7iTwW1lA/wYfZ
qHiq1zVWzVOlc74C2fP5gCrGpQtUCcn6ilrmMc9bKBkRp12JOB/2YgTsiPtxIxFyk18319CIiey1
JFhx4/VzT9TDOMJIVZLvN1MjWB/SzUIyMzskUmkwNTu99H+2jWEBzZaSvO7mxSCaFfQTAZzLksG3
7ON2Zivfh6OQT6Ia0p2lZ9OmKfTsMC2FUSpzqOLCYqTXmpfeInhsCqI3aI72LTLj54gxOtVY593F
/GJ0DUndHU7+cujOaKOGK0Szx5ccpK/QqmgOCXIEjbi8ul59UmbgXMkDPeCWMk66D1EgGUu2aQqD
88PTv7RhOjvPnkiEXC+zgEyL7p0R9b8BB1aEtmBetfyoznC+wW8hQVP7brIoHgDEk6Y9C3+GKiWV
ZECKaLJbVm4qMTdIU+2TSpF6PH/PJSCrw0OymA6oxIFOqUNooebwyc69DfrRtUpzGyNGu/htnJ2L
Qfg7wySLjUmivqsI/rvkZZ1c/NDMNlNKloSZaxkKwLjQLkEK5QfXOoF56WlpxwGg92lJV9a21iM8
UAZagZWL1ZZDzYmtrUUXMnDi6Y1xXxR6i0s3WuPH1Q5KgeqKmzy9FwzHoK7UAvNgb56GJIvPzhh9
M5XxjLJEXB+yp0p99+uRFm+bFy9V3mw7q9jFdnUe60J/sVpt2LZTDfMhTu96Yo726v6YCkHnj/cL
YEoUjrdKc1071SP8F8vBDZQ2sBwkdWglMQh7YLmYeKb+Hi2tBoQNtYeq6VGjQCPKNK22/lRNb4/b
LquzX0sjeVEBaDSVzjZGKjk22kmXXf+Ojmb1aKWELYGd85OxAH40Gb6VQid4dy6L4xLXBRagTcJj
YW4sq/i+KApKvBOIhLGRkVZfnFAFIZZFKnfuQmweS91A1O1NmXPexHKXcbSjfUm30mGocWhPjTMj
/zhOv9vwuW5hOFlMOpzy+Cj2It95Wvzxde+8WGSv8YarZM+/gshT3wUg00pkmHMb0bBoI46gp1bY
6H0UXSlLtCY5NbRkLZHPvMqzAEJO6F6MMIi/4HWWu0cvOQ1C45aqHVYV75nDXr1dhGuxkQOX7ZOH
yckZjTl6iVj5iOpZpsWTW5rVacFkEeW07rPxNoSO/xUeAUwcFHcrJ/AtxL/BvShLCQIJxa5CyHhU
Icn1eQQgCQe4zxhaWU+xm+S0maLiC3ojIq0x80FI/6ir6oTHTDt6dV39VsP0EwAEMy0b4Hy8xLYC
9I65kQjscXpCaa62NDr5qZeMRZduOfa1jT8SCr9c3Dj165PdiM7fCYdwS39WuMc+9oeCvsHSNwto
JT56b72Xqs1oAbSKbcSMWfx3EXh/56ZtXR+FR9AOX6ekSO6pEb+HVvoQt0zwfk+LRkiQvrceMetu
gzaf9l7ifQQOS4nM4+o3gZ3KpICBo3tr3NfpNUVgeEe3bEFr2T7Mw2ESEyAO/HlDvu0mnqV/dqSd
8jpKj0HjausKRiMDIQBzylTWOiMz69Dq+bhJyXM8kaJ+JTM6/UHpaQFZTuo35vLZ1kSpNko4HN2U
ozZNSNH23E3pWhX6HeGfF86ZYR2mLraPSyWFDHxaLW3HEvXl+oFnjHtIsZWCQWOE4i0vypqZ9w/Q
aGEAkGY4p7rPGWgYRgBiKF2aCtX7wJ1z4SiZLYrMusz2eomk15ZWx4jEYPltyKeMRPnBMx2emTH+
RP1OjrJtlKeCWuWrlZ4MbdCvDEbcdWA6HVoO0tz8ioktt/k68RLUXiS3n6NC5tAsh+naRMkGTz7j
htQCWhLapv/oJvpaFZ+CwH+Keprtgd1UX3NH54ApWMsTZ2MktbddbEZj0jq7cmRw25dssrUVOh/N
pP//A3Cci29R2xVPnlHdlu5i73bomGcVuau7P9DIWh+9VipcJXK6uhJbDLZnfz0BdCIlWn4sZVaQ
Z96OTx9SsRIcvVQcyw5UQuxZYS1HmDmToTTGsTVnq7vZl+pucsDvDMpVr5Tdj4fkHEARrf1mMAnW
plzNUmOT2X6zE8S+bzAoR1sZy8ZbaW24k0Q5vaQY/DfLT/BPWMbmj5r0XINCMsD0psz7bBWStVFr
Dsag4OPO/WUeESA6NYGUivAgkpNNDqD6BGxnhGVaF+exCZkq6JgCurHTf4rQIys8SS5JapwaTEP3
5TjWG0qdRWUcJ88j5nT+e9+gcFt+gohe7ZRmvQOeyG4ySX81fQVtvW3eNYJhTtYyyqLCKHeWYKaQ
2P4ve2zWsqfyh1ktzp7Q6w1Mj3zz6AGauesdF2tf5s7igz7o96VKdvHiGQugE67rRXhrT/Z0iy1R
ngtDPPVelrwrP/bX7oR312i76aoGk0m3DJw93fpg+yDUx3rZ7fMI4WUZIMvUhP01bYXxyySrVme1
PI09h848NbN92wDmlCJ13rgprRO1IsOlmEmK4sABqzvVqJlpXugGnJDA774tfctkRj4IRBxFbK3r
sETqPxVPiwxTCJMwOULi4UXlpzSjIzE0WvYDr6NOBi1rtFFD+aIlSsAkYvpa/xbMON9FW816Ymy1
GB6Q0KOKljhPUGHWcEia3rjndNI3mPjJRjI7Yjrsgdwdh2ql9cGZQH7Jn5hcE6jsjPZ++XpHsynP
dqi+qhTRad6sM9geDGJccdYSb99XUE0TTGubgYHyM7pBliEoYKtSj9K7r9sb9Ifuqx3k8auNH1Rr
++iWx1SLSCizezp2b0sDC/hxfo/5zWmOGQsU/bD+e1nbLfhah3OmTQnHFfuCU28jmAeCQ2y7W0Ue
HWW05mwe1W6T+vrWLhoLrxpfL5a0DK8LwSVoF0ETZ6GG7bPUTpSuOZAWW34BTuCtEjdOGY5i/Rhl
jZORj6Ui/XuuRRWl7DCeyRfKif8FW5/U0S7hAI1jyS3XrGndN4yo+GUKqqkcMg5fChrhGUDoETq7
KdRgPFjceCjYyyoTGTWRzD2ImLWgiNg7SwGKxvj35AdFWvIAYxYCkGMuI1rpy5ge+nikNc0ZwxLE
p7l2yPr8XnVW/mQF1ReE+OWH3QzWkeysFxi6wwpJVfJh6piPAcz8KvpfZusYTN+iAEUei5DA0agx
WHtyHKAabuWvhKtsc4Vu2zvrBu5lN/FvvhteAorW89I9YbaaH3V3JmEmaksvGRLPNNvseqwq2kTU
lSfxbVdorYlVdrSzDq4uc+KBhbZJM7AWIQHygHi3hQzhdmhZeo853R+QXxnboY4u9FYy5DkxX7tl
vrhGgGhuloP10vy7rie1c/AfHrHxg51F6hGjv4Ia3gU8MUgViUWsbE4yD3GznvJI24ytkWPyhVjR
cKN894/dnL+1OGLaImnXBY1k66iLYPa8/j/OzmypcS3d1q+yY92rttopaceuijjubTBgevJGwSJJ
9X2vpz+f5KxapE8aTqwbwg1YWM3UnP8/xjdsbdvqAUxRhSy3uGAUt5LC23tqJ2+GoqoWOGwCNPlm
O2finV0AnshneUQMpB5qzgF3GaIPgs3EQDQlI859YlV0f4dEWmXXPStehlkYbLMoNIhOm0L38kaL
5yCerZ0CoGwfpVjEzQRdoK0CnSiq/oardN36UrYXxUAhuXSLbR7GxsZ36CxOqzYjcfSNOi9BOJCj
LFBaJEXwjID2p7Ja1Wgvl/aS3kOONyS8cQYvuSE145p6a3AIRfa9aai+KJMlQEIvSz9Heyoq7tLc
Y+qdzmRjdpyXHaUnLvlt4QpAQv5ijFqamjHmCgnuDrVNDXbEgjkRB9yEUIDAEJgAuahO0M9i24HJ
pM18q+jusyr5nkT1PAAF8S3Ke/KCvBoFnSTbUOXb7KnuFFIXHWKT8kpsiW8h/mcq6yiqFS9FroDo
1YP1pKsrdWHuj3PB3lffsD98ywyJdrnn2fO60apNyt5dNmmVrSt5NNkgYlpN3XAd+XFBK+ayQXcp
eV0aftF+o959UiQk7sVCd6dqtC10zdJPIrIy0pCIRnIpUk7t7FG1HyAHmys6evverV5SNKe4rZEg
S7r2jdt/Ol5o5mNWcycOvSFadOOZW+raZtIk+pGuk+/UkneW5+VakE+9iXIK7FNVKB8hKg0BFaDr
TXYmBQdg5mqzjPI2XktOMjdITlkg+qOySujawS68HGxQhFhKxORPw0ZcVmg6KIIzY+8JQZhxt6w2
cW2ZSyWSaAHZasKR87UbG8na0heYwcZwhTJj0eJQi5pky9OPLjOjhdr66ZqWNEHUxMDPBIUAqMr8
by3LHBDJjbMk5LedT1K5Uo8RwYyawmM9hOhc2cpxVaT0SI6PvJupFHR8PxqYZzh2vc0HIT/A+4nX
BoBI1s9iJXxgGUCc+3mZdO6LZ9n3ZqZuKyro1wr/1HUYqD+sXoFmOslrUewbW5vBBlHqomrz8lC3
8qyRy/ARidiz0g1ilAgMT6UbM0onw6sEeHcRymiDMifwdrYGmX9aBKJLgL9HXSSvuZen+lyIXrkq
UuYNkYpARSjsJ31crR+mFUZHJWYjshGfglhh5ZWxdQBUBo3R7a2Dm6nNLB9oe216D3qAIBOl8O0t
KUNopjHKLifZqd9H5orQvXROgaSD+MF55RBHHEiiWE3yWVQYh0kY7jjS5XQFVGaPi01TUobUoQMr
X1RkVhE1VGHVmRmBTOdK6cxtPXoBWM0B2As67ra51lP9KkL/qh30Pb0loiU1v7/ODBfmbUnBoFPB
nx5HgPZIwZIrMACMde6ItjVM6+74LImHuRaVPnUaQ2xjaTCvPVDBLBRVsgYEVOZZeJdWZfDyeTtC
jJfex16iQRS2TvUep7k2atpHufuHJlWYaWPZmT3l6d8Dek+PbQZPkM7FTWqZ2WNBVNOcNtKhxqfz
b+ndiMZtbBNJhopOdQLn6vVtDzQM2UYEditxFRanVoNdoghegxurHKxvkYNoxxKZvo6HRqZibndX
ucVoH8hDv0jNDGNZX6hLIbkJE3Xo2OGQgWYvI+nNkbo7mLCridYQe8NNSLDmpSfyeuEW8m1FDf0u
6UlQo/sEA6cevT2TJKTAE74qFB3o3+hVmECrQeIJhHzZaKf0dqhCFZU8Aubc3OcqTEZFUksjUu/G
IbV6oSTAJ6W60W+LPLtW3Kbf1+kCgJqNXliJbj4/HsZpcO14PCw67DCcZUuRtVHK8OF4UHAS4MXd
Zg9Qxrm3w/RSH/zu2lWUja92zpyI+c6YeWLJIQr2plr9kDAP3w+YpqHQXfde9W7VW4abYa+YRXoF
RVMnNnlNwHd1qONufmzp+QUrTE3NN51O3zqsFf1BjYxvvW9iZHwoB6/8ViLoXtO+NmciAqE3VR2U
AL5IHI+IT1BmS0K2wyu1cL/bTU7/svZa5q1hvvxZlPA6eT7lLmohNoheay/QR10d9cSB7/UrQwPE
prb6PNAq7tfELKIWoEBWKF/cgtST3UqejCIs1aJcoMqypk8y/A+71XNEoGkeXcA2C3Ghjn1M1yaX
pOg7deabcbEVXWKsDa+l7kgJjR5cc0v18MMzR6rp5qvagwgT7Rr3tXU59JE+kGYkCSTbaKY7OnEI
3y+M8X40NZ3bTC3mSjXQI/38RNHHPuEvFy5idawaqmmYKrKW029UFF4SZo2DBrMD8xcLVd31yJp2
ooihgA3HjN/JsGcGytNRXJ/67Q6a+4+mqoLrEGwFIQKxzU7I8BlkHRyxdZO56WGqUmqq4y0y/J6I
9/p6U8Xk6YVtqV8LVKh/kdKxq7w0XdrcNoHVoyysiWQb8HI6QSoj56/7/CWvtPfjzB2gob3Sygi9
Y1ZLGBgYDj/fL6cSFdu2cFEQ00bmGIP3/yNRsSMYRHGb2lchnQsMf/nsyPccA9mnR5RCsVZbAg8k
vwpRQUKbD0cyQinHImME2jPYP4SkTV5UOpk+CCn7uTxeTEYL0SJhZYu0OL2C/JJ9ESqoqOJEq8SZ
SpNNsArjm2i2edofrqm8tXWMinK82ZcJ3bQBLuU8YnVzfDS9poyvFUGm3ofwqtPcuKS0tgujHgNm
quOlL+J8r/iEmc98OF/TbDtL+uDSoQV3M0FmRdTCo+zskun8yCHMIOIFRUX6vCpAsyQIdo/p8wrQ
r9nxd/SoAaCiTudzKg1vJQdiy3LrYvKwlghD9kmwni5rG6f0uhhzu2QH7UFtSN7sJC9netpwt1wg
nWvmha11S2yNA7duWXtw28BbklYm5nS09pynooa9G4gL20uxQBS5vaD2bz5kUrXBSEwZo+ufXbAP
G8cAfBH3rDJputoLFofmKiZFYjmlqLqY01Y5q5qZKkV33pS8o0hpOwcm468nBXrfedqGOGxvPjm7
cjn9MT5IwzD74fEgGF8ZH0yvjG+5OKHbZngnyHaFLrb40zEsY6a7orwLKB1SGnPCVdTG1feuDFnt
+MkN0UaVdFcqQX9HCXRdjw/Iv80OXh/fOnVj3uZ+t0Xr6V/IY/Tn8Z//z1MAS3tDG6K7yNcG9oQR
7Sy1GJ7ldGW0GZZHxchWcm1BfRt8X55bpdVQXsQ0N6UXJHJQ0wzm/lorzT16/+ZedjIiVuuaDq2U
LUWRDeSlpdbMHSe2VmEzBYmd+OavN4hDaVaxz0mezrhctC1xPjd1ETi3Dg6EK8KjmDmOvlddwhCL
eUEDYhBA6SyFvvVtVd4luk+W4/jIH19zh1Da9uWdI0XpOpM786nr5JUKEPbPxo/1uVX31HvG6TWl
np6uUemtE9XzrvySfdDKeOe9QLV3Uklku4075bW3cPiDgH0J2MAq7xGku6YaXHcVmvXSRzz+rOcC
VYmIjWumszLrLCNYZo2rvAyV/WDSsbhVdNI8afdDnm5r5QUKzasjyFN0Y1K/KW0GFuE796MDR87M
pxw41qaTyfCZmrcpaipX8aLn6XU/Ucj3o50viwFSljtSfw13X2kOsUGJMYitXsS3IJfxwdIun3uI
SK/UqWHWdtn3rDaqTd9qdG6rRJp5vLZzuxgQEwTLK7cotdvc6w/6eAJYqGBJl+EY+JUrZoZnSY9R
CmuUsnNBfHvmPlEpXg6daO4q6At3RW0vA8KHdsfrG15LddeV6WttQI83JB8Yn0f2up0VtM7pMCwm
zIKm3ZkRpKfYS+AZA0nZhk1NZTHkym8QWiSKez/9QC5ABFhjJxfTU1oZxspuycire6QQZpUVV7rh
HaY3O43ivuz1PphnfD7TIzpJyi1pT/1eGVTQpmj05qlQm4XWZ/XKTymeYQORt6FemQfalk8dlgTg
AL55mF4arMeqy5QbevWoQUSk7Wmg76a3RNVg5UydcFlz5V9SD70YwARIM4Q65k2kEttB4s719Mwg
oOwmzcm5CVUMU16jjrkZwSPcfDgoYfXNHfx6wWpVRc6oBBChi2IZ2VIA5c28zHKYVmaQvICYUB4G
OgvU1SQCJidRFiRATAhQ2drSFXdtDzEw7KkqGnpnrOCi9ivJiMXSTwx1l1Wtcu1lYD+Tdl8XHfT5
1jT3aeE2xHSMz3ONzpbGIoXT1mKAj1OubTEleUMPXespDEx9fCpBAboSlXfvY1so52pTLHxLbw5T
lEUyNtCp6RlbmnVvVhE0lw0BDpi6Skz19uBtO1WSKaw55rVq9t7o5NSf9cI+4LovfyTk7jRZm7xR
1QTthoplZieoXPW2sLas7qm/K4XzXMjZ0pdj9U89LZi/mwbSQbN1LoueHipabAVx+h48QfuKWRvL
leu/thmUNoOkogdJDKt8GEx0cVbLoxHANZJXgvyerkH7HBtZvcX4zcR0/C2vN6+rhd9rxc0koTBl
fe9oVXkztT/CWux/fS/wWOr4itDn//n1v35h/HVb9k//OMn6y94DsXxt9zEaH3owwrCiQxxYDxNr
4a8fjh72N4xx1OCpxzFjsh7zqWZUBa0BHZT5sEqK72WvEx8w3a0M/MmzEE3C6phZNVE3ZJ+iVKCO
FuHcB0tgucToGkP9eLz5u4qsP3YMM2TUZMaq5fq5cgfLnPta5q7TITRviSmDv1CK+s0lCwozgLkx
JwR43ge7yacwMjRwCqBQVCcv1/ScaxiDRUeCGN2Y+K1zouSZ9GrkI4VCrxvZ5bxAOrsmLDc+gH05
pu4dJfBTgSQOo8fcjBWG2OwWTJFEk17Wbyin7z0qQp5gIrfGXxhB1NS7ubAhUXisjFa9rDwLuas2
gJQEDNIwyWiAoU+alE4mq8Od2iqHo+RJgpNOQInFTGKRdiglqanMjw94ZTS1WGKMyh0U+z6hRJjO
k+ASomp0242lALIYpSXZsv6y97N3O7NJey19fwtTwNqSjdGRxmpD2pse9gHRv4ovrbFQdJfTS4Up
vwaRnF40urmMME3fqCNUvZBUyLhGUm5ZpI+x4vmeLij4v8h3D42npsuwqdxDy4z2+Ei2TAIfS2tu
kxw6UANcFrrw7sS4kiqbZd32ze30hGHBWPqYxCmmaJARjKG5TWurW/z1iJQBRKMGFevp0fHdUHpk
p5XLqfQV2KOhJAEuXhr98aXp9SRWzT04/XlQyji+rDa7advYuyDAsKd36JQvRlEttb6I36bfIBNe
pGHwrHjIiurabq/hnQf7aGiwBrIJObqB9kFG5/hk2oJbut+wqOOJH5sAk5F1+hH7vrYwyWQdL5Sd
TKf3Oy62H47m1/eKrpVrDLPJ1grs7qBLmQ5HsexXsop8Esb8YbQz3JEd0160hZEt/I4lUJyThCIp
iOQC+kqrSUvQRAPWjEpDGzcqhnwXcqVRJtIzd1yyM4L4LU1sAXGhlm8QNhGAipbrGKwDOHSHnhly
vqQj7MG0pLNObhTmB2gM/IE6S6k90m0tf6R29MKWyicnD/uF2wn9Ksx6yngGzX2lLkEo9LG7gFcZ
YLvpmidHU95a1ujvRnR3dD3JznBtymp/qebYvTAxWevYQRsmCh/OQk6jQ60IboecjU9kKMql2ufM
NsyKmSo4HsytL0Pik5VC1/SqkPV8p/QgLyG3FndIfFsqH6PDivraSo+HYYUds10Ae0LkPehU1izf
O/iWZl2JPtgwT8GBXtabwRYy5O6R5NeHBlBZA5xAYLjlRRD4UFoHGXyrYFTbVoSzloYIbisIXKjr
Y+PSkzTUS2EqZl4vjFebCN/sT5Tu0VUSO9afR2U75xB7GEh4Ps8sarzWkIql0FPOSkNmTc7kQCb3
w/3RRsFD17bUTHSUOddmAutifG165qlted3We8lLTdI3PCgOnMrQdCjwLwNPR4Kr8Tlll6nXtjzo
6PVk3IuGaEgb70OK+5UX7/BiBoe2lFdDnyr30w9gGkTRF87BDxWMvJoBDsgR5aVv9M3cCFJSPzBq
LFJa0evjH2ROta7ZxRBi+AvIatoF81JOmPGpxJSTjmJqr6TmeyiLEblEkXxe5lG/oU/V3A2GTWey
A/aTurl6HSjtLjcsiQ2miIJGSHrhSX/2lElvCVMh1y2rfr6ul9bxdcVOKcZT0sa8IOVLoUbBY1r7
7yBznHc1eKxQfX1HcQYJkWH4rqSAtlKZj1xQ8Z2UnsHcbPJdiVD/uUOKjlQih32YVM1DZWKLZOx8
NgLFAfOJLGd6KpsdMr1m6Tm2fYXPmnBsJuzXnsKKyc2SnO/BI68es5bddB+bVb5shZTdJ4mHyyq9
LWjOvJq+2EXdILvccTCo1kn+juDzdtQB5LmsPJkmJa6K+OdDXGI58lrDhzQRa7sWIOA6ClX2l4R1
GN1nX8YAsIiG9iyluBsSGHIACMq7NO5/PurG14Lx3en3XEMDUyvH9bwquI866WBsuc5JZi4MTHXC
Sb57KxMm5ffABJ5gDkh+3K5StoVB66ZjwX7fe+KHAThxjlbOveh6xVzGXhduJZiqTx4u/rTPgA26
GEq5014MAzpm3erCW3RnjKCq9kRJoZyBNvBJ4qPU3RpRcatzgszCgISaoFVnunXZUIp+ceTYWXt5
T4l87DoRj5WY0mtBll8xw4CegINl8rCiLRsTaMPNrjMaeJmNIM6vtXwW1dhmj1o1X+1fWYOKGU2C
+M0S6spJy3zfUzYiZQr8W6C2yUymwLaanoYy4n0Wvsp2kqU0cvWiRo55MWFwkyziSLgBMiITDe6Y
SR/X5TrN/fBa0TTsqF6bzNNBqecJivH7mjnzMovMatPmrvFcxM6q60z9vnQ9cx+7JNBNr6Porxdq
VIEQHX8tj+41Bca1byntulSz7ppl44uutdzyhB/vsoQ15vS0xf+8AknurAC5aQsa8xLAMWQjrUc8
aB9Y3WoSc7nj/coff0xvlB4pQsD3FrSNzL1acZPUxx/To0hzuH67NJ+xNoSTYwT7LMDpiqU8vcjH
oqMTPohpwqWU7TfivFUk6aHzMLTpW2iX1bvM2hlaEMUFP83mogy9AxZU9JhKrG0qg+mwVRtZei1D
GV+AMKz3xnzqrAzGFIjSQey1Ldu9LLNgrrGEIU3BARVtqGATxh9B2R2Y1KjHQAKFsNqrgrkRhhyf
FeUj6hZ/3dFR3joylPVqkKDjjjfD8TcaBMisNLtuZwyV+uA1r0YwpPd5FGrrqNFIEphkrLmeMBmR
cvLBg/K66DAmhFVlbzohv08vacwFYoUdJOl+v5p2a22ivZYnNBtlQxXVg649ldG9Ecs1d1KXtQLl
jFmBd+snED1Vgvyi6SBS96Y80PeRYuZbVXKdyd+EWdkLRajpthix/9kQLi0s6ts4TMsN6OufdN8+
by96L8/nxcgcS5yS0WNQBA3wGgfhqO1taNphtnZZl6D5neS+IgjEtku6b2ntWTO08sZFmDrGRaoP
K3OiKDQWVFhKiPEOgc3lkdZehwhiAh3FYNZ7QLQzAfbcM7D1ZXhCFFx9U9G+LodiT4Xo0avRF0hC
Bjdimv1d7ZvH4pDngybRSu5S0JMesihc0xwLluDvoN712q3fZfFBdWLlrijrdUZBdzG0KNnKxCmQ
64bOn0ryI48c9y02eohrhgOafMSzQHgsiDoiiGNCtsRB1MMHG5M9mAgPNzFD7tKMkRJNRQZLIHmt
3bq9nJ52ZECnQqtuFcvfZb5lL4pRHaDo5E4pikeNb5QB6pbv7213eM1iskKUNmhQ9YIyrHWDrKYK
PX7BZG2Nkds+0GiDilHHyE4NHMk1zug5MqfgtrCQL4FWDXep2RKfZWjBnCrihYFk8yqi27yj9kdX
Sm/8Byz/F6WkXSPxjPaTWx1/PjpPsfKDIlqVcJ5WmlFR7qe1uVJ6iilxQvWEpWe6rjTSo2yR1N86
q9tmXeu8x2mKvwAKsGzUprtEM2Zcpgq8nBxrpFcM1TNmEozs8aUyYDBaS0pespynjKRI9qvdC2om
0xmS11WwlPKcWBBX/bOVsG1LsbcmmVl9cAEUiHFZZfSBchWRBNVNwgopwO/tBvW3aTSdBlgJJevc
AfS9ibW2vM1KfVORw7uyqcGvQNMPTw4xooQyM5ObmoxdUjBdddXkpS5I7GXKELuatoLryJrRzxe+
Ad3LmELIPACTi8bx3txEQzUyxV8hL7AvYADGaFsvsTmMNyYrjsx1WjvDcnoamRKlBDutVkMdyasQ
VMkktpp+ZHk14H4rgqWeGc1PvL1lQeBUpSFD+qnTqGut8nb6irSlrj2REnyueAPRWzUBJ5Fxo7lF
eGC08B762Dq+TLcBjWtjHHqTMM9pnLWjKNgPFpC2vDKDGymG12AkPSvOwN0YqaOgToPkvox2qcx6
JUQWBgJEj2+cMP9OYET95JV8plkgh0uxPmuQCy876e34jEARaXqzwUD3eXPjaO380PVhfQLBAwur
wdE2VPqDJ+1B3wUuQ63jdriWeLumt20SwWFa+qJobLQSaoqVnTi022ObTetMdVElkSAGQNU2Og0H
zOpRsSaOfCEVZbbhvm48stbYTPXSoJDoMaoqim0Rlrs6IfqCQstDiVjhMD4zOwUGh+NBMxidV5Xc
xeugGfAhjE/7hiG3JRthOQmtqzwUK62lsT4FEkutSofWySkIj+KGyi312yn8u83lV1nxVyq2yCtC
bftdXYb20ikG6+moudGCW/QV0sUkNpUkv76gG7vxfJlKhgIpkCaGkSs7vH3yzpY8ZYcB5FvuNevp
gCPEfU1IktaiqLqJBe7XDv33vAgrY+GYBUTlkYhiJkGwl8sGrAzBI4wRBfJ4HLCIM4Z1hP58V+ra
Dilh8OIjX0ah6fV7wwVJg+VvGXQGHZnxjpIXVjmDcTvPuZo2gSLwzGrcb5ZGtPHa67gtIDgOBnIW
L99nCjgtNCT+yibScaan2svRQtbW6VuV9gtDTTFplH26TISKWymA5eGqL/gbq6e4cJOZIup4J8YK
IZojljX1XV9Iys6s6Nx2afbQ05M75LJKUmY9OndtZWcXgAUIRacynVb1opdD2LGD4h6Nyv/91v2P
+57eHM/L8l//y/O3NOsLAsaqk6f/Wr+nV6/xe/m/41/957d+/Zt/7f23Ii3TH9Wnv3UPpiSNT3/l
l89l6z//u8Vr9frLk2WCL7U/1O9Ff/te1lE1/Q98j/E3/3/f/K/36VPu++z9n3+8pXVSjZ/GiJ/8
8fOt7fd//jESxP7748f/fG/cEf/84/8U7vgpyevpn7y/ltU//5AM7R90UG3bJKePW6WqoaZq36e3
TO0fhuAeguXS0jknx6ZvkhaVx5+pyj9GvoEqq6qMs1QVtMBLit7je0L7B5l8OggEjPukSCraH//+
9345in8d1f/i9jnyXqvyn3/82ktnQ0gLICzLJ3BAEIxVUFIoXNUNoayhV/m3GZcMlag43uSN1M0/
7Jaf2/24nV+lKX9tZ1STfejVV7VmSnbUmiupv7N0eZNoG42ydKYEREXFX/SLz23kZCCV+z421DwS
K+L/ql2SFPpWTYiUrdWAnsjQ55uolIcvLOG/Igj++kYnoo6mdjWD4VlgjEr/jH3jm+m7D7VlP32+
w36V2f318aNU4MMOa13Ld1yV/pbb0+8NOniMyfDw9z77xN9rRHpQQ6wn9DAcanHwy5EvkTRJqMTH
0eKXweLrwy3b4xH68N8PflMjwJEMWrSxU829poWqXTnksL5Hqak2K0g4kv0Q2A4U1c+/1K8sz3/v
MFk5PcMamXYgN5ul5eRrF59NAddnGDaK9oZq8EJXrz/fzu+PO9f0r18tTeOcKjA+YXDhQieWTJRk
jeeGvcCwinn58638/lRGP/TrVoxScpEkdmKllHJ3RTg76a6EL89FaDr3Vt/V0Bbq6v7zjZ37SuPg
8OFoaabmVFndU6NQIUoQ6Wl7B7j9y88//fdnsmyPW/3w6U6mashvBnNpknc1QBSzEMN+/tHn9tLJ
MacP4dodKt2lSG3IH7rrzTS7/GaH+JJT2PtmG31xdp3bRSdDSweNtBAsfZah02Kiyu8GJ76rzTz/
4puc20knowl42AoFksM3kaQLZEC4ZqVvn++kcx99MpLYpcIEy+Gj7c605q0Zv0hZ3H7xf587AidD
SUaPzdFKiavOhMSoeBs9aeqZaG1I/B4FKDxjd59/jd/fqfDo/HoaDQJ5j5/HgJNQZrcCynKN0Dxt
CCuDTfD3tnFy1SmRNuTYtQHLMxnFCT4H0rQu0pz1omN+scfOnEnWuCc/XA5h1ZV5oJMia1K9o6BZ
t8DOqnrV9MlXX+PcJk6uZ2jzFo2b1lo69M87P76xdPJMQoKbP99Nynh0/1q5/GestU4uaTVpC5Y5
bCBx+ysvStKZYMA18yjdwX14Idj+YbDCS7NVdkIis/XzzZ47A06u9lDOaYp2bLWs4aV1D6mdXlou
Kb2W9MUWzu24k6ucArTpR0VvLYVN7SkuCbO29caZOxbnxN/7Euqvh9+pDET/OHqXkSvTQ3IMfOoC
ImPjfct0+YuNnLnkrZNLvhRW2OsVG9FdX6y1RoJBwynxxb3pzHHQT45Dih7YzXobYxdh7assIIYs
z/qRnhnmt93g5X/zW5yMLczassKqOgur0nARRxZxMdEX2rwzO8g8GUy8wCKfDQEzk4VyJ4Ptn5mR
CL7YP+c+/GQUqakv5NZ4FqUehQRXx8KQxM1XALRzn34yftAkR2Vu8OmeUW1xrUQs9eBbf352Gr+/
sM2TkUNzZJihA7scZcejGtZzSSouUPU8f/7x5/73cbMfxr6mUmpVxCbXF9Xh3pQuyX778/OPPvef
j5v88NEEFeqBZAqGVTGQ7kGsHZPZJDK/OKZn7nPmyciQN13chbqP/9YWF143rOS4vCBJh/RbxCDU
CPAEfP5Fzlxd5skAoaA4cGwR2CQq30rZRhqRyEBZ1P4r8Nt4jv9m8J5IZB/2lKs6wNg1vkqUAyCv
mrkoyBB30DfKiXKXd/2azFCqYGL1+Rc6t+tOLuNezWMT7RdTm0yA/HXXkXaNnOq9P8jOF/tsvLJ+
85XEyeUsQ1yyBrs2lyD23JlnpWKHIOYibgEBQ3uwIQP4WDudxeff6MxpLE4v8DRwYqdp0Hz48auC
7ComB/3zjz5zGk/Wjg8HB8swUpuSj8bZivHhWwLjQP3iQJz7t08ubquOUnYUs2WPQfUiD9V6Y/mt
9cUxOHOYxcm1nXuD0XRSy10hbH44IOhoHtG2xAVCX6uy483f20En17llERnsA2Vc5igPstraFEBT
57kOV/3zDZzbSydXetki7gSnD6OmgeouR1uva3aff/S5XXR6adN5b82E/71RLpFDY9t97Fuy4mOq
u8bs822c+/dPbv25VLh08TnIxKGlW4e+NR7FUv/iFBpPld9daCfXsufkDaAI1E5Sm3czyRUXley/
L9Q0+Xt3iCnM4sP5r7huUmY17fLey4Y18sgIgCYd5c93zplxwji5cFtd0WsHpQzyf7O8tXSFeGpD
aVcKmIg1mEl7DuGpusT8MXyxxTPXszGeCh++T1srOQpEdpgRRYsqs2dO7G899/3z73NmKJ+MRx8+
vZKNQYvGTw+rW9u6NeJrvX9Ni36hJkSbkdJhh198jzOnlXFydQdO1sh6xpZECABENUX4JEHE/Vld
PlsvOvfx4+sfvgi0XzuIBw4MNK/qFeFs9zKax6MvxqZzCxbj5KJufNj7SsRp5dNYULVFa3Rz8gRm
VSRfhfm14UOXfgIh9/lh0caP/c1lMrFrP3ydIvOxNwRszriT7oY3/zW6V+fEii0hpdwSprYqNvbD
sKYnOqfAN6dDOevm7cJcJ4/tig7qXF4kc5wbX9xUzu3dkzHBCFkNBrDNl0PbwpqtbMxmem8tPv+2
507xkzEBmiXadRoTMDh0hDJ+lCwoBsRbM4Q+8vkmzh0//eQGT/gOFXTNxKgLs8y+H5WCgJ7lgoAA
mG2Bu86yS836avl05rLST4YJhEulX3bCXMK6ltYQaN2lcMWLJIVvg5J9K53avBh0ydvUElEOn3/F
M3vx1E6dc3paCQbMJYj8XupmeRjMrS/L72cGPv3k1m/kqEBig/0Xmd6OhkK46nT9Tq6GB8h1zyFz
pcj+srE5nla/Ofv1k7ECbUTW4nAzl7rz1OpI3UtHu4uU4jnF3a62t2Hr4TIe9pZ8E2lfnCHnDtnJ
BR7KSAgJ0bCWbovzo7KVeR0Ml50aHIImoVykZ0jLmkuptF//3vE6uZf7Wa76mcXxUhwxg4o2E8aP
XB6Wn3/6mfvsZBT8MIDUaoHEwTaYKaBPrP1nUrhnpVTNrLb7Ygtn5iKnjE81F5VcYzVfCqNBX0jm
EJkfwrs2HfLTvhgHz5zT2slVSxu1SFyDbRASQCKbM4Y1zS0iCD/fSXS6fnuiaSfXqZdHxLfgwFjC
zm1naU8DWcOACq0FiiAkXEHqi750sP/iovyhWWk0szLvTy34aqA/c9ZpJ3f3qgjaCt+puVTxknAG
xHtb0beZxjBvy4dEgVgQgjXq0U98MUycGcq1kwtZikHv+kiolx4i8Fq08x4ozue788wYcZoTVrXA
9z2ZUa8Li3iJwyElw8fWSTAq7Hksec3esatoDmDmq0LSmXNQOdl9nqfGka8wV0WtcWk7f/Y4vHBy
wlUJlpBLv9hl57Zysst03aKjKatMkqKbxLG4c6S3mvmUIpnSBu2LjUzBUr8Z9JSTQW9wscEkDt/F
LsDBVta3gDi43BKX8miYqsFWZMNNQGwmCpJFnXZPnx+0MwPF2Ff+OHESLQkNTAOpv/tiJspHWsk4
+h4i96uZ2bkNjNfeh5HISDFwxwOnOIKYh7hv1HWDtadTyDuUCz394tw7d1qfjKY9dgZPbThGBc7n
hQLjSdAu/5sffjL9Icmi1xFRsqZIzCucYpA3hDh8vv/PDXEnkx8QqfoQS3x2UcebosWS2Vg3OLH/
Zl9IPRlCi8RrStwKXJQusDdH2vqxtP/8Xz+zz9WT0ZPE07Ksx6HEKkr9Bo9gDZc6VNeff/qZofGU
Z5+6PVkMGZ9O5OhF4Kkb9ITPRBY9Rp28zhQXTwbt2d7ffr65M8dhYgV8OE0j2W+GJK65yFVXW9gE
mq79MGpgf1vZ8vNNnLkSJgj4h00Iw8+Y+VEYqC0Oc5a+FjYyMX24gqD9d29p6sn1rBKBng0Y/Zao
FeZ9uoqHre5fQKSbWdEWDdK8SZ4h2qlE9VW2PIMo9cUAdu5sOLnOmbtHjVuz4UCGjKxroLfk7It5
gDJexr8ZHCd//8dd56tqw1VoogWUlEUYoX4dYAKRmkpA9bgsk0vtpTXRKlq9NN4vg3YeWwm0c7tT
vviCZ24D6skoQDUkLfFW8T/IPpzMbkYsIgjUbJ7iw/i/zJ3XctxItmh/ZT7goiPhka8AqopVNKKT
KOoFQcrAm4RN4OvPqp459/bwis2Y83SmI2Y6pBFLBZOZ263ldMP/8GPeLAiMEAuNIYkNOpt63LBM
7OU+Lday1EWENu4sE2k+qn+/89S/VXdUo5WYeGEJmweLplS4AJa+nJf1gxXinSfefLNCwJFpXTmd
V+X8DFu0QUnjTHfjyZiHmy2j1/fv36z3vsabZ094hruphmev8bOjMVd7udpHuoI/+PHvfY23m8tk
b7KGtbgbp3k/ielXwHiKh9Z+Ut4Ha8N73+DNw4XIAC9OxZUagDYPtgty1Nq7Rf7BN3jn5fwzLP7L
+yP9RDF9xUOFw6c92bqqr2rGy+O/v/zvXB/xZo+xe6cc04rrk/Z2F4/afDVwmkfChgibMTXxwZvx
zjUSb54moygy28n4GIbjT8rIvteVWWHe2j7oc3jnBX8rMBIWDD7b4yKhNyTaM6yrYbJenEAdx7Z4
ZELgf/g558v4l5vRDquXz+X5Zszp0dfBcVnrL45PiaYyD+7sfXBX3rtc51//y8d4Nsg+FEjs/H7D
xEDgkxPAYL4vF2aO/v7Gv7NHi/Pj9pePWCkCKavmzKqc8csUtLdeN8ae48F1WALcolZy1ToyGkx5
+/cf+M5z/LbTWXY4HCkscYvSOb2SXppGosrFB1fsvXhQvHnR59LODc+iydgCd2w6abHzkyS2EwTv
BoPkNDhuaQDRTIsYUFSM8LWNRzoQhVg/OGr+uZv8ZqcTbxaCyTEoe4jkPDFwOTDx0VdgMefiJN2f
Sw3VxX3EvBaWyVM+g1E1H1ejixTz84H5c3V6BkNo/h3LAJLx12pZ4kp98NC+e23e7EtlLWj5nohD
cEFf94JuaX+6SIwszo3jbGw3Yvk0b+Y+cV6LcbkxqvWptY37v7/tv32U8aS8WWBUAw4x6Vx5GM+T
0PfzduF/9KN/+9Lzo98sKmvbMMe1efIgu+WYp8tdyWzxPkOFE05lho5h/ChEee+Tzr/+l5cFlx7g
UN+WB3ODAI92ZaoZfMCKdh7ZsT+6Tefb8f89P3yfN4uLyurEcySfsjS/Gib2B/u76947851d/dLF
dc6Tuirvg6f1t68jH/ZmiVmBro+k9eVh8jKIUG560479B1vWbzcVfvabtSVf+3Hqhz45rF0P7OeI
qwCh/O2HhdL3bsebMwMSb+guKOtQBzgXDFHdMKof+4rA0fTjbPA+yCu+9+i+WVIWPVL5p/3yAFgN
ttC9Qr6yTh8sh79PGnCR3qwWdBQ4ytTwnmdD3aGNO8xDzOs5FEVoZbcZzj/cKnTXhjSWfnBffrvm
85Fv1oHGyv15no3pQncBK3sRk0sfArnzscc4k76WfLaZVLu/f/O9P5f23zzQb9v2bNX7E+P63ZGh
c1d8MrZhG4pjVoosd44+MeIDY09W9bzIti9i0/etBLkK/TK3LXOqOh5q5XmvNBQHEDNTWOuMBPfa
nqATBbppDtLYpon+aKR/4Wq7/q1dlegV+nEY++TUtkvuRqPO4HWGOpClczBgFIoLN2iyW2HhAwhR
+nTqhMum78Fogs0s0L12qn90Wg+P7dKPOYIDlk2fcIypk+C00aH/bU232rk3rdFoD/S4pupEVazJ
jj3GlOE+IZ22PJ5h4O3BpJBl7KVYAfhFOGVN65PpDFnwnBZWYaeMTQcY7qtkHlUGX5tzTLPTbFr+
bW+ex+C2TltQnFwmFu6wbujlivjW+SqkMXHOcQplAJ2UlruTbtt60WSL2thbABLLqJMdiqzVTx0r
WqxhWUXoJnY1nsETqSPs3Yb/yG/hPXZTbsQlbbQrQPF+nRmA0W45/rALz+06BkyWsjPBbwtKO+Fa
ZNv8Yxo7Dl3h0k+d798u7ThOfowXxJbjnj63gRsGfy8KgsyJRe0t+9yGg7tF2NWy8aZeNl0w+KbL
B2yDoxHVWaCfzV5ITDBMSjXHcUhO5Fdd76b2XQPzh/BxlIKItKwaEUZqV+t6ndaBJ2+gycjlAk2a
S6Z5g+TyXOfqcpQzIDOEZhdLY1vjEheMUkMdHQYjuCxHYDS0CKUEmx0+gs0F1YolFzZCBC6hHbMb
u0Kdllx5JTRG6zJfHdEF93hKARmdzIJvs+7E1MkK65rrzI3G1XXuLIvQVyQy3TMdPp+p3zZsUyNk
MgqOktOYOpuxX9uz/epUFZFiOLnUukmwNfiPXViyNjaKQ9kNeQH0sbJyHJXEYb1sw2qcBFsBA7bS
uffXwKnWeNtceACXOfOwun0MpqGaSpyd02Y4UQYZQf4UnYUBLezaMcm6eAtgLj1Urmk21q5CoMvC
nKRnGVnUNCJgNticmT980rlZIaNrcg9FWVgCDXRfLRNWghGbMBY4ZdllUZjGlWKobFvGQ51K3zFu
1iCtxi0qs6JcHKbUR0c2XC4PCKFFO5kNyn4HfxxWZLhlVVWaF95gGU4RpY3Oau9hskY41qwEPG/y
sJaGLb5mhZMaLxvC3dI75Vnn+dMOUf0QZGd9eprL76YxOE1NfOT4w4+Jr1941xNi8zHgWM6Lrx/n
Rc5jFk5Nsgbjl6SXzQYRf4RI+1yNykpkpG1nrIrLpGRdu86Va8oX0sa4zkLcUZuRgXRj5Pxu8AMm
wvYQKZbgIYdStryAIfE9CyGIW1n4fAMjAdygUkbFwO3mmQl9cGDUkrJrmgM+uIDKvPLKq95jgC9M
Nw2HPJc1rcF7IGtQQlDSe7XTkc1yZ2iHSmbNOhxTZQAzX+VSzmqnt86FUO4HzHG6l3DK0Z1Rbhgt
VR5bwiw4JfbWbnPAyI0L6/9L4W1b0J9SWhy2F5XjP10Yq5Nwpy6NsbDWcueKvGWtq1j3MF/D5V7t
L7V5RpLHhU3Y8wuinLBaRvqCsX20B4HQOEyg5SvzVmeuMFmPirkruGKTP9fCeajLmVHukCOaJbcO
cV3NzbgKjEZj/TBqN039WFsq+UZ843c61GZTg4niLWqh49rGjED3YA5K5c+pXTowfCFczqkGu0fX
431RmYlAJaSspm1+MdXf6+CiqleAeGa94Y7HpjA0jJu0GwPiA2Qbu8ebNPs1bL39NsvME5EPytiy
GQlNkmJh+B3Tn5V9ToUFCAGkW4t0D25raWFqqyp0WlEzm6P+4lbSNE5lU87wi8pBa/lSoZLxKdIF
RdATdyyWxyM/2p4q8ZV4KaPc0ThbS/+jGdEk4s9qh4DUoZX0g36EhuK2ZRg4LuOgkcu6FeCU2eqS
uX4IGhP+htEy0m9lwN/+sGq/M62oUV6KNa+Y/K56FRSgRra5LqgJ4ZKm7nHctOiMZmKKQsryR+u4
ib/X/pIBj/Pg3nZZWKaklL9uw1CmIOd0oG3Y8pYsAMFzeE7Gb+W8VEMb47o0FnS3K3vaEwrHRBV7
UbBcfl5FLixyhgCea71n1m0oYDa5TGIyCeCKlHHbUauh/+wx21bmYTM6jTrCqUqAxwVaef0P7QJ4
HXaushWjCSkjdM1lZgvHcRhkznujCoW90S19CApwE89iMlxaL7FVrE26Z5xpXi201cNgM7INzH4O
ZVsX3TMiNrcaI9OdZhPFQJ4bGcVhJUtRAUTZUoYza6ue0ADmUq+3M+AeWezmLW3BZlS6VPaL5Y8z
ZmYRtJo2dxN4j7WESaMK24u7guWJ9kxWajQtCdZT69fEwotblgPSCjJCJA41bzcoFnTblTOV9lVv
q2B4MQOuFqwZIRO7AIEtxAhNZy286QUySKudsEmMMnh2si7Y7lbTklYHRzr31+dZZBV8NDl1ACTL
IJXGxfnhpgFOgbMFZCrhpZLZmnFvSUDxtl3rb7Q7e+aLXcMh/YI0vG3sUM8sXW0oKr10oEZo0ZOX
lt9b2Te7yPPxtbZnvnHR9p3zdZ0WeiEwoG9FAKClyIYLs0wd6j88cTyqZ5CQ8sPaZbOLhiw114ve
SuF/QJdQqGEb5YJDgFturntrgh0aCoS7NS77LnvuAIBr5sATi4FAF37rxdZW6rUWGwrvtMM3jk0z
ZbZ5mUT9A0SBY0Sz4eLg3RIjeQEckNiINOd8gJEMYfEEKqE3Tt4I4mybu/lH30G02CMi0F7kBZSk
Q2M5l72TSubzlbsxHRmpJC2Cm9Ri17qEhGR8Jg2OijEgq8otnpIJTrTnQVi208X+SeeTn+AmKUcD
rkaQbHt+EondsOjyuXrwcc/QelpwymvuPJ0pEddGrwxQjLNlYZUohgkqKszcqCABs8a0yPrbTeV5
0HgmBKVxs7ZYkgx7kM1ns5ylvjALbs7B8EE87JQt14ozlpbkOWqeuFDkVkUM5BlVesi7WRbHpgoW
49Y2LJ6Y0tF5OPczAt7Js4vH1kz6BbbzbP/UebYVjCj3boJhJ7DFEUHIpmA9GARSDn+xOkS/Tt9B
o2CF7FuDObvTDMemJ2oxi/LeGCZ+l1O6NV5kqjFKjpGrS21iKDaUS8Ln0beSfJzDuc61HRs29yhy
gRsvkbcCBqA7vqvG67wNLP19ldti3nZNiSpDyGb8TvjVeZGUdb1eVDm9gJ/c2ShowFk3vpSE0fyz
lmX1PBUrMCo2U9HJGNhOTqbn3M8er4GVGGDm+uRMiYOUUe1n+KLNFcSrUuywIpuv2mFZZi+F+hyv
1uywLFYM7IZ55bKYZIndjJdpvioo/6Jtc/rrXLcLzY5JiNMmmFRgb1iqFBTmNpuxDaYjp77QZ9sl
jIHN2GUSSOaFB1WrPjaMBRQnI0tKZj9Mu8SnBZGu2c1pUpknVldIUPR56ITOtGpuIkeVUwVNV81L
CPoQjPF5Q68jIE/zeNUuS6XuB2NeftnCMOp4RF6GImlJp+6VB2/4OaeVCbdE44g5ODq1UKEKdvMn
e4Un9HUc3KI/8ODBKsyDuZyOiW+35xYutT2w200txCPcfewnU1ruGH3sl6PbzKl73HrRrw+uOyHS
TnMRANFxNbfNr2Ay3zoBKiB8T/QckxVXJfuct7jqU5Y0RhDxZ/FiDNPobOyXHmIqx/bLb54JKT5s
mfQ2I476DnpiQ5QSYeU8fu2KcWOeac1Hcq3+ZuobWv7tW5SYPedNM0seGNJT+LvKre1/mkm3rjcw
t4IZj+7a1JSTAkIxuziCEFKWoBcEqhKnAcauxQ/E5V02E9tb/UPSd7N5q8QCD/X/ILpQtVumC4zW
BN+d5yfFj9zzUByGA4W5+qUYjM64W4rNnH8ImpPPsmyNkv7vQ+hzJut3AfSbDNeMZ5lnIjUOWKJR
NNcslJfoGS7qNQ294Gn0sw8+yH4n9/R2Mk01dZkpF/e0VVw03iFHowjBH6yBHUGA8MV4sjk2NOYa
bva1j7RrQH2h5+e5e2hkFqueVKbjh0Lsm+qAIPOQiU+qHlinXtb8wrNfKnWX+Td+ghEp+KAv1XwD
2f/XLJong3MC6i95OdrwGx8cBcZsbnA2HTmawgWFa5zcDGsaZTwslYcW54zlxf44EyEb8/dKXgBB
DUU6hrn5LcAb5rfHMyfONeaDn0Nms2kLTnxEnweVb/tmupg9M1RNHxmDH3vuQ0kTXZo/eGIhq3u5
6kNLzYSdlaP7pR6SS8Oaj0sqzi7i0A+YerV+zd4z8cHR9vMShxxro57PWIr9NM6HlTd9pp06e/BB
RRbJVUnCKc+/O7kNaOVWinrHA8myXEWAc8gLXjr2FTS7yDWgroA9aQorCnCH1kZyKYYK+vl9nn/q
godgRjV0Xo440oNCHL0QeqGJJUDdTE16GVjbTtftZV9xWzQBMa60bEp3CagJBf+e1+uesUtY03cp
OkA7uTGsIq6m185Xce/SzTcQn9wabhYJQptWfa+9ORrBKbPPdj1kIOWf2KwPm3GsWnIrKe0wLpLh
jBPWqcQ85QEQgZfNSZi++zCD35t/8noYOvK7LJG9z/y/HVq3VP3orTcQIjuvjuysjs88gd4vQ5fh
69beu21/9MmfQzkNO48N4uTb9/PMJ8DDaaqHoL51s2trLVjQy8jKnwy8Fn//kr6TVXs7EDkzzS5I
efLqCNCCCIOwfPD1Z5XHangQ3hXdAx8Ubd5bD94kVoMADTeKseRQWSBJYKxN4eYy2wcG/DAZS7TB
jw0l5MiPloV3UqDBm0zrYLCQ6p7w02Viy74VxtwXRdxkbocIfIMraEaNyZlD053I+el67SuHpjTm
pbdmCzVb4vjJKibYiFFZNNuAUCto4aJcTGmidX9ZVVntWNdyLBrg/oGEAcNCbyzbrjLA1NthL3xT
e0dLpy31SXdlV1KhgH9jPZeVY9jWcUB2qCsnNLXAeLEbvIawJwZQNisqK03V6qthcdYzqZwASXBS
FeQJBNmzcdOtPBZTVQJ0+ftn4c+Wr9+t2G9yxsEZsaxWePakDuse8t7Wyx91q3uaAirhEOR12lX+
BezmYfgiy57YJvTmnKaqaEJuYx7Qx1pwnqx0YAkm9ZXuNwxFmreCmeqPVs73lvs3yWd/IMuXWm52
9HP/NgBVaSZTSE4xrvtHYW2HVZ40DU0FkdPfX5h3UvbBm9Rzsnrt2OYYJxDa5Sokp2fF/jKWO1B2
3Re/Miawus5H80jn9f83d+HtiCeZk4Foo8+O1YwWvJSx4Y1sZF3SHefa+agD9Ped6Z7032zP5aRk
m09DdvRkTnw4gKyn+rcEaNhdBJsdvOu8TS58se7bcfug0vnOK+m/qUURUoNnGPhua2d64WzYMyPK
K40ZSMg+WGbMd4pD/pt9FeyIJgNlZsdCOjCTWzCrJBWm9qDdBFWOCtvOeegX/84a52cT8jfkepRp
/G8q1g/+Er8vp3J1zxfgL5u7PS7aaomiLyxSfkQUkCqHzDrB0t8DrIj8Qe8n9qzC/ybNHuz191r0
F+XWP/UBmAZabx1ZhcnChq2daze3n730EljaP5fG/4iJ9HuQ0b/xkd7DJv0vpB2xxv8N7OhXmr00
+TC+/BshiT/zT9qR7/wR+PYZKWSZnn/mE/837MgTfzguGiSY2u5Z6SJ4qP7FOrKDP6Bh84/rew7p
EZPf+hfqyJJ/MNrh+IJfdHzpSOs/IR05f64zb1eEszXozVtTmqRe0LEmO4zSwU8xQciLTbVY6cHq
MZz3UcPWmX+qlchqMxa0RsD7WiuztsSdC0Kd7CYz1575g2GKsn+RMFPmz61pknkIMaeBHDOsifqG
k3AYiM11IAZIZL4VIpZGWyEK3YKRTotiMsf+CpQnp6sZWKAHXc2D/D2xAXo4fjCMAirO2yxOzvmR
qAiSzjhOteNgB8mFa+CmFiSgxigdW1SAiUt8sx/WRDyLRas5lmpdxDXR52Te4WoLqke2D5+iklE3
+spb2mA95QsxUR5SOFK325BR9xXphDE0Qa6bAGJj8u6xy9xgDFM/BXBbKd8kLjWUvV0FbLK3AKqW
Ylc6KtniVQW5uSuGoim/matlPOHgUN1OtqZj4rumjXxnlJsh72fIb9mn1gdyHJsQOoevdc4SGa/V
aE8/N4GB7Y6Elb3BKXFMK3bntsqOZea5+r4g29ieCjspVLwhKqYjrdFyCZk2yawDOjzt7cg45PJK
ysxdYg63nrwiMV+ry7NCfjoCEN2sI75oZT1lDsawC7LRxbKvKK/wRYkNN8zqQ2qSEeEPB00ED3ru
MOj4yo602xQdw/Z6U19kK8QQrdZwDpJMuC0VHpIMyZ3wHcQ0wOqW9smBTaOPRbLOHIdsoyrltTli
Zf08l9uAFLOSrort3iKTsASW23+h1c7rvnqWiQZnHkRtX3EHiuVSnnP9l8sCt5OqF3JtkHDG5B3o
ofSSaxIYTnbd+SMCX8XlWo5ZT0zEqVw3xc/CFV0Se+ZY5zsQnzk4TLB15TWoPcd78II1+9w6XYAO
OOGveDG5YlT71kxVzbdQlJKY5Wr8q2ADmbyvu7Ll0MSsOG45ShJepLc8yyJVwK+4k1W+yp1nS01p
p6CqyskUyam9y6bJwtPtrKv/WSPEE+HQg7mjxdOEUD4hii6+p+S7VVT7ln7SI29ZWJSkguNyytHY
p15W4j0p+ib/QsjvJaEFZF+c4LwahGyN788HmaTSiQvfQniL2tNUzSO9tI2LM3hptuowOnnf7Ubl
T3XstaiiaJZUdvaV2seQHCvovgOY8myenyesk9M1im3B8KmYFLngEoaiRx3VttbQz0j47DTQVuNA
qaDz+1BNs7sc2I1g7AceCSe2KuH8onF7IFJZijG76LKtHXmS1GgfYV7njIskHvNdYi6VvjOa8xhE
sJJyDeWYiP4qN3yriAaqGMU1eROZPgD0ALO7uQ7idpl68wudDphRDOZeQrNerMvK9dSIxavF+RmU
DKeQaa/wDQbNNCZM+TeJDrNN2QVs7u68usiWb1uZtrRPAfvndqS1XzLfFpggBSvLssyIESfSoiv5
1zrK9UgSzzKUUT5ps5+yE1ZFqJs1bWp4HCi1eNcek9NNnGXdQoEBeV19kPOcNjditB3OR1sGBp+M
T7OSKDDJALvHxjXAlq+5SwBpFW7XP8NZFiMpIgYLaXpL7XYbLksNyuRCUii3HwU9iRyMvRJNb5gN
SdIf4Bt55m2Vl05zV89uJy/yOpPJSdAvkHDTDVa2LSkN78bqRoTm0t7yZg/otqrhSzZTdiSjWRFX
U7uvcSxPXqlBVieJs887mXX0wZ1XaO4sKlF/ZBYxQt1B8VsVVfJkrtAET2DjveJT45MrI6Olotnk
16NN9/Ts2CmLmcoWT3wqoEhkUTnXluJuVOJ7HRg2GmpyBGM0dUFLDdAfKZYxBVubB2WRPCOn4vvy
0FaFn8ajIniJmDqCulvgJGku8o3MIQuvXaxwXip/il3YlI9NlqTEGi0p2UM9ZsrYY9nFzg5/z1kv
Ofwb+b6RQv9I3FIQsoMufEqZMnvyEodq+6Ba/6mx28H7RVvBUISbUJkFPfNcwzdcuUyxTHyG1xsa
XjWqbHMtv5oAa+mpth0jHb/lKT1tmJ15YXcrjRVj1PTeKl5ox514Lxeyp9WXssoKO+4BBruhn/d5
gZhG2k+OhfQc4xAVhzCYWnKlep5z1N3VlnD7hN+BW4fMHlOqzF9NMY5WGyWFxC9mp+2kbqi75tmR
lGg6fBtTaU6fxLTRmTuxO3IuN5okuyZoNPQBqlS3PKeVO9g7meauRnBkc0hctKHHa3DReo3M1Ul5
ZWUe5IcW66d5Ktyko08v86zpCiq/iY01IB9MY91AcWqGqK6NhlYG5dJZM+Z5A+WncBudPPa5yERk
LtlQ3NsNjuKDWNt+erWlwaIZcrBPTXgcOiVOnUWaapN11NHFS8q9ML5jzWJBDYN8UsGPxKf8L1mT
rLW5SbZmavf864BBir17uqr72hTHscQfdGmWqks+t6XRrJhgJneTu7KhLfZsFrK6FXcgy2KINUlg
wfXr9tYQqzS/jHOS9w+ShCe1Bq0JcCy4lPJGsybmuzELGgRIeXPfKT2b/t5MdZGSs0ncDCiUE0DZ
dcYRcK8aLbeNesfHmh5o0UyPVeZ1yw1nwgXNRMoQ6qFezDFF4N4V6ktrZjS7RF5qj3nIO2jfKRJL
T7p1iuKUip5nammcViEAJGUeqpQW5t2sbVlD5B/PS3DWdWzqtNvwdVuRy9j29eRFrk1pf4fHup/D
aiuVOFQBEeiR7qFJxTNwtGqnfJSJtz2Dq+s+L0tL7AYsbtZF7a1z8ck0lFye18buf1m69Gm+8GDP
vID/X7Mf/SCz6YzSzMlrjTlHMSKjwNv8yPEhzD7ytUxxTzLXWl5hQRHzZ81YlEzduUZyoPpK9S1O
VhzWN2MPbY5Gezmq2HfpPkgxmpYBTHZMvwbJwzHosMMzxV6sxuvcUlZ6LWwr6244itmrvjQX09m+
J12dL7vRQmB94gCrlpGEZDUPt1NAKukgDBfn8kpQeUuTTrk5lwzh04qB/yfzAnHK8gq++dei5kd+
lmNJtedyALWp5u+YKNKm3csqm5b/QUz1XsD0b1HVu5zZ/4VhlfO3cdX9z256rfLv/2h//WPMfv4D
72va/hUoe/7j/wyxzOAP2kADWzrCtGhqOo9O/pMna5p/gCDiDTTpT/F5KkhR/neI9YcvWBgBygb8
x+XP/98Qy3D/oFXLhjMJaZazpkkv6H9Ak3WCP/s7/1+QFYiAtkR0FI7tcghFefsmcqfD69zi0+0N
C6kloirjLpk9SQFr8L7r4jOA1v6nZ3O0aju7f2RlxsGzUukVS/LVNugUZIq2jWSLVixpYcar2d43
5VWhZHfj06zBxWEJmo0b9J3BjdiVlOJvpMzJmwWYE2R6GKbbrphPa2B3YZqt6lbS43UMMl/Q8K1/
ZeU2Y1F0fiXayy6rYEAz4pRVHFTjhaTYTI3Q42/ifB4mTNONU2JCMJaYGGefKaeHuS66Q19KatGp
t10OEqsnjq8jcWDwrCgLoDizDh1Z693mb0wY5fZXChUlhkFH74Peb/E+VM5J+iQKdfuj0+mEjbp5
HtjnLuoACjYtFFecrfpP3ghILNOERWaiH6zmdtR9dRz89DGHUHOTLc51eZ7INMVyOdPTH640FOym
ho1aWShTLJhth56+AnD3BpFXOzyNTbKE5dR3h81aYUxPVbbrB3GwdaF55Zf5AIM6DZU153E+FK96
Fk+2gShGoZ+MXZ1cUIKGtF16MeU06wEZdLZO9BBlTUax5bGwjPZIP0BJln8zInTd5t7Ez2gO7H2t
Lau9a+69lOFAaaFrzirjC0aC8ZclHw2tHoxOpcfc67d9mxevrKsuobpbRf2ijNPkyV1rLnfKq4rQ
6KbmUp7/y0c1iBjeW25osroyKt9+rWsrgw+p+YKF71xOQyQLYbO8LtudkV601pCEfTNsjzTYlnHS
I75ym4SgJ6VwHQTXLMNwBikHpc5xajLOzB5yoBTk6GFst+1g1OnXwVPIlKoffbM+GM0dB3xsfm3/
TTXpNz1uVAynMeot3YQ+fqrQGLuLtKuPwWySbi0n5L5uGplFm4S+XV0ZGa2txkxuGhI+BrqJqrKg
0O0aXNfMHMZoo+yPK/PSSSl9OONW0cnDDEVXLWhZOWsu5ZBGdv7DsvnIZG5GKsVcAHvDZL58V6nx
fcSR7GuFzM+eQjHfID1YL1sSEWFF2LpW7JS299Mx1lu7Wb4ijrvyJ9o3TFF98tV6ojUSndXywEGq
DAlraahsGG3o6iFcqGMb9XBXrvPXda5/GfMzWP1PbM1fEje/b/ri8+JuV2RTvtAPh2/wRYjidbU1
nr5go1+GEf2sDa5LS9+uXvLdRzUus+FOth1ZvtNWeV9aWlk4D9htjMCwCq3Nu2PZ6M+Hk/GZprOr
2nUOeG6ixXDCC2+Cn0Bqh+Gj0ENDQxRG+NVjIBu7OPDKT/7sfvLkNUHjFzezP1de80ON3p2nbB2L
/DkYhgeI2tOBffUq8BrSJG023lfuTZUMSBzT/jTxmfT/DPEytj87TeBTDXo4Mf2xY9bli1M1dI67
QP3dFeOuKA5wnTl/oQVVA8Pafq4PYhO3/SaYjdV7h1M7BTXvxqOCSF6JvRmb4rrnlTFDEw0pvbob
GJ4MtyALT7gaLtR/Y1nDKtPHLS3A3Of0C9f9+DkvqHzVpBYY5nJ3TdZWO/D5S0q3KQ2P9H3CSzvm
A3WzxakDoonhaWi5Ui5Hsmgx9a1MObNJQz+lPb3JQYY4uvVRYdp28LIUIos6BgcmejhpH6C1cgcd
6lcnCF4kR3ZilOVortsdTfTbVdGVx2HCbFyhOUUaSWfHup8W176e3OWrl7RFmOaKTsmO3+79X5Vy
fxHwIPY2/YthLB8LmkVosOhONHNtIRFxGS3baXNKOkrm11rpW482Kyr4qqczw/pBLYpFrM1e+6sl
8PSJMlAXkX54cobvesrXz6anr8dlWFClMzW/QVLEMYzFylKvpYsVpEunCwLfZEfCZN45jnrgNXD3
nVU9ABOfDoHubpNhOTjT8i1ox9vZqT/7KYe4LC2nc7/vxSLKIRzEkfRIu58C1HVE9TnF9YksedFa
VDGdOOdYTsd53qEuSXdb755LySt5AJfRu5w22rAN1L3rrzOzWfm3qnWmvd92Q1xK89bg3iG9TCO5
ajM2SkGle6LjIu/a/jAR2YbLNv8aEvFfJJ3XcqRIFoafiAggsbe48ka2NbohJHU3kHhvnn6/6r2Y
itHsRneVCshzfptFdGxAUA/nKje1v4VZf1SGY3iIYNwd7ZojXfPdf85M6VVtLqGRZi7HdvNF4WXr
9Xr+Jmhl6S2TfrC4VHZ9xtNrWo4kdCbogY0/g5gYK43ya5PUBbGYpc9TfEwtJSra8u0fCyvnNhht
4wkl8WfVa0o4mwNSSEfxmbONc+3C+QJRPtl2V6KoNF62UYnvxtr1njaN1L+kmy8rJTs6UxzohlL6
zrZ5ijO8mDMTtzU4s9dZVrQo2X22QVJsnNqRoo1PS6e1YZmYk2euHVIWgclhWZQ9X4sRLDYPHaCo
o10O84UrMElBHZIMbKbt+GOzdvNwsoeryL2paY4rwzRlHEmoKJilSsF2vpE52WcjiFZq363S+oVe
b0HWlF4Vcxp9rY2vOm0P35XCSqdVHaOESUGslbh/u75YrqA0H4ujzBRpDMVl/C4VbX4ukR7EqxEu
QwcuNgt/7pELOH/G9kMt/3Ma2F+1MDcf3dmJjvuNC6092KO5gjU193XQvMVWpoAy1XAunH1DMj6U
uvXZo8XcoSAukBiuFIuPJ5UoWnuyyLm9ubClUCzb4mWO85VAmwTrOqihcMROPFoEB1ad/bCWh82I
o7UvtKCmvMyLVWwBW1m/u0ONWElPCL1osj9F3OS+zCaE7y7Y1ZTrezddv3udLrjK/cncyjl2wbSO
HxTTzzTziTmgonkHHmaGtJ/ZIIWWdacD8C7RZnpNhUp02VWiT0+baLpD0tPZwU25YtnwqcI46qyi
UkqqFJH01hpliak68YXZ7oegBm1vz/rRcgbriCr2iVjPaU9A/XHJtHbXrtrBaJOTqthpUIJynpO9
02HO07Xcjawl/gA7tMLcRtY2FMYnAqoGh/p0a7OsCGalIPM61nbDMu2GcWtOra1ym7M9BeQd9F7K
t3GpU+u4aBx1LX1Je2pXX/jMlxmFvp8iVwdPwEIx0cDWKlV+IuNF6Uw3XNbizPmA4Ge5IZrHpNnF
VFtSxUNgWtpzmaRJ0FIWvnUKtqGjbehahNcCRYe1Ue5W0q3U962NyHx7KeQnpaU6lbIbdekJURW5
5mZevNLqS4qS8NqSX93AEzp0Hv3YuQbaoNH7edTX8VVmzleaDhKthsHwpaYc+o442N3MO0hFHY48
ZSbCShfAiD3GhzDNDa/Blrdfwe7DWm+VC3dzY8jLJC2baa8IZYlXPlmVT8weInKV5AbRMARVXwOd
kXqxA8elkkjyxA8xK6f/Vei5PLOXLA5rF7WaEfQiZ8qUqrs3uwydzELTZoo+Laooo2Qk4AptqUZx
ccDotnTQ8RkDbYydCFDf74exzJ6LFQ5xHqziJPK8opvC3EMhQnTix/Lbkmo1xPLVxZQcUIU039QU
PmIkYtuokRIZoGfb9Ph1DKWFLrd++HVpzORPBZzoSKxmqd/1Cwo2gzeI2HXeV+ZILVQmsangDN3E
mS0jDogQsTxUj8+dbilADsaX4U4fnCmtT8xM7ter8iej1hnwpdpOTlf7yiivk8D13FmjGsyF5ttc
NxegMYVDG58HNpYppOYSu2cRF6e1kN+E5FONzdMNtFY8bSjadnrTq161EPEi2uEym4bqU8eV2+wI
fR1HuJnKE41bYff41gFcKr/FcBHSxchzQ/+t8QwIiko7Tw3dVrQ8Uy7uaihzdfWkj8lbpw3pkexO
anX6XTIV+kujVduBv8dzOmUNFjffKUW8XmudklLebBbMlXT8xNmueaqJSwLD/Dx24lz2qkk53vRM
cU+8T5f0a3LhiLkLwmytDL+QAwJqnG47fZrPPTqwgxyS6my3romf7qHZlt3IHqlHyjTqR8Mi02h1
2DqIy6wdwIyu1jO2w+Rn7VH0zBI7dGp0G4NJ9VfN0OKTovtqClBMy6bJdUFHWOPZOi2d8rJsi3bb
pNvsHd6hjkiua6rlhevyHeW0PFn18lQsUmf1rbKjQhXZgR703CcFcS/tTb7qSm5f0067bNuy2+jb
evn3Ip0fYbaHB8H6rHQK5doCEqqdtl9rAkuG0obHTRlvNMMiFpdx7K1ZS0RjyoEMIPCCyLa58VDq
T3EGlzfM4IaVHiGHUe8P707oVIjQ08f2kqqH1C0rDwSivsIv6pRsjV45jevbLMfnwrbzwLTq+DhN
rMITOF5UNNVlEuZ8q+LhBaA8udDl3mrDepzQ7KIXzW5c/xAzAyJp543qoPlpdpIrNbIHo0YvPDeb
2OeyBkZdhmO8PEwE+CJ36VAtvgHIF2Cv4S1ZxrCrG225UYn0CpU57TiuODJiipcgLc4mMVZeOozJ
HvtAcUuzVvEBPXOvVKz3SWi1n2wuddKI0DWC+HmMZmuYaxxbRJRYgTJ3065f5UvLpz3+exFFv8f6
Yhyhh69zk7KlTRzKsyYPA+rhcOrqSMCGHbRiDns6kfH5DBnrrr6dFhR5k2uelBQIzk6aSyWGvxso
+xNq8oh65jQaVuo1hcX3OdbNgeIXMH6j6LmKgSOmRE7B0Bvj/d/LvJQvheq8zTVNKm5PzxsbLkaE
1gmswtqu/17mstx2LkXsnqj4MIk2At6T/XhWNkxwpkxcjxq+6SgfL8Li+JbmogerIbOzNpY03Y+k
sKQxVscx27qooHPUM5k37HicbuzkzZbKX6PVwDAJp7k6jZr9esxiQLPCL4q1fNGP1Npdu3Xsn1VD
GSgyA6NVR2aMwYmz96w2j6rp7jW1Gb5mYv191VZan3OgPuBRKR58QPeixMOjxbulJiul8bGYSiLk
FCv+rEyLJMjJE3mc/21qczdIpfxyuxyrcbaMOywPmQ/SvR5Et+rRSijACVyg8hHnX1usYk+DyQGC
xsH29aJuj2P3Hhd28qH2UWdk1ge55Nlh7d6zeQYJIkXgTRl6a4f1xvn/j8gclAiHAoLSx//aDU0V
xfkM6cNsaqRO/6aXfbbjY5dh2kz9W0+t4b7p1i7496MU2XhYtnLjLZVs09N606qmPre5uDSGEeUt
78aImXjZ9iD647Kkja1z32KLY3zL58VvFDovi1FpDjaTKGO7M0VYhluvAlq4xIytAZ2U1X7k9wAw
gFCoENrw6kD5Brqtemnrji/EV5AfQ8tvoqxP/ZZmewUPTU+BZI1eKoTGLHZTbFEHmRvnfC3qoEkB
jugzRwsBcjWmUjvGJJJ485zWu5W1qp9YOrUZFAqXLhd9Rd9mjJcUX5kjD7Shs6r3NYIGS3/HNYYD
RaEqnTrp2VeKbTxlsfG1GNsNIoackHCqxuY0F+JcdZvFQbFxuJmx4ZP715KRDs/96HE89HH2Qv9y
/ikG5bZWXEIbTsfANRTqNVODYnfwsTVZObg6bSdVdXrLevSGg6jsz6HcnhqKUZ1BRcxQ8tWq8ciJ
QE3Ha/roeqxlf4iLmIcCOQPsyeV32zFqGBmI3NLC0rgR1YPMeGKzb/RCPRPkcMQx/CRqD1Ax/2M8
ytTb6S/UxIf19+GCvKqL7k9tl51zpR+8ycX1V0pLuygigfKq0lcTGeXfxJ48IKtHBzoVmIM94y0y
m9e1WO6Zsq6RsbSuD+O77vRRhcpI5ZMwCyWoEsfdT8m042sE2ayy6Tqu+XssyUVROlo/KVbzjJVm
iH9PyRgvsJOk8VFflOaSW9t4jPthH5ek/U7Q4n4cu4d8hDOjtyKoi9mAaYxzL6Un9RTTjrlbHfec
4sUMZrei+NxGbG/rADVmcYgHVcHmJ3mw5El/aY058Y1SmAH8zR5uqN3r7TNZjulZGHF/WMwlmjT9
YYlWj2VcNGdjRlkMfTX6ZrPqHMLDdOaQtMAoYzOoc0Lfcy7Ls8XY+JoU0sGVoNzAyaxz4TDh9Rg6
5tgposSM9TBN0HrGxrKc24QKk99qrdZPk1lMIcqPMcTBle7XGpy0xpiGuuc5FVX4MAHs7X69IvxI
PGj55Qf/pU/6W2iV4n3tSJvQXDxS2IW+VOa074JyWh7A/dcUj/OF9OQ1oKSyp5iAo7/ZeoQLg3OR
SV2dLAOnaI6nJHA04wf1VOIDiCgYbLrfY0ynKfYH/iqAL0P2xIFlcXaCor53scYNm9/6GLgC+OHv
otqgSqvmawPK6bRZALkQaIRab5x1DsJvnLTvzXamEhcsTDTm02TUuHAmL5O6fV8qNjlFNodeAegC
Q6beSqrHzQoJJN0ObK44+uxAH4pr05WULdlqx13egKi31oEhsT6yk5R+Uk4vdAsea6v+cSqtusep
hUJdAwLa7E7F50fPvK0u+2UBko3pATBIZfSUvD3FKI19ULh0LwAfvQ19lhdv9i+B5tlX3Hh6GnoY
V33sDx1Ov2AVxF6lj9SAyuFZoimr49eaiW51ABIrsc+FNfqCcTSMINkMSUtXsith14JEI/G0tbwl
V/et1cT/Se6WoVaZ1JPiaZBcYxoaql0vkc7YhH9QGrkVZ7uazsmEGbNJT83kiFd+m076kVXbTPoP
7stVnjlY9iJhDBHaqKAF4ajSWZkGu+v2sq1RpBhtNK7IAxy6jMkhIPOq0W3TE/2rNiCCLwmXDd3N
jRK7257iIYlyLV9u3MU7MQyGD6vyiyTDKpy/4mw2Ired0bM4fP7VnUJzsZ+IpBJe0SYX3mPHvpja
ERn5mC/HbJc5Q3o3cLVHtNHeiCeTKM2cINNS3KWSTIUl9XHj0AIvV4xrw3xo6tWftm3yRsmIaG/V
HUc8JehOD2BHCRAQNLudlai/443nrBjLFgiwekpLWsy3NCkjzbZxDRSsKPhNg60y1asQ1M5jIvbq
LO72+Id/hl6rd+iZTmquMff31ejrbRvi+zWimO7etNbHU66VB6npO/RdY7AVyL5NqiEDaxIO9b1T
GcE9kw2dDWCga9/TLK3tNGFeF4V5dZmqi52OfyGy/5pNG/uUJQG1pdYUZWnsIfO5xFiT+TLVV/J2
4w0mALS/2gklvkGo4ITXHwq7KfmtE92Tuzk+Zn1rPe5AjPGlHTWqNkZb2p8nYO3dsqSnus+q47+X
tpbcwq4GyzQVTyqn+M7clOrg8rhdyz4JxpTVCFfHLl/QqGtavSciovLTjjF+zJZ7QS2cP8CT7Xjz
uSea5CetxstUZ+1Ox53p031ReJeFBPK9lrErai1grL5YiT/iVfLBq9l6irN+XDZ2YxvZO6atASdT
WfwCUWr3rJ5Z9uhsz+cnIjeCWh26oNc6G70SbgusvmFPA56XzYhWhsrxjHLhmc8sqw+N8pkXv1Qs
zIEYs7cyZ3Jr3fbDrBm2HBIqfEmWAl9chZsQU4s6dX2YjPZ7XgE6axAHKLMKGw9f7OxyhFQ4Xke0
XgXuIpmWUTbHnWeRf+NTUy39hT7mkOAGi8hf3D7064JibMQ/K3n3k6x85tQQf4AxVm3W/bGJu4hw
jnPlWpnXCZYl+3GO9E4wq0x5Y2GTPFgk75BvluGErYMPjyY2EZi24/gwc5Sml83F1J87pWq4M7fv
tmoujlNhpeSw82fH/rty3B5ox/6sK3w/LYe3ReShtybafWVecUpTodU+bkgPGp4wCJbgLlK9z0hR
K0OcSuH+bLL8TnPiAbYi/Y/CWuKsqpjMUv3ST70ePYSRXmGJ2eMOtfyW+plALUoEWyNIjll2b5QV
M/Bpegtb+BWL5qtfU1B8Na9DY0WZgrpKRFhLK7/PjV/YNMaLYie/p2Zpj1h+/z7+2R6SU8356SAZ
+QXYlb/FTxgp9YviuI5H13kfovWmc7hMWn50ZUCOyKMp+q20pRm4qBtpqm1PSq1rO2ObrgPk5OuA
BL4aXjapjb7cHv3TmfbAWq8OOkIa4xiJmHbZ+o2DBWQS95N5mQm50O0E/zbXzyY4KJsY71BqPRUy
xc1BxHhYjiVKJ2pyOBAf08J4cnpjOtRxHuPFsy+kGCJPT1A22q4aYkl5+/e+lKI9yMcOmG7KOUaS
4cedLPzMabdDvsQ1PXCNhx+7v8k29zdtIJCHX6PHGPHK+HYftu6lVab3Qqu8Rk/VI3VkFtquNOhz
84DtPOSDbhHF5xB48l/OgvTwanL9Zfq+08d3oTsqydUpfhkBoN3UYYcil4wnDolRC6Qp3/O15Zas
X620uJWLcsH+unijs/xKTVf62cVA5Xfp3OZuZtYKBJZOPNRQHm326Bc9CLYkUcKzdzlJT0GlHydB
XBbO4d91sX0orrWrETJHo+F+jkXFzeO2zLFt+VnI5G+NEGzXN/FrHpNrgscXGHEuAs7P9F6Sfb9Y
XNyLYv7Rk/FlRs9KV5H+rNbmu6UYfKaBaTm2DzjWtHNtt/eiHCcfOK33CFNh8h+HX47bXWMSdKOl
n55H1YgRQGJuRp6s+UYTfwplsjhH7SLU9e6q0A7iuavz2s9jf+ILbzSn2RkDQy0ZEyGrHeIlSfnA
BBZkwF3QEDgGzmxTCFUnGGgTThqhvCNzfdBHMRJga31XEeXq93otuJXaJY/Gvt2RHxfZBt61ep0h
RNl6U1mEnACVl+aOGdiK/ndFy6goHAqm6IWflxEF202wqFkX0Iu+HVL8Gbz33ThtRGikQK32tOXM
F1Z1GnSnQfA2kylkIlabPkbN7UJVARtOVZJZbiiF/6vFVkYIR08a/9hSOyeIwyNZJD7SLf08t/m9
bogIVIH/l7Hb9VrOuDTNm79IDd/bBmjDljdkWxXoZVnsRW9/JnozQcHXFGYbO8NxfqOWJppX83Kh
4PlTrG9m3GqnCrS1jjqecyKGfDuVAJrgrGAwJwPreUBRosmdn8kTiSJFZLRO4blbSveq9dau7eqN
82oTFeTIEM1cKpULgWkGS2Lvdsil3ZSUi6pUeGy+O1o+ntiDXTt9bTUtPgOMMrCvSzTkxFv0+IZx
D6tppGzKEdH1X8zFto97Oz12lBef/0vc7WZZWK/RyNfhrMGz05rOOG1b6R75dXPiQ3xChr+Wq7gN
Svk5lbUbGUUHezwxRbLl+V2P7JUu1J+t5oZZl5WK81z2R8OWeiRGrnRLAWM1jNR3wDlMafym7EIg
nxN3MHssneor1oEUA0xGzl7qHFZCnw7W5L4rXWUR38JiNxnxtSGzKGyIX1ELZvhsvC0Dmq6sQaSK
MNjyYsIF9pMB49J9Z3a5zyfyN6A/DkXzLoZZAZlQuAqnvoAJ0VRoQTYKmbM5qZU8K8ovtpen3OUm
xOBI+UcklyR7NhF8ezbrk9IuH+7Uf8g1/iHpIfYMqGeSJw55nJxG3f2zIsVG8L9c+747MUsmlaCt
3Kp9c1KB1tSWFZxzBWYWit0yBLk72svmQuC4iYSQ8sJysm/qUnFqkomgrfFF71IRJosF4SBi/G96
fWjRl+EPx9KTwSQUqakE28qf0YJsGvo48jCM50ulr4cKZ7LfCgQQk6KqYFdWESZZpQZw34FTcnXK
Gg3FLIZwLEEQnLF7VmrxqCUkUcfoco0dlpSmbs1eqk3vAv2Hpxz83gBuUqHsvSaGxdG1iW+NSIu1
yL7UuP0PtS5aehWfdSe0z7IlaGOECjNGR5xMPXtwDuQUF7Eg12dL0Kqr2RjmJeNjsW3aATXuYXEY
FosFNUKdEz3p5PSxL8MDU0IW6su4FaFuSMsXpPb4uY00u0gVn4dU5rcYI0J0mwdkABAtebGiFdi6
42rJR5bYeFQscJaGoo0zCVZM0pr+DBrDd6ARa2IjM4SdmRjLup00t/yZOzAs7WMhl+3dsMpn7aGL
RP98k48vw4oBjogtcEO3BUYY4cGOWj/e3MfspT6SCO16ABzb5uz076UYlu2oxhHOghXlA4IYWCQ/
JlCzXyS4V/kAmdAMEPt6LAlH1ciWwl/cyJA/zAzNMqMKguP5rc+mzCdpeNcTJObh1kBHa7hvKL+K
+9ibBx32EO4k+c32wmMN4uvQuNkNP+TkXevSkb+GpDSvevw2tc3bSiTMLR3Mpxr9UWBu3YKGvmGW
1p3qfRgZzhKjcP1/P+qjvuwGdS7Dfz+iejcJsVl+V6QPhKNtsaYly9Vy5u8HCcDxn4vDahjK26J3
ZDnX1hwQhvBhMMQJ3bYPqe3+LOr4a9Uff5BWxQfiZnz00u+qNm+7GMk8bDXUc0wE6kVXqul9HPMT
d/D6VElteseeHRMf8Bj855CcN4zYTZ7dq7UM7QGNBTffZCe71EVQRNRBtkvS7n2GBmmb+bXpjR96
h15ThXB1a52/8YMcNzCetn7t3+AFoqVCF7/K7Y+maXcHo15v5aepltw5D8N85eb3BdQ1nopwEUyV
VLmiHzP7Gx0X0ZIaxkFRR7/v9IFODbiQvJ9yP0na2aesSF+/4vYoWhoXq0WDzeT7RWN/VBJjp1Wc
fBaYbbIseqSvEyqy4aPSNlqayQhyTW31sZqwpRuHvIRqhZ5lavOK2Mn3fcfDnN2o2uvu7KO5TqKZ
YwrumjFF1jwvNp6QZf6xyQw/Dy5ji2QYMfZDSD5dwHZf7vALll6dt/+BT34qeXl0Nx03lgoRP9c2
y5jM9+T4vUrlT8U+A3GORJ+QvWfSZ0gFSPb0MZ7X2qFveEj+y/IIOXkb6qLABoBJ8krwnI8dG3la
8rJYKJBRpdj+lLYfyiSyHY9Roq3d7Vh08qWXGjsgrgWWAo5n8FNSnFLDwxqr+AXKuUYYf/JtLTH5
FHlo4RQZdHlgSG79ObHKgEGHiD59CPS2PumJ860P2jdVrCniFi3sGhGOyhglTvfK02YMh7BErhzG
RLZ5vcGcXi4bjGvRRLKyLgQntv7Yjafe6f9Q6koRVWv/SSQGh1HPZKA7/JrdcXuSTdMGSpogBOxR
hlTvbWXegNlVvxDFCEpvA8kqKCdah13OVbCLm8Z//GLYU3riB1ytZviptguLmzvH4lhnZY1UH9oe
tX1x6bX5Nm+KgEYbPwDkvhgW0CYQspIPp8ypHj01GUf+uHJX+URhaHa7J3UEZoGNgT5UEhbJJzgB
sJJ1AOTBPH3FlzBHTcnI5hQPzQoZhKqhG9ycwq8eAQtGmYlIHZthJ3qTBmMk5PzqUQnqOVRDN2iB
nqyzR9F40LYrKk5827j4ss1LrOZza6rPRW8xd+XYps30plvVdVjqOkgVUUaD2cZPVlkFs6hxpZrT
fZ3tB9+b/kqW+rUmSeioV/l1NLt+p+vYaxeFZyjyeoEwUP2De5xU93r8wBtZ4EmJD+qEgWXiLSxw
yVA69e+JSUMqwzPTxIurxJdNKWD+Y3d97UoRjel2qGwKEWCUqwANSXvslvhZ1kxhKTBfMxu9J3sR
1Y1OSgpiKTI0ufSHmCs3Y1IYKexZmTPeXbsB9CcdJxNlgB4CovZpLdFMGs302bEOEmXVfyX73AAw
QaNpEbtHDiJpVLm0rgS5hLMU3ymKJqTCCZe+6INCMV9Nh7S+RglwKFm72LRfzMHAs9fKXYHKy7fk
lR3+TRfm86y6BJSjkoRtI4CnGL4U9h2Y1/m5cH5rsXlt1OTcZSWBARgvIoxZx3RFHcZ+a3i7rWsS
TsuK0mWFMQRk34MrK3yrTJ7JNUu8YlJ8qFjrOmsp96cKKS2GF819AMbAuhI+15MKDQxgIf6sWqdZ
4xujkviDZ7Lru9P8ySKKkRQFy4zjOFXdIsAn+EEX5ujpo4lgIU++2cq4Uc3qWBnZpZz3WWYFnSbe
p5oU2FIv3pKcTbR5yXQNRUfyXNe+nMlds0bToNxqT8c2PpIS0CrBYnCcJwYpx0RiIuz+7A7Zfs1L
LKNy/JlWdMZoXsC6K+1XXqgzT6+ix6jzboJflDkceUMqNIjudrfXZ1sar/Y455d1weSkNc1+Ad3N
7C3ZoWXjIW9QHuckLSqH+i+fgmlf1s2xrfl+hXomvksHras49wftY8QnGZIC1RA8BEjQL+EymxYM
bv5WDEm7H0gbySq2NjoLp05xw37JDvWSItskf5Hm5AqkZ8L4kncfIBcuPL28CWlCQ4okoDYILMAo
IVxRMZo9IHiLKCfpxxdkWAgJ0Q7r7c4eFmM3OeuHZaEIqTIksdo7mMwPj/+LUa/ZTjarhz3/jYy9
zJh82+0pZ6yf479dwqepRPZXdcbTxrVLIIzyoZRueR4K+7UQ1mVzp5M0wNFR2JGiq581HVUv45JI
EEaybEP1aWBvKCgZuqIU21VUI6rSeaR4HcF9Z8JngUn+c+wMtGFmul1GuNwerayy3fOpO4GUEWoB
PwKcVj+54q1EP++5hMkBgpy5hgu/zUENLUrVhu0BzKbHYQIxd5bipup91DTQ+tzcv4Qd9bU67pY5
g5hXwrPewE4USdkQs5r5UDbiHjt1CvefEH7VodRORKI8N7FtsIT1L1JpP0goPVij/kPC5wyehDKy
5YhTgYImzTD3aZy+jmRzgXA8EYmVR1otOE9wlgT9ZJ8E/phgVLvBb7dF36cp88pSHg0lE6QFkSGC
9Mh0yw/UWTKsV9cbB/fau+KWu3w1mj6lCPRJ6v33ghYw8WGFG382QVtWJz52Y0/6T+d6VmKYR4K0
t6DUH1lDk9Ec/73wC1gQvGXYtWPB6CLNJBBzQ9KgvM1Cy9h9ySpkf62PccOLhQ+yQN3TwDvSAgvZ
WkUDF1Zk6fFp7Yf6qHZFT6bv41+lmaMGqkh3t1DiYBxV9OOQ54yeYzUEqo3SkEn+BSbneca6dSyw
mf7/ZX38WG68rYZ0l3CQeNLspLjmCGv8Wp8J8lxb0DB0adUBcQMRrglZnegmNEVoR1d7pPY47GPS
WX8v7qqHcfogsolo8eZxPWegmYNgv63GSDb1ydqek/UPYoM2HLL5JXHTo8AF1pQgpkvW3zcLl+LD
vGvUh0wpImQyJxPVSJebow9eV2o/SmVeyDm5oMu+kuh8HnDGsVvWhybW3xNMf7O0HzE9qKhQUHhT
ZZ3t+b/Usi7J4nrO0H2PcfZXsaC+aw4MxSoCO6v3+pbWofKfYQwfyJa4ngUP0twhMJaZlhBeoGws
Fn6xuE8Twcpbx9pbx4fSLYifZaN1uUgtIQg1A2FreMdWvq8aeV5gU7nwDFCn7K19xHECbr0jz9oZ
eo04v1H4axOTR5KsD4wjbTQPD5MoWrHYYmPbLkIlSsZiTxb4Com54rp4bIjdFLmAw1qWBUT6ca03
AYDfpSoqLPyz+YPB6r4URAKoVxuPKH+Teu/b4TQoOF9mRkeyLo091VpoqnjgiLz2EW7C288vZI3e
xVB0fkK8WhEzR+Gm+BT1vBcN1AZT1wEtC+sMorVFvFYLCvmRcRUo7ZfBmYkX5jBURuJ9oWd6T2Le
sSTi3afP60ed1F1n7ECkT4sFGKc26U1JOeDKjhtA02fQBZHf5fY6lMu9b/jFg5ojT1Ua3COPdi6X
ld2GEtZdLKF6WmCghrjMKx6aGnpdNVMe5yuWRLX/yCWGHQkggqHZMvZ5UfDN2Wfd3KUljo2utPft
iroknh9/eQrWbczFH9dJMj/Ou5ekSb65NG9LXO3jLn5CwAZ/SRZaDegFaPY6NNafDqeimtjHilwD
b4Y32dzmA5PMg4Z7Iws00PPuaIj4lVy8l8f/uTTXWylsz82SY9lY+FYeSGnfF14mArx5Z9vsOcgd
NFSHXNRvRTW96KP9RzWX942CBoycyMw7BlR9ZA3Q+vy+re5ZmjVMSVmhb3QDEj5f6N08Fg2JWVNz
XqeOviOL57Nd3JV8iLbR+dkKTjgbSCCd4CX6vkE5Vx56JN1NjYwrF2PUpO2L2yPHksORJOeWw8X4
Ep3zU80MA5uFkD9lIiXOE+JwOdtq/MoeFIxL9uYiseLo632jX/aAuedHqh6egQcyPRw6mVD62AA7
tHQkPoT3I/K9ZjD+uHXxqTvOU8V/K7PiewSrEW7X+2XMv6/3EcmsYM6fYT/X7nemKBb0H87+xKiO
UhZo2U9N5fA0Zb9SrBmPfI9oUO+3ezoo79avqah+/4+5M9lxHFmz9KsUas8LDsZp0RuJombJ5fIx
NoRHhDvneTAan74/ZS26qoBaNNCL3gSQcZHXPSXS7B/O+c6MeaAt/BshGCeHoUDdyRPNMxpRHNTD
pa+T+NToVphXnAVebywbGRmc785w94ru1EfTb9dMjynHSWsWCBYwxuguTSn7P5Hyuo/WePd5Asuy
ubeZx9bKTF+Z9YHPFW/MjtKU4o4StytRzMM6XKlO3eMxB6usCOU2NNJDs0NhcRgOfI+zs/i0eKxt
VZo9l7312nb2b00VbOgwgq4aNO1491kCpw83kacbgQIXGPY6GaFL9AtIr2BsZ/A2Ugr5NVm8D8O/
zZ4FLtXeE7xiBSZqF1MAlWCDYigh0SRwHZ+hsbcG0ADPSnbZBg/CAV0m6kPVvBo9vXJefOSJy7XM
HeFO/FckqAXs2d56mNkZhC0EsS/DxYjrW+GhPG6dsxRmziCq46oXjK/iQj+1Rof91qUoylQINGNf
w9JGgDktXGNdSC9GbuJ8gU6Mtqms4brxpTbGd98ZP9PCfENIZJOadWOqfmeWsTfxZvUPaIKc3tIi
v1bzclp6/U1T04klL5zomIUgRdsKkW4KmqJY0d6+ZAtGEVNfM+9FlBBHmEbMsPS9A8vfX0p9Oebw
1HbM3SuRQQAqdjxyjBbLwGXMjDN5Z7rVrvzJ+dJ6IRlSEjG1EbYkck5wGKEpQ6wm+qepRVQ6dRe2
/jTnlLWIUgbwskAv4g0HNz+ES9RuvW+YkO/uZB28mVc11Y1pI9vxK8qrD+G3eTC2z8ATD1Pnfilo
litNWQdWcFy6ymB3TctggiIKzMcPnhPvpnUT92y7lyN/gZALk0e0fA+8sRrC/cGRw94Qpw4ICALo
4Q4lGGFu8mVr/PZYtzcVX9mq28bjglet50FqotvUfMVZxfo0Qmb1MARoVn6N3ZoNTZIxkInWnMqo
TluOFW4IPoEy/lUZWOAYgaNf9XI24Ys465xIvZa9pr6+F/IrHTtsI/xvnsslX/9z5Ljpj5tz5swZ
j0jdfql8ZvnNvjkVEq2Ye65ADK+GXl8T2bBmBsNjb+8Mo3t2WpZWSzEjqDZ2rWGHka0d2wqp8ejD
KC/QZ4vaP2R1sSVhd22OiNRtxzkCPmRH65qfMo5uo80R4frRm5bP40Urs3PrI3ms6vGSl8oJiZth
e9+dyet7FhqflGa3eNXbG+HlpxhKOIPK7D54zp98LAEn2JA2vM+hpF2JpfiM9N/1A/UrPObqjV8g
5uWSzGKFDhX9Pj4kjjNyPfdFGQfxWB3m0v9gX+muhA6jsVe/o1jX9rYnXllFXKFFpCstAvSK1+tb
Jtol9QgdqoG419L7cZWhr7Hp47gqxK6KSnDPcRxQVn/0EeIypfufaiQULY5Rl5rzsPHHs4dVnmas
/yiGAcfAd9b8Kkz63MX3vjpycJjQ5YhLhLVh2e6vc1ziIsfPOUyaxr67MXG5DMvW9egaBKJXdjco
3ylq0T8b9bTOmQRHiXtNZ3UjdeE+Gb1aTQW87ogge6NvnuqJr7sQzO/y1Pxocg0TpHF0DeOz8LlV
Mmsi5qO1tjaVCxaCT2Pwh4PIRMjoW9sAIwE0NwPmtAa0BRJKh59VO2lZ8Y9UYlvkQeuY/S9VG48j
7TVd2m9d9h/eUL3iddNXpaW/OzyygRrVk9sZx1k5+rOYoGliSqfrvDnRZFBM5z9WEsMTmoW/6+a9
1gIIVDXadGHY92ot/RZ7jUXRIZMUyISTphu7obFyuNI4cSn0Z63j9HNRg2Q2OIuk+Ouiod0OnRl0
ePu03LwmtRHakqKvjKWDCDQOZNtfnRF1IqkM0QYq9FGU5LmUAiGUlgIzy7MQwrhaj86E/RVuDssg
Bunc4ePEVS9yDXGv2ox6q90QTgX+3N0RXaAXt6PTMk3HWXCrxiUKjgW0zROrtFdmQzcf6SO8GO0w
ENKxdpAVe8Vrbz9n9viFiMK4ZtNgr6tHRodBtGS08G0nvrvsU/3ZqYmgjw3jfcgPNUjLnWlYv0as
y7s8rc4YKJI1vQfKPjZJqpqBVQ3R32TZLJwfQdei/GHCrm+aZn4aneWV3EMof3I8yWKkTa4QJGu4
0br8J0pr7dS51qbvR/sGQuwpV463zrrBw2X9DZCk4sHFJdjaIGjqi04a5kDzFzq9OBcP4yGX/jlF
8SNTlR46HfTrw+fQo799cEVAg6e1s8/StRgpNsf8p52HH+0hdx5H/5ALIwv7BF9aZ7SEZfQ7hvGX
mqO+dfC99cN816mNAUstnFWYfd5TKM9Hbhte/IfBuevrKVyc/L3lOM7trZboLExNh+QNPQ+zZGBu
7Ttwxgf7ugDMe7gmvf38cGK2+XSaUmOCIQ2rFNEmyj0T5Val3S1Lw5lFAVAiWmeMHnT28Bta7J86
adBb8lu1OeV2wto+iXrWKskC0BoFXReVNKvrOTGuLhsdaVa8vbDq11bpbHVRXgz9yuerBehEkjBD
cWN1mG184GK24ZwTHRhrb6LXN4oj7/VVpBwQ9ijKnVln3BMtNSN7svJocVaYOjVhP/mfKMv+RHh4
UPk/e6ZR3CWZbniAUIQZBPc0qN4cO2I+lSdh0jt7P9GqrYrkdxKJY6nlfVB1Rrm2lwxxl/nqoyIH
ZBRT73hEEMhoRwP6HBcVEBBA2EHe3yaNAtGYSHFEL7gbC3+zqLTYt+SbrDNVNEES1c0xYoimh17U
0jdV1hvKRedm+xbSLeS9vKavvifRI+lNcdKrtsHenn6Vhfq2CZhYUUAcar1RLDwpqWuyvqDG17jW
tC7QG95/0ox+Sqfzn40ZApgoviYzsoLigSZEYEJ3PD3w9Ei4HM1LOUNjQiSYWmAK4tbJgK4InIDP
1lM2kpkQJ1z/WCK6kJnya27QH5C+4m71GpJ3ljjDrsyS+ZTNYqBosaZ1hw2Bir+akDp46dVD/MGI
4CGyTmiJQ2/id53B66zElBnBUN9qWd70KXoC8DQ8KE/DYcncF7sz9J3xndqcaj0yAKQ6CbqkskMj
Pokt0RXmhnwlg1EupDKL9dA6t7yfgvU3AKr+4Cwl1haPOGvP7XiULx4bzEM9Ni+lHZVwVnMufe+W
kRBzyGccUFPhIQqGuUB1GHUBs4NLi85/l7GE2WuPwr1X8y/LqNQrje9+ecDUGbCd5qL1b1FqAw12
eddYdr1YrXovrNI8FcndsGeLg2tAGmVVDENRuI3sJZF9MBMwbn5XOmEPOWqTMjJL2LQdY/RWXKnj
tG0mki5q3WjOmCbh8aRzMAkkhQ5h4UjfcvM4Odlv2bKy1WmHMGZP/tpGKrItouQxHuPNbcyUQNdy
iUIUjovfn5UcwCDn3VE9/nCaIgaRgL5V9oZ3kVPrc5Qle2/uh+M/f+UP3mIxWEjROGETCKZBMZ/D
BMMwcb501jF6SF5F1HwOeRqqLB63XFg6YPqBIM3HLl0ZuMmIdKGisJF0NXCZTg1o2X9GHEPvLqE7
nnzXaREnEYGtMbVT8ARiM2eBT4BSCsdgHzlzfxYZMD0BL7tts3GNI+sIdv3LRQxFe+P3B6/ur73B
2NBzYHp0RkKjXKRhl1vvCXZUGF9Ie7W4fpumoWQynpNpUk7gkKsvXJL2Kn1yGEgEknnvzl4kY27X
W7tjP+8xxy4X37LeZ2Vf895XF1Ey1mi8Cd2eyRRbQzUjo6oJrBqhV1wmb7bv5IyfQuQon9LrdRbM
kx9OcuV0KKpaIy22XqW/R5XOoIo0aLN27DV9ZgN0ctXVKBCXCU8Fz9ghithp6HKoNoUlWxZgprNr
p+TayKE9di1ztlnkmwqmY2mNLJWa5m0wIhPfN0JEZKdBi2AJRLr25DfxK9RXbHM1c7K8Eo/rI1uw
xbv5J/biz8bRGhjozG3mrv5E4khSbLx1GsXaiPpWppW3TWftir7X+uNY1XPHPA2KXbNPzHhTR7R9
i5OGaZu56yWzFFK5roBUZvFXi9ppCvWjl6A5Lgke5qXG9eQ3dYb/r3l3OlnSUWTM5spP0bm/wXO5
+1FVe8Nc1NlKlw1s4pwHysJaFbXhVLEcqJ30Evd6vQVLRyfOMFvnXPjgxlBcrMWy1XtNfbjAiNKB
PLnBIsKdf61r9bvZGmencf80rTa8kZjC8js3rqhsaLYJ3KicbpMn9bBrik6ccU7T/mlt+4autzgm
M0bs3F6ajU2cABIegJE9vT1VOG+7NYxrR3r63vIqN7Bs3he9NIO6pVPkI3ilZWLZmehbFUfWrhjK
q1gWpuJPPc77oIO9ftUspkst+XdVKgRO9vTodfK3L+T4lMzs6HV312nLwtIs/dNTfnCVY6vPEpfZ
l8yP7mOpmCWAwSLa4EaT99xAwkH7gkvKn88yGl654TAEZSYMuTneFHnyzaWnv/fR3Rh5ZyuM2/DX
WKq4Zt3T3uGZ8EviD0wku36n/0HK1N1ohLBiKf/Yr02kxwfBfvM8eFXYLnX7uvjjm19G7d2GAoFt
NYXOZR4NGtXXCeHEY3a67NBi61PZPml9xpBmlGhDK7mPNS2iEkUFNUbRrs9qmPKiX9dNPoduh+wg
T+Ur8MUzqES0tsaUXnrx3cWM7Qnq2PVgSzWvrlBcqFNboLqX7AnxkSZRKIOHBjRUXXdoF8LsCheS
ogR9iQ7dnj7LDpvAEs0YfVnHxf3CGKOb8SnhsNIQH8Ooj+LNlIzmeZw8b0f+CUKLwoSN0A+/7JSB
mG+nW2NkhNFnhHfzwWV4TBiRLPEx7+z1pPcj8wxJu4qdabGNG9kONe2XAdxwW5iDf8v77DISxsTX
wPABrsqlT8nTaRZmPaCUJdXd8lJHGVQJLj2sJ3utMrFtJlgTi2dDDeZpefzRDwjnPHOqtm72YsCg
mxlvQPPrypC7nfwAtl8CVn3SxMiEJTqvaUwfU0BGAqILsnIm7QRTB15EHNLTvDUXl4Z9ZGKUt9Zf
aYNAtEp29D56sa71nMC3zW5T9O6zOTPdQudMMh3ogAra9cYskey1c72PdPnmOsOpz6gXCI15lKIw
/WozP2v14K9ME0kG4A5iNgYMPdXYm/t4aA5mMblrV2YaQkjC7VseeaWiUCcl6LL4C5E5JELEhk0z
0M7bDH3j1fD0i9S4O2pnjJ7gWOQ7yxtg3EhyRRiXAL8lyoZbW27YE5MHqAHFTNs63Q6qcpixPnyK
OkYWeBqI6bNPX+Iar9ABrMzSaLm+aB547Kxt7UFhdUV9KB+oxnQyjq0NTUbi3demJaO9Q0MyQfhe
2cv4KafCuAMguPFT5Z2YdCdAvcFQjDs7eNgWrYg5GZbtB1UASzHuMjOK2HNSQObTxrAyltWTRL0s
2iNey89UJj1msvwHiiGJR1CdyDccpg3L/tCxOh15zMLJi+x4aMdTr4l9L9UP3h1/DfqU5bPhHAbB
CZ229lZoTHuNrGd0xBwI1bOz73MlsJc41Y742qPIWX9K9ERbFx5DEJnJXuIlDqAqv4mus3YAusfb
2Dc54iY92ruSCnUgeieoa40yN9H+OnGXbEjvmzH1TN5Bqx9mwCQifTn/oYHhbrAd+yR7UBRDnN5V
VNqf5XCPbIKYfCtn0BA13w4L0V3nVNa1kMsfFzcPUkPkuouERTR62l+X3VIAfxOHFpntK5yvh5ag
YVSFqToy/58Oy2B/JRbk2XlEpw647jGJAs6tWEU59d4qKzsc5sgM+iF9YV7AueTFByq5iCAcPj3f
5EMbU5hAtl//HfPlV6yScIp9aEbIXnTVwO9sByiqSHI1OGLtZ685xlahzw6y0WDK3/bdQXv8IeKF
Gf8//9y1OWkAllvd+8XzHkFAlFA2QNDHH7E7sAO1ddTFpmovDJGSqwQubpDwc/AoLw7DUJ6oBTjs
CJZmNLuf1WmpOXTryoeQ3tPOqyHWsIc0DvFQzNXhyFpMa5BP6BvlUgaXKWGrnp39QraAEJ/zMUfF
yb4fqGazGVE0HR024oUlbtb80LXW5KiU7MeJQBAH6sBjV1EZmUvxd/Gwjyxz+z51KP4YmQAJtDW6
Ve+7Rs0+VQbi2AWVrCVmIrGTJIy1w4yKfp1pdneW8cOMA7A4wLRc4ASvvmotym5Cb8/Mgk+YOx5P
ajnSUnLTJCNDtqknuCrRKShSuLcERIq3XDOJ5nN4sBGs2+Bj+4Y5Q/NAy07FGxRHPVgAA5leWR7B
od5acyQHwhnkFh1vwACS3YTyvkESHXKWFWYtrGPsMcD30nzTj4wqU2TspAdlLJAL93NyR8xlevnT
NdE35teBmCL2cNRyr0PVubyJjc4eSmHnMKOt0If43NlgP3qgEXXGwg4y5qFDabKiFmVdnpAITtPv
nyclA5Z1GkfGcHYRim9kri+HwdTUGlhqsEAMCJU+sAI3lzdNg226zCgS2xKr4TTBXCPxsFh1lB/Y
B0bEULfBQvJJwAG7u3pk3WahmeHGnFSi73WDS3SRKFa65tXxeu3g9UigxXhIUaGww0z/KvW3yGO8
OD7YqSpPg64o7RANzb7KhlVVyWpbPUpgTSArGPpRhbYTo3J4H+XoH9UzhhT9KeoM76nN9D9F2SUY
e8XGAkZyzDpxQGmevoByc3BkwqyRtZO8zAl9QK/6Cy40wnLmUz5V/i7u4voldztkWPaE3DyxWelz
rt1bK03uqUBsrSBmllnsrOLGTa5OPW3Sfva28AdT7P0bDpBfrV4+5YV1rVGnrtkGhXNhHnVpqftM
8Zbg6bybmO5fkEAGjuzTEyGPG1/UHbISg/z2DJsgaMqTb0HkE5zBqG65uUW6Yz3K3eUrcoq8Mdmy
qz3oqL5r2RGvZXbfMUcliTLJsJ4RehIAgmJBL43Q8hjEDgg4MIml2xlIKa7+2sf6FTe7AaXaigCz
8pHrUL4OU/ZmxglwMd31QtX27hvAufWQiy9mAx2WV7QRk76hv3ShZDARGJrm3f5JxzRnoURJPrQd
hlMSug64ImXrL7+F6c1/og5PeJTgS/SYF4aGhSUEvgHlss9DzJQ4BAulQuItEdhz3wW6t8sTFaEY
cNZDpS2nOsveUcKxUUdxSntBEWI10cXJbf2YqeSPUPFXO2bF2WNgF+SywXfNkL3jPOjLFz+JxTM2
G43kMqT3sx7nL6qXhH4qXEs5N1dfWO6r6Umcz3UamqP66J2YF69pumARMnQHUz6TtbGrdId4BsOi
b+oq6yVqYnZmAujKQ/k/QsuBSMXUAhUlJJh8y4GbXTpGHmwpogBSNAeOw4U/mRQhMR+SsN+tWLw5
xmzvSAF7apPmxRn9/D02yYabH+V3ZGFO1vOKKGAUDYXo74ldPs9wSTrUclslHH9tWSO1m1/ui2S6
ljJz9oWTdOtF97QLcEj4ACAbRP1j0R3Qx9BCCQF9KSUmcd0VNL3iH8uu5WKKyNWrqMb5GqVgBhKz
vFpGC8u5Z1EC4MYNSoJiMyStqPfkudG0A6dvte7IqA9Qv8/ninbEUtgYbDqQjR2Pf2UzL7tsTlxM
wa4ZILudEe62dghdJEHDOlkfsCoP2eTfpCjc86SzoCuz/EP3f0fdoO1mi/UO4ZDTprHolTthQ5gg
dPpoqE9U8iYzKzhoxQJkdrb3kczqe17yFMJWMByk7EKgqnMbxnh5TWFiqJT+ssiuONJGUHr07Ygp
EO7kx2IHL2W6TLGxpiHhdtGbsz5hj3JdKDdmI43fVqbfKOaX136OHoiOZGO2Y79JfV99JE7/XJPg
fjPGwUb+CoBDk3p8ZBNch52ry1cvskE/au1mNKtlQ2hDzJ5n+mtxiaLcmq99bOF09ovuOVNb4BoY
s1kcPiuLqKsU5tohMiZnE3VEQhbWYD2VkWAK4Q3LOc4ATWnNa56l8ttrkf9ZZWG8ya4Hq2TOzRXb
ndpBCmAc3dsYmqPBvWYxBjHGAPVXBlGqROf5Hcn5F2jw8q2o9SD2mR3Pxlxd60E8Er1i5yjqpTyQ
gevuxrqeTpZ3KiiODrI0gXcvUv3CuXIw8rR7HZAUrzwi6Y695TpbcjCxT4yyDe3WsbZjYgr64X5+
QSuQrmdW68cqwgfHqI2hi0BnQigiu2RpOvvGuUunbANkb+m2Ib98O2gjwCfpnvscOBqyPYjbxTi9
9KUHdpL76NPN+892Kd5c3YpfW9F89lTbdyPBV/h438wFy4rZxeNXnqx4bcVXN9dsJ7g1DpEj5nvk
ax9YHJKXf5JF/l9Hq/yPEOD/ggr+n3jC/x+Sgl3iT/7nBJaw+67+JP+2HdOv6us/E4If/9p/EII1
2/iXY/k+14/l+IbQHeDB/4EI1mzxL1uYtu4atByW7tn/hxFs/8u1AX74uBLYf+mWTyoUE7Eh+V//
bv7LMCGW+b7rmo6AEW/93yCCjf+aK2RjCOdnAzd7oOjpvcz/FpwUuTUoaxp2xLADifa1+GQCRpfk
zU/xmIQ1HoK8678SyawVQP5TWYoTwnYGgjUPZWkuxvY/fYRP/8Em/rdqLJ9qgJ39//p3w/b+a54S
v5Nr8UkJJMjCtjxT/DdocabjdHWw6yAE7I6ks//Q7bDSGaxka+LBZx/tJBVe8AzhWZ14/hZOa7LR
p69uHC/M4yTMSGYoJRElK44zohJ09GEMtqgFP3LjUE5LtaX/jjmly7c8VeQRqWTnyEeCgz0Foq/x
bvT13yqGL9S2yxCisAH9UFoXL6YftT3sZdkoH2V84CdfkiCIte0wxnAzBrNGPe/bhhlczKAo6z/a
RL0q2tyVH0+nQTeisLM8GzOeEcZ92BedOvRKP+E5k4dkAZSjAdfvnQdZkUKK/NSVVs+IFxPvxc1N
bWUO8sL+n9xWp/HXSX+YfFy48DwAYkTLJpLtoSqjb4obBrbPUuwIr/QCzzGPzmzZZ2XR9KW+DFOj
PPZSM659O7PYnB/r3M5nazKBJUigq8ZqBxdH24IdfbYKr6IdW1LWtDLdxAVrlZThLfYOc6OTWrPq
CrKvFlceEbenQIRwfC7WcnVVpW4Mgd6JhC43oyefyqY8uQWGekAzxNTqkFPIsMNmsG4T1lE+i8It
yh+4xB4L8o4ENDm/NYSLwzD05iDHrhPEzXI0CSZ2APiHLFWfkoL00miu8nDJCvzsMV6AQV1K1+w3
Sqk/aRV9YdXnJ+60Wb8CB+LHcb1tRX5rFIt3GwdpEKv8N6CKjY0OJvSs0WX6wlVWizey0pcn2RDn
YVi1Fvi5QnZT92vXyHF0pcNmomFA3EPNgQLmKbOWX3kDahtdhrGGG72kyBp0P0aY2uCJm33jPnco
HhIPY5WOMt/LuS+d3DnUpVkd7EWRV/SZIO3cOonzN2ZJ6M+QNuyeURQUpbAtTHxqTATRV7XPXcvq
wkvyjXQskLSSbyDVUcBUqfdt9v4+AmCCuAfTfpwzO7AdZGNYye4wxSF0opjktzZKpB1gxCogOe4b
HI8/M4DboLHVuCdQzQO8aH3HSlFkuNgQy2WjW/lXmuKtpk//XeZw9sahu5dT8qv25Ykk9CqIpuWM
nhT5yNze+OlV89yOyYsYXBdN8EBUxbxravdKxvG4mQZMSZkcd4aQaz59FEZIoycrP8EVe5K0qAyW
41+Do78sXvctllG/zm13lHZImhT7LaaRlJDqZMxY9Cy2HVO07HLcG2tY3FyZbNGDlNOrZH0aaHp5
i3yoP87E6TZELIMi14U3vIsm3Nd4kxGz+ynfMR3d2lqKb2WJ38ME4GRSzrzKfAcDv/dXa/RnIiW+
+wK5tHJNwmwd61nTv2aVbIva+hnN5az0xYKdNTEoSfjCHd4FiLOriHMB8Ko+baGMC0An2M6K9kX6
jChnJti9bjCHwsQ9CvvU6nDFB0huHtIwWu+hf299mEA17uROIVZpHxs0yFkrvSVTnqUhdAVDUCe2
b77K/7IM/mukAxIXGOJAXciCbqEIPzyRD45NDj1tK1FIwwUJ+oQ1LP6Z76QE/4hDIVtHfhxMzM89
2zl7naPfoMicsuWx9nDRsOnGWfjgOkm7+EXIYBma8YcbVea20u2G9whLSCmMMmymA0fZRkxTFdSs
PjfYq//6ZarQN/npxnTqHIxT1oQJgarbLI8O9tAO60R5wzsSqR9G7tvMAktoLPE3GjDaA2W/WlZx
nyZqeY9nucNrvKY8SvGQZbtRqHO85E9IlwnNMi5pMe1SVNV25kP2LJ1xY+NATVx7CbJIC+kBsLoL
TAA9XJxraYCQgETcQppd8Gsgk+0SrD8RIyGwN+SdNvRKLfncppdiNc1+Db1EUqE0C5TCsGGXPq3R
AqWwxjeGIdZmqb0QjvKLUKYWYx/S2k4DmI5qW+MQndtx7bGf61lqr9rJvzaj/4J/AEIZZv9R/xHy
ResEtJvmueLD4XGucMIU6LubKFebtvopexDHreq4k2b75IpoH6F6JskGuQ0PP9FRGQoSPa3eoslz
oYKCBmtp466p8o6iyvZd/Mxo49OZmRPr2ClA/JBy0TwCslTQWQO5WJqZn1wDoIia8YL5RtKu+X39
h2tEE1G2zlOxRQX3lNbNzc/S9ipG7PjmMr7EJrJX3Y735Knf3GEYYSwiO67rPGjMOD4ZbeK/Rxjv
irz8HMFN3SQLmnnSg0SCQWtsrvZ+/L3g8VhJBTk7imycaHbDHA+JvZ++eiYeBja336yR9nW8gFby
7Y8em+Jr4U36U1ouB3Q+qOHm4UNze2e3wAOrbYH4LpreFQeAmKEk5pKopsbO4UM7yQkEyZyQJWBO
QCIhsFiHFAf9Ste942JOFvnZURw0ulOwjmZxS2aOYrWinexC3WHs2Qm8P3tZUM+SUNfNzUYxU7Bz
uXEj+ZJ3HAU5mU1pV1QE9I41dkDIBCboQAr+bF+WY0p0Lp1h5eb+Vj0YSjmdrQY0fdZ++dkwAqKM
sRaY8mWi4lgBrMTqW/Y+MJljk+ZaGEfJpRmWmgXflB4No9p6mQLtRhG2sli/OK7o9lOqX4fRvZkI
7BHRWi98mjyIXn6rC5buZRn9dRsWf/bDes9K34InxkIdkFKFtkMUi7erZw4vfwBui5D3jWIOZyCO
6KiYvK1dvnpNx51jMMJHKAJji9HPdKyz+bRUsKgaozvontcdsLN9MrUH9YTrNkizEulAVF+LBAwm
ggJrZaImvDiY2LF4ipA3fti2DnuWZraQxqfpPSMJYZ3pDgWbS06NqTA9QOzAdGWo9kw5iaczI55l
RJa3RFMcAqEZYjSNsf1MX4mktLrBLNO3rn0WnqzPml18wYPgAIToCiWx3EsoLB0CUiNhwgDN8WgI
rii9qe898eq9I+K1japvI6eILfeEY8RpUhSRrfLX2UiMOPd7fEvRbz8wtntkhV/s5tRxankBkFqT
yuq56tQ4xQ7Fc7IRlkwOPrlszHpNlv/mjKxbz5HD1OnFlUVyyHESXG1mqUHLYiX45x9dLQ8n0xUV
XjbN2vtgXnDRpIy10QGDRVMXaEEfplkwbpMGrbrK0CA50dPi66d9z+rhWAHqpuy208Bry+RcxQDU
F+SVhOrg4VvYzi88DRc4vAxeq3xr8zAjk2mS51LT9jj6yJ5o0kspmTz1sbdLE9PZeJlxLEk7u1fA
4qcsebWjQTtrEWMZINL7eZ5e7MfgoU4OjuiB/WhOvoZjqoW1ip/mkuSnWcU/sTMR+Tdl/rX1zZ2B
LiJIFytlQkl+L50LSiKyLXDUs02y9X2bMvwxwRECdMqGIAYMGNZC38VSQd/Kk2qflKwbkJmvq5Li
m4RGf4vAk4t7R4bbsq7JgwszYaJbce1TXpqUaCxINWqRTB+I605+ENgdVcJym29oXT/+X+y2CLVu
lKusGq11WegYnpYq1JR4kamrPw++/ruOoJ7EiWEzN8EwkAMw4IUZ5Kde4yPoIrHCfiVgk7Jo1GD8
TI3evuYasdsCXgn0WzIeZP0VMe8PF/emjy3Wmc5lXeaMDHOJ4diXscY2iIwKEBTWkbaQpij7YamD
grnJ9bAVwOck6qnH48nHqzVNWMFCYfRMpdwn24f/h2aB7BdLmLc2w8U4CTYmiJ2oe0tE2ZO/y33F
frLCwpsZFHS6V933fBw9KZaJHy5RZm5xpGOaKIZjV2KDVL57N8gG/GAoXuOpaRi5PGlzpR1LhBOs
RBj6y8x8kRYaKDzYlBJ5Xx2hC4UF4WFrsJX5rnDnLJzT6c+y9Mal7LuGsELZbC2GtJHCXQJViJFV
SXwE9hj7WLq6vapj9jjmDMVCUhcaGk94bBSfUi/9bWXk6twvZJ8RhoUUspuKtd1Kbd2NOsjnz1Ym
7BqWeTr5enpuIfZfXAtmUK4bb5X00eF6LICKluVwJ7W/men9RCSQwmiw/f2Cn48JEsJGr2D+COhO
/x017lM3Z3+M6n+zdx7LcTNtlr6XWQ/+gEsksJhNecsqepEbhERR8B6JBHD1/UA9Mf23mY6Y/WwY
3ydLVRUyX3POc3qM4WMDmxrb+HrRV2yd0XJvA8MlJvT6qWVFYor4mc+OtbdzbtQ6jE4DFIAW4+ip
twgmLNk45c2McCo0xVlNQ33ITcn2QFyxnbRsQaW3ZcoldkOdfXFrd0QPjp9MveMXbKpzUP/yZwaz
qPuutK3+fcZiEfDCbDkbmm28hFHYThuepMLgG5g8YCPDx9ByyHmkGNpXhZRbY2ZvSmDQR1MDJEJ3
Bu1kF0HlfAhyBeQy9r/yBPu7D/MOueLADpIGHx/WmROL6J4B8JCtgnZvC8wMc6UOCCxXhnYwpee2
eepHD2+iUXBz0YdQgO6txJMPynD/ZPLJMRdvXZu8FSpVt2JZLGPI4YzxrsXMq5I5GITYX/JOONvJ
vsNxrw6OXX5h/yH0IjLIuBAyRlBVl+uwGH83DR14UTGLkBS3W8GeWAPaXsMSdZ49xGhZKGGkYee+
8lQRAbRY0Ar7R2wUTOCBrkAyechTyzu0HA0d8XS7dsWkOdwhJp+ROkdqHXkoUYo6+Rmo6B2vtSOL
5mjUE0+tQn2bWf3z5NV7UVHBQ6ZJ6KgoGFh63uEiie1YIxllmLAmWeYzS6zxGHnOZ28RGVA0L5PC
xWCH7TsLGKRYDlploMH8bvKBSHPgE+FYA0cVDw2Oq2m5yClBQBcexi7hX/2nJMZo60lZsBRo1B63
2TP2mnum44thR/kGbV4JF1hgJfM9bw+VCJeeAouQZccIkPIqGYuDV0oudQWbS0WQ+tKydHYN0ReG
XX1llTlfzTogljc6NuN8ZHXobBQyhBUSlgmdHrD6xisvukjGrS6KD7K/0SzEaymC/DSY6bCKLZAv
YdF994pCL7Gyc9zNp6FSxjEL5MqW6CBYlFN9mBlEWo0VIk+K/FxH0a4ax+ncsAxZ0dsgBoxClsom
NYCJrqOLumQnB5uz2PTvcAvf+fc+DUP3KtI2PWCgRvUeXCGcviZZ+TpjCnIKP0Dhhf6viq+pO3DX
jfZTyLagQ4PHY+Of+GuZK6T+JrNsVrWL4cAxu1eu0/IwTNeZk5XKtmaZ0o3WrgHExSNC2ifRWqsO
45UxRZIlUDeuIpgvqziW3amJ5ng7RrO5yVAnAihlZuy2wVtn0k2RwIxDrw9qBHjErmRB8FHKdtHb
KyYwmUkHFDE5oR5veqqFNINmg4L/R4F7wahmi5DzBgmzEZ76Nnr0nPw7iTDdAmcpSdUQ3jpZlCOt
Vtu5r4obkU7rV88c1VlxwOl4u6BtocAxRpubYq96zPl1qP9wB3UbWYxrkgwEevzywYKBs0qYXY2u
kW6iNMO3z/2xjlr7kyOUNpaNGu/KxFAja6mo509p1vLRD17T1HklZMu+1EA463ZANJ2q8gjNjgo4
eMmU/ZwA5F7bY/iI1l8XGOrcJVsIPRyDKh8vjfstMzKXQrtfqRkcWUgW4tSqC97iFNlFsE+GTJwW
l/FKwBM7FSXVg4Fn31vCsRqWZ6FZfhJBwp4Lcd7cU4igl38BNdnucGljfyaBLN2i17FOnjTcHZKB
H50LRrSuZsgeT4OH+bTWqG7puboVM6Ot2dnfUaTEIe171kdw7HLWi6s856joonrbdNZxNAxEx2D6
+qLjwIR+lvng0yNsP+Egj6Xr3lCcIDRLG5xqTmPejGz4w9l0kMWQX6vEhuat81cdAJ3nw0U/yrS1
BZRmWCimq6aQ5569IDY+pH0xEWj4lTDbeTg6OgGtEeWTMi3cmNK8kmb02/fkWiHhYxVG5MwQUS/3
+I4i1e0yOW/boRwPfPbfycbYch3UOymXLraVj6wLt3NheusyWrolFz1KptIQKqR8srBX7JuYegjw
gUSGj4rNFGOxH+rhu4Dk1nqRgTra3U/wkrYUBhCzqWIwSmMsIPcYHRJralKYNpbN9MZEA3hwkkei
nnhDYYpA2kz2FIZrpyp3ZVvUbLPM+IpycIshI9k4dRBspwRqAjssLKfdrXbbHwUijCGs7rgC+luq
lyliAEcPiTvDDnolG4UZcwq8LOHPqG+sXcHacxMNjK59V3+Jyt95WD360J3WtmkAqbce0GCD5nFm
3LdAlXvCeAkMX5sjj7vS2tpQqwtkfDx6XtX+gj/IqND/6MrmsYtRqhEFIygNNVyWwlULKeOV1Kd4
1ZfjK9/2zi3cl8kn33vJ6cJI/gdB2r3sEe85U/CDeGOk71UdHioAlHGKltVpUPW0Lu6IggoxuJnI
CoDxZLdEtycN0tObubk8A/aRZeLUTbm1M+Dqm4HWG3lqfZkd5nk4rUB6hlw0JWhakInTJvcIhcMB
8tGqa8pwfLLFcybHawCPJNDuXSoyROZOYpTOwhcF9r8JMRsJRDBrYFs83c9zkr2hjLBn41YVjD1y
/71WnLHaZeecsNuL+4tR6mtaD8ciQ6/Mq/y74ylh63lh58Y/ts63uVjGtmQiRDQY3KM/UR5JgVdU
8Quc0McyGz7bk3jjUKbhntCKJNmTMnlfFqzSZCIMKGEeQjt7kvlqrujyEYN9R3bwmuXBp931R935
N7PVT+xonmYfiQEQJHfmryJ/rcyf61jmZ2kkA+JI1KtT+NuzMTVUVBI9uSlrASqTuRmtqBAVKwX7
oXPyaZsUC+csTxjV2tUPcITMntPReahJ09oIfz3lqHLb6EYiFe/2NU3qt6GWr9gkUU0GjNTCqGrP
zuR9Wn5wMKzql3aLYBVBXda9M0Lhch9Z/ohzhJnj6tnpkzcaG88XH6Fw23NHugfG9LvHTLVqqtNc
MEwk0Z7CW9N3hXZzdUCErQrLs45JTF2aoMYU8mOseig0Hm5/gn5Re2v3HROHd1L19M3VKLf9UD3K
SdgXTBWQhLmJvT9NEnyrfhg22B3VuiL4j/CQPUYu7KyRZCuQDLvWgNKUh2RDOfF0AOuNFY1VBVPn
FufAzQymT+yA3cb0ys80KA8+gI3ahLw7MruMvYJhD5f7BC2hbz4Ddlq4wIeFOAWbxTJwXLFLydp3
fbCRoOUGHkBZsibAarTPmm5XhX24nz0/uwEpLPpsjzcgWNVe/KunN97TQSaG6xyI+X5LOyBhvMkv
kcYRYoDuO9UWCdKxl1xm442k2WtIvu7ByZZxhhTN2uZ2sls/Xuf9IA/aZ2iQdwqaRPnmusgCnNG7
Z/PBJaz0rqyYOiaUex2ajziqrWsX6305lE8+zzr8A82V6e97RGflIIHRJZZehr2Q81h9GG7r7pqg
9BmNmg9WCJXWSmCFukg7tN9Hq7+7wP+/dn6Z6u//9T++sG337fT0zfS1/Of9se2whv2/75050rLi
u0y6/ud//m3/unf2vH94vmsvylG+er5kh/qva2dh/8N1LX7QQkjlO2KJjP3fybSu/Q8ZCOFKlwGW
sNgB/Z+tsyP+YXFMBybUK9Pz2GP/P22d2WzX/xZLi33bZQojA1fwR1k+0bT8/NfPp6SMlo3w/2y0
rzUGSm7O1vMoLRj/gIIjMjqNjVuIkoyA1atdWsYBohgxT2PNXLgdwDzOGFY16tLOqScE8gSBmAPx
i8SvNOtcxb8b2zYO//Ti/hcb6b878P/43SJuxfjPVt4MHPvff7e1T4ZWlmrMoSL0CUVz/U3QcQi3
VrcpGsDKdhF9DAKym7IXN3aSlhfLJE8AAyXCvQL6I8mHmJaYUbQT6JMJFT0bg5SYl4TZhy5f0qD2
XlM3K9bMD+cR789UHIYquKcBKFl8A9H1v/9Hucti/9/9ozzfAS5pmo5lE1Fs/Ye3IPPNyVfoXLZa
KbGyuLB7XOX5ZzSKHEW5w2Znwn8X0w2u8Ve5tFVjCDwrSt5Hy053MBMQ3NadrY9jPVDphx1A2uwn
i89xRb9iP8S5Ea7rkt2npoY++DbsE9OfgruXGO9e0qpTCmxFj+N4FkzVjICZRxCjKoiqAUydpV37
QC23m5b5cN2VmHRLoPUW7dXBLLxTQFw3XgLxQqs6bAai2jdjLWuY02tLTurBtoMPUHLV5r9/5YS0
lzf8n187j8GQw4MiLFt4puXwnPzzx7cuzMFqA8BONKJo6hekBhG07MklnYjJhmgggoNZJ+FnDhqu
5xCP53oiteaHXTofpLtO36lAlYmTex8bQhFpeu5aEKJWAcQPaMPCToEOEIGcNH29I7g5gTVoPOPS
gCe8HdwsgIuDPHJW3YFJoavct87tERsOabpvgqiH/RcCN8atJqZpXGE6B4SAYs3Rw2sGf8kpgomS
V/iryhxBQA/1R+Ivf/ehAm2xVsvygKCvYhsxkzqyXKXUUPW27Ht9AsbrYQwEbqLvBhmYWJRIkVVx
ZJ4CNFyQoyLA8qqlQtFvU0M9L6Zxi2253FVOt01VPp/JHUOD2hBjofI/0qDX5h2wN0KMNuvYqDsY
avkc9SSzpQL1e9auygXcK5hEbszpKjTVSINxunmi24MojTV9mVd81w5/MDT7eEcnYW49e7h6nuiA
surPxqmHzeTzGk6ou05p0bPiTKpdD2IfsTsTWnR8jHfFuSScwI27R2GEmyrgqi59d2+byS0oeYb9
GYxwKZ9mouFXLkfw1onJqq6sZrEHufXWFXNzqGa32ajSNnelO4INIhlFQzlxrIZUl7Y78VlHvc0Q
iDrmLug81uXAIsxvEEQElTQ3blLtQyJBxdQw/olydnDZSwAAYZVj8qqpdiNIcqvJtg7ABhi18vK0
jVh1GbOsPmk+IhiQrLbDLWU4cmyzczduSjBgDNoAWY8cH2WCcrkWAUCN6BQ2Mnm0MwjLtTXpg98b
VDj4ymmdkIaMwNsDw0y2gymehW/kq4i06GmcHJwoERGMcn7vplIfOJXvyeSeU9ZnLPK9ZkdgxlNb
RWcJR5Xwg6Sl9j52hL6CRaaDN8Wg97FEsC5Mgfw1Tk+OYADftmw5IbuZlM9dxxCO+DTQX0VyJNqN
MW3g7Aunp/ZiV4pN1fBOeYyoldkO/8RisE71aLAQVOoTJjSfTQx0Jw1BGytac0SxAB/DjD6KuR4P
TZ+kDzNV9bnNgQTJNtqH44gGYMqahz6JAIgHU8q53JJ+OIYzvX+U78BgkWWKk2QBjCGOdHbuUO1l
kiquBHJuCv581GMMB+GdbFsBb6YOwiOsreqM5Sg7ZdhGjMRVF9Cx1rGlvehhAdH15tUBpQTmQSPJ
3IdqJLTAbuSLdML3GvHQg2brTJAnk8Zs9sEUFKgI+oSdB7ymaWUZTXK0o+qL0Sv46Nobjkr7z8rp
1CHsnfdAO6hngIdKBdG6Z5mVL1D5yvbTla1xKfncGhtnoA2bMCTuujq52wPL4GppFL0CmHeJx4S2
f3HbXwuru7cViILeezUSZnNtHOcHvEWgGoULYGKAAFA7/o9cmf0la8KrkV2Srkz3asijPZobxgsk
LRDhhRw2drChGJOxLgxiYxGf4DalXy3osyGWAYayyKYwa/A/OKGg4jAa3pXeEokcpu1eLoMqdhxI
emmApfUxwagkxBs9egQCxnTHV7RUMObINBvkLHbB3Hxh5sF+ZLj8LUa6dqWcPowy+SknFqOjT7/g
F0wKKr4f0017aujQPcGcW1wrtT7LfLpQb8HlwWfMALf7Y5P5uY/r7jDBfIQl0i5AIP50a7FxsmBv
VuhRmR14pflQSqQKQUJPKYv65zgEmDn4BXbSWW8G3qMqUFRIrTVdyeP7k+V41Iy4HLkqhN7XGSJi
swEbk/U9+nrbw7Sj2V5B3MRJE76yGdNHxyWqhu4Uz0/UbosYP2VnAIVLh6m8xMuXLnYuZpI5B2vW
+jKarnny7HrT+9GXBwj+6pBljsWW+Gx8YsAqlCIiccGQSvs1G9uZ3TAGOiePf8nZIzevQB0VEaK6
M5LIYbhrJD8S0RBfC9YGLeJ9dJzqZls+DRqAtCVOjOinVpurSWTzbeTQfmAsQq5TlE3QAdjtd0Qx
BcbdxVZiCehahEn6VxW4P0gYHA9C80dW5e3fvkwQeNKy8XaxyzsdWla+DpT7ZwoM9wXCNBiiNk53
cTu7LzM+y+PcDhzEmfaO/chnAP/38KBT8eiJtn7JrYWfbovw3ET4ADWXhNA1zqbyTKPdb2aURNsc
SOk1Q+eNmoTPZedLcmcyHhMGN/kDCLqJgMv2GFEeXtvOv5S19RURJ76CZPUm7LK8NpZ7qEjIZEKC
iqCNfvI5K8/p0TR4krIlDkia3hehbTRbTfepmn3Sec4Vn+QXiFdvly0sQ9TRzenvf/39MiQlSAHD
fxXCr0/4ZT1za8eEJZpmCiaWRFUypg9jSpdf94IT3o8xNjsNuIEgcd79qH/UxpS8F5b9GhAs1c5w
CnP8Vrs4T94CN/wQbAsPPgWK8AFG//0CnAUZG6yhdcL8b6uQULIe6kIGlnH1jrbq2zf66FamTM2t
4CSbnN41VtOmHgrnTPz2WFMUDSElKUXodlTAJStdsvmLrXLLwNhH5b+bczx3GJqvvVvgHFITralg
kYS2Ir4MwzatlHhtCvMqR6zCwI7tTVN46cbAWRDWKZ4V5ooDkpdx+YJHYMEksgi04HFeSSs9UkSE
52HGWQp2Mth0/HA/l93dge1P1TpdCKy7pF3103TnetdqNhYZ9J7Z62wmG+BqZo2DFej/R5xA0Usx
a6OoxzPuUi+BMpsAjUN0W9bQaP0FjMKe7ELLysRWDMjwh+BiY4JkouGwMLcY3xuDpDISGCMYs9cL
8cIzFWakbCavicPM8hPGe7mnt1UKtTjtePWkgUnEThhu6tbfVCNmU2MWLO5Aw1L2vbiWOrYqYiVj
+cW5gOyIFP1DdDBZ607/ypD3bzL4JrjRZsb6cfh7zqY/kUZY1TkDAqBh+g1prd46VSwRsYCvdM3o
pLpKXUvGLgRhUJEPLkNIJatzOCUYmaxxIqUQwUiV5/5ZouE0XXwD5UJRkEGqQftyoy5qjn4yelZt
0a6YME8T41PtcjEUD+VYWHsdlSVwiroAXpH0J44wY2+Rq1LOlbmeyjQ6RD3gLSy629Yu77yEMISa
v1sD85lOR58KInAcX4ujqJne52F269LvNjUiQDf4xif6nlHY1zTzk2tKlk/E3BOur36t4py+Dp0h
i8uxfggYSCOm+olTx8V+3X64HZvp0X/9jOY8OjRG9SbROz/Y0iLLpsedBVDtq4h9A1hRQ3aPRIRF
sx5uYmZ9IYXUccoxMKIq4mpCaPq79x9nJ2exlYprvWy6k/CtVR6Ljbm7x010IBPnFwE82U5LwbMK
UIkNJUd34pGnI66BRL+QebZCy+FxAIyoQw2H8DyL2e5OR+4q6BL/6tfsTSMNFSZQt75rmH4JbrMS
koIovUfL93NEMQ9FzXszDjrf255Gt3EepOts6VYFDxmzP23TXgzsgPuDa+3MToxHDWPqYEK+i6Zh
78qSDj8OmKO1PbwOhfWl0+xKocNiILJvnt9i3koHg+G8/ducAW1wrFKaZMO4hYTnb+NQgXpn93og
tDwHKjoVF1ypl7yeeFGD9oEJH5stm4sM7F40I8Pju3c5H/S1qgHiEINFruc2Zk6+suqtDjANQkvU
Jx3T3qQxwkkUXqCY4rsfYUP1OnxL5LsYxIfY57TXame1ijNqbJ2bjvr9nIr3Dk/V6xQ696RnR8hN
iZ2UDYJp0DKg3O2osTjmSEcOUjoy/E8gbch2AoAWTfUPeFBaNL+A3F/Z7oYbWyOTrrt7ZMGftXl5
N3ZW+Bfh0fK0fVjutOu4VwBj7nUesg1NE6hvu7I4QQNJ2OOcbGXBKMIsqvfICKODJoaU5xt1xd8v
IazPlpvothRJmOAvqVOfZzrxx6gyGrQP6lys4Sb2LyWUteskpm8a1aduHvtbPEfWa9Wkr2glkhvK
OphIVc9K3XRvvWv0CHRU9TYn8EkIHY5d/0VhUT0HrUOL51a7qDCsXyPNjjsN80ev0YTmtfleeTzi
vl/5D/jXIXgFZfDZtGora0v+Tvvij2Tn80rCIH3x5HCY5ksTOzTWHZIhs3/SN77cRGzt4eAOuON7
7ol1xjj52rYpioxh4KZjDVba7IG7YUanCMlk20eY1ojxNC88OedGFiQm+8PP0PbmRxnULCP7rGGG
Pb/5zZAcYXdj+HKH8DYAHwo3bYLMLOxZDabqjkKqXlMJB0eEGyjtUnBRhjcTWitsiGWQVV7Y7qp9
iH4yp5rZYEgIDzmqwE03DyWYYNvZjey9XrJZpIc0yr973/oRMTJ6L5jjsyDjxEeW3e1sm1wEo1R7
kQr/HfROsNOae4aIhX3M1PnZxda06hZUUYel6sTNDWSqC6fbKBluK9kcVW+PB+ksCIqAVoC423RT
eVP4g8z3G+/KiFOe1W4+othmvRQc8CH+mCCIVlX/ghIoeGgcGkg2wwjxx1dZRxQ5yMP8eth7I9vL
KUF5Zmj9rId5PBe4WRed/5s3HDTgi33sZ/kOOwPmLLJUtrP49JBHvOcDqa2kgdA+gqtkO66DaxEG
32bXXoEozE/alca9ttTblD7w3hjvcOiSnTsFMTvMxOKJB03iRTTaPST3qckGcj1QPvHaXYj2Fq9O
S4RXXSInAx4JDR8R2HvsNfBQiurMRp9IH3lpGGfswrkhDDBi0dx7Atrv4D2gQbLvroGoszQN7Fix
8zTp+gbYA2QUq4cd7umfhkkVYIFj7brkTbr6BAaU/KI5tD9FaDDzzOqvwrdR1dT1zGwBvWIvJrlG
2tbvUsZ+L+4yhM9yXJVBlEHtqaeMFQbAlJ7F7TqzDHQ6YWu/saB/nTvscSpN30Its4e4M39xobBW
dJHt+OSRvM44cogOq6djDLQICpEgpSBBjgY/wWcPBizOHE/TKAsmeJ5mwA8ji+zZI0mHZcdGnUQ+
49ngji7UwP9pQzwNQbR1kVyrIi5f0WmrqywK0oBRTb2jNMkOIXuVLSOp7D3JOYobOSGXXH7WMU2o
ddg9//7kJC9ebKRvJQ++cp3+4hriYhrR+DY0or8CGyTgQc76LeR5PkFxIPN3+d+x8Rp2PezV+3da
vOk9DMkxmWzbpxYllB2kI4BLI392zCp+ItLl+vdXOWENIIHLY6MJ14bLj7J5CVUDF8lv6pzqJTek
4Egp9ItfkD2//KpANf4Z+VS6HiAo48J03rQ//kJndYgHeESu7t60B4jElMGauDl7W07zoS7RzrOq
BwKJZd0W9XTKExtFQt28jpK9UOBCO5kGqlp2lAeDSNB1Yt+oMhn6xYYkyQ6VhzJNXMYeOQjAH8jc
DikVJHj3FSOy8Dj58SGumNKm8mYKRAGJfZ9N4gn6CbyrALWyMqAEstbzQD/6q144FWmvjbHzc3Fv
yxQWCF3XskXf9QInuR+Q2afmal77yj1VnUmVSQw1vwoCu/LgQQrSdHY1n2kbgBIJxAO4tImjBkHa
uZ+D1dxm2UPtN9dCem+pW0X7YQBIBobA2Crv0vfggjoZoFAwIN0KBNV3JAaEsrCehDNCCBeZ0Afi
lrOd3WZXZVMK0P/U93zqPucA8ZyOqte4pDzMeEuJkAlgKyxvYYXt6NpFxBuH1cVMu4/YJXPQ7sxP
hWpp5ZcGOQJtC2MKIBO69vk24YlaMYkdsJoTsdoqxNLgAoBGsbM+WRqhhGyhzXvxt9F7v6GuwIBT
BMBErvNzxjybKSJh/Lk6piFkL0LfSfiJzLMTk3JjxMD/By891DNu0FRhZSgp0wM4Co9tEE8bzGlt
smPo82iPwEqsYl/3HsTR5Br7HkRgpGyrBYd8NuyUhoiNrTkjWMBET/Fg/SxqCVha5eeegmYDImxR
ZhON65NQtEodbtswztd1Laj35vklVWSAqTZ6Yw7yCG+7Okx5+C27sV6NTOR8PuncnQYiNzJnUboV
xk6ZxN/ADX6A2MhEYm69zUTwC936A4Fan30do9TW65p33aDCZFjq3Uo2NGsq5hkogt9d5qx4qPxy
X/XaemqYB5UiTC8K5d128pL+JbGNu99/WE3inEHVLXtem9ll6pznmZ6tLCAAkmm8I6Dkhz1yjpQh
iUmzNwT7zG7dbS0gspZ+c6gN8ZNBJzqVyNqQuVCjQoyr1YhgkooJ2lrkJd9RTtjJUnjGjH+whyER
HSeinbmnqtI6OUiCobkzJ+bEgXMVI/ftp/ZM2m5IMgRQcNSBJkgR9vd5RiFQtWQz4ShqAQbMpWdd
loCpXW3S3bMFO+XkCAGaTDeJgMwR9fbzkAT+xkida5v1vF3YAGgWoa8SbsT3Co6mjfyZHVGMfLSA
VQpwGWx2bb1UPlYM5ty3PtY4kAxC41OvnhmJO2e3H7+ZVj0AYGl2VuDva0ayidc+VUDy1vXUeeeh
9qHLzmplyvwXFtNXMKP1HvfzZ09hxkRLFGm4s6zX1LYQ/JVw9LKghNPAQG6DhyWnGCQ0GoMi1kt5
ifyywSfFjLYKjeCgkZDt6DxIYdo6YbhheMqFltpEWST1RVc1kaUO7SuJbVAByPts+EYb9PB5wp/n
2ySpkCllpw6RCvYpdfuNb/DUT4xi18hbicubUDc6aGpdOVK4WOPBmf3dbLvjwZuJnWtZvpMr+UD+
Aeq2djz5fdKvXGzWnKpndLmjvviL85DrgyAJazj0blsc6sljGyAdh5usSkhDlv0FWjvhyZrXjnmE
LYf6pFs97CydPWoA3Cd2tDcRBNk+cfvoDFJyOjGhbBxyGaUxl0fBiZl3pbeb1PBqNJm5F57xljNI
vMy2z+M0pSbdjv/mlLmxNfGfGs5NMHE4VhaNQ8zQ5QUb00p04S0IVfEQ6OKpL3xxx36xhmrgfNYc
D1st4UwN7fNoztMr6o47Ek7cNITX7QphownEmB4vPyRSxXyNq4jLPCDa8OlvDYSzlpyhUD8rXig+
HcNCi2RbwXbhVFFmaJLQnsaeSNOyC85mQFApqmEIjLX105LooUurL/a8VSdyi3pwjP2OABKE3sRm
rUyPKD9GtUi1YHoYHiERDQZSr51pmG2PvIzMt49O1t7Hsrp4A0ubsVb10YP/ugkdwLpJD802pzxe
BYH/XVC56AERWBtQES5kAg3pKyVGRqHgJOOXOVAzpcm2duWn4YTygdRShvglMWP1+Ebx1N68IjAR
hFFN6ExgNtDx+6Dci6uDYeNYOYy1FNBYhFZIlVN7aN3iezSsh8ipFvajuUtK5sro/k9NCP2qbZ2f
QBdCqZsbVr71NPbQEXXzFbfNXsNZXmEEZsDJMbxudHIdusrZBGV7nb357iAoXXs9euqCZBurLJtX
qYKtCtWXENECcAAqa3asIVSvnNMknKswkaJ0JYqNBuBgnefhVjYMT4zxKREYsFJo0lE2P7ND4jIk
MuWMjBmQmaefyRX3z4yp9Xao54NQ7jFZPIOLk+nsYvlt6XyvvmCTQ68GhJB845qdFM4uQiKCEfR9
XjyPbiW3Q/FjsGHZ6jI/5yUBSWRC7As4tVuWD+TUlmpjWR1Ms9FsgAfX/j4t8mYzh0YNSYXLPiqB
FjQKdwuiw+F5dpnaJdiXwbpdaom7F/IZeHL/wS7yipR1YTG55CaZkZlYqW5ol0dmZ5X5HPjeCewu
Hr/IBQ+h5EaO860rBso0M6MOGUmUbNlcVZU4MYNiQEdiMit3mELYbP1jB/tprMfhkFneQxTgXhkt
BU48zFGlafOeF7i6a6LfMDQz2U3IKfGBerE9A3KoZve7aMrfWH9fQJ8xZrOqr34IHmpbU0F4xTqY
WFcGuieGDhJ75vTTvnCNl9aJ3+CI1ztkNBJVDSDlAn15mnsoJy3gjy7aoSpSeu+5D15rNLi30QEE
gkmR99K0XY6MLbOwUjKfMTSWA4cx3Nn2G6omPKdJMX0EyI504m/QTqvniNDesMI7oWX57co5BVRM
y0PFYDHz744wmQWTx4qUSst/EbqdtsHJCVzvuTH4dhCbxxKOVYpXC9xK95n0gcc3NuxHdmV4BEfg
p7PxxPf/ZvoJQPj0I2ZcBKN0eKQhRKuuTAXchHFkzroyELiw4xhxa4nBfpRYFBbalzcKVBWNcdDO
l3KJYBzm6aCp4NdTaqz6Ac9mO/WHaaqbA4ul8ozg6542ksHoVD+yrdi7XbqWdYAr3Wel4gZYB8U8
/Mwqkpf0UIJkSaCq1fTzB0K4kXwDpM21JtbU9fcAZSC8pWJb4EDF64HgE5M4s9oF+A4nzP4bcWWk
z6nMC3hWIPaUb/ObVfoKMzB4aWTAOhjHdquRSWtJvh2goWyPLTJaBxlHQEop1/YiueSLNNkitXao
fqIViR6pYX/oOYieYgdgU8uj4usyuBojwyzh72D9xQbTHFd2wRYl/MkwGqQHwog52LsreIeY9h0D
fuz7934wljOuJCowMHfCzkDERYD1KhQdSAEeJ1GojbIxvpqKnEVYVlw4M/SdeGaunEJ5PIeJ9wq9
DSQULwH+Esn4t2qBU4YpogPmpnGyZizP9s6YP2H9WG8OjQYHJFkVOG0oFstDOypnA3idirqW0TZz
+5T5ssuWXdJ9C6AtozuOVxUDpqq+mwXqtCyIvdrPHphFk1ps4CQxOwvn2dx1+3mOp2NayfpuYUWC
zA3DRtJFHmNp34Cxtn8kyvYZEc6BMrM68zltGmrGVrLDVDp0NxZqfL+yXjqWk3sVlS9QIZ4QWj1S
ioFEYFanOvTvoVLM9r88YHiUgXVFDVT8gu6yaUf5L0Sdx3LjSLtEnwgRQMFv6T0pSpTbIGRGKPiC
N09/DzpuxL/hzPR0qFsUUSa/zJP1hnEDPRHCeq0ZfC7CyJIEQw2ObvoplnW9y1MougPG2aFAWOSk
8lUy7N2PBOiLxJBrLybLalZYX+32KgelCGUVN7qVql3n38IwHU5914jdyEoGACTe2aZ+SntYmuCQ
k01jmmc/cB26fkgJKASHnS3IuBQR02KSlaveCfRzSm4gceMzEj2GcQfvdkqAcM4+7Endy41n0YSH
c6y9zYkZvC4TYB12QFRjkqb905Ti1DA7hltjHvxFBgK8aDK0TP2VUxsHwkoncVG1v1Hb+9veIVEM
JHfPnpotUTcnABHO2i20Doe87Djjwy+HjHN390w8yrNVT8caZMqh52OSWcfWcXEBWTcWjTO21Wbr
A95f06ONx5ez+jEkNja0E4e3TD8QMEZ+B6NehvLAud4HJOGKo6EK7J1eyg8Aoo+gc6UZxLGYyHyB
8GMwK9flWEjSPeqmYNOuiZS667rCoJRN8gxdwOKZ1fpNNicqAdcX54nO63UVdQc1soR7auAckgXu
GVs3cxYQrZwXiQ4Zqdp1KRn6H3TabzM0bX5t/kQJjpCyMi5xxP5vtnrG+7cJ+4kovzsfyTOHhuGe
VgsNqu2kBD4OWsqA8N6LyJcbiFhEZ+roufec19ahTwK/J1l9DNybSlU7gvgs9iaklCgu330j4GfY
AwiCusRomNM+rY/LLGFu3Y7uRjdGY5fMqnSdK46Ibp1sqSSvLrpZVJfMKf7EILutdHizSjPuVlS5
z1zq8pQCKLg7hthZSf/DZshnKw6+vLkFaNRRSiTpGR7dE5OG2iiZzs9/ktNBhtaKZDGEA7QyUqAt
dQersfa+MZ6jM9ai3dQ1l9Lev9UaQwWfYjytPtEzjQJWxd4Sep4WTm+VG36G/fCf1ZESwb+7MYaS
cZooKITnYnKMtfFlmlSxaPr0PFRjtyhouaBNfJoBVM6phTW2nHfaZTBZjyHusuXcK9q20bUp6/0U
2t2ObQzifQTdxBrSjQPIdt+24sluV9aYAJluWjD6FHL04JKbnkk44OubBPmxlYa4TzbJKOU1+L99
5zcDWUhMVb5rU0raEr41ATQO0MYs/8RgsTWIXmXr8g6n9XPihxGWKt6tUptg8pknYlbUXUT+KlUE
0AV77SbN8d+7Q/RfMI5iFqxjujt8Elmos64rOSTNfDR4zukMJhzNlGmKpnPNK5xpr2IK3uISonji
0GpWuEA+piheknwYoXqqlyggKKtK7pJhWqf7zjDRMYS1xT6yS2pCkh4Pw7Zr8vZFWldSuPQ+xMOh
R8U7cN0gNDqqo+vgvYv1kEOJwUMd++7aFeUnkWFOXdK+OzX6k5XGF9eNSIXpQb/Vg+jGSe4KybXZ
BoIpfBaGN7skDu6m3dm1w+pa13KN9cbZ9iUOCm4V3WvdUgCzaoPyQo/9xlLYDBHuPwSTl0WLfnIc
//1SfEr8PnwUecSjK5xnIze1bcH4I7ScpVco8+ayIoZz1bPTjPW6N369uWjLq1ttUXN4ZXev1sMY
7/tGAHZFVwkIXsGwY2ADFvYttFXyzIGYjhPuTgM48VrEuCwImNwA2Ghsy6lcOHGH7x7jaN3lwUEb
cUx4RQ9PjGpQn5Bv7Z2HuUPcymg05oz2Mgq/5Ot7zZIrTHFxcDgx7oFd42jDeshhwPVMJg2Bd4cS
RRNXRfwbKhIKbgzrrq23IGe6U4lFCz/qsmjOcyh/2aRaupzgoK+4i6NuUKe1RuE2Wv/XkWN9aITz
qqbQOtHkSMpCXd2QgAXzh1OMCrt0ak+tO/rayQjyWcnybDs49cMk4QohVb9rfqZvM0ZXIRtjooIA
MYZWFi/CGYFLzT43XLl2cQWnFIYQVpDJ+0F+RepLrkSu01eLo+giF8ckypKXuCnBTkIZ6gtzNxIG
jEJyAlP3TmuBdbSZzUA9pDAsiveN2byMDBO3NcpJPvRI3dAZR4vKedPsdqFt6Vcb1hbVD9O3C3sp
VR6WmLpheenztyZXR5/cFFdtsYimhFvEFB2IMUZbmpGpJ6mjLWwJ8DFjus6CjKxgZwJ+rNJHEvnu
OR3qGjoC6n6OZmTk2FfdLLGA+9YpVEdTLrN+HI7lUKbM8YMSbrSB82B+Ub4GcA9+yVrzY7JTih+L
TkgP3r8bHvXUPw1JNGyLfAyPfa+a3UDtAKEPmma8wF9GpTiVdcZskWKGNR3Nn/xVvfnRF13r7QJQ
7V5C3F5z2V+hGrw17FybGBLZsU+1PxcKEbXxSBr4zP5gJhTHfgrVsZ1fPOgt4+wQUVHh7ju1/d8T
PglcNsglGtJFHkQBXZalcRRktWqjBaFp4esNpux3LHWmkFV0Ho3fWC+Yjg/+rcMAcvzfyzjET57X
hlveZWfvNxlMO0YJoJZeE5pUOf/Z0ZEhQ0QHhBS0uAUjhgELl0IU/ymIjesuoIRoNE13nVr1WutJ
knmcblLHKg96iKuzI/K9KgiNEVkZUuqFaSeJk2pVVKwrLsPHxhf2uqXeYR0QsmgxF+1J2hxKPltr
OBoa41G3P7GI3QgOlzSa4aYoq8FaeQYnqNDM0SvH4KOxi18qi1GRDdDpga4biwrOkpbQmNk2zzrB
w0VvITlnIAfKgWajGEfO0qwxESs3OXo6eKt8RqU79V/dhT9la2rryRV3+o0L+myo+JUjOBaFF6Yt
P/n7U4NeSrSfeHrYI3V3DWN78nzGvbIgUigwM8ssIqyvjTI6u41QF1p6tugRBMYK2LJ1nBfXgXB7
vMnNTn2XwBNjQ/tyM9f+L/YwstMkuArqFIAvhua9JyiFiTv7uara4Z7Q312bzwZFm6expiQulzVl
wcrJfloGVbkGZHcY/hNpcemiD7/ormityMum2ZNE0YdN5QfxxsyyN8YC1bmsjLumgZLIg8J5syJ5
hmaPKbjTtdNIPRBvXNut27n/xXAJYoJJgeORxoepnEAthdXFNPPrxEj6BhC0dBWwWUR6VULyr2TW
o4cmKZ6mBhKDntor5P9pEYV2j6/TiM7wGuH81pBkosLc0icld+BhlyIAAjR38xgE7pZ1HhJ4xDB1
jHxOOS0dl0mNv7ww/C+7cW5+LaE++tVJeIncMcLehoYJTzkbwFOY3EdJTQ0Lx6j7TS6BgoRDiRwd
hskq9qrsTGHcU0XMaqNNlBloNTOBNigIhPWVXIVF76+oskt3aQ0ahHYbooQdFyqE4a9B9OKoReVN
+WbwbEk+nLg7kbbNS9loFJ0YMeZ56EMWQh/NFfTZTDRTpmN08aI4vtujP96ljacBK/21TPx3gC74
GiBNslwa/ULvAVMMDA3XRnSNo7S/6Hby6cnCechek5cu139MIl/mkJmvQVqIFW/8UjQEnZK89U+B
Y2KfoCGXszVtWqj2WGVts1kjUfpb/sLuqrf4vyRWdDYOhpYqztnMBWOI1uG3VKGtrajStneNT7+g
Z1jFsqtjHRu2J0+V1dMm06cZXJwYKDQxOx+uw5ObvHvOMz7Wgbv9o9LHa+0Z/a5DzK1gGR8919UO
wCuqjgZiRV7Qrsk7ByD4Wh3hfe5/03RkAjOssSUNGMh8mzBwnwUHulENhmQA5UPWzgMqPhF6Bwmo
oFH0wD2eQVdpnpUS00KG0GjtJnkzAxj5PCLOqZKJe7K658pClIeTG2PIrruWC1hYeZgw6hJAizdA
+EuGUzZwrhZTfUhdQ53i+WUc3a2s6JGtJpNUvIm6yifk5IvhQQ2Z3Bdmn6wGDwx90KVQQGTpbD2b
v3emWac6KdqD5F05t8YrsJZ8TzzvLRCxIPoMrAfk33ArK5bjFs/4IecYitlmhv4h7XLDsmAouKBL
Yk7hxVg1G7spR3IxU7PAlR+JTl5kQ5RdpdF9ghx2EdgwIuGaaBJ9TTjNWGsG/Xu+r00HmYh7MpTk
Uc3h+u/Fnf+td/eD4+frmvWZZ5KDKv5Af1MX+IHDwe22buO+ZuSRr/ZoVeexa2Yn9lLA5vpUNL4u
ZVdmDLQ4Fw+slQugU+HnZPh7XKYBFj8v2ESdY4Kzrtadl/Pwq8n89tsAKjtQQ3wOB2b78xJD59BQ
uPFGD8Kr2/TV6xCDmnCIlMbxh4ljHWte360ng1tLW5kOXUHiRiYk2lHVzsk08opDzYgM3C74KV2+
JMo7Q6HlA6KcD5g9OZJphIbey3A1MNI+WhIyPySSvZGiIAnBDazWFF1vVCiaHb7Wth3f8hko2YnU
vARZNd5U6s9T/OMIlHzJpYjI/mQkN445/kxLmv2TBKsJij2CvJKXHvkXk0X3jJ4TrURVOFgRrW2R
NtVDlzgCZF/D3cerfSHKs8Xurc4YSTYNU792ekuruKU+0cseaKQV80XA4PGk8kdoAaLIsKMvKsve
C2gFyLPBQ2g10gBJIob/LLaSWg6qHIpVqBzrWI9QcVg6u7VtEi8k798vgkbQesyvxI5/GBgVr1wu
WytLx2gZCCBa2HdfDY+MOSTR58rNfv51VZUtCBxp+O8ZdzaXYfAdCAz05TG0L+jloeM0Hyys5cqc
mgYXTay2cN5eyfsgxSpfXyRVa94NDRQldZTa2u+9JxDo8AIDMW7qTosvIdwUyWkeugLd3ANjJY+t
aMtWRAPAEPRnJw2YoTANkwZ7a5W0EJyRY5sQn0Q7Hlum5CtTJx9R6w3RKjvsP1wE3npy86PRQStI
G1WtAwxGa6MGYtFj+jxZAGjoyQ3Fjk7I2roXWmzfQ/yOGyrjOYXAJJHwTM4RHrulMcHxYm3DDNN5
ck9yA59CGG4L1yDF04UjFb+gSZApJi6WjEusAougjq24imxgMLWXnSP71DL8jpMw+mJCMfFk9cZV
l110yEzwR5CgbQgFDywsTJ2m9icPMUul0/BiF5G7VfhF/R5KdzE56oX99Njypu2UNICahXGJXMxj
qCK+Uy4nze3fC6gHqnahzWBUpx1Ci9sZG13SPWAqfjSDhp4MVnSpN4CCCmpTlj12ELI+e4DND1jq
9bmOy21nBO0hnJnJteFjoRhVeI2C+hNIp3aYsEIQJBcHTu/pPZtfcGCtdCGST8UhdGKv5GnrvpHG
gkNPatvgqoKbe3QueWO8Eunk/GyMe8Co5WoEprmOElT7QpQ8HYMS10JN+arrZxKIukBVcZeFTyE4
sXMiIKPHyWWQj97CJtBFw2tKOe6+HrxsBwRKPmmJIkJUES1JB//oW6F4LWmP9Wt9N3X4XowouExO
n14DYntPECt6bjBGg0EZx2BTwioA40P4yhne7L5+5othlYqepa6/RaNJbQlOuptGMBPukc3yBa7C
QBjgmgZ1PaDjrG2n7kkV7wUXk51jki3DETEeGif84xwa0R2jG1tqC3iopAsM0GcyEg2Bd8rSSDvG
TNpOMovOeTBy86U/5KkzhvAp9ExcTFPTX3sfEqExeRhvysntoLA92QUdDCHuZZ1lHrOFHA+IP/U6
0dwXRRskTwWdn455aM1WbXpRElJhAHf795JYXGNa7qt0MPeHMbWLl7yNE7LhLYA9+BheCSyAl2I9
9qH3FKQzFyZQJ8tG0/J1CrUhdFBt2enWaxv061j18cF1KTI2Gj3DPtttQzsZbxjM0BkJQR5zRkaR
pGSNCa6zcywBqW2eBYIDelLClAzwOI4g2opjCS19Zdh8MxV2wE0TDuwbgSpAT5QuE1XDXuXw5c95
sUkq7+LMJ28YCduGW8SXHYGjodWO86WB8jExYsTaSVNQVL5mNRahwns487mIUyqQ8hxAP0+u2Keh
62Dm9D/0JLSundk4WFyZxmqJ1s3dRpQMkMrY6k44HN1yejXTVjvHY2UtvHYfYXS4TL05XkbhfdVA
jQ4CoXyfzPXa/cSDmxVEVCPKfK5Mo7srReYeuoJmbCEtZWcZ6J8m6UWyf4nD6mLCWKg2bqlserFG
70YqYFtMXbGOiopPE9YMnP+62CfcZI8dKD4MRNG0c+qo3bauASkpyT9L3T0LfWqvdV+6+5hQ5qId
gfGXjpWtMi/0ryFMoIVs1LFSXKU7px1QLoffoKAaZBAalTIl2VQkwLdolQhklxCL6MrLR+1I8HMz
TAF3XDPnalUQZp3agsKKNHwjvMp3qBlnMwdlq2fTdKvn9sTAMvXPaAx26GvdV5ba9LYDCFV4DHnQ
HZ6GoFVLynMLjWHgSKDBxOgdjzW/2NpvThHv/LFYDXX/0nX07AmjqW9j6z3ogUMTLylCz1VuH5zE
6rEP++XequB8BNXgnHHd8Sc5PYaC2rY2jGblLkp1nUAXFwN71Os7jXMrHSn4BxPCs8kxcDGA4OWq
UXi0ujvPltlycuub+iSSqtxHEUtpMLYbqxDMvfLsptQlpq21DzX3MKTO2RLtqozA6fRpBySg/apD
5GWRlxcyrt6lC+KC5FpQb63Z2zv347jsPwwUO7Wmaylco+QZC11wTvJ8IrMp14tPL58pldyZr6bW
6lfhWe2C2zUuu9z/DgnULkp6+p5Nr072su1nH0f+ajIeBvo9DVePchP4phhG0wlLjGic62w9yeEf
PDd98td2Qp4gVQ7x6t+/Np4mT0MEIQLQITMeM93k4EcPEUEW6sd5qc32ybaxfbRWVa+oWz8X3qRf
5GiOMNBmu0K35PI43UVix8A5+Il0gGNxFXhPlYnCa7WwpAab3+nko38Ki+ZBgZMGWo7oUuKfIPZv
Ull8xHrjXNwOxoyTpf4hUBpB4VJ/zipDAI1M/Kd/L2FHYq5aOllUvNudKDZ9BsuVVYMqYjlQdEo5
8HeTChojRi7cDKN7JfZcR7ynzA9o3CFu5eSO+DDg+fHAtdYuk8FLl0t1kjK4l970kggLhIleAPPS
BnhkpLPWbt02T92Aq9pjn4UwcuvIsIekEPYkbfBiYOipmdNZOt9jT5eUA8vqgY5trB0gWIsy4O1T
k26dGy6Ui6YBDpaTMkEqa1eJb9NYFoSbxKlqyCeV9WQ1D6rR6R/LtODTkT5PcRjFjzZiYxMxVGqX
gtVFZerJCSOisYpt8Z767W2ECHVPuyq5h1r6mSe2tUWSA5pUrGPnjZlkTaLGgXKKjfWFZ1Nf8S5C
zxI0/nZWJx4ti+OOhcR+cbiOzMvoJjQrZgyU3DwKim5BaHO4Dc6FrdNIaiJCAkiR7xzo9liJ22eJ
dX7jpml9MVv7q3ID7Zzl3XB1BiZFht85BwAQSGBuwcqiV8Gn5l8Jfzw7udrZOulcW9QdyPpSe8VR
iuMPLRo5CO7rQMumTfctGf3iGAUAZHU5Ra8xd6BUakiRKUg4UavsEg2of5miGlE3T2GAtl3kIjvq
dXGaSM7fLB/KTxvfPW9TE4L5ACN2AiD2nz+53olv4oTqkZ6VoTHL5WVhikC/6L5rX5zSxh9qlTjQ
uYQZDh0lCoWmKXsqqaEJHwhFqFOnOeYeO0SzwSHg3/696B09kDEglG5hkUk81TqaRKtLSY4EY9yI
ynbGGjqtDBwoc+XxRcGp7UYzO9vkezd9lTg7PRpfR7w529pOw3XJrZSDKuu5igTDmbK8kTHftcq1
znIWmCeLYVkkuI+B7fK3Ro22k/CTovaTLrTRpaHOj/ytzbN4SLWcyS2UpTgwHi13qr3WiexFee7W
VTM1tWdQrPrCPVSWiRXUnIXNvL74CcCoiNZan2zAthLjtCzpTwVF8Dd1hr03DRwovdJJVUBwMVau
D4an7h0QpibXRr10mTtxWt4GYW4vpxJuwTg4w3fpb6gpZERYT+Lguaazy6we9wpEMZw3DfWFGQGo
gmmi7V3Dqr+KRNZ7pkDF3XKTLWtohAPXVNfRF+MiR3wBWYa9UYVCvnRhdmzxay4ZHdHokApxMlOL
wmI+W9xkCTTaFkDBAnqRPzfWMu/0LlVilPfCcZ7tvJW3WB9fm0F3rnkJZ7ryGKTks3QZ6EzIK7vI
7nWc/Yw4gdlDLCoA2w4VGs8JXpHqopXlO7k3OrhMlVxQDa6etCdUC9IuutM3L01jybWMdLmSlDUc
qTarjlWMAsAgZ6slKT1cUasdnPmlBFk39nNEHEv4iQIw4xQgTjaRcA46Dd9F59JBNSbaxW664ML/
y8DrL71omGgM9szL5CblzsdrWouhOf57MbgXHqcEh4queLgTCpXIKaVsONiMFJOJ88DM6Nx3dkQy
BeWz9BqH4/ZUwNTCgZGChb03cU1Aus+KbT0FNKFjSVumTjJdbAaSREybF1FTDGpoJnDZ+bum3SjE
f0SpqTL8ddhZMPspJ0tXjAbLTTF5JuK4be4HMd7SAeFkkOwYRuGOx8rB1W6X7vNUaOkpNvrXMDCq
bSr5aOWG/dAZy57cqPr/FzH/Z6W1u6lstR1UTjaPf6FHTaIv0jJ3rRn/g0tYZvXoffpeuy3UrfNM
ogx8L4tCqTfdNnaBwpNbMfRD9fGXBPOYbGptsfDD8De1rWLRMleFH2cuggxtCMUEEdkna+2+5Mjt
iRXxvY6WQcs0LhIDsktUgeuyhAoRL6K3Rogd9xpKq4O/ia+8bGqKP7icr//9FlQqzJll9l/yWk7B
e25KCjl71bKB3OnFbs9ayQSQoE1PDb0Ncn4OtA7qJe6z15HhJrcpb0kigjrdFncGSfOFR5/XdqRp
OAi9TQmbdPajWUlyokDjwyvCqzPHdLQhoyuX/GXh+G+RMYE508kvjWMFFmH6aNvyNGIJ30coRsi1
gMMkj9vA0H/R8aG5REgFOZsV3pRl3ch3QoBXU5QfnKQ56IScJMt109g7ETmfsLQfbeWcEfYOda9W
MfotZ0FoXahYdMn8Sa95Jlj1kTNlQdGYcQ/aS+Cq+6ALiguUxo01aLepgSm7N+x1xzQJO+mD/hPJ
2kpg3ny1AuMsx/4FvRYJ0f31ymDYh6DwFmqGkAoVkZPEfri2cgrV9S7HqW99tt2T2ztfZocWUpVh
txBM/nG3EWKLRmc1WCcjaZFz7HtmpPsmmQdvKCD+cNJC+d1NPFFTTsKwyotdjwiwsEuBS+W9rurv
NEm7dW8TvzYo0YTIugic6EeACLIG9TYqf9jalsXBSroPQ3LyGrzwaobate8nD5ypwuggvmK3/5Bo
11yJWAXYRQ6jZ71FHYN3vBj8AbPaVqEZAeQaf/LBM/cuI5yVY9Evlg81Z/2hu/WI1BuW7quTtljP
E6UfOkpBwQnE70ARdVBqEefDqi9WbcwIyWbmStrPuCeJ+s93YqYCuX8zHFcy0OZUk3BViSmsep50
CSBmPZKxfeLCyICKueuHAZRgZdI1u8wn/ZWZaLhjgpuskylcRWmbzsocH6mIAmG+UgsTgfqqgbh6
V9Ww3IGtRLnxqZqDa3GCDkOaHwbUb+Y+FPSVORD4TjIBj9o32LIrnd0B1CbX2wlkSetatywPN76R
/qL1ECp2xj9T1l+EBtkO+FXu14yx8pm20F1jyeFv/gXd8rB2WlijAh6s9N81usPtAo/gP9r53oHe
n0idHPkUUtToY5QVHNUqHFDF+BiS9HlEGigZxrTAhhdcq0QUvokRcQjsO27GBbGOfVIWzwA1noEr
LEPMqb2O4QlX5BubOvMLBInxT2/NE/yIh2UNe6xaWxt76b8vIRV37ShP7zH2+ZF/lhoTGELXf9Km
GwTslGeGLzi9X+gJ+UuFu2Vayg28YELTEs+EL81oqCmWShL3p/R6nUQB97oC8KvNJjj9BnV5Z8YC
EtqpaQB7N0oYchPGYWG6H8LQjqmlbSQdz0MZfKgSSJsO5Db2s5sgW7yA7vEfMIQ30cTbzDMI7o/f
DudMjqZib3XZNnEYMGUGfPupMVd44b7jVHxpbf+rIuvOaZgba/nicZlHTOtYQTVvZ9rtZ+oNR7NK
LrUdUM5oax997e59M/SWwrbJ14TRC4kkrlk0Bep5uqlD44uv1/r/cd/7D7jN3URuR68HmT4v0XDd
F430H5ABbuzKNMDRzhe6LJveJvV4UsExINw/Q3+C/GFReEgpnWY/HEP7DVT+2YriAjIK2c+AdpQc
BqxZjrK/8yJ/MeUngYIjBtJHoKzfQHZvlEhu0qwh81lfQiR2RNA9F9Z9ZabcY4UOK8QdPpLA+ZPA
CrjwVrupj3fI2zREyDFmytYc7cF/tZo54cxFs6iAYaTc66bWy5eSI1mU+lce698oZCQ7Wv22672r
dwEaj6F9potLnuDljEVmYkMKcUiwhfBwWW56s4dq107q5HFiXPz7sjIWe90s8Wo7DZaHvPid1FOX
FS5gmPKvGMafItr7qVEtWp/Ac+DW5xbAC0yxcDmGLtfn/GB5z01lL6TelLNt9Y+oMTR7BSV41PBh
6x8NtM2k2AxZfgEl9A51A09Cu469EcGHCiSn2raGC/7c5bqp45zl/J3vY9Ucs0Ija99s4zo8TraO
M8S8afYhL/MTFy44HQhi8r2CvRzQWz70a507Wew414rwWuCl1H94JyvtVjFzQwWWW40P0bCC+Gbx
Xr9qfXtxdOYssUOWB1olAy659KoOmY4xiSrEvvDYlQqbph3bSz+aIHqaMqYDJbUvbYlgYMdyDfXn
x5sERVnFd1XAIB3mu3XagPqufHSCmjQAIBHMTf5N4lVfJJkc8BfLl9wATaxASMTNVmM2640pbKrg
ULqwVxQBTQ8k5ty6tOjb7GBY2Vecsaw36XoS+otdWWeEgcII6KwoQUrgw79H2Jh4l3Jd2wEgeiVv
BMXe976mbmdUcbM0rVwuKobiCwx0X/GazQtAY28+/yZ6f3AHMCfx+BHq5gXWTLPwmD8PPVNCSyf7
NZCYUyDlMSkqg6X8H8RhWdiE7FN9l9rNJ6Ufj6iKv50Ry4KJU6sW0bNGN/zg13+B63/pE877iqqi
tHkwN7j5mbpWcfHmRhfIbau4SPhn+m7iSX7F+HWtXOK/hXtp9OZZkRxpqoBlMP6UqoP2II9pBMrN
SO4JH5m25fZiNfWzR2ZmZauHLfubg5uTTOHLYLpkybursAi2ho1559jzLYCrZE3Jgz0+q3hVmRLT
2/BJgBJyc7kt0/xzyrJqSfmsTpdStY9BBpS0gfCE+c+cmR7oZOwv5kzEpM7bC/TnBvKtmoyXGqNN
oE0/tqSfKJu2sGk+/dh4CAMiGAqQU3Ol8mElLUy9exonrkn28FEJm89GGrz3T7FvvZS+/Wti5lpE
ncn6mmyH0vxx7Ksp470Z5j96iD2zr6uKy9l4wLxPSKZAIx9zzsm6D4UzasLlv9ZsIf7z7AH4Gfra
ws/htMolnNAPZBIMgp71W5SvU1g9sU692JlxbuZSITd/aQf3lY6RV6SaT2PUD7Ux7hQq98KiG0AV
HBTr6M82Mw5VkjZijyIFMT9BlfkBvjaKUBk5kSxMyLBS2Du/AyxTiPBJhqBNdP6GiXalwfNz1MBH
6Fr5GWinzsSNFgjwfm6krhnjA6fR3slPd0AjeMfSCMK569AoMH+SXWEdjblgJ4t+CAhwJtR+GIU/
NVvh1Z+D9Ekn+XeKhI8aG8ykh0QiKjzHuHNaN30zECR7jR3HdjGXwnm/+kN9c6DTVoPa02j4ITIX
zcqnS9iExC3GkwMDirGVeK0d3voKtoCaC9NYQ1nzXVrXCY3ENo8kZPE1+jBDCwL9IEZiYiSCYXf9
QAD50mxKU0rC+6b+PWEim0r112octfsJlzijjy2GSlarKgESEakF+Pm33Ld+4tz+NTTnrLOYDGN/
qbhO86HRaGa2l2ZkEdFM1JkA5LLq1JFsyMFqy0dfDt+hTd1NTL7Om7A1NMD6o4YDv81sNrNQW3AK
3NO8OyMY36OU8LITpot8guSBtGNNcFIzC6dpSGF26RERNDFVcrmo2cnDLH/X8ZZiDidzqSftiQqc
bdUYHH37gaWZsgtkVOCBBmXE6P5Z5XEgNdW3befbctJN+tPgFrtJRTkNdLgSMzajDOo4evWTwGzq
ASstRnRfMCRcaRq3+zHcbVubHNI0/y/FXrMICh4M3YUv1P7nK8C/KtbgWBsrmXs8wiAWFnr7K3VM
Ih1FrEz7ILn45a4m2JW3RJxghOPcBvldweZeagY/eaf9NWYfOjqONldn38ecb4MgN914rMOj1/1J
we/rSAdBqPC2Q98MC7DR1E5NvDN96hxl+h2WeGimeZmY/+TBb4nVas+9JC4aTPZvE/x5HWvThMGD
vDgxr6q1mQESUQyt/oBB4mVISFtmA5lrlZm/Wp2iQg5rDR/awqyKd78YC1xmjK/iSV/EVm3xheVT
0JZ3DPUDbzh/VI83CbU9aQCa89P+Dkx1mQLvy3dfmSl8NIXPMwDfCwm8X5haKrFq6mTRYziX0cWe
Zhe6fk3JFK1opWV6s9M7hlWWh2vQ1igzsPkPnB9Bli7l3IzoeRh+8Ax5wjhGjf5t5OE9GCscc9wU
SpntsRDQkyL1buZJPRUsCdLp7//H3pksxa5s2fZX0l5f11S6pNcMKRQ1BHXRkQEbJLnquvj6HOLk
y3vyNl5a9tO2GQYEsCFCcl++1pxjKlX7rDtskNNkI+l4MQiLkc5WyOghrCe0w7l7VtiZcP4c9XJ+
BlEXjFT1hQTzAJDStPqneuG/1ubhuUP5oVrE7BFAIUh1yd8mROrdAOZhKF4rpSQ1iFjPzax1exzc
3Kl6dUK/8RlbuDjzPoSHRjU1dNl7FtsXYX9XpD71bv5TT8Y9NvHXvh8e07S+RoSRo3HcLcp+UJAO
wbl9BjhzbZL8cR7R4hQV1r6ZiwL4dkFPLuyeZRXfEL3XRWKHKbWOxFWgq8XiY9I0AeRfEHIq0uER
Wcm3KiAGOolz4/Qhdxr+Q+wslcugkckmjlZFR+VbEPWoyJNckjvdRhtYvRoxl2ZpSdyb3RpxRfwJ
wq0NznKygBEAexAYkb1yPGqX5zTMnvErz9Gjwm/f6e49WCyJfp3paOT4FVpRdNV+P7McEG3HbL1n
WPcnAd5iyyFQdW7IfEY6XJa3hRVDeOiP5nyABYgSHHgeHk1qaPu5dZy3SU8f8ByhHrT6g62LqyMZ
+qAjA/o0up8Jy85gdWju4QmA7Ss+bLN7H8CeF3F27kCrL6N709vzXlNHAGjGHU/mKYU9Qyete03j
+lFk3TVKD63xSLv3lhLhSyfNYoMjl30kNM9p9iMWTiNx+245REtUXBku/PyZQW0GMQbsw63Vlx9l
hjAS2SLBh81OM7lNrELC5NfwmmeGdSE7gCVJ0IPX2wNAw5Tu0URg6urEHYh8kZGd7JvyCcPJS1PK
YnUwnUydV6HtYA/lUglmCziO1TWVPxjJDkHNvV6Ii1thQKjHXda03pzihEEi06v9CwTK51CzbmUz
bnCQnRhUnKepxnEXpt9IR9VE27qlQyvDPggwpwnaojmurlhi35EPni2sjO0gz2qvPtTOvDNXO5Lc
q5NxXuClhRpUdlbodOWm8F8mDof6jrgvGEhQIK66Hjhp+UQcqE+Fsren4jDhGodoe6a7/0Y0H/6s
nrXKuU8q3h3yk0M1YxuFiTIuBYLaKh7DHvJCjEWBHSiOYkqwCiG4DbHij7lFzuj0ibjlZOmYEDpL
bsBMzYRcJzcuK9QsGoPuloFEJPazFAkqMeIFxR0MuxEvporc3VvWlQpmMKue/ZjZSefNBmvhJMpj
OTo/KiIs1my2JlWi4p5VmDGtZXm10pSAIgJhAE1qDJr9dHMZmpGCGcVvTM6JUlo/W47ssiI8RaRk
s2Avr2QO4FnrmCZWuE6V1VqLSBDHq0hfdbU9uGuCusg+GpeNtK3zn2XWnmkPgQH4HFPnJh2JULWb
O9gIuzF7jLN5r9frIBlqiBaCRpdPPIUxN5j52Nss4iTKHxJHuenm11HNXozcuUfYdza16BnsUyCj
8kYW3UceMdhRhv5dC3EfhnXoOYLuwSGuyBwNofb1hvyOG+XOzMb3RA2DclgHYo1R+2GCQnhAapLQ
DkkMKoI4cb76kiicDr1Ee6/hGxNusEqXF6VHld69ELFeb0ZFe037ZV/q4bbJE8LAzEcnVz4t3fyW
hXoVZX3XVSu1ivlpq+0iMTtb5nSBotsBJe5ucQiC7zjpxrGW752kxWreHkm3oDVUeXFqfhm8qs4y
fpqacx8X2jUU1s0k4muT/inb6Bb000Ifj1t0Mc1XpIRjhHwBEdMI1WDc1AOhORMQN6/KdnPu+rSq
gsqZ2A5qGuHYUximN49ZKFgrYEuBK8b5o8rbfuyfGjxHHOzaazH024LSfe5uR4k9dqqPeUTOD65r
b6Hpik8IUEDVvQiU0zjHgaRMCMdgS5Kr6pD4mgK8I6yY6RTxC4pyJWvlD4IQb+Ys0BbZEWx9IOzo
QZrz45ZK9zHtyzOpNUFuRB/wQjeD4xxC563p2+c0ZsZZReALFDt8lnCaqkz9qVYOhpEzGbX6+sHV
TphX3grBfp8Xn+bisjkQVTcCn0CiBP9ZoKSJOGhP1/IKfeUSL9odyJGXplVv3M689ulbqOSnqO1O
U0nMWcq0OdGmO8mOJARbZsewe17QkXMifnJp4GfF9JUyRtmE/FRkJwbdmPw+lwsmXDX9mcZqL+x6
n4aUtmr44nbyMrThKWe8rkhaIzTQdMP8cmPlOmNZ0rPswq1LGW08JbgRpKWcFyl/7HGkn/rJ0OJb
7SD95uvTQQebJdK6FgpLCMGcz4m+nTO2NNBZWNSb6ackCcZ+gTvzkkBInXttN7REL9TzdrDoRYh7
BDPHTP9u4/hg5c2JoIk7gwnrBNXRDKdrMeEL49Rk0Vf1zAoQUlmy9LXl9LNOVAwn/6rhlYC8oqjK
4iawmrYDFYI/F57k2ZBfvWIT+1N+9KZxicdhfQ0+akyhJbCrEYWDJhSCM0Bzoi6r6YFm5aklOMKW
KewCtfmxbOVlwbySVVMwgR0CdPFAo+EebPIboGq1zs9dqr0Q9YPnWDFe3fgG7vDL2IhbvesJ9aC+
yYQKJ5JUNL0Xu16sHDaHK9+dmuxaJH+qFt8wcKj5nGhS7hUlDoo0C2Fm1HjaVeOnsGpMYfO0cxu7
eUIO992HaNcVDF3naugCAjXKd2kvzNi/2Q+Y8tVEMKhCoMFfhvGkMB0KKNZbWAVVQuMwJWizsOTj
MmAAz0Y4aFp8z/SgCpT8M+4jZS/JJX5NbZtzEAihMs0fJyesiUePvKpEd6k2WnOj0Sn3ItCYHPuH
Jm52TQLmKMt7fRsae2ly2bgasgAu2OPvmzzP9L/e0zo325YhwqlGIx2G3aA+jhE1Z8ev4qlus3hj
zt1OxTjZWJWQkk+1byqxctLXN2gbwlPLXugZcyo8JGn9qZnS4fT7Hv1NMHX6gqtpythiys4+mu8m
sJpTSxI8jWpdzgHGlA9NZxkimyRwp7nGc2HXp2io6lOYZRjp//lxDZ3Id2LoQK02XcVsXeMEEHg2
nJ0+vR01Qr9A7SDnJusS5pwVt5CdSzKYjHRXtngfFjmS076wUAlkWapEYKWl6INt+8+oRGeZTG+G
mfeAf20CpfoZ/fbS3VpQzPHJoBJy0WrRsuri2zWayDLS9ESDEXOzQLSYTYZXZmkYqG59Tif1JYri
D7yydGIb9bnX3We7AxblWg9osDKkQ1h1dbV4yUE6MnTGKEnmI1rvWLvI9jMEMEHmepJyrhPflXlE
K6nuUeKmtARApsIzc1LxaSk2SZbIEjey/sFPo27H3LgrnOVBhZKaaHCeejgoBTFHnXlINbJUZmlu
QayPnq1Ywbx0NXYPblpzUf4gqfvkwmkpXcoAzUi/72LSzepBo2U0rGV7BbvNZvZYGOJmYSuhsvtE
A/8AZf51NKAuQrd6FzlEmbl/xHeNQHtUoU4VbISZi0AK8a05cVSTGvJ5Ro+0j5IDI8Cvtu6vTscI
yRin3tt2wjmpSBFisKuQQu5qs2T+gp1XYvmFbP5Wtdy3K7smaQHV8Su5hU4rqVDvkTXnOIkOuhF9
QuDOfKHQAl3Q/+AvD0/h5PoCk3bw+7pqao/n1snOWlU8lOlCW+EIM8OBEAKjpIv/xC4J8XOn7Gt0
+ovRBKHCSRSGKIpXEmoRZG3MmSxYx2+ZzTRT/UIX/casL0poEQe3aOeazRNfEbUNdk/0leuA0Ha2
Vhg9Ti3xY5odHlVrega8WG9kS5MwcZ+LVjxW4/imZeETwJZsqyvlLu54+paeGtCYgHzTzaVRxXg6
piOihP17E307C1RDzZUvdVvYvpiQ2o5UhiRMC9hUoI8YOR3wrdKZi/W3zDCpYKBVpyY5irAffKVp
XjOVP67CNNy/ZURtzqM8xWVFr6DtfkpllL42qEGn1xSR+VJhpYsuhCYLSJM2PLvt6Lojhari09vs
fLv6lnAAOWljOKlynku69kmobU0a5xzW2BbrOtn3tEY8FXcFRsQI8xHJbrSvL2G8XEXxJGPwc8sU
hAOCszSrMLLzLPhs8LmvwsdBv0dCZTeiKc1gDFVh81VF6XasoxMwJHFM6y0H1xc5Dhx/wfoiAkoP
yPgeNYRM3pgEk2S2mmLZhv2zlxlGLxOfRykYpqhhHpi6lL69GPMGfDYtVVTBhzKOz44pT7ieHwgH
QsFodvChVc5vdsZkLrEZvqIZcgBaFm75hnxz9e6HPgXaV+V2X07V02CsC4hP04mRoLJm23P6tM29
1MvDiC8LTCdzePriHRPtdQrAwo0XBikDHirjC6v9xKgP6FWstEhcJncJhk4NaJgQ42C5ODBakvO6
4aLMhMi3iCrfkF94wtCSJ6N/w9Ld7pe1gkcGtZMTnMc4g7ZFD2gLXDg96u7yZZdSDSSRqJ6Zc1Qy
UWWQbjgbUeC0V8A5TKdlZnolpYavoJahaM5BwSCbcIlO8RA6tcGEkJeYsVoPUCdEN/T2kGTZEbEJ
bom4O4JsaPTLTk8WebCV+KldSvOSSSIiaZ2dEKixfuZil+Mz2U41wQ/mygCZaLJt5/63eeEAZVRT
X4vmTyVOh7e53DdtAZmNsaxRCvYA8hdIW5yn1bfyTIZz7snCnE/Q77VTWRTvMyPek+itLylrFLEK
Z7rBRnUd7Re7bL1e13GSkia+c42+hn/ApsquZ/iVajKcSfqMqlsr1nyc4lJJPacjmiMEXT8Uo9R8
0Ym7/7PmC/1vENN/E8Rkab/P09f0f6Pv0v/oPv7tGx0KCuiPnPwmNtky/0w+/h7dtH7HXxFMChlM
jnAd3dZt1VJtRyMm5q8MJsXR/mFDSlVNoSJIWx/7zxAmzfiH4UCbcYXq2MKEqPmfIUyK+Q+wlQSu
oc/XdeYOtvE/SWH6l1wjy7IEKlx6oM7qUuIfv8TfY2xcKuAxV3qSUqZuCeBB0F5uzZeeWcZOmapy
l8xV8lYM+P8lPXZFQ26QtLo4NI3a34Lk6W8TVTMp8pHHY0x+0Nv8e2bX93r4Gljxu4gucuZc4lMP
JuUSjbZ9aSCnLxujbyAyKlVIzHTsbv/2Klz/CuL5t6LPr2UCsJTAKMKt/pbPs/5hLn+N4Im3TMNR
nX/JNhKOMENnymTgjiqmuVa9G2Lje8aoQQomXXSbcvYun/Yj3icWn3MLfPurHLDVmAXHepXiBuaY
/t/kSGn/NTaIX8tGSGYZqmUC/Vvjt/7l+YYPK9UCJZ8zzNCx6il+aI32qyYrlGo2tDd25I5HpbZa
0lVLhlBIO9U3Y0Z73UTT4f//JDnGvzxNAlmfoZK/hTsaC4Ijfh//rylcGP9psfkzDrmt1YQ7lAuP
YQvh3Ekdc4tbf1+UaXHWdVDURjtn3jiX9UGM832dCFyeNWps4CbJcm44ZGNqhLqDqoakThGDOOHB
QVrpzZghoNZHUKFLEl7mUu02WmyYQQPc7qJi7/Vnfc337E338vslywQI1Vrsr45hwoINsbsim+wO
v9/w+2WG1f31I831R/71Zb8PtDpkRScqVMIfeUTHPoUzA1TLtIpOIeAiEAHnc3ZzBIZR77Szj2LR
uOBeVI4J9rK/voSc4uaYDNWhXh/863uJksXbMa8U1apudr+fNJOo25CwpAV/+6SCpk90Fjrb9ZvH
rrQOiW2cLWnAUbYiScj7bJF3+PuxO2QLtQulRUjOycVZ38yU2XY6tOffj34/r8n0Px7s2jn1TZvk
0Cj6yHHGXlINJMSuBsBWcIo8/X6uwC24+Iga553eYxy0+9q6/D7y+6aPuhtTH+bD7+ch91MGSYhi
vw/+y9c2iq2eh/gzhNBIdEhFjbXMbeI3lHNdzCvdk4nqd+FAnU141UJpbjmXeX0Tu9Fy0UKmFB1R
0b+fB82MzrxukcWvX5H2BrjBRk/pzZDsCnrL8eOJwRgceMRCePND+SFB5nidhqZP053iWce87VsL
vXvOuxz4atj5M0ZwDxeeexMRt6hDPwjb6juzhbWtWGi202i5PqHUoTdaGrxuSgk4dO200xi3+SNP
nudkzqNbl+OuL5hBjgquSdozK/yu3GHTISN4ns5kyE9B65IyUxPavM0TOEVZ1y17WEUpcj+CB3Ir
a448mTdogFVwVpBxZoe+6kziqB/3RCGDjLxLcNMGnTO/akpDfwwwJch7tB/qsgc/eCweDGm/AtSG
nkJiBfp+NBHlEAULal+qIpxZstW+kwk5I/3YN+Sd+E2G6hUKCAM/5Q38hJYHLqJWp++uC4p7ilQk
1BTkYaNEh9kqA+71h7wzI8Bk4OnQ7R85cjKN6hzCtTDDizjpTjG2GKxTD+RijZs5QiMZjw/CCM9j
TQRV0iKCLiyupnD2amtRdqLWiVwg9MdTcyyN+pMkDzxT13P4dJmk2u7T3kGMiKFt0ypbkF/5fsr6
k40ZjdCRHmUEMqXSOaeYtqP4e6mnB93gp693zjaHDm8yKHDniLYz6qPGsL4idWq2KJnjLsq9mlPB
LmqLPVOqLWR0d0Arh5PvtdTGs2KL0M9Na1sUb6waQPfNLwDazMAzhVj0NLn8Pr9sHM8IyPg7QOK1
tnrFcrx1zPjesMO7ZQ3MW/Me7PoqjOGUyPwW5OrFQIvla6K8DUlm2i7EP296Wg/gHlyXPRakCnNS
n/bYHb6BeGePOE3Utt3qmfXddD3iKIPY7apXOI53ZLEp1cHV7O/BdWHy0HCqNZ62dCJ+WTWZfND6
vigdPqOxVtSdNhUAY4iB6EojOdhVfpsazSMKy7tuwEo/dcAhhOPcwG+s7czYTmjQaNSKPdkLYDLG
adphw6s4/2zbZUyZj0S71FBNXxmrN6SO4b6xYSCY5g1RQ+qD1ibXWqf4p8ihLV8By1Pu59nKjv0Q
F4fIWTm3ZbJr17wZQfpcZfIyJcDfOJO/x5kSqIxFzxqO1jix+13romMnthwCBRkLtb28xwlsKH0p
X0bXMHaZ6mOvQIab4QWOLHBgccdoNSvA0giI2naUMEpdGu2aJhywXLCQ5sDU2Fbzx9RVb1n2y7cc
XBjHe+zY/B609mkuNzNWJeWucTocFuO404q8Pf6+sZk5oYoZBcf6aOYo09KUJ5GeF/73XSbOfJyb
VSBS63MsHB74/VyYaGRFR9hr97WlBpxn2uM/30Qu0ez//PD3Pd1iHarn6pACOJ2r7Fkk0W1TYBfR
Mzx/BlIYnFCcZ3OgDK3jWcvc+Bh7ON0ScjBThpnLZam7Vw1xPXPpaqexy+kwQ4SO9BUh1F2oaAIE
SrHGQs0BykvwoJdOdInH4QeVi3UfjhOYaRtFA6LhmOaOn5QuqfSAwSAPExOC/JzhfD/6pgsIK1FY
c4ls9pAOKSjuiBuoZum75gBabJ8j50D+niZPNoC1jSQJDg9iuu0teWsM2luiL2BvGucyzOUtcXWP
MOxTv3SiMKC9cE5xmQG/ITHGgDWmzvRraHdr5kslxU9jgizT5IOVhT90GYhabzgH24FgyQlojkPH
oHkoK3S9esvflMr+RYr+rpAthj5EDFGhYHcC9QbNBGEXqMNtp7hBDv8bX014ZdPkfx2ak8ockrEq
krI835Kjc5gxuBhlSsYQDO2ZpIcqQrFAnm/FYkCq4GTkXpHhIJKd/qCGD5Oam0g4bU8tm1cTAxFt
cguycaPTBt4Ke7zKgWe1hhHH6ds6Vv7vC+YqJLkZtXKISwS+5BjBnFinwRttiPdIleHFUVcFZDvd
CFGdDXZQJfmQLmOEDrgx0QBEtWv9ApKv+aoXZBYMpuO2C5pBvSNQMRHF2c2U2QMO0mwMF1ozrXiQ
2lYVYHnbKFGleTrH9j7thqsiO368c20aEr9HFswth4lL2OWQDhgBZliKhoumyWjXy+JgOtqdrRLg
XLftqcacZil6FdRLfh5S55XU0Ie8SI+wC2+t0dnRhahVWq9EmO1TVwCPhFueQrZkON9vYhZdkLz3
rj1/lwMtDqdYbkGk3Glzd+2iOaE4qC9ZY8ICYT90MCgNrXFSmbKlw+LSJ+5eZWUzG3b9MaQQ1Nh+
fFRjbe385C3sUyXcL4Lcx0xkbKMKOe9VN0OHB2GLMT/zZcslTX/t4C540UfoRfAuv/RuhY1j7XTU
DG+xzlRYagfIJF9LFXGzKhDSMA+Q+5dGt1DbumODPDOsOOnQMUg3uTrbG7ClyFSA9+REOHnwIjDC
1p9LnWJJqxCRLyjRQ0nWnWWwZcf5fE4FXWmTwLcqQbVQVLwQ0ezDvvlREJswRWdK+I0Ex/BVW0c4
WCvooafmVplJ5VxCuPFtto7kdXnEJyDJocBgOI/QGeiDVc3RiakTE+w/m8TS7/W4u9F0SN38R8/x
qtbrapLUukZsRslVJhzXz5fsnMjlbCilzsCG/r6OXgPu9XpHPY5WdD/rVBdybH+MptqD1uMljK/l
3H8TqwQDySzu4wnEWJ+RFuqEt052HWDqe8ocsi3bPc2nePIjpZJoN/yi17yE5dUD88MEGYEtEKZ6
C0cN/Fy9i+flVMJf3eCE1ciOSNg+TIuY+QaXFeIrvUFuoAuuB2ER/TObL2WooQIdsD7jhttrQJs3
1ggnv4kjqoQ6Pi9tme+toqP1aufEPgxPI5kzO5VFGKtXc1SHlK6uZr1ZsX7qohZHJ0HBzErxV0Fy
rurXJdK3ZLZgJ5swU46dtRkHQkg6jS0CaqLAY8YJR+VK2uKzZqnNO8DrEPuSnmfMTbqnLHe/GB48
lsW5Km1w6J1566RJfQSVgO5PRbzVcfeq7p8MbWwknW/NWXVmmPcMaqGTHVl3hp7+5IT3bSfZnirQ
wFuS37k3gbBXPHO0LG/qrOOOm7oWZlZkbzS147QkiZLvCmr76ikERj2viYvdMrG09yYg4IyTYpQz
PgDp0kLFRlyOtCU2h0sz2I91jfvBSAsbgrcz7NFAJ8Qt2T3TPiO2GCrCXSPsB1ANtholrO6kVv+Z
y6EgyFDmi7cwoj/mMgXqRQVRHh1JdIv3+26dcaajn80X/H7VX9/w+73GkIPO//0s6Cq+yhXPmRzA
pMRHTYk9d0WgFvZtiMiNmebslZMLklzf1NZkbjvXvYmZJaMKf3cMDqpxsp46lPa7h9YbZgS3pUX+
rkGFYqGyoQU5YlN0koYBfBsG0pziVYGnbmGSb6lMfOpXozeAPLfaV+Eq56YE0MJMAsyDgWxWOSUD
BZTudGeDjDlROpTe6K2MCuqtjNAu9dhvWL9hVloJ4sUBnIH+o0ClK7Qnukh+ltEkZDIny3aVitg3
sU2E3zhgRcIuRe5LBQVyYZ+Gh7VlWAnHCX1dYYt9NSI9pokP/n9hfFxQrrTptqsQzWGrpEnOhLSo
6we0BNsMr/xuQJA7cHCDYxIA3UaKrQBGR9U9Nuy8qCfqyn4eQXeYcaUEQEZohmIwmzPj3OmE9+pw
QtSZia4gOosITKIIGoJtOjPQdN2kJ2CzVKDUS2fmOxgxTQb69i1/NioTfSqPvcNQKh7dckt4KsMi
WTFjQlU+JhbBoFGGNxjCP5c+CCIU8INkMKk+qBp4hQS/1bGdUO5Waj1yeUxB5JRKQPPFbyxGZ6hJ
ycZMGuJmVZ1YextIlBD1Hn6FsTML8o9jYl+z0Lir7OyBq1eb5bbTu3qjoZPyu57bKSu6w1jIagvu
+NQDdOuIOerrAvxAlj9yjcY7+j+3VU1FaCrUgZQy5kHLz5DHzKDHlED2J36rtP7WRwxC2jonRc3z
H286lOkkgTtenI2PZFHsqmYAiJ7FX0PKMN0YSOoQj41dgJjXI9xiy3BMS13FlZ8g6VvhhVSv8OPb
4XUtwirHpKiE36mqtAqqXiO0rgTam9QrGPCVdvpLKOFXdQxQ2Fv+X7gkRiqs/fGqLSvLHlMrVXLZ
xd6iotrjLih8IoW0DRBe5JvaOFNDS5JNlnFnlxZnP35O1ZqrIF6Aryp/xlV4RBFnM1jbOMOgMPxj
ASLG51hZjC5zjgZeFvX6MedAfRzUZ0XBEshJ4LNcsfQzg8M0onQr1PeBiPZtpveYO0VCq8WJg9w9
DM54dY36bIuOkctdU9PqHDK8zqEF2gEo9HYMkZY7BJq2ki2iXb4wHq4ycQexI8/JfNPI6aEfGe8g
pSniBmhUpj81fRjgn68OoWmuEq/wGfiPuxHr0hon6bxPFHvbJXn4mF37ZmbhtXWPWAIkbvh76n5U
UPDPCJg19LfoZJ1eACcPEca55k+dIfKtgacaCs5BgCTU74N9NzAXVmy6/V+r9fFSl+jKHfmuIS/L
QDtahuUiSE+ehgqDXlzfxsNk+KFQ3hFi4jJUu59IpMhGHWxzlVM9yJzboVfZ+SflsxyrZ8NqSGBd
ZRmmeJedgVDZbaHdae4XxcvRqvstAoNngFOjb7M3ECuBhQPdFzPAhZuqnrZsIOCFXGzkzQNzEEIs
GO14dD+1jXpjjQx41D5xGeSYhylzDApWBVpcQ4lfjuZZAl2iKo62Uc5ccUCRn8/xU5r2yMsyK9pn
2TMYroPD0P6MMsSUfb43mPP5VmqjwLE1DoJODRu4cvH/uAsmBoQDZTlRU1kuMSq+jJr+oQKE0tOK
36TGcKi1Mb00/CFcZmCJxsAmgtGL12wNBy6ebcMAihhEeoyjcy8W5uwPSvJY60pKj62VmHrGLRgm
DOPyHb95oPbCpEQoWQtr+Smb0YKSBn1XRaxGsYZZYCEXawezFqyHUoITENqpyuebycQDUCnod0lV
CAMzUs9Gcs9Ensa5EozFQBCZ8tA0BKPX04fT06vPe5feiozabRs6YAp12hELG1EhwxHvSdceDW6G
EhJrXsbGs4oT3ZQE6hT2GgWCs6HRp0A3DERbIZcacs8zge34whLTLw0HmaS4xBrXX2+przA1o7T/
JO0aU86gyZ1CO4F+Poccd5qOoWPNO1kbJCr2K7INVE47qgdQNPpOse5d1FPMCysUTejmwRDuCZa0
/VxAXanWWgoutwUmCU7r2psjX82zxZx7xOqiabH3Mm84TOES98dh3hPX4M84EoKpif5Qk7FPFtaj
GzIV7qWm+/RparVD84JYiBe93qrlZB6nBXySIV7jUkXvz823wUNCUcsMMF5WBr0N4y8tufa0LKMd
3B5bC31VFkrHd3ukTi6QlcC2V31bWZ2XxsKOqJChx93T7GICr+2UgBcFlef4OXG4srLq2Kpshnlf
iaA3P4yIsJGuWsXB0UGYaB6jodNu6HF9tHojybFBVcVo5rNZiOxTzQNHHVjO2WJupGGeJhkdMMVX
QJSLz6JZztMyKHcOjPxNLjle8J83iv6lro1AdHIxVl6MNyrZ7R6B1ET89hlNTcFFB4DPg6TwR0fU
MGgMdpLyWc9ICEsQK7gTEG01j+kM9+qL1cuPuVUuS4SEuM7Np2qeoXhhZQ6ixG4hhTlNIGp7NzRE
Z7hUlju7zx/yJs6OQ538KVFB73XaxA7KmMkMG5x70ZPeDOiPqwkVYnIKB+VLw/kUG5xRNXqlujOd
Sej97PT52SZS1PstfkZHPfYR2WJJ9aW6BoCc2IFuITHsVT3uTOgQ5uTot9YwBsQ7485pr1J3/LoK
H+UEcczOxz3JSgPzWZceZ0h7kiuWWwjW4zGCRWlULdtJLMcNRt92Mze9z/Eemxxtwc3YjRM0Oryu
FRtcmjITaOs/hZYxgzf9TFTTpU6pq4kNnTwL6hbd4mqNUbNuQ1Oj/SH27IxcRYahUVhoe0NSGhnD
8Fatznk7ap4LbZDH3o2nW1KP8AK0hIgo+gDntP7SLJAqo1cMJR1xa9bPCKW3doQrkAZCEIuBLhxN
lIYTWtPa+NeB5s81M4DiD2aZfodp/tDhh0XcEN1h4K1PGcg8KrrzKlMWYP88sBYCJ511wzWL4lrP
42A1CHHbtQdVWPcKur9lTk+qTcylzrFS4W7bhnRvECXwHpD66TBjPkOFj5h7AbvrsLlrLvbaHtOX
U751FckcYwphVdDTXEJtBYVSVZhKem+W866ZmYRlWbaFqvg6FVrpqQ5RYS5glm05FRNSDib5in5r
umHr58iC+dU/EWkN3ONMxCNBb6HucNBpsLe61HNMjtwac0HOVuwoa7O6tJJvFXfLnaq4mEnC4tYm
ViwHtZJOLAGq1T6Puk6WRcMRNlHbL9rWbOcGPo40TbY15wCao5ySIrJdcUJRsqRdvIMgvgx99dBP
b3rFbeS4TngQVcnGB8xhVll0CvvdkUZGn18OuyHrTgSZ/pHjHN22dnbL7km2GMogLxQuf2UzPks0
OZ6b5+DMDMayoEVR///aHqPUS5o1MI4o70Lvj65G17QZJ9ouvqyFtcuHftmIBAfkjOjDh4Vw0aP8
LJgUbYhzAqZELWYqjbeEtbtTwUfL8kg82VuW9FeKdnsb6wMH6IXCI5lpcsVjUOMGOWOxJFHNbkHE
isygIbhng1x9uSy1vf4d9e+sLtCL2shCLFF/gU69lZVCd64ulqAlLRRJjuUx2URKuSy7sFtukAtj
38ZUsBmxp28stcNjo2wBqAqq0NaFlUxAleYSCJOayIScEBV86h6IFV9FrxwdsvH6+9RZhfnshtaX
lbKUxup91yC5UTDLb8KK81L3K2iF0+bX7Nn2Yr7hzZg2U4oUS8OEg4EUcy4j040riWMZnaXxOTjE
GBUY8iC5Dx3aZ25DRJkuHdTuafRYjjCe5ZyI23KqQWbaWEYy3EOuXhyLAkNRGSfQxuiLwE5Baovf
pxBISqxYItrlFZAFRREACvJZ16S0Ys6CfB7YnmbtflIMcrxGxevy9ADG3PHxIVFqMs8iqhb3nChX
RCrFGRaOoy5vtMIcglZkt8jtQlgC4ZPNneHRw3/oSjAdWcNvnaeqR4oJ5z3mmaOiRP4iQhgCTftW
Vc1HVOUYzEJdR9f/7zSdV3OkSJhFfxEReJLXKso7efdCtNQtSLxJSODX76nZ3ZcJqUczrXKZn7n3
3FPQQVScWypUEY4PQe1+QhSGqpSthVPA+5TZWf84RQJaAVufVbCi0w0DXskdU985ygCY1tpERuc7
+zoW46G6v01zLPY5ZaRvjEfptzfXrjEqLHtnZAEoK5StumL6Y01vPvX95FYYxsWtmjOCT9tb3TIz
DDDHFaQrVQz+rca1gPYuJ9nazcaryvc0R1zsEGTZ7eOy/1sVIAG68dQFgFbQO3l3KElVk3YV5JjR
ze7dNHYZeY3M5pgUWjUmdr+Te22F//IWyzydd29+y+xt6cCYtiL9cWznl1vtVI33bNbs1+jnA14z
q0SYiN9i3eGkXeFAJPyFhDA/MXHl2/SG8mke0UAtDL04aDZN46KMwuB8P/MFVwQKS51sWUw6pjjm
bDFpOiuORBb0kT+3n60yj431PltYYMbReWgHATowNmDmlMHR7HmuDVNczFg9MRUro4q582aqKArt
RZyciSIrVukDume0msoifQbBoGqgTmGrw55ArcOkqxofJuSSEWCJt8Lr6hPkyAf0nr9JLvxvWbpr
fCHwanE1gC480HfdjKzZWx7kUbP118w63wIc3FMq3V2M0OkeBP5jmr6Fkp/IMp03p9aq/3qdt5xG
xNObmV+YnRGDtWlyGQV6uMkWf5sb9kUqxh+u1byXoPrPFiqALQlJ9uOSN97am8t/Xsd2lIXYGLGN
eMp08tfrN+5AweiSp02oN8dzu7S/YXeYGcQX+C+0yPK1047LOkpyPgZcgX8dL/gjzNH/qD4I5LmO
4aTgnS3/bOn0B7hTp+qTNpspEQnGawrKZ5P+YhOEiF170ZwHbUIoJv0JvkzkhAT2aaN5AZM7r8I7
43xRTDbJxIlGhfHdNrdWTNmLA3drVTK/BQ52UKHEtpYgIELNIc+wyF5Rb2gCnPde2H/VwE9Wle82
+5jNqjYqHw5J/lNzpq1xf+Epkz/9pNkSIz50iKVbFy3DqyT+JX0xyv2kvSZ5FaPvhRLc9g9Se/qQ
5c4xnqW583smSu79eHVxmCyaPZbHaPfSVda1Tnp5LSt7TbRhPj3FDUyDxeGunnKTMAGf9KpYHQ2f
2CwU4KuAEGUVxsXWsV25dRgm1xXXIq4u1Jk2PPeg8Y+xM/nczO4b18edmvm6YDUKEetvJZoaQDMx
94P4imv5at6bKpSZjGx8tRwcB4QjywfOblevZwurEwL1lQrT8eS2knOMC4/YxW2TgzVKvHE9OHfM
IVCSqOADEBrArm6GGfyAHGdi7zq/EENYdwGi28HUdbcz3SPRW2Pkwx0qkLxngwdkDOpFwzipHSCI
+DHzl6yKbzMLFrZP8Ls2rXa7Y0fWUeUzMohRbOrYv7A48tHJyo1i/Xualb8fZQqurisjEDMB8251
qgLvuRBf4Nk96sKlWo8MNfDJdFfVtetlLlj0B4Qq9511AuSMzNkUa9Krl3MfGtx2RbOTXfKkXGc1
TcztpZH+dTv9mPYQ+jMyUVd5TE0ikvG5rhOL2B7xA/uVBZjmXqowhHvJAx80GTkJxjLyZVaMyNnI
pTVgaMy/u6RDrkOsQHCKTf0bt+sJtKtH1jBoVf4f3Ogm8bnGRH5Ak1ZPfrk8B3N4aizWyM3AHEpf
0HPeFSB8UINiXhuK7hyUG5OcZfjI9Btd3aOmvbFxbuWZ5LnrcG84hMJn7WfG7G0bx0z6PXdgk5K/
FcQlRPh6nYMhwodmaj7tCoLHYiMaVUJe3JbJoVz6B20QvdBA+QUaYH8L+2jqPNxLPqhRCmH14Fvd
F/oDNjZiOlKDoTxuZ/KV0Ckbdcx3klZSYAgj4WyFHcgnSbFgz+eEl8CWTEMgh/NDxImCgeOJcMiF
5f8QDTP65WSQz7q0k31zh7CJglSMNBk+AqP6YhOxKigC0Den0ULw1tkoQqo9a97E/FfIVP+BLMzY
g4OIRGxFPKBDr9INZBInJAMmwRARwUKFJftVYXcPQRawPjXVebaT96Ef4y11yLtbtvw9eYV3OFbU
7vgTkYL3LpQGE5JRsPBNzggaDl2Lvmdel5JuWfXDmYQP6nOU29FEooZXaX2uMhTI5DFCQArmg9c1
DoKq+F8zLFsVoqvSGS2A3faPOguhoVsVMzIWRVvT9Z64F98LuCBRzgeBqqp6Jy/4H6qfcMd7+53g
cFqhkMQfP+6PthX6uIT68ATaH0JLHqDwad59kZhHJQoVNSJ8IbOdYz+IlJkVxwZYXtQ7M+wRMwHT
LKbH2B3o6fg7aq+DkAxyoa8I6mpts0BJVr1U7O5gjfTJQ1YOl8GNt6UNjsArPEnKrNwBnFZMvggT
ClyoGZWRnEb5iloEkzuHKNOq7GaM2B98mgevZ4+SpGxU/G5ktWXYR6ABxc4IrIOtCvSQ67aXnCIe
7bUsH1jh4qlqmicA4OYqoDnKCbezm2reVyasMiy26y6UEhgsBFDB9ZDW+Zdd4gloOLdb0fw2wWBu
LjX5z3glMtTRi/FYzIQn+YxV7Fxzq0uohikth0pBCsyMiR0XrwJy8TUDeYAN0vo0KLegfcNm5pmM
EXmH5KAIuM70cJr8gyXGVsG3cJrfAdD91XVzmLvqOSsEQwlTvcVT3QErLl5KO0byGZOcXRVsUzFI
5lk2YrTE+YBEKysYuY5F7KHaKJ6IGCct9RonvAmJs3lYAtxwZtUePR7GmpDnPsXGb99ZvfVQAkgZ
IlDfhIUaj3FpQfxVGKDtks1K3RI0HkNs14fBIOw06bDFStFh/2DvZ+KKSksUNjUh4WsyIL47J/zM
R/VeCf4jrLN4+96NTDgXwPCXniVH2OZfno+DBYLMhdlkc3VCymdDsEvDWebFGJGDcmc0Rn7PjwA5
c2wNPe5sVyd7uv4nHxHaKivLq4tudV0YBE40dHXF1kPfhk4ECCSW8ncOV0woM+yC3GU2AfjM5kwW
IQc8U8t9qwOaplrt0tH7kQl2XJcPyd5Pwn1MLbBWs8tsWc2keYOMhooGH0Q6rHz9NotGJOQkzSf8
EQQdOaxN2d98UN2uQi/TbnSKp9EtWPy4xMnufLP8CQc97KVOfyrD/s0bAj7RSvLyTbfSK8O1lTDK
tqgVWCUZfxo63Ujle8+BVDYO2bKJSz5gA4JJI/T1xmdhTyoB3m/V/eAhOsWDH3+hmdqYIwkaFMiR
M1dya/eMdsj7uQj7LWn6GxELEPzYTNH3UdF/AZNnhtUSk8CoVjS8OpBcsD1lGMZQbC60UPV61sxf
rYQeR0KzXougJ7CK2potBylUajwIqK5NfX+iSVmmmmRKgaObMfTEIoK1DGS2TmFxyf6OoftYSRVJ
M7+V1tKe0GNoqrhz3qRnayBzcy404VCEkVNVPggjyY+AuuNHn9VaMWr3Nh0t+ok583Q0NIxaQ4eR
SV6bgFfARbY8YJ587AeqHj6RO6OaSmJcwFZ35MJ8Z7mlzzY0yKJhTOkwzFiXI3vUASiYko6xdurg
RY1KnopgAhNfBtsu1lC6CAhm3vIaWkfsm5waVdhHbtldQg9ceiL1i28IHvr9/e3SMOLKcY4E5Py6
2gWYBnbB9/2fQFpfRP8xh4uNH1Hov2OVkSmEHGmOaQXN5SHpUxSy8a9tKRkJDeusNKASkW2cuphv
LCAbGyt2trmbZwRkarESOLyjwCTTLP3TWPPJ9aeGEh+7hzBI6UtCIuJxKBO+QgGoM/8NVxe2wALD
DZO1F2NZ9aXO1wv/aofGcBUwE1lS4kqspGI/mcHYa7Id0hmzuLfHUJOxEQ7XzCTWvIynv4NDvFme
knGfTMFz5wAOSDUG9QFUsjU+DXzeVXOZwlGxoxieOz9B+yBfrJiUKKn5nHkUiZ7V2+xUOqQ2LBjX
5FpbwOaddaMHfW/Sj3hsvI2yWnZSErUnskS4/LzoiFF4CioBFyKbHkL40/R40l5X1FL7bjS+Ki6z
1JmodyDKHFufZYJZ36wFqKg2XNRpJrpoCJm96lgMdQTCKvfLM3muS1JM1mnmPfc9FhJdTHuTo0Eq
l/lek12N6S2f0nSDhmzjd3TVce//+kEh7wxXSkiF94zYJsPggccxC8Tl0Z7lIyfPk9uAk0E/4CrO
jsYJAoYNH0iUCIsnt2ZbjOqV3ItNlhSXZOpKUHP9sYZrc0j88nVJhxcPwVKNhWDlaviBaCHWRdVt
DDqQMkfokrQWUjJnlt+yYzJn+fabMZsCYx01lQlmx4VYeoBUpzm2xMNEljGgyZA4w/ukPrGGiCIl
ISzR6TbCYrZd5Cjos0aX1zpmXNEX9tojyuit97LIbjJni4Lry8M5EzlsH17T3jgjDOA5d63+yeVk
puBms21W8b+aDftWpnKTV0g43DuYAlGSGwHcnTeds2zkVw4p6hYK78cZET0OOREJlOvxQqqZ9Ix3
ZBgbuaTlGb7fEMlWemv0Z28dtoedMOoXM+CNUwQkqY+L+SMJbF4c7Z09q64J53NfpgkKtjMwOupY
0x94dVFa9ky97VJ5x5hKoMMOuYIpVT7qfKyixnAuA9SP/RQmW9wV1FsKYc7iSwjXCb7zIf5jiunH
03lKNbpcVT8yi9WfAhHWpuYzdJElXX0TPgYFE/5pzq8kWGCPZ5S/GtLksTAmAbaljeqQ13PoFj7M
i0syrb1AEnNsAHXFzW6cbwtrlMs+w/EeQ0Xp31sJN6c797eMBQC/5SWTJWUxVfqONr5C2DgdYt2t
YFCZp96hm/Zn6memB9KZLiVUPoB84a/3xNLZxR6Beq8K5vccTlJUaTZu0I03qhTvdz2500kyarKB
Y4SwnXBiDOkYbyLFkY5ggUBgll452sexrJ5B3Wm2EoGg5p/2curOJGqgq6m/jIIIh2F5wDs9bjA8
p+tYmyzJvW8jtthbpCWxuwPs6AJ9WuCXSBJgl/GBEjwMq3kLuxTKkfqdP6u+eGPi+oTYHgjO5NOR
Mh+N7fp3FOBlOlRrRALdChmeiCA/FBmp6FadnRzRMnHuuOZsFURt3HzFc7OHv41BUWW/uU/gXhOS
e2iQCpGgPUddj+XVZToXF8BBcMhQz08vwIuei5nf0q5tti+K91UQ20eMPpLF4LAJNMTijIQ+GHXk
bGEK2i02avDYnH4IXjvpfEBtBjC2Hr0om+wuKhOL+esMGNFge48Xu93MqUkkC/dQ4iBB53lJc1Xu
gTGnKLzAiV0lSo5HD3BBBbhAaM2iRTVfshME2N2PharCZ5p0ZA2VvkfmHFSmIhOfgC5YaHbNNhly
HW22swLyw3iEZjN79lGyrfpOQM2izDV88tYE+plNH1R4VqnE07AbWc+EztELYVDU7l75OQLq5NUq
zIsOJAyqjqhalpLn2P5SSHhW3sKU3WJ6ZHh9wWtlfZRB/CCHnWhpSyw/eOOKsyJMIdsmpFGYCu6R
vg6vAXzl/WRYHBUpt4hxzwJLg8epiSmindc8Y53QsjVcF0X6jtyLnhzgC6vkKMwaAKg1Sli59qac
lVRepz+G0u7GFxXAVz+Ffh88FvofenoE/QqaSuh40G3bOV93Q4iMqnr2S4XWf6kPiC7gbXXcDsSI
vche0giaxB462DgHtqkD2W/4SVnWUBEZqlg2TtXTjYVkw3YBDKSY+ZxqiXReQts/B3PCY0Iwa0Pt
wVQclUPJrxrHe+WQDsZNxYoz+3JZvK2wNlJoZFHaNckp844j4I8NI/6PdkQvssw/IxnBzOJLlhPh
cohHirBYpqjyFJm7cHZKJGreTL9eJUjpG7F1PPEw8FnFtjpt2rqRu8EUP9pOPs3g1Su1e50qzswG
GRQeFe5e4DQPThkbm6QR5EkzWx8a2NEWb9f0LqclLpfPi4VeWU2aoS6VmdsM29TG58S+X7NfgiRZ
OiivIeIyP8vhIZWSkzD0vlKqkY2Zo8UXDZ/0pQXRVbfbXlo0kenyMtRoFT02rljwTMgC1tkRIqpS
Tv2aGLBK4bagG2tY4SG+JvJLHFIQF7Dh2x2YldxelR6yUMY8N2QFyaYKxpdWEtUr/Zc2+WOk86et
6XG1MqnybBxQxjaDpIJU8VzRSvFY83e7J2tP/PNgJsekx++wy8OdNek6AVvIKzDHy5zOP7ZlS1Qm
pPyQjbyaELshN7UeU2F8BGXzYI9yZ5suqfPwxAbvozaK534KbgKNGTv/8QuSlYXcg7q8y3iwmTd+
tAWCwqb/Bsh4GZIEV9vy2qImz9DVnADBkEubdSIqUhsyVMxLGezsbFRR4bCulvMVJMiZzf3BbdO/
QruEDgTDXxvExfZdyOWALm6dNjFJZyM3sq6tk5GQH9aBPYMQ0eqLMqujEYq3jjCSZwKTjkFY+pHj
TdMhs3Cg2J4BOiX95zvosRwTfhA7+aMaFHrInFEmPnh1YEDT8vEhdyZLoA1m6YvKMM/wcqyGeAFR
RSLKnkgirJxwMkAzRJYUvIc6Fg9Di5Y7ldekSlVEP4qZqSCHselYfwbVRhcE+dktgFOfF7kx1E4O
MQFTFC46Bn0UJPF7Bu8nEekNpfY5CcYHl858nYFOSQbSoJZw5ybuE5cpwNigvKvQJ9RlFbO56pRI
lMyTLF5io3tk578bck9Es+U8BHgB0sY9hNqeGJjJ9znt32GFIUXAowM/zfBHbCl3ge+CtaGbgjPJ
O0Do4uSMCf6QGHAfW1k+p7CBimHZaAP7SOJZL2aKcnzARq6S+LFT9itL2fd5BPYH04Opa8wEsVnq
cadB9xDG8hGTEWFQUlbpCM+Clh4l5myeAATHid6XhUlsvOn+sxijeXwkWmSjaEJAIsMep6D74TTB
5LXUeIUodJzshTM93MXVfEvr9Dsoyk+0x8wJegZMFaM2DaFl5c5EDTSkrVd9nqwtJw0PZKW8jsmS
bgBms9zz403mlP0eHRhs0BOzj1suoHUtyy8DRLlLcxqSZqjDTUeywirR37kXFHurJ8eN9LlAjvnG
auWByd5vq79JvkBD286vmaqPlj/9q9qu26bT/RwN+2MZ8+TbUEqiqSJCsmzoJ2K2u8RJrGzLvcvM
wcgVO78etkwD93DEdUTK2zvPx9VtRohA3ruTcea1vvUyBdltDsz9eBcJutbW0HF6jKfEQ/bcb6QR
0uS0H3jEN+j4k1XvTIAj6nDnC+vV5hjC8LGWVOtNkn4qn4FrNb5x0x8sQsyRdoc/5FyyjmJrLKvs
mdCinZlyjQzsa0s5spALaUn/S1AJiqtroJBZ+LBH6TlsF5geimlybIq3OmlPQYPSbnAXa4u/Cw4K
ROJmqnYWKXTpwE0ehtVTKNzDHKZqAzWMEpcRMMp0d9gCK5i3fuX+nUR+7EX9VCNCKD15pNZJN+6y
fFhi0Ki4T2OevZeNqR/Qpa2GUi0nOuatAhTilxow5RKTRSOeujL7YDDORB3JhpcYZ8fU7GuNtypj
fYwjhQuP/jIx6ZImm3+VKhMVzPAFOzrcEtw67jipiGDJp4uJKWopNc4IM6DlCXI8LgEMyXBENMrI
Ep0qmn2dbojdeuCYQGAQG9DkmfQmfVKt6/uyL8+drUyaZ92027RHeRyqZWf0Pb1nPn0vDPAQ9XIO
lSK/WWH9naTzPqnY1qZm5lOEsWotOuA/WkztY98lH7iuHpF0EzNnjfUR5c89FSDO9aNOYRGi/H8z
Fj6XGk/mvZBk0aSBBZGMzeUXOpeOvFWm0tPVk5qDp0ZIkjrBvlJmR7b0XLPqC46WrY4lAXHUPBWt
1z2FzAu/eAaeXFSRszn/TsOrdNvop53MW6sgJFilDfQgOWOKBClHZvzOkGC+IVIUqFJrcu0n41y1
IZjZ1KiiPFNQ/QZFJloR57fMcZxTk5ECQxzkuUIfNzjwtEu7868DOiSWJgk5DE387lN+HjoO2mth
gJ7klcuWQtzsOuD6cBnuY1j+yk9xF8tb4+1pENW1xTh4F5SJvWmNWOPS0KYmdU8+W+mLmnB7kv2+
hnh9wL4FFmcSsHVNPKZ6b3esNPrullXtNtHZ99TyEk5lbvEejD/ZG3P12WqPmu8i0T8mZnb2w3aT
Y/upf3oI1uuRPVmeKBNvcfbq9LybA3t4czKNnq475sWngWCLAnj4anxFzXKXX4TpHck8H0P1dxoK
Bhvl+Hcq4RAnLNqhsy8IhsROQDFqmlPhizRiyq6PpLmsO0jSqzTGaU5bCFTcfiHZAGtL22wMUmqw
TpBF62SvWZnUzM2b4+w6f9hifhYLvxp+nZy0x2efCEBpn8Y4YALcl5u6MB/qMW+OQE9+O1c8UQfv
VTbyXlpcUu3/4VCxTw6rGZ2QozzhXvTvJHtZMKDI51YR9+Af8MIeHMgjHv7UNSGptD022xLT93+T
PrwAB7bZqD4JcMNtaz2M8KAZtDEOjPTSYaMQsFbk9Kxj84PB+IGqBV7vHGAVYnaGB8CoMWVWxCjU
4XTq8Rk0bv0dWM0/MTZcbdSx5X2EHLB2tGqfjceAIL+3IE1pUd5vORT7nYkdvL0Z2vvn3yMmmqRb
t84AN1uTtOaITWiJ8lTp9JKVQHmHrn8v3bY/pX23VniWeK2y21KQ25n6Zk6msNjbiKukHb5UpW9s
FzjjqHmRffThU94Ff+xw5TYlv8JIEahKEiYmaF2I06hLxoarPU68g0KhVM5ldR6q/BogEp0Jhdza
k/XpOWQCZJ5zYSVI0rZ3djNzPjpB/Zra5ZPNldU7MbDOHkWIE87Ij7vr1PXt3iE4AxQRVW48Zt+2
o92V81e4i8ksGXJkUgIWmhILMQ4lWj3ADdBBcvSa6ZTHOQJBRgaR4dXTK5/daAoPaH3kY9+D0smD
RO3D8DutMuJnkuVF25yYeUOchaiFf7EmcTEy+Wcw4vJJ5dVlsBeiaXi88eSPB4opzEX+8D445UdR
waFK4njbpN3FdYpfdDSwxzKGcTk6aLaqsKsDtRX3bDzIQpFjeMFFLY2xDmpzRmgtd/jJneOcJu+m
g6JhSKPyjtYOurpniNRfXT901lPMZa+9j4G+TmRBijvJATyHQBG6jd4CAQfSPN77jWo5TQiT4zl5
T9qeB9u6O+R8Uc7u+uCOJf1muDQ03PQaiYcVd0CdF1q/9oCmCWACsaFZt0FPdjSLTJ5HhTC+GPtb
EFQk3ep2q4XdnwPLOQ2ZB3bYNt+0219xBtUn304OZrcc576H3SCRjDa7uGDMlVoDA2cSHTnophH1
2zDWL+ipzKgUjUsVQLPvmKQBI5YBzF08kNTFBVVihiDchkSydIhsRqUbIphJyQ6blNykbTVM7q54
ABVpEd70FXiGQHfR9rup8l6NYrhLn1vAG6H7QYwg3sDKfScABS0HW7UMLx1OONu2cRPyFhnzeK1s
X5Me+QluK4sabyHgPWGF4qPPPbi2G9lYCvZx9w9kyEDP6m+NYHg0VPfq3BFohP0dBikYJFfM1swY
gbMrz0uD7si0YphjLjbxoNKvjRNeuwLVRsKKPNLUBBsSPLg/uH6iMR3gWi7488d0R7JgiTjF/8de
ZScIH93PktY43BIqSPAVBAZSYI6lq8+++iaTaV/eVYiFJG8MDtva6peDrvHHIur6croCrDZFNJ7S
AEmWNVH4ZdSnXf+Cjsxd+Yl4c9Nw2OTK+xM00jmW08wiQVe7aiHPRw1Q6CY13UwXCU4Y/8G9dbKH
sIzs3CGRY8BG2i4eY6nixSctdxXgxmWMgsYtlHodFsOFGQAJEjHIOLQcu27p31Eb/aLFq5BWhoyD
csSkBr4l2S1/HYWri1ofuU+KIQmzDItwfAI7z2KYBodxrZmh7rD02dGyqGeDvGGzwetuzg7izx6a
RmcwJWMsHdUW4IjQ9Gl8E/1szdORaIc/uEd7WNfeA7tssNAkSSEwzTYWx0GyoE81GBrDfho2S8wO
U7GtuvMQSKZZmBFNeWmtNNFFVWvqz0H/6eNrN8zerZ+5w4qsZ4qcTDIiNZfb2LPyrVuNuMFR/YbO
F8TPDBPq/Got8tU3jCUKW34u8BHQl9MT1NbbZLLA9PK4uiK3Ws+Jc1kMhF+ml3xYHOWbZUYuYS4a
+AxR62SvVdX4WGQp6U5KvygLm3BgqHVqkF9UJiZlG04tZfXuxgWUoVS8a6wQZlzFUeojWMerCWgl
H7uztl5SfpnZ7oetBpUbJSlPqzuafF7Jn2JzW0Zjo8iYcKHiygJzdumYDkcd2x+7wl0x8VPZsrCb
speHsMvec1s/sHnLtmVpbcTk87GEeLAZphILmslvYOEBvFeFZ6et/Me0sKEO2lmzRUNKZHgpim0S
ctIHvnCYHc+ftZ9UR0Ek63qsNCouPsxQmEvOhUdaXc3ij9MpXZ4NiztgTM3yyQKBNzNmG1ykfKry
n4ZwHo48jm6djD4IPlHKo7KKfqsWhAfWQlk3CP0W2Mw8JxZ4I0K0g4Ll8b4kxaEqS4KRiuwBRaS7
FYSgb+f+J0E+/ioD0T/Ofn+1PYDQWVdd74EbYOR/oWV+F1VtHYQrn5E29g8W9anMrqX1EsIKaKeF
DDogj7ZnWWefoKQboBP7rGCh2U0LH9+sre0YpASZSz/cNUK66wnLBG5HbOYg/PK137J4sHCKUcjd
KlJ8DM9Dr2uMpKHY/iqtYPwlg6/3KYSHG9GN/GXj8MAthuaFqiqT9bkohT7VwMtujSqS9VTeV/fh
8kwm9YQBwUywEbLCabeQ6gzU1Np+gHNRrmZ0dQYDWqY4lpP/xdBqRkvN6+PYE0Y5z7wvq6611Scb
5SUoF5qHkVyhrXJIkFMuw/KyOUHaLV8Tv5+PQABQB3gxKtfk/tre018msy5eR+KaN2OfqHM2j+JU
BhmTm747GzJ3rwu92/W/r4qeSbUvkc77i2XsigBJkSCW/uINlly1hiu2gUrTy0imzthrb933or/M
+NqPtL3WrkQY8gDC02aDTxBcx18CCTMFIfgBvQ75ZgH18L9vu4VmDRObdbNkmD/ff8zHHLBSsUlE
g5A+28rWHffafjYCr41oa8Pbkg/h7b+v1Gw8Jejej//9kVhiY51MzoBzl96rBuP09b9flY24TiII
77gJkPXZ+NLEeCX++4c5hQHhFJa95dFlp//+LMtBU/iZNDdGVXkHNt6IqkereZwn4z0RKDQXGozt
4vn6woSLMGN8NBXBv2y5EpRXHj0S9cdDbg0ffcGv4d1zIQRM3XO8+M7LuMxkMZjNZ5BV2U6RVLOL
ocGc8t4xd3alNlaYOK+JUY5PLt8JMxn3JaE2sJmK58yS7mtMWMcu7X+soiyfSA0oVq3sjCM9m3ms
3dpaQ7BE34j0NI2apF72mTGuoY8jd/OKCSRqG1RbD7VEvkkdRm25GfbU0SYx0PDLKVK46xKPC8Py
Y4asSKCuFnlfKC35hJjeeON9z5tRe9bG0qJ/IsBbPY1zcXFNr+bOrk3Ykm7yYNQzy8Whmb+wx/o4
Uj1Mn1QOO5aV3YgqYp4YCJTjy2yQT+iivjj5929jCPekVQl3q1igvJR+2m2Q8ryC4GpgafIT2dhB
cvGMy3/f/fdTcqQKsu3uaTZZhQSiIxTHTXoAzu2lhQyTbxZPoUwruFc5g1PUNgVbIzKUkrWt8nyl
nED90/EfDEnWz2LOyIvQGT75Zufv2n5SZFsHzg25krdupOXtmdwUm6QIfgK2mX/uX4T//4WwHeO1
dbsnoxRb8n0cuG2zOC5hYVKu8a1P1hQi2P5qkdeyU8KqLyGxPJtmGpwXVom0UYQc/kgXWrbdzJFX
583ZR6UbhUkcnrDoNM9B0LyIsHMOc9qWm2Ye/MjwOaf9rik+PZgzsv10R9cEJlTxZN+FFiw+L7kb
Auq8f1XEtnEvCCUCbUdfBqP9nhvP3/XJrDD+aDe/LDFlRo6opGPp35p7Nu0Ha4k99B6Wh58xJvh9
gD1+AD/Xnycv1VFeKf/slaq+WlaJDYbA7B+nP/UqCC9UbHW+sVXlRQTo9bdWkBgG0IhS+/7taBrL
8b5QUo6hdynBOFu3aeaPuU1+whGEVCAZzbpCfSmZlz+5MD+Hu+aJ/JuqvtGwy2M6GkAFGlRSRffW
gaF46kek1OR1U/N1ary5WrmrpQbEYOKUAjPjZSFqJp93Vt0xS0VVb+zjIB2fqQJLsspiEI4inZ5c
55mFtHmueZHhxJuEJhK8q2M3+1wAZG7LRM0kE+FWFpYHm9gYnL1bjDxzkx7SHSKJjCgFmUOcjlvC
AyTVnGhTc0v9aF61O5jbnGbif7/CS+3sRM5Z45m8/NKt+8+2sQ8IZ/y/ym2eKIcTq8mfh9hJzwqd
7RpkM0eNVq+DB5Kikq5xTROZrE1AvW8IV+CK3r8Caf1/f/bfvxXKmg6iD92oatMvATv7r1Gpfd8M
3ielNosYh6z30Ko5lgtSuZrOtvcg/LIPU8C5aO2ZqHA2v2iIT347J88poVMonvk1E/d/2DqzpdaB
bct+kSJSXUp6dW9jA6aHFwXdVt+lpFTz9TXEPRXnRkW9EDawYWNLmSvXmnPMl8m2glPlE+mY5f6b
JqL1a3mAIUbDPM9fysWQ1ZsEOK4ytY0VHeUBJK+A0XNvAZpeo349Zw4/1k0r945mB3glysm1w1f3
rtDqymEkXPGeGXtFh2qHpoPu2li0V0jy//nCJLRz7lxOqcti5cXGg0oM6/z3DLmPvthGfLt8uiCn
sHIxkuYGHP0stagMksSBjSrr279A6wnu1DnrWlPu07Lf/S2NDbO12/+9SL6pNM4vUlP61pZV3zkN
MiQCLMeLhYedUoteQDHkHZHOuCNAgpd0fCjBYjn+jDLGdxFm1qOuAyxykmUotfp/CCyQtpZ9BgbP
sl+BtZ2MEChim0mLuHpk4sRY37VDzFQmiB+j0VQ7Tw5wviyjQxLlK2rcCJgd8PgZXGARHf4+x+R8
3jTCt57jNvvPt1QMis66gJNSD5O6ZlGozq0/0GnHpm1l7GGYgqDFU/2F79VUdg8L0HHt5A1Uaum2
D7C3jX2rpwZBcsfgTDjFpq80ssKseScfESlL0gdczEsn+9MvLG4Hh3Acr0FAOnctAdFo5B7CJEdy
zBD/Kwm+x1gue39+cloQjhunMbs9SpqT7+Xf6ajlj4vBRKWL+6M2es4AvUQC3IYH4YYs002bX//7
qMLo+/9+7r9f/e+jhflByWat+zwUHz1CBr8Nkx82HhobutMPchynAxmUlDUeAwOZF+D0dPrwt787
ysfvTufgMC9rcWGDRfGy4SHJ3GegbLxikZrebEmO6dx54yloODFU5EhuOHWrK5GK7k0s9CNgPHWd
gXZfOZNOHEVTVnoBEDTJOVP1TJvuOuzVW4So9rpxAlqnDoa3OHDIq2YE6SSW9TVb1v88MP/vg+VL
WhFxWrdnjpbpA/nh5QXIN0NyGo3M+SMO0AVJIZrQmLOaXfcmNIn7nE29b4vlx4TM5fKhJG0TSFio
7WciIOR1eaYbWTODmN0Wq3LZ7sPBjy5ozCJgRBj18HYTcrI8dVgS8bzY6JPLCnzhlnK8XP9VFNHA
+tNZpjz93apDmk93QY3WTEb8WDU58mQP2fDauZe0T6Y3zieIVxPaqT74d51ehqU669MiuzFnn1rI
Qu/RY/eLC9QjDmGLsZke5lw+jKy+55DEs23iA+mKi5LuiIV4xEuNxz6Jlx4L0DMOS1vH6+VNa14q
MECM1Q6QFe3nOnTC5cmgCKoR4ejCWE/iS+k50WX2s+FmEOyOnKQbppLP7cjJuxjfq+a5SoKlMYz2
7v/7yGGebSIzuUWSQ/ibwHLhMXV494Q+jq6r6RkE5pG85XVXN/U5qieyRJZ3pnGj//00R0K8TIEQ
CApCGSj25WdyRYYRfzmQsbcd4LNTzoirIYl70wWTd6Eh7t1AZNyonplTWTKnM9tnDKrRRlTEENfW
XuvSOsik/qDNhWhmMA/owxDRt+2GHS7eDwGi7TmmpaobPbwgHWYV1D4cBw7gjmJ6gTeCGwfT5aij
ZxfxoWMPP90kL+i677qs2IcSrH43beABHMqSI19hHlwPn7YbfYBdxu3a7lXTfhmGD8g5QapUltUv
DUk/MD6xGPYHx8AtlnIBb9MZHyclCW2Y8GTFAshfOlf05pINEY4PlcAQ5yb/Kob5ohy804xbm8zF
bu/4CW1dc0NJSyoDRPWdio7waLqtUBhG5pr6O0BtVmRYjs1UQkza6EUKNjM+kHhjMRhhbJb0QNGG
ekytIY1StyA9whYHj3u8BarybiyTfs/3k0MOfGIlSVZcD7p479zldwPNXEH571bKIasUcqdGqGdX
WxOtoVEFyY03midFNMWmMpBa493e1ZH/ZPUgNoRF29SiAwCqR32S4dHvTZB86IVDhjxDePEi/Tbk
72mDKDKeyP2LOdPohEwDldCa8MP2DbCK3FXLn1iYDtxMA7hIgA7DLstdpk3+cwkJ1XHM9M5K6KsL
23khYZXgNygYlP55s6MNSWYsPcqGcGOj2zV2SK5UkXBUMeRXPQ/YT+ve3HJwJ3GC8Fsjmb+4BQ6V
/+WimV73JHMQBV9fc7X8LttmeOtm+HBeKGrFzqIoNufPQYzDsdLFLdSYGoqiHR/aQV4rVRGvbmLb
IQYYvRYx1ofMlNda648sDohnmugjGYnics4ABbn6w+G8QCxzjJ0Y45oNJikXItwwx8l3amCI08nk
p/R1tfEUpJoWj1PS8J2W1R9ij1TscVHn04CYNB3RsB82Im5pRdouWS0lMw58WrF5KurIRaHJn5T6
wXc1d2/2fI0UbkN2xnhPomvb2sGWiS4g4E69tU751IUuLZgZedkk6z26z62Ja/sgmoKgn6h5qAqn
3fchvkLR+YgYfmfuxrXVtgDvS+IVmMTfevbi4LOH+1RgJnFzDwZMu+OgOnD52ukNV81FSI2Sqay2
KuGM6IaiA7yjbvNS3nDgxutlm9ZpelZD4D3YCRmLWrbq2FGHeNHgXWsfWFCdpYck9JM7Jf35UER4
nss+pzIpsLcUcdMftH81RnBzuFcuiUbkNiFhKYrwX79UK54izkTYiACjMvsgA27chMOASKeILlHc
Y35ghS4mKp5HL6t+C7rB9z7SDUIl07NHwntg27sybsxtiVzxXvoeC3UL53fsaX6X/SeWiXTv5e5n
iWj+qDswTQYYB4igxdqz9WMwsgQaZjAdPcZeqpIg8OZUHUXNwVhyWJvqEMYXM0ZjjtwTZEJBlJCx
zxIuSvIR921vXuihEN0mLfuK+g77FNdIocpLibT+StSEd8HksKNB8Nrm6cSymh+XCLFrVng3RNJ1
yNTRlcIF9JmZIFcpoqY6ltRC2P4CQV0+dY9CtGTdcQz6AFJ3RTMHOAapSL+Mk/GZXf1KlR8muEP0
8D+AULqHvw8F+m9pGePd37Ohz6HYgCQ4/tXXiRb2aW77r7CHaRdlAq6vohal5HZvLemy6AiX5bxL
42d7Tv9J4D4/sSO2VZnKD5dIrK4ybqDP2c8sz4CZjcUct2yawhtOjrskeLZBfGZMW116SNgbxQz5
mV1jnURp8S10v5bppPh/+2fXLdJXQuK+e0w/T4WDADJP7VsYWe1dkYT5HX37NBYfYOuK7zxu31NO
Kk//OYWJ6WUoXY3EDuL/ITfa5aQW4x/zQgLmXcvrj2mOYzTMI+LfliMEOcHTltaRs/5r9hA4Dx9R
o080JFWf1OnzTJW5ODk+haGJ2UGasRH20K7hxLs3fx0VXIEE1baCn4TlyWDsaq7Q4RNvZncd8opQ
fFcR/qJuHovXgfSjdep309Vhx94lbV2f0cBtaxucB7QKdZ5E057/Hv19kCX//xjnFGgbebSdfnzm
HoXhZDfRVhIlcpNmIxOtIaQTQ2octzDRUoRrKJ6jXV0FCbHnNTLYdTt7zqNj0kjGc4ShP5xvB3TJ
u7JYwu7bO7/0aB3NbdCB3Vo6S7CxGY6/jrAR7jpTOfdxiYYpx3Ox8llPD39PGZU599SVZHjODhyh
v4owUSc0NHLYmIP15LSiOyhXNtgNZvg2dXVhg+AU9PcwDafqYknzM3QchTeq4BTB8Ygs4Ng8p8sH
EUYpL9BiugGtcKTDMN38fUiCEZHof5//PQqtJdSF7tAak+3FzZrw9u+Db4n/PHJrcjLEZJ7+Pt/6
AXvk3/+aKNEHz7E7gIBBR/8Nkxdb+chocvmAgqIAyL5UsLRBoDZE2ds4yuBxYXkepfSyHdDP9GPB
FdJbxEml3Pa+KNwXM6rT5xSqE7Qe4suHIk6ePLP7tkZaRowNrE2JzogKwBEHbOPW89/TsQClzu31
OLGnYXUQivpZuo/I7JpjOsbpmuNDdiAkhJa+6Rb3XjxXh67D3ZtYWXkPrW9YF2oKTrqx96S4jG9V
V6DHtF19Ckg0vXdSgwyZoSb9bTH5hxOCONdxvmqDjJIoUvWDS2Nuj03cO+KNAfYrb4yB0ePfo7Ka
7MM0RfIGrYp9MGhGr7WnIEQt/adsKuPL3yP+8YJwXDcDsSqDbVVYHWamdMhnm5vM7qD8IO0kHg/g
5O6vC+knYXZUs/0kuR5by01vmHnWKJOKWJ7wfOwLktM2LeXIqzKcH0YU5q/y3kgJUmgcS+OWsC7v
xcgGmjcV4wOLLvnf6/rfp38HYjcr2HGimbes7w/wIcx33z7LtpjfJtpfRxd46NYzZoFFTb1kdCIf
FHrtVSVVc5gC/ze3Rhv5Xm7viS63txKI9WtEWZyIdNMjydr9t3lqVsUewVhw60qqpCY1yb4aScuV
RX8fZ6N5Dxvn9++g7MCH2LRyYJhmOyZCVUFe4xwwNwnK8ewnHgfHJDC2gQaehzjEjhp/aa0XTwSr
E9JiuCPNO7t48kDFEceD52OIjDt7YJJnRRMhbpxymTe770UTtDAJHQgAFZZ4EpoMvEK8eWkdBMDX
6+J/GorL+qgHmDC4T9nuD5NVqwNNiOKAnyd5NJe68O/Y7JGwE8xV+O4nk7PxA25iNV/D0ZnXQVY0
b1OWfI6Faf+SkISip2fX8pxg4R6p59GPTmoIUc1hId3i19FPiTOaNxn74MpanhqGwRsQFhQ5xsRU
sXuv6PKeqXGZDVde+DEvxvalb2iafbeu+yS9++93gJQKP0a+g0wc8mP+bnjTivUaEshrAObyLqeF
9gJcxNO9fpkHx7r3p/DKgQXbgqfROOQ0uMrhOOVYUJLlPFr4Lm+QC630f5anmQXpHdykubHAADF+
XzTkMm3vKPXaO7rhLrXVcrRtJ87bKHlZ26ceeWYxzf42LYjc41jlbeahomHmGWO8Z0mPNl1dhkQs
at50Kr7H1BijdQsM5GMq3XPoOlz20YTac/V3WWcBJN7l6seybD17hkaDO/Xrv6+xLyDzTbvwlEUL
M6CprBspsxJFUfFEB7cEP6SKb+C4a7AymC1hYK8WqsFDF+ByL23rbsaJubFUCPcLkAYmUsBcrYpd
hNCD3ofWiKG+6l3GiyhfR0xC29HrPyz4WIchxvXQiuif27d0/fgRwTQ5B4AlroqYSJC6vZJ9Rdne
NqfQWPx2uf4etf04TbV3yHHR6/w28zLj6uoJ7qkoMAwUD3GHWi4baJQ5sz5iFHeO5gQORnIdrLTz
GItM7+aKNUzS6d02i6thbFu8bi1oqKZB2koGnDUY0FVC2sFuVm8wNYMKtpK7seDUEOfeK0NpAuNH
lOzo+cuV9zQGBp7qtjinaki3YC5zx7EAOTkZlj+crtwXW8eoSPASZJwmgCdJPA2PEXsc6egeZ1Gs
KEOcELpa0OuKhmSP/L7B5WW+WL6l8DLF5LVZ4hJR7Oaz8Lc01j9aZ8Hj8iqshL+AyRgHuVHsr6nQ
54PlXclO7jcoOQ9jBnVpzvRtAED4djDjq+KKOzq9QzC943GxeeabGDDpo3IqNvYSKh/UHFgHw5o3
fiEuwiBZiR7uvOO4ViOTnDdMv7ah6T1E7Gc/iItyf4t1qYpQ2bgPlbTkHk9Vv23Kvt34wHDiFIUr
ESKgejwb3nOEn3qJXgCwxkSqSbdQwsGuNwaJXaW6y3SF+N4v7aMNZx53EMSHyeHMqfCpbVCY0eSp
ERB1sXlj2uETgLQLMv3uWPQvRYPQSQH8SvIzzcLqbIryMpIlBSWzOanQ7rdxEf1IdFX0O0R2wA//
ZbgEECYI44ANg4kdf7XNoUF4YheOzEBzBlV5bX5H5GCRanA3zJPYl5D8M66BjSKUG6O5cygy1CWm
vgacE/FPYX9yFi+sK8x9BbNgF6T3UcPVnfLtyOAvAXObBRvwMtoxLVBD4Ec263BrLLUY3dcWHcNl
GvuDCyImibGo1D4ZFYTuOX3l0agQB2hQW+GMDcbyyabXWe0ta/a21gjQO7/YAaoDw8AiE3X+InLl
s6ERdvtmDA9QlZ6GhgT12u1JARN8rQLwxFEyPAGxWLHwlPuiB7gEeaylkxOzVJi/ZZm8jlHTISgD
PBC7hyQBkwVQQpMyeyomA8qbJckZXHSdfhN9BWZBQqXIz62s0Ip3+e2gZbMCrUER3jdXhGyLvHxy
9zjhNLfSnO76wLMPcZXu3aImnTlnqD/MPvUIsPhdv3DCxue2IRdC2eBHR9FNu5j0Y17H7TgDGypn
AScdoXOOi1sAvsyZr65q9Dxe9jzGhIzP1iBA7Qta9mTVWvPC1Y7c4bZJKhzgJHV4lnE0xfyxxC7I
Wvq8uJxDSMpZMt0ECjot5IXq6tE1k+HgqTa9eGaDsB/MpOVo2ima80ZFFAvGkhiiQleClxXfnbNx
eTfLFHixohfSMdcN7aPneffYBELidcVwQTT7hvqp2i+pg4NkqwFFjjdhSI9YKX9zFV78cYIS5fiX
ofLeoNl9dH5844cTAIR849fud++hRUGPdJYzBABcLuOeojACBRcY1htV1LS3UfFwnzxGdvgwAPY8
1Ar8nRWRVVB5D+ANP7oYt3dQV6+q9PeeC23bz1CsyJpUD/cfCYpguApv36BqpYlUXYdykgjGwIjV
7a7Ey3Mo49Y+W4MPl+mFOTrR9Ib+RT2Qoa33ETbP7TYOk6fKCb5AEgDNTbY9rZtVJzJ/yxCBZpMD
2zPhdhVsaZZHMnSW/EaoZmMn4C8nn7yoUEE1viM3pjbhF/pvBYVn0pzz5dp0u+KLbRSqE/QEbfXV
LisDxDFUZ6vipq7GJ2WH2U408o2hxC7WeB1Nbu6kIkDTpdZhrhg5q3yO7oek2XCEvaNJeWp67xKa
PnbTEnBJUvJG+DeZs6MUec6R9u+U25NF8kck6zNm+/VNnXtwz5SWOydcV5b89X18471o6JQL+7Fv
vgdCZbdDy5kDueSxVL56IEsEr4BNJqGPAeaWmEs8zoeqlQ9w4lezqEiqM1HHO7zdlkOvzkILsm59
cW5R8uSMESGFQ8jiH4HOqdbcy54HYKqfHZgqpAxogMfrAbV7NefeWqPkW03w725SpZjTRfFuDvqe
o7K+RxzLZNtihtMH4mhhEd1AcL5V4wLb9dUIk7BGTqCBtHRws+iVJPyOKssQIJ2jlAqSF1pvjMD8
AXpj0/9B4mh+90Rt4SBSMOfjFtCohwh1sUGKDpyIICyFCWyMwWONVLSl0QEsvB28YR0V4tWOR7Tf
Cx5NmUedmad08czkdrnnUuf+q7HLk4wS78vEfizqEPF9gHvBRE5M/xa4FfyXjpHtQLzDnuQw1OZ1
wdHN/kmC+MntGsVQs9uMnA0KD9sHAkrsjiS/j4qiaFbOqbCyr7ENwtuwD49WkLUkTTTPHSFCd1Pe
X91cHBOTPups0A3oTRbcuPXqNRPd/eyAD9MJMaNdP21L6T06CqJbGBFA0E8dzWwgkZYVRPfs/cse
UwIxB/3IcUXTiW+RcrrlJrToSpuNu5WD4x0YtuPc0PRmG7t5Ncx6fjCnBrgowNPVODt8bzrdp3GW
7tPMim9j1ycOPuAVVG33m+LPRZQ4V89N/pYPhjzToHCKY5NCSB1n7MxKKYxiznQSvQ++cFJiQ7On
hTPJhev2EwbxjryGND5XFmdwTBgG+9y6aCmZcJrklp3Qg0UylmXt0eydG586cKut6dI1WKerAI08
lv8jkrJmY7QudgmZ7pZNj547AmJ8CRtzHn8Gm3ZU6IZEdln+upomvM/ZW9qChyt98z3S4suP37k0
MYFLGEJWs0QM+HOxL/HEWIF7b0fyeQZujLSxjw9KkHk9xfLGbrInbHlUIrNNj1x1QLPR5gyEHjd1
8B3PwD8nhdwqK29Z2z5QSSL2Cn4iuIlhQRZ7R2N85bheuKo5FGKDNGAzefDkKr2dO/PFqSm25pbw
04xlxWQwY/sQ+JOUVhAG/zU4eKugDy7GTt6jNHhuMbjFOoUZlcDZ1mn2kAzYeRkoloxlfB8/UEr2
58ZFF54jJTKMp7QyC1Q/6G38znie0Mat/XggwRqQhtWtIt/rVpakDh3dNfN/zJljV63CvtwNgJ3o
JKMOG0nI430kCZmkq43pGQN+zbZa26aybuN4fPEihiOuAqOCLB7PSoQazPRwEcvsOrRGdhLBVGyx
SM6rPBrfoakKppzppmpoOyMSE7u+SZ5shwDkXCyH7PZOtNFnPt26ConTrD87D8CbyUhnHbJQUUxB
2ikRTpO4ZNLjQ5bsruCzgVD3jKca3/PQSQRx0SVUyB/72cZkTbWHtYQEVo2fp1E+AW0mecjqKSvy
ax5WJODiaKUew48kiWKPOQPjgDIsPIANvCPFbpZFLjcjb9wmyPSjgUgkmyrJ1R0kew3OikXOBfWY
ykc1Gk9Z6/G+DhiY29EqNoOJbxhJUKbQWnnCYNlxfLnqLaC+ZK2YBsJkDI4QKYv1S+rPILWqqDi2
y6pvZySIewaoCMwrA2okhpYr4lywNmjz6B1H1TzGYVE/pa64G7nc/CC/EDa3BnbHAZqaJGXsmxeH
bmqxkjXUnMYZP8J+9MxLmdnfTVxgW0loBpdW+Gw5d3moS+zJVbRRwni0g/HkC4tF2bEvI7HG+JoO
SB6OgxE8pUzDV6rMP4gnwb2tcbSZNBVie2eghF95Rw/aMtk/3aJi1LdVJpFJV86NZ/rrlLY9vmZF
3hJ68zo6wqELwPM1R1iqtzjyWoAQ+WOPyHId+PKmcSyuMBR5lCfdLqqa4+i8S17VoFgoJ3H+EaI4
XJkJcKjAH3mNOzSGSQtM1FIQxmeU/b00cMuCOIJCFOjfduq/CXj6u8Y6WTP+fHbNO5JB+CYL2lLX
2URlUIQWBm8ce+OKrne8KsW09U3jyaY/vBkrxAsJLi85TDcSyKAfJsxomH3Yw3LFJgezA+yf9xY3
9dmKAU9q3UzHaA4Pjl9/u9RN2gkWCz32/c5rHuE6IwANruyJ437AjucP3rdvmo92iFE7E+1j76cx
ooLpioHn7Nr2ZxxV+7Dh3CqN9gPh8lb46seZBhA7blvvK+efhZPISnr3WObTiy38d1Zh9IXBhvCh
dcvoNGqae6tJ+y+OxzEmEegqqCvjjCCHkD4sJ8CDglwZZZxo/f5eG8zsIQuW/JnOvZXgDja76U4J
5jRJN91XcbChYuRyd8rfCYDVNmwIzAkFmphUsIPOdBI57I1Z/jF1w0vL4WfFqM5d02XnskCOJnoU
Mj1jyenVyRh1ChW8upP3CaTin+cB9uDnqTE/Gir5gRUiVxq1Milyr5hcyYUTd1K44xocopnjUS3J
avRA4eMZfGrS4DMM3GCbq9cMXf2GXIDPNAFNSTbF8S+ePOoASQTnYOqKNcl/MzIQhn6cQsahfuvo
M9Gh8J98/eJ4mpwn3Z47xgRGSHMsMBiApzaVhF1XeAQkYg0VgNLSnFGxPTCShBzRJwc2ZZODOcOb
QBCDVuHd0u2jK/E3os2tFknSbo5w8LEwbKBIUnkGyIU9c49Aprz1Wu81qU+DY16rUdh4FNobKup7
8HBY6iMSkyNJNmIA79Gn0PUjKkMC6BhOO/h4WmqW6jPwjaMcmXORhz7t3QTfoAtHbtfLaBdH009L
A2N2uJkqliDUc+cSL2td4zKPgsdcGNeiHe97rzO3dkQMRt+ibHFb+zfq0rOK9H0GD9Fws5u0CH+d
5kTcYUMPu/zpY6p04FQVjQpOeD9tRIJkNcChacPTkA5qg8V0A7IcI7pwM8j8tLepgPeEZ6O8MPJL
ga1u2VNlXx4kLnZy1g+JhtoQWsnNYtzNBnbFyWDEix3zo4zal8kp72LpXjKVf2VYC+JF3cWMMmIR
E2OLyXIx1g7IfUEuYBChSlBBSH7WwD7gxES+YNZAFDytfcvM17bzMyWjw5m5DVZttyoIwi4lqSyV
wfZOYXCRefOursbkMLllZ0Vn2uwhwz7UFu2dySobejO3DJjJAOraYQt4+XHwQOoU8T+yRwtshDBu
LHPlj1R0ES6BeWYAiroFI2vRoGgEHpK+AMLEEs4kY9VH6bsAbd4XSGqJ14JQmd7V9N1W2i6/uufB
2noxFcfckzAgwuzgDCP7SMg9Xiuasyp+JLxyXCG+eckDdfaz/lkUQYU2xft07ewNEgjHt8T8zmuA
VlYl78uRBV4TVyiTN8TgiCtTTCmTqR+58a952T4rIk0w2HIqWZLzph4zgtRkD8h8MZkbCMvq99Ew
IMqmFdgj8nMsimpEQ7DDUjJPcC599j3D2bC/l22FHwi4NVXyroRRRV8VFb0k7baCmuiD2dqLsXlJ
vWRJwcO8jln9qMoCOErZ7SbfvDqaUnAcyiONVMA1JIuvZv8I3+oDtL0xF4ycjJa0ijz7qn1rU3Ve
uHEzxv+udZ4pNzksgQ7xSlBOJX6suEHa76csZGNSbPPote/0GS/Ko7QXlUHofiydQp/W9grtMQrU
oNMrZ4e+Ny2/hWk8hNqAURMNAQyXTUZ8DxD+AaM+0oFW16cgzz8KqCAYZDE7T0wRSyDZJ6M6D6oz
0e9P91NTvglIr9tWzNtFY0s8zYZ+200k3e8ibza9HV79lm2q7UdN7wsexgxrUk9EOqG2RctX/2sQ
4Awa3kcSmPFOGhmcivrNLWxUGjZH8IJo0s6rDq2RHjPLf3WYAbl0bNM+u8u6/iWdoofMFJcZg8uy
WWql3nrUnYSE3Y8NK6uXFvuYLlYTynsTz81N4BkNlKuLyDjXsG/tIkfq9Uiyhpr/0X2gBxyODFNh
AjQdqbZF7/Zb3JbPxSIXbEzFzL6snkvlXDvBzTWx6bI6F7sENyzT1GM4o1KunLu2kym9c9z4PuyV
iTMLjM/XKaBqaBShbJER6y199BOieAtnyPTZm1/0hBruZqBKiRXu5yR/I7mgoEPqXyryMFqESOe6
Tz9qSj+Zy4tHbt3WGlKKY8MGB64GVvVUnyIJwrwKN9Lv7JNJJj1chXadYkonzxBuEiymUhpgn5I3
dFtvQy33/iSOyvK+UxkeU91ceT3O6Obuitqb1wnINQyur1ZSLrp4KqgU/1M4BZvJ6M60hchS6Keb
xHEDCCk2IX3+7zARfVFLeBzdzajZ1in5nvvC+q4dtBZ1iIo/clDZMlmMjCdhc6MobtDK5KtElT3R
efangHD70PWpgCL49QJiQIQCF+8B6z0onknpxxBmDez3i02hFCS9uDUklz2iN0wHTMPBQZWbUvH7
42R+zGKN7N09cS38oHfHfoCvFBYEbUH2v9KcBlbyhyFD45yMDNWnMIC/qwCeDUt/epYv6JuYTFk9
6yPaFG0a92hfaPmF3u3yd4wj4bLAG/sCSkQ9s8ti8rGB12DFIuUvA5aG7xQh/HJfRLThYu8jCpN/
xpQ6W5sdqMxrcFq66Lj0yK6qqQiGKsHdxeLkcFoxJJBcl/QB0pWipKRsxYWNK+O89gh3gj4SwZfO
mqc8I2adGuo7mbtLXzHw5ly1gowONRavwBxNsOapLkInoGvClcFYHA1vdojVPyceNGvQAlUKZrWt
/JEXboMxF2yzjZFoCqhEoOaAwMAi3fnF3Wx2BAU4WNRM/BkYxxub8ACFNm8s7ihyFz8wkUv2dWA1
pKEUnFoHVHAgKLvqsv+mTpkJnLMJDkdLovZ16r4Z9XTjF+2uioj/EUxLaY2nhKbnTgSLuEgYVQXq
fq7PTa2/iefYNYvcwy8bvQ/Il0zn7FBjE4YQh+CFfcWNxRttibNbN4+B4x5h6NHJJEoKhfVi8d3K
2gRkMTRwAyPnvUkmoq7EfZDavGcmx1HgMn1XPodZyK1G03Ylq1Mg47vGMj67Bo841C6r8Z7zn7yB
NV7Y6GqAkh8wIlUbPy9xXDbDq1++aL9/myzT2/ujde1jt9hhgsmwLT4bKbgD3762KZG1SBvJ0sNe
Ppiv0RLImjv9jahqWPpokO18jBgiNQ9F5xPFljw41VsZVJ9J5ya71MjPJAKDtUIAu7b7kpM/bW4a
NP43fsG1lRrNShnil+AEXthJvIxo70LokevSaJ/p+X8MafxAOA55ctV9NBGbSlYvSWXsVyIhtLUw
P/7+5kI8VVpfOKbjOBppLxm33kz3WS7MH1vmPzPX8ikghxtFlXvNsY9PIQ2VIihc+vrdR1DF5RZO
RkHo3D0K5xecP/g7kea3Wt80QPuxBpcHfPaAJILmQQb9GgcPsVxsj1YLnobSKCbBAPRT8lYqXMQD
1xzbYM/PzFzJMbzBYar0WQXxK8yEt7KDzpU03r8JJhMD08A1Ly0JZNrIiJb3rbOGs0vbC+ljeSiM
7EvMDL/t4mAZtP8yN0Mchxd5hRn3uenjO8aTRLexIJi/dVF9qEL9RAKkm8fRsaD1CfnhgrxdrfpW
/g4lEpZKUfnMHeB5Od2h3CMAO0dxjdJMFAC5xkE/0KXBVgPrcMr6HRCLhwwaXYbznQL/ijdz2Lng
kCwcISYqC+depPhhYBaWB1rLeIgEg8Apf5nyq5TGm2WNtHAc8wLaZaRvzTSeGQVdk1syU9bEyfab
KI8fgsY/cygHSxmaF6KSHx1f7AgY2EBgMA6LhDTDNrJJO3pskZ/dY5z2qQ3nZUSyG8Jx7fnjqkEL
sBGWfmv5vB92X/SibgZ8CMfQM54LXxyXG7dwnysTnTZJWRznqHMkAcEB9/qKWHh06Np40eQYr3yP
0ZXXVldi3n9gAmwrBx6WU4EV58CzZELXeXWH5uXbLftTKeDYqJrmc5ZGOxllG18bkIcHpIE6eoGK
8+Tl0U9tAhiM5qXwrij2A/04NTNHk/ShHBFbokNaRWI8ss15q4oXN2AdMrX1fxg7s93WkWzb/kpi
Px/WIRkkg3Fxsh7UN5YsubdfCG837PueX38HnXWrUPVwcYCEsGXJTjUkY8Vac475gvnpJktvZEYi
h54ESydVnDauu0XlZm5HnKq1TTGVj6eZn7ewBftLJcKrV0CfoLT0yuzeo7tJmeptgKecEt/empC+
are5QKx6MpLwU8dmOJnTR0ZM0lLY9SPzsSfNMp6YUR07m7z7hq2BwuNL9bGSVHkUxe69aWWfg8Aj
7TK8GeYwjyhs7zUKwtGST1XCJcnsK3C7nRVvJ4bG9MV2HbKzLQkl+sYnTIJO31Lrp+4NCu0Cr/Qq
qw1rrdDkEps4Xmq7+N24T/CuXm1UZcCUaNBpSX0IuBiSx33txq3S41mxyKIkEC4g+SbEZKr3Yedh
NA0PBm2PVeCA6ydOYV00/Hi0X5I8vyVzlR8617QIHoORHXbv1Ps5gFihPHVIuFdktuP9izux1mgT
sPizWAwT/bA0Jc0A2ryz4jp9G0ttrRuEGLg+bUtyr48DyKAi/yClqorsJzRmG9EEFejx4Gg37b2H
h9GNh3MdgUts1XSTFdqttRUuIX1pMmr0ishprTtUikn57mrNE9FB+i08g2NcSPssvY6WTyqekk/G
hrzn8syliHByw3yq/fI2mkCRygumLiS6Mt+XXQAKnGAofDJAqrR+RQgrKj6CAZ0i3Yu82TsIRb3x
IhTxKr7NN511EJBsxrVuy/gGtnsxx09P4xCvgFDQoAfp3lPrcsSEE2ocLGVdlD+GqnewV+c7rYVf
XHAV17H5YNtFJNfVybMBQC8eAB0NMetpYo8kY+F17sphA+5iVl909w07jW1jjMku5oLKEgE9O1JX
k4J3E6eEE7XPJbVmNTEJTltnI2JNW45pc0K1SVg00x2W7ftUwqmRNjKsqd3Pqc6gQHbZQFUVh86d
NOjb5c6DE3NNK7mmYRGZ0/iSFz+cwxpdvLxUwSvUt8ilzRs2NTdCFtV+ng9oEBJXuaDLh8eCAiBh
q1Ek3nKKyLDqfHImCpNuVcqcBzdmN3LqQzKGXDicBi16YfYtd10e39dFbqw6t2IXv/acKUDK/Yaz
hwbdgJCoJbgFmD6ZmEm91WDF6FZx8NMtkjik7fp31Z3KKXsr+7TYRH0OOEcYRIbFbKBMF5BGXw44
cfoTXBSYn3j5GZSS+cBIpjJ4dopzouvjk5BTfbb4WKoKib/qSMQpaD62otikxZyton+1PgwNvBIv
u0qUnHgOZ7YMzlHnf/bIfE6tXh+6D78B9hobaxy6JLHY04c/+M2W1vyLT8su8NPXLsGxJXP0mHVp
HokMLDego+/1NDWBOWRfSa/KWS8ariq2RGNFgC4i/zaf85eLD2kG7Ep5RfT0dnnPTBAYEXwgBqds
zsOo/NQrO9mH9bPRUrwGgJJWVP6HzgRWRomjPB9Gg3YAUfU4llG9je1XR6NIopWJGMJsgCdrX6PC
/EG1HS1pBNt2sMqm6VZBQWXbDZOxa+6bMMN/T0j8mgVk1QJXY57zqch3WVAQop/FpTjm9sHNZkWu
+WSjkeKAottV5x9t3YJocajG55RttxA3UCch99vTPdL/J2Llv0whtn0in1DLP7Huzd+ZTXAtUgtG
NAorZE+B0flwf7M9bLfg7BVcMWFsGJFBzQ7pp8rdd/0RctFbT7QUcj1mBl6MOjYhjBSH0kKhNFrE
V7udGNzK9BtlWbvAFsiV3vvMvdJYeTGhRIH/GYX0i6E2EOWXgN+ak6r6pmKJTtKDCL7NuEPwqMHS
tJif+YVpLFOYzTkKx0oU5VLPchxyKPVdiTgHBX3UuGrnC9qjbYaMEThiD60y+d36Ast0wMmVWtG9
qOrPWDN2Es0zLOuWAapzFTFqOJAfxmDnjN33DLc5HTl9FkkdPaJ5Gls6rYqgLxbo6Ixol+lUykbE
iD2BtqNdebV6Tof6fmgqFkOLpq+KmrtMYEumv1Ov4qJBhKXKB/pdZzMteS9kWvj919wSyGYAZ8R+
08X5a4dUJinJRcukhvBYkrrWZ2TH0P5f9vb0wJ7AWnzT77ybMFwsmmGgmeUgaXeqdVwD+BmBSeST
iQCG/PKo6S/oooGgU4w0HrjB0v8uY3VkdHiseZewDZJL7JdX2pNznTL5bNKrZHoIjkD5YeZN9rVz
y3Q35eTQqU3V5KhERjp7EWYxTiYgHPYp80wYYnhFmnZDxpqGWaL6CqNnf8R3A3FohcLhiXh1/PWI
FtzpfsIUiZjrwSm5iJJoCJ5rBom/jHX0BPMQKlA00kXJq73oqAUZIYY058JPAlQ2lUZ/xwXbAHIR
JUuzsgCdI0bPQrpRBgXnssCiRDGGqi6rS9I/02tGYmboMsIzCpj7UzroawW53szqF06iXRwaIzUo
OW1Cf2pnnFudfTs9/fHSmc7WdDK7iXZESQhGEM1ddexZByP7rWcYNkKm/c3Qfc1y9CW+9DV5qx4X
65yo0QkxYStpy2ra8EJ7MlnUUP5WWlMweYTwTYHpALCviVz0afr0HTUxPW+2/wX4To2YE8sp7LVm
kvUz0h+mR0yAUgpeIpg+K0P9jPoXAVhzQQvNLJn1lQZ/SGls2Y2tr1q1zERxCOq7otZTBhPOtSBp
JSByipRNZvaszESKNzXmIvQivCoYTunz4NLCbuULIdyoquJiTUmDniwpLwNqMd6SZBYn6k03iNuh
wL0GLOXqNnSoAQW/6mGs7ZLOfnDD9A1eE2Cz6VLYHWS+EMWKOXz0MJIDBJPLVjG6LkhXYkrS7cPC
BkFHWAv8b2hOujky5GMk6DrvPz/wigyYMsjzjp2c9OERQXNmrdSDazx3PibjRgV4wUH6MOavyQ7O
HHuXAqCAQEfhxpuK1as32hUsmqXK+G77yToICLneNF0dOLBreA6PwtmYSUeUqmeXDC0U4/aM7pa7
D5vhjV7HyLQ0eTOH8TjQW+9C8cIBpmha2WAX/DlOA+88+LxHN3WIvVbRHRHgYIVK94QwdWD3ixjL
Z5pQO9GOicaL02pLK6Y3bCdQaJP+luvmqjWmKwFAC9NK0SODx6I8iEryXYVayfE64EdPTYRfBW3c
uvSupU6fDjTA60DtUwaASUwxnKehFGA1sxgvPnpfw0HrbzGWy/qoeAJ94yxpAWtHQ8H1AQp+LE2p
Xh3lHNKItgHDFMhe2tS/uAn7WxG+BU3TzAkw0VYnpuetBZMcNtnFGQxcTKUoWDm0YS2oQJ649G28
dtprgZs/ugQOHgKP2W0xBPmbYSYPoyBzWLPs4jjip7jxYzhVuknNzqz2RaUFu+O0M7egOM3TVLD7
NTOYB+y7baytSXXOgqLe07ei4Bq8d5sC560nmW6FAFcctS4tH5grYaZ1krdEFQddynLZsXrsE6cj
qOIBXqp+cIy+WVUhyl7VebgnvrvZd5224Gaxxd7U6HSWNXF8dYFrPMTLG7fFQYS2vbLGJrg1J5bp
OGHO65ryrspkeiqqEjZgmGrMCBH6sEPPb1kp1u5ImYbqCnHJ/EHSGeMvV1l7M2a5fj9/iCT4+Zdc
2AQLN3oFbwRnv9mGj5Vdzr43XAZjTvZpiNqWaQohqrTNnR6ZZdjjjmd4oAzvMZ0qOh3qofed4JA0
4rcS7N+QrdzhGGO3NSF2hRIjsWC2oK51mDN989Z5LKoZ+gZyjQHTOsG3HcJfQslAuh9mt9TAjKwe
/FJu44LJf5TttSwtb+Y5Ze/2wLXd+M3AU7WGtOstoAViq3RAy9fRbA6It/DHP4FfNOuGvqRZbiZP
Dzay5APK63CFbI7auAvX0FznvSWtGaFOkZtaK5mie3dpygWB96RJ/RWCBnCiLOnWoA5td18wmVuF
NqkV4ZT/FhOadYQUtG1mQ4+wP0OnAaMqzEuqiddSFxwR/ckhEXsnwjZfRCNMUkYiw+g8EP5pXHoK
zD67KSw/vHaa4xCTuQmIL1/kEuki4hGTTFOa30ySx10GU9vJUepqA+k/2SEp8sfKAKmcHNi4ustC
E9NmjAzMjXETbHqEwK4NOllBLNVHk3x6q1rCz2Pm3ccl7o4UmAERSektXiSxRSRRkTc4HQNhGxsv
ZASpMCYQTVRs0IRnNHrpy4f2BI090OguJOVaCH3HNq0LiTAOuwEojo1YWpNEF70aA/bYXtUIkLvv
ps06ThY2uOSMIA6kKR2A1d05bkXNrzFt0aLkRSMb/eADQG+mzsfA4i+zdExWdo2uWBJ2uTaizxwG
1d7wosdSqnD564///vv//PfH8H/8r/xC2pGfZ/Xf/4f7H3kxQmRCZ/7vd//+kKf89/M7/3zOfzzl
FH5UeZ1/N//fZ22/8vN7+lX/55PmV/PPv8z//R+vbvXevP/bnXWG22+8tl/VePdVt0nz8yp4H/Mz
/7cP/vH181cexuLrz18feZs181/zwzz79Y+H9p9//jKdn8/pr49p/vP/eGx+/X/+AlQYduH7f/7C
13vd/PkLzuPfLNvVlRKObQogBvavP/qvn4cc9TfH0qVtgc6R6K+F8euPLK+agF/jIenwM9MQgoaZ
NHisztufx0zzb0q3kIhbumuDZRLOr//33v/tO/zXd/pH1qYX4n6a+s9fjnLNX38Uf33Z87tzUJsY
tjB4gJeppGu6PP7xfhcySf7zl/FfvIYAH4mrr10E5SoBF8bCPG08OboLr5l1j67l05IOw/EGPQ42
BZ7yc/Pz859/Jaq84PwqGfPxoPznM9SQa8vcgOf/r19gFFCcFa421cbHRoTlY1sIeReSyNIj8nv8
uWEgSYgMZb6eX2I1vVdJhdRviJI7yKNXOBWs0Fq5rywElZayUTpX1W/hG8kGMNydnbLVtzP6zy22
STZ4VFovWhZyumiu/KJIwwag3LPVCrJ2GjaaXtnftFGsb0WOnFKMb71G1qpJEu+eoYq2J4UqoUGi
Q/KCiparfg1LgJgGNqUbbcr21PQtn9vI/96GUpode0WStoZG7EJFuWTsJO5MXezH2DLWkULdroGh
WUGypLXF+D52QcZ2GOs2dAtj6vIBu8EwhhC7Tez7PTLzuDorMqZOvmZ6pzzPjJP0DlEtXSTho73q
aOntiuE+JCIXQb3StsyiipycOhrL7gpoT8NwfZ7cElJhhl2wiDB2vSUAfAYNoYo/rM2AGRzjWLC+
Aa1lh1nj0pLC3AjTuWhdwSxVoPWrhs0UC5pkDqfobcNy2EnbxwyIlEoLFnYn5HocpwEIiTyrvE+O
qRyfnRYUE4EZrKB1sm5jtm0hGabk2YYpQkHrUe/YILYZLy7u3+KRPeWotWskd/gkNbm1fNtgsFM9
QqNgmxb19AwAxQIeUZvG/ihad0d/i5YO4y369889oQNaoFP0smw1rjg6ppzjccljMmjQjpNa9/Sq
UAGQsdDG2xGhKSvfyXTzLTW2ZSK4yCof67EdBQtG6i5yTraIN2JyGNsSiCHBDeDhe24SbROOau11
3VfV0MlPev+k2uDoZ9OHUdYobGXzLQxy2YMAN4F6s0ePTNBx42rTWTOadRjirIpeUpF9WDbW1imL
X0rzRE/wKyb9HamofdNUFT2QWtiUrEtm7zXoQSMRh5DyZesWaguyRVt7EhmwzF44/BhydHhxDBkS
JGnF/DSeNqikiAbEZNDJaW4qIEV2yK2iurffzdFMbsZS6deyKb+gmZOHGP+GhOxuHFHliJRtsSsM
0iTAPe+BqV1UoYV7w+jkjk2Ahd6jfBrbFuI4lpSNW7TbUTumtdFvUZPeuWCwF40pXgmsVVvhP9gu
nf0oGpJV5bd7ocW0quabwDcVIuf8mWwUzM6JcyYaNoIRZ+FJRIO3qop3hsTwZ1AqdnVfbWuEdlkT
hWvYZ/JJhuZrWknni9yulOlx22OoE2l4IzzXRvQGe2Dw+L+KND10DSFdIKMOJnzZGjNzYsxBpx4R
sTXTRC7qnz2nCkc6kDrQHLs+im/A1rz7Ij16fX3ft6QmOlJ9VlibF7JAfWPJ0lzVbLk92ziqiL63
GOFgNF11xIb86JrhSevo85juMIPAB7zz3k2K85vGA7INOo4UoT3JuP0ZBOxzbYUfeGjeuXyvFb3P
tctGD0k04lQPQZ6XASulU3BtC/uq6+kyKzErFjr8OsvW2eVpPYHKWfIkPSYHx6DpuYyzA2cQ5+0r
zX2JdCaZeL82fYKtJS/reC0wQB/IN5Ah3kqiF2FMt062qlmx0HkNh9Zz6y2QDr6Tylin03QOHKs9
JDRFDj//8uZkPX1I12nd3Qey8VagGWlo9N69Hjy75EutEwrhoIZGakQhEBR+0/fG7uApbuLRgazI
vCueuFNPZDZzWKfgNw7xfFOM8X5KRL8lHwrv+Cp2Ehh3ba9vIwceTJcQy4ZFHaPdENPLKRtxh+hx
bdP5QQlFhGE/TQQcM7CwHZepMOzPzLMefZeUNBGx8aNfuKpi3JpN5u8HNdRLOw9/1wpfhzm31+Lq
ebCHbiMm/DWOdDepGCLwKXzNWcQsuXvVrWbcxpKUxMFAdt50qyoYeZ/qpdIH5qfiTqBzW1TA+dkv
p49GrN22bh4c40jhpInQH/uIDrqxu0uIJqS0xI7sF8a6c9VXxQL7AIpBajjQbDPcDoP3JpGHcSRW
KOzAHKeiNtguWxi7yktVEF1olwqmcF5eJLT7VVE0covL18PgX73ibCP3tEzOism2XVmfihlbq4db
D+vtsaSVPuLdQRjLjJFN0H3oObckusVrS1Fyq/AiiNddyHY223lozQeJAlhMP53oF2lOz8XQRRtL
J5CDjMIMRT7GK5KnQJK05CkgPtpGpu1sDE0dfdanUs9eMO+o9RAeSsWcobPMs2OpbcdEwChKtE7s
fMG5JS/KIofNiaKd1qMwq5pmJnz7twVSczqa1kuXQ2Wv3OYxC/231Fzjy+hWug8UNbsj+wOlvGJF
jpBwVz2tM3UYSNxZ41RAiwvZAaXngNoxftIqJv9V2RCJaZypSHdG0lwdf9vT4FpbMeS1Rq3HPDWQ
yOpX7JpvnTVAmYlYY8xQHhONYbyH9RBdaqLRaWwVKHRgcLSCT3E/rJtZpi0U0buNOZJS5D8YvWYv
GWZiKYGxsTCS4uzo/i0aslCGbBJrOsDud2q/JfEN2hgcUMwRHKIIyIBCHZmiCSr0NF6TOX0upT1e
ubZ/TkH37kAvQ5lffbURrUTO6DUashYNevvAliNaajqwbBeLxAj+OKyGt86FTV85z7KRG8HuvfWi
W88c9y3oloUpLXpec9K7T2DnjHBe9oMLir5JvkcfDWPAG4hoV6FWJzMcx96CleRM2+xs4+ezHJ3W
m/utT9HvuLFCELL5jQiiF6xnE0E3dkgff2LwaT/GMjkaeAYTJ4a2DP7fNNINbDQ8plSolQXALurZ
wJpe9NrhbIkCy8RKDPRdZhrHDAyZIMlOkd24VBrlOq/1m6FTDJ4tDjVlbEjTIkDLYawQs+j3jXy0
mpJISZOKoNC9HZCsG6GxlolwM6GccjuD/p5m09Ox8Qfx0bYOsTfAbhgka+bb4EzHeGB8CwXrCCtl
FRBSuzhapOY1EQPgtp44rPP4FsNVPZuqEbVfc5DIS6sOgNOZsDvTiqAe3LjRgznDBjJAUYSmg0ay
xp2Z6tOyMzXcmnRv+9H6bbjl61gLGmr1vbJ1pJsDoaOFizoyOgCC1KJuYAFtd14SPLIbGRfK4CdB
easLjSs4a0dT2zgOPBO0NnEA88tPh5Kud9P+blBxZ3p0aqBb6xjy2KEQJ1CA+Y51kuvrL+lSF8bj
qyHw2A/dtZWrQmoMDFT4rJcIRzBZr8y+gFI8VoeIVJHFpjOGc+VTqQGF3jEv1LZYySG7knLFPLRz
tPeagatxMQTzcDN/smsQmkrg263aO6k55NEkGOYqbENpxCqePHdcCe2AgFVBgkaPizAiOrzHdzz5
EfHL/m1lRt9D5bGK0pw1SMkZ6egsMc/tWY+3VVvuk646AC3Fp3q1cGsvDWXIVR5SJGtsSlOA8pMx
4xKbQ95F91JEG1TpmzQ/hno57CTdKXIB4H61eYqCF4PLgGB9bcYTBq3EID/OIV9BAhVsO+exaM2X
gt8BHzm+ts1A/1FCscw5uEL3SpF2bCEmC0pL2GzGBvTyQ9QiePK6rTaKe+RsZL0zuAhSbQGZ/L61
0UklcAc6J492udV8dI5xEyelIJaT8O5ykEsU1qgJCGNlqnjVs65YeckzwYbuwh6jB64i6BbSbk3U
OKWAVmaHVIh8h3lrFVI1QF9KbFhYksEDhmqGL3It5BjvPItWQxDR/HP6c4gMCkfJgHYsnMINYjxS
NCUxKxa/uWZdsFctHdwnCzr8xmTiAyLhCQYH2QuzVl/ZZART5NUrpws/tL7smWLciCEz9tNQFQet
QC6VSOdam1G16tjgYPIpD86jpcfsCBsCHdssKhBbtt/OyLBOGnpCFdBjhc81I1kpFwUma+dTGZqY
0T1x52AuJJMgvRsQImw1QZgnMAB6RswBhprQpW6+iUMLDnedMeTu6P0EcyyR48MptduqXBbOI2YI
ckoQ+pVdPsBPjR5AIOSM581b6jyKnyR9SkiE21YGAZEj8h1PEhOQNKTA6tCPlg7dSTl5+eHnhiSu
4gB09B2mlLcap1fh8FHD1l7neK0ORIe1mDhTOoI9fU59+ppQFkwaiPrYiIm9MbstGS7tNeQTJrJz
5XjpA3uqzYh3wqSxRqjR7WQn2b6GG0yLkutPWNK1l14K7MtZyt5ql12sv0mWkZs6NW4YQlMPBuUn
p2i10RVohSZ9HK0SwNm4UbF2zxGk1rIIxNnWMqTCJtdsKPJfA7SLBYWrXKb6CNShzp/8oU8g0TLw
7LFxYo6lOtM9+uwcUedOhlt67gTb9fFFw9N/Eqa4b3UwP01T7YkhdxDV4YzSie2moYprhk5f1dTF
xW65MJY6Yz4Fa+nylkLIZTkglTHFUhSg/mEyVKGSazDSllV/Y8HAqnLmI5CSoV3qDHjGRCNQPS2z
i+Yz1Rl9LdrhrqJsqU8WO9Z97NXrMSQas2RISAxTRBKDbg7bKX3Lqo7Ew1ipnQrBnFQ56NacVrnn
Nzqz3KTfIfZol16DPyLha8AsGZ88/TZiv7iyit9dUG7bdMqXiV+KyzBO5sV1p3ZtJgi6xkxdtGhO
fR71U0sDn/Rhc5VCGGDiSJe29KsU1av7ngOFKHxlXFWkm1cFFW4zsTNc5ra/IkA2WkH9anA4o7RU
+GrKwqcZiXUCR6az7IoyWMdy3HmzsH6o7XhbZ2F35W0wjp4mSDpO2C9Sp+l2Rf3g4a1HTzS826hZ
Gs+5Z/m2kKD0Lwm4k01mhI990vdXwZ6VyGcCZNNpOJhSftdcEJepk2vbxvmqav9kVm2yHYLixSyN
gikyvpiIOmwRGU2xi03iRebXERZVe7WqT8I3hr2hNWsU2efMDctt7mAJ8DS1c/OxO0XGuWdauE49
RvwTIV1mOxjXvuQiYLj0vSkyGQKWwCInZrHkDodo2LQRfagZOac+wN4+Zo5LIcZqPAXnEhzhgbVC
HHpEEAeP3sxAkHnjIaWnbMQizuYL+xYX0brYp/mzMdJdiyLjQ+LCO1RyHA8yY/djM6lcjGX3QoYm
pnELLzejp5UrfYTaMf4wjBH9qD0oAc6uhyy8S8txl/voXX9uoq6vDgaDlSIefjudTlKNBIJvIU8w
K1nirSQtEP/J+BzLjEUfJhVb6xcfnUCqI3/RXRoxHuBPEikt2KEgNQU0s9zNfuc6E52alL1rXBCd
kNoBR2JJHRXDNZUwN3Epezjb70r/6pitC6m4f7IdNHQkSW28DOV+IbFYjSBHWOtS86kNsd5Vwy4F
ZLB2LWz6hKj9zua/2Tg+Cs6SWKGGnAd64KdkkvnNEHIqtFph/KY5lMWa/5F45HnGZi+XdV0Zy8nB
nY3MYdhp5PS1KjZuuklabDNrGPl2bmOoGbbwF6O7uBkgBga5vw6ajtDVOvK2ZP3Wt+UZB9CqjDqH
TJpEXlBiOJdYy3ZJuO4rIU4ZUJy7VHfkGZ3EpknpFC5ZWKzNyHlC05d2kRYHd4io/LvKQVZFAOkp
HyRGPYS5DzH8zGWquZfeSG/hpMFJNMzXwMQB1KTvodYPW7PIf09jnKyaCVGR37W0RtyE+FQv7DCB
6whMHJIHcN2S9InoAX3slNodXHT8DumIjtNvsgg9HIZ1M416IjmrDl4ZpAco/xFDTGCHi6j0sEFV
ub2EQWYssUgQJM/VZFlZibH2PEKIxlQGqOSbaOXjokMzKVZF42bnRk13OAQl0Thafcoa4x83bex0
wNTdm8RKfou+s7aqLJrTzw2pJIJKJ38ABnrtmIPsgkI1M46pOTF1Ji2izDMCYzr3/uRY2bSr57sC
K86Jc7U9/dz9uUn95KIbzk3VBT4RP/IfT/jrXxGpS27vn5k5ssckNw7MU76LyW7BuE26RVxa0204
pDTGSr9d44KaCEtp7fNQnCAu6rfIU8rFJHh9P3dHr9HRDvJLohOHeMqmrWW6M9ZqcmgNVMiRnV3j
JAzFrdzkSuPHWOQ6t2Pw5GFoLrVoPcSDCf2LIB4tt6eVlfpiJZlY3WZta9zSHsG8LJ09eMUW1IXW
kusy69YyP12hU2sxljp2MUvWWti9TXsMx7ynAeWYy7KWzTEsNCBVQSzKo7H/+YmW4NbQ4K4vWb2b
o8rG5vjzr3/dKMneEh+6XBiaVh+TkSN9yIotltfiqGcBQisIWtpqLOJu4euzembynZaNItWOsMqE
1lZKrO9IHb/IB5Efk67NGUf5xfHn7s9NHDTjwjLUsCvHOAYUHevrjry8vtbNWze6RhCo73ofYYiY
dHiEonyIFLtr5+xFeXgJUcU8EFsL4W96ZNAXPYjsHcp90iaPlszGTTGQZ1REJat/4t91lHqPgRPc
WzmgNKcNksc+5YXb7NRRhupzNyw8uJiqF9WYjqvBnuyN8gDQpCiGT9JuzLWmcBlHMR2UJgleEQif
auu2seiT0fpiHlkBjZsgS+wTgfx0aq3xOJV8WEXp47xM0oqUVu9qSyN5Ibcx3s1UFyQC05vWWPqd
NdQ6RKdbW1xMv91W0A7Poe8FTy1AIsLgBbkv1iEZa/VE0O4UDNUzOnfzXCkrwGUllyEu2bM2vmgc
jXulVZzvjrtRXZbcd3x897qfrWtW7WcDWUEKxm4DZ9pMgnCrgk7doCa5a8Carm0M8k0wSfYfWJnB
wkEE8PdtgIWusGO1qU3nMOZoYQJ7RGZETAmCmHU0D9HdtNhp2TSbnznZel+uc79x0BP6tMQbBrIh
pVHDOHKZ0vJazeehnVJv98Z01CSHkNIJOymcgQiD5KF0tXcwTicZ2hT0sctAuWp3wxyfNQc3l6Pk
gjTZ46EErOo6eLLsmbhMPtWKw+S7DKxHfHQMRUcukraQNc0gut00hXwj6k4u/7ZVdM16+gpZ/c3p
b2yWmpXheAciiYUX42Bn4HPxw/fertCgSpyQJCxDh9lIm52bnAMorN5Aq0FKDxIf00HPpots15ie
ueP8uMa2Wa0sNzjpMEK2LlPaRZLAn7M8jL7d4N0z/be4rlbPwgOXzKY4iLS1bKN2O9XdZYzknMao
vUE3o8Dy29k6ifw5UxsHHR4+UbDheZFDuYygQxUJAeOEVxBOixAD0yLSm6601nVsonPC/A5o/ins
IBx5gcd1vqm32YiDty5g6uUamo5yejYr+1i55nhfoEKO9XGe70uWriZLdkyWOCVyfVV5GglhjIAK
5uF+kZAqmjYPvT2yKxeav6t6HVeXFoKQCPS9Xk/V68izq2oOdsNzxjpg9Udq/4WTTTQX0yy+bSnj
2Pp45HZn+dtUHyVHGlPJD1NkqFY1IJy2PtygiYYboUFJKgd7nQXxuavZnrZumNyiq4GLhSg6Rkp2
TPQ6eBobDxnYgMyIdWtc/0wSIbRzdcOadyggaB+nKTIBGmhiCR4u2o/zeNEvY75TFfVbOyuKR1F1
4QY1lwT6RrepRyEzkGa8bTPUJ8LqckgCKeHnyJH+etQygzv0NWBYkgCpU2lmjwqtKhme4ffPPVBZ
1q03yXNaEE+YqXDcGR4yZ8Hsf4ucc9PB2nskSzC4Z1q//LmXeSAYMVoILiV4mOx8wNOeYBF0cZJw
p/UMakIu8evC/gK0eFNQJyyb3JCEKVovgQ3rxHmr4io4lHm+C3SgP/YqhWWBX9Sgl22ETwGdCaK9
sB2hj8IAMKQrRSwh0jrUZvOFhimFhnnETFHdYYoJJKptisllFXSPKAsP2WTsY8dRsGaqmMkXdczE
sBH2FD2OlLJkcMKTkqxbORqsIrtymATkcw81cz+sL5EawysUomidFkiWf+4yYS02TUnDyanjeNsm
ZFon8/N+Hh1sa9pHZC399buqBm/ImX+GHjrd1F5/g5EdZzoxNdHFKy/s6ePN4KE8IgeHWHcfu3kd
Ft2lSfpX0vWqQ++M7aXyVHsxDXJdDFokDERqvNL83MgBo+eREgfXoeNcm/cdMSngeojvQCW7FtZN
YBTObdgk1Sbrhp0VMLZro4RGlZcBKkFkrhIgRm2AZ3TCqWUnZP2BI1laRjDeKO/NRMldWOZ0aBWX
Tr2wNZr6wzLMO4RwZ02xkMrkoDUSywxt39qEXBqLe4JSycEN0vVQgM43NPOhTXpGOAQcaO+F1/5f
ps5jOXJkS6JfBDNoBLapFZnUagOjKAIIaAREAF//DjhvxmZDK+vqrmYlMwM3/Lofpw8A+IFIyucM
fCaoLO7zsulBDSzaaxuS5eP6T9iwZmr+QJIIr39fKKhdizq2CGRRmC3Ccjh2gEBxWFawJq1+43LD
JmiCkzUNi2ubN/eECtGOBFrG0Jk3kVODmze9ctfMeAcDa12PSXJpFBuGaBTzsSpqtNFOP0IDbJ87
+oWVfa+68mBM6JGM0Ay7bfZCZtPm/1GChKPPki5vWESQPnsOdzxQI9Hfcr6YSkFnH6PgxuIAWOWs
5FQx+mc1yUtuCb3rYMG1JUn4KQZqJbbYFuQGF9m1xpzNa5f8Cp09Mbz0NlCcjoFmWzG93CX2eDM7
RAlYWlrRCx/6zxhs3QG68c5vBV1FFpgSAwmyIkw3ZfqIXPiMJaGA9Bxtgjz7gcx4To3HUfZAZs1b
Edm8bzXZNn9xpaGOjPW+a/s9s6D01chGu9gOLUivwQnjvaStYiyCnUdIlev1bdqg7ATWiz926a7z
9YtvTZ/Kkt6ePxSglhpJ1YflV2uQ/4jG+moHU/BdKHHPQ5JON+Cjmzhmua/5eHY5q26joPe6MI3j
UDtb11gyWjJnj9d84zBx3yQ+MVDtRnroJSb8vmc1OioMTcp9EPbwDhmSLT9/2lr55pZp9s1JqI8O
BgxKXYYhPEA+pdEJG7yROtAI0RIymW37nhDdMJvfxay+22Ip5jOxZKbSRJLw3W1mSjzYpbkZPHKs
iR1fwnn4Mgu3XU3+PGFCAcfSjjQqtss6xnkQwGyX/sbNLCnTMPsdRoj3vPKLdeNjv7Qs/+rC795W
Ov+ZbHZNI6D8ARz6umsxeeVUmgwjtXAwN1hqhvY3wzVIguLTKkeWgKO8YjtkyxzQyo21JIEhHAj1
LlrOrOidOGeEFc8/jMkENYkzjSTRysUbvKqVhxhrM/uqgo5I8BQsyo5J5O5gJPH6DJyEsLd5GBMS
0ndIRNj80uh+wgK8shMcBvPVMzpSuWC/+GN/KC1ZXCUQpmMIc4yNEvNd8IoSdciS49Ci6w0m6EUJ
ZcXJsqvhiCdwzjs9J+Exz5JfauB3pZTfVojnOgJZYPCMzb2KZKOZ8SAiyWRzcbFeITlRCZ533xTu
3kNWfCwdj2xAlx6zRfytiyymCUdQXGkZFfVeRCAmV9yHMFb5SXJZd4jLUUkRgj4wnLcMEtmqNb9N
NN4NvqhHik80ryaanNjWbfFaFc0rWPa3jrdUtOQpzHSdqSRe+UK/WxkrAYEINgwuPQAt7qHqNRmM
e4yWY/vtuGEOKhitKoJid9ZY763WAEcTXYMKHEtUtW+R5AnPNgqEOb2TfANzLV64gRZ+xsOqDgGO
NeoRq92tg1VBo7uynOI6jQLsl92689KHnikauc3bJ2HxEFb+UvAS33nFisRCZ+x0w55WZM/+YLe8
lYhbDM5v63S3TZJDEhFEq7GEepllLzPlJm81O6EsPca1cSsRIE7hsO+c4B4SKUZxipWiDLLDwNiR
O8UNNGHeGovFKXkPFTFpQvXXUndEiOLwU3ePmJGTTbI4Fx0e1rQytAv3YuPSKy4TUp+0s53Jwj03
Bad6HrfJNg58/CGQSOze+zH78W5E8sPfYL+Ae065QZaHyQ0jzvqc97ayufnEvMy03ZS8aZXyprVm
aJuD9lAk8Sd7fHudWlg/GElH+W/x0PSsrnZtiT3TREKnXgvWYLCtHW62zVtaRFghxXvVvoC619sQ
/tq6z8aKMdbb5AWdMkKPl6m1umeJRtGN5wlMKcWsIXXdBpzIZBMjt3HDVYQtDJqaoLTtYrO3WHiu
3al8LGRA5NurucmBIPMN99ul92LNho5j7B73gbEWVZOSVU/PHbv/1dT5BoQxk88jaqiV95iddBtT
W+xsg0YzahCXIbQUbxXPO7YY6ZqgaQtRqgFzXE8SqJU7AO0CXFvE0bnKe6xYSfbheShA+Lf8Go8W
+9RP0+No8nv9ZGdq0wmwMCu3HZ0Fy9BsLJAosluU8MI7j5ZrbzW0/lUu7OyccCbsdWV5e3LUN5L7
EqcBhDqXeuuDg4W/8RoLhkZHkscQR5Y9w86ups/O9AbmowNTf36a/YIJK8H+bcXthQQd1lWkPvQd
HZzayQ9OktcGhA/7uPw3MrL+UkFTWO73flSezSaMTmU/HVm40wpX5UT18u4EzXYTOR7afxU+QBeN
Tl6FaAhp1oPiqC3Cdb28YmQ2ThlPgdPfr/6+UIcWnXo7NdmtWXpjm4mBfVaxfayXL4yVxmn0UM5j
MMhbr8Lx+vcbJqrumr26WCfGRTqcTPmw7AFtduthYZxd8c8JbHU2dJ5Q5gtKYPbvQZuQ8zK9bsMe
3TmZ2IdPEc4sp4lOmK7++0XMrJaIcmPWCHqW9hxLVCZ3+SEVhCBWqeWo02z0ii7atj0oN9zYi0PG
Xb4gy//3Vwb4gmMo1DqEdVYUTbOp2xBxd9kYjcuXv19JL6tOkVsQezPtL9nkPqDH2WOZlX3Zpnmw
TCqzYuFu+9ROzlDhk/PfrygnLQ4R6yKdGMnZjqv0HPqusYdpcIzIWJxi925ux3qDcnaPaEgXdxi+
JWNMaYIbz3ylMN7YNU32SrqlXHc5aqP8++1xEPbZc3LnPLuiPNi9f5FWQ13B/32p/NmAxXF2Og47
4O3ZLqw7ff6fL5bxv79a/lnaXkAZiRP3YFS1v39DcLKda21n+4xQ8d8/yipPnJLh/PdbeGD+/5/w
98/MBrUz7DqL8RFrGeFJ6j7I2u4HQ0YnDusa2GrZcdnr2HuFbX9XFS1gqbzDqtG42OlM5Xw5auY1
y7L7ntUvyhpPdcOJfy2l3vI8Md4A0eEImpX/UIsKW1jtTzdjA4S6buVBBLoEqBNbWC5Hb8sDw3gY
GKbXNfUG76x8XtzZ55u0a/fSs0M06jdfO/5mrEES/q1M/778bVBZyScnlv6ZYO4f2ro7FFE2rUsM
ije4EKDNcIXoboQRqhsgXvveVt3p73dl63Mfyf3jpNWEKLz8G1Gegfw1VMJ2a7SPQjQfQDzkGp+/
1yd0olHXsRXEL/iLLIWmxCuE3UI9wjYQQFxaQVOLbhK7UmB0I8Z8X+BJKKpNn9VfiVtBwOWIxLOb
0sFZyjsdRdUGCs9OEQvYucJ6DoSPdw8HhJGZpHgzjAm1z7BiLK079tiEx3isXxpC+hh2wKa+pPAo
pevhUMJ4vmKtTaMwZ7rh7PMZQgKMFtR6vQ1S5W0tZU24Su7QgxxGhziqnA2eDa4CdXwbWemh9p3f
eImApr1lrGUTfwrkUS8y7h0J4yCfmPDYHx2zPLyxuZjKRup9MZXzZvb0m+2iD1Jec0ZF3PeokXiz
44MA4DDibeHx1Y5bX/Y4b2r0DghaWqIDA+VbhWGzdErMW9Ix3x1xnY2r7AH7aHfDTDWBskNkb5MZ
5Lo/u7uh5mQubIWsXH8Q2LKJpLEr0O7vTMgKk82z7MkwdWHE2zWQD102X83COvvDtpW4CSuYwusm
Ci88Yx6MiI9WhLHf/sqwRdZd+VFWJJWqxMk2kgJKTmr716U5epJ6gz2KDviSLHWu7pN4PAIopAG8
x9Pc6mthUZMrjXHtU+hk6vVoxfC4evmz9F1bi6c66vJ6rbV5FZSfi7Lj9jswuLv1QIlYIX/cpE0J
zTTDY9A8way/6sk5UTkOqKhQ6EPsYy0eh2iX78tfgO8AIB4AB4Zm+1qQkRPjBCkAF+Qc9SeqnoBX
gRDwnStvD/7mbvZUhOZVmSNZHp6+Q0BomsfDEUQppEa7ea307KyXqTG3QAxoDzBiTF8Ck2vdYuEE
bYdu1jGZs6Y/J9rd0oh3JbL3jmvNCeLLnKQT6sz8r2qW8EmRY9O0HKb2iuzfDLg3RTtrbM85kfdd
mcoCdSKDTTSIO5eVHmdyz1K7ubp1devT3J2VybR2SlbGlRI3fHN7e/RvdX/rtlZwIOz3ZYiWYIu6
wdAcluybSki6nQUz1bRvkkb+g7X43DKjbNJ6vJUWFE9zDtdNvUjX7rGxaOKkrQvyREN7Z9NvkkIc
mprt5BIy8Zqj6xvDrrHip9j9VjMxIitosbpF/+rW/KqsTq8oV39AzoQxBYiH8wwWq++cuF3nXDH6
/upazVWV3SXPZoQjU9y0FVe6EYILBO61L5hlWTrBr7AK7rF9cesk2D8YPxsuP348YdhJQJAP1vOc
dMe6Et06sDCHIsq5HX7SAj6+B2FOjYO1Nkf5gKJ4x7VuE8F4XMFw89b9e+ox/RnEYWeq1ZJwoDsz
GblY+ltQjbfDnI/AgJAekKW4PY+nmDz/TzJ/U0n9niPUYmgK3iu68wRrRZ1iUxnt6miil8WSn3Sc
+e2ufs0ybzfQB7nqB1YAsUx/a/OGKAfrjpkgNr5RiYqU4fy3qU9Jqi3hxOfMSq5Ohh/asTDS23X2
hF8PFC00jEOKCNbH8VPtdYu7khQsp8FaSVPvaCIKcX7RAzFZ1jWFxLNxhoZWerJ3PbnLghmc1Qug
nUq52/RAKUO8yfr4qSs1IpCKEtRv7I4qYg1ome5nrb2v0amemERhJE3qq/Psd4sKwqoh7d/kB2fk
chXL8xAPV7elAVZb6JUsXfIS3nI1WR9p0W6CbnihC+OdXelqGDrk3qnYSR7nWMzRfNT4MNby2sU1
rb4/HDh0WEpkcoIXr0DiLU6QM6+ODU0KM0+5dG03ks2Tyyelr14SLieQGawtadgNUSr3yDLuo53g
lrErP7WKtcTrCGYa94Ap1szGP2B81iRjqr3vlbdc6luOQBwqdDOvJw0wXW96k4REUn9hKjf2veu/
+pagUak7aihN61Lw6C7cs7L7+1gDW++i6DLP2Xtk/ctKegiKmQoJUjX7VFESVixeteCISsn9tPQn
rpuCWZPlf4MI3RuHwtUnUSdchqV3Z/vgZIUVA6IFh4+8AbqqFA8i8H6JU7Sw+LReGWla35IrYL1F
6s0J+geMqP+A51q7npr1zp8ehuWHmgzj56A8Gy0VEAEXWsaqbsHg8AC2kHBRxd2bugQWqCFXeG+m
01OmlAfkw9VdUxW0lhcM2pDX15lbfRhmkfNXkIgLDhAkTqxn6ioppfGrak3dmHXxFgS8XXMUW4t1
bRNL7V2HAg2UjeoU2ZjeQ+vspfBADEmKLepdOr3z2gdTCP+55CHM409gqq57c8UTttzGQ3Jo/Ah3
TkSIenitppzFp25ep4AB3GI449ZZmozvVUV9TsTVsHYca9WhGHFrrsddruDHlkgSkRe8ceTw70Sg
0dPvJHJwnbA1acbyqeedAGWuY2CefvGxMdFXAmpCN8AqiDSe69DCSR+L5DNMGLiNUl4z1ENbRI9Z
1DH4yvQO20mw0rFt0GXCU8dU+iYrr9LD/hMR2zW7X1N2r/NUHaaqDld5zQhphYqx9bL0VsCiI/Ct
ylfJvoH460fjY/Qw6heb6oqixXGUV8OrX5RUq5Jh7JE7GKVxmfinWPAXb7nvmqgnhH29dRboPdVz
9r4bdm51oZpyI8pR01bYwpyPzFt7ADYmguQJep0TA9WPvOw2Lu4im6dCntTVjWu/kdlPTrqYr5Sr
/ngOoJlJsTi2A4CL4EXYlf1BlWm+caZuM/fcwGGrr3pDPYws5g6MS5pPm0OK+BaYPQhEEY8bP/si
kf/YcpVL2Ybv02FejmfzSoO4AMRqBAfXGnaml1/JaezxnxnAwXtAMHi5/T5udzYnawY3YGV43FAp
QBFHxHw2yvOA3bn+KEVxNAMyrWG8AFEZVVeALFFz1vAd2SDuY7M1L2PD99Ui2kweodEO8pI0/G03
1dG5z/71vt+fazd5nmsTwLyRmzjtjF8/uE5Tg1VlbsmOQfitMe7hAWRIHJ2EO3zKSk81uy7zXqFQ
bJqkIllGyxSp8C1sHzSPzkdRGjKJ4Z3HS2cO5zQMwLzAKTLYiGzbAZupiR0z8rnlJ1pznFbSXRfa
b/dT/cES8OyBkFoZjg3oFc//lDNOBePRwCvJVi+qzQfDB+YbZ1dZUX5SDc6VIHILVMCDLSS/5+W1
sD3DXU/JcAhfVQMWw6MCykASLGdWjvb4SsUcqwGbYHTYASIlWEApaXs3VZTCxLzu0qt/HK6ma+Tj
By+xKUJhUTqxuaGjI4fFzVZpUMkrx6Rx0yTiEW498kn+W0aBve5OhhECN+6zd25Zr5nQiCfiC0f5
1ZSSPexSZea1xVMzu79TPQMppY4RpvTI+asuxLgLLtD0sJBThnGfjJiN4uvg1UdS3szlgZzWWVgH
N3mvUalDms1aC/0eYlqcqh+7RcAeO9AD0Tg/tkS7/DkT3OQY59P4CVsfudh5uPT9Ted0mKUlGdjW
di9z09R0QoDK7WZGlUWMEjPvgALMQtT/BonBOzXhWAjgyQ+WOWxsXV2rMoCX6fPewGAB6BlvQdAU
JOLhPjREIXnRiEJOySMPboHwQURnCa1PmG2DElBe8EiAF/BiWX/Won5gvYL1vKbcCRfItgu9Ny8Y
6cGpc7b/MQ2yDty5Jo/m84jOmeZRszZawT2gi5LthH+erSIlfk3rH1RoxVyH+InU44hu2dVIi4Xe
WiOI2VDA5wih5feJPe3dgvgDxv6NhGP+YlXjp2whkgaTNHFWwC4Cs/pIt8ISqPmYItjsNnFs4gbb
jhQaythEbo1qEhZ3H4wwXApsngAV7embvqgp3A4uYdzctkOFMS5aSOnYLZW2LlVwnO14Z7oUNZil
hl9ji+ch8s1zGjDd5TI7EMb3FpmUXE+6zVInOEakuHyeJkbTj4hXXkrvmfGajEyMrd/Yx9rrd4k5
nnH35jRkTet0GhY5cMRLEOqZvN0Mj60XFDhwDURg+6lIXUu7nQ+DhwO5b7BBEk9cpxlLqaHCflP0
qloFhpmc/ICfKeZMhB3vGXLfqh43ox//60TfrBko4l3V8uZvwmvtVve5a1ZbkqdPZpt2kH1aZ1Xw
oeKCatprZaq9bWEps/vu6JoS7t6UXofEOzvxRAVBb+6Lv2ZtPmvkkPhfRtLcKegPq9mbTyk9TF8B
+4E+1M3aq8R2FpDMlOvciU5n+EyGL4gvZEoClOnK6AlZ9TSN4m1DTcdh5EVAWG2egyGg+TVwyi+2
vM0uT9ksTeaIqd/cZ0byIzlCibPOj3aYhly5F380llcen5NNEC7M+Z9vQqtKsSAUd4MO7VNSOZoa
ifSaBlrueevdRKXxCypj3i8OI0Pjcuni/iAwmfNK8j6RY3OZRf/V6JmP4twA5mF/LzODvYcBS18Y
QPUDg3Wj4q3l+E3GdhUUlOKh3Xl0lGjK0qWzTD/zjIyivrjoFTsfejuXDzQ8LGkrHKuEMWPKpZoo
PnSZ/9GxwbokCY5dJn8sdQFhwdktjFOTu7+l6d4F7fxVuzREY/JP1zO+OBdFCrQ43cMqNJ+IBUpK
kfL+cUrHlyGgWdDhMclJkYe8UTDvk5XjPyxYckEiVyNuF2/m0l5Sryen8FxSL8Jnz37SOCIhnNkp
RqPuRxQAjAeT7ym0+gdSBeSjg/glivySwjb3nTIXmqk9MdJUJXZtpDlupiXg15rv/kgZhZy7+8D3
D4ZGTzGyYetPiPaJZX84fvYuEMXwC1C54nznBkU7XM73k2eX+LtXyWhnu0qXn5mZbEt2Hi65JaxO
EzUjpF/+8ft094TcN8wsgFXczVQT2ROhlwgRuY7bQ0pmhqCU6a09GZ773Heot3NuHd09Z0kUf+MH
Og5T8xvADAHegE4K3cTifjXt8UvD+EvVV50rfk4LzdYjEnMWQhKoKut+19HctKfJgbs80B9OGPZo
jt/ZGxfg0JUJkSCsBKSvn9pAOue8TslqevlB9FG796FKE4vhgU6+3D1Hnf+UjhiycqO7bxIQpf1c
ocAbJWnmLd/vkcxGey8FvZPjGNx2EuM+QHcIy2XAribhVjXULS6qrqIMldw9eopxNm3M+J0RVnuv
+bIR3DOH4pQqhXFRjDx7reDst0a1ayuslGUnfhvPV/uwm9/n4J0rHMljSr52WdafqBbmjG/ggeSE
ODYloNoFpPuGGEuGMGTtz6i161FJtsJnBB1hXm5FQP9smPO9Ki/OsSDepIULkKJVByey7h3cZJAw
Biib6VcaCufcpmiMDgu1DhC7uRRrO2SKcAlM6aqem1MOAmDF9pPGigTAohEHzHP8iSPmIhukJCEg
rn4VqatNxANow3tlNZspdCGXYrGudDYZbxVK0pnMppk1PbceLrl2fkBtOmgHuGNU2nAYXSKtFHEc
KF/VJwpRsc46ya5HV8Uc8p0HlOelsZ5WFNBglLZJKTkDqrts7XJvSzKYMzJ3P85vduc92GbOFq7M
byO32UukunU+xFDZeliOcJrPHjUF+EhJyjm9prXcMw+u4TJ4+mzKEx8ciJLTmYx/chFxc5jp+jlE
ZeJteFVRXY0WboprYwALq4k9R/41eUl2dvE641hkIhDxDcTFiRI0Xe0QWcWprfeALS/SZW8ZZw2R
Jci3ZuT5R3dqgFy2HqGqmtOx7OYn6jHyrT1whc6C6q0YSe0rWV4rHOotGeKDKzo8uFlwx725hFz+
JFovuPea7GR4rOtTjcVQl28dbO8zAEPCRCKjSUnW5lZqUAVS0VCojdM8UNgLHmBtdjbBGz+9lNQk
Iuqw44SuS+8ivCyDtwHMdAItk46osA2j70ZOL/4w4rWI+RlSCeW7DRsWOjly0+q3WT30W9+IkiNt
sCtPRCPYTurr8mx4Jxe/K6yjY3njvhke2rwGe65YMkbMeExgacnytvDIFTtffIvvTsPE45JDMod7
nA0fYojfS282N4V/4JbrGCi1TdvDTOfix/GH0Sh1B9opwdEb/mPUZt2T6TEehX7l731DnEVZ36SV
7dJ7YX60c4SGXNKlMwJN2Gsvem9rk5+HFX9YC29Ce5AGgnqGTZbyiOwDXKylZCgWtF25aIvD8OLr
nmFOYParnL3lUU/O2pKMwOAiwibFsesQubkHcxlvyCLWvBOHYTHZtfJIUxuL+rTaYWxHXmvQUsvY
IpMaYl6AqVsI6opKch5JxJXDdkZn5xTRa8LTnh+FUW39pnuwGnYOxZIpx4rPE+opDLFkkmvSWxTo
fJd6OxfFFjUveNFOe2hoxeRtCT3WGLwDoydgaxc1gkZ7VqT4imZiK+u68157pyTjDXATNLCE+oix
fohVuhVRztQeOy9GoeVl2IRhZB3CyCwvumzwU+dvowsSWwUKZzDUGulyapsu8CNK6wYfDk2dEakd
TZkx03UzBWcOTriG3p+82vcmNem6Pk01E/KgnHgftgX9Wk1ls9cudkjGgCDy9AsTH4xZVmHHsfGf
vHZ4FUX+1haKyqAS9VGHAgYRYXorB7Hr2vVJLgIfAChogAp3U1+P5U1Q9meNf/sgWNqerUp8xCM1
ByYL6K3LwVxWG4O6T5Am2FZR6pmAajyQZqReZC+OZXjgrdLeonLD+FCHqrDPpOti7G3No8/AcmDf
Ah9upGeWNQ8WWEmYu8bbuaqLLjlOQn6qiEGViCKuWo9pNkSumNW6j6cDnOa3uLB/gSVXuEUja6s8
QYGGiR7SmcGwEqBuj24PEI4d+mufW8aBhomtk2TmJRzqfZ74gK2zwIMkwdBYSPB9cxUOROkm+aiN
6a5oIzBWjfEUjPanmdjMdS7eQ88OvX0wkFxbcjuk4wdz/nUULTUZgTmUn/reskVytNeQZZtVQFI6
Cb+NBLOFbXHseuV0F06MuL3Xfkjs/Bd8Me4QXPVo+ucUAhqYe3AcCFxF9oR1J3tgJ2/u7SC5yxL6
S6ciwtpiTjnmZU5ohoEbkMzJlut9tKsZ0SOqmYAjY8ghdRT1IDo93cubxBu/fAdwR9AD6h1MD+MY
DuPEZuByad9aD5bvwlp8yJiT0Mp5V2lXzXvhOD9AL37aENtpM/G81hFgCtpLVsBhLqES7n5uDECD
KmJWdesbXUBQpcFOYiiANV0oxqYBRvddoefi0hhcmIpxMPeB8D7TJmcysiN8H423Ixg0o/jG/dqg
ZOHIURoFx6nzFegEtBDd+bQVq2jP3VIE8xIyaHO2FpAL2tZ+8XMUqogF66pr+s/YJEWR1t4u6b7i
hgy6TtTRd9snaj/ytZ2kn3FpHIN+iFA00qdZ20+F+8/0/ZM76O+8p9a1ZqBiRkVQbw38JxkgqDxb
t7nA6xNSi8bwdi5m/5QULvHg6ktGwbOqbKoapqeqEfd6+IX60KJnYCAtqiuwUB4j1q3VW5zqXpRv
Jq72vOUq4n3h2q0I7uhcv/Wyuu1yrANmTK+urG2XLVYbbAtf3XdEFUeF2o5p+AOh2Fs2/9JIBwLv
4TbjKnGoaVBbU1h51pb7GFNWwQkYnJORVmUzItswFi4/indTu/kBnuMNIc6Fx8sWpmiNLbFuJvAa
7Yc6+m2keE2tTLGKF9Zv3BVU3oQd3R12/1BED1bBowmjtMLSrRhTQsWGECZwOmdHnC3szCbEoSKW
2a0Lk1qjCHeu1yJR8xjvXQ7mEqjKyvmKFFanNEM7i9LsK3EmZ1PlHEz8aBtd3oNPI5FoeiDLi9zg
sQijbwA4OlcttuaEPiU+A98zDVyxU5an5ZvOUnkfTcaIZRUqSw2m2fZSiPGmfxoDZ17QqFe43Rwf
SXcZh+GZf21YWfGlcbt6xwtfbUPe2Z7YWXOgdrL0vnOfFtVZzjzEQA4uAe+8o33eoYNp6cnUK5Wy
EVIivsX7+ws798K4yb2lmH8y5tuVjIkhUVmApN01D5Jvbmdo+5RlNINYVHmvPBPCaZsBJcqhGLK0
fCkoqT2Zcf2xeDH5CVKmY7JeMKdPt8oxWZRUR+aRAhTqBe9OCLe6FuO9ndLoQlY32eWtzPYSTkvL
VInBaMyP6BjxOjO4P2CjxDPYxj+VHmLSGfQLDt1DiPOhzzlfRNEXG062Yd2beKYt+MzgpbWkACF4
zbgSrowC9htbXTw8h6qhJYaxQMTJd6DsM72cX5Pdtyv6PPlo8jIVqgcEMP+zsfDhLWq3Rs5tWXBz
4kV5ZCsEFKGt16STPJb+mr8reeIkCf6NqLyaV3aUmraIWP9LO8yDFnc/jwF2N4HR1ka3IGVhQs4x
1TKluzNsbr8iKqZ9OgOUqxTfL01Ed3iyTpanwfeCIqxrmy1ymuAldnCx++gf2TrrfN4wrs3GL0Gu
gYIwB7C9veKzaN9ar/igzu6+clDBhyBWm7CWXz2dm/iuWKlMUVbvRyNW5Cm6HWvQtyhuWfmXqbvv
8seMYjeAMc14KK3wACpiBcQhWMNrKTHcOu+iFhgzeP7HjviXRVDVUz/4lB6sq7CMivMQzbetAO6S
NelB1c5bnkQ3ba74nJegbHKEPsc2njDwvQzqRcS8RmR9BCGjFhN/iMc1fJbaojSQVMXez/qbuel/
VJx9zJMNfCWhBrE0P3y2mkCtKFY1OEuY512KFi3YLOkr+Ad2CGxgoiIDxUrGelt7VPdgvtSB+VYN
b54m7QLB6Nw2VrNW8b4cLeuUkbCNOSkwz5asGq0Qin8VfPaV/djM+jOxl7Z0Po6egfjmDPGuGDP3
JLNXYDSnbmreaoMcDIjJh9AdcSMlDxIoEI1YySYIsruqLhX+hukuU6ODVzFyV0NBV1jSdTCHM41f
n851nobYMDyM7j0TZlj+Rk1UHecmeFGMaJxd+8lJglOAnCvT7LsbljUCE93WDEBya5OE78Wuk+w6
1+qWzf77XHe3unSiDW2Qu3kxbwWJ05GYJ33d+Dg6US6Jebk7a3JXTsZs5dTvZb4U0NbIzwLZAmn5
FZ/2I9/WUaj2LmVflQ8FBjX8zbB/1GaofPob2y8TPgUO14DBhbuk21mnPJnfqaHj+PMlbcRm0pIx
qMkfDiCXK/1PtW8ze6uYn8bKEWmyU/X05vn50+LVnUPvRgs1URmVf43kbtZu8VRjfbAcGR08UfCQ
ccRlAUMq4SeHMpCEePGbsSz79W1Otrxk9bnwPfq4vB9nbA3Qqyrq43a2yIczPTCgSnquVSi22C/c
F5WAelBm+JL2RnTN9XMdFLyXuUvZRbYs/ugiVWLvLh1cnPk72l8kypa6FUbEHwV1PWl6wLLME5uh
cV56+nWJ+zgMLg1uPj2nFz6EvMiT5KjBER/3Gssk8oaX3Hih19xmcDSwhgbrxCIhW7kWmmqqxKrG
vrfO3SbaDwGpeD/qIPgvXOck+iSjku1aSjTTmt8xcsZIs6NXYaoQ6vSvadXsqcGFbbPEOab0TUGe
5WZfR5LlAGOANol7uD62HeBl9DUfcxldnCkO9laSvA4W1JWJCN5yLgB+taknM/I3zAUB6nTDPJzQ
iFwJdHa/US7Nq1AdChRmkL2gYDobDCYfTNoQKHsMcWY4/laV3rARcgTySo+R5HK0vGaIr+Fr2Mew
yyPaQMu+YiefrGvp2qdG2Y+8+57tvN+wWaAggRbfM58G+EfBp9v18Qqwa7FV165vGZjjHOXOeZ/g
lq1tcayycHzwVXhbGk7KB1sQeu7SX7uYf/25mE8VVU+oYvbBs4fHinMrSvViEGU4mQbf3+XBoiwE
ePX+w955LEfObEn6iXANEQG5Ta2ZmdTcwEgWCa01nr4/1O2Z+6/Gpve9KbOqYglmJoATftw/Nx1Y
Oh3NBfDRIHAnc5O7wyMm+uo0Om4Gd6S9HvxxLsd65udfJzSYVe9uwVMTD405ybR5cnCA3q/h4jga
QJbCu/QOpmpom9QJ6gyIpuMuB6U9G7mN38wq2K7KlQWIgvIr3NJ8GnmcCHnJTNwysUOJZyQtUKHj
1scrpkgLrA3bYAUylg+m0D4AiAN1KjmNksfTlwIYJW8Z5qmoJMGNx0cdA33GvLk8qnHqLjoE2UXJ
MRQCjbEf8BDUzkjDVhvQy2gEmNLkQEaW5pMlocwaf3KH+bjNQH/RGLpWGYSlHBftRsM5KzLmhi4q
plUIY+MhBEDkwFbSZtokbJB+lfj4yivwCBdZu3BsMwOfQo7Do28bZ1XMamyFiSk35PdYAONLnZM5
4teiCBBG8zy5JA+i5XjUwoeCWII5yWQDWrfNtM7wou5CTJokFjT2iXF9kWXw1BaBto9I3bYcaTtG
zUHQEIYmuR+iAvCKgqmiBhyVVfHGY4H7trYK9egC9pq1gOG+FHn74rZdtYKQvybAfUpogFt6Ufg8
gMrlMjB2Il8bZf0AhrSj2QCptpAvhuOc0C9SbkHnTDHq+52+o8eJwqA25tPsBpw6CZ6xENrITlvH
s3E5pLluOdb6ZpD4ByyOIqmn3gxXWKsiU/chMkHjSHnSiva9Nbtvz8dhB6vkFHvBcw72HFhH/5JH
SCqxyZWJ0+EziNrbVGPeNtpiSQ3lIm7TeBVr7Eb5qL7kDCprAhkvNAKcfDKeyzjJ36I5WCnkgXvV
TWpspEYpzrVVZxsrTR9rsMCkFSLKSNIqg1mNA8gfupPDJhsZJPjOtPFBeGO9m4jOdJ19zzm4rkXj
HDML/m7ef9XE0NvGQ2qQ9tqNa2sZFsi/fEAiTAbNyZm4c2AHftA+YXhwyShMProhznH6OUf94r67
gZx/pAgF+UgVLC+jaWs1VrhDRaA5XKeMrF1lHgq0ZaVnOfR71vh8TWgOJ1fGl7auDkruDDP/7Uuo
SVxM0HgseUuwqMxHFQEGBjBlPHZbB1VuUU3NxcsqeEDhq6GX+6hvLjr4t1L7ye0BwIoxObyVux6M
l8ThyNSXc34Ww7M1amdVEcyEoqMKviPcLAF7Oq9GnZurtkLH/yG/ZdA0WN5yTV7nhZZFTf0iwZfM
RAeTpsfVQCNbs6by95h1sDMNo7tNUT4tCnErXKtZmASZ28p9cjnAgFC0nkaHgTfoIHdisruJvHkf
U42FKARmtkle+A4FnNQaAEwc15Z8KUqNYbKP9tHksoCfaH73s2xN+uwa1jFZMJXXH3VMqacWDDP3
cDqMnXNxEWTxUOTsluOINatwvpzQKfcg5N1bp9fExGT8XleNhxhP0+DfLzVLfSUkaaBUtv5JR1tZ
kNAO1kUtoHBqVv1oVMOlaxFzMPbtOkBpR51Q/qMb+odsGI03z2mf9cF8HGV4t6Re7/wmJGw4+AXE
CLULOtN5KrFBncKUPjBLNYe+KFo8VlCTqF/NLqKx9LsdhY98Zf9utzDbvKaQy7Q2YcqPRfbuiK+I
RCSlhrl2sEiq05g9j2AZh/FQVM0Rp9Q2SQPrjsR5bXuVvRf0oG0i8CVbFnv5O4eUlWV49aV0wzdY
/8ENxzVGb9d+lqhXPFEkg5JtAo9mEwS0JX0PR0nNcyGKo03l/KuOxDHO/6poQ2Mnc47/QVmcVGW6
d8myid0hmWExIk4qOEPIkJ8+C3NZt5JxwORZlTrTczDY7jLQ831l4wkjgRk88/QJd/qYFat//3Rq
aEDRsVD9/WlS5e45Vu57w3LjMNgx9YR2Ja6TYR+S2KkInGrjXXFvMGjEfi4BeG7BdjQrvX4NIwUD
i86UR5fLqPBj+9lNzOixgL8dVGV2HsPpt6art6PWN9Nm33SMyNYL5n1Fc54DDpItAPs9BVOCsyPF
C0pGK0B1g12rLcLUu7ltyixbaT7WjJxpAmycWOhacDA0+kq7ZJ58vYSGvHYFAGVZd1V2z8ROBpXz
4FfvBCS9WT5/nOLxTK1ZAjYPh3iPgEh7CfY0+7s0cpI5FknIclxjasbhkOL/7V3xPWC0li4Smjse
0JCeZYM/trWSH0sMHxrduV7QoTbj9ATzwEmB0sDK6jcNtFP6FecGaml86uWIa4+uKyNWN5lar0GZ
d9uYbBIkKWJLtj9/H/pXY00nJ9Kufqd9U3cRbjIKpJRqX/Vg+s1t44UuSuIQXfnq6flvHBY7yvqe
xRh3NBCoN4VJdDlg8mw0w2CTNgBIwwbutog6RVd5C+Ag+0K6f1rKQpYE+frSCGceAIUwRvypCTRC
JuMgtLSFGuJyLctyj2HtrW6H78z1NgzSIPNri64KulIEZmUUgJpa+YFWTSUOrWmwau0c0DgRbA1s
yC01uqFGeLLRtlNDE49uw9o0vA3twUQKsGBI/r+edE5VE34X7Nw0umglW0SeWdkeVRB+G4D7UFm3
hKXsMp5wR6uB6ssZmBMiWeBPFSCmQNxvgGTfHIrXl5P3PbkWxwvSMElw6xhl46myl1EP4T6EU0UR
lwo+hIOyrTssgwYG7IXdW7ucwUZazMZanH7Q/Eh2MTUzaNYdFH3ypLkCM9iizGOD1vaGAZ9VOxez
JD67LARUnr62aQRqKHqcFI2SJZ1vpu8QwSflStGk2QyfbLTadUdTn7aTuJXhfyFt5qDmLbRR9Nh9
WlenDHBhRHIH/EZ7rROxVAxArXdlMXJ30Wv7Qq30ymNfkHuKLHlwm2JAcpP2o1P9mWrJqm7zb9+x
wOph5m/ivRwbxrHZLj5aiEjVrXeZKIlyPZQB0T1OK49UM36QZd4NoHt7pJQe143r8D0IpW/c2r/l
Y/RUpvWDgYYBYegpDMQ5JGO98IRGBUhqPM3vrKHw4Cozeep0LKV6Bq5Kx8ge4W2ADb6sTe50CESP
gyP36GevnWtdTNfB2JK9Jxihlmmo38Og3FvpQIzevRhmBn4nejKADMvSfkxr/8GprU/M6Y/e3JrB
0wgxV9+AjKK+SdXvjjNewFQRGtXkamp5pEIy5lkojpAXl9wTKLOasjVIJToUTX0NCugVWoAz8f3I
C0FYHLZyKuCGSb47H6+LsPR9lBH7VsVLS+DP0Hoa1CaQaLyDC4eKQUxF4lO3Q4RUy9zT5LfmuLPu
SRMuYu9Jrx+TOP9Ju3bEY6RY1CQPeqC47uR4dhNr4Zvus4oov+5qEofMNQ7j2tIxKQ1yxrYA8Tj3
ntY3Zv3ftJYA28Q00gPMjl6a0aXu4yOffuCl+o/ZBfPuYtiH9kNrkx/wEQk04vU0W6kZusitJVra
Nrb+SQYXv5ZrQ0JEwuC0HAAyEkvJpboGMGA43IeHyIxYXMHnqf0MS4vap0GneHLmWyGb7xhCEM4q
NKiIi6/MEELbYUevhX1PnfCtGni0W1xCC2BVIweigu3CXASnZdsmt3b26BL7y7MP8nU1O/H21CtI
tFbHCqyQ9Y3hl+rqZ6kwyjX2tKWebsLnfDQFwV9uCqz1PBi7XsTyaPIoVjLKDNO0hznN4cgCWJwo
M1E8tZpi7WjbPqwG3QW75iDDBK6AXLOHDI6CKcZwYyp2GoxmJGDj9rlIimwXATHRk+wuJgEhK+v9
dagnL4TjjxGhgi8JFrWPA7qFbK6wSct+/KrqNo6JB92v2dyp8EISsrzYdhPeO9t5qPPugZoAQuuR
+OZUnR06TNhrF9ABhwFAlyR96FkNkQqtLfVgd872Lh0XlHNCaljZrnbEnAnJyglPM4HkUKSJPIyj
/UZtqLnRcqQ1XWdZ3CZ++lAHyUHvh2SZjeEyc834rmL/RISGtTdFGopE1jYwwpPplvFKi00PjKJR
7sKMMzgMheJm43wIKeMmloLxLEV7Q+HBOSnsmPEjnPBvOL7HHGtudaUtcQbOEBW1Ic5rn7OU7jyP
6San4LSDN3OGkXUYBi296AptfbKI3InhR6eaCHursYaeQZ7RwBTLVrqhJQ41aPi0zY7DiW/Tk91j
6y6LCYQI8A2ONLCvgsS8gvPbIBB/DWqstzHez3MrsHzE4L2hFrIXgaa1IMPEQlJNDt8GBViadyl1
E1/FuKI7EiGOZ0HPqLz2DPiSnFPhMfUNA3Un2XWIR7Mq3G2e2A+xCWiE5//amCvzfJ87B7LP0pYY
0uzU9RdZadOE1iV/2ACGG8jVe62IonOaZK+p4sHX+GR2OAktabNEJW3SL5uQWt1xh07LleTlJq9d
XBuw6ksdj8RKRsQUEpPhzhuwKo0WG25nTH7K0CWgM0BQI213trm+j039nQqC1iJ0ucV6HKuB/S6t
LwPjBAa5+pdarGnROslzJOP2HiXFKU+D5GqnFXBhNyy2ZYbnT2n6w1Bp+olkVoVI49xk1be3QcMC
Nsoy3w3jVq/9ftlAfXLT+o/Ww4727eqXpqL02tjDFxDV8KqVH10F715jiz+bb2AqtkupR8nKMObi
ADJWayp1cG2o3zDRGW1Lu8QVyc03YS2LB+OFe1i+wVvzOyQc1i39a4DZMfvFuF3xvMvsRdRNZDuD
4MdvXQpovephiKrHbLLtQ5vNICs3v045d/xkmkB2ajj0FC1ITS/WJryhpaZ1gCXYTXfEQBUdU0sx
eXc8+ethGrgivOo1KP5IwTK4ksXdtSH8lOQwyVXcpxgyRWZTGMkV8ZSyPUm9LlpXaIV6SBJcsu2s
m1dsTXjjAlwRbuVZ8+P0uYymN7DOmL9EOw+ac87JZMyL+71SdEwmhf+sOtO/1fUK3xpxHXSslaFZ
0ExZtDbSxTTrCSoaaV7c5WOfE3DD1OAMPVXqTdq/YYVdF24fPvOITy5jY75AtVrZNbTWrPNPaZXH
99J2iquHA6wwrQLJlv2hHejxXZpFsu+akQ8FlLz736/1SRazLOCE1ySXv7+sz7+n/OIe1el0+vsH
K6voQbCNK9L4Iw9M095oVQ2EY1TiWqQMhxQhRxpDqGh05hIjubb46I8cGi9gRt67KIBJFPTGInOc
b8+io9KZ3R/APdXSK/ViA5z3005S7qCXUM8sZHQBW0zWwytltiTlCB8KxNPYlfRiD5pYxmacbEx0
kNaSB93KMZN1/lZwMzlUWscJAeLYmMDdzjqWPZ6rfwCsA8rUNS99nuiw8aJhM+T2Q5bce/LetuZe
KCtd57nucoP0V0ahf6XDt8yvZdsWq9z2Xc4i5YNDSeuKWxQMZW3t1w0uimjeN42I6Db2SFC97nfq
3HCWrJPIid/CGuxBz4Z6IKJKnUGyy3h+eU1AhVAuPvnjOng5VBhX0TmrWxLDVaYdfKhxjupXNXQg
REmNCQbBOQOj1Paljn+/tQ+dwVKu8UFJhjYosamx7qDls2s7RPqLyv+U+IW2qezJuuftaxfExWmI
mh2+ZVwnhb4yKkpTSr+kGi/XT5VEimCPgaKexm9dGtXHJhXjTSm74B3mdl/gs6Vmc9i6I4W+rWSD
YNkFaH/avXQ4HDwkvuhw5Lnu/JEuo6kbk9XPK/FpJRErMp6UsffaBFkMzI9qUKGcb5nVrwWM/HVV
27ye6aeKCTIoSnlLK115Zs0ROaOZtYv6N2tkD+8WtH6VHpiuSZ1rPb1V7mPSxenekMQlEzOtnlVh
oP3zZ5e+d+gDIj+lDOFPpZiJc/JnC2NQjBWR+dxjr4HUBd0TtOeGQkXUU5W3py58c0LzV5OTIsiH
G4pt+xqmyMmGLgfHkCrdNtxi++ByqCPzNlGd7syrPi3XBjB6VJgKRaY6z65dRvP3oOynwh3tn1TM
IY40uaY4y5hCtKvkOtsQZHlTefDUMaHhnuy5Q7FKWzeKXZOwxAEP1zEU1teA32xBJwznlS56gkXy
RuWcx2mIzA7bI3+d6DysRFEf+4xgiibRrul4CbgQyDH8kS1bGj5IKDif2NOGi+j0zxAfyEm48txY
jOoTaC5umkB7zIn0s937KK/hG60dJSU5GGJClrnuFMwkMLb5BqimZUUB8LWaHgrGs5U20dGsImcD
ooHXFfDoUkh6V1Ubbsqu7JlNhEe6xa1WHL06pmH7IGJ8PpkoP/R6/CUHiJE8SDdxzWm9Bf9QyqNO
U8tJkBlDU/g1kDYJvrAudSrjHgMZ4qiS8W6jCi9M1/7qvies/XujU4D9umLdUNJDaM8vtvR5R4vA
qe9FWdevNoSYobeevKl+tMrOJcGjb3NY8KvJuIx+1+0rMwuulo5B2yeTCJ4+dzdmJR8wSeWMlbz/
4CPY2cH5yEgdWxxiZ+hsa1smLyVF1RYd1KylSEo2fzTD8jaZZpFEBT1LcO5oJ0zYehV/4C6qtpIG
cvCJjLJGzR1IWMRC3T9G45J1Tsp2hzierEfFpEBFlbMxVGPyMQf6E2K13xRmSi2Ly3Y+qpybEVXV
2qobjI18LCOHsgO7IpjQdqkFiimBIo331qn1nbTPpSCsndONgm/ssa81KsH1+AJ68CUNEX/ZxztH
a+jDrd8HLzFxSwQvWlkp4uWKGwpgQimJVMIymP64mUfiC4gndS5FYW1DjLssKYlSx5wU2HP9SK80
IQVY7DlyzHE4kiACGuozJVg1WKhBjdKfwDHc68B48olY4p9xdklhv5rxgBU5QTUeBqCMFXg0vhhD
kGfVZ/3jhcxtspFeuKGD4SiQLnbSMEirgMoog+bZC7L9VKWb0uo+3RZcJJUSYMdb/0of3ylwuC0z
QwhnuvddtE3R4Upf7srSOlaiOhOug1lM5C7imFTVHDHTN4dS6YFsMDH+QwOZZhmF1W+g4+Ls5rOH
H9xMN1l19QCBMMNmYZXATWAj7g1PPYwBm8W+WplzkrqOggSXQT2suwrLCDtysNHrQOCfLu2Mtg7K
7c362xSiXI169mYkdfmZj95+cnQqwUqgteAdmxo3XRb1Txa0gbqY+zKuVZqamGX8U1Xkn6MihuaS
JPHqI6L9m+PoF5aQe09Q2dC65rvoGDArszvSeHZ3PPvegpauBJ8cV68+qjZ4sq2YVkh3w7N43bf9
ZxpF6sSMd4eSvfY+lWu++OMcD+mHd0BJIFpG/1vV+Tz30scOQG1QELEg4rlt8ZwW2Y+nNaRcyOEq
Pg7RgLlUQBhxCbdwtlWfeAwRwdJ8XeimBo2YT16OJaEJ3H1VGMYaFZ8TcUkno8Nnu+hMNVdEQNFr
60NsRVfA5SW7L++FIGp4Yj277hHFjvpoOjs7bsjW0BXksald6n64p9nnpuY4e82HaFWa2kOKKJa5
w7eoB+hwr3ptYnovS9SGxFwD7TV4+y8K3/GyKmBfZmkGtnPoPmXUrmd6Ghj0/KespueSkTLy87PA
kbvwAVvUZH2Hoj9TwL7AtGhzjuHhSOiiSR8Z4MLdkFNZ2HKgjfTAXWesq5cscvtnIwkwnXLPKUgR
+VXLTEgIP7bSeCnptl/gA30HgY99WGB8YErwFYtBjAbVosLDF06IIG0x7JIEyuFfgWzEK8i9nf11
beC29PxrW0UTS9UBxxrVTHbLXs9lUcgqkcefr3Ci4yyU+4mGhXXg8LBGRfk1rOmQOlX5J5krodhc
lalZv+YhPbVxV5Py6lh4Vyk+ZZ+TgWH6n6lrNu+mF7BDl672hAmC2Tgoim2Id3PRzeECxhw66I3u
9LdlkumIuh8+OgySiIteHIAgsMnqlE3xaJJ7X484RR9gPlz/fnIKnrTwPX7dfHhJEuIu8FaIdzBB
dDoLcPyM0VVnSLn4Ha4bmJtCWjeaAtC/tMI+KZlD3YT6HHrxU2wG9SYpU9aSDDooUw2yzci23rND
YHMOB6Fo4rKtGv9SJC5oJ1Hv+ryg204tEy6UJatdf4XkDb23Ni+B1MVBD+8oNi0cpyy/ARGU21Fr
QyA1OShl3N4ry26yvTshy5a0fY6Qdn90Bwh5Uwo6a8BmsjNU28g3tgbJ9LksDfWzSe510t1840Vk
tnjtx1eu7GNndlAhKwq/e9/8pT0WcMa0qo0Mn5vtcNfy/uAtB5robjDwrHT3oXS7u4wyYyVll1KY
8+jnqLjehNs2hYXZjQq8jja8RCySWRKRW8nACJkRw6RYOqCg8pKkbjDzJJuwNOYOjktdj5QR1TE+
SIE1vhq0RW9swoIsQy0NIoAu97IC5zOCBat6HylKL4FLaGrwN3QLfsJzWda58xw0RPvbkXONINja
xBnpHcdR7CaqW2mhOrEUfTTa8C3XaYHi9GvuWrpDyZmzlPamGw2jL4Dp7qODEzoazo0HNsLsofa7
YTZCIANepJT7lm7MFqZDM0afVY6pS6ufWS2zAw8xq/Mp22U4K6bgbRRlcsaKSypCAjfQ7JemuE5t
qQ5mOnKvA7nZEhrd2BGpZdLPSe03BzeL9EPcceV4tIkvQls3NhErVqhOYl/HDR8qH6eXHU3OzncH
H2sSL6bqQpZ/AciRmGdEa8LbsDPKcTztQ6altWL4kEvTJsLPjXz0yWbY/p1zeX/IreJKyLNL0xYV
OiBWNOpPKdbw0ONuQN78khfdtzlYzy1OuYWdN5TZxtQKskwdXMI2nf49Eg3Uc/GSVd8gel6SokT1
UMa6sLxPfxwoyAv5F9u2eqhwLQ1J/Bok257jqvLTo2/jbKJJDmvLbLKLzAseKTL0RvsSs+XHsEPE
WyGYsxSt9jV4ybJU9KPX6Rkk8Udq5ke/zTH9TA2VfKFJxLUnaSOwaVVBcwmGjh1weSo8817SRGjo
Ot7/OoSb57MohUYI6xbnGdsJJLGmDa7OJLdBRW1IEPoEwU6ETg5d5IDZlkG/d6tJHCIuMczhlX9Q
ZZavHTZJp6Q2OIQWQ/koYMDhvY0peTDdre17RPwVdhfyvcQ4cGp4abQiw0wIb9A5vKbHoBoPYUP5
BjsfsZX9yD/D+yEi9xyKiIkp5pyTTYQGnVRHJq76FXsHWnEKNlkB5+EwByuaVOMq155UP8DNy5OF
NTGpKlCsK3vS1qOdjytoriVho3SZ+kCgvShKkMmwVkibGaOdeD0CXuDGuXpNfCIFal26Sux4Agbb
tg5feyxNw1Acw6kiRssCy6q69zzA7tAphxU9ZdBxWl3LjodlPzkn7ABcrPFE22ifPE4O1UhB9/6X
0Y41uF+GfDfY/06MnCRuO3fRDtRvOlO+s9Lki8RqBbfR585jU/ZHjObsInM7ZVvRhuOJTR362lJJ
Yh1N4POtQlniGtf2nldXS7tqvx0/wiOou5joWI8j5HrNelAFMBKURfooy4PJtfJY5xDgEJmis8Or
grkTUw8vcWHnvxh60dqE9xpayeuQEmfDOUhOeOLkMAlCshX3HH+CntFl2DJ8n5MlDUw9L/Sqr2LY
Fi2QBdt67sK22pGUjfcV/NyN4bfmq1t0mCti/Wu0Z8HP8YaH0nGKU1wr5BU56V/6qxVQoVqr3lw1
OBn3eRjAbXeHF1GcsKAMr8DAIGE1QcM1xE+JMtEHahoxXe781BwQGwB1pyfpWca+h1XPJxOXV1d9
Wk2vnf/zQ6Bb//1T9tHcH5Q1bP/za//5OmtI8ebqyHImHMBp8fd3iEtp57rhLW/G97+/YtKTsK/6
kMo91vVWjHXM8hGltKR0MARk84cKNL+koPAfP0QUDv7jp/Pv/v06n7p2eCyA5fBKwO2WoFlLtZ26
ZuY4Gth7odksyyoen4yBEwHw/B4rvcDpWg/osEZmH7lPe3sRE5OPDWw7w8xL798qOpBmVLVaWDJ8
qvzkPhEtAoMj0Pz7+URQ+G+1ahuWIOp3mgoATlE5HqaJFB0GqfEwpnMRoN3PXjcnPRt1TAqjR3Ys
2AYh3YBSIRjAjBdwVEoLUkdVAHuAmgNbXbCU/hRm8J1A3+N0nK21StuOs9FuzPBqOE4PPwWZeel1
7XQOgnDd5rPZOXzkoWFvJH0MTQ4Eu6UqQ6/b85AXaKILu3oOi6hdJZrPdqx0P71iV6Grs54LJW0D
zY8eDo9cLY9BWjz1pXhMe/dRnyATFaS0vD58I3GCx4MiuUAyPivQF+H4lRZIc2bxk+YAeQuoWkV+
Cy1OmSN/hdfarGO9ix4zIKQQYGpABxXuWGZqZ98IMTBGQCtrtFfLGM4wizkG9MNnE4mNFqmXyHFP
kLDrXeuYT0K1CxGEZNpMmujgP6+tgG7WBHOIYWHC6HHAKLZATWH9dDEQeioQcCxuPD10j/P/xKmT
LxRKXAktp88q8ps1GXOcMtUIVDhI7now54NEuUuZrwD6HYg/8GToPlTA52OMJLiGwoIjQTiqYC0o
rgJCj0K17Tzvsw4JiyfUGKyBsEAVfuuS6ZEtVblIHQnAxip4HaS7itvivSRzPTIUrkqXv7lTcxdO
QLxDq8wHXRtuhCgUn0wCD1o4FKe/PzDvqmSVBdZOOVq6zyerOJXzDw6IusP/doj//3SIIyn+v0rE
T5Qw/bNB/O+X/7tCXOj2vyxlWIYy4Y0CE/o/BeJC1/+lO4Zj27pAk9EFNeX/3R8u5b9MXVekxVyX
IzI7wP9bHy7Uv1whWEwq22ElZZvO/6Q9nOwVf9U/2sM1KTCMOoqCOX79H63hceBnfQV4ZV9OGZ1l
nHKeLB984MLJEdT8RiaE6GT0HQPXvoQ4AKjt0gyIkxlMA7hnQ0qI0SabzCTiDx9hrg+klLF6/URR
zg6fXqKYWGQmcV4iM9JbGBj7sDWY1TE9mU8FcfZnKwxzqCWZygkQxCUEEz8dEm4Ffp5cBlnZr0yJ
/UHHk47JJOkuJetK+J1T/2KZCl8lzlYe8UiRzaMDc+TJ7WILeonVrktLes0Ca0T87ZUZeIt53N/5
ope/Gk8sZn177t2qfO1CQ5hznwY27Mu8Y9YkP0am10fqezEguNAi3BbGIw59JbY5LUzwJkKneyyS
El1RNvY8uGT1KXJKdVOeyx7LYXHJYDK4J10Nzuvo9GA1OOxi7OgjT7takWgfExS5F3IY5YfRx5Ay
3LI+kse3jy3U9JZ53uwfM5XVMNVCVoholb2Gs8Pxw3Wn5RZ0xw4zLwChgAxtm3+Rbpc0sFkVRPde
J+NCQaW1MemQBeDYjQ+dI9K77U3ull7JYiPdLL9oLeWprV9mIPMkUt0c7hdv4VDJe45I+qKyCu+y
q4HewmpcPE+ONvwkVZ0fAzLlawholN4A1T+kPa4EtpR6u649vV6SKXYfUL994iEtWyEW6MbJMNN0
V6UYL2lQNM5ZTl26ETXNzU1KyCxJamxVYU9HFfoZLr5W4Pfihjer5pl7r9h1XRoDSl9qDRB/rZTD
3UJDsYYo7HAAaPVu2NY9O6QNENb0wEl6Tkgk6SkoNDYWNBytS7A+V5+oSEFcnaKz+fZLhyOhj63l
DcZLWI4+9BEZfigAWpeSbMulM6ldWmhIbfu41DwiMRG1C3QFixeMYPEf3hw6Qy2eUmvQjdj6DKha
yIc5EnrmUGJow0aLNkoN1tXIw/5osjwHxJ7yMA8ixOo+p0Datlt/F9iJ2M6XwAf2UnVilCTtq2EB
5GyDNCBFSN2tM6z8hPpUFBjKX4jPtd5mKs1g34SD9qtbQvyU0zjtA9slbmW6NM64aWJcCFxMcL2s
hpqykAr13gqjY2KFUC1GmE5GkY40Jfgmx4AcVOmydzlFc5osaCwM+w9MfP5bWohuPSn6snXH1R6x
+JdPLTaTU1nhiyPi0730mhYe4j6ZfgLwkfouAtqwVvQyHrUc5/AoNXWMHGHcsVzqgD87bO4hN9B3
ss3RDoSReJgi2gknr04u1AGHR8SK3t5awG4Zo6lJeK6nIN2NIUNxYzLYLDqUDDJlQ4KxV7gjh6oc
HvyKFm77jGG/P0PlYdEm6+jBHs1ob7tAh4Df0wAV9m7B6SutSNrGTnONBik3TWsFHY2QTr0DoFJf
+yCOP/nt8rWNRoBpuiue07HBdmCzMEwR2XmhQBWu9coRFOPxNpGGth7oR+Fs6zvRG64NqoliB/Eu
6mG9VWmSnECxmeuIOWbVU3x6HFmDblL4ACv+Z93OMu36wfFwMAmJImb2vX+U/UCCG8+CdZpk1P+M
Q+TNmp+09ypV0xPnk/Q6wZEg0D/550mv7GIV9PSCdNw64foX7cdQW+piF9jNF45uD1fX0ayjNCyw
z8zqqwaI1xUZgtucpyr8/j1nugltTdTbRgDDodFdZhtF1zWeqTZ0QTM61d124ZbY+lhu+CeTU2EI
9ZrJujvUhW1v6WQMQZaU3ZUoUPQcFxGnzqjB48yiZdLuHQP4x5Q1dUGtYZV5GDBbS98ldW5B1zMt
exWMLoJ9wQD64Q4BgiV2UKAG3N4emnTic15kJdNmrYUbAPZQO7E5NlvKvMi/WH5zMgxnZuQlUXWb
3KHCF4uRo5j8fheLhn4mc+wfCukbrx7Vx7Pz0cie8hGPHm47Fp9jJbKNGZMAgFsaBAtaP4ovqoqn
Uwai+tbNeYjK5tpAfXuTlpc/2rP8yb4BT7tdpTvpJc4HIFr8YUkGhLCaiHY2cPDWJUbHebVenuF7
Y7sB52Fsi66KcEIiI2QaOkqO1ZME9EjPo4ZDPO3GfheMifvMgbPZCzto9LWQuvNkhsK5l4lLixVl
fZv/4uxMlhxHkjT9Ki11Rw12GEa6+uAkSDqdvq8RF4hvgX3f8fTzIbJlxhPlIHvilJKZETAaYKpm
pvovQDztgx7HmGPj43WVc7va0huAsp9nwBUnTQv7IgMsTCu4Q863asOPwuvLjV2K4FmhN+q0CM/e
C2DAnwirUtvw8PR5xIYxcnRZK1+htPcbqEhUX1slPYyxikemB/yoQn9q3/p9h5RHLEzwPoNG0tUN
a4seQfcD2VscgMeBeg0yxfIbGmaTHDhaf5T2ImO4ThNVvUJXrIe7hST81ZDpIOb7hiqDJ2hHQCmI
gHHRcjd0B8nDaNdhEXKj1FL8WWc2SsBeMI4s1wJ4KJZzIFbhJ1kQLV0BHtUbhgekn9u9LTf5pV9h
g2dWhX+r+Apqy12pnicQWW4gzKj3pp4xFwaCv1D5NI8MPduyYYcHdFe8e9iAyjYHnhus9HGCjxtK
+wwCGbx0Z7FqB3RLAW20kkJd1Qf5zvnBfwrTQt0rWla+BsTItgxrcHy9DmlKCQb07yjLeeAjylIL
1zGd673kS8WVn7ZcIiS/OUSRi3uckNLrgnZotLblXrvC9Fujr1C3SHdHmH8XYN8OOti0PXI84ytc
h/E8RpyafS/Tfmqah8y4GXUvBeL0N4mflOdI4Q97ugsBTJ8+pmwUma2iAKaQGlTfz6MywO/+IwYb
jzX4WZ1n4aoYoFAFLbttKFkqBc2pW+Xr0pOHqP+7T80GqgcXwyuDTtjBkgaEjHprBPQZNTgINwWF
v67oqmdfFxJMaNfc+bFU0l3x8EZYeTp4aq/M3HUmUCVz6yaZRPmkHV6u2gFWi/FeNYLTnsFmelP0
ZYJQUSJfsJ+FP4IaWjymOBxPwGEITDcH7zKOLXdnxTqkrr7SLjul9fall7oam9VIc9Ce6pUjVWnH
pOuMVl02iKsxDaODDEv3QTSR96AOCQYfst+8tO4wnCNE7j7HgN3PcaijPlh0yHaBbkcUZVVYgKsF
+uLgPKq+7laWcPWdxlJ/5JwUPiHfFW1yRaEHH3tmd1PWMBxLCWpCpwopcEx06jVwCDhduLleF2sF
QNQZ5Z6YU3P1E/tiyDOhJx+MSAOalyWNu/Zw1ro2kd56rpJseC40q3+Qx1Z7MIQenKty5FKb0gLT
32Kq8uqKNtr1evVcCARicgRrAz7YOg/HSlvVaqY8CBnXEjPX4g18vNfArxI4voJTRY2gHr4Ren4Y
JQGBHuxDi9Ipj/BNVlKnasiR19gsvyM62t5aPYAzLYviLdUbcUlxdiruj5F7oMUnrrGEUddl6/Zv
6MkFT0EYtNwlsqoFoqwP0q0sGbiX1xPln5NxfwCNwUmmGHF8O2uhEIRnatFYW92iawyIB8WmwFNk
x1PlwQkoDCJ5ZmCQmZlDe5NpigvRuiWfGo28jv0MpI1G7xEj8w7JUgSKeyjDpoqHMXGCLFJDaVcf
DATbqQJ1HYoVSdeA9O4k6swJwKHbQTE4mPkdxy9EisJzyBC0OwHe3biWF1+Yqd/ehNBFrjJeHqxg
hTEpz6TKCnvu4ak1Igs5Dl06DBJRhm2DvTbD2EOMETdWDUKcEw+JekuvLHpV5Ta9F7aiw7JFT2aT
mjXsqBo+JXoKVMRvdRj2N9WA01+KEMquwSblqW9N2MVjE0uPZg3AzGqoCkJvRCQ5tZLXsZLY5rMR
pC9WVfVOSFTMcYlpWUx2Y7yOkEx3RhlJt7Ui9R+GJcJrNrXmQ3SidUrYGdDCKnkrpNrbm+UIBsFN
XNvpXKP92WVujgOZWj8Ae0fgQY3LGy5c1pWE2uzkGqOPTsIJe2vQioK4afXpLmspuwp263f0J4xf
Nnq3tw2M7Ye6DruPRhk8JCgkgKwSkAi6foCGcuKYvon9PHgEdzXdoc6UPgPrreOZDYwGlfYGAhto
rxjFLtMAQKCOfbVJPct/bL3MuxWKZW+RwsuulNCLXnVD0veJXunXLYIJ67hXo7XIrPG2UETx3ni6
/iQrg/+z6Tzpw8gpDcEo42SYKYLLrA2x3yvg/eBf2E6ivJin1VrRnfUqB+5OCRDg1hAB3KAOp11i
KiijFz0U+kXnW/VNYeQsYN6NfjUqkvKqyQgOe0J477nvyZMBNxrCQyKkS86P7ZUvGUa0UXR4PWDc
+P9yk9hrQ0ZYcoQJ+14Anl73vqKzMVqqvDeROHJqS5JAZ5ntA9kJ83q4rasAQb2DnoQYohtZKn4B
2fE/Rm9EJ1BmlVNYNzOIDnIZP1kmGupDbafXbgZiulLwQ1lBBU03vTmaCAr09UqMco+zpMtf14LO
AmWZqvE1CHHqYrJVuReupWCPoHhAytQRskVssyHlaGyt4iBAgFz0Sf3UaZzn2oIfeclFqwIXH+fy
rsv9dDNoWngdcHXFvn5iFsRJg2tLKUu5w9sqHWTLgtusT6DaqBF35EyWrF+D3nAyiVI8rLki7AfV
n6wC6VCIJFOIMkl9q/EFegEt5TpFZJh3sNAgJvUkTaCYVbbPcr29riGi7mxZbfYjkleXWQDG+wyJ
Sw3F/UHRyw16nFl/1kgZZzB42RAURu2ti1oZ5cjUtBF0x859bdbYdhlG2/zy8b6xrtrCnVrVVrJj
EKQ2VbHLQFTghJjIcNBhTlbRzyHSgH2MFe6epUp+l3wD0LIeNggLR3kRncs9eva5FOFzg2x9oiFd
qql3WIhnF6Ss+KAJoYrJm0o672s8VpECrsA06T3uXIhNak8q+ug0gqXxXjZyn2sbTQo5Krp9Jwv0
nEJd58AcNYX3sxjlkD794L0FelOzk3Bj41ouTRtC7iPLLckvEmbvd0E1DNAv3Vx7arWwuhNRT7ed
GzEAFAMs2b2UWhX/oR5QpAWZPNks1bABV+jWRr9COo8W5dYqf241pfqEQqCDsA4TYHj0eD4aLxuu
83ysN5JdlPdjhnXEGaLfVDFwXs5hpfrWO8gF6dKwUuClbWmSjgbYCO8u2fTCr1V/k5d19+wj9YL5
jhlvw7BpLiH/g8XDjJ4OaCcDMbCBIqQ0pzrEgi2QEQhNAQVOKKPAX1z5mjTSw/ITToiRB1syq/c9
IqJro7HSu7jlFm2ZCjcc1c/9g0nHC7p77gdvYhyQvqmQiFFpbT1LipJ/hIOJwJZkJs09HHrcMjqK
Z6sWRAmSjAX0jEl+muZybxXjG1KHhbnJAfc+IsuDZ4UU5bA7IR4qT3VjIcGv9lrxAe2bbNB4XUcX
QXhUJSxgMHviI+3BbnIEOfNd2d4hnOS9hBSg70BdZ4hfZtTCoBzm8q1kILsBDm/SsahgmsE6bwTC
iLJ7ASSmH/a1rXUgXGTc1VtJS3CjitXMWHWBLh+wijYTYiZRfuVBFD/rY+0V28CLpJoGrVt9mlbv
Cf5GXlxCXRA3Gr1FNEh9rnwflLKGm0x3u2KDb6TJru0m+JPIOJD9dCsKKaugCOQLLF7EFogi9XYd
h1UVfsboPorUy36G6Injldmaj54b4g1mSRZ0kojKUYHeYR3INGT8whyv0MyJDqZW6T8FahApOh5t
/wynr0AiWhfyTZz2/nVaStxbuVa5TopxJ83ATgsfEP9zJ7y3p0t7FQwCliPwew+6Iuxd1KJi2phd
9eGqyOEXfZAjtDAiy20GJTYqfac+YqwirayMI7oLD+m1BfGy021U1M1EScD81G3z0GmICKpgXq7K
Ki9uOKIjyuDlWg9dPRlvcwXmMAKj6ibws4JUrKIiJScmBrMJLZY7I87GfR8mtHOtrHBMyJ8wdWiB
bvQI9waQOJm/TyPLprE15g+VhBb9GRJ901XWynEwqAsst0SNom9cq8kDdVCxibJC/IrBLP8ywLhc
o4CKu6YMjmsTq3L9kURUSLnw46Nt9u5PGm3a1jbxvM6RCtyK3hgOpdtp52yYbHdCjNar6P38BuVe
tKCSRvro8oDbttz4AVi+vD/3e8m4VxpNe8HUtPiMMtf/oVF12XleuAW2E7ybdjKc67o1vhRlGpDn
bARbSxn45Yom7HBZj9h/W5lp/uxKCaEAq0m0fQuo7S1NZHvdpkq7dumCgRBXcaUQdo2kokohwKmb
MP2FHraxQwYGpXS/V39GmuihlICJfYCFYn8ATrLAlQ+ufEf9LMHXo0PpNMjxnFh1URwdkgkS5hn4
UeRphAA/2kGAwvK3TNJ3vkIFEurj3qcq4kndTvLHndpTMkSYATsET4vTe3OardZ5iD3A3gANq8LL
o6lr0TWi6M6OAK2Wq+NZD23oRelr6VMfR+k1g3pw7qrszDXJCfpKhilAoiU6t+QgCw5VMZgQIVAU
+zGpR/uAiA3LqXwgOVhy5OJSsdzqTVIyqm+pqPD6obx2ruVlf2gUROmGUFIjzKy9sFuBUzOcpMHj
8CyNDdcZ9Zr+J/YHWL6EWlDsFAHhWOtGUI9U2MSF5E2aI67s1UgaqPFLaJnlDb5x+DUnvhtfDhlA
T9kVymEAt36e4S6OJYFIt02o4uQs2339YUSox8SlBwKQyoQKu0oaOf/0cRZsMCTE68pDgY7fkO9c
7pHYNTXpIxLGMgWDunZc6kJblLKQ71WlGoZRLnEq89JdWgKPrQ1Posbnd7ckVqxNrDI+7zxd2ySl
ok2wnWJfCVm7jBU1fFarCku/EGzuTvHSbKVVtf2QB2r6aI3cLr2BmgxbdfuadwgfuRwkdmFiwlXF
VE15FVTWdroGB7ftU/llMMbQoUdTIQGcethMmHGAxvfQOBqA+TN0CAta3m14HimRBKZHr+4TWr1X
Jqe4FYdU1p0eJ5eiyqudHVc2iEgruJQtGSVi9Bmf2wA98z7U4M3WIOW3yPt4e9qp5nWcTSQ7qZZA
PgV0gBJtwMsV6ssZWIDyodBTjaWB7iLH7cTw93FotZsuwNbQLlztPlMa/GNGSUbJGSGuFIABl2mE
20VigKW1q48Ez0yTm08TXFQ2ApF9gZGuOSD7fh4OtK3Q/zLAenJttB7i2ouuEeJXdl5nSBcmBoEd
fK9Oym9h77t34LjQuio7pMu2ETfNcItAmwbRvzKvizEPX5LK0Poz+D3mDVeXzMGG1jJ3RoQrBG3W
sXkKANY9FWIwHwZOOQjPA9u6A7ZU9Bs2wshdi6CvXyxNVApqvVWJw6qfhY9ah9gspZzaXkORC85B
5iGehuGWhCk9Jeh3TncjKpxK7UrrOEuHKcFK7isQKj5BUXNidvq2Y5dXB6O9G+3WuvVtHWyAJYXe
VaaVQHmkIXAFmokxHGLdz+FEez50v5XpU6xc10h8TdBnV1IOYBQKFH77KqhXsprF1AjkfHiH9Axh
XC1yjdp8kRXtGU9sOXVXRdrv6BG6W6RGbO9igDxuvNi1L/+S81HY953aC5RTkzZ8BJkHVSz0UVnk
zK3GHfdOCtLBewYqbtwpLFXJATaYfAYQossrBVldBPOpgnfvaeqlFuz5gXNCF4cwufqsjNeNTTUY
JFQJA7nxOB+ubcC2sAjrcuBYgnX2ey9Dvt2YAoMOp+gbUkgBzWbnGQrIBzND8wFZTh977DBJ1YBD
tAWTO83DQN3Ajcz3SBpwvfBG1doXeifdaHim4mnimwFpX9TKmwuG7Q59bX+nshnfK56dX7Zx3cJ8
aREn9Pizw16D2fSzzOPwYywbyoLhWIIMczkFepjX2Rk4LgsTP25NLVsgCO76nO2uuQwMGTlgck0I
f4YNqUZlUPJfKim0PytOtJ+d3k7k4Voir8aUwvQzM2yLT6/zgJlLiQ1HGFJZCenYxFpgkh0bsPV4
DccWGb2QRsFV49oCX0tE+aUijX9ZQq+vs1HNL7n+jmB2SsSFEP6zNroLVrqSxuiFieFHCyUHWJaq
I53gwXKSw+YZQYRyEwI1qqn7SJPPYwKdM+/5y33WvNYTM+LMEmq4TbnSvFJ15bhNxyP+1chJ8iMT
7nDdoE0EYUOr3ocagSJw/qj8RGHnX5Z0ate+2Zm3jdG0m1KqOMrVVYGsNBd29aLtMu0uUbXmvu5N
bVvpotn7uYnTk55BLjbVKKPnYFFVUobqOvE7ceGqJqHeRfS46GeudfhtjiGknJyISMuA8vxhsIZy
33S1eQ5yW9rGaVBugqEBdW8NRYBMUTZcqWHdrDuubwNcSRiiPk4Kw5r3ot0hpx3ct7DzeS5KrVoZ
5lx+tZUNjOPGs3LYs1HaPXE7RDlYrSsNoz3Jc9C8VH9y+LchwfnqVgEnBg286tA/LWLUUKoA0txZ
hN0vO1s1AgOKas18dMdJ+iuS6+SKbdm6xg0XUSG3CuubWqKzcKB5LFD4JMsgVuKq6yTjbMTZw1yr
XqdfqrkirXMaJIhuGL3+I0umuqHVN8a7DS74OsGrAzSkV4m9ggo7F7ukieWzJOnTnC/X66DWlVQh
+3gxCkb//8CSy+C9zKrsV/2f/+u9/9/vWU57xfPr//rPv/3b9jO7ek0+q/kf+tvfqf7r9//2PrP1
a/36t39xfuM9bptPyu+fVRP/9fz//pP/0//5H5//I9SILR9Djdy8IphXv6Z/Q45Mf+Uv5Ihl/FMT
qqIIVTVkvpIBQKT7rOp//cOU/ykwaJSFJWsmmihC+b/QEc38pwA0gsiHTHPG/I03qaD1+P/6h6r9
kz/PadCmxGubE6rk96tl6jdZPKCkwVvjVf+/f/8PSrk3uLbX1b/+YX+HG1FlVf07bgTNlnSopQma
niiOiy9BA+I9xyIBbDbNv6F8sdJg9eW1/PfYX8cCa/PvGBXGYppfMSpq7MqKmzCW0QfdtTrkuEEg
2NIo462gwhSp1gbbP/twfDQQOd+Oxof4OhpJomsihdO8lUYHboCOKx8St789/nTlW8CNKivTC/0C
uAlwcq2jmsdjcfMZVfEFtfV1MDGBPHljRZqB5623DoqO8j4H6xhdJoDi1a1Zhze5hO7d8d+xMEtl
etdffgYVRWysuMZRC6BlrrsiPhPAhFHxiMMTn02Zvs9fK+n841//+G9sEVOdYYsqFAWzKM9xeC2h
TiZSR/vIqDr6DTTOV0jxpFtDpNGmL5ECR5YPnCb19vNI5cr6V15ZXKbTUN/9BGLn6zTdASB+xaHG
oaf9i0vjPW4wJmfL9ibw9b1tDN76+Ptc+qzTe/7yPodxMBQ1YqBWQ06DYijgkJ/HH61MK++7SUxj
fnl2ZoeVHhklz86LFeyYbQeT1po8PszwrBkkSDsZXlmU2If6xPKY3s93Q2p/HxJvFSXoCw5eo43G
dQ6OPPzocxwoq/M/nNQ8gdQYHXhaAGGt2ndjsdNrf5sbkMu9JxpnoKBDR0b7gIvj5viIS0thlkVA
4JgFHB28aWHIp1K/RsQQwPxEOqAhg8zH8WGWAmuWPhTuSbkdlb0zqoNJrwkADZXV+DmmbnViJgu5
V56lELMcuEjnee8UvrTvsbuC7hS5tMcr40DN9sxGVbWHD3h8QgtLQZ5lihaNJU1Bps5JZRpGPgUx
tCg7MGK4050InoUEL88SBa6lmtcETe9kcrpDJOHMJ0iLdFNnmpOa8EJhpx2fzO/89s3ClqdZfokl
L0KdSwmw3iqbfmO194ziwR/Ky+HQe8jCTVY8kQwCeoPW5A3/kEvkPZ5c/M/4o5I76RiXJ4JsKbDl
WdJAtsKqLKCOTqBKj5b8yzAOYoIzGE9q9jOKNjGyErpxYl9bWjWzLKJTY62rKu4dVUAOQlEky95a
mDRQzh1M0c7gPEP7OrFEJ/TqdwlEniUQXzPxYFXxTRukZ1uWzusSLbQRlLTExZJjMC46YCAvBajO
OqagUlDNHZ0YHGq6UWF1Hf/cCzEvz5IMHKZERAVrF60fJ4B4kxovUpJsJVgX/ZidmKy69GpnqSVU
6FT71MqdFnpKX/lrDms7A9EoahX5axve2Vr8o5U3jD6t7mn+qV+DsSv3mZ1vEyD7eqOtErTNphWW
ldgW8meKzrhqKEnQytkLG63KyY+qvpNKGNlxeXH8FSnTF/kuImYJCyYtrB+vYF0g3Y38ypmFFZp9
a9JqB1p70DD+5aoNm0Y+Yy32pbmeQvL44Oq3HwjV7Vkq88CpINlHKivH9pHgA1NY7QfRn2e6zTXD
Rbn6yUISHm9Un05ZtZetZksB0ug1ro1bfhCC8nDdo1VImbTtceNRMEWxP3XjLewQk5MxPPlx/Mcq
36Z2fuwsE9qNjC+yCP9a0ySE2n3jXaGj9HtVT+uX+KGjB/FPQFt+6rnLJ/UtbawTP+DbgwA/YJYn
fZRtUe8gqMbqMqZR1lvhJkIcgTTlaz97C+ED9jNLSp0TA357gmPAWbaMC66WujVtZqH8KIewuJn2
qEYoY3zm1C8Q8kUVu3LTYh11H8cH/TaYGHOWFMPIwPdEq6l5DcpV5aLPBzz8TCsvYecQIiVVL/x7
o/rEEvx+R2C8WV7k7KnmlCR7J/QGZ8ju9ABbqwG9p8L9gYH9rjRfs2CL+RbtHh3Nwb/mnDfWQS4x
UikQLdKBjJ/eDaeB/y0g+UFToH7Zoiy5LkOsA7Cc9GXb8boGpw4pDW6Ov97F+c5yYoz9IThvHm9K
yt7T3jLE6s3SuhrCyyoj3ySXWnfZdajqbrTwvqPPMkXZCMY2+2BnGspud/yXLM1zljUBSqPUKbs9
VVJ9GyIM3eD/92ePnuU0VTbp1wV978i6GPG9o28soQN+/OHfZ0zFFrOk5beqlMoFxxXWPrt2C3tc
y0DvX05Ju2bFdjIKv+7vvbvDyMmUT8Tjt+ckBp4lID8aUtx0WKYS7q4rMPE/tTa8EL78mA9YFsTi
LVe16sTe+e0OzmCzZKPSYaZJFQxO4eHhaQg8VMB6yQgfWfGpY8JCrItZfgnNXkkE+C3H4B6fDMHa
lBEiLV8krsHCwOOs2p48kixsNWKWV4Yce1hAUT3GKuFN3CX7pA4P01l2oNDYDMHLidWxkKTFLJ9U
odCGeGAcHc23qUat1k9Jtg/B63KWJFUbY/P6x7OaJYtaNoGdd2TL6VbTcioPFbFxOVy50a8kME4k
yaV3N8sZaqhC7zeYUyVa9POiX1WC4zACOnH5wYHt+JubPsQ3eW+qZn3Ne1Wl1FlrMpVOHnYiLFGB
lFd6VW2PP35pPc9yAmK/RpymPL4wwzcFnOCU5soXOypO5IWFfGbN04IsDGzERpJOkv3AqGenRNaJ
VLnwaqxZ4LdypZn6MHBBCoZ3YDA/UB18sdrq449ejTULddeKfbVVtd7RuvgDmawrVF7Py6jb4sN8
IiMvzWAW6WagDb1Fj98xJPV2dM09tiygS3398fgUFjLJxK/7uniUKB3o/SHl3UMK56jte9zUqstA
k3YFJ0KOYdGp6/fCQrJmAe6PWqiAq+LAEJl7OHpYxdNXz8NbpHGf/2w2s6gGKQfg0s4HcMcQ5DmM
9OwsmsDSnHVbcSVIMHc9mUOmVfRN4Fmz6KZDE2FfmQyO5ZY7C9H5AgMnQgNlIef3ZfhkLWEpRGYh
Tv1FFwbwR6cprV9I9QBiAxJ8In8sfZdZgLfKkNd4fg4Opek72ZUfSghToVuifSJfH/8uC6vYnIU4
dmtQJYNucKJJ8DFHA8uFNBJ39olAXPgS5izOqxKxl6xuB2eqiNHGWalIp9tZsyvs8gc7/23l+evj
U1lI6eYs5ssMygzIjQGBawzQ217ZhMwJq1eg2eGmK+WH4+MsfBVz+u9fTrOJ3iujHfLKSiW5arLm
KoJ+p/doDRbNzZ8NMYt9V+Ru5VIVc0yTxhe38RXA0FWDj8NZGLYnqrBL85iW9Jd5hB4qnUB6gY97
CGeg9hSo6iqldIgLnXN8Hktffxb1HoAPXVL4JNO1I0OhkQ71QTGDn5KbOIlfQ0eKoxPvbCFfmrOY
9zOjsny9gmCl249+k+PbqsGXtLtbQ4o2nbDWag3QRRlO5P+l1zeLfK6WQdVHHF1Lt7nVYPedmX2x
URT/hzDrE+9vKTpnCaDXbas3bS4UwpvYugnWUKC2/wfVw+lbf5MojVn4610MLsOmXoY1G4YzY/ro
yeHlH318CN1/W18A8BCWZnsHQLexBCbrKKpx73ThLxTo7cXAe/5soFngd7E5do3tk4Pj+2Z46ese
i+18PRXd8WZ7LPLt8XEWvsbUtvwaMFgzy8oIzcYBYJadFWHsX9I3r6gWKNqfLSpjGvpLTNYRyjXg
bv4q5sp5jv5G8qRImBZR6js+i4U4MWZhnw2SVee23TuJIW0psijeUxImSP9x+79OszdTPlWrXBpp
Fv0mKokBsCjqcPWTp/1Us3ZnxPhyGgeWwTgVxU17fXxSC7nfmAW/16ugEsZsQBhGvwszY5eCYEF+
awRJ0iro1HTeiUXwfQ9QsY1Z3Kt6l8pazrImlQT6WVU3xVoMeoDtbNOvOylugEnG/XUaAMlAW7BA
vhpXG+h3lXTi8rIUtbO0AOcOQNwQDo6fRfelXt+1HEHOjr/JhWfrs4zQyK7u5TFHp9ivPjPfiyes
unLi4Qs5U5+lBNNwMTiBugltCXtOUbpXuWeAUwGwd7JSsrDn6LNsAHqXHgCWJI7cBKCZZEeuuzfw
X2cTv9TUMNzgBHL8XS1NZ5YQ2lqSYP8wVAHhcQoibo5a1m08mj3HR/jdRP8mQeuzhIAVY6/ofsou
Y3n3mpZ8DCaa1UH1qEuU1XEYlroQ55bqICGPm+NNKJflptC6N1SFD+CRt4GiHKBX7cKouhiBdh7/
XUurZPrvX/KUZzYtXgwc5zU/PsS2AlC8eDn+6KWXOssaemJ0OXJ2g2NkwHSFvUHL1IGN/96o7vvx
IRYSuT7LFlqMEpSfMkQXY0rdomJjCzShjT+8mOuzFNEPwlCwMh1o9SnvosVATQSQDbWt3pqvx6ew
kFv1WQpAJ68VscXhzUo1fSU1+LJqegW0qS+ry1ygTWkiVLHq1e6nEhfGieW48OK0WXLwJbtGNZvk
oBZBhzVBifYAFQhYevAPj09saYhZilDLIZaqjNO11CZPegwMUx03KNufKGksPX6WHXoJcPJg8um1
qP8slW4jW9kPMBqnkD0LG5E2Swn+WCt2acDJpEc2ndvxMd6W+ZZ+2t6s9RP5//s2q2Jr0+y+hB92
sumYmyM5Loy1twDP7RSNOgsEL2bHtUAxavKfUA0TqbOqOnUaXQh6bRb0YeYVeg61j55CgEycupO8
+u7Pvvos6M1aoLOT8GgFme5A7+9RRntoE/tEulqIFm0W8KEeDBVm0mxqdFuMIX7FNHfVEO+cekwF
fHEx7nLscY5PZuk9zcLfkqse3jijgQG8i/p0JWX2ieS4tHxnYd/J6K4lFstXxWeosJu9BVBN1oYT
1YCF1fu7HfxlXWEyGMkjMA+uA/Eqr8V9h/RzkqxV+VwM9vb461lI8Ooswi2/EK2VSwOwMNxpk2c9
Ne+Fjn9IfCJLLYXH797sl2kMQZkHss4IiZY/2Dgat77/AIf0eqofS5BRcFzMV1qMI+ioWM/Hp7Ww
xtRZ5A8jSpY24G/Hb+S9YT5xmi6T5wlsEW1Qi3J85MCPj7SwCNR59JstbdJUYXuZTMFSnAQQ12hC
e3P88UuLYBbmUpnZmhIYXHPQNcakYSUFYs8H4uqztd30xCQWgkSdRTzg/AaIt8btUOtrxCibc7vW
/3AZz8LdwjFBw/9ndErRUWFswSNCthE3XVDIP2Ivb1ZlFUknlvPS65pFe1XigVaODKaBas5RNM18
WNCgDpIIjyX0Qo5/lSk6vjkIqrPIH0OkjC3NGx1jSD4s1IPWYU9TPjaQw/V8fXysVCnfSJO28/EB
F8J0Dusskf+CCRWOToBn1zqMh/68aQyk5JVCO0fc4VRLfmE1z3GbuegRtIWYjwi5j1m0vg1yaVdW
9YlksDSN6bN9yQV4m4jOhtYBk0l7rWj3SqH05mOLo+uRfeLMsrCWf0OGvowBLGOoWmP6NqK4kEVz
C3P5xHll4bP/Rm58ebQIcSKvC4LRTSAh2PgmC6gWRrearMzoAeTjiZ1lYRn/Rvd+GYg6k1T4luDg
Aj5SQDCQy/SiDy+ncsDJuvzSx5gFvZ9rJac7YCUhBHNXTZ+Q+rzyPWNbyO0ffu9Z7NdYMmFiFIxO
kURPmH9geW9PLN1VUUEWPB4aS+9qFvJ8CpokCtOARZOsrEJBZcePcFGBQZ8PA8xMSXGOD7UUHbOw
xyGyt0uf6XSIul4VRtCeV7inBi0ufMdHWPgm/4a9RGwvCFriHNobIrLycGkEZbVCZHxd6/3u+CAL
y3gOuYygzptRVo7UydHSQeiFDXLCYE0V+sYonTy8Oj7QUnlmjrzURi0ewo50nEDKVHqsFQuHzg/1
360V7umjFZDpJbjxp1FU09L6JjXPEZiZWyEHN6Sj00twbznsD09j/Blim5eiJJ16P6ZaF41/hXpe
a8UnMsPCIpxDLWNZ0VPsmVFZqTdh+iPxsVPPVrVZUYmQNsff5tLamBLel6TgseugfJhjDketsB08
unby7YDtq5ycRCtNK/m7tzfLCQHEv0g1StUJSrHBy2+Ddx549usQkQsoAleD0W8izm3C0k6s+CXA
0BxEifWaSWdzGhI2qWbom4xtu+/h0btIO1TxvqwnvBAmiOAbdXSgEirkA/89tP1LJMEm/BAE4xMb
7dKHnGUTSy2bQtSu7nB1VPawJXnNfrRt8GSFR2ec60lTDyemvrBTybN0AvxYj0I7MRx6fth4eqWN
ac1obo8vl++jHLrO35dLi+GJ4cWe4fjkJz7eiEdtUQCFmdSLzOhFMU1s8HTt8fhwC+d8Ck5/H8/X
UImkCGuwZ0VriHZnanepl5cxJgDVcJmlPwLp0TuF4vv+1Yk5VHHUS3tEGsNwbKu+xO3zOffqE+/t
+yQv5qDEUc+plcuh4Qx61aJU0QxbJC+681HxvBOg2KVfPw39JZJduvtu6WaG4ynpRxgXqJAWN3/4
GWZZIi7jNB7VynAKNd7WOmorQID1VN40OtpbSXpfoLdkGEgTlvXn8TGXVtosaaBwzx1lWse1xtlU
fi+Gl8lzu84uGx8ZAz9dHx9nYTsR9pTzv7w3utNmK2ASOhUQ5jYudnG/QdQaIP9lm11VjIezVwSC
DMnwE0NOc/j3hIjM1d+HzLDurnDGMFD7Vve6ZSPdlSKjOHLg35TGCyP3kHy6+iqsniaOWoLh7/Gh
l97qLDuYaq90aEQauNvjLhFLqyTtXrBg2woZxxwJFeO0jf+o0yXmkMNhEKZAFsZ0jHLX2+6NajRr
txgOQWGd2LwWourfsIVdiFhAw2xKubjoIW3FffRadc2Jx3+ftsUcTajlhjW0mWvgQmRe4CnxjEvm
RVqYQKa1Qxbh4338oyxE7hxROGiJ3WYyxrEpnFIUKtqtoTWvx5+tfH90EXMIoZTWYwGOCYg1JF1Z
epaykOV2q0nFTWo8lRUE/AJAdoUAqnQhiuDEGl9YaHNEIbq5hpxNW56GgWGkoXEacKNBe2zg8pEG
+Vqob8dnuLQIZolCCUc/Msf0/3B2ZUty4sD2hy4REouAVwqqunqr7vbStl8I2+MRIDaxiOXr78H3
PrQ1VhHRMS8zHTGoJKVSqcyT57BEIcaFVjyHtC9A7A0b3pXsA6PUn6eVMcgBC7AiJdSqPo8CvFnr
Hub379FXoMMHOZhTXVAIscQtQV5Q9+hyscBAEM3Ee568soret0TaqXdUj3DYxgzSdiihb9ucpa0+
BQ2T7xtAhxGKlOYTeLxZErD50rrhXe7Ix8Bed4zJsEw6lJCmY05sK/CScYKYZBBAk5H7Vv8vmvAF
IoLS2cEz/D3BF+iYQtezFWkLjMNsdPwU1qPTfuhR9ANvaTQDwVYo6HuAsfX6rphmtf39zcUzOHQE
i5PnJa41HCfQ1oGR4IUAStM5eGVcH8MUQOkYQzvdOBOnRiW8/BddAW5WQlXTOy1AHIKiJkGfB9C9
bbC+76zoOMMla+u2dCrwbIc/Wsmeh1V8vD6T33Wvv1yavnbOK4h8UClClQTA9duLHc/gK/TuRfBh
6wYIIX9RIM0QNOCLLl5WmR3TDGxC3CFx4YS3yHRFc1O/dHj0cn88e9UD4915GCCXST+F+L9CtGeU
tDuCRexjCD0bCBwmdXOLfJJM6T8bRN7LrW8EnXQAOwRAHBblegcUUpKFe2GW4cL5E9Ro/08rlt7t
hg1w6l+gTHVQxEv+ZxWYTG0DcJ6Owwtf+9mNhjCF6pknV7DAj6ENJvXMtac70NX3ElQPvBiPHKS3
5Uki7QayOk/wxw4Re7XzBjf4XB0nk1kiZSuQi0laWF7UI6qIljG759C52zkchjvxPzCZ0WPQRFJe
Yk3NfQoGFvBVvFy3JFPEp+NjGOjkFhdiQ0mbfuvRtlUPN2BaOUIO1jpk7S3YeqE6YJ3xFNg5hYaT
rkMwQ38S7ZohASrBuDepIIZU4O1cvxa7uXbDdauDMC2V19AAQD2EZNZnN4U2gEdfpo1sYFIxUhai
+nB98Qw7r0Mw086zGvRYu4lLOYiHsvRpQg0Mz2fbOV4fweSydPSlzDnIJBnCIQJ9ex9NkOBmCPsT
wvIiYDeIxCX8vwNF7evjmWa0/f2NG8bxApIImAQIwHb3ADF/Bw/FWbnNv9c/b9r7zcDffH7hLfgC
AjCHsYqFkSP5o1cDIF0FzbGcvR2gp2kOmm/kvjsrP8AcVLU8jjYSfJAe9vNgZ9MNh1EHXkJ9UUIx
oMar30Pz7ZCvD523V0o1rY/2FpKuI4UIVi8hnnjK7PkjSOo/QGEdiG70m+4cQNMEtACowLuYBt2C
QUZ+ZmF7wxxvxxUaTp6Or/Qrp+zALYh8C+Tb3PLkg7ad+QJEGA8+9DOA0dg5F4Y91sGW0NlY/WLE
HELwMKtxgPaburNHsRNjmT6/3Ulv7NQH25uYwGicBEvrPgOMClnhJV9Ag1+1X64fBcMQvrbVbYuy
ueWiIKgy68m107uS3Fij2tmIv7OUUBDM/DkDtJm2coBqdgJdDj+GMs/XoKZeBAEjfhAeCAtB0jtH
YFiTT55kwS10XdAqDxqqwwRy2bscgr4xHM/O69dkF9qR9HNeuWs+QySjvqzi+0izm81vVeTzKMcD
UHI77ss0jv3nrAdeAgfpYpz+tiQxgLhp4YESuo+b6sXuqufrW2eITHRIJOfZOBTbhb+4w9GbSYla
aPEVZFk/HJY+1gLssdcHMtiIp21iOkEjpQSTa9LNJbrISfmRc+ek5PDxXd/XwY8BGKvULJB6sWTw
4JXiVqw+xN3/nxPKyN1i6LOERtaf20FRlM6HEgyo3B2hIdqDUMhS3nM1i/s19c6LY39pHOufFTTq
xK6TznVBmlW4dzZ0c67P0ODrdHQk7X1/dlO8xbJw7KOMh79SH3xH1z9u8Nbu9vc3XqJLaQ9+Xrwk
e6f4IVeo5kD7UuKJlPlVEL9vjM003oyRKW8Brsn2Et9Pv46rHfsNhC7hS0HJvmPOpmlsa/dmCFDp
Fu3U4ulll/ZDBQFLkvcxnDd0Dna8tSnIdLXzD9a/clQNZsGy/mHy+J2YHlppQ2zWOwAcjTDGXdLE
gaxnMe08Xw2HVAc9etAR4Qw8yUkGcUgHQoRQRTiQ9N4DBXS+dw2Zlk5z4lg5olyOQeZUfbZWcmap
dbNCck2SPSMzuDQd+eiuPrOrHs9wFHc3glTvLIogGfP6McBxcmpwAKLgsOM/TRulIx4tiA9beHDD
tYkWirQba/mSdif0Yv+CTuO31Z8eS7w9BKGxR1l455agFL5u6QZntwn1vTVDsYIGt7UKpE08ehF1
eOPl2cepDt/5ee1KB4NPOy8AWCYrdJna0j5B4ugOym/v8wU6EDLPoYrs5HA0LTiqQHT/r9PkMVRj
tgpzu3MdGHdHcwbIiw0jeM9ZwpXoozX/lCOytTEIZNg+jen8SDv3h4//9NPDPKZfrm+MKZbQgZBe
MJAp3K4Jiq6juFLOA9jGPvZgehYpqKqt5gloxvFYC/ulLguo2VvNoefzpsZlxwr6gtd/hyEh5WhO
BE4QmUDwSSZT8wIWd8RmdlyCu6MGcUgKIemFWMc5fXnfYFokMVvU76EluuWjPjfVBe8t2qTnbHid
16+O9ZkOkNW6PpLhinI0H0IYFNyDFZfkWEEFeaWee2hLkDtf/7rBfThaCKEaf7bsFl9f8uGelvSr
R8mvmWenjQPzJ4WuQEw6yJNeH80wFx1QOUHOpoAuGktGn/JEdeJ5KCF0cP3jpuy9jqSEkhFDR+v6
+wif+4U1EV1tehBOfjsIHw1p0N+DRGwHEh6XXgAcjS0JJkzoZosdpJ3BR+lIy4x44F8aMT/b4zFY
8deD8NklB/vyzhxNA2ghBZkgx1ZVioFauznNtnsQLLgh6//LvxojMsN9pUMpvSVYUmjpMFgD8i++
Oink9fIBHQGya6qdc2oaRIsnmtkebAj7oUSwZoftbZbN1UuTByexlDfXTcG0TJorQO0T7Pw1nDnj
/NOMluRDUNSv3ZLvkcCZ8i46PSZYgscQ8TdLpuAxX78PKLNKkGOCc+oA2dEtaCHhj5m/Xp+Pack0
H9BLKCM5xYglQ92uhnCqsnnCUAAZ15frIxi4jwIdUAkpIp90GZz4CHF6t+vuR5ejQjRDHhnahMNx
gGKsPbPDMJTNKbDFjW85kMkU/kvoKueZTSuPoKO0B8MyeAodbjnNvOvDFkkaxtD24uKYIv2f7pwi
AytVoIMsPQsK3eh5wcPGmR+6ZfrQuBaCTXICAeMzniSgQQqe0+V5xA9YWHDOAZqNaMMOHZA3eNU9
TIr8gugKEq3k3NrVU12np6GzzkHjQkEaEpERLBx66OXQxkPhPuUT5Nyv75TBtnXSzaxBGTJzLQ9o
u1bF62JBYHzo0wPuWxJfH8JwKegATgt0934OfaHEAilZx0CTPJzzisQ1+RyAnstyxp2BDFe2Dufs
mlINM3TdEifflLeX4XaLHLYVh0b4vceWl3wiLwVWN7k+M9Piab6nBa8sWlIw4NiQ+yxYLjIltxWo
Hq5/3vCo+P3QffNUSkflTkheMNCZ8xPCsSUi1X0Pxc12Cb+4yx63pulw2H+Gwm1D54wTuGlaLN4x
BX3uBaVW78f1SZjWSHM26TJncz9iEpDW+AkVjcucZ9D93cN3maLU3y71zSJBO7puco5AHsB0AAD9
H4iVhihz+B2ZsXJgDoc4HhQie5rw1f9JR7Hj4wxm/R9oZyEqZBswMala8KoCrwRthIfA7l6CDg5G
qrkCjjh7XyygYzxtu4GttdgkCdDMoS7cMZad7G6aJd3DpBt2Sgd3ytaVWEoBiWhIr7a8iGfg7CnU
la8bguF06kDOcsqtySlxWBCs/SiVh5YEiK7C661oPYRWYzR6ATn4oxp3jo9pPtvf31hGYZVIm9UA
wTDX+lgM3TMEQ+fIg/TkjuM3HByiHX9/hjSL68ACPPBsHdJBjKDYXb9eXy7DJa0zYoqKg2Xew8cL
J5MXqPn553IJshOI2tfY99y9pIJpEtrpL9DACx1JnJ/VmX5utbegdN4HiyPa0XfLNYXCyJY25y6P
peC/PIg/X18e0+ZqL41iZtnKZuR4PF9AmcZOKKAV6VK/6/0OUv0/baecQ25B9w65UDU8UAsCSwTq
QKxL7R3b+fvv9/+DrrS88f/uqjGswBPrvwSjDfWc9Pn68vzdenwdTxmEM8vrGjVsMaaPSHxboAYA
2GjGXXh9gL+bja+jKiV3WuWV4F3zhvUc5hk0+HbrdoZw2Nc5HTMpbGig4ddDaXorQVL/EU9iF0yp
WzjZ24+eBBmUvezM5e/3rK9TOs625CxAmT/p3dqD+IQ/bBqUn8Gwfi/QOjEy9T5uAV/naiRQYalH
HxUrZ4FuDx7FKeTD6z1CmM04/wvTgHT2n0ZLfbQa5D7msSjvgMzjSBByQ6pb0l8wNhA2UIiZZ/9c
NwCThWmHOwPpJmiXsUfIcJ37oEZLSHgDg/hV5NBQvj6GaULaIW9zqFxBmcBFrjh3WAQFYPppDVIK
XUyWxc1M+LnLK+iOjzCPkXEIrV4f+O93u/8f/OQMaTy7x8DAiiOzsIJchYDfjIfeOfdBfGzZ3QPt
QRxwfTiDAepgSmK7ysKbwcVpne6n0D+7lBwV4b8fExAO3MmXGHyODqqcra5DIyWGUdPyocvQNany
GC/Pf6/PwhCKQWriT/vrOAWjPAVCPVQf6HrMVXUI5HLMEOsjsJSjOjXWcLuwNarSnby7wQ3pEEvH
TWuufOYmXljUh8UOEh/v/x0rMH18+/ubAIJSFxixCVYATe2tR2g9WiD02nl4mfZcSyqgySlT0DkA
1KKh5aHKsuoMbOt6C0nB6gSeixlUyr3aWSZDbQx6On9OZZAIUtMB6zSUsxuPVZ6CigxsMVXbR9bG
mgtlqXMNYMTAod+crzFof1jU9LSOwfW2k0cxTVlzGdYMpJQIMWUmxeuGvKva9oMs1f1au0jwWzvD
mMxc8xowB8J83wFTf8h+eMt6oqgjjP4eI67h8zrgUtHSnTrQ9uM5O4SRjSK6lyMGV33+9fo5Mg2w
OaU3ZlcGzuhwqNYnE/dfkBk6OrRK1pLvFCkNjltHWo5KsazpbRheaIm4atNkJN4agWniBjJYO6Gf
wYH6uitQfKwooF44jkXzQtAueDuzOj2XWQs5XzWnh9Tr0os99uNeNG5yPzresg8tcB9D4CYBYqkj
EL9y6kON3q36s8v/WQpwbIvvkEiMWlvtnGHjkJqHsJSACltL3aSonIMsckivPM7ArkEB2mMPbvji
ZB1qWtDJ9XZOssEn6VDMwc4hSAhx4IQQUUKQe7lAGv59Qe+fGEj6PzX3Kg+8F4jpGn+MM88VMfQ3
+wisHvx9oZaOQ2kaCENDDQytJVX3D7OmC/S1GmgBlyV4u6df3Paerh8ik5VrTgBqyeHkTFsA7yLQ
4s4rF1OXONZYx3nb7pxUw2bo4MLJzYImHzBIFoAEfHDuAtHsvG8MvlJHFcoGJGJLDWyJZdXloWPs
4iHh4+PCHqAtGtMy3DEo00Db3994G8+1WgmVBZSeyhODellR0nvE200ob/O97i6DR9NhhTblQe+6
GMNS88Nc+B8gL/Y8L7tH3/T97e9v5lA4XtXODKjSUNpHr1/daMyh+QecyU72xbTR2jl33dSquMIA
kxJT5CzTo4Rk/HVLNf14LRCAFi6q+lBpS+hYJghsz6yVZ5jvjo2aPq/d/GvZQ3uP4PNtLu8EdJNH
4K+DGq/m6z/ftDTapV5QOQxTg++vtXPXpNYTK0Oy822TbWqHGOlVt/E6HIKFuyB7g96eF6iYh/kn
SrIb+PKdwNjgLHQgIQkcy0f7pJuAOjFWvYxxZ3TWcFnTHUSa6aLQEYRZqNTMQFifcI8cBqc84FWL
d+ymhrB8Gcs6ml8Yv7d8GV/flRCW/5enoKed6tULu1k6uCYqT950vL91+uz7AqKUYMx/1hV2n6Av
NhaDlb9vr3RcOpQVBcTvtuBOyO7ZGZT6wEYaPNrgAj8FaIQ6pF0vdzbMYHQ6RJ1kWecEDkKkqi5O
YY5JLBBt3rnVDVanY9S9MrVJNwIErQYBGdS+Rmf5IAeg+7PUO03FSOPA6eSP6ztlsj3t+A8WE8PU
dnjBQOYbqax8ym8t6hW3fTuKX9BNzZLrA5mmZf/pJDNotQjCezfJ3fwCRjnovzciGdH8pEqHR2tN
dozdNCPNIzTBApa5ETOqFUghhqL7sgjnxxJ6N5a/K0hnMnDNNXg57yBkADB804encEXneLD2EdqI
0bIZzEer6vLb1sraH67L96DMpryUjmCs+l5V0pYuYK7o7HCeuVVFKDlFYUYR+T144rWw20gV3fH6
lhl8t45o9ElYybUpXUBhQutm8Rb/1Ycy8L3F5vDT9SEMVqFDFqXq+ZB2ApkOPsauKD+tHntyCWBr
TBbIaYMT+/pABqvQ4YtCzqILAwxUV30cEhfEbeOnuWmS1B2erw9hsAmdztEiU4Vui8xNxnG8hAvS
XX0K3G/bOtHaB+d5Kn+hxbw5oVD4zhZm39Uig2apwh5cpJB9RDXDpv1hAptB0XSvW2tLYXu3DXSd
u3o8Val9E/SQYr0+V5Np6G6jSlUhFcfLI+CXMuxAuZE1HxWKw9e/b7ILzVs0fTXKVQ64sJblrk4f
xvkc+m6cgfZzWj6/bwzNUThjBzZpnjqJhNw4AMf8M4SxXrM5PExe95m3ILC/PpDhNaqjGhFfWTmY
Y3BdEOceZNIXGtZnMJaCGZUBleLIBLm+vSeOYWd0UCPokOY0HLZZLd05c1uIEC2HPKU72Q3D1acD
F52ccGHl+LzPMuDeghUanDTYWSjDIXU2a3gTSBNVgbcvhzVDMho5IWf8CQ6Ug1fR57aRyfXNME1g
G/vNGHY72BPnGKOcpiJeMue25ZnamYDJRTvbrrz5+jzXbm1tMo1DCRrpzTn7I5TO3UENGGu9JyM7
grjus12MH4MV2k3vm9Q22TfDMmaFZQB9+ISGBTobrOr7sC57ABMDpYqvYxFHx7M6ZeHrHdxZOqwQ
H18vuASeSUWe/R6pwpz/slJ5K8vyeQCQ2slzKFJZaM7sBhJ5PoeQvTyIzPo51nuPX8Oh0mkf0Rcg
2wyBedKM3fE3Qg24jiKV5DhVS3+YW3WmQO7uPFONG6s5Cx66uSx7FJxyyb6QAnbvzotIluynX7CY
BxHKsV8gVx6iZO34O5eWwQvqeEYhKgD50SsGPLz3wfLBB4h06I+uE8eqW3cOtOHW0lGMNJNzkNZ4
QOExUEHsGxBQEFEErYokbw+iH04W26MGMMxHxzRadT9JkeIh7gAst3Lk5cGNEpWAeFe2fTMCBrJz
Dg2HXIcuWozUgmwLVwn50gv+YAXtznqZPq35j5CjOJhPgBOBjOQB1P2PayZ3UqOmZ5qOWKxdBZX3
DgkdtWlPVq95SG7+r2NAsiHGzqCq5oqvFd072qbJaH5DMKLWYis9kqY6O9CHQPSIo3vdKRm8uc4C
CXj2KvBSQdZiIB/srHoMpvxeruLiO95Ontf0++0//Z6SlIRkxhAj8x8hTXpXNPP5+q832ap24JnV
oMaMX5p0dnpSrHqsho5F7uTfq1R+K7zl1/vG0V4SZZEiznawBTMeKKt15vKLy8ldOvzyd2ZiiAh0
9CGbyawmH4QcK1o4tyuJQdfEZ3tKrYaF0uGH0sucwqmQ0GfdT1D9HdF24oZOjOQFXg0fri+SaQrb
2G/ut4UzGc6Bj95jMlwQJZzG2jvxKt0jpjbYkY4RJABSVWGJQ730LJ4Afo8ymu8J5xrOgY4LpBJ5
WiEo4ARyiIeQ33t9FVttHskAMNPrC2SAi/s6xeOAZ7ygIzIuUAy+AJ9wByw85P1Iehf42UM4y5cu
RYa1KYEjJ/kd58vXykPhbWd40xy190DaBnWJkjzecaq+V5Crs0l1rPB2jKxQvVatc0yrEILxLCpr
93tB6k/uDP6ZzDr5qjixLki6isw7v8a0m5pXaJpRhGxELqgdyF22OK9hu9ezbIg6fnvuN4bIeR8y
iKUBEjA549HKLeu0Dj0/ed7Iv8oxy+9yP9sKqE7x8frSmo6X5h/qSnpOWqOstOaT+7WknFQIbhqg
McPS9u/DohqySIqq33l5GRZPxxWCJGoOva1US9P0aVs8P9gjijQYiQ4iDHlYk0HiFBfQT8RtFrTF
AzhIAr7XyWxYKx1CiIobs7wpQG20WW/6Ep2wU/sFIyzdF96i9/b6jhhsQEcSdswBGV4Ohwc6BPJx
HrKJxF3r59Uh7JYwT+Q0e1ZUd2vfHERdW3saWH9fPqZXfpFzVPbkIoURrMPFceyTnYp7aO3F1hic
rk/t70P4Ou8kycGGAFVonBybvc5qQGK4qZ6dfgREoCxerw9iCnN04CLp0Qa0KLyHfT58qQAq7qyi
AjQbRSwlH0Dt87yiQbYFfejW1iIKdw/QY5qe5qV60WaCWHgzgBzxm0rTh4zZcd8GF1rTl+uTMw2h
+R5GqrCZ0dabjFYRBwV9oqv6MLdiiDu7KpLrgxiuQx3ZaA9Zs+CfLU6kA6BBwbnk6Use7tULDG8C
nUmyZaCRrFOJ6xAs1KE68myJVqQ2vcCNCYL03j9N5Zfrc/m7v2E61HFpUmJZcwGqNeLcVSMYifO6
/Hz923/3B0xHOfYTuEJyXqLwZ/uXVOY3iE3svkhY291uTSfXRzHNYBv9zZ3QzdyqXYn+nFYq+5aN
KTlQt1p2vM3f9xpVpj+/vjKwlFQZei3nNMCtE37pO3VMp/fxkDEd69hTVuR5D9R16XY/HFCd/zan
uhE3RZ3tPTNM+7Ct3JsVItmyouKH/iJSSvcBKkrFaeIhPQ9ing6kz4ukXqZsZ8EMg+mUYTxHpVEV
OIHrpq3O+rvUZo+bM9nyEFsO4vqu//2gA9Hz55x8iqcabnkMs5I8qtwxiNDTM0bl6v4C2euv66MY
8g5Mh2yKquS0soHDrurhH1qSrz0SMZFNi1Mg20NazzfSdn4NTXNc8ejdCaBMNqc5sVZRawI9PKDr
yFF2Gf3M86qJ0mXdebYZ1k5nwazkJASf0PVTFSGIefMQfKvVZyHsB0uRPcJagx2EWuC01nPRQq8T
7X986GKqwHBZpk4b9eDPmlXgR4Nd7yVqDFca0xGbdSn8hVOCFZt8Ei2T9X0S1aWYl2+NG54ADLwd
FEHDP7pRIr9EEdZL9wSJDO5HR29Su0eCbqYsqe2hA52Bemxkt3ObGdZQh2zKuWZcSrSABqX67iOk
jq1F3YRT9ZPN+SG1gn+vm7nB4HToZthaleiA/kmmTQzacZoHf7Jvs7zdgRaZ1mgb940Dmhu6lIKE
aDNr0nJOOMSP85i6Lf36vt+vOTj0dnGPpeivHz0UhOn4zUYVMPbB7rxzIg0nJtAilzXsB+KnpZ84
bWV/RPNkcwaPhfcoZ59HHQ2Qj3zfTLSjT/pmTssAMwERngfBW9cK7/O+6JoooBP9eH2Qv8cXTCe/
xC0UhG3RB9AH4XhkDCxgcZ2v0kOPIdLykc8KS0Z5aNEh5oNgT/NYBd1O8d40uOYX0FM99K2XA98o
/ccxs88ADX+ioZgP9WKfkaE8WBZDr5sdTsn16Zq8gw5HLAnIhWxRI+4E6IGiC2hOnwFyKhwUwR36
IOSYhOCvp+rgIk12fVCDyetwxAq8qJ0cq61YDDkUMaMrjQ10jzvD9HXN4GU95zk6PFCf4+mPdqq+
0i7YK2oanIGOMcz7vPSKGb88s+pvgP+C7bA9d3xPGvfvzzemwwzH2sc1kOGno9MZ5AormpwZFOL6
YD3kQRv3E9s5SqY10jKIagEvwIiCUEJamj1SJESQO2jfd4XqlFdg93SsAHQ/CbSQD9XIY0VFXPjL
Tb9+vm5AhnOiowuXpUDPQYZUR+v20VJuQFakn3n7g2T/bKFUaVnx9ZEMC6WDDQe3b/ymRIKyRBNY
FABhQJf3IfSZzlrYrARFqgIgemvoP0K09NL4u5gjg1PWcYVSuXnTQw0smWdig6cIWgqWm35nWQHu
MfiPHTsyDaNdXtAgLcIGcpBJFXyoNxliksV9SD6CmeP6+htueaYdZii3jFMlGtgSA2Uknnxb879V
ZIeQdHG9fL8+iuHcMe0KG+eVpDkDZGZzgJkLnp2axfCCE+OR9PzImfMdBJBpPtodFgyNbC2kXRNS
ldVD0eVN5I1qPtAGpKkW8+sIPKD1Tr7MNC3tlI9QzascD1DzHgjzuOpVdkCh4HvmtMkYtF9KBXB+
39bsfZEM026vZaWIzSXyvIVv/YBWzRBTXro317fI4Hl1ICJ1miVL/Y2xUnbVkBCRLh/yyZ7xaMZT
53h9EMOC6VhESH9AWrsHpeRCpxja2gBEu/HmhanvRaVvP5Y03Ll4DSdHhyGOG2vTmmVg4gu2672m
XydpnSHvkx+qyd25aE3z2QZ/E1tWc+4r10dbE2UpZLwhH1EfNraqvqfox+VRNcudvTdtj+YIFFtl
6gdocApofiSgGqqE+2IV/c6L1vR5zQ0oPqf+ChQ+Yszws7Udfb4+ZOg5e9++a+e/Q+Mz8zaaim7i
v0Dt91D3S4iIaDnZVnhoBnYXBJO34zMNV4quGR0sFKjvFIQXxRj20A7HAxBcOjsWbCi2MJ0TEbiN
ociVi/bWqguqm7CzW/44Kp/LKFs8WSdk7epXy61sFZehPVXRNKxThVbOrXCMN31lH6c2tbv4+tKa
Zqs5BSckizNaqCFmWxN4WDZrpJCPuP5xU/Sqww69iRB0WrbINmbeIYPY8kjCCygtoCvAofHoRjXg
omPzkIKS3QFF9fVhDU5cBx96XsjAPYEcZDmNTQs279RLbzuCfHTktHXI7lK3EO1NxejMd5bR8X67
0f8Cl5mOR+RhsBKukG2z3GAWCAjdtowsh9FYjoTciQ634jDhbFgZr88LGjCisnWXczHL9miPcrmh
HgfBqLWsn3LXFzd8JT0of/31CZScWZxz3044U+xT0/ZfF9jJCRqu+WVd5uGOTw4otXOl7gYnYJfS
DptnUUB8rOABjVzo4Vy8PkOTROiS5dYXQfngqbb64nZVcaJBxi/NqPCGGnL7MATVfEJ3UPNgpeV6
66dAEbO56J+7WUAftS4gAurWw92q1qZNAAAupvsRvxoU52NzCEp4l4aJ+pX2a/3IIXsaiT5EOQ8i
fgNacgBmzA4Bt63IEST7UjcbiZfDKiCIe3DmRa4PffhoddLvaT42d8KbnIPv99aldHML4pODupnS
AYz+LOxuPYh5oJ+6+5cSNOKMi/iZ1mhomgqIRc29RRIAVMSpLah3aC35k1nr+mUtpwYlgr47hNna
nR2vW6OQrlYYZ7ItD1ROl4G21dkKa3pfULocuwHCgNIS+RO14RNCIERi1FOGQ+f4BTLp3hkSqZfZ
hr4vmIOKQ6OmAim95jb0anqCpMkKcRhFvrlTO54cCUIuVbbFYajRGtwxQSKCDNxlBn4CVWRyV4BZ
MLaXxo9HUj/ZhfXBm103chX/kfntj04Uzf3sCXWwa7We/HCpEzYHHFo6wRLLJbXLaKqG6mSNcxin
xKsTO/DTGympAqhd9LHdqyIJ5oZHnlraOpZrVx7LYvmXLmv4ZFeIS0E8vUK0PLRvFum092DVFpdq
UltxAtpTnS/tA/EIfj5gvdHQL+j6DUFd49DSirMs6E42G9vYbeBPhAeiV6ftycEdsyye1+Lz6tK8
+iZz1Vzqem7jbHKeqbcMaITFJR8zuoabDuupXddxjjp7kHfrWKdLlII6MMoaxUFzL8YYCeDy2C5N
BzlPQACPrQqcpPZz0RxK1QxBlFk5yp1oqRSfkQ1Y+T1AwkNwJ6w6409iER3iiIZg2YIlZ3YEzvVh
vS38OlRQjMiX4ZNYywEEwJOTh328VoSQ+9ajOfY/y4YTyWybxEIOZYo1XkZ1EK1vO3E5ibo6lnQA
oJvzXP4Mejj4eXSQQLQnWb2imgnZnhIH+yOnQzEdlVsWXSKWqa5uJ7Gu37CGwUO9jkGFQtpi8yhc
if0AITS3uFMdJcBt24F8WpwyfW3B1HnB8Rq7yM0gaRwBrVu9eHwqPkGPbA1jl4x+ES02ozQZ+qr7
SqeweO2KoL6pi446B0XHLojWdoRfTifbPosyW6COIrp5OYYuHckNT1uwXfGwKQBxALm3xyNGXRUk
iqdT9gSapM6PeNcFzmGZrakCHw+UuIBut7tT69i1e0A2vQ+TBcjsC9TJpyfAb2gfVSObs6MPXdH2
MUcSCRJnzVR2B+6liqLFdx6qBC9scIeEjnTEh3mQzXIIrFWEUJIaeftQum3oHPO0F0B8rm1JY+jD
d5/sYrCrI1s9BIsdTlJ/RnkScLtqboL+c9GVy3rkU+2Fj24Tps2rt/Z+Dt2htOzRowi92yISHTiX
b+eALvWZ8Nb+BmGfYProMsfGWqM5qU0/lhXrxEOWiR7Td0Q/ASbBl/6fFBjk6SMvVunfc8fCO7IM
VfDJbqbUf5BhmvOD20jQR7elN9UXR7S5jQKwo/hjj8SsHbkrugDuxmFi90WgoFkUAabZqAdWt0H7
unRTP0DXmy1rGRWgjAutaGBjPb8uPgnqc7gwgDRiV07r3EbVQJthg5AuClUyGYi0uBE9XdqbATeA
9RTSqWFTxFa/4ZeeoMZaR/j3Fn03g6yd5pucFIeF+J1DFVyRWJYuBul+ST+WaebYMc9Hb0ystaK4
yT2XeBDXcHwH9lhyP87/l6Mr25JU1YJf5Fo4gq9qzpU1zy+uqu4+IAoOiIJffyPvy3no012VKQh7
R8SOqPvkY6TReI/wqhYpGMC7/0TexPFxq0U6PUmezGRnaj5tyIYLJG4YZ+F4ts7dcJ0pC/PKh02H
oiFu664wGPKGFj8k5CGmCU4lQcdhLSaj7VSxJkO2czfDvP0QGweDRSjHNNINbKjMLgxv3DSJesgU
ydLhhzlV97QYlMGmg/xvped+2KbmOg1r/LlOmU+x0mkEJAOHRn1UfBDh4ZaLKitphZv+yAYTL8dB
bpsulgYf5y4TS09+XE+GqdR1JIJi5RCpPOJlbZvTBDHo/KRd1Bg4inn0MRhfBasQpJn9RC7RRO5n
bSg/sCTK340kBDJg4uKgaJ1LX8Tol/go14j2FbeeXDzldKhcTNcJ4yPao5wguaDQSUTUg7uKZn7a
us7Gz9s8K1dwZZuh6G1t11PGtzk6xlut8Wj62JtrPTgN96SN9/0hE9yKgmdDR4s2aIfh4uo0g2YF
8UnyOExbZg4iTLMnJdMwPqxksLha24Q1/3Fq/ItaGyIvw9ZsCEUdItKXYhPrb+O2bD11jNnuQqA/
2vDfQNQHF2KDHyKEMD8MPp1QTMRW9SVv5RoXEnlNSB9fozqp2mUbxD5pIKWBgWuKWzLz4+gqpAmx
8CQgWVvfDJJPln9SaT4fO74uf2QPn42Dd95nxTK2qL+WAEbuPwyLyM48tV1/vBUaS9GEtteoyRwu
aURaOncP0RjPT7mlLaIMiKgFLDOjMDvAaQXDGkoo3x/WnOHs4+nE44LSUMHJxK5iqmgdhaToJ6Vt
iYUfx8qzJa9B8aRyeme1Q0R3y+tpuVoK2qnsJlvruyFBADJcrNc6/cAJQTZ0BmPiD7HvR7JLJkzY
YLeO2XKncj/O/5gY0BTMQgOMvEUc4S7GMMwKdwKUSFWbBN1wAu7GZjSzYgLD0DVwYnJuCSG0kiSB
oB2xP6i8GDf+F/VbaHd0MSsiX/ulXvdCDLcw7raFQzmfEzkc6mhBvBF4zKXbBWIUD9pRS05mQJjP
J4oZzK2bMTbheYa7uSpTv2QYKFl7Nh6QX+mHE7Kq2rCgNZSYe+BI2GlritHao8GvUo+khqtbXfTD
wBeA+4CMX2uWw5OQcUSRX0QWEnMWAW3nA9XLimkweISM9UlGYyw+ac+yGAPz9YzeKUHyO7zVA9cd
cJAOAS/0NrEB08IWKakoz2f9b0hmTLvn1mOuot/aYChsOIfk7GtBcKIvfuy/E45Te9/ZJnPV0hk8
XVOvrKvGkUdIEt4Ar8iC5C4xx6iOJDq1zjSkqMNhpW8+FxAtZYHu68+4wZVygt7fy1LWqwecjDBY
gcRu7bNyYbBWvGMZTbCRNt6Y/WKTYDnj0kWFZNsh06caazPuozoOumMoBj+VKwRS+Ssu7I3/JrGR
OOXScFYNxpYGMZYZXZkoO7W2FPVBvEh/oNYEzWlZl0hc0zWsb5b5qBSfmmbm/lCjbl2P0TRkwwNM
1Nv4jt2cc46o6Lk+5nQiCDdKlW3/DrTryUc0s6l5kzB4zK+btpjCKuFEpZbvZBo6edwaMHVFMgSx
P/QtUf2fWcad2jczMsCeFwVz2H2DujIuA59N5jK6QcOWIOAmRh1ITQY0X3Dop/c5YrzSo6bI774a
gkumDGPfysPCEmlPimZqvIhoad2LF60lZY0XB/r+SIOMpOmI9zLMzWSriSG9ad/EtcTYbI7eaZ+H
Hikr62BWcoFTrhSn3oY0L/jSYBaKU4yiPtTbtCUcAestar5hXZz5hP3bUBe4cFXzvJklz597utl8
NziehOjKJgfnyD4xb1kbMft3G1kTQjQx1ihpdG/tMU4bZis45RlzDjLut8dU+8WUvDfOviiO5KRL
D89vW4aLdhBuiXnaQ+U1PvKt1wHS/0i+fvRRI7LjvKUD8rkGEc//EKltwyc42azkmrcgzsrIUPYk
mnTWRydgxFDVTqR/E5/X0VxClxCBPMPsY9Jeg9z2wSkI7SDKOM97Uakk5Rpy6Vlm15jPeY5CuTHr
LvdruDzaFN8Zr7TLk32KoJrut97WOLRVzHTii1hvPCjjOiBNhZQGHaN2b2cGTn3snXsf4IFoT3Wj
onQPdyKpDminfYqrQ9vwA5ERyGL5O8w0buKdzFaOCjJkEqLzfguU+t4Ck+d7FdQ5HLXbheoyiSFG
y3fRRpBT9gGuLk0gjIZLkbtE+dRGxxXeIUb+tHaZOgt7giWCMykilkhWTQs0JegcN9uWJEM0RglB
A+93tFmi6K5jhiR5gZJCD740+Mlsx6dl2RT0AXSAxxJbOp98oubhIwqgsW3EX4V5jKBa88G4/aK6
kR+1jsxpka3IQFug1fhKczflX7mYIvMMNaimz7rHfYAhrBmtSj6EC9IWJTlQXN9dCRQ07Uu0ueyI
VaAPkx3rBXat0faYK9WvJ7QyJLwk6Wbrax7M4zNDNSzKgSokFIfG4+gOl3gZHwITh8hFWza7i6LI
mjKZ0lAVfT+uL1moLZKkjc67qjfzgtXCC3GNIqHqKqFq1vjjMaLXUDdBVnBkNWKQFJKGYu6EfvSI
c9S71E0dAs9Gbe68oBBeD1kgftMJrrZlAmEdbtQMk2cl/KKXLx8F5rNfFExjOxzAD9ROSMmGPGEl
xdrDLH32YJT3Wex4W2V0DEA1rAp+KVs6++k+tPFioLkf/VggpZRGCpDTminkuFE+xS/jAs/lImgn
wcvZxTf/SwZHYflnslOEHpjD+q8MdB0+SVYP0ESk0X9NZIDF2mgFqhOlY/Q4JQN1O+ugNiuGhagI
OWZjm+Lr63RCUdGheG+MitHwspTG+2gkFjbFSRM3qOMA3Dwp2GEjj43TcoqSoEIBIu5EQKKHtM2W
IpNz8hE0M6JlM5eM6Mv8iuTVxULt1ODt5gVBLA4QhrRLH+JEZrhcjYbhbqCG2Zbp4Bn639QS5Jrn
2xt4hrTcUJp3FdQl7RFtacf3I8r5Oz+v5pCL2v2bzfwD/Kk5JguyPkdKBljYzW/5mD7Mpqv3Ejbv
Z41v9SE7GaJ6RAB9UfNmwmPMPC2IiJuoQmFJH2KkhwJogqhcn9DmTV2BRjAzD9sSWV4ErA2QMNLG
ErVcjT7ejZ8orB+dJux024CvfHMeLlzdi8j8jKY1EY+ZAKjURkbxL4dddwaiYllppq6pWNKY57hJ
1RsmaFW0g4DSGuTbpcEvmeDjZUV7XxN0saqj5BCaYSvVOBAke48zD0ufg7nHABbvCmDx3bPzISzy
Cbzuql6G9AcOk2uFyZ30GUsz3Qd97eDT0ccvVi/iL6c4wSatmjKD6qlAczW8hFY3cVG37OtW8BSt
WhTmDiJR0BlXciiWEQeEkghWEJZVBLVOxXLR33dxjf7A2Xfu1FDlbVKX7YTYwnM/+/mj6eF3UjVU
NzVIIiXLdWtp5eYEE2wjEKR8DK+ZXXc1714C3BfHBQh/MW94wkr2fKfd8l/M6hG45HIWLH1yPdQS
WhC0Hb15Vbq/kE5dSLZ98nhEnR3FmAY2zTkDbrMFEbzw7VhiYx4myl/mHKGTVDxMtTsnKdoOWSMI
MVz6Fzl213yI35LaP3AtvuoZWuoYtUCD+qOILTDYbp1frEt/bv84kD0rvc6fUc10TzjvzjTVQP+i
9bNL3f/vu77K/ASD9G5Cf8FJ2Y/z3WjQMwWzrGKldCWB9p6BsPhLA9vFk5NJDp/zNP2KGfi1Ykpn
VwX1cGj78IJMovdY8Jcm1FHBdPAuSX7qTfq3Z0OI+eqlB0G6ecRq4pzQS7jTGGEs3MzvmrjjmFhF
Pcn69djOeNMGS+8av13RaD2h0oHeuBbQYcSnfK2rrAtQvSC3Kq6b3RyGf6lv3tFn/WnAVq6LsUU0
iCuQxc+aBectxPIanv2HLPbdKGLALVspN/0NRO4COPOdhPEl8BiU1OZVcIjrcO9Bzt08AYTBlZgd
65b8N8B+HcGVdTlNwSMxXpQAo+85yY/OICDNsCva/M86y39tM3/HRL3JlLwBSEC+GfuYGyChwRwf
2/Q23C4f+2V4zY1byjjrMFRb0+kFLz8csBK10wwdvBNN2cAHfZ2Db8TIxEiNH8J9lkT86NBHJXFz
SRQGPuWEIirPKphI3jKmMnhgimBfT4kqNkneehhiIqcTVmfDqUdsC0xwsseNzUhUTPY4/1/7Lr9Y
JXaqT0P8juAE4BP3ijwqdI2DZUAEBmsLMQVoGNhUwhYASr2kD/cOhsZ63QxOj+lLCTyRLhvPchXH
2owv6aaOKaBSXDB5Vjjfm9JQc95SvvfoZJdw/hkQf0LoiuMDbgnogIgD07QgoTTpkpcQ5TVOkSsP
wt0ApKi2wweQ828a92IXz+SnSW43UBweuR7fIzdnxejtvsfPItB/Io8MkVLbAbHe1e25I7XjoiH6
RvBuwYf1VVEkVCO6RAJnlxv4ETYnDyujB1M38piK7mUy7asDEF7CIwNp4F33E+bbwWYQ42ZDdnDB
eE+jBoOSvj43PHwyxn6hS/2A48BZs+YtzkFS5FruA0cPCep9sdZ3iEJuC8HUpeWq4lQd+pUja7b5
A2PyXRaH0K3mlzyfJbD6BkdfPECTqI+qds8IW2UlgKdK9KyKhnEo1hy9EsSMDRnHQqsMPQAGLYoe
xRciymukpyMFuCKDeQu1bHFcd6KatvQTl8BzGi974JOq4NAPnpzfHjhP/wIIOSDX7oSu/T739r9c
hl9T05xdY+4T5x5ov20FFehglN5PiHBlZHlZUo0/E8dgdfcS9qiW9n8dbFmh4Ko4LimgbctHm3Ak
Bqk9prwfeCdegkwfmk6/D1t2lhLWgrncs4k+L+kaFFLgIk6n7B2R1ccgy+/gIvmaQw4kF3aHechL
2C9HEsMwn+jsvxGKYoz8HKOOHwEt3vWBeFWRPedeVlnUv2xxtu8gIIP2f+cMfRoa/4fmM948TJj3
mJhHvHP8GOJuLLwQe94trJyD8b8+307jsD11YolK3GvP6M/vAz7eEz8d6S1nx24tjEWCUzShp8Vh
9pwlbs9md20yJkFB+a8uso/oKj/rhb8kW71Dp3ZspPrsR/g1Bw1qXdwMbkhe62y8ooyaCymXfxP2
O1uDskncixPDh/b83PF+D4zk1Em642w4R6g122g+rYycxjy+2ginh4jyGoil2kdRU6VRf9haXpFg
fRS1fpetAbxN7qJw4GWm0ar3LN7jEupKmPIEBwzhP61B3RSIYrU7yD2TMsbpe1s1TBOekC+1Q4d2
HRWAPZnaz5m4JwAyP+vQDoV360mgLCIIMXZNdwiBdqu0hd9B9ww3zs8eB6TL59MSTIh+qPH+60c6
Y6NS7Z+pWC5pCzEz2YTE6cuOnauhECcVQOWj5vTFc3qgpv4e7foQRArV8jTeBeNy5VN3JohayV1+
D6nn/eann9uONToqo2kRO711h2BOK2R9ndkcv2kJwMQE4anr5QssJq7QuGOGQkd9MYYEmb5gz8Yw
Oulcv8cu/ppZsBYtSR9Fj4m9oXnPKX9H6X+f41ZyLq5ktNzXEX8d4Yqi5wijfmaHzPhji0Ls5hPE
qgaFCNIz9UPK578Nm7+xIi8odBB7Mu+jTv5dewAUq1oeBmKPddw9rSo/bDY5bvB/RhRD6Xt9h4jj
P25kpaMJK24vRt4jps5zuItYSIyzvH5N15pg6p08LDP9UTGMcEXd7jCcdsTkw1HU7As4HXR1QVLA
3tYBN4TTZ48HFOrp10fi6/ZvvcJg9uIvEU3+QzLfgn4IMqosevRReFRSPfZUH+E392yAjIh5ex/7
4GqHm9MqUSeIXwA1LXHhJ4TKpwRqUutfIyr/IYkatuXZHeUgs6JkeId/9AVxxVmRB8hE5giLcktw
TfPlDUrPN0P1f7AYvB9Z8JXkYEpwQWDa6TfV+jgxd99Ow4Vv4zmLpn2q+fPS9f98vD4boX5F716p
gmla2nz8f6OrZjhsdXZewux+XuhDu2KzhQl/XLMoO1jo6stIbe9gegE/9PwwerNUQJVx+WFVMeN1
MQNs6GdU9Ka9HyN+StO6LkYSfUNhvl9JncErKb9m0zIVvQ8PaQ7EuxW8Em3/gQPgGqTR76rpZQ7C
X6RFnW4nmHXyO6/ztAAo80Ase1caA/g1WN0Mzy2Pg6OZ2V28pYXuMChhxbMQKLHz2xlv2xa/aN6J
LK8G3NQZDQ+NRiMdRgXxLaKoVvGeC+cLeIMcZ7+8wYINu7AN/7C2i4oY8WkjkIFi7BHe1Y7gE2Qw
PTUOfdOKLF90Z88IUbgA+81KlQ07PAyYlAX5d2AkTo4uvA9xscyW0Aoo6GOg6VlyD53DgP8NtGTB
qZpeBEriOcv+tHN6F8h0Pil0lTAzPYO/25mpJ8WWRAzWFWF+RULCKxjX/2yiL7fHpU16IE37E6wQ
7bW4r828sr0L6591TqAbW8mPBebRFtom6kOMXP3afnvjQEawGCMKQ4oiNvjJ2zH+QTnuoJ4mEZ42
OmoQbG3T7Jc+NOee1erQYhSlnRDjpBasWpjT1zYQ/hivYcbKZjH6N2iGRRRAQxFQk6cgMYd+r+dE
FNqob56mFArl4S5DUrnHM6lZlO+CWLGDj7ev2wGUKf9vpAFujEF+zcqfY5nrYh6yFy2yt4kDj4gc
iotW+xz3af45A4FfBmBQEqsuYn310l0TjRML90UzgC2nIux2rk1O8dq0t2ZUFZKMJaZ8g71P6fpn
g1KclcDiyT/Ew2T7ONMa6COG+5JF1wX1ePsQhxLAKS2gR1T32A4Y+ypAFUa7mNjgQYrFfq9srUu4
v4CXazrgLkMGa55EonstImv9J6cUMRuasv0cAVsL01xdSU8ndNd9GBYQlfsqyCGH4BgyhGBlYC/w
MdvBjg4j16Nt+rvFaZkXE17EakGu0ptznsaVV01WpZCfbkWXN2i1A6ZYXqyb5Pft2vfoaIg8JNoH
H6bp1/2MGvkUdxTUPJAstEAJ5fsWIbpXurBxl2+Y7JZ+Q7Z8F8tvBs7zFfU25u/HJO1BOYneopBC
6bzC+HIka9nAiANcgyMTRApJMvZvgfR22y/SMV00fGbPUEFAvohkWV1F/bKd8bkGKC+Uh/fr5LI7
X48xWN0+XqF/gLVDWo4Jj74RqiOHonNZ/d1hx92hp8JMlGLpyWQOWV7Ic3/nWbicO2PTKpeygsXr
fPVkIk9iaXl0lavmSBJC/CIvhtRMX0ImXN9JNZpgp+aZnxvQwXCQQ8GwjAsOkETX96FoJluohQ37
Jh9r9qmNi7OKQi/SVB2G5th90i5qJ2WcPKIugithV/vs1GKdH5I8mXarIdEIG83ePrc+js/Wjtkr
nDzk1YFcvdapRp2w5sE5HVuxx85vqzEn7BAjkrCgEm+EjPhaQmOYgXZWFONzIjoDHxZlk/ulhO0+
fsDctvtxhC6juDHZe6DHfo800OCrX6LsazZEP6VdKM8Aaia/35jtCzXhBpUUY7cjT2dbDBtQ3dm2
4qP3A6VFWNv8MM8D5EkmsUAzoLhZlcP83ibn0xwruVYjACZYblDglQpNFSwxX21nfKkAF4q7bfEp
Yp5dt889WtctdvCewBtfZFayMmjxnsJerj03ERvKDMqPI+thQ6OsBLwwHslkd+m4ntZElxAnA8gh
EwjbdOyrtk3BiqjoHc3CWOJD8aJl4aWxwTGh+S529CnJtxDbgn0gkPWNkvZD9SC9AgDVUz0VNMwe
UVzew/K8LTqTLzvwe65kDMo+JOwV3YSYm4H+9YlZSqC9qly7+Tlo13ej8rDULJDIgojwhpFrpqLD
oPI7mzWyFI17sCuobSLdfzHdriqdmoKM5ID1vQ9CMlynurmTOENdW19Nj2rCBy2YRR5VFrTePhr8
KUP6cycjBFXxwzyQvc/iuwhJNeBv7rNE/zZBf8Jwwb7u9YOeoBfiHX0KhLvL5iktEEUkj3XSlawF
6EC38LDGYAJF1037NgBISCNn4a/cUnQLAxq9myYqTC2KCaN30I5AhM8TVJdjpWPdF7TF1aB5/N7X
27/bt15Wchim9ZdoUg0WtzL2aZWzFXsI0bqzPmzGHgOkBa2RByubnJGIg7NyVqA0IEDbRpBZavuv
I+RV4oSuOgLTk21UoEMIrif3Zw3YWHhj31tsGYyk9Y8zpF69GpE2DDNvl4E5CpcBKj6OC3rddtuM
g9Rr3hcRD67Lkt5n3u1pEB26FrmrIcMRSR+G2aP4SV/rUH8TkX37OG/Q0hAgKgAZx3h/++x54A4a
bGY5NPGpi+L7gKJL8AJgkOvlUCLT5C7GJjNQBrFUXgc87QPGGEDTMnKGwwcppTLPS749bFzcGdhJ
1RIdc48k72KNWnbFMr82sPWc4LhbWGOwPHD22RZM03Vz/rjiX6Zd/rLx9JXH8T1l5LnW8m4UsM9p
QCtC9QUu3x2A+T0GeOox1wXGfXbEsAsM4veghX8iFTyKpt6P0p1v32ihMHxV+Web2Aczhl9xFOwh
gXyDYg3QsWj3tluqDB6MCovUWeRAUaAtST0dEGZVaOc+gHJxWK5ClTckBxS5D7cnGs3DI8va41CP
90nT/pV1AKnQVoWTeZqzjRR2gL9U3f5F2Ek15c0H6I1DLzHEnECytVi+10SeW+FK9M9HWz+5hH/0
NxEBCcgfGrLnZMW49jQVuhneb0sFMsxWULfARGqoQvUnboL7iOtLGEWPCa0JOqTwFoVU3f6HBq7q
coCtDDxAMByhVwQlNKDgohvSR6c7OI5Vc4350xralYiOvqyhfVEEd0RsyqH+xkd8UmtQhcF7QMXJ
wpicOwDIMCqMf1dAcLEG044TgATY5np5un0OTC1doT/ZDax7QKf0OBLsO3j1tznMSgy0qIUfxa/H
LPTMZAUxAm62tJTWXrjL8LeCkhsDryxWo2wy28FpBN1FxJ2x3UGNLPtwtg+4zMtpQXOfA1gF9IYC
PTjk/S9LAcKCswPtIONyyvX90Kj/Yhc9h50tE4AgQuqf22RE4DWOXWCcYjmNCJDqZ7DCbjzr6HsO
5GMy2WNLyLHdfhK6nvqe4jkmFaubEuZaAdh3Ood7ErJjjVn0go3DSw4hMbEGYcoZSIi0K29P4bY/
mtVVm4ghe23D70lvhwETSqmtcV/16u9iu7dgVA+27lFshP0RLeu//38FRDrs43TdZ8Si2+PnaW0P
jWdfOLwus6p/GbdoHAKLjdZJC6NUkPKs/Qu1ynBJQycPm8yOLrGfkD1ZzAAG/m8QCb6cgcqosRjm
pucAEeMOb51RyD8J/Zm42n4qjSfaNThiwjz9y0CWg+pYQAlOKkCFBvI3meV2QfGTP5BlVO/M8ezE
Bt/8qyEurFKzhI8RZlFKQgPYFdlFrOCV7H4NhxwntM8fk5hoYNgQToZZJnbIVHcfhKNPann7YLvZ
ox4E5dmuYGjkCJNej3a/EHlbw7dtIngoEUrRJJuy6wby9Ard3LbXhsUnMwldDi5mRWgM+HgwV4cV
g8K7GHME0OvI5Dyi6fvyYTaV4bYtJ29ructZY06sEeOKdsj+pOC6j4RMzXbsVc2fRb28anCRleUt
tUUaB0DsbhnT4IyXnTCQ1PouOc9xn53k1n70YVS7ot76dwFUFRnbuI9l/cGm4Y30MDLRS3tz+6SF
T8JHIW1bsE6OxZivLYbB2gRqgj4skCJFClDuvKBwrUMnp/Sxw2+80wl5mFdBdvMcj4fcbXEZxVC7
8jT6N0pYDccLgA8c5OlJb3GA7efax1xvBMAqwiC4deo6a/Yq4/DOptBRMgQpAhHYr9EUFjE+YeFk
fzFx8G9OtxVYogqOrg96XLKtfllGI/YYyAHjNBuT/cKhCkrgbn7K4mn+mqzMS4jvbspKcMOdMf8B
Sf6uib63s7pBSUteEp98UEq+82EBzZJZINjDMB3gW4CuKxo/V/CBkOayV+xPenFqbs5Jkz46vx5D
rfAUVggx1gOjyykNCIIguS00pIkXkwC5psZqRMFlFyPTF56p7ugtStc+zwYcWktXgY1EkOeIv0rU
+LcjhuLi2maMNKX1M6fpJ9g7W62mu9F5iBbFdNV2EDiCiizbfuJwAc4LucOK/QV5H9rk5qJW3HE6
gkOSy/jZTYj4HSyM3vwGcGcENl1ujugy6hy+NJo37hOo/F3cww3Ik7ck6x7QPLv9SPgPbOK7EiNO
+W6KRw7PrwEkemuejHMSESsOKjHTQwlFGfosPz8PNO1wgXsFyVNyt/noBdTZWGCi+ZtHsGm6WeWj
10n3TRqfA9F8QSv7FKnsV8x6gE48LFOYXAE7Qs+5+Q0YvlgevR5/GxH9mah90d0cgGJDS4JXJquS
fEDix8o+RTzet43vyjnJsQB6WCuv1/AO4/RBSZroBWmDAJcp6LZsVLZkgFxuszV+wnUDNWx7R2uM
Jot2+QzRkNHbrgc5fr/UyyMK11cJuhcyQfOp2AJ40myPCPa6zyf+BTv9FjpE9hne3D831A6R9Oew
364Qq0I81k6vUEG2ALvAc3ICJpprLr5gKkg/IULRZ+kBQyiWAY/szkjmvhC97L0YT/B/eW7H7SkN
NJya1imBpFFndyYP/yFYZSpqE+fw9oaIuANAWNFbvTTHNVBPd5yEj3YuAYkm6hzrZgHNYtwPyzoQ
p6Aooc3GirVTQ1Ss0+aegUSLz5B5cR14e7/ikOzjlhcstzOaV8T3zu7SRuK+BzUM684sheSaX9Nt
/qDddjIdSOBBdX/SWB50jicpWxwj2Uo+E+8XCK8Z+DW6fdTc2apPaLon6C8LqZbrymRcALo9RSGm
IZLgnCUxA/o3HKMZyibn78wEdWHC7iLRHuCRwcvN8Lsu5c86zH7DZTx0zCLBhroJm4viEA/ecaJf
NWOHHNWNydXJmADWSsmTMKvbI6b8f5yd13LkWJJtf6Wtni96oA7E2FQ/hEQoMiIoky8wMsmE1hpf
fxc4fWdYYUnyWpm1dXZ2khEQR/hx33t5y6ghadCWGswrN3ZqkwKf1yDBrHx7oXrmEcDPHY/0SQ1Y
8PN8XCRJfnIxWOcCwY+tIJXoNB5WSkWyabc9dkB0Q427nPpcee5wP6aUuXoEXixhajPLAnH2LFPm
DKvheAhSUkht/4ac56VQw6uR4mPiewjuprYDFclNSyUPkYakLTyjfzWNajsgvQ9TZUf/qxtE0avJ
Yh6hv5y6UdSj7TSx9mK4Mna7jnC2iwlKux9Znz3g+rzKYx5PWYb3UT4+2TUlC2oa1cwE35f39VH0
McMLyGqWyoTB5rwfOH0M57IwnYK6Je7Nlo2dFYcNRN+HtOPToc/ZwykpZGSO+6RCQc6bToNVn7zV
kX5VmzSY5uMzkiwdHEp6mwU5YWpDBDLYe0I4LyVoRmKB9HUx/fSEBRJGuOg8dx7QAoNWHjpqWf6I
w5bcS+HNzaxcxC251xa5NotNaZcr+qLuvaRbSQ3anKFb+FDBWpSDikcIizVFU5WTrJOJtG694cqN
QhZ5LlOV+t108UyVhSuVSzoYRNNe0VPqZTi3gog/X6rsUy0Hn+nZjFq6GunNFYv7SO82ytQv1fZe
q/KBW7aI/pUoXXXojSaSUldXL14fL8rEumoii7FezrkKOXXpJgabIii3LnQxXeicqodT33Dc95/4
X6pO7A6B22BQjyBgZfPKSOlmCuXeDIODRi4dwv4LxWmyQEp/ExGENfO+jqzrFH3FbV4ZhsqxiBo8
JcYfdSPODc6CkCdT1uTfKQlNDsNW8R2sHqxzCRj9+zCgaKy+BPEvskuPRZgQ9JB7suEmT228K7Iq
fa2FM1R5S2TF1FPHFaRXJY2uxAjlwCT4HROX7qfxUy8nr6JR9zK7JB+oZyVKz2I+MZgrAajrfixd
9rly7qLb7bpkR3p5Ns0CrA5ndnISL83cqLV6VjZ2zuqRzGpRz62xOyGxXUW9hIikIhufO4wNWU8c
xJaLTKRziepjnIbXVRQeWt04y3wRaZk+VtbUfffYrha2KR/VVHK8sF2HUbwacYu2NHSXtOioq+HZ
7LHZhXCu2fHZp8ZFZjUk85DvrVxks4sQu3qqN0dDjx8QXW8EXcF5EML17xoXc2hboLM3B3ops3tU
i0heWw3wm+FRARs/SxBjyBzYyCchvTaGHS98MNKzF3fLrrMXo5Ifp5aHdvU0DSKJvr8R+WJPI0db
Pr73ffbVWd+0bxOlS047qs8ypb36ltcYonBx5T0i5IUJIrU3yxMt32mZ0uUJVp1w4ZFusSkJk1xj
aa9OQXUva9axrcoro00xEOh72VB3XQKy3O6y96mnQAq2lfp2GgFxDzLT6FvcEflTzhKk+iq6Kzz8
qnROK6bccK4jd23q+UZnYYZG7tQ5LWzaYnjWw/Y6Eo0TDw+xTQDS0RaQgRYQLVKoSIdDQhPdpGWf
VOwa7qPvQAowJDTz2XitE2GoZb2IuHsOMfOY9GKfVUudDpoTUUxR9ZUFBlsk+AfJ3vR54mQ0ySoE
rrZ87nOapFlf2l2NCGH8yRTGMXAaSPjbzpEWbPjQbScl11Fk3qF5dog6ZnLtzio4eYh2tpkh79pe
vzYNqUfJVd1O2T9c57x68PjHyHcXUtvMoqFyJoqCrCozIGGko57rdtwnXC4JfkJad1Nhitf9cZlW
k3BquHWno3UtK7fvE27qwFWK6NFkyif6Se6jheQlK4tFymcQTFuTRRpWomjSZuc4QU5k52sDeDaL
VxP0vxAFkXRCHxfZxOzenHDZKUjl0all+qWwjtDG2rts0JZRrx64hZy4ixfXlMO64z1NpSWkHEel
ZsrZr67dcjqo5vBUNlOwEYRkQhVSIPSJGiATouRe0V9hjqfr0e3yVaEm21qK1tOCLvtPhafDF3yd
3hMr42F6J57nz01S4xP6ZyK8MnKn5WN6xSLrHXAaCpn16XtNgxPJ9Cs6faJ64S4rvwd+IfbQC6YV
hSecIjSLQA1ntCtPk2gfFPUyH1Dhp/c+y2wHfXVatoMkuApr/47bNSuZijAdXUp1Dn3k2muUFWtE
klQzGTOiYINAjUchFHq17aLvSji3ZEhhunll2RvPNud2YYLJQqHWW6uwNBeInjiRaQtkQBvupkEX
Np+2y3AM70Rn5jM7YQmABAwyVzvEpMc5TTm9adxM62uuYfoNi9diVHaliZyKUqR7lpFps4aEDCzW
UJIV63LA3VjdR6l7HYXSvG/6xfTgM+pAdpItpwuI9HzBkFcbZc7KKPhjLB+NdDxrebAJqajy/06v
m80XMedimjklYvVpHRvpYTH4HakYbYYBZcdPImAnXZPNYUkfMlM96xwS67AloZXiAQyvXXJVfvwT
BSDlhXhGjBBnW/DxKy5hskqTQuTIiFh6gB6rESraR9pWo/YoeGXGtY2Oc56n7rbLbUgO3NcmoWw4
U3KhkfAtSQCl8XMQd880/LyzKvtX6KvYsCQ9QgxVY5koKU3Y7jI1DCaz7tLoozEoPimuRTZQrLM2
9OkngXPiffxE5nOjuo+qbNwWNQCv6QFSuVnEbis7KYU0QiSMyT5HXI5Zt+XUXggR8UnXxis1Jr0y
cooTOqaMsRiYZJP6blqBp383e+lObtO30u3Sn3IsH82sf0h75UlDfWETsE1YldFsz1k3XAsjPWa6
+tNola0hVYwKje5xUtrs4qZ7yUT/Og0T6re/IjE+072HZ+tbL20qn9pUJ3cnyG2b2Q244WyljGk+
UzVOTKEtnabRSCH3hNR/3ybpjygcfwR6SWSQX8OhXpJUWPEQN57ULUViIwxWfhiFeiVqd1/a4Y0s
ooNp1LcSoY9OXQQBmXQbZS1O3Dw4Ka497HK6hUOsLbZ1Xjx6oXbfReqTp2tnERMIBMJey2pMb1Rd
8Req3rHk2MXJbYvjhErAI7Q3CQ04T9BcqVD5kva9m2Fo1hjaTeTrSUWEHw8cW9XkNW3cJ8R0e44r
4QwDgwnjV0yKUaq1UczBaJr3dWZgPYnz695o16NZXeckBmaxrJ4Q5yFAs9/IfCwrg4Q2jSySeWna
5CIT/RmCcTUrs4G8Tl5fIcbSZp6ePbG036pQ8Ja8jsfKHCA5WepjpWp3BPBHQ4hzZ2UvXjaUpLyg
3Y/mklteyiRlVcO8DX3t2sisVWUFyxYDjtqpT4UsWGFYzdhByeXm8WuJRhnxD9hVRdXWbleTBoIA
P/bxr1ZGqFFUrr2j98Z0gbGPMxhbaxrUIw5LSjWisrqlwqGhr8Ml/baqfdynzzkPA9L+OdObc92h
/EOneZxmsGlQtunaYh4X2kNHxJBHHGumhWhagCnazdyEmdOJLptruvRTyzkYlZQdoyJ+zhEUlF39
FIg+mwdJ9dSL4IXMTsrOLShANIuqEj8xEsXspjBWS11ZV4Z7hyvknsr/KtOpbMusqqJPH7OuoP1D
Jc2UIaOpjH1iiT93XsV6K9nnegwPBGf3Ru4+e56F40Uat5bVIkQWN+RWdn0cP1aogtI4dbTa3IXy
dOlcyrQWyUOwteQfDXUr/z7y7ZUrR3dZjJ4LqWg4p0cHLrh4E8hjgqqMACNX/bOisUj5LMX0skY4
XqM/0EN277GNlliBHutapVYY3gzx+GYF7coIx8GR/BYTVBgg1kFdWMxGKy/ouM0OH/ocdaXKcjc1
PUOZX42JC967NuRMXo+4i1d1NcYLV7E477QeeI/ESyjwN2c6C0VHEhmoolvOH6GXdo5NhsfBZRqc
cWghBSveMAlzO1rbPvDLhwL/3atWmsm2Qv5AGXscV32BFM3I5WsDbNwe9ArC8UFDN+aJdqZ2KWhJ
i0OuHSoRDmL8gUoWBWs5NN56rV61ongpcuusBP2mCDkD+Y1YhyR1l35ZJcFMDVl9PcMAt9jHBu1P
QWNbhSWvktqT5kK0wS8MiTbiYDc9/B/DaPDRuhAuSlvFu5evf+ZjR67IKGdeIe3HxD9NPPE+jjZ5
QS0wuVL18u2d/PAfP/v/9N6y43/jFqp//Rd//5nlqHQ8v774679us4T//Nf0O//zM3/9jX+t37Kr
5+Stuvyhv/wOn/vv7108189/+cuSvnD1cGreyuH8Bsm4fv98rnD6yf/ff/zH2/un3A75259//Mya
tJ4+zQuy9I9//9Pm9c8/JmTzf3z8+H//23T9f/6xeo6j+Dl9/Qd5F/6oLn/z7bmq//xDEuY/wbsr
GmUeBau3NnXR6N7e/8lQ/qkLw7RMzHaaCdclzcran35H/qdtG7phCptCuiprUIqqrPnvf1P/aSu6
St2NzsSmrtIf4P9d4l/e0f++s3+kDdqrIK2rP/9QJ7jSJTmDzvLmxPH4gMExBOetrvYSZwjj28g/
0B+K/XGFX3T6IxXWopxEQFiZF8QesnVQgupUGCesFWZLeVyjco2IwK13VnIlNNp2nz88zH9f6ccr
035HAZqu7ALQk5W0cdeQsDt5fyU65jsS8AD1pKesdax704XyV05za2JtVylmXbFics9HvVlh9lqw
jK/w+RvoFStc9hEeDRLcaX+l9vfIwmf5cDBreBEGpDr7rUQa42I3V14JdjVZIIwcOLl8czP6Z4/5
ggFUj43opSDCL+jqd0JRV5Y67DRfuZJ8edXgOoqR+qpd7vSBIBDFsF557dwXzbyc5H1jN/ws7PHo
6qNjyvo6z4OVPrEm4POSsWoQjmaqxCkkJoTVYb64UTOPq+gFBThB4xDu84EGWUqdknwhImX9RlGn
l92hGdF6AvkKuNnmWRukH2UVvCShAtGtj7bS4H3H4P8dmG56nxMF58NIc2NDCTQviJ0wSo8kjlf0
97uRyfcT62oYxLsDLEnWye9a1H42fi7ARa4lutgeFCpxYbemQzGBQe6gFVoymb4hCr1f++9mz/S6
P9xTmYLRMFsVNIOlv2Cgj8k5oThA4Tkbu6ybo5r6oQTEQJ0IdqNX0rDFexJgVJZ5rx9wCM0SNX6x
8uClTtSjS0FwGrn4SUiTDmtICk8SNZZarYt9CgtbauwfpfDuSv5Rqb3nAIn+9KkqmAlPwcMntc9d
Gh5j+nkoXXLjFaWGbvBBFSSvurZ0Mhu17DSyq7zcQQmhAyabOHpL4v0cDZ7iDLF5sNXh3vcqMm79
xgq9VVAhN+izVZQg/MrNWxrELMg+WcuiMq59u6tmPN5jQG6Ns7v/INT0qo3FXIWaKWX6SkGBKgXZ
lZTWT+DdjrhLX79eI34HG5qG1AXEraxE0CVpETlWhKJSV3ceB/R0TBdVkZ7iOrz7+mumSfq7t3zB
aaow6FSVTjK1EcVaw3Fj2epMtZJvCFvaJzPjEtnoWxISKTeMHMmj9FMVm7yTMImE18LkMKulw8ku
3WRm2xaq6RphIzJRf+wOxZA44ejdG5E5PWFSLEMDbWCMfkgB0mxbXZl9UixjvFN5Fh1qfVhGLOjK
0MWbapDWZW1RqFMKx7eGZ9uABmXj9BqtZWbW+xjoohSF80bx7qEP3BZC7mZfP8/P7ndCsn2YNW2m
u3aM7MuRXO3MEi1LCohlDjkISbPwyq/OLOxff9V7K5jfvDvjYn/TNS0cFcEMtXXDeBS6iX8Rt2ja
+9Y+Jj+JWTFCy0YXUMrMSHGyoTjnXVQCmUByXUNcmdEDhro55aglkiV9/vWFaZ/sCJcUyjLl8Kx7
jN0cvWhYKYjbIrE1pWaPXWgR0q3bRzGfdkGx6kPtVPvDoYaKnvneJpPyZdwac0Rfe5buRTXltuzK
fvDldiH53W4kUaLinamT8RaR2VXeW9eDaWwzvDUUnZygp7dg67tzgbz5b77Uix3OQiaAXGEkfsY8
59HQlGGGeN+ubtSiuJHi5FpNjWpW9OE33bU/Wd8v8ZcxYAqz98yQIi9evl7htBc31c9YpFdJ/i0x
V/lkjbnkX1pYrAqoPKGDrMqa0Ql+nRTxudDIdZDY3Kd1vQjj4Gmai0aTPQV1cpe20iPbOBszGhCA
rFOialZiY/x66PyOXMiqZ0wj6sP00T1kdCUX4DQmh5+uzTaBL3OmckntUTlhYmOa/WaYfnb3Fyus
IqxMCaWOt2pm90GjcMosHBQk66Js5oFXfDNNP3uXFyusMkCOpToYOtNSIIry2CcZ8ABhr+he+10b
ETHt/L9ZCy45mVKq2n1udKGje9XOLKKbFl1wMCBwQrP1ApAzeah8Kb7RTLhcNfUYBLpWszRakFeK
OuB6w4VOSUapN5bdOSlnNjgfpPCkhzpLlr3VUn3U+2vNMLeip4HapOFQ9TvmpwM88zUZjC161lmA
7KkranddodHehIZ6Iv19so1J3xZH80ghcoB7uMHWfkVLjwfDTW/wjOsrvSc4BJ62yqRqpTcUycf4
tZkkILJfra0ufkaDDfNM++a1vDfe+90Tu1ip41B0KGYgVcloiCc3MQtzWSw4GQj7LNx7M7AoO5eL
vjRwd8rL3H+gjF8AW+lDBVHxinC7yA78N7/YmeUW1tqqdcW61fCVJLfdYN1+PSmmI9FvX+7FQm92
bhgqmZE6IykaYfQHhPGLQTdXHv4J0fkPiT1xvBBwWAab3HFob8v4pir2UMXnOfl+pOQ3McLo9DmK
SnIVb0LFojwoiM7jrZ6fBLpZU0HULdeLUZLnaeSxCpvfPOpPYozLRuiu6H2tHpPMCcVU4vBPbikt
R+H/+PrxfPbxF6tzX9pZ3bpZ5hi5tywbk9p6+FRZyfrrj1f0z77gIrqPzR4frNRmToCjn2K3+qTK
ZIIq/6HEwDvLS/XYtMm+zqzrKqT+KMF3IK1uztLakmdFkALbbI1mFmgl4U9775WDh+ZLvU0qa5sq
Uo91kV5soVQv7Xh8NOUeOWKEoS3USUZ63QvW/zc8mIdiqov3nYGRFB0DuK900oJUxKO+GSeLDsIv
HRBksu6mdpvHGGpBGSqUB1Ee78rYOJZu+wzSL15oFAtBlNXzGvU2SWiuDmbRzZC3t21f9jiUpYci
H7a6kj8oIr7XB6JxXWOERcov0jc1RLbWWPWWeDZHVIS2TLek0N5aZnSAxL2TicMHyd2Yhb5KihAd
Z0wt1O2GeRw3y2g0kIF0SzX17+BNrEKkRLEG8E5OfpkUUoGvzDLsfWYL/ySQMZ0P9rrICpgnqgHU
r18kSrjy9RjkAkKweelxho6s5ilww3URqmhiMnL6VDsppC2B9u9bqaIeFx+B7qwGO9/YoXcfQl4a
UsWxkTYnJc7TkhvRsMPB552NHGYCxMa5JN3Ihn2Hq8OJsoRoJlwOZq3Px6g/C1HvWzPeJ9xTbXmH
JpWQXg7HQPgPeEzmOWm4Lu3eGr5VB1Fodphhi3GugasrGKgG95pKza6oM8R87c5jbnw9aD8JQ9+H
8od9tOy7XBHamDnAVrDXq9RKw+QJ5cZV2WQvo04psA/3NavW19/3WZx/2fW7KbWM5ISeObiu8It6
To7ANK+Ue44xC0nFAA66jLKYGv1KazO/6rNg23b+tj1qkXnENftGz7KzVo7uTBXtvtJI69GjD5lG
SfXO4MGF6bjV/dABb0YH80x6M8Swz/1sYbvSL8qU9+1gzTxejwsCKW87RMkR7jAZ+WEZnGy1m+Pz
2Hx9u5+EDu+78IfHO0wGHTtiyXF9igllCLCjr5rbxCZ9kUZ4YyV98fU3fRajiYuIiKotmQXQns6o
ej/i3N+ZfK1qZEs1Cd78vHhpcuWgJzpus+bJwhvoRc2aOGotOgVxEHtYrd/SsML5+no+iWbERdDk
6SYUtzznzpXJ/9sM27IgXGAhQ+z43SHqs8d7ETJxWMCo1HCfRW2tqd28+YiPbSUeECeCPJP074bt
Jyv7JUdY1WOVbbrIHEkdOQkqc8SGu1qX/t4wuQQG+2E9BEHDxqFa0q6IfaRAFZCRRt5penPjusPd
1y8FJfHvI4RLSHATy74uRUw/VacMicD5qA24J/V+2UKsWtYA011XPmmdHDA7wYfAAz3GjX6wOUTO
eiWfiHMYp9FGBc2qsKxXf6S1ToJVDAkZ6FkXNbkNnmFqizNDoD5Pur5H3BIiMLEO6BJNTl09A1K6
s6EzuHVP7cI2fjZut8cUjt7LaJdoHxf0ttsV0bCKtMGZnoCnqIdI8gSVjpL1Wm8hAxj2fPCkE7nm
a69UdLif5q+RXWicRHaZl6+8wLBnRSdTAPQdq6G6k5fyNvGMOTnTH7XeQqvRNT6uDx/RGAe0WfKR
shbqSRrKaA6x9T5NcWQFqr+zJsVBlN1oQodpWB9g5sw9jR42llwdYqne9rJ7wP7GRg8UdeY37cEP
tB/kso92oOy6HtdelC6GHDeYxAPSo7UxpFsrE+XaygK6O/CrsD9QWrQ1234yZzO9NX3vMQ5wIXuU
8qNKOrgNODrdivBPl3K1oW0E0k9907C95FZznfrJXQEEC+cnjAfTnrbeK0oYW1sXMGxXPoxR2C2B
uKuz/Izadh5H3ls81ItEjRLUc/GLXRfLNiDaaOpmi53MCbPgyq0txy/NTRHnc7BSOzMwNgF1tDIt
gYgpq7yxb6ati+3jFv7hFU3ljiCcYR/j9M6m1A1wtHyOerYmiW6dJG983+I9+WeI+9tSgOV6tTkT
Qi5wHpaocdSd7CI29it1YdXu0pXzRS0ZJ7JQ9qKM0uabM/Qnc/uy/axdK4VrF1XmWH60iDPphiBn
b7b1Nwvhb9ugcVRVLnOwnJVI4asszKSR5smQbNqKflpF06BAM815AvkMq+g20+y1bhnLr6f6pxvt
tAJ82HrQ+PZ+HfeZAyoRb5CNTC64cfvyV4RbBiarN9cKc43SC6Zi/Zhb5VtYjCvfitetWi4R8a6U
JF+DTH0cm4e6hPViMxEUSnNGGL5qSnIeyuwpjrI7mJL47u37WoGgOFRIZbJqP22qKsEgznQH2uA2
5lvBCO/wj+mD91LJ2v3XN6pO0fVvzmf6xfPtCs2oB1km6qao7bn+Ffx/Jy1w+9vQhJlM7R13pM61
DMOU7uJsAUSOXz+mfp2DNCVYm6KDGsfgsqN4OJdpJ7DMw56CbGJexcJ6oLURubGY5IJRvX192Z9V
Q97//w/vRxuQENQJ9ERwS4TAiJFMOOTkjg9wqtZydS/QwI6+grYCpkzWzOR+KjVdNb25LeleZvOm
DIjUwj6S4loN4ZNoxmXSR+chAyqdcEjO1mZ9F0qBY/u3DXAiar00e1ESKg3INxV3Qv/ajgl+zpOo
infBoS8eG6/foeBe+Ma3PXKmEOR3b+giFojdkCYDihU7aYmzo6JJVotHEPZQVK1V+7b3j3HbXGUR
EpMEkoIZQyoOllU3ue7WkxYiGpyefkEGhV4bAJO/pSm1E+NcsDRrniNkScghwh08j2G3ZS6xkrB6
oSjMGiTGFmT64SFNz6F4jZTzUB3DbC2R8eDAa/vfNTX6LJK+iEVE6Xu21JAlSjvtukm0Gm2x9uaS
OFuMcsuS6y5MoHLj5OZW4hWplU0EzBPCBTUEclZ+II3oWU1E8x3ICHJbszwaDlAo100oAnz3sIUU
P8KMh44t1PbwiXCUVKC4ONY6pVvAWDImghR5FveYYBKGCklzrvI2lOtZ1kEkwtnPfEgXAW0R5WSR
62KeePqB86bTR8WTYnSk2/tNGMjWPFPaF2K4JXAOYtXKsZLmkKTmoyjJbaLhXpm5e25bEKRSu2uD
9ibRIDLn7k5L/VVZdqv3X7LxR5TeckppVel3mTLlkwF12bcdHJGS9IOWOkJvrvw2ufe18l4oygKG
NDJuwBrTkWwq+Vls1EFvzJSk+fX1xP1su7jIsdgFAWeJHNkxMuNcyJgIRv1gqt03cfwnq9l7Dv/D
suClpSyBQU4pkvocma2j0g3ffPQnsZ8y3dGHj47Dzm1Hs2ShHEyGG8atNOn3WlguSmg43yRLP0uX
ve9HH76lSUwFtoQdOYVoNvT4W4oAMnYFz3toBm+huZ2/HFL1Nhc5PIfyViW/E1kqUkPI0JFmPtLt
8OQGCsYMpIQgPbI82butzQId3qHWmmcgqHPsS+DuYf5bS5Nq1Deb5ifvVrtI9bUIPdizuHbh3xXy
NRlmqEHfntA+ef7axchJ9dqqCrBTjtc9aVUmAQlARCjbEbBLaAxxNW5iP74PDJfEh4rbM1wnVbaP
0vbVhhxnZsraJY76W8P4XXHw4TVlvRaQOy0jfJ4xitzmHMIHmvqBfPP5v229QtijXYw21Rg4CiQU
DEMLxJKLZ1TQfILGAGtjlH6FVGrMmp4AaLev48F7ar3h9es7ew/cfrPdvF/Rh1vTyc2YY8Y41/qE
KFcC+zeM6xiTwhxS3yqqm4e0sZZKiHzJ1KM7o2tvaSW8UXr/hhxk/s0T+OR1v8eDHy6jkZNSznSZ
vDFZzXkmsk2podWNtVsrjb+JXT85AGvTKvLhO6I26K1KsBk2HvuN4d+NHl1j5QZsQiFLz4Wrt9/c
zWeFA+0izBqARVTQa5GikFKz9OGcENGh7duZuBNa0wJnYazAy25BRRcLYTUvyWCtx9bbYjLatH0r
FnIGDKqOftUy6umkhR4QFpRy8YJrM4ui7kwqVYSPeCzJ/yQxWj+cTlGymXa9wiOLHiQ4F90JMo6D
GQlbUV9BBCWlLY3I7zHrFrjbrBidnPVg8QN2AC5d9eJlouTbiGphQRJRC4gbpBoYCihI0kAKmvfp
W+Lmu4X2vR/Yb0bge73zw2upR1mAZJfjifYGrjuZA/DbNxCuloklx3j36pdK4VioGqdWzkGwN5yA
EDy0wjxpGdQCEAYTLAyOKJ2mEGJ6BjT1fGX3JJDo17rKJ3F7lFR7jK2LuhfIF1CvpF29xvKwNrEY
mX5+DgaX+AJ8a1zdMTiOeWatI9NzNN29V+PgGQO7U/bm/fTzg+7+iqwQTl1HPtLunSbs113pgxfA
cxWmqxpX7Bio20Lw/m1POfuFOR/Y1yU5vrLNbhek/jfpEHUaU797fhcBo+7Cfc+6OnIMfMxNTvHC
laKHWEGrIYCFAqhauRBwI1qiQFPaNTYCn1jBThap9Hqw2usy825Duz0i3dkgET6GMrkNozxZvb1r
IZy7Q/v3tgx5Cgc/vGq5LJo0ncIBjQMyJ6O1SDMwDeLw9WL2STigXUSVg9/UhZLyJOr8MReHfPhu
n/5k5VAvrnsY9V7ydD64Ku7x0mJCHDFZHrzCsdWHr6/9s6+42E1dvcSzCMMaZNLZjU+t/+Q111ly
jf3q70U07zHIh4evjqqpuVBwHIShc5DyOIw2ef9o0Rvl61v45PGr09r+4QuiyNLBkEy3IPSr0qLj
gfpdL180ir8d5OrFBolTwpCNwMucrKGZ5NRh3ipoJRnVv3AILIUWOzGJEYH/TqLxiynZR9q/PkHU
pZH1+ByZ0KstaqGzgG5F8LNg4nlh/819f5a0eD9sf7jxvCrUmOYJqeO2HOq1Rj8Prr7ru25HmXBn
xC1UUam4w/mezrB/f5fQ/SyL/b4ifPhePUIHWmtSOlWt1qKKX9MsPKVacicH8dEir9jaAE1xMl6r
/XAdeNJuqp9ItfwUSNENMMlVO3FKC3IpX4+AT5+E+tch4No4HKmYp07m20fFLI6V0u7S1q3XagNn
nC5A5UxNy+vRql5AFH5TJ/ls7lysgHGTJ7pnBpmjlP6qCo2156U/R/CgRtuvx8BUvgvXpw/8zVKr
XiwwhjDUkIRDimFL1LOEZKuUpbsxxy+eclKXUmmpd0kDFY76CEBIwZiICwVyfFUC709OehIdYefS
8cA/2RVQCovaZ4fJrK+y70KpT6bK+xT6MCo8KTPRDQu6PmjN2qbs2Vj6cZTKvRhUXKMxlGgsQJiR
f3390nXrk4n/fvL88I1a3daZguYNgYO7o83dNh8l+g1Jz6ECsAgP7DW9qdcRcCX6jbB0TillaZyY
P9Kalr3GWooBSuIPNShBWdIc+MkNLfvoClZ6xyl2iWTsJMCwKJJmICyN4A5UJt3lMlwiGUqWxH7N
0DzOG7f9FVUm3hIRxLNIwSlXR96ESQrLWRSWLcr2/mCFEo2SMMkvsqIfljnwjt7Sf0D5WQd1+4N1
4ladcuJtqLBTDtYwUwPlLhAe+bGoXNWuuVHo0gsvN58XceHO6sz/Wbv4zoau3ARtHeAFzff0Bpg3
uofUIjcxfoH0JX6aYmlL4JfI5U2pKD98rUpRG/fXvSDdM01RwywPIOFwEjI1SyXznUqqSfJkzVZR
+u20zEXAz+ftAGNAEsVrFyRHKZKXjZ9qK5dEVG/QTkwb0TfH0X1ZeQfNGCfODq3PBEmf4kBjjg16
IECCrThA+f8JO+dEmCnPlTwXa0ngWc/IvvuJt3GTYa/b1h4o3daqgNl1A56coFEbIP7QM+zMPVuG
f/LHYWFLgmxS4m8jI3Y6H+p3PlybKbbZkDKkbrWPk5q215B/lhNUeag2Y179yOv83la1h7xNUwQh
QTD39PAKrtJ141cPooRNDeTcxilZ7d3RfmrKfpWF3X3OTG+9aCVV2X1Z6KCRh/K2CHHhaZ7+UxYY
xZUJUyRa/zhU6hWArWjWUqKJIM9rgpyWEZP4ZNeqZpZIkHagKRg6FB/ppEAwMvKMFQXosXfPwhrt
lUKFuWpjYEbGuHZxO81kyd+CtzmOFBWQJD1HhrvGYBnixC2ahVmG10OAHCk16WlQAA7LXPm2T7Sf
dFwNlloE2WPE8dgk0f/l7DyWW0eabvtEiIA3U3ojUt5OEJKOBO9NAXj6u6A70YdfJCN60hF9ug8N
CFRlZe699tqOmyOjCQb+kbv0I3lYFOi5ta59wa3xaTFl0FV16+HARkYAL9LCvjuqS4kcWhZye0hD
VCnM0Td5Yt31Q/hl98xvtAyadCTgUQOm4koif2iYIZmys1ZLbw6+m0mUF29GzB5KUWkGIP3DljQ8
ve2Nk40WIiVfDLnRgN71bmMbRhqiAy6apXgL+v7ZTG+kqwIlhFH1WPaGapMIWsOom8bazi4IAWv1
TWqo2xoZUtO2HX3GJiXCz96ntvzcB6nO74Xfmc8b0YfDuLEycJ7WKZERLgj5WPfeMfzc0FnHSfOg
ObUEP1WdZ1787WJUCsmcW+jCeRcG+iY7CcAzN2Jh1QM4aHraZLLZK0flxxy0/jEFhsshKvrIdcsH
QVQoC2aVzxHBArkDIURNE7y0dkgLEQpUpB3apPNmijkwxMtQOrNoa0lTLThwkHQph091TqsQcbrC
KakhgVHOYuzCaf4Qqc07UtJ/uhu/xnJ9ZyvpVabrGrAnG+JbvIAI982h6z1Ly3UZBaD3CA/KlX5v
muFWuP4rw7N1DUVhhuzszU7rVaam94J8IPTb7g0qEPD6aB4UbHqqcJAXdsZX3vbdj0zAGUWojo7M
w8KyXOfOt9x3D6kTbgcbn7GUmGsriZ/HbYqzFmx/6yAxmmKW9V7wql1VrfwmJgpAwqJLeB6hjYQQ
EGiUgjLR4asWt74q8PM2S6UECinkm7bRtlIb3HSl9mgYxoM/NulLnGy0aXFRqgb2qM54DVr7SCQw
FIEEZy5Mmaq+Hz2RCDsO49ZgWBWPvzHMGje6VtRcXlRc3ywn7yIhtWimFjRK1Tx46UIYRZ23tVV1
p0vJV0ToHO1yi8WSpd6s5Vv2wQ9XRkrWIaObl6HhzoQcXdkZHylhxggnHqVzMXNjvcKhmHEL6sld
01SjItV+qwJFJ8oMN77kRrfjTEhLooPqktjB5HXW8H1xzx/w7ztXHAFXmt8FrM4YwKhQa5iXNFUa
oqbsr0JvCc8s1+SKHBImj7WMkxd/HA2+bcBwAhEJIUZa//OaQSfRGDCPRRLugQAux/+BdCaSRGxz
rw1MXsf7v9WD12a8O3KCJmYJU5nxMSqawVubqX5sFFbk0H4uCvkpV0bXTYtzWK1aGmZdfl8wU3LA
bcBpYp0PGf9ou6zt3lCu3qPiPuYO2TIAjGmRE0Cj3Y8vKXpjk/dEmfFykFPRBs08KV87Hj3kflwB
m2fdZeDr6/37ODLKvXqdxto94+3nunLuLMN8oOH57grpENfVJSHxid6RPDk6kS9UIE4D4my0IQlR
HNsN8dr7QP0Y1pyvcU69xVh5/qpw0EPpXL423XBMI0gLeilisVeraLboGi6cz041AeXJ+SlwqY5D
0LUIErNrfHT/Uq+/1mLzNpGLrQu2oQX46qrVzhfxleNJq/Pf7UT1Jk+OVgDFmoyso2wjYuBzo6LJ
jC5+p1MXbnzTXxcu9JMc5DaiE2oYwp0L2rfl4EFt0Z/BOuXzsSbSUbgSx7YwGrZkLHz4jHOFwaK6
SgwCmelzkfFoX2hB2CfKY3nSmht3A52hQbppknYfu+IhyAgXVAv3KKrwpW6jxwR9fYs6kPvfudV8
8TQWmuwCr1asPsqD/lkk+m4YtQx2fJQH+x5H3puWiwdAEVsriB86zbty0b9JlfjXx8latFhYhxQY
5hCPelJ2zECvluSmXA9qug0gSc11NlRMc+2mNXoXLFq+lYl8nrcNJ6Yhkx6cvF7paXsD3/PgpPY+
dI1jGvkAN43o1jOieVVqn15KREOlsAAperLtxqpXoUkNfwnDc7LP8GYzwm2UWeRDcrUGuoGlDJTH
ZAlUCeCM9PqGnClCGNiMOxKyZ/QGO3QRSSdBlVRfPdO70lKPXcKHr6vnMztX7i0N/7NH/AAdt9uq
yb8U+PU//zWi2i0keBplWt+LYoC4oOpv52/bH0nAH4cxeXLWLABHm1KtxpuAxTAvu03fSjNf8Ze1
cz32M8njQUrVbIgMm8XevUGnswdccuHdxyPfX+8+OXOy7VSVnfHuiQ59B7m+Rj1l2y5ZZiuNX0+y
npPuOLb9zr/hiTOuPDl65jE9SD+mS9rJXyq6VlLTV+MuYMne0rKqS2vQ38+r6oxPza/ntWuT2Iks
HRCecFdM8hdCUCdAdeht1h9AvIhVPLEcZ6M/BWR3ZNEn2w4Owb6hp3T+y55YClVnsqS7mVwoOezG
je6Ue1/+dI0A0re5yjoiGcKVWsDsLR8t6dvEAnT+PX9mLf/3F1WdyRpf26TWkakTbwy3eMJT/5wM
6shOV/N5P6hkvHT6xpSrY6zoG8OSidMQ7cxz5bkBJstQBdB/rkMumseUcBWOOGho4WohU+pqZEpl
+NBU7QGTFdFzXbUqfOz7dP8PfkVnpBQ5VUnz6Pk9kWtxBDTLWdG+esmG7F7HOXf+S54Y96jOZI+h
LmlrD8TUJpW/w+JhZI3AJJkjiQ4tf0kJQz4ggbHGivu356BWIapWL0nuT777ZKtJNMdKcBsnGxK8
dtzN3Ll3ifxdeLeF6yJyXRlUfQOPMb5gSV4QCQNQJb6wz51olKvOdC/So66yjSIA1YktynAZIaSk
bUhB+MFR9INAznTBAveaOdoLkYiQ/xSoYwy6wKpFH6o8rPAsPaWYedoByJcWWrjQGNsYvlMwuynW
omq+BpBQF56Cn7bSX3fkZKtyfbLTmcZ5G7UgXFZpt4mb7xSmvWUWQThTNgNoUcQK0As5ms9cbte6
se+J0FpnWU0e81BxVLfUfe70HP5jlPCYLbxe+m8dX9WZLMGQQLIs6iKPK+ocZEJWJGjD5+/Uv9c7
1Zmsr8Jouy6h57KJ5ehaGCZRWSo5anawKe1oJXeXjAj63wu56kwWVqiQfo6S2tv0AINpQYQzBirH
yovQKmjLRqApAu1GnIF47O0UYJ1G/lKgP8X0GiOXXo+XU4unzgf28Zzk0Oo+Bp8YDZmYcS880K9e
5hg1IB1169Cu1maGtN0PHkh92rbwFMbYn1gr8eNJ2o0TJy9hhZjRynfEfj61bvoYO/6uVi16yGV3
YRn4GXn+cWf9FEe/lnmID342+AjK4dh4FebbRx0Mua3mDzJK18gC8Hps7GzluAaHjm4hMPPG5h1/
KknavuwXpX80h60EeTJOnXXOrFYxb/jPBRHzMZokGzNKWWowV7Ayq8dKXhmmjlb8SYZbff4OGfeC
v77DZI/AP+DypHLz8XFb9ThYn5x2jwmZS7G1Mn3rwlDp1F5kT/YFfUgVRTgkaOP7gZqLqtMwDp4p
+lnqZ/XMlPpuD2LPnrUaC36Xtle+rkkX3l21x7Xxr685WbHTgLG4U+jBhnzcnCiLQJ2HRfKoFhJd
q9b59BRaI4wePUqNJGv3GUQTSEg0YbXolvwAwH3dY+RZ2bzVypnKiDlUwts+8ReZq74Qqk5iILAr
UVbHCFdgQMnWdPgE0jpmkqgCGSNQjKybmNy7BhJcAh+FTOnqCY/oN6lV7ToGNeh6+c67qgZAvgIx
OeFgh3Lgp3AismaEMLy5o8X3/NWFBRR2BpZ9nWmwW+LHuJWLhRJlq1ZTbqSko40OVF5KFFK+sgLY
C5zGyKg/OiAvs76Gx9t27kPfKEv6nFjE2g2soyOEoX+ki+w0CSGbEqhkGbXgeQxlB2IWdIMaviEg
2xFedbA0/Yl95lqRh7tQxe5sJxGP50DziPmYN+utlh6vS/aK/ZpUiAO0QVp5Vf00EDZlFloGvbf/
1hgDLLSuvLP0bpf0JDo5ZM/yrkiBFYPki6pGeU2SB3D+vq/XrI/h0Oxb7qEcsu7cyEGT2c67mSre
/aDQbCIl9BB20BmAVzG61yt1GcSVfAwDjxK+GQOfRQ3Lx0l2vWNvFWlYZ4qZLrW2PsaOulaT6lNQ
l0VBvMWY/yH11hOgaVivcQzQS/U/RdSs0OwQEVPqX2WLFDBCDGko7UZhZfMj70HEwTbXRUi7uHvA
eZve6wrDc1dYPhheWpStD7xQK5xtqnafA2rMhdRkAejJ5qXSlAXg5genq57Iet0AKud5ML33Si+k
dWwG770egizsgvswUA+aX3360fsImLAL9inFYxNVlQ+bFs8qMIkqC7OKpgV0N0ceuxf5nVJI2zLy
Pmt+/dmQR7e0VB9CF2xUB/F+XtnctnFK2nDKQdJpypjukLUu7eLKpkcxzz3/mfj4bMkMcCNkznMp
NbtPBVfbyp3IX/R+VLdX5aFLeVQCjluzWPK+zAKkZgahpxuGPe0jaKcaj4G3bfz6UTEdJJoVjdCx
CwJO+4PZQw6cO120ZXEohHPHTXWD25CKuatu3Foc/FC8G2DdtDwFRxevEtcXO79KJGQXAmWCFl4l
SrGgHN35jrysCmdRle3N+FdcgU8HMcjS6vtqJiQgfllLoqdVLXGrFVshAcYPfUYePY9iOGblwfAB
MR4pRxudVNDVwXwUGEY5akUGwhviK8nq1p1DnBYYsvo7nD454SLWjaYrW3gY16nMU5FmkKKqErYx
z3DVxXsbZv0MZOaLV4iv3qFSYra6YYINKKpYYwdbQVflorAfxtLWaGMC1dKlOfC3AqfZClVszu8D
fx/o///C+Wsvswc+mWgHCoNEumVWcte3yhWZi7so9ZcNv4EG58Q0gwtvN1aLf63HkyrSTSordPI0
2AiW+6AwXpU+vD3/TU699LTes/Sh6yRMzVECERctL7efduG1Txzs7Empppmu8NRxOJ+UPfkP7m0Q
IxgmvaSsL9XXp95iUrLh5kA+3qGSG1DB0EdfAD8m70i9EqYF+rrjFBlgWiA7807OqnzepPLbEAY3
rtncSJp54JH8sIKQCEYlSxgSujs3wscRqupCVopwjc2ZHq4y8GgHGTvLp+oX7oXLc+ommlSBCi7u
vqYBvUnrnAQebfiAv9/PWlncGy2BpJWOl79ATTkjCKa+UOCfuGAjNer3YdsrfL+UVSncSHL7VKje
ndw1e8otumBK8/Sf7ilrWiXJesMeCfSgS6trD1hGIl8iUpyoTKYkKNf0Eo8Ra7Cp+E3wQ7CGp/WD
m0YXeiynLs/4578ebEeveoiWcbDxC2Jxc+XRiNvNuCEgTLwgCTz1FcY///UWLg00vUc1sjHbfKen
wEwl/aHMrOX5i2+PV/mPxWKKMNJ8nBV6XUKy41327My01SoCGL3wOiL0kMEyYBi5y+J54Hv6jMLg
Fmr1XtdR3pEnyuEKukEPCtA1tXqpedHaD5TbPvRuwjw9aK3z1NdvxOjoVA8hsg8b6ry3sTsyKhpI
rVZz1TYlVWOV+at83EoYSmBrhteb1VtjAOauMg0Z3HvRcMLCCnWnWMoz+XnMo7ste+mNaxjP5Pxt
8qYfd8MM9qbdbI3Memhj97bXzafxU5FsQK1pDqRelm9ebC3KUiExtneeZD4rO+KbKXmgnzvnkBIW
ylwWv1ICF0DXDoTNMPoY1KWCk3klzMzBgGq84c/CmmwTXCY5GVmBVbzXQ5y9FRCrqAr3XaXsncHK
rqXaebGSort3HPeJWe+9pELdFA25zv/Na49O6n9vE8mkkWnjI4a87o/R0luL2Sanxu352+TUXThZ
mxlZEs9RwjssjHxHHDum9pj8uUKK/+NCM1mZAzLtWicc/I0jN7e9LS9SX3+oamkhJfX6/Hc4dUyy
JisophxPrSOimolffIfUunQLe5UQdIEOYziEg/Yoyw0n96zYKBUiNMe/0Ag+cfWmMCRXTYtQymnr
KLZ6q/IMp6X5Uof5hVXohPRMNScrKDy9mPzYPNjUHQ3xzspcRs9YBq3+22rYHtwuW/iF/6Up8pby
J+TkhDAjgGYtD8cyB+oIhL2dOSor8Myzm8eYjFZFEhdunhONkimvSHJyCJIFS4wVGU9tJzaDFy0a
4reNtlhmtfIf32ayGDcIXZSmRI3SC2erS+AGaMmmtJ562j6CTNjzt9G49f2xYJrjj/xrQXZ8rUHN
mvqbOvK/Ir35GN/K6pVtnhLuR/rlDqPe2rOTC++nnGj/TKFAfambaZs73qYF88oARp8RGzxHW7wI
HcKcoOvaYbuTctjeJGpdanCfqPSmjKCmq2h4+p6/UUtIxX6V3xmSfXP+Ep567clqApvAFXi9WU0q
/dNocvRF4SWj5Imhi2pOVhKPGGBAYvw+FcYPUl2PQmfGrw/GSyf7iyYC2ma6n0KkD1kGcCDL7uiv
cfwQwaWR4okt1ZysM84QO6ZpciNy+txHUX49xhbERUGvoSL+IegFuYLER5+/mCeerikBqGld3ymt
mAB6NwVi3iZvqCjMGRML/HISCSWYvc6/04mf7Uce/+vODxXuuarN/Y1fEwXrImlcNMhaz7/4qVay
MWlipaKxpZ49jCGZq40UXVyN1q2HRIHlbZ63WCTxn4z1ubnJK/XO6hwM2xGypc7vsaaLlWwPXz4t
hZ6slTYj8Jj+p2a5F7aPU99+srxoVk9uTkgcQSLJawqia7QnF1auUx1eY7KmSJpQwppw8k1Q6S7n
BofzbmqtE79ct23zTZTo0nH158gE8e8GwTqX5Os0795MO/4IkGR4ur1tSFhP6Q6wXFxBSpi5eaWT
JZHtVdddDrG7MZr63eiDbVNXR3VQHosQGVdJ8pUlVe+2FS/ybLirUuvo4IxPy2wbk/7kwHdy6NqX
ZNgWY0br+V97/GJ/LKLGeJF/3UpZ16sN1GR/k8V5tiyM7EnptXBnyvmFruSpp2JSD/WVYoKa5G5S
zRu59P+VmolPiwDI4CbOrfvz3+LUWmNMFrKEmZqNwMXbeIl5cNWiIqGkoghOiS2mAG65tmS5jHtC
VKvPQ9mSNUr6CQ//fzsdGJPFzi1DS/dVEw+IE+1EqM4dxH8oQs30P/5Qk7WsbrWIlDsj2pApxeDe
iu8zTr0dDtjzl/DECWpK4hCu41aEpjHN7apdVw+PSVB+GGjy0BJeKI9OvcW0OvL6atCGNNq0TU4A
rrhKCpoK+GrzLri0R59YHKYcDgu+NkAGDuet2hzjlPwdt0mMWR9oHzijl1ZEahyJt2ZULRgxElpe
3aV2890U6Da6LowvXM0Td70+WaOwgRMAqxN25Y5dug6RN6oQaeWj+9Syuxot7flf7VQpPeUMjb5T
vUTMtgnNalX72rqz4V5BkOpRhoJzyOorlzFMb8oPZoSOw/TD1fm3PrG5ToFDatI5YTP6EBty13Nd
X2rWcSxnySR0tW3WqBf2oxOmZPX/cAja3qG/1ZFfMXC4Y9Dm1Qu5PErVgiWF7CKWyWTr+de29lja
4YUb6dS3mywolaaCqVf5AaH6LWv/SEAe3nESluDjBcm8TvoL/vZTbzRZOLTG61OqfXhNuX+dgcIn
2CYnLs9yvN04wtQQbZz/wU49GpMVRFiKQpCw6m0arXlXy/RBIkbq/Eufqhmm5mTFAwwVKoq3GaLa
e8vhzC7ttLzvzVzd5YFPpBKT6Nz/Qp4YIRLQD7keQ3+pB/B+vvxl+EmyjG3DX+J3/SqtvqaxF2GV
14mcsC51cE5pCqY25Lw2HbNQ+ZShX4EPlQiM9dpPmbBpYhq8WdHu3TAHrmx/Ie5YhwS2xn6wFLH7
Ou685y+VcqrRM7Ur+y5c9Nxhiowh+y4b2tVYVpHHADquUDZpY65Kl+fIViDZJSTzWna6VDRzLkfR
oyBPfdZakgY1o37WA3DEQx+Tx1HDA7DVrU4aHRXnmJBg6Td8zUUe5KTppMi/JanwiZVmJBfa5trU
bLLJMIDME1tr5hL9xVk9APWyLLFwbQ2weWVui4EAtsxWD4inrpQge/DqYm9g1UAUDKdRtpfEcy3Y
4vWZJWcPljDp0+gPbmIES7LsdmlI8J3zLpng42yxLfr0USJukcDeYk+o3kZPku9AdWbC9x/toH/J
h+zZoz+IsoNSkx+Em2cMd2qZVeXNyq6tjZ/bt3be35AsGQIYKVZCdh+SnpTLvMe96q07VaehIC1y
QsTsVOBRNRfwi01gQ4jtc37JuBk+4A0QtAvFhUSmlo7WTHjyQqgEc0pI4SzZRt9YjMMRRIZt2N+J
hklbn6d3g5c/BV69TwLSUfhZLNPeZKU80yx575nWMsiUBRsb20lCCWm0Omm7/lLxrLmkEPnYAC0s
usPYJ5MjXqFM9iP4KJWkI1Tx69xPvj3Tf5LrZilao5sNJhhWBUX6WOW6YCE1u1hliDTGvgnmhRUE
8n0jkutctf+Nt6mTuq8Dl7gOx4QOjFR2tG9D9ecMFKNsbkOxLV3juwiIM2uHpRTVO2H0+6aR/oWo
YBvLFatCq7ZyQWpdBAcX/Ku6HwwB18Ja+uljg45Jvqvcbjd+fxfWixsLnMgE4nINxqust9Grae2z
CGcw7Dc7MrbGY2AHhDEjg46DYJkyiQ/D6tUs9DcpNyHj1e/nH7ATbYExCuF3ReuWkUAZ5dHaRJrk
hPXKTlsucTxzZe2mSuVj5fa3pRz4Fx7on+f2jxJ6apYMmkyOurSgwiW+dFEa2VzXh23YjqglqdkY
mrzMRPkNy3zO/JoDaFtWV5btQWWJpY0vYUJJvFJCJm4sFDQQlp3teJaDReuRNGWxCrh5/Tn+i5sg
x4lifaW5KQGwDdlMBvLMZ1WHIZXRdSKTNVejFydJx8hN85/ltvumw0/QNcfzV/dUwTHlG7h9Hdhy
y+nLDsQRlbw1C3FCUXE0T1VRLcc2j5HwBLVhdpNj5nOJPL1wpU9sYFPyQYs5O/SMlsMZj1nKOVQI
6cJNc+qlxz//dQzi9xNdETYIRAz9RiC1gVx0oRQ89dLa/76020hymHMK2Vjg7snkpMuJ/erCnm7w
In/ce1ND/DDI8Bgwu25s11vHRLUlWvH5319+UpwUZMMEkRtTnGAO0SV9PQIGMtO9UL2eqH2mJuwQ
24EZJ7x8zyRo5uXeTWYMsJiCW4ghh8wwlxkaqfM3rjl+5j8u1dSYrdWik8nC5nfIykea2i8yDEf2
94cq9R6HxrrPONwnsb1T6uEhQqkUNuQ5ac2rb7X3UpmtC8/4gvV7o8MyW1pyuzQr787RVHeB7/Cx
56/MbMn4wHdyhT4L9GUdr7Qqea2h9/UhUr9Cb96ixgUKF0IFqR4GR3wybA5I1TJ2g8r+2+aHXkXQ
72aPeDGyNUlj5MlrHCIbWe+eNdaV2sEJQxwVAGudDMZgXdcRCYgd/vzYefa0+kZmg+pT5N6tGI6+
UiBPMOmHtu4CJO5/axzK4+L763kRWpZa7AjBJu0ZdoYFlk0lCS48Maeqyak7XJaDyIk9nsamka1Z
iacmqPWFLlu7Xhk+iw6JkNz6Eu5IeYs+7TlUtGrVkNSisSnPmsQu5uNF9yN3JcvRrgpTQpqwGKbt
hZPsiWd6ajFPqrYsg5YbtyvKJ7sR/7I+vXCsOvFETw3iJPyopmQBkyBolk/s78hUWqSu/3H+MTDG
av+vx2CyHIVB2FOYcQqI3HbDDvwvFVY9D4S6b1VEqr0bvzSavI36aNOb/WNG54v4EAgQRbL0Q1PM
RoFoVg6zzg6uAkP/N5al4+OSh81raifvbIJzrKtkWtZoIVP+T4ZtV8QM7QiLRhSuPehFN0eSN8bh
yo/jxm+20dU4ishL6wCfkdjpWswyhykxsOJ/FbiSmYIE15fSdeQa/Cc8H4xZUJoAO6f9+C457sP5
63Pi4P4TZfTrxq5Iea5bmT4OUipC2kilszrlBWrfLnGMJzEm/J5/o1PTBHWyttpWH+lRpnEMKIsV
ovHX8Zvrfndj98iESk8mgZS+qU6NLV8UQv4wqf76+SeHwE6zEyZUnbdJc6CJSG5utQpvS5/dW00z
l3PpOw2wL8rqRifqNkZ7HeiAJeVgRSTgPyOo/1u/bOo89+UhtYGbeBs5IVkvN9cwnH7KxwtX98Tv
OCWZtVImZQL9+qYQiEmB7F9B2bkmr+LR0xo8l+a9wjGvhJZaxbLgFNMzmihGblKr7zvOTj31Lt1g
WFL6+vxn+lm+/rj2P2yGX/cWpybfTYmMB/mWvw9ydY0CJlwS1rmjt7cKBvfBUeOnphevpqccRJ3t
HOpz1yhXeRC+FmwOlsjWoVw6275tF0MVoi+sik0Fo1GXennWOHWIIhersFdW7tpQus8LH/3UsqFM
Glo6mQmd3JfSmpQCHNLVVuu9b82R/7lVQV6t5O0iX3uttGJhC3uWFdwvlt0ubQ4sgW9uYqup6Z1Y
ZD6l5E9qGDFTbxEnxaZ26rdmKEj9bplFqmxb6WB3M2EX775j3CnOd1bT7S6S5LYuMpLLy63CFatN
d1/7Hs7wlKlV0FSHIHS/GvI5BEnNcTU60Cvi9sqVTlkN5OCj0QNY8E72blXO0UAN5HjZvxBkipKm
10Eu3ygD1tDafIg0lUDisfXi1VvP7a5VsG5464Ab2TdZlsBh148JR4xFyWEui2zEE7RukI6SiLlP
w7CYSb1OnqRe9zNhGq+pmh1juRoeq9p5Kmq2iqE1AbiPeTodkPouuRrrfq8GNen1yczG/4asWxwb
0z66ONHnjqESdxAH1RXp2MT1qW7PAph+jTeR3LT9nPTr18jorn3O5/i41PvMVQ44mz6gd+Mhabvn
zA62RVp+x2O17tXWVaqrFBFU6sPgvSdxzNMeqF/jKtDyczChX6ljscf3RZXyERVWtwAhz3cWh6wO
njUWcXB9TNFM3AxK9lKCHZhruo5FmwKqVYn/zKvHWE/kVcdxtEnStTkeL8VL4fmHIvWvmGFxgO+O
ldYAsUHwV4jteCwfW15ukD1XMZRiWb9vg/CNLsaXj0eFqQrkIgtcsjU8p25wLMqCDao5CM4bPaDx
WYvU13bVFcHFSFChBNjFGyBldT68Rbl/FYf5o96RQ2RJ/M+glUly5v0imGnLYhy4eIF2nWZ4c2v5
OtaDTx9li08YssnExinsD1NCVWSoy8wRh9HDMC7QueQVM0vHQR6aavFeqtaKKuQ59Guue+sta2wW
9INtwojFax202tLNjQBGm741Q/yLav5c4yLwfcJWtUy5Vm1BfkgEmldZhuytQUgiTCHULa4xD58V
VU6Bs5rvmkakYYitp0nOXNboopEygA4fZy9ETL6lF0juotOI0SYgjjuxuapSItxx8sFKxzgf78c1
JlatZ9PuIBXl/CPP09dEE/c202EfhHN0pTQAH9Qk3UHYupVt+ahQZM6DgdBZyPqYD6vdqEMKDNXb
0joYLhSCJ8qsnz7erwUzdJirJwit10wkI5AR9rKtIvXC0elUN/BnlvTr1f2qcSQnZp1My4T4A7p9
RotB37fdfdm280xDq29bwaIo3O/WyB51bkk3TJ8J0pBghVzCF576kur/ltKl4/R5mWOZS8L8yeBu
sPz0Qpl6qnX+c4j/9RXLUEqp6hJp3abuuvfMbSgR3aB1zzxea6rAa6Jxbo2y3kBPe4yUjsrLsy/8
eCev76TUqIqsSRLoqmsvwuVe6tta0Q+F5GyNRFjIycuVOpB0EcT6S5hbj3KFWQ9scz6Y60RuL0x0
T/UrpnDOVBeBijKbqXyk3o3LbFTH2SI2MLjbkt7MfNW+iWKNf0uza6u1V2UkXSrxThQhU7e5G7C0
prU0aqnqcsmt5s8d1Wf0WPvlrs+9ct5nzSbpdHlbEc0ys0Roz4PSL9ZJUe5aT1zFvph3WomRkMYq
i8H57fxnuvtHJSKPH/jXfVEnRSWXsuVvOgvAlx5axVLKu40TR3exJD9kPeSB0U1M1v2Kgf+hbO13
oSbk2wM7sZX+Aa/TWjR8AdbkVy9mTFg0Rr5opO5xbHxJXb5zsnypOMRr4ravE38vDMuCC2gARpWU
dZsoxiZSMHonVvuKzOlJ8t1PSow9qfZHAd5h7HF6DQAZNwj3DCbJRCmLeKE6ECr0flGLly6q3hK9
XTs2H7XI22zZys5tYqb0Nv2ngtnYnKhA+9KvOZ6Q/rpokxIogMeb2JzINq0kCLw3rLnaBgZ7Aden
Fv9y1/iIC+klb6U3TqevPHkoJ0oiotU2eb7ww534COOh8dfvxkZI2CK+BLhG1rWqpAcviteqUl14
WE4sRfL4579eHj6P0lUdupK2TG+Qft53unVhzDVepL8u3nhRf710miRBE5ZIzzIJd0Sl69dNLt2I
2D5YJF2dvzqnVpypzRtjY6UOcgP7I4QNIhr/rlSlW5il86bs1z5wFcOunxWKqXkEoWUmWf2zSRGS
xBXmrKHbnP8cp77r5GTX+1I51GM/tgz1OxWScR4V1wbAFKYqlxbXE8f4qcebQwxoFDFaC1RpbVMF
5BUCHLs3dqmG+UmMSL0CoUA7qKRzDsbV+a92AgqvTE3fQRZnPtyWgHhFpZmLVGJ2UH/2ekLQbQ0R
tva0YlWZ5ipMBGymlAM/Y6aeZ9ZRbuLY2hqdswqU/q33WIEbeVgbdfxgJ+HSIxhioQbF1nRxx5Dk
/n7+I//dUFGm/nDopXbipm0AeLMGqiMwZ6OhjisUWeff4O+fW5mawTs3LNpWqfEKB06H8L++IgEG
JR1brtnJj+ff5ERPTJm6sSMzF7ai8y5JEtJuT8Syrt0ITk2zyTIcn4SGz4uwXngw2CnxH10zWWip
/TFeYrO0rkWZHvEuPRh9dVXJLbnS0TwU2d35j3diR1GcycrEtLqIQ+jy4NEIn5JhRakdI7TAUaQF
6qlgzhENdbZxlDRlL1XOtxep2xDLhIX7sxUogoqm+7Ai6a1PzSvbq67NRtr3mfbgmXlyjFvoVIak
LFNySgOhv/uetoik5MbwVcA4/KA0q4go1SBjZNV3XiRvIs1fbLt/hIGzzIKS5HQ3VuAEldfjiMbJ
pV3M3tFluNb9wrRmnhcfQJ5/VZ5+7/8/ws6ruW0lTcO/CFXI4ZYASTFTVLRuUJIsoZFz/PX7tGer
dsY7Pr44x6UEAo0OX3gDikqSeFZW4yUe24euGnauFt9nY/mXnfwPoZn2O8M81lutQg42vqMfpwfE
lzyOY61QAvZ8O0Y4NlnS50SYpU/qA8e4WeejOESq8ZdZ+wfIlOb9tiNns0nVDAH8u0UMeDdMLejr
UD3YhvroFRD5bNfeKJ1F3av/jEA+xML5GKWUPov5nyfNH29B/89DwdCyLF2kjwLMNqzwxJgggJQd
y159HpToRSG9c9GyQaQ8CSolfo7VeF8p7fc4/43d/KfN4bet2hoMdS4Tpq1VW48yOsxUPO1tTox/
fsQ/Xf+3GHjqFbCtHptPm6bPEj8SQWYqmvn5ny//p1n0/8jZJUVDt6Kaq3SvMXx0rOJI7gOObarl
m7JDMeLc2t+yhizs7G9pxX+PE/6FbPi3w7yeR33pWWokTKOMp/0xi2jffDjihxAXOruobO3yPEQ9
+QKdOyVnnbO/aRD9adb8TrJOYT/oSW4pSLbFkD0clN4Nf9JwVBcXungrPjTBw7pNFOj4SGqom/Jv
AtS/yof/P4zRXHkG/NuTV3PleGh1K1u4iT6f5+T6Vg4Cw2ymmV/O8GZUyYhfOMN0+7mla1uENRRe
KPNofOfORqv+ejdyqf63u/lt08V1Hm/fGcRxpb3k7fdCXNOh2alk90nubrgRE0lmWWLiTmvtpXO/
/nna/UEeQ3N/CxRdU7QzzHWqq9FrrDDkDrYBY8kZDq3H+OANiJHS5LeIt6VUGOIksIqgMk5N7B2s
Ybc0GgJCpt9AV2oq3D0vY/o3qds/iIRr7m8bmyCLiexOw7xsPhm4PSEGGE8X/l+m31KUo8t2UQEz
uTHX6HjbpQGbaGMnDxGYlRh5s3AMH2ttwx+083IplEdkKlej1QaNi74jNtLJzxY6UrovEH9q2EAt
0pGmNwOpCo6sgXsajRZ67xlpXQjosNaVraGfeutDyuCAPt9q5r2nfM+V8CtICnG/101V6phwm2n7
Yng3xFXM6YaM3V8i0j80G2C3/Oe8XToTXo+H12rvxQ+91uy6niqx4Wm7lGZ32FFjVJf4URjlI0Pw
t/rNHz/2t+01pqyRmCoyZVXunV1H3cIIUDCVaSlJTc+VrEKhSUn+BtBkct7+eXb+IeXX3N82XTXP
lsFRBT4Fefdap+PecGFj5Il9LqFao298Zy3D3ggpWLk2zGiikL98shzO/7Igf2dpVvDLm9gxSXgF
x4mJ1RwyVy7StRZtet9Yuj0h12ms4nvckaQYLcrajdP85bD57+UG7Xf+5pjga9oNbk41p0Sjtb4b
Cuersr3T4FKfc7Ac/ufH/NPnyO//2yYYIbygmUIr7uamvmRqEwZSVMzo6nOeowur/E22y3T/FPU6
v+23YjLCtJsZUN1o76dCReMyA1m1OICnwFyF8XSLdIRjQdDhRnNNbAPBUnXjdeYBPYs1FnTXfKh+
2Mhy0PRJg7jlgEgXSId9dWqicKOM5p0TWs9qnZ+0wjl0UrNfiHDrGhguR6N1mdGfMzTrB1LVC+tV
2QI3/dAUnXaLarOUC0LtMahRLFWUxkTGiT47wourpHCusJl/dEiMTGPzhQ6ui+aHfZw0vVuNlfIe
qvm6jsp1M4uPBo87NITsVSIl5joEQxfCoQBfvj2C8pcezRDBgxLpnkcKKhUxL71a9YT5gQ8c0C/D
9uws2LjH5Ht6i+gCyKc2GdCVIPOGyZA8mjMApEQN7EmauhYjsrTLQ6gZm6pJt6Wbg/7K7/vRHo6e
KXZeZBy8Vn0Wlbod7eoVh+P7aS4h8Hqur6Fkl7nzpkURUnFM9kynfMzdATOv0HjOFaSZhBYeAVzu
Gm/+VMPkC8Fd+FLVGCNl4NVB3pg089n1HPu7zMdXkwpBUJb1aUrHp8FKLrFabeNKP3fw5jcYqviO
MeHXpZg4j+RrRGl2pbSp1xSHklmOo4NVdO8Fvp++MmOXmwAeyXrriCkjrFmnudozox3pDYLPnrZu
PfOn1AtzqjRZi9FRN5QAylUI8AKfnTeEiw+O416KuY5oUeCxo3iQ4JFoXmeFg16ogfxJj+zpgIaf
39cqbULaiqaNnjSGp7s4Mfa5WXTAGEUSgDl8wRfg0eJg6To9hCOTU4ZtpMyD7ra+UqDmU6ubOM27
oIoIxJsEGeJy/GHq2VdHUU616YVjnfvCdPkpBm+NvipagYV11bL6qRP91qbzDu3mW/0X5zW+9K3y
ZQ4JRshW8pUoM+Dobvyceu1Ylf1OVZ3Ashkay1Zxcqi9d9r3uwquopoudyjdJivTMz4zpzhpWfRi
6DEg6OgERvDdU0ju5av2VCMoIii2vf42WuPas8LIX+aRaCevv+bZfIX0NayStrhWs7nDmOMrDptr
rNYl4kwOCMWyuptYXY1SN7iLaq8iTN600mrXOTektNq3k6efFtad6jiszWy6m9BhNQWwVDeaN8us
7uIoXosIF4+pjG5lg1KYGj/YrscQ6uwWdRZu3NEhO7SqrdYpNz1pp51cTIYCKETnhAWJEC0rd3Ff
nEWtN7SASSNJiZDSYBDCJp9XcTjd+FTkbefCz03tkGXNtW6ng2clSLYs9XWiloGZI0hY4g3ZvQud
7jgCtvcbrweD4uHPBOOgHcaNa5n7SE/uW2CAvqhYFEUePZh13vgZuqwNKFPFyRrf1idWiIdnU94P
61RJ71sq1b3X34ROnDFl92Y1AXExD8qIJk3fEnWb/TFJ3HVRtyOQQmracas9CxRdTE89yKdONGU1
w5KRkiO9mdyDNblWXYP7Ooo2yaDj51XER4NkhXAOGRdSPpjRYiUVwT2BJUrtStvqiKptZ0UrkrRL
U7dXONbY16tbC7/Q3qxQzjb1T1wZj33urfF4vc+GhcAwi1/ElDwsbvEcSj1JZRr8JJqDecYKIXJf
dCe+M7GkSSxmyZA+yyFT6+pRo+ej2zV6t2bgeN6mUqqHki7rgl3fiq1hrxWopevhdYgQgxAhhYXR
es4qa2UOaqCJnA21Ai0CyDgLOnZhR2SfiT7dGRU8tt7NH9IwPEHtD/1EKxv0mumZInWa3dNuc7d5
o/8KGqcSnHKe7HoLFC3KRHetcD9CYdxrFvKRWUbSWN3oxt46coQNRjLZQbOjPpjK8S3p2FCg6NPt
6NdDwa+6cBJXagwBMsN7tDY26GGjuFllW7PLQB940THpkYlPCwSApDy2hsbEnBkukGKGZaaJkZTG
FfNvzOuSc5OHj+imYgZWVPnK0cR9ptXPbtagwFMe7W700Sz8WXfmDj3xaaUbGpLR2dqa0SBSijn1
B40ONP4qspDOWm8+uyXbuNlwcVs7MCcy7mix9pyOgT14W97lrkXtsBWTvk7ib6kDLkWaHOolXvqe
YwuLPw/yzx7SMnX0NrpwBMXiHsyFmAdBQV1Ub+CflVWHiHU+6ZvKUHq4OuMhVARaeYCbR9Ahdb3s
SzvBGN2A1WIO2KMa1PonvdoQYCcmrLtp3KXUW5FG6IjnFkpFHf11rix09VBEzuckqnszdVAl1xDU
tkZzFfYNHm1utx3r+TXloDEVOs542q5aQBUrk4HB5RMaRon6uihPKJjPO3nkKHaCF5IV3+q0moIG
KOeoups0c/wUHaEnOZlRdTvqTOLUUt+txQtSGmqmqmzVLDrUQHGVyFunQ4JcvF09htFwacsBkQNT
P2dtiTjWENKQ9mzf4LS2WLZ1le5SZHvU9mfsut3aLroAE84Nct53qu6stZZz3s0voZh/ZLnxGtto
i5vNuQtHOrld4Sc4cTdaW2KBaz+JdNrObJVGxflFY9op+tc+RGRrUGYfo791rOv+1KvIgRfeeXTS
W2e5m7HIcIHsjq2ZkdH0zAvUbglBOOzC5TsplA93yHd6Srak6g9xidd9I+4hA42rKY6JvBCIngz1
20M9YmLmDDmjXBQgE4cKuavFe6BLtq89JdDM6clV7LUgl6qS9COOmotK7wCfIsM38TlFPqpEN4yL
pFV9jc1xl7UyeYr1d63Idp68cusRIAF7XqHdXfm2425mazrh83RnWBh7qrOLO2O7kVo/+qBTcyNJ
R0M79/uu1Pxam4GfGFA1KWLIORxXGB+H2RE5O5/fWnlj+TgLKWwq3vWMQxwiCWa6CPrRzfBi8wVU
QEBTDyS9A3jCqThl3enJHtODF0YHUP6HvkzWamqfSqX6mQInQcRFw6N0aqt1Yyeo3osVmPLmDYvn
2UQMPUNUPDpULntBbCEQYKj1tsjn59jJtzbqww1jYo7GzjMniQu99hiChU68RvXOL9XhjnG4x+6O
kw3xrgr7TE13b5IsFbXi5qBuLh3C1mmW7wHHbIpSvZSD3ftABRG4zzmN0qjxqPxNBzc0r8ItsFsw
s4shYvvVwFEMP1XvCG9bDSoPLkmdt8FSqHR9HeVLtl9QENR/LmV0aeuq3nJqJpB/ojjb2PVPa/BK
6iLVEJT9fGuxBVqpYvxQ2NU2cdz8jAobV40TCqtKkCzLdaD03ZrdXQkcom8ibEIQOq9nG+MC5zBF
Q+IXTk+tAT8wnDS3svCkiGE7NNYdAZN2MuhxI5xGZ/Ugq2XVZIDZMXw6tBtOVHTyiYxN9MBC8a0O
3TbDGVAnDRDpcCfgNVxbU9yw+279AumhAJzSk2LrF9007zuc4axh/kzLsd5ENaZa5eJ9luxVejqj
Jt/Pj2NrX3Cy1gO76nxJkS4r46og7ux0E5aI7jbq3XDj5bzHFsxIZvanopqfqNzEFZZzVV7bko1x
acYCc5j03WA4c9u6syxM2ipo9NgK3bkamggW6iPO8Apu6VgTsWlYwjo6G1Ze33BNflQmc1vgnYHt
QoJq+1TevB4fKcrLITDLI4rF27rMtobdHPNIfV9QfPUAU4ksuZr18tKLhngy9aECsN5COrv11F9S
DVfKcjjrFjZGtdu0yIZZiH2OH2Femhgr1PNhdMySU1PLiHswXoOwspj1Hru1Zyt3X+NhoFHPJst+
7+uuB9/ZfreU8CusjOcy55yVrcnBLeaVy35vKu0pSbIHsSQHobSbcjB/jumwy/Kh3JgIx/Re+6N3
te8Y9Gpf6Dd8XTLU2pa9nXY/QMrdW4Z50nFgkM11qAqXoXXDdaG6p6oz1NXiKdjegQoEH3ZLYnFN
K5K5ZNnh6Zv9+qlWMMcSnAd2VV3hUSI09J+6OwHI9jM1hppUoVp8W0TH2RXKSg01RL1T51Nbpgd+
UkENcdSV1yjpobOX2zA6P2seInMN2hJz5i8NeUFrvwipSNi6vAWv/yqhc64xvD45jXgEha5cp4xa
UmhcURAq9wgdS7c2w9wmBTSiXjcUtHDsLgDQ8wWN6qWvqxengcoONUwHWCsLh4PZvESkdElR1n4I
/He7mJ0IFPY3UBpoBpks3q496WYvjkYdAuvQBpXdtfAdrd0C392iJXFLafvNegWc00RLaOnsVS3P
oEQ9gqlZxxGC7gnID7qhOzWKTuYonN0cTuw1ua0iCmErq6XrMVYOn9USvhCHc+Tp6wpjLB+x5a1V
Wf1KU4of5tiDPPq1bYbjQTJfdChWM2VXOGCBUpDbeHWI/xqwdKeMtvhhbl2r+lhmsdcL3hTO7MiW
72e+VsHcy0mBI9ljKGLc4NR10nqo6NX39ryACcJQdWVTqcRYYrcMy7WEv7iiJ4ehojP9lGq66jJ/
0cY6iprtnrIrqjJrCXALlflJrd1dOoW7eC6fir4lCKk+9NZhwx/2KeVTB7U9JtSPCX/aVR1715ru
h2NGwof5FfoFPobrPgXur9S3OhHgyuJ1XoD9z7ORE9EDUpLHM4cYDxs0tvNzoAErnOhhzMcJBht/
jtnWE9oDh6Ebg1EKLs28MJrDK12dN95iXyXIsSEdEGO5h0nrdB4nJaXjbLa2LbIA01AWe8Ifv+mW
XTRZDXXQ6jn3eN+cufuFetNqpihuOdWjqZXaLtMtNGUgI7uMQlxCZzObtWIyFFmDtL8+YCGD8wd9
THE2+pRGfHtnxgAEimofVs7ZKOtNhq5KpCjWyhDKRU9GX04zeddluBwtJBLWmmm/yuFWExHEcfum
OtWLZgLmzWxZ+mYP7sGDzuCaRaySnpbNtrTrD0tSUFWOsvCzBTPawYXDcBDmTxZY423KBk76/nPU
mYE8VxdNj8tY3TVFeW1a592dq++mKl+VJGyCvsV1BH2zQP5GHZbPfTYcXEhxA5g1sqGrl5dHsqht
xSuwKh2JDKyiV7ZQKz/VNd5A6/7MVLinikLlzriWTfHShvpDZ1s+2C3K5xxTpdVvM4+o1bG/hhZh
URR2IEbmzsWYvnu9uQsL7xbXlbuyp/SieznBX84wyynZ9xhHicLbt40XuIuNUbtprHIV/l9jfqP0
92rTu2A4N0aZn+wmeTaXnpZG+jT3zoNRepe6SNfVxPvU6Udq0XJS6/SqLgg3Ge67mugnVZ/PYpoC
D4ImYuctFgbFRUH0XPIw9I56NzMnNb11OIk7S1UCiS+dcguLbPUuMuwV3h83Ldce6j5bD7Z7cCh8
yZ8N7WcP1LfRol2h6d9jbKyXCe3tBLhtIeedogWQRa7REF6m2AZ2yXlcfliF8poA2lTy+eQIY5dH
cYQzlLcTIDflMJg5rIpZ+ejcUfUr7O30MnwCrTZu5Gh3i0PA7rzNs3705CuQ15LYvB405MpspyGQ
mzM+YreMhwL68z1UTkrs5bwVSP3Cb20p9es63Z8i+dHazJWB0qHR9Ru4mVlQ58WLZ8YMwbwvJxRT
ldkeEAYnuLcqw76Zb3pN3hfpj8wsKQU1CI4bDNcJ2o9ysytpeWuVtc665Ml0iLHNHpvnvOwutWdu
tcVaO+A6Ze8HCtcLCUggEcxjhX/VXK5l44EHAoZdlLOHaUSdrF3cvxwsocFvgzedDkXnMWuS9D0t
m2cFBqK9dA+zvHdcTiX+axbVcUa9J5FsjQUlUaJwg11XdHdKMd4pHv7XGJ36eln8ZM+/TBKpXVjI
kCt16jGk+beqReQhJiXr3m7f7C7R1kTxb/Ivfl0LLO/BaDqWDmUYy7X8grDaYY5JYiu70pNleC9T
PWrsmsih9TWire6wMk1KwXCf8cfCXGO6YLELXrobQwSq29mvi/FVsUH/yggnrUgoPazfJdejQlq+
CDPKrKjuYdtUIVc0jlt9qc4FQ4vCywEyyufcijMRe7kZa5XyRe3mCLg69w0g/C0i3sqqnutPCesu
VANggr5imexEbJ1zxB+WKbmfevslnrOr45l3oQiHjZqow6qIFzYSDWOjbF8azTXpqscCsui6ENqu
UwzVV4hBNk2LbWDuectWU5QcfELdoW6CpFLRdxQHddod+jNFywe0EPcq2Q89F3bf1kNQcMi+raU9
9u50CKc2BjBUKqu2o5CtQyuOsm4PDeGlT5W9xO8gc742aZN1nnutOGov9Ryu545bUPqfM9jzuEXU
3HAtQLKcq6SberHKpqlYDRFBu5P3yAAVYCxJDKwi3LVTcVTpVRapLJaq0kxASa6WNR/7xqMs6uaw
hvr8Khdop5DTi7x/bEkPaGWKsDnoaXzsrNh3jfLqGZY/dG+JuBS98SOPE1/2O3tqfiiVQu2o7Xel
e+5hpzlqvzMBViN/WJnKszN9sqnUxotCTSDm75rxlbLO9y+NO7H9Rf4PAxk2dAopOIDHpIP5FB7m
bNnKfT2TSBaxbYwXrshQrVRwC9aIXIHkvrLCBz7UFGfHoezxFVVbA/mulRQbnx02s6NjfY8qhX4k
ELmMZeGzqSsDGqc2np+lQYVwzlaNrLKWELCjZDlZPBatVDKhLYvwxoE50y4d3C++SV0aQ5VPHr5X
IDwYTzKgkBltrVsb2rP8Fp9it1+EwwGjhSOzn/LUdOnlPXPiO+xrCdVDDSZivqS+1C4SdnKkb9HH
FC4t5Sz5XgUxt7xnojXEifJj7NL1EDTYoaCukuYptysygUfcmZFs2GSqcyWM0OXPOveYWd1a3im3
AiD3wn1pnHweqsmFjjUMz8FwykGle8EPJbdd5rQDWvJ5OO9MSCe8MR5SW4ytPb847VcxP0Xmhb+U
BGvF0yiVUTfqOkj8ZzEDPWIDUOs9cu8d6vT845b1owQrkFHIV9i4wtdSMPT6uZQJY6x/8BO+qjl3
hUP3kNJgux766JyPya4tpdZiHl/iTiUfVSeEHZNn+aoHA2QKM1wHAY9Ez96r61s1f1kO2xOQeTEq
VBPpYq2wAXxDxGeP6MK9RN1LYQL6grtUHx5kYj4YzC4xzhfXMX2jb8+0yYElo7pvr1ReSulB1uP4
gQVaai8KQ1+3jwDZfIXkhbdVw4arBzg2YqsiSCSRDy07HP8hbdPcgSH2uZ9S0+DnvCftmd+TEzFG
2iSNbnTnQ+8mF4qkmhvIc0B+sLpNQk44Q05lyHEAwLmXmr1+QOG/9VqJ9TCW8gwYtxlfMKu7kx+W
EAKzNCK8tkPsoZySOmDpBX325OrqY80rlp/MsEP2lQoCSX2b0D/UywOfYcWv/XQfpRRulTlAo3Ol
EfMROnWcvJ0KxVMhpu4CvBL6/FIYpymD8kknSV43bZ5cEhK2Z2dJHljYejKRv3AKalDoxoEGoR2w
fFid9FtKoQfFMJxG/nrQvtGU4e3zRGHBvu8cKjTFQ1QuCmsJOhaCOuZ7M36Vgmbc/yDa5xHNDM+7
Mc6Dln3MuG1IIESTVA/tFPWrxnPXE4oRzFG3epHLSt4cHyBH5tcL189cUK4Erd7L5VEN6aVwXKKi
aZeocA25tHyuZSIYR/JGw6zb2Sjpazu+MlZSI0WI9JnfChEJqcOB415jUVlI4VKbaw78JDWiS5Tf
G03/xf5Tt8aeQz0w7Kt8laYmvIByutS8SCGEyP2SNyM5LvxToZzvIoBusgn+74xLmzIwMUIRclpt
pfaDhL4AN0qHk4z1JI2ZUXR6a8c/zAv+72r2ySQpG+yIjgSmQK9dEQHNfpJaWQyHBC7xzbipXqUt
I9eW4iK99wFshQfANXFTmRhnZC/spzwDdybVT0tCmP/7a3a4UdYwuVXGW+5p/ExO75z2jtzHhrxb
861/vWL5PkH+redhQeF6gnXdAAC0VshRrwo2Mnaj2v4Ok0ebeZQyrGZvcRSOPul4xu6pO68uB5Dc
Vi39RJvw01ZP3J18yWmi3LGSnPpn7yFJsizfDs3dUFS0pONAzkCqXnLuhVq2kek9s0HXt0mE9LmG
VQTuTXj8vCLIBVBzgxgO+5CqY444o/z7C12VvgJcllkPpRo5BJVFd4Qr6aG3oZktRzCMPlVUCK1w
8COvWCfZcWCdWCweYUXPC0Q1OUrtlzzQGM85vv16O+prxtOPzX3VneJQ838VW395csiDjomS0izB
dAQcEwPJfsA2woXkYdy1n3LUcftwRXTjFuSgR85Hhum2jP4T5PFS+9YpP/jYehpxID2zUOXKkCcH
J7y4aF6/slT6F12x4SPknzHt+f1IPzddSVX+E6AidPd7ufsZ8S/wkXx3ci5I/xCmF1eSWm9yIvIJ
Ned4DzqN+4nZlvQFj13qv1KNkCuDvVi5YezX/Q1666oidOCxGIxJqwmUnU8+mueS63WEOao3a06U
lupAo/yoQLWx30gtHTY7bWm2UbzVSWsqgAlVZT3I+SdKCcOi6vdrVgliKvZJrsipPHAqLS2Gr8YJ
afxAboRh92w4B6vTNrj7URX4mCBF849LSoww0r4VFFtI08ZyWnOTFhE9XaaLFGUgkcb+Ao+2OiJd
TXdt8RYnfSBTBdesA3kThAuVc2Cji+g88s75XgKK1nESX+6rjSuPS3ly8jOHWh+TTaUSl0MlkyKq
UsKS7tiKu+cXeLiZh+Pmf/ns9CDtWY1GCAzQ2mbDZwUEoInoYFbNEU71ytSeGR4ZePCxIc/7rzuq
GUdcimXYwTfkDsSU4PLMCkZiyb75Lm+Eb8rIIM5PeLNusY9pxxerH7a4Ka16aIx9iDXftIL9GMhN
qNRdmlLjUd6u0JGy4/KJ3l3t0rrJaFBzrmLCbVbdFLUDGWG8LeGmTuk7O15Q4zowhVQ6vwB6YSvC
yLw2kRII92uhI5UAdXHBVZvOeQQ5FaZXN967+Xmaf6ZKBZ7jXpmbred0QRqbd31pbnF5G9QO/0Ap
ZmV/tem3lvCsE+wU/Sx30JTSzUh2zYQU08Cx0V4qChIDRs3uDC+1jLcxr0zwEphw8qHk4Oln5GWC
hUAE6/CNfES5RPPqLA8SeQyHoXlk4OQsYa91wjfbngNDzCLIsHrRMHaIUBgg3x6zbaneKvW7FZCB
nDNPr4UYoSTxs0nckFKY8dCrgHr5Q0m/LFMNJlTD+SunRpcm22ZSbCKtxZEe/qHBSsaK2gPtOZfI
NktIFIhQTGilOYXhBMfmaVNIWlDse7a16eb2lkEyFcs7jdZVSTc6WaqjpkEHN2idf/H/Cc3IwsR3
sAPDxNcOF8ZzriIdUEMKyMDt+C533udv3GGPfEvywgWRUFjpPImZPvE6I/VTWktoWBJZnfEygiYv
teyO/sRmngg7beyGp7M5H6YKrjK2vkyKqTLo+Z6lfQyj0mHiyFc2i1wVxUeORSwvV+nGEz908DHh
q5Q0ac628g/5KpuSC/8AJrrnV+qYOVQUP8fuG/Xnjeu8985elN9w9LZtXG0ni9TrW1rnqV+OKx7A
CGyn1Lvv9OleUE91EcGrzB9zmT+KlMQ6FWsnmdYpFkIWVikVDXoeEjzbdUbrELwMaQf3aONqr4Y6
+Rm/MBVQ7Ar30nnLjkHjifuoPkRLCtmn3GpoPm0gx8nxXDpKJHT2O2pS3HwLPZqMyJY/qjJzPxZo
t6nWNkxzipsC+5IOVKx79+tNdBfejz4oq8meDgnrgkdrVOT6FOWaZOG2mw1EX3Si7vhiIxLtnGn4
zbgvxuwV3kCjqq22FXuZiRyZnO65rPgTMzds0cBFSQGqJbq5wly53guzXJ6E83yUamShAPcxIVHV
79hyDJZLQtQfJu2xxs+Xa5mgsZoq/ZhcY77TLMtbMc1vZYlQUTafiCplB7LREcNI3zN8E+X4MU5R
6a2X+cKs6N34vW1xUCnaPZ4iG6+CLtpVuya6N6qXqXpNMmi5oRzcTsuxfbIPNYYjwnJBYYeodnn7
Jv2eeeuZeKmnMytDuvHY49mRqNHivmIs69D9dQFr8NXxZVG/5gh5cD0/clXpn8M/DLVuTQ+R0iCx
68kZKm+34S/k0uPLDpQEvxSDeQDb1UT2Gqewfdf2FCuNfTFijUhDk1T7JPpDAlCMR6FAIjr3mikm
nR7OfLwwdWHeh9Q7K62/KfDPKJyo3S5Xk+8RnWBaHDQrgEUZJJbR3lLrd5VuQSxKULAsHCukPiOq
3pGOzZ4v99mGnoDmqaRlqfqJeU8U2EJahaeIjd5bZUPzp2uKPV2CO+H2ZFd5dBm06XswyjsQR/sC
nKGFu9TKMtmt3Wo5A314s8bhsUnVk6cqBzMqRtyA4Eg3qgYdCudw2nWPGZZV6ixIKqbh3YMtRlFw
2al2RUEV91N6jCB9svnONJsfulfs3NbY9QVI5RraTAOrDAQavOxExZgqD9WV6S5+Prst4BlMnpHD
yv0ZGbsW/J68C69sC9/O6xCpvKoBEO5Zv6BIHnuFk3ksetlXaJvED7MpcDifzgiYe0Goq/kpB363
Rwpol0zFpdW1n7rVhX6r1+cl177CEMoK4uDISvc0em0bupUxENtHDqKj6Wem6Rj6RdnF7IYnGqGt
343U35Ru+KAqR1GZFL5y1J/RApKxWJAWt+pqX8z6FpbWL8SJ0+mozqXWHt0tsDfZe23Ouy7MA2fU
fAboMvJyM0W86qQlc5s+N1H5ThnzkZosuWP/VsCgkTtniaFSgdQrjIFACHXdx+xFY0LVJHbF3tXy
H4TN9/lAOYZO04BXjmKi/sdmVQ2Vtsqb5I0uRB5E08xOo8NWLx/tLiSUzG/6MqG1qxGSlro4J0ZB
K7smJMKmDLVfPxwqKk2YZPpz21Aqt9YhIksoO7SHLlp8PVYutPNfzNH9dj02CbO6r1ixipYdaKKt
Gg21O5oQ5M/zGyA00F729GNqkpcemUY9TX/oTvYiYbx1pSL7R2msbaK1V1jgyjVa82zY4KAKlBN6
m0aNgkOmrZ+8xNXw+wrnQFjaOTZynf0RrRctom0/2pt4aIFWzMa1U60TeiDJKlJR9tDs8dbM9jca
/igbRsOzZyTFOp7yD1e0a8eJd47WGIcxNbCs0tFkDZ/G3jprJAcsQaZHWrOHEon3M4byBMx6vY+R
6qSkU+5Hk/CkAb92650FYwaadI2shjsoWWQ1tQ9lBN3CCNabuPEOJd3WYlR3/eLeOjUxVkrk5Gtl
Loks3PrBkP5TufpZiwZvVNsvPOx+Z44jpkHkte0qNUg8+xk99jJyG99a+nXSJZ1vSV+taabc20X5
D3umz296Xy6qr3UDYhrbjx0QlWDK7KBOqIyXZhJR2yRDd8JoRyzp4y+Vr6JyeURrmKJ5bwPj5eTv
02CKaWDby/1ox+Eh/B/O3mO5caRrw7yXWQ8i4BJmMRt6I4qUSNkNQqqSEt77q58ne/WHoqsr4lt0
tCcJIJF5znte43tH4WCFSKcqtPDgaBoFoZmRCGf0UDrmvRn0b5ZdPRj6e9AyCDZqZydG997zPDWu
rA9eN69kpf/GM2Nt8/qLamRUqMn+WlZdvxrwdV10rGYJPwcDiuEuYIQ2997Wz9qP1hoxYDXe44Qj
p9auzjCvB087Je3w6NK5WTYWf01efQ4ujimGcMYTYq3o2RDaTgNyXzgFpXoKoc9LzXHZWRX5CraF
k6Tbbj3b+D3W1qOmJ+1Sq70Xx+0A80hISqx5BvRIj40pLlntGGv4XjezzV5Sv5fbSmLgRJBUkUwg
5q5gB6SaTWH0DGa7qad4ldMPrBxfe05m5IeGVewVtuP2/QTG4tynmKkKzR2ZlkbrWjUl/XDo2uxb
02B9ug70C7C30A2PGB+suvC1nYtD6XavUVVhN7RmZL5psgGXa+fkyfhUZTfOPVixb2ldrmN3OLlI
/OCI7dwON17NYfHCc27X2KVQRVBrASuDkAwPKmnYULzRfwr1rASLES8ZQAqnLf8s5R6kvHgmsyk+
kQTRFZV5Xsf0rP2BKq/OzhMmkSlq2lQksB+cvTpyIQ1NFpOW8X4oX2EoLtRZnNPDxLSnHv3v7MAP
5a9jSFSDS5B31mSX0fXWVlc/WPCIZO3tg3jeajLA2CzJt4UnT4YY74au3QdEZSqm5gRJRxVHiUxO
RCP8qkX33qThq4VR3ujTlFjdJ030i12bzPa7twGn5+VYhHd1Zr7ZSQ6E1LtLn4p1kWbGXl2+Ik1p
DdbCRSivJBXgLObBf9cP7SD9tS2H+4ziuwddJB7kzozgxqZ5/NEE9mONhQ0U41LbdtiirBqrLXGs
LW9YSfm4WEbXSI9fqnROTrFdPPhWDxwwh8GiDSbUx9LaY5wKm7s9j3Hxu036W8w5PPti3ESBe/D9
9ANbWnYOf2jBbXV42tw81ygDiLRlTxjSxEhf7cn0e0Psrh3bOU5dE+1SKJLRTPpkVXv0BLE9n1IB
CWgx5qJAsmkAPEH5nhPo4lkvSFVlmpRL65Q6WcL3wYTvKu+OPtJakb2Xb73U2rnggXVsbF0y/HAZ
Y6eZjeqtKuG68xv8cIQDFnkHAtjerTBBqzzOyvF1FXBqJUZybkNnMxXY7GBrvApzSoQ2jBlKJHW0
0lwHeS6mC2UWf82wTR7niU/pugW9+ElvjGOEz0wyQr2Ih+rOiOd4SUEpm/Stn7Lvwe7PVtLdYhF/
Z5zVdS3P0aRvC3Bvp2Ha7XbyuzA6jG6bfFgEI7Mh6QcHtta1o0UcZIzYBPHtasW2EWN4L07xnXA2
yDfuiAFtlp1oXlSKt/CcryqyQ8CR4DCjUdVz4y7i5SGIbOPI4K30tb2tVydZNHuHPcDzdY/LCp/q
ge0WeiSsv2QYbxZ5WUYUn9qyedVm70IY3q2mRzEVP6jPnhJUnVqk30OXeUz66Hmk+xk7PDpgo8yR
/q72F1v4RzOFXoSc/KTqi8btlqmXbvUqOlhZvXfx8OlZZK5p4KRKoWE2pMPlKbxNNjBVqplRs1En
tUni+jRVd+r/mHMoihxA92GZj9guBzsf8GRVphOjKc8B3NWPIccNqZy0g6OL0TlYT+LqV6zWEXUG
CfgI+5IZEo5puJJ9Vnzmk1MvGWvoitAH8bEe9kwHKhNZlRMo4sl8nkTyEhfi5DTTGxIPTuCIqmPm
JpWZe7M6O1noMnKZ4QxPWWBc8zzIF0FlI7zQSalvvb05Bo+RGN6CQbswbV0RIvwYkpjXDJ9kCV1s
/vUcqUFkdhjm4T3px3eUojbwMEghzx1i7BKmNoeyv0Uu96j+vm+aw6BOz6b3+PGGdiP5nClzXi4H
QO2NHtXnehSPflaW+G5hecQck1kfKDFQ5lGRjMdG3LKWbEebYZIf6Rd1l9PSs3d9kfo8MRGsimpA
xD7cm5ypceV9YZhVLZWCB7rOMxadT0FnnSzxHXjDq2ydeGN13JwehQW/PhQrM/OYLQqZ0N7MD/HU
3dEy7Qb2LS8bj01QXFXEqV5V2yqPD11uHJrEZpZS9Muh6r5RnV1T3f5sWYIKpjHL4i3zoWXx6E+V
EJuCWFA3rq8VrTVW2pcwy+m1DabQJCIYhr4mgXlvhBOwa5Jtq8TZpPN47HPrwWlhquP31Ky71iGG
yDwPCX1rJ4x4SUU0LqRpHXoLaEz6EdmWZGD4rsddG7FKMy3TWmtwCfeZgIifjYW3aupG29QVoCVY
1GBARQlta9gj5RrBg9u7Gv7fwp8nIrsNGxfqZNuSNRLTBAbptGavV/G6Nccn5vIrXat+t00zgZ8B
+40csEL6m2AEI3Mqa1kV3tao52lfR9Wn75RPrpXvZmjXZGbd+SWytby9ythiV7WfZN98oMi+U/xY
PUcAZE7M/KLhMer9j3roXtTZ4ifdG4mhcDFTylPf3gRz84C8/t4YzI70VYweR/HVFxGvsyVPXuk+
UXbcBPx2VY1FHbh8aN1Jp/kuAkg2EZL0hdZ7VLYeLvJ8I9Tw+RXGEaW4/R10ELi7BGVIBVAdGy76
pekmPU9beo79lgfNCzvHupPT2Si991El1riy3w097QjpkUdjCuVSVcvMmB+6zsoXw+Rw2fW5mfId
+8Cy8HOEA+ZKK/B20YuwhSvOvPMfUrsisXOaIabI5myJfzP+zuANiJTAtBOd/Yx7NfZ0uarDEcTx
MkmeacSabBuM/WtfQzmelGWHDS9Wdz4sinqu+Ei1+BgG7t6041dtgBxWOliW+PW7CrHQcdxSf5bG
TJBpce078aC6J8vFRYGsPyUo0FjYZYTfWJoKojDm6ZrM8tfIiHDlTvZmHssvHSJtblS7svAffB3j
9FD3z61oHjyzY9cEZJO2fG8ho9kCQK0v2CSlgCwKdrlSzHtypu9KXjeSy3jx3XSvaYzuOKfXnjUf
TdSHFLPZLpXVwZ5x/cHAmgDmeIaMw3HKTO3To17r0Yt0Fd54Hl625ZhjidRlD2aUXTXNRDRSHx2I
5kbd/zYpnPDLt5d2ZByVXE5E87KIM1ZNSm46FWkOyTOY7hTTvR6LzyLsj4KrLZr+I294T0NmIwu3
LumR0k1VD7fKrQ8g/buwLl8Kc7iJMTuYmXyx8TB0s34tdTRjyICslqU+teA6KA0lp7XHHme42cXq
2m5ZU0AtREfbq0sNNmHG6EC0b07U3o2zuEELXkMe36rV5PGCSQt+BpgQ7vjPE8+yBzcsnfo5cEZY
XMYAzwgkoPW2MXZ2Zld89VF2IfF3l0UUp3ZA+HQp5EOFOVOLT5JOFjRpyA2aRBCPcp52jtmhc6Zd
Qk+45TZ3DVyQAb1tbbTrgrKw6uVvF2+MZR1oRw99B9kIN4buu8QfO/wo8FtER7aE6H6Ikwbf1958
xs2L8YhvpFi8oJca6Q0g1rxJ3f9I2uxkEyenQntVXZ47NsFHfbNVt67NYMgbdCrq/c5KwfS9sUnj
UitO+lCawjl9Lmrw8LLlFecgfXX1+akbaDxmQpBUuafqMHTKW7dwoZ3J/cS2lnLkTG55HCLMJ/Op
+3CyaUUE7EUr502mzzrzn4Yin9/pgmdlzEHsunjPhb8vphmaUzueMlKOMyVlsZut3xgfzeyCkBOV
yfKrlvkc7iVG/nSG0kXuyM0P9Zwzz93oMxkEmetes7xi0k6lZDtWs6M0XPookZdxML+MkCXKOj2R
AL2THNORA66sPD8wuMXlKlzNKezXyTzrfnSaK+3eLjWk5/Opj8UDfpfMpJLXLDIv6dA/xTF2zmV2
dfN2kyYTkAm3IJbJV2Tq97oH0MDfIy88qP7GcdpvtRlM4J9WVsSH0WgOHNXmikJ7MVbilOcds3fz
SenWvCS7VCORufDxrupuQyDee3CKI4G9lm7YdxgI9/x0c9fTTcNyPoupRdxOXaomI21sX4OhPgRz
9KDn8FkEvo2Tjrih9Ioj3IZHo1GvONBP6j5kJR6zjt3RVTCxAlkSs3xgcHMl+RE6S3DIhYdcLEbU
BUoa18Md0ZHPriTqjzc8H42rlbn3msumCXC4R2+y1PviEgS0MzyY3E6hOGNCPNFz2xVzPm4Q7pn5
+KalEK8GJCIgfk91MHfkEMmjAwpRo25YDLrxiH5whlQgHlHarJmwPjF5vBkRQigvnd8gV3KEZeOt
hZ1c89lgyOx8DpkDOjaTixqyMgV2AJSmGUAFRvvZDskJItq7MLQLeORz0opPrDUptKDaxmMKb0FB
vjPcuAYR6C6I28sUdOdqbDbsdHun81PuOF4K2Tg+qItUr3WHukmdYm00/DLNR1sXEE3i5sOyLQXc
wGBxCdVeJQUmfHKGQxbYxb0IsKJ3bZsdGjEX4q5TF0xvObJGJ53RmQxQClTS+7yBrBiuTInDpJ0S
lN4Gr20ZU9I0OWPnflCdwfxbvfNVJZ7Csb7J1DjkfTgviaZCdJYY93YvVWYt4E2cb0MWidPzKLxJ
aQ+gViQdUZllNK47ZoRD19RLLbKfVfNQot4EMn0GNltPxfhhTSOaw7HYdqG2baZYMF0oL2pDi33j
UI7toeVXA7rh9zAtG8qVKNZvQWHxhKMzgaNQMpIZ2jucyXpuGAXKtZhHHWINTD85Bb/oYBZGOw4L
Js8brwK/CVA6LCPUewk1Zc8yRVeNkYt50+KiXWme+ZLw0oWVbJZFFz9GSt4nm+9Wmo8ZPVnEG6gH
ClcND8GEgJB4HELVXRQ3ZpMUC+IGlmbJdlywM2Lvdp7L6WUgv2FBDugvo+t5HeadP7FL2MDDIL5u
u4gx/1oqqbvSZFUZhbMZwhuHhOBp8UNOed23qnyYn4NkpvCNNhDJVt0wP0/oVH2rfcM1ah/H4grt
kHHvVOyU+sVXR4ZGkM8iC9ENNrX1wCXgTt/014E+LMfHQkzBESkJEzW5blJr2RBhAjt9U5bVpUyC
3/oc39Ut902yo1phxiTSnr5taj8lkbWG8lvPreuEJLGQjDhKHXicM2XW4n011hBd7AAJc3czMYGa
0aGYxfyZu2Jajsz8h0R/se2u3PQ+3P8uSl5KrjVOcwsFePERF4ilGUpFc3eQTe6gySOpHnsCqMvY
ErKZGQCeNXrDUIBATvW0TEUIPDzYd1lAJhgkszCz96FLuwH0g9oTLX+ejF+my6TNH+QXRP/XzGF0
XGcdxXIEk6fcmlVwn3XN0YYlb3jRP6vT1Bh+dM10VzZoY+phwFiITS+nBAwLQUkXwRtrxGNf18ma
evmb/fxO9bZ6SW7xINiGcsgM6WasbEIqK3i1KoJA+SzMeQPRY9SWdJfbiEATYlXBt0PZoWUNRwdJ
t/uclOiLcpQETcL4O3Y+dfQGe8OCFGFiQiIblAtVYGn7fMg6JdddR0z6LCchmC1IT2hn5UrdrWY0
7wffvTrYdlpm8oY55SlxugdUaEuOHnM5FAFjyfRmFvHWd8YXgcQvddt1M2k3ZzLeqEnvsfna4az1
bAuxzpgQdbgGsGBgypiCvnzSv9iSfTS6Frx+cbKdaIK1PEPgsdATWPY1t2BkZTpWir0PSaRAE2oO
JyfTzoEJUt6U1Zc+d28O5gcAQSyBIGvthfpaAMOHuMg4g8MMNCy+0HzyNuqzf4zGmdj52DlpQ/Ra
dRIX6djYm67dow8ezloKTVbWTCyyeKOukKLm1UVlvDDU7dZoTtWBVLKBe27n0TNDL9FIZmScb24N
Eb/FUwnZRPYfuO1jj8NH1NpI0RrSLlFSlTAqGxwh2L4qMSCnkMlSehpsXwjry4oePbXMY2Rb55B+
zgeRkbU+HkpHv44eugxZfZOWjNc+B1eRTTzp+IICbGdMgNiWWT4CHpw4yHCjkXcDzgV62GxHnSEB
klL6D+tjls3NH4d3HHZvSQWnndyFRwnFftVRZOrtdAmog/B6OrdjjfRiuC+cepuM0T0UJ2z5yQoE
o0appD7h2jjmbYBkumTkWdH/aDCPcCVYmK55MMqKZYp7ACIsYz32OurF8ZlJ22F04k8Mt4+zA3kr
NABKgjF/UBdYzwgdE9BU6EG3jKIU3ZbYzVETYTKgX5qQR5y0xh0MrY3wCuYf4zm0vC1428JHs6CV
Dc5T0S0zQcN6ZqJjTShTiBvCXHjpoe6rg+lPh4YYjUyHyAeqv06N7jnPkmBBoDboZUzhWJflUwY4
Qf8Kjhh1h86Sh3YqzzPeh8pSRNdmAAa5GzqcOBBVQPOsnohkPQxJuIvxaqCPAclPo+ehtL7TGj2h
gR7YS3zkFMPJn/PT6HHkBEMVLwjKqjkWIeKJBlutIV1m2fxk5XWN3SeC3mmGqTB3LB5Z5reRf99S
MxhtuZojRi8Vk7aybbWlY9WwkhDfmJgzRFa8rvvWhCapQe7yxHMfVZDBQyBxTrTUbJf61G9oXI5h
rjOnJ5lXoyALQcGUhQfe2IShoMeLJWe2HV8GduYymdaOhI7K+7GIuDvbtq+nO7y9t4k77gpq+7hz
9K0Vu+MmnrArMfTyFs81iIN/GDgNHFHCdG2Y4Pf4WZsF28BEg+/Z2boZvaPRG+esYeGhFgZkrilK
mfg+sCfDjo61X6KIj9SHL06V7tuow5eW4Ku+tfdp0EIinJNNBPA5qUqyRqdP7eF1bJMK1epCWkb3
IBWEFNr7KJ1+5fm8gwv/YA8Zk9nqtcgFalqyWsHLiL646vb8II10FYFxVlblrschQy4OYWZieIS0
QNFtIQRmzq7J5K+8dh99d77PB+0R45Oj6cqLaPIrmBykbISdzjAsNAg458EHaiXPwrEmNlO8Sjqs
wvXoIpzgzXHivaGNzDlGeIml1OGku/FJJ/RTVhRVlgZ+jfqL2W6JHr2wcLjXXLEbrWafOQ7oQG9+
MpO+HxUlwG4uLEWwvMLeFwIgLXTjB6M00/0kR2R5jTauw7B7dnDEIiicYBk25D7RHl1GNyEGPOtw
THGOifSvQC8fwhaRpzJZsLi2LsE5hAG6JvPLGDdo1nxRUqj4b+yhh1Qf39WDiAc8/g2o5Zx6Wyej
Deph6gbaqaFyT5EU2qxDZur11rb6j0kgw+pt50CrsLc8FE2zKcyljlHVombuuHZ1AIJh/Gji7CQz
HXokOj9Xyh4KHoBNElTlouyw8TEHw19EiHhtCFy2OVwqFi8qiq1Lrn3puMwlh/mcTu6lGdEl5t1L
XsbjSsdGZzIAsEJPAPfo5lEPEUQ7mdylfvGizwMq19z4LujLLEJm6C/J75udEqsLKNg9h3ZrWC/4
OF8jV3TLrlMOAjUyCdjUXvipJrZaBZBQ+uHRa7O1nqM9Qu+LI4x/1w5tuSm19BiOHg9Ynv3+vbHs
b1RL32Flv2aSH1Vk1AklJOaFGPQz3mLhrku9t9KExain3sr1xF4LEUUk1cWpy8e2bd2l52WbuGfQ
Ja1fvTaDXUDA1TrrWg01h99ofNhT/6ynzn2CKqW3MHUj2A0Nfgwfs0i0qzIcEnZ0klVwh0CFEWSX
PGdpuzUbYeEk4V+jrsVmkwgFC8yycP33MCjZVOrPYZjJJJzIQxVQl7Dg7sMlJuv7FIXRyqcr85lr
00G+NB4aqxYiEg1xIUiPY2uPsyQEOTG8ReATSw2P8T3JvO9EOSiUg/dpxfbjwFJPXXF0Ijxl8nw7
CfNoucM+QPOZBMQp+SMVVeH5vxlwfPL4iOUj7BBF60kUA1uaddZM5y3BW8j1xZ2DOeRCZrnOoDCE
T9kavwBAMA1jt0+bmger3/fj+EzA5a3yiCLwib4UzJoWlnTelMMSniSUSXN6L6gzybLY+765GHHo
XwLovVhm/qAWvGnENWCK/WLoTHEa+M2MajEnayYrwllB++h0lpOYYf3N7BT1BP+VOGB6tekB/h+b
jlhNCIoXbV08hJP3NGlIjJA3aLr7OKlfXKe0GlFz0GGPrCAP7w2pgbn6j4qeYWLelYCY9ZRzFvu0
ouFZRfLZduJV5mKZeNQfuPzuVR+XgKtBl+sumhUdwxoxY4FFTe0MxyrtTsp/I+y996SeLnljfFq1
+TIOlDWdewtLEz62uQ0n5009LKL4yCBkDjQzfjVK95yaxlVLpvuqNW6Fa60nZ1yFrCVr1I6I4N5o
lTmXM1yOw+nmqkUQ2Z1gVpV9GJ5BWiunKjO+AsOr8Kz19ElGIJxV2vakmWe/KmUSWwJlLNDqqBEB
TtqjRqZRh6CzyruVmaK2sZJTEnrMnuJTXeBJMeGTAl7lNPZvpPQ7b0qPrT+eKuzLl5Mhznpjo6WY
xcIYkIqXjA9mw4JDbpR3c2Sh6pW3Hs8udXMyAEU0kNNdgk6oSHFFd+vvARsPFVYpERBUYbufQSen
LFzVYd8tm46Dwh7OHc2j6M0vzeSItzRm18hQ1DzJbnFcmvCr0IeAkIg0WCY0M8oXrGinr9aFrBAV
zn07OR+eT3PXOP69NfoPEqg68bSDiWWRgqO8NPui4z4VePBnA6NSMygh1eAtRPrUbyPQl+5c7oj6
3ERpAYEZdnOEX4VtwA3BQBcRxoDWIvKto9bLx4iDD4EBNIXBu1mQI3SvfKblPNsGZU6kz/vQrh01
wN9pDd4483TCKSXCksn+5RrOZuBAcVhzdYPavIDDh9lP+xfr2z+Ysro/bDMFYlwzhdq8a7Xo5k/e
PuzEV9Z2f/HI/oM7qvvDHFP6YYL/Bkm+QZruOAcPjWv/LX3x322/DfeHt2XQ5nYutSBjMa2YdhPy
YQyn0ASfqwHvnPwlwcrCSRCqgqT/t9vfP4FU/2Zq+MM7UgfaruKB6/Gj+MIcCtOPW8ucj4hEmMjZ
uxozjG59Gaf8RgPyQL3iNTCRU+1cp9YNG7tjJ+J1ksMwVx54BAZtDWtO/vI0rT/dkx8mky1UbsJ1
/GynhuDtWL05tdwIwq4DSAs9LwfS55Odud8JTXpgtRvltxbMKJ4BM5ilwjokI0W9BmVsgwkgo1mG
/vhcjyXLNv0d2cl1libAPxVpj+faUFVPcsRIEBuyT4OQ079cyb/HIRruD99KJ2yTZKTR2/lGffEC
i4FKU0OGata0QT0cm4TsQaYL//1cjT/cN+dHhh+8CA9kLUt2rtY9W317VfE+Wh0+wrCANtqx++LM
0eTeU9b7f7O9/tOXqmv/9fEY5bL5//4f4/8t0wrHqol8ds2Sn6UZHWxBlzz44S+9hS4sRQhuMtiQ
Y8pTEyd/eSX/8MY7PxwrG0fTnYwwkp0Fgb6pXG8R1ai9Zqv9iyXmn77gp09lIdwpn914Z/QWjq4j
cs3yq2Mi8d/PSj2Sf3kFnR87Vt20qIZVqr3upY/k8m6UullVUl3LH1Fy+sf4Zxj/4qD6p6v5sYO1
yFZ0MMV4B2D8glqaSggATeSr/76af9JJ/+1yfuxi9YzropX18Q7l7CF0kYWZE9OhpnDeYx1MQsvW
5GtwmAmbrsxXg8Fo/CwlE6h6OseufsH8iDC3EAK1jI460gPDt+6TCMYbJgr6oD8r9WdbGWhMcc7z
h/qUd6g5dP0XfFe4NmRJu0l3mNz6L9f0p1v2Y5Msu6SDwjmxAHL5K8EgGjHkWhvFXxaAoTazf7tl
PzY5xumjEzBm2FlQBZwoxjWAiyMR7KvNlIBHofuO/kyoDKW8Z6598kX/+2mpJfxv3/xjV2LcRUMb
WPHOSYetHgerUJaXHh8GMLb/7e0RP3aiWuIi0lh6jMGGdnb9/kMnNKLOk81/X8Gfbt4/TtH/Z9Ox
ED8UkOTiXeIUz5LJa+lYa+UarqZEEFl+KZnU0AyHBATcrIO/uC7/wSdX/Nh1sjgjnncO4t00ae9l
GxLfDbAfGPVD6oXhElDN+NsVun9YH+LHBmQD3mehrBOYN8xK4ctzOjkFFijSeVFK50LaX8rqBxci
LGEtZlxWL0va1+qz081DOmb0I02F4s9SfPmU9kK5Zjl9cQp91N9uhYC4Aojp2+lOTgiWTXRcBUi5
BLNzYu29qzMm4TkliZoymMkEGUmfTlDvHsOwPNldt+phQWgtGr8hGLCYKpf4F+QLPZtRZnhQWOh1
tQT6KCSN3H2yte5qxt6bY5noB/IEfoa37AMbB8vmKS/6lyp29/6cfow+cmDfXfkWvkfeDGt9YCSP
p2eyH9xoqyxQGmHuC818ZYi180IYqGniHuMyP9SmvdIwdppIDeIN+yVtfJkEHKjKd78HkX9pCcm9
k9UduwzHYDAJnNlivApqRm51OHK1DS6Ac/1E7hq8BWH8as35EyfbrRYO/5DKrSS+SxJ57bTu5rrT
d1i4H6TWXmjr6eiybOuK8ZgN7clC0ITBB5UR6P2IvwXgVu+pjomOt27cp7rT34ViH/TininEnTTq
8wzgsYArdLHJoTNssiPxmYuaaZf1DIYdInNFew1gbvXjsBJA6thFFvRyIl+7SuBU2UyvEqRH45cK
QMbQcd9H7rl2cFHMiOVMPIz8IMSGuGOmIWd1OThPligOhlfcBN5zXYdzMJw2f0z3ZlydikBekXlh
yd/TniI5cey65fsc0GT/ewynYWFm1tc4QiYlogMN2AIfnac+ys+h9IVixJ48AmHjokBQI8nu4ZH/
90bwh01a/DhGHS9FeYfGeuda4YeykkGNz3Kb/vK+/yHg0/gnHOX/7DMmR6bld5xrlQ0t1CE6Ekve
u8ar8kU8uSsrwHFjMLJXiy0G1O6i0gFkTkcd6uEWdek908gdDCF8eYzdmCdYB+HLYhPp2BdMrGaj
43Ujfo6BZVwuEAVv+7T830ok8eNMHqM4TOaw5swX8maX7UXO4UdRh385wP5063+cj8wRMdtqC458
uuecvdDIXAa7xf/4638cj5Ys59judXIwMFwNGkiPeDFKN/pb3/Wn7fXHIaj7eTCCzvD5cYJKHIef
SM9Pdpw+1qF10zrzWWrTu48pLA7sL0GWvP1PK9b+cTIWcmKHjiE62/CrBDo0xwiuQ1n8pWr5wwll
/6jGJ7PVmyrk48cqI6es6e9n6CN+T7bnbPDWFnZ7+d8u5MdZaE1N2wuvioAnw0voa4+D7t8SWT38
98erH/wvRYr94/iDvTprDfJ6FJhxubIs7wl2/bByMLlT+0hldTuj/Fvuxp++7Mc20jQIBignCH6A
L8nZEFkcj+I1D9yNac4rxHsbbSr/sqn84cWxba74/+wpelDNdTcm8Q5U8qreSZtVgFDlL1ku6gb9
24378dq3+CB2cxvHu2ZIHz13XCv1eh7gUq+F6/9+Nq7p/OmO/Xj707ILUznSUOiNZmCSDbqYGOWn
QOrYAMfbabAWVvgtZIVxAcb0PviwiYEKMx3Sq0IIJ8poBRb9bXDFYxVOZ2LDN07G9N7nN1t+CK+x
sh8spAT4OfhvVjIdazycqghXQb+MfvWMMRd2Zh8bj8GnY+8TbXyLZHvoBhrBOn20rHk501nJatyZ
nLGWkbdLmapkLbjhi0INl3xtRJTKxKrGihYSmIsZqR/d+d24SwPjAbeLyg0aJQy8Q+PJj26iu6Sf
jk7quqsxjrGbk0gPveJJAqW1g39wuuDDs4t5OXXji8uBMXfwd0YJGqgV/Dddb7xYSfAa6BgV+/I0
2/3BDgfac9xRnSrGAjAE6bMa/CYQqsRtrnxGy4I8AAeHnu7kV/X94KDPVFJdJ1U+VnBYXDSEev6Q
ajiLR/Nz21CGtTmpNcgpN+DyDPejCh1ldiMldu2PpbYoHI9BmbMtBHI2YFlkD1HLXLOu91qmvdau
cx6ccW/yexZ6QZ0wlWpkTde4zLrk0yuDDyecigN5IM8lE2nRMY1NXIOEp+4QaeJboigzJNbaBNkd
lS9gpdecFPYywEwscOWO2PJhgRHj2mkw855GHKYL4xBG7q7R8BAaRHySY/rbD/CmSQQyjKj+nvT5
BeZOs80KsVb1YyKio2pc8Mtaw8M9U2QqExCC6u3hSdkBVXI8S22GRUkRaM04kFp29znG6cEa5L2J
QywVfHFvRvjjFj0CXFdf215/8ZBdjVrAjKxFBzjfETKR4evEwKwz3YtyowjK9FduaofI8X9r0/x7
VjfI0b13GeBM0vo3HXQPUTs8+dZwjgHDZ+gAFyjRE1T67E0YzGAUKVgKKBE+o0EMLxzHuPVecq7R
fDJPbqD+9FBDcBJTt07zJJKFLsFhtNAoK0X1ps/NYeYAaZo4BDb2ruZoobGM3btE6A+mi6vV1D1W
PqQmayNLz19UNnY7EMjPVVh0+HjVDTEa1dY2sispopWyQn+dGohmRpr8UkZI2qzfK0fByoEKCiA/
e8HJoA0gAjpdyxAz885EdK0PyTNEAkysxH1JhN3S4oOkLuxV27i/dSJ/GWYyr6vK+9EkUzjT0X10
U3iOKu3BG0qsV8g99ApGZZG8hxkFVT0ud5mJzKX2mJ47xV1atiezjO9EgLuvh3aRGgxNlxnck1YQ
EiRiDmt4rPcQ8De+mwe8dbhuCgSLTnqtZf6QT/aTuks2w5AmlOeKE1GjiEf5AK9Qpu9+Zj5BBTjp
Ew7oYXzIzSpeqUWA9yWjOzqTbP7ycVVOGkhm4/9P0nltJ65sUfSLNIZUSqVXENGAMbZxeNFwauWc
9fV31rkvN7S7MYiKe681l5s8J8OybQZNw50TPvYm4eZAhI+xGZyjmK6crsH9GRAauAXPxa1PThnD
V46OBttzg1UHnwTWVJjc717kvSIa8mOvf+CwjmUKGdY8e/vaC42V4wl0Ktnk+kEX/lNB2tM0bFvI
wXmaffdTfQlYuNy5TskSb06acB9qgRczn1FSI1JydEvHzhY864V+XmaiDrBY9g+KLNxTekpcY4sQ
4aNFreYnQiNtzMJfTItlR+N1By/Pj+0eqSArd4M+omOEoPe/Vuw2ODLzP3xUiK+i5Smnl2tjm1g3
dftdxOTGOlZEWZl0Fi9DKmA9Ua5/j5QNQp/Ceutl9osQI1IarSV9wkZIZnvogZOSEe7caVCfxYJx
mMUyZi3VD8STn4RlqHbmt4Xqmikd+hP9cJXOoGLLdUSXvmMOm952fhcaJJWOM8Ime6Xt6eS51aem
IwS29FM22U/DAmOwAofitjYQK8TaRnPxLDNbzVFy41JTroaIhX5xfxSce5Ht1uK25s39mx0hcusG
XMpOGeDwpu6APf6tsk1UWty5XSxMkE7+5bl19bz8qbUCpdE/mmS+qgWhz5NvncMFzP6FgnC4kTjj
U+lGfli5twA7S51hCw1HeE7eKPZ1m507aAW2Fj+FjUE7sOmJ+i3+tVVERMeAKy44em0KdBSia5eh
dnXF3ZirdzLjHxZdXGBvlBujbTfEO961wN2YrGmoTTDjlm14cgwE7rnU4bcM5IG5rfmYtNxo+snb
LZPcDWSCtO6u1cZfw+kPRVauNTvaxKaJon3EZF1tmwT5e1OAsRuIhhUaVl/P/LBm7wPEO2E/M6rq
Lh72fSMOdJvPs5nsFBy87rqT0UZYEoT1KCoTQr/1qTlEwpPpbYd5voJwCOjOoKhTwquphxI0zILQ
OUJbHo/9VjNsn5cvqUEaKF3Hqzk6t4BJZToJk4KECCVad9mLRjKcFg1eSsTk7fLkoWLEjZ6EfhXN
K/RkeBhStJQTIFc8IQ6Eu+KzsYJnTZ+QEDIruxk3epjsKqd+iJN4282oOPTYPkR1dS3Au6OQRibb
0P3NZHkFU4H6HwA4RJyUaGhSO/gPKS8ip283jxiAbcDqhIgcCaN5zAljW/Fg/TLwVovMq3WIuGll
kbQFHvE1RBM7jPI0BbxUJ7uHwBo+R7fv1sLU7sR9UB2o6Omio11P7nwyKtj+pmG+ulr0CYnz0a7x
lKldvUlTGqQzhhm4A1AdCo0Ka+4Hhfs2NNP70IpnZNdcTBGetel48FhzCy37CWAX9sa8WbruVxsh
qkYYHNrMadde6hwTQQdfr7oFJdGAY3G0nkZWwHLUEOtRq4OVuVZTaV6qbK22F4WZzuP0YdSyUFXx
ADAU3s4cg1vKEzik7PaeUX6W7XRQL1QZ7qfK55M95GM8uF8gR5HYhkOxDdrs2YjL3xR3rFqejBCP
aS6Ki9O716kcbgOqB2g5IdMeT/1gFNvB1BH0TCB3TRQw/NVOs48G9Qx1ZICh/DqYDeSX+NkFuNNg
KyAvxly7uN05wloKwNmsERHuUJivh7orISlPWCm75LmvLAPUL++UxiikGlICdPOJiIt9nYbf9BOA
StpvWqu/2hEzyXFSDovgX5AGYiPRiyMu690iokOPM63v0aeggd11GZrMRHcRRemXQIp3dxGPoFO+
xjB5LR1KZZ4e+Gnkfnd5fcon7WxM7knPrG6NZuQRgd0V7+WbVrfvzhj9uL27Q3xymHKKSbYRAO5n
dumdR/Oj9NVXFVGId+v2n0ZHa2Vp8lBTxw8dEAhqvKoT/pTW/mTQZM7sA72tp7iqyk0hcN7Ptrlr
0TKiCgP61EQ/OcjedRPG3xUlukFTN7sI9wsJVVN8srlvtZq2mUGDgsUiT4u5LytAuYlV35Lc+Z5Z
/wsLiMzYaZd4kt/OYlyExE/532fgCya/ce8QVawAkuSgZtuoiVAHATAtGGGsI9nKZl91s+kzh4In
tel5HFNO1BFAo9b+kA7hGojovsPFPSOiw1ccDkeKXVupNZuw9LYQnVna6TTqTswqhbzBi0mzsMsV
V5l3NxIP6E85XmBpSsYC+VLUmds8i0H3IIZTAzgImHIeOwgaPn1fd9BSF2DbQ4nrlSbN1uQLczr5
jESj8A05n9RPyRldV7EqaZsWoPkgu9led1I3/JT4C3W6twIduRzu5RTKh6Q1axFRkJnMfZBikglX
m2dH2igWRxhHVvHgutlWPW+7jqZ11devleTxVlj5FwC0Lo0bnBr7GXVztUwbCBB39ZGFPdxHu7kK
tDQW39jiGIdSH19jqFYE+O47xBo962hAxO7Q/hDgO+bioN7DYs9vRtZi6M/O9jJf1LPwbIprYxgf
nayBMB59R4G+XeCfGNP81HHSKDNrI4bkbOfLsTZYbt16q1O4bYAGagumtWD+XELdT9Jlq87/AX/G
sRk4YSxSYm7Sd7wC4MaJthqCZfDhh/yaHrqLOmJbnbPiHdbzQePektfyni8G+S06hdcmdfeFHlBX
trYFLLZ6yL7sFKGfzKZ/Zq8/LyJ/IixkM2CFXi2jkmqgAE0XhfCy97bGxxKdP/CkhrTeBFn+wva5
p5Bxqav4WjAxqSk/drnX4SgnzDC4eQ727ZA0MD9TqBlDeJfUIqyCERxJWNJsEWoBYoU/Q6R+VRUe
CsiwkTRCZORdrYmxFj6o4aMOko5TbjXXO5L1tbfYiEvuepbnvmJa4ApEzh9vJY4nKNv9OanaezTK
T8AVHVyi6IAHSkcPAFnQwc+kMGqLA9FJ5OLqpfMR39am94Y/Z4ii7aTQgVZ0ZpHdReChRD/vhxC/
kLTRxxTsjKhQqBi0jLxuP2HSGXrw2QOKAwJwHqRBaKjQ31AF7rMsf3ammOMqLjxqPD1nKnVkhmyy
jcuZC8/0HTEzA71+t2uq2AXF6lyLp1WnIUR3GSTqF7a43Cdc6JEM94uHC67YZXGDHsd8cWVwbxzz
ambguDHHoXghP97d2S6CF00Qj0KA2qdhaeeqrh8kI0qzuwfPLHYL4F/iUW5tF2662PNB5e7GnhMT
jpp9bilDKau4aZ3Vu+iR2i/iqbACe23oKIkMKzu5gemb1dT4TOZ3hGrHNIk4aSOTbFP3rrthxyJg
gDvwmPdjkwEFa06i6p+VaisaoS9l3iWoJ86FCYwM82AJ70Ed/BQff8iRPE+c/02LPU5GOqaAsnm0
XfyeOTcPLY9eFgG0PTR82aT3uiY8aaQzYBvzn5jIcQuq7mjqzblVoeQyHZ9JlP6EwX76L+57KY7W
bP02ZfzlSReNX3kc3AHAobvupXt22CrUEUwX1VPTCTDAvN/ZkqtlIOskoC+EjEvvqac4mxnvCAfn
5JX0PjTldvhVeOWO2BO/MKrHYtKfksG8mDZbw6IumcNPF9rbnDvspIlrUTWEfZXVuoZKYhXzNk/C
zs8aR5U/eFzRzTMqgPJVsjEQwxMSBWRo+nKjdGuF2iUrQRFlXrCxluEYxxihOAd84Ab8W+xk5gye
EoQBW45MKfHpUXOMcvvFlvDESsqQSMiXj6ZMH0OoJHGLMWTEhVYVuIAnAxLFFG/M3DmOUwk5KT4v
Y/lVu1zihROQrlbchRoLmh3sMKLVxzkYAEoPdy0x7BVE+HwVhBliPWIYcfLUtyiTK8c0dnmR/jd4
lsDaGq3FlZjxpwZ5O4izm7i7kjVfC8yz2rSbsdwSn5FtOD4/xQ4JGPxeqhh7XS0MjfgIp/hWOMON
69e5DrmHBwW8jmXghkQSMwrO6igS5zNTZpVJX4d6zxFm7udtVoUAcIbk6irROh3Pa8wE01L92QzL
P7cBNWiKbQZeXwAxLtWxW2aAF1rvMg3WoRHTVgLkQVmf+dkc3ZHp/FvKYZd38dUl+cSXnYWFrsmR
BHD6cqriMe37N0M2PwtuGxLvxg0IoyNC2LUbl1xQw8kf4/LBqMKMrmL0UhKDlAOIs9X+zHuP8+W9
6qpTJuRB/Tct9d9yWpAGT9vWFBuD4dM4+WNbEVAJ9HIy5Wc828c5j/exzKC1oCwc6i9DpC9OI36L
TF6HBHJW3v+bvGhbdeKh4HcmRvcuLQkBWqEb2ZpCE5OEbis7XQ2+ulzIiEyWv1kiNu+QMqOZWjej
fG4Il8y4b2esH2a+PLoI2tRI+MHVhLF66P+R8/MSpuQ5zt5rmA/PhDVzHTRqbvED8mZ1oBmG577F
LghE1vFy+Clm95NJTIlx/ZrmNvwJHJXoA+XB6JyfrGf79GyE1+D0fzgEQngjCiPAhszFJ6/3sTL1
4qLFOHotrc0AxMCaz3ZUfJo6BIS8/qooXYeoFCwTv7fU9V9TXZH7vmDga0dTjI951iv767YFh8RO
s5yJ4UH+FJrPzYTIuzX+TUQjaybnVZAhRDvIR1z2j2JR9A95NwrSjUheQ5EY3asRoRkuxH3eUBKb
hpcUFfVKVPIahaU/NlyDIhfxokjecNk80vff62Z4J/nq1UpU4lPeIVzlgbt24wGCHHZ26exJfsHu
IN9sDh6imZXTk1qC5u6wc9I5oV5o9ye4GFf6aFujmaBT1pscXKzpQahz+wed7MWiMnaiyl6jSCXI
tUe1RgkOBlxtGYfRe8E1etHme6a1nwn7+NLdpSuPRg+2bGKupUX7EmvmX5K5HuSW5NiVkwqtjq7q
bbmsUJ7KpmaApJ6xijubYC+l4WKnqcP4oLvyvSUSD4kbQZazc+escMGtk6zIltxmdckiR/m4LCUD
A7orxzkLz++KYPF8PfbOXXPjN+aDAi+hdI7Q0rau+A5KDEsdQdiIDi74/30xEcGYgaBrR+jsCJyx
7GkubnVsEwbfck6cZ+clJ8j6q76S+6b5J8bgkc1wP4choVbe55wP2yKJP8m2udScYIq8fcKii6M2
eem1xo8ce8eejCsnO6unbxOwrv4cxJuf5QVNrX8iLU74T58jNPijuCSuvenl3+LA344d3+Ms1ifg
ltU5SW2j6r+D4o2m+ws0hC+DQ3QYPc5t8c1BOG9V+hycFxbMgk2m7b7Uo/IqLL84tmZAaoIRM3JU
jliKUpPVrxFI4JWyqSXNwXxTHxzW7lRB/0gEoZH4ccBIbDyuViP7VVWPl4RuAy4TiJ7VRU+6bxHZ
26b3GtCYKjckJo8WLEIFx8mRw58loHHF0q9ZUXS79+sJYr5bvKpzbsQRQAbMYkUcrza6nPzM8c4x
FVA7dtYy06+kkuzUGxQwgtWn1RUzr3gz2vjM+4ywdMWZJHuSDAzSq8opeJkoAvCjgNMN36iFf3xO
9fsoaVBNmb8MyWNo6sx+yJG8Bcqv9pw+wqkDYv0nrZee82E9N//q7qyZYEPI9LGZqvA94DiVhz6H
zczBU72u8n7Bn1d7Fp8A4ccDRXIocTgq7Gi3GBrLh1Xttaj68MCURC5liEUeI9H4VN5cjM2zVm1j
914BNlWXmTEaztgJVsYQ+VG23NT/XmB/hVR/1L/WM+0E1eJgG+9pOflqSKkzWkdfQXobhzw9SfGc
dx5ge1251EpgFq5SMKZY1PbOXPi83cIhWbCK36kmb6VDuAZTPLLMtXoDPUOsqyZ91RE6B4Ds1JAS
UwKwa7AP4+lcxwZ1Fyjut1irTuoRq7fICJyooarDyNgEB0Z1a7u+eq3E064htR7JW0nqWyW8v4II
X49flRq1XwXa3gi8zxDvnORErP4JR2hQdNaL4QzUngNuft3dtrJDutBxEvPRrDlCmt+Z0OFzmd7K
6aJ1qHyOOLWd9F1Sg4TLxfcykMlF6mrffXpDT5mv3yr0jFbJR0YHf1MBLa3BOQSdbRC5rP3041fL
hgx6ydo4C15V0Pa9RwGR3g1lNgq02lbXdZtbYPYYWhgJ6FShqvTVcLbt5KQWSoLwVJmsTgkOZbHR
HfvEr0st8a6mr+NZh6nLb0zWdHQ+PLhInbjkHErMItjr7g/e/mf+vhpSXNu4S3StjlukPrFibcXi
3QCmPad1dq85d6BH535uYii09guvujjLj+pcqcfZF+QQgTFZLBCJc01TL4lv6vRi2t2TSq0ymNWt
8Wmb36q8MIn4Zk1A+Fkf1FvhPfz3iWDfB9r3RERhutQ7I7HfiVzhYgBVwf0cUrhUDE1DTvc8ii4T
QYx8f4QS4HZXEycWuc8rxepZsZDUATg1cvuyMDvHMbV1HJknfabxAUWRlt9Jq8MN34w5xHu9nimB
OpyOGVleoz4RsF2pzc8mRSkC964uZRKdSquCp6t3kXYDBc9vNakLGtymK69LHW/YHx70OQc6DOII
2vFJ8o3x1aJm8T3k6LyXqM23nfNPPSpATOCC5Df/tx+DL7XaOLO9plNNIezRs4pdTdQNAReXJMpJ
jmh4oDDlKYYuRXScaFu5rPEegWJMClVtYzzwBBabY1UIgSrpV8ruUc3LoaMQVKXWg0qEq9j74jk4
NqZzVKtcQ/lFSPPK2yD+58SV6q3E3D5oEQL1S+0imOJVxvlhDil9AFx3i/mRTISNOkWCQTswz+eu
OanjbqIB1DLe1KcjKYPlsjgsmOhXau5bPbd22FMJX26I8VXPa0JgOETkLU5C7ZKyBWiZvVWVjoL9
0EZgElvePgnjlrJ/t+dGBcdbqlir8NnK6nXr1H/FaO7UFWqytD3vFSo2BTzrRa17LkDiain2lvkd
0GDgTLvNa/PC86sYHAMnkKahB/TfUpIYD1XdbdRXAXXVAiVQdsFjbVBs4Yg8GOVN95IfNVua/IUX
AqKz9bz0vZDFteiBGs0RJJaKP01N9xSWWOsd3lB/m3kUlTv/Rdn0o3ZYqVuNrzcUjtqXJZB7Mf1T
o0OtlaZ1R8W8muzinCf91TLxu8QUiVl5kbFBVChWaeS9EwVgNun3wC3acj+DAfMxs93j8MzbU6Na
70lEo5eXkKhN1WaezDOyqaPNYQFWlj9HOSpG80ldgeb/wsWSHT3QQxPQEODBzPw+2I2o3bjhKsss
Ebik0UcIn7uU+me/lrZ9E4zWSoo9XtZ7X3aXOTTI/cCEowrthvjB20Vj86JWHTU41MCuG0VQYb/O
+24TZlzN2D3mzL6o36jeOCYcLhTxcsYma8A44xDVlxDgWPZNK3jQe6/0pxZZ4KBRBscPv6uM/thM
LiGVlX4DhAABxiT2tts3xnBynL+EYhiVeF8je0ynioZl89K69m+NkbcldxPFoW2ok+uxzFJKGU60
6ohw4RO2l2xp/oiIRhQ5bQ28lI0GuDguY5xE7CilZeM3bHYADIBKZFuLBlpbpZj+VDaSdlqobWdh
v088D0NRfPbS6SctjCedGWx7YF0Lh9roMAd3Dndn+O9QxGAzmnRL8nZelTGiVC9dbtaAHZwD1WDl
GoXevD6WIb6/GeP1SkyUJwK7Xau/FPHwNOoKOSetnI6GAsFvLBaIxgYDQtlFXXvUycaLXMSM4fzg
QeZKONTMrvFk5tDv+QhV3D2kY3PycNeW4C2fexPeVsveY48Iexy2p4pHGw7aEUNC+gHSljv7mGx7
3RF+NxAIYmTfic76STSywgOIQ0rHp57Fb28i8U1D+mGzclUJ12+phAdc08LIfmA51dkMUJx8VfHw
4gGioKVsPg9d07AQhlzoFckmxfXrNe8l6AOtB5LTZ0l7EKqgaUY1HzBgHeyl8xXN4L48Ks2lydVt
TGC3KutbVdyMbpnXRZsPfq4n9hqFM1oXYiHwA2Ix5SjrxcCKsDFuMweGxmI3e9ZCamNhkz02C5Yv
2QJBzqmw9K2z7bjharK+2Mj3InwVUBmCK6GON7vv/EBbfloxHDNAc/GAmIVD/7cIMH45nb4ysumB
ugA7b1y9uEF81RBYaPZIpDT1GX8e5X6gJbKa6vHohNmp1zPqP6GHwhQl10QXYQkPNMGPy9zvoQF+
9Em8KahgGi29ZMaE4SDJZcVWI7ZdtJsD4xy18wZL1vxcAAskRXzclsqg6Xpo2QGZlSoLRrdvcSIR
HPHI3D7dk4J6ntqf3Clh+STe1lE3pKwTnDUCgwiR+DNl97XYoHRsigOF0VXjGP5iuMrnR2CYY96z
QryFlLRG1q14wqmB4ehNtyK/Y3yGegh+iWkT5qo1TPWuHv7RBaWhTbF+qtxj3mc4qXQPb/ySo5s0
P3Vz2YSV9trSmRGJ99A1+GNV2aRwjlmeMsNsbIlVdltIg29sMKiNph0I/cMKX8F85KdRUn5h6fnu
5XCROVnTrkn3YkY0gWBn/koT4g9Q4q+X3nLQNpufBNw2pPtw7TDb3HcIGZRlg3yLjRrCc76h4bF3
ov477MAIGJIzua1h9pdiemtjbxf1NCUcEiCAmb/n2eBrk/dGisBOPfUq93yTy5tHHbVHo++XCXGg
i3Fv9fxpamGWE9kYbTsxnkjv4aW9+tXurWe66X8AR97Vc4xTm36IdSkK8WqVeJEXU6z/C3LsguxT
1v3TpLVcQip0oQNQA8aEy/kiNUewZOhB6oj0h9lXy4TNPVN2DZkx4Bc5EKwmPF5DMU2MoMnvta5f
gSSu19pksoosX24y7NlSdr1t/vaJ8VaReDowP9TYq3OQxvpEl4uTY2wKEFYaDO5oUldk89Wm8avn
FWdr4OOV8pMbdMrUTJd/KcydOqNDICaVAg2SqC4A1BklzTZqzR3lazOhCMgRXKiOVZs9BE39uJC9
oP6FaX1BXF1puUFETUtyJht6DZ7AdO4jKc4JBUGEKtZrLQqIG6G+m1yxQ5X/FljdDvzmSpXNFovB
HRTkcagiPTZsYSa+s+Sn2tYuKL59gKQ+lf1DPkAxl7B2gWrci2J4bMKq8WdZUy+LLyNHZDVgx15b
61MK02O+9kBOiY8gEpiY4Tg8RHA5NRpIobJ/0rWp6qpeJ1K/OcxPB+MGIar9oSvgx0/4DV0oJF21
8+Qw7Oh8XQatOsjQ2Q8FFB8xQCKoN+rWIKwv7nZbYxpov/ZHK23ZyvpmbWnWUxw4e8oz51TiZwyv
mbG8hPP4EZSEBlux4lkQv2p0Dfpw4WfcIAkJBg+jgRJ0oU4V3UQkJxM7k7SXSxVjyDcXg3hWKzvG
Nmr6LDswIp8tg5uQ5hQb3NvrABsXNFZq8Amp96GNrZq+PQFABSp+QjTAP/UcQR2DMEAZuD9mgyd4
GbZoWqrIfunGCQd8+2gaP8ls0lAjigPKj+0BAxW4KVYDBVNr7Bg8CEYYHTGRIS43Y0MbPina6/Et
quJbo7wBLNbqkBUTvKKGW8MEqrlEaRQe1c+90dyOJBBaBCmZsX23a8R/vaRqAtRkJY1bRmGKUQns
4KHmmNSHwWlGyqAbl45QFvXpKc68opxswV+wuJcEGPIHahzYbi2YHvZ7PVlAtisQ6iA2iFaC4Lqn
jfBoU9IJqMDzOVWpQ3NIhE3OSxix27vOalBJbhndXq4xNu1gtXgUQ0hfk3I7M3Dk57b15XJVWydA
AKyx+BfKIwmRoc9b1vPmucymTcae4nK4ahzf9pRmk9TrEUK9ZlnskJl80tvsFLOldgRnZ/UXNZD3
UrcoJFiq/qFoGjHlCGqgTzq2e1Nlk3Rn8Lr4zqiUta6lftts9Rt1RFBDN7SYR2qNMLr03LJZaIH9
qXXdB69eefnvRPC8iZ+rnIhbIcQttsu9Jb0zSDDfmicFRB4f2RQl23bw7gTkrLp8qzjf1nXW1lv1
69QaBfHynqJE4gT59f+ZUf4LUwi8k3UziZ1b5467EeqbTeROGsU+1ilRmK3vNb9zPb4UzZ9pT7/C
C7z/FnTXindAVtYtS5szD38V0bsWZYEGMxi5tQJOHL1pM8DePZIMpK+xEYRPffHt9EhSNa16Ykt4
zufYt7EobXXXeY0E5SimeRekp4inyBK9ripSihn/lyCcnxYWEBNWQoDWCNQ5D280Nnk6wOEJ89EH
ywenqsIj4+jk4LI2zDZyGqrZ73xoTziKwlS9ud1IArEhSHecEEJCADnPoYgeKOiRETN76dZMKJvJ
fN5QnV02UYDUyeiOckQGq9taR9sJLhXVFaDi18ZAVDIVe7cmGPM//RJBUtI6jJPbvie9fU+kw6UU
phx7H5W+wB+tqv6uQT90TN8RvEDDqAgS5ypDKzgnUnzlSKcoq8GdTRaoFPCIavr70k6OLPjjCoIN
iACzeNIakObcozbYZQHti2i7DB01xhhweM35umyS14GHWeWjpDAzEo6my1PsLH9ZEb9w9gnU4UWy
ObcHgyQvVqvuik2xWy92tu2tEARjfpg4vcgYU5MENSddcrc9YZ6bQr+L7r6k5SbFrTQ64fBhZ6gJ
WbOEFVxlO+LVX/Td9+CNld9MLSav8Rx7XFvb4pwZxtWwkkNc4/M09Xw35etw5lL/0ZBN20vz0Hag
hDg6EtjwRyWV8li47KmbwZVo+91sEYSXh2jHRQ2TYYD24BCSViwTRoVh/jENdbSWKA29MYOEWrf9
2mr0+r/bo4b/+73rx+8kN+ZdbsfhV54wlKXubNBIkvs4xE90yG+DRXRkajxZhMSU9DrXuMfoHIlu
M+ZkKTfiGW4Iglxm2Moxlitr7cmti6sYOViUtIJE626NDng5bgDcrYPPtfdNA8/cGsN5aSjQkbuZ
NgUZJ9zTF/1xoIMSzKgQ4OMW+vjbx92f7KanuXbIlRliX0pxw5Tz2PeoYSwog/0ynWSC7dMYyE8M
2+FgD4vPVLxwBaDP31KbgKkAjGVftNqyGgl1KcfybATMQ5RFD8AUwCvFO89EfGRJoFAj7YfwFJD0
VLnlX82lfwi9dFVzbGy78jYa3Ykkl2MRa4hG0gwjf0i5fEio2ILBWLsldnRZTD9d6/1oNmHPQ139
mKa7cQyusiEtq01XQ+BM4m5ftRQrDH3A/EZcku1eBQNwRRGLmog3YD2bjKORQBgFFr/WQvEU6P2p
IRlTAojhy0XTY1SHyBwoi0BfsZFl+HEBp4fOD0U3J4Y6SCKwJirSg2cAWG1rXcWcf44hA4RdTs1N
+gLkuEceFwjBVhFtJK/rQCttvWJnxelLEVaQRsNNDbasWaoHoVnrKCLilKlr9N/anD1O3LpVrajR
5ZenkFuoUlH2RmD7vasJggc8tM/X3jwORMkWUPAmScJhEp9wjlBacHYMlJmFkj1IrZ0tujinZZ9G
YWkF0VX9mUDP4VdmvVEnboeV0Ik4R2PLqehQzuKi9poePWM65JtZznRMbagnNXkLeyILtrScdy2B
XZqm4h66k56UbLzh6xBp36KyHoyyv7ezSZG+N97B7ixIk2wKw+iVlmDdqa9bBAXp60G9AomDkqfY
UhP5y4zG3DYA0UmYQwnfj8aEHJkYmLI7Q7/97fnA6pMRW3GgalNrwwML8hQBJBHufSzxVEwUEcHA
KDgewuovz+noaLSPqkUYQZz0ftVGDmh0NcDudXgmVMuiay61t97BFx6IHYG1JxsUUUOH1BbJU24s
JJE6Z8F5qaWOl5JqItPqg1NDxj+LRoibhbnn26O6yjc3rMKWepEmijOHUqLpy2PFtx+04j6x1hYY
jyULPdoprdyaBsXxICl3o/3UuOGmNNs3densFzTXtUZN+9br9r8KZoHturdGn87WrH2YuXi32fTV
2DNYt2XZ/YAzfmjq+o/zXNjmXOqJZZPlUR3zMqqI6rlF5OA2ZnD47ytBmv2i/m2NXmjN8R0t07Ek
F68fRzonNendkXbuYTP0mf4zt0iWZPWqrqSloR8baYJJphb9O6G30cfwOIr024uQfRiTcckgYjUV
rUGEgpqrfVdFQxu/s9GnpdXeFoG2zqz+naiococa6EWNXHvSODYVDVBDhDF8tRkbPjBiwhVZzxfc
Cd6EdcRIYNfISDZvoq0+Cqe+pjo5CVJPKNNQ4Sdv18XMoPxm8qV2WOmQfVl8VlsQ21bTUgkacFtp
t6ez8JlyOKlZt1qDDHecb1ed+RP2+lPVILigVFHSoKF5NSbpy5JErzMqKS8KX8XQUcprzYfazH5E
qD2ZRus+JREPOXSWaFsn4MtyE1ggfiHyXDieDHP/QwI8RHA7PNLg/s2M8rlMgJSX8/hUMDnALDy7
ZXpBQmSul2S6oq6vN11I3sQkmgc95DiKMxlMa1ZtzTBl2mfNshmowcI6BYpY0i3ttFO5EJleVTmk
p5moesrIuT68t70++2hG853BbSvgkEtcl7mXcvg3zeLTyJTfxsZzopZ9maZXqp4bp0QejRz4MMza
1+gNgJ4W6xA0BZld/DhaKgugYH+Bzoo8WaIz1mT/mi+Vr8ZeEWVXYbKbWCD68DXm+yiYLrSs//SR
6kvpronhXk+T3JREtfN7wpdsCh7zqvuQEcTlHh3lIMq/SdOv4HqeRq7SXJ8vTjHs68Gkp5SUt4RV
udEdys6UoRoTTLI05nXN5cmyQTGb7WPSeeMGkB3LEAtVttQnCG3nQiBrzyR9qnJjiumKxZPO0QI9
a2j2SdJukYduEY1uTBtCkxk8c2OIxbjt4u+6t86I1U+9R3gHJz4Evbcxb7kBlx/eqEW3tEADz3bX
ZRJq8HTOOu+h19ntOaW1tTgxUNbtPG8DZ9guevYWav1FzYy2G33dtP1FzLfO0l7Vi6sJ23PZ05ri
WA3D+xKiYze1oaE1JHBUGw3JrtHertqLW8gtDjR+RfdVo/uQTCm1/P+PpfNaihxZwvATKULe3NLe
QTd+5kYBDMh7V9LTny/Zc7HB7uzQRipVZf75mzbM/7mN8VWh04d1gW7B7vXXNGNRgMw4WfKcQYpQ
7Ij0rytp+/C8ZwI9rWUTbCrGpFl9mQKypWiHOjPs74oSWwhSaXWyhSl/b1p+W0p7lQ/RQXbYdnG+
2yG/N9kZUfKttRH3r/TSp856mN4S+IgFBQtJIKu0hqg0Z9/yTvKCRvI4Ld5u5sXkjYukOqME+932
5d8FTWHpw3JysrPM3npS1wKIRhEAUZzBErbwxmJVWTTNWVVh0yXUsOZuAW1h/1hbPDVNZz/Mg00B
zH/zbRt8wPBAWXfcIg6Q2mVmaH/ouHMBRh1IqjHgl5A7X8M7HmLAfJHtpRzCDBPwhA686OiKD2UH
Cz1Un7OPVIUjVL48X7r0DWb3gGxz5v0buPtdiUhJeaQ1z7hVgdEkVnkRHDTO3QsN106uFk0mXd+K
l0kcgqFqHaW3eUsgXbgh/OdwABNhal875yAJ/vz/U8sFCXEUgm+owf7rLr+tMSHwbunc2V1qQyTT
H3tM5ELuYZBDcc7rz6lVO4XtbTuI97L7qjT/owoW8LJ6E5KQYHXDh+nOfwsTbU4pWJVP/x6vO4Eg
nGYDlwQUvM7WmdZ+Tx4tk54eKaPxZy+s3dhr/yrM01oTU+cQDnNMAvdSvMOOec/ZF+Uw9+HyWYk6
tBpuq3rGLqw+R4BKk00Ep2+BX7YVyoSKCN+EvjrpnD9hASrqx+rbaYJ8lVOBwUbYTeRE+u7CKTI0
X+PCOTxKvgnYOEaML1DGVznI6sTWA139gbEZfOxwRbYCEpcMX4axX9s2ZDAupAq7bVMtJ1UVu46c
bOW275re/BRsID3FQlLw6GFH8aX0/LnvS6yFMjAcLS//9DXzunJ8G90QoU9AvkET7ewAdQ5OoO9x
qXC8NC6/6wZrbES4QD+5/zi42rE0gmslibF2NODtZR5l5aBtoNXlwrJ/hcBPSb9cvMi/tFOwrjsV
A8qoje45L1HS46an/gibK+ru7UDbTHwG5eRrjni3as/KGLh5kIKangkSRhN3dlMc8Nw4ZlOI48+8
aQwgZ5nx8IYe9avNkHfs2J/F0Y5jXYE2LvNH0xVfY1ecwa6xB8/jT+ZhSClwPEz8TRkkD7IXpIPx
OE76ufTUyWQ5F0ySbXK6/TLaYitM2xl8Jso6EJF1T3GWsg2FSQ7f2gGsa9ZuTe86Mnijr7jTDZnn
VNlrtdibevA2cTv9bQaySpExMCUVWR1GrU7RnoKwvIyR8dJghMH5+SKdVieOqkS2AGR0BvFbUhl2
gfb7NGcNobRShf7+SQpMHYRYbEThIdWsvdyBwlD7Lim24dxt9br49sfuCTnsZhmsA6cPErVhY1E0
9aazDaPs2vK5vEj99L56HADUk9H45NEa2/RnpHGKgvQaGrBrCegIE5PHrbgtDeSK0H6GnnUO2dFy
lxGdNT4PGIcIytO4GfmSUIKMRylxbZ4tzU+vOoQYn23ZmApQWgfzcHC5OnypCEv4xYHikGtqfgAX
bEJz9LBTZHcimbpYWlQ3zL4GloQ+BZWQOMmcMRnyOAZ7SF7vMtNydpS2kzFA8WahDRVjKUvr/5lq
bleMvmnpnMdhybdV42l3Tmo8DHQGaZAc06r75yztn4a6tkBizkKlxU269yCFHiBfobUmxroZNvns
4XF6SYfp4idqH/NYFoBrrGDo6Btc145tnZ4IyzsUfvUeOo1+SKgOpzI8JHJytfZhdDAUKPxtYSXz
ndSfy6B9lAPr2ylJU5s70C/1E9Kf4i98y0yNwRKLXNFsgorXU7MekhqZCu4yCVTVpBiPTdoeyr7a
5238bNd4JINo6RTl6Ooe2NehHFWJ+6pHrxZ+x4EZQlSd/2ITtzK14YGkVMC5FJ+pgVlXZQIEQBAy
9PmYOcHV41tmg/YgbfswhoeYpqvU1DsPJKSejPB3BtiprMqJNG/OAmmsW62DcmU8Mko5WJOPD0+G
3Qy88MH4Iw8WIuOV0eXwFBcYPJH5lAXI8Jh16nZ58HzrfazD+zRaTg254cgiifkQx1KWnFU7uyoP
HxRmmSnhJlnaAqT4TDqwF6pgh/LQTMwWwhjqnYekiMd55r/J0HtUvinxqORMk/jeI1OMGdgTGrQD
x4xG9RbV1b3n5z8iP6ZUP9RdvwaAJ7WbtTzl1BwApBhFwPRUz23hcdGSjfSKbtE9elChWAU585R2
wew1q6G3xOMGiuBOuji7xnUceK9pjHXtJ3upInTQaPrZwM6+K3aJQBQn9H+FU94LfJ+Z0U2GEGXi
rOT+EXJFTRi9ElCykzs+lug5rJTPTWoAWyGjyitKBWSY2bscv3Gq3YQRJmhxxlPP48gOuGKSsy7G
9oDv3VYWVdbQHMzFa6eyo+v3F75FJRhKmm9lbqEgvshTO+oMMmGKx/UiCevisBriS455Ust+BXF+
Jb0R3A+Q8uXNGcOjUXy1lI4BGQZ+aX4kStvbNdrSBLZoYuVv4L0qw70TpB0/A2QzKJcTzjj+PPar
V8uVDlWiE9xqH5ruxlFfvg05EFQNf8NlKw283vpPiCjPggfUlr3twvaIuSgY7vQlDbtJSrEy4dtq
i/EZstkKGiD1fAn9WjpOeWGoa0+Gl38i7N7JnAjFMdZD1Z4tX15Xj6ZLmdMcCTOcMqcP5s/aCHal
gegyZFzuA+S0nfWBIHcr51rPa8jNMRZokAUaJRnn+26CI2i58eFJ1oZ5krlpxyUUtipC2L1mp09C
J7BmCJdce5y3dz4tedvWW5nXS4kMO4JcLOxYuayozDdSmhqt/o1e8Q737n1UkhML60uYb100PPbR
fO9aQOcFEfbdN59d7tPotXtaXBS/qLElko53AhTdDLP6gbHxA5i8cmv1KHBLatnAq9D+ZC9oC+1a
q2SAFA00M40L40hM/NEwQMgq82NOgZTz4Ayod/5bcEKG5aCWiyLQu158OYo40ir6o0BgFLtiF2rn
EOzQZMzgS/qt4rmJ1L52GB4rddKS4j4pIdLKTqkoB4I4P8R29ekv8WtLXTsX1TbHFNlVC6ZQMVIM
k6gOChmujVl8lV567pJwa5vJRicGu05jKCPhHt9wMIPpKIetUfkvVkVkQdjb33nk7GWrN3pyqdHw
3hksgSpv/lkZWpVpfHUzlLmm+5VVAyFO6iXQHwRs6I0Yd1bGW7IzyA0zlgj/XmaJVDhSoXQcEG1q
3rkc+1WqTuVif2hDcYGFcHYVhIlyXJc6zs8MncocblrmPiCl+kVbWgDgQlz6e64E+cmvDs9FUPEA
Fu6T3wAlSITPHzayurZeYi73HKGIxYGYSn8B7Vnimtmlt2GzlgsDre73hzwAw7CKiZYTY/OpyQAy
RqwP7DvFS0KSBkdl95JBq2NWT71mr03ZFcJe7aRG9dt8IxkBzeisg6y/d/TiUVY1Y3MshRtqGrVn
QbKnKC9YtdqyW7wRXur0Zs7TT+wu99DXPlHsPPVwhGzLP3CENCNOh2zCIVdCerTRBrh1eC44Fs4z
B6QJoUzGYxbZA5393SBSAnfc6GN/itPpnifEZZ1L91OyNDNqamdePixbuHoEoIPo+XZ8lP8HD0l+
JHAs23E8yaWKAOxlqFgZyRGN92rxMrxkG+cYTt1vWSjdlNfkjxwjExbDqgckRAr1ixBkCCzZXeSs
51OY4HkQak3MQ7zAxbCZjYXiDVZZedA7Fl4mZgAkf80IGBmHCzILgB4TWG7vLEZTPLGyA/3yeitc
4Kk0RwBYq+IQcZtbNmOaQH9j4FPetc2TnBBaJy4k5FNQJJvBT2oAlsPcsgFWI1A1BSVCVhIuq8ff
JRAjzONkCMk+SX0CY9AU49EMD7m23uQ1poYRONc5nryDbL/6aO3lDuNduY8i7zzl48fUAnpxfMq1
u0UY35rjtEJu8KR7E/ElzE8CdS87JTRU+cG7JCVPDttbyJOy5NlRapqJLkg+m+93a9naWL9+pO2l
OYKAzD/OGemD/LYsVH7IIuGHTofs5P3vXmzAac8M/WCFBArI5wdKRwJh0BnRM8fBPN+hJDDZYCGJ
WV53s/1sx/Tyb6h7DzEvSXGHcUbGOcTUhoSa+K8c+073LWuizau9zt7HX9TKN0dv2LptnGIQdEFA
HUihT43neCkeXaP+kMJ9tMyjS+ZLk2ZbR6VkvXDLpLGTW2lSP+dB/wZC3EvWddATpyYdELMb4ufu
cfo+8MOgWs95KpVZXbCt2Mlu0wXts1wie9KYSAN2ZSVzfe2jrQOUmRGZOzaMHH1DStUpog+VMkXI
ghru4279Zlo9aQfeqhoRODKyheZyF9Aw8C3oD1+13r5qzQRjGpt+kDVw4PY8MeYMGPtLBcRDS14X
uAjMwYANRO4i91b4TSpQm1F6CiQ1cgW6Gt8618BEZSpWMkj3qnprV7BquOtUOwH1oszeOzdfO6H3
WdJgVNHvXW6Z5JEHQa84vLWB95ha1kVbILrxzjHjI9z44THytCpaA8bTvmXBwBt5+kL+AfrAJKQe
1caTKa0tOmRnT7F7lrK5MQ92NN7nU8ztY/emJCSbzi/5ciw7TL+vbFsN8MxvswmgZDHcqJnhzRKk
IMuHmfOETyH/K0vTrfRI8jl4obId9i3wOD0M3tc30yifW1/tdJ5xNAUlIH+LoqNCr2dBWYUm8ZAu
SB9lf2N44iW4jdj0iWUbQo7Vtk7/4ttqL5ORPieeeYovDK2uspOHwxFDemjx8qY12B8Gw6g9nXAP
i/66wCKLZSNqq21jvVk9liEUEaw2+dAy01dlvFaDzrj7Rxpa4fmUZXwtmbcYZb41qMjrariXPwdA
96yXAjzRom9wKWZ0vT5KN4Ix7V51Ld1DdRzoAXSvP81VehG2Ko00eBvmU0dSGpDcoi8AmmPBML67
dFwU2d6xLMNgItsIg6JU4VUPsjcTzgp/XYXN68hz1zGBksXEp3AVQdjAZAXblLz13BtHAcB4nFFy
ZXcVH6l17GvNUYqA8l9sGAcNsoI5gSOlKczRJL662StN/FBNuEDWBxLL5HEL9R5dproXZVvfIc5v
2id54KE1t3jYd9xSnKw+UkjId4gCdjPvusCz41cHdtUBnE8OpALhEp+zbD5S8iSaWN9PHH0T30QO
Ir/U18IwbDRClsZ0A0XZZM+jzH4rTc6n/jVNmgeTakp+O7BeXMd4LvzsaoJ7QwHEOtG16jOlaeY0
71XjH01B+rRRk6/gW/0DDMJzRpMlR6/Tt//0QoM+g7k/59wEANQtsYhaAHtImScHIQQD6C9ySYU2
Ip+vMykzZblUDPJ4JzsxH+URTYE1dcrNhs6h44gBWjxJO8cWLBorWb2y71DoP8oqLefyvgaZG7jP
cvYKs7RGBedG1Uc5BQ95ON6nhGmsXWaF8CSTVQkKYk6AJ1A81vL0snhYBaR//9MC60tgs7aAq20D
mw0E97JP4nw2v6Ul+5TBpD9Hq8AWDOt5eZq6L01hbNypAlIOZROruJuGDz0WY4uEVo5ZuSL5BBbY
ueMGy6PLqEhOENMvX1q8QXTpYXjHGfV+kZSfFQnLrY3QjRO1ramDUiQt5YLtIWpwOU4jTkmbFJfE
ZAAAMcgBjOGl2UvI6mGO2P/tCDM12GWYDpGdFO5yduaeXZ2LODujwkMVHiI7eFvOgFP/hsXdyTb0
/78S9Azo6OrlPbgyHUWT51U/kwF/k1Xc6+E7xrcirEiwxh+6Z9ReAguyNkoifqaovUp9yXEGVkJL
IE16Sr6BjlORnx4tN3mItfmX3Fta0wuU9r2iGFxU/+VO6l6PsX2h/crpGWUFjNQ/jF2fGwSiWUww
k0bfnRNBI/uOnkbSqLVv7pB/gJjfO3Hw73cRxCM4ngZDN+6XVd0SFpVOzd6M3KfEBNqysKTCkx1P
QUZ2RvAjT9TSIr6ThWYEJwFfvbT8mF0yN1qQWtZoiN3QxuwxGJF1n3ICcPkFu5QFKte+NdsbPCHP
Wm4upSNq4q0s8djHwqLBgFROSKkYpZkLY/9efh3sK1uKBxfoE2ukF2qorQ1qX4LCCz4jm1dJEyVH
luBdpDjtBsozgaMFZZGWWcBkkWNDJ1kFFJC5Bs9TTkzOKsaFSGfJdWnx7mOe4UF2S8Sxd/Cu5HVC
oABNiHL9Umtk1qr6bdTypyZrsQBMjE9ndj8zD3ew3tX/yTWXzbJ00lM31nhI9cWaNvHkFMmVBpbY
22Xr02clsXFBSvuF2yXYl/lYuP1LWS/7yU6Phu09YQd+H+RhsY16/NBGfL/WY1mTGcUssjKBf7Up
PvZN+b2MkA9QgPVCFTurRjc3WpIkIpgHoWoDoG9UBW2AmwbYr8klgOPCyre/sBXeNOAd3MIV9bfC
o0sIg1I/syil/plFYONwXt9XCIwEuU/aOaDhMU7gxXhsbPGtwVyy204Noae17n8VQ4hDiE+T1+ZY
neW7JV1uyZTNqyg0LjbsAY3HRs6QNkf5n1XYH8Hn0uaNafjrepxeIgNuMCXHRpXOSXBsKe6hZN8j
97vqiY902K3XIqGvuV/yBZqlwCIi2UlFxBOHu8nen/pLMM6w8nzMFRh7solXjrnF5GVFxSDfql5s
kEbpD5o16Xr8E65kYiWNGCMWWeMUoIJnu8ZrWJhHn+SzHuhHZjBmY269+k2YhTJ8oo+TSQOezGsj
d391LsG/2s1f/Q8UcD+Nb17lxYTJa3fdXvoC+brwtg+/qv90hqzMEYatyoMsfsfipiccFopSJmtG
NKTBelym36UuQ6gaTyPOGypg6it5645vImeD3L0wiFf6NK5K799chTuk8Vu5uZwuunKvKPF9FPH9
t9xhuhgIemQzovpzXeKrUSGMDNUqL9/LKKiZeQ5kV8t7m0o/OUajnYBc4FKtTbeawYaUR5yWQcLg
kqkrO1rC503wUYsgvtixekhRH+f1zABFBHDcnNFdEHbjGZcxEo+rbUnAsN4OJ9W5/e/l5PUG9hb5
PnbXP8l37GvnO7Qq4k0J2Yqa5BzhnnbnT+UL3tTXOg6/lc/1IiQGDng7dnsQqxiRQdaQxmOdYr/+
inKTzictjsrXdLJoKyg+9qN0qF4TnevEJKcxmddRiZh5mE81UJ5rjx9FCNBd4RaSLZiEtOkjzubf
eawR6jPinNQFxJ50hT7dOVV2miHIkVN9SRawTg+qDO6EgR9vEJrfJnd5spJ/SYRD43gy3VeH81ZE
kPicwtWCWYhEh23WRtrqh8u+bfqbXHpN79ZQHkhQ5qIPf/2pODmYNMiYSzANjpQoLDF4mn5ndIUz
Pjv4pviNAxqrPctSl3VHKVS3Iyal1M+t8q89LUPhk4QjSuy0jl7kgsjbhsCUAWcMr2tPaOScmnEx
U6TFxieeG5j3N81Rj6pZLnKE/c4+vb+UcewhRVCe5XzvQfDlrsn+wwDgMBJFNZpYC4IXMvmgR2LN
yZoEZWihTHIuyy6kzOQRx7ID2BI0y0C0rQbZfi0yvXmKDhbdrGG0xwS2StjgGi4DzXJWZ8tSpJ3x
cmw4T02uETmPGpffNgE5KqpzikAWZm9g8Y656eik8oimSYhXKpIsyEctDVgVLwcCl+74MHCTZfVG
po/TDlKEghzI8TxGEaQErK2YGT5YMM+N5MPy8ktbuR+9bl+J/abw8v5kKXeLK8Hhu+10+nwqAqPv
7tOZcUQ5Hg3OAJlGVKqFFA3OlclsvJ9PQ6qla1KMi82gerQQI2oUXChvKBh21TT8nf38YXJowqip
42T411DWBGFqrV3Gn2I3tQwxTf6Uv0g9LHcoDD0YkNmbKD2ZgwLeY37aYF9F4PGEwUQ+3YDJHzCr
pH7K7Je4ARjT0j+ET/3Yo4D987IjnO1BkWNMx0/2RVLkf4e6pL1enhPoyywe52kc/Xt3Ct9cSDWK
YZkdqtvYsutzZ9hAIsjlHTMDEME54S4ZHZD19GoMyTtkjH6JGi6O9eEM3R9PilB27KWm+JpBiWOF
K5sXIfL0I2NaNSkmG7P1YrXx32LwIJJ6qHrt+mXIWZy+UJ3qq6tFV99iIeoiv2KlK86QyNP+aZBC
gsRAx6fl9/irnbBXYj+Igru0ZVvNtGhrIarYy3UIMujVVWoSajZxqmMEFeJ62nHQYXe+jTOAOUxP
AohhCVorkJBAUHQkTe9pVn9ScIHFhPUehshxxqzIYgjjBfOKyFGyq9gggfjCdFMv9UdppEih3Wqn
yuLc0SbanZbA8kyeqnB8ZFpOzd7ssaz6Ec/vtDCXneitoEaqO/Gd0fXqpXVYMQuldJGHt7YkN1L3
DVIG4iKjCo7fVInte1yI5chYfkWj+ZWkPEJO1lo8rv3VrWdIt0iOxhQEABs5nmwk4PhK/nMh92LQ
ivUPk7ly0/o0tTAo1B3xObuMY13sTcs0/ePNPoTDH31koha02Ce5eplwx4q1PJxk1B6TCX/kRCve
IIKiWZ03Od60fI/1whXq2C1EwDurdt/xQHZR9o6n+bZb2gfDs6862GJk+WeHIxTREIvL7z+L2dnJ
QRJYznc9FFiTtQMHBE5IyEar1N1MXX5MuMtMGlcz5LCaAWvjAu5pxsCJn/Qvg3C7ANmHwICaUpyJ
AH9TC4KbsEWebglIoqdQx/D9CUNYyO4cnMzFh3SQPA7d+FRk5HsvZcO1L/S3qV+ex2yghWdHnjqM
Bpnq5KvWpdXxqTEgmD4DXLQkTc8hHrkUdLbYUoJTRwJJnZkoHIMU8n1moY8qjk6eJeuomh7lOvlR
c7K68Q9U76esbW56nWFqBBo2QDzpcuyr8JQYl/k7zL13hoYHPGWuDlQ7u63eh4EMRa5XUHdXLC7f
1ES0s1XFO0tHnUvw+7rt2VKNmrktZML9rPN8eRRuOJyQKRxgZK8l84M9luBlkGA7UC7Xa/aN8WaX
8Ki4u4ewCf74HPThGMWbHAgO/5tTPoEEYu7VQ4aGvHCYuZNigxA5yVaZ+qXVnauP51SOXHnws5OP
gDRuyMpyCBgjCn2470LmORlu5n6HLTQafgcMVDXNs4dYVCwADawv6VbmVV/28PS1x7ZESab6ScPc
aeZ46Ip7XPkhq5Vn2st9AXdM74P9ggSQiO9316EfnaMOqFz7sZPqvi59YLwW4Vtc3WwkA/C+srNZ
N38yx0cKxHtWsXmrqKrdnCjXEGvNOtX/Ni2TYrmPHO0Vco/iOxpKZy3/u8Lh8C5skuy/Vdo6WJCK
O1wSpDEUE2r0jCeUmfj44STZW+DZmCdhUpw7Pfxrr4BG2v+JMkqL1nqaYA1n9MZtMAVc1HoH5P6M
t/SnZsN2M2oDI9XiOCCIiP35pEXzUQ3dDhX0R00OSg0KO5pKY6rpYRSEG2PA2NDHLEpZyA70xj/4
g/3QlubKGY0EkAWxs9Fjy1T+NYLwSYVojSwHtxyIfdlABaydZduemSVlCwdr4V+7gbT0Kt/5VBSE
f7+3gY4CxDvFNVzBsQke1RB9u7QCmInCxYABEFdMtZDUYbxTeExoIp68DC+aUoa2MTz++dtpsfTI
EdO3GRIjDmGcXui9imm400iCfCRMj8PFyHjgq+rD9qMzPnt/U9pDliwKDWaoVB7zW4W/zhgkh7QD
D6WbPeriN+LUULqRopdgkQMDpHZu10alXkw2DynVKlRDcmgm6KDkTGWkr03OU0pRWrSP/Rh/lSP0
sAUzhzDt32d0NFGTH2u73yfWfFBaeVJBe4zzZDMyIsXLw+eEIsqTkVaDjmiEqjwcJuAJhOzipeHk
sNwZ9TcfIdYpsemcPM16G1X6QPb3Zs7D348aaxAQgD7EZa1oYdRXn/Ls63H0KcJ/KpqA3xYfAj+P
9loI0ZAIAnEVcLC+6Gdt3Q7pNplJCUHWNGYuFwHLs6XYiIdv20zPhl5d/dzfmfOyHxCQOpQQRk9M
CLg4EpAKPWxmo4zKjQfZ7/32MQvqw8LfUBNUzg6LkAQFlEOJK+Bzw3HeVtMZsDowDGoufkempSiv
r27QoyjszoXMkUXPb9vir+CA9cTxg1UNuNdmpzJJ3v1+IJvk0TDyTdG0Ky7S6MZHmTxG0/jFR5PI
DX5Y4sbLn1IRxsxFZ0YpqDHFuGIly8oHtPOW5R6rwSfNB6XrO7pQ/ZdAZlL+FS34BBZP/ehsA9wP
YluHhCz7ynfl4AXXp99G4KAd+c6nYT24PwIwuOxLv7b/+KLVk/5TTTRAefOEhRpcZvQgc+E9yjJj
vkNtWnMB+DET5eHbxSnF3iLmeolVhO2dxH5QHEWwOnvHfMZlK0D2/28qodDzrrrzbNtY1zLTufMS
bCJVjUmFuykZH8Ed/Dsh+2ro8BKUVrDm9pyVKzcSs5PoWzwwGHUdTAg8ssQWdLt9j2cNBwFIxmYE
Xv699DAX6FlibJqgKd40+sxZC0mWhxCPJ4Km61uxHOISy6vIYlQeEaFMH3AOg+a1cKzMjJNoCMx7
AxB4WfqXlDaJy2Z1DAvpRqGdrrmJmutfq6l9CTyGptmyCbCRqMbpeTGMk4fHOqYOY+B+I+Q/c3u2
MjSJ+HRdComlsaY7yXjGR0Lv9ZUqjG/HbS7ity82S/IYiFlvwn6gnPnE6fspr1Oww5CACLFoIGpE
Oy0UUotyfroALW6YHmwmnbLxpkn87LUDoMU9qhdK2QHzgUq/KChqWa2exW3PKOabiRxZ3stiJC6D
z3sv+FMC1wJPoAqCE+e/68N4qIxpL+4XUf5YluVantXeUEdxAUrxi3Txk+R2i/NLDa0otNtbF/cb
LiAIZkfpF1xTHFYaHDi8bH7qOkTM8jRmKrk5hKGWdroVf4/fh5Vvhw/7DTT4RoLaLvHmA4/GHFMJ
TXEHD2IiFCv5SpliyTHcVGxXGBtBYIR4V+4xMFibcKxFWWHXtybO3kAxf5fGhHbHN82DxFIBIOJn
Y2wmzgucNTRMldJ8vhe3jtq6OEjfkU7zBsRh0hgMlDdgQtcGjBkn4I1cIpsDQVxWZHttlPFJLQU+
RBR6D18LOYX8jo50CiqPe0HD+DfBQk2s3Iy62bnTdII7LYg6kEVMu4UNM1uWE8WvqIg2HWIKb4hW
srpTjivhiIoVpTiryGUuS3fze+9wV8JskBjr+LKwXchlz1Dri32sPOSaGu4bQF/xKsl6chtd/cPM
/tqo3+OyuBdvdClMxJ9IPIF1XCsbltJgZvcFjzae+ls2sjvPZ782okvSeKA2woXX6E67J9DiVFNr
NwzvTe6bnETyaeX607jK1WqZ9CR4UC5Vt2n011zi/UaUbAGyiWxgbASJx9XNtxp43kIZJ9aqNpLs
nIjjcvawTXN3DFQKINTSdmnxQiR/4VkjYNnlJsm+ZpD0aQfIrxKAt7rIX5fIvsgCR591SPh4+dRu
q6jb6ySwaj53JYouXuZeIqdbE3D3NvkkDYzI4kzir9/dbnruMu1uMLsPMAZ20Pu4aGUilnBw+DDi
BTGQ5TcV2ZPn+ruWdHl6E5zRQhahYxPHmKQvfKxzEHo/eRZv5XZiVH0Q6yHPHF7iqQCgnSR4bBtS
C8oTk9rkGNvYtzQZGmnxvcK0hZDWG6AbuB6cVutNDRpXwyHA0HwImLyYWS2sq5FhGkubYy/2ijM0
+pe6+4GV+NGGZrovuvQol6Q3WERO678OsAjaCdpzOMKbAZaN6TinuGVW20/gQAkOpUMQ4Q1m1Nts
7Pm2Xb6fkR0GJuFAWsluPYwPptH9FstJ2oRge+pWTvVhDGiN++RBKrR0JPQ4IX88tHMyVuIj6ceb
gQEsU3mYa/g026DqCislQrug0km+AXxXmrSUtblY2XdPBB+zLSwXrJ3rRjcfzzPLC/5NSt9rvXfj
3qgUQrCVbazQvFgTrNqeAQzndHY2TO3vVBHEbBv4zJOzBmedPJnW2Vuj/Yi33MMwRDgolcmnWRIR
pgL7rHOdplq7OqNZsmki+bcuo5kdlD//LTPjSOD21sVkM8U8Sv6u5Q/HRqTpgk2SHmKq6qGqzJgp
eHqYZtz5h4RHuKcBacpub3nj3sHqSg6rwSY7yk7NmCNYg2aPcKovIRFMnURlrwgQYCfyzkyEIVvh
maaGdFMlcXfHzsaGe12qBCcgH5uV7kdON0vrxOP/UCHJTiNO1kbTN22GwwH7Q5vmVy2F1obFqVPG
h8WYqs0yDKgyG4j8HOqgqy/ie++OzUvR9u8m5koztGoYDc/s1Z8kah3dFhVTEsGlsMkeSDL8DKin
KrybvY4IFtSv4k0rvynDwxajTPzBmdaTehMu7r5ZbNRQHXwW4hfuQraCOovOZtzcSqp8HT891Xv4
nPhojnWCZsoxP8dN/FdN2V6q0Ahr5h6zJUtjHJ1O+5xdWOcqMIK5JJEgSS1xjJqCMpH2/WscBX+W
trxfxvjsuNN+srKtZDkuPkrRwuItRQIbef5dFFlrdKsA9tJnkImxoL/MbGwF1Auxf8j3NfTOvFOH
XWDpOvukoKnDCruLYHjzLDM1uYixWsqu1RPyuRIv+gaRrzmF93A6NmB316Qj2CLOaK+sNrpUztIR
OR6tbZ2q1jIbUNAZaiDsKXr6tb4wN60R0lD7DbWxcTjcQ4Q+DWmusaXCXV8b9TXxomSN9S8i/MTY
+tj60gg9+sn03PgT+jZrTQIepGe8lfO8eou5OzPFCacNVikEeKRYblhLdAmxE0bOi6kSBs3Pfp7u
HfJQAF2gocEDL7GQL3D7Z/ROJUW2w6znfNag2kgCKKjUTX7SuwT/3Xy9vy34U9UsuswM8eRJoi1E
lkuVoYss2hzBXo6sHWnbXmv8be5GJ7sZP8XROqJOwOWeAzDcQTvAWjK+uaTAe7xJSUg3IULYRYWB
TqBKvo4JP+rYUCS4x6l9Rj8ki2mT+mFS+N45/c4xoltLU7NE4h+cw4FW+LhXVvptBv5nthCDwC1B
KuQvRMigYL7Tk4X9dZhfDMejVePj6fb0DpRQoj8YX2c3RjdmYDlRA85nbvrXtaurHtd3SFo3NTyG
GauUILO+3C5/wi6b5yHVY6ATqjADBiGZA/VOx09mpXeCPGlNtjWabwWlPjCF68QRIVllQQE047KL
Rk57RKZ9cYIBG9Vx+WMGxpNupDjiaqeqXl5NDhgiQC5BGRD8BE84xIahJoLQdMeb5eGUnrGGGYjH
dFbpt48FAnMVx7urS2cvRYPhO/rK1I0j1lofMKUZEVgD0Nu4B1A7YvWyd1t1dohNaVn/qtNuac7J
GsZ/JjJCeSoBJMBbmDLirZNpR4+zS6s+scAD3J5cdlbG61FgbqIJHUsLNStIFFEWs/Po6t3HjEFY
wHVmOnuua8KN7KJhv5gfVEaMU8bHGetxz7XBUwDSZpqYl3zuz1NDK42s729StyZuh9UVnezZ7iwM
HMdr7lbqLqgtRC7Tqi+MARhLof6OraPhMcIdiBu9M3zmv77bo46OaLa5QCFh0HEcnUqawlkcRimM
ZloveDI7Q/cQY4mRVHTQOgNhgtFGay2KTlbUH0oylDx0QhvLsuEQOv/j7Mx2G1eybfsrhf18WIdd
sLk4ux4k2WrcyH2TL4TTabPve379HeGqU8jNa0kXhdpAwelMkSKDixGx5hyzbul86J8mjPV1qmZX
eR3BLrOZTJpuvG2kzkFSqhQbaUSGRMgAZTR1L30/fih6Cw6L6XfKgO89Wl+KXd4jeSZhNsWO2EyY
26wxIEDWyi5Z/X5UxQhcK/tMxvZloBEeUxk7j8ApXW0WNtMrn3FjyHwD3gUWOHNZbHUNFb7cI1Rb
7WXwn+W1zxz1h1Ih5iMAp85BwvXM4eRzpxXAcWSMcWl4FxPMe4N4gQIWfhZA/5DBwFbpvjn4UJZO
79/IgQbzZKQQo5OtRp6AzClZCvBRNRr7kvAaxu2drsJvrIKdg5dVRVpvuOqLWalPuUlDLNGgCfpJ
tkiscu2abDLxnT6d3vNQ9X7KeSsixpsqQadauSZb40Z/5+nmUiDcX4DEXJdxtKs1Zym5hWPJDgy0
fa5OhkdEs6oX/LiEIrUrm70E2MaLlK5MmAY7opQ2oEvv5Sjr4CyZMnsgjm/jSvVXleL+1Ebqp+tc
5czc5eiVqWi97t6LwHipIoJ081Z/lHHSndqsLV54PEfruiNO2Gy+SmU7GNeEb+7aQbnldXFWK/5e
/j9IDGxJnv6g5fAQEt189kLnCmBCDLYPRgktgfPEbvapo9x3trKuTWUVZdrecnDUWO1aqeKLxGjP
846NMraaPnOIqXbHek7RX61BffQH+2YonYntfDp87OeyyqzO7Z5ZSFJ2d2HnvyPLYQFPynDN+NTh
SNmkyuZ1slbHvlhWknxXNOFHBClZ8BWgi6E960rUv0N7rov6DbJez0LaURZVpY5stdBiIfpHBlq5
tnuW4nFmbuBfJui3dK2kYOPfYxbjvRH3S1+tfgCVRTMmKJ7kORVdyAM2JgunsthjzdktTQtStSwe
7qzxbj0L5mDH/gyhr3gNf6Ggp3U2DePGV7tLUMP+Us9hsBiDg6An0x8m0d8LnzGGzNYMX+pSffRI
Q2uHYl/SJtumvo+ZlC0vFRQTJjvS0JCDpVA0jJTtK0AnRoLypEeoy5Jp5KN5Vt9JECe9iOV4y0aF
VdE76TTrqW6wInWajxwf+8ook61KgkpIm7po426NBg4EgsGiSgLdRiO/KAVwLS7r6AeITsLuOfCb
3dhZ9/KTIhlGDNH3IeT9hlet2KD6uPFdGpZY7jb47p/I1PEX2mi9Yl1vcau6e61gadil7zEZL+wr
eOrSwGRXxnIBo0V3eWZ+dHEPJBxpUOeyxzgUv6qAzpdbDOBGXGpwz41X9eoBxYK/cH0fNRp4P4OB
TcnaubZ9H4zjJ3Sk92SAVmIn1bZg7tJ3xSvJWxdhBbQgDyeMUu1uJLWY/VCfaVtpQnIc+53vpz/C
KbtoOJbROMtAwdVqesg7eIVv5VNYMM8iSQ2RtYB0axBbERnWD1M4Pzzb2NVeXKPILFNYyF/Xhbn7
SEPai01snw5KlUn177yQ9XkUXLpm9eoVWI2RiWFIpnNiV8oZEn6XZTAbUf2A+VGSzjXTILbEbe+G
RqdDzgwyslADmHn7OOaoz0RqvI4OG3fkYcsJVKPgTJajvKgaKQfPLt28/ul1zS+1Y5cY96q6qDr7
vovpHPv9ujKoQ4YevHhDtq1cq2eJ0O5aYTvLEOvIQrj6u66wE69bQX02pc4WMeuLzGEnBm5XhfED
KZEPpadfJAOKVbl9ZTT2eUAvh25swEKtWHcQUwMr0s9TAnoiVhCADEPsZIS5eVKRhy/WZw419f4r
EEcec0KfuupK78RDrBdbrTOQ+XnlT9T9scxQRs8DBNGv2GniMuRx+ham4Z1Z5N6ZK4iTQue+JcoH
/QKxQUZF1ZC7qXYZ4HfjYvb4A3y9fskpfAtlCJ5yv3tU0+m2UpUzPfVu/itWi6Yae8tbmx1eJhGw
J6sD7QarRMTS9BJO9V1IdOeYZkAd+o2BAbJjNegbFou+4kz2C0pjvKT2QZM5lWOsyuDg7/JeZ0HJ
estg0YQZbxQ7vUqN0VrrpoGZ0bn2CnSxzBDsYthlzD4TnWwJxehxtYDlZUsCwnmxksWJ1dyrEmrR
smpRnBHquAgRjQH5i1cdTsxFb3dAShz/BwvQhNE37NwsM2jIvYlEvMi0cWxODIuyp1aFIXFRJENp
A55uJ7cQQ4rOXSoCSdU0UNjYjolIPcBPFtFenF4yDSe+4e2mknjxKAKiHjivoJOTizLTgVpkMTcg
ugsAxRkOMZpRuOnzjk5qurG84lkdxWdSyNUm6jOqWbbV2GLKYpfNocZ/cZviucyy266r2W7fWGJ6
q3IsqDIu3dChCTNr5geHxkS+Ir70KuxIrq+cdzPgD+VD4/nhtVnVl0nOJqQ1bpySnfdJbVedEC9G
D8TX1JsftlB+sHiGbzzSj8zC6L4S/Z7VEyMk8R9lkmia0GAWVfvgquB8RXGBHgtZSej+ivPujF7F
uc/8b9TeFCU7EdV7IGxYn42OuLAHkyaashZsv+JYHlcBHCQwl8bjH3/773/8z/vwf/yP/OafA+1v
7DXcIAxt6j//OHSAWY62r9MDdwoOYOUdC1hPwUA2hT9zK7FORVrLYOTvRvjsEKwZwklVhnijhY3c
V2tebVI6pspamtLybCQ/1QoBgx0Xy9YM7xGtXTbCybcM6J9qzFpKya6CTo2BYCmfwpzQNIQKOQY8
/q7I3id0VUBIf7a5y4rJrYCtOEyu6l0mqudAy/eBSNiV18onteUVEifNPlPZaWSZVSzSRjyG6Ui4
8sTbMl0qLdsoje2soqRcNX33OPn1sy+CGyOl/ZEJF3WgyG/t2sCUCQLedMgSJuTBhqLQsH2MyWns
xQ9zcN6chK5XVTwF7Njacb/rdP8hz4n4te+9KdpXpG0sHct4CFJrWyRoOxTMmnLMsYqgUxWMuMfJ
+Tx+m79yt7+5CcYst7zHuCTIMA03dE7Us9Qznj2j/zGZzVXEk6AmbDcnaU5EmY1bJaJHuojKXPDu
c1AvsCXTEABdGgNb72V4reQGZk2Qsk5zWSX9h9Fa+GBxjpV2z82F6+fXrY9mPod3gj51YdvNk1m5
j3Yo7ls7vVXa9l0n12eCH6f1uDAty/3EJ/Okp0bDxLG+jNlQgNL5QUOHdJ36LtOcXxVrSzJEePqP
X5QDIdja7JqwKiR9oU8VWnjRIlPTCO1FyTIauDqM5euMUN2l07nr40c7EOytybN4f8MH4fM4av9V
paKqcpT6a8tOSNCoVr1gKysY2wu3KU+Ui0PHmIe6D1bmVjbfSKY6dChHZZcHXjBWA//E46wdqBjG
7HuYFp7LiC2rTaN1j6Hl3NeAlm33WW4CjuMLSgi92hMaF2cBWzNwpuiPa9Ue5Pnx66jLuvHdUJ59
yczw1F6oarzxivqKttrSMcZfg4u0S/V0OMw8+XmzjIwWTm+eAJv35ISBh8tiDZ13LB17UmHNIX2I
kwmZu4eQGlH3anDsExnuX/f0u1OU9+e3ey1o2KYj4uZ1QQdXehcSUayjEL+WdAzRAssBFWDBQWHo
Ne1uioudXUFBRsbasL8qNfvwUxYSMH/8omkyPv67M5J387czilNvMDX4F+vR769NmcqFKFBObUat
vXIM+jwoGzABIcOnJ8YP0ih0/Nj6oREjXwy/HXvqhraPld5eh0DnXKAdxJrR6UWFbPvmgxT4EsXE
bgLidukM46KQVyAvDVrsHM+DtDPIC1lhNefMbPeuFuz7YqWRDjiyP4+f58G7Jq/db+dJrD3wcrex
1151p2O9MbtXHc/jMF5o6C45YyZVbFx/yZJzg1kJOyG5NFd4WJQNiltyojAdvFv6X8+krBufGFQi
bg248AvZAAuzGM96whYPzB42cGS3ucj8m44GRWoW29Dd5UpzefxKHJiTGrNZR66VfW5oobJGbLfq
XQUAEQ1mkrO5O7w+Q4inLIuPH+vgd51ND6LCJV8GNfFaRSrBTzvRMR+tr2vrM0q986qzLhmRrBpp
CSb2uTTJHj/ygWKpz8p/ESPzscKYHGHCAaR2NMCkqZJEVhHTcfwQsiR989Tps1qpEEhbpyH1uFLJ
9CQgVk2bfQd9RCbo8UCeeLsfeMD0WUXUCGfRqrJQyCKoz7Ga97W462PzxKcf+hKzYlYMk9pbZcN1
IvOAjgbrxmJiLaqyaVKN1rUjvBPvlgPj7quA/PYAhlkhKvTiCv3Z6MomO6Zv4p2vd59pMG7M2kME
aLm7np788dtz6HizwoT6NYN1JF/JSIVCZzyPQYNG7PyMOq1JmSAz9sFzS/PnPxxyswoTkNIT+A4H
LBlirQ8hS/Z2BtY7MRadEwc5NBpmxcPQFSK8JkYDjRiWh0N0nkLLSCWi9/hlO/DgaLMBkVleZfmy
PEBtRepWrluofoUY17mWvB0/hLwD3zw4X5OP30aCrRDcMFkUhYa9BPqa0jToihMvw0MfPrvtcdJH
oAM8by1DNyx6201KRf3PTnx2h9tg0sq6tPGcVOqFU5Gl26ZCOTFeD9xZbXZnabIpukXG4trx0W+R
RgRaZ6MTFHP83A/d11nZVwqjjauR65KBoCD3xZJNt/FaTLQWNAXf+PHDHKgn2qzg23Xv8HaZvPVY
we1orBcv77fsrF8N9Nswt5ya83xV2W8G0deWy2+DyMtGkkNC2oR92u+0Hj03MRimb5eIXroX3U+e
VC1Z25H2Iw/VW5mtJtUqg+U5X7byUMaETBOsXw2cl0bWbDL451mYw0PG5kQPsV/2osF4DZo0d8sH
yCPvReNednV3YjQduOHq7P2BTDzQ/Ujz1rWFFzBWwdUE460l2v3xW/G1j/DdJZL36LdLhMk5UVpz
5F4oqFRT7VHaZvu+DFbJZHhEJBgfMjzBIVikDxCu5zk2OyShn4C9lkNh71QI1ZFWobVw7UU04ceS
eYLGwKLKYHPk+GkeGDHqrOAkRaKMpUJrWqSYjlDqsMPTF+dNVn70DvyA1LVXx490oDSo8kb8dj1K
1XDMIOm8dajRFDSC6GcXmv/Z06vOyg4KnmoyAHRiZIkuu8K60wMFcXN0Yvoqx8R3t3JWeRwEwNi3
CdmCXAbpQWW2ViRnHtEYvHAeY14Bo2o8Hb9Mh8blrBB5ViLUuuWGlDn04ape1n14m4r+xIzjawr2
3XeZVaJQC2hq9Ja7Bg+FTVvHgdqONnblqV/KlKkWx6IdpmwxE7/AOv7JSYa7SiIHCl25aoB9p9Ij
WFcpLLOkqZdZKl6kVTqH++7o9pWhuOm5QPc/SB1cHxvwBaTbTaZ49d214tQnnrBDA2pW7AJV7XKQ
Zu56cv1zjwi3nGCh/+QmEDvz17GatQSvilFx1xbQcj9vt7bcfI2JcDrxnvz+sVPdWfWxWquiveZT
P2mcoqoZEYTQtCWUI1wm7OXDEf08/lUOLL1Ud1aHxmgMg2LghptO9mrG4z6La9xmwSXIyX5pa8lz
GNbGuf2VgYtxAVJ4SGe+vpFJWhGynDSygd8FwZkgKaBpjPvjJ3boEswqT+ODDwpKrvE40BpGLS5p
rhb5pdJ3KENmjx/m+1GiurOy49uNEElqu2tKwg/N0G5cAnmOf7Q80//3UVLdWdUZSlPJCe5isjPV
t3YYXZeq/RJ1wS8Mtifu3vfVQHVnlSdW1LSHLEG2kJM+9bFGexYwUT0guzv+HczvJ+qqO6s3Wqjl
RTjwFOkBwEfD3vZk/pma5G/BYpUQNXrGDoKmaXDOogozvlOqz5NS7m2VfvjYbNRK+cwgk0RFnJMZ
M1YLm/1YpbJuC7/dA5zGRMyMDToVqxusxWwnkXqHUxQnbthjC0gy7B+TfiFqOmJWnJLeEr/lmNzT
mFhgguTiUD+ban/dJVFIgRLS36owWyAPoGDWQH+fbFRJA5TpV8evy6HLMiuT/WhWXhsaVADqllEO
9xnmeZBHxV5P7duRV7PSaWjdvR/Hj3foRs+KmTdEfsuc313LQBVVN/dI1p8bW/FPFJwDY9WZVTSc
eIUGhxMcP7rqAs9oKdyPQmse/bI58aQd2G5QnVlRs4E86L4e2KTsNtsis/fS2qvjp8uJBZG2buk+
pwfBnk/yIKd3I15VxaxPzLEPXEJnVuhUvx6whGg2TkNcMjASo9zYTol2Yufx0MfP6lU7+BVZKaO9
jpzkvYExIjlwErJ/fAAcvHryuL/NjxrXBTtb6Pj9A/0aZpxLOCxPjDS0yBCuAQUJvlIJ7+GRizTQ
cEVy4QYkRND2PnEO8qH/pqI5s4oWVo5dwNDB8BZB2cnYxUdhrr5Kjl49QC7oSaepgwIcRKfhhHf2
epdKkZC+PX4C30+0VGdW7hJUYYNS0qiVUVa1hYlYN91NhhbQ0sXAC9gkx8keTk1JDzzkzqz2oVeq
qiYarHXNokMiYNk+ltkX9rQN8FhVd4NWvBz/ZgdeQ86snsStHpgtSSzIyl4Aq9AaN1fHP/nApr3q
zEqHXmQocAveakEUb5CZ7STjlBCjDLciAl+NmhIn2X5A/ZDQ8Q1HMqmqwn6WANCUS5vAx9ft2t6y
wNYWWdty0wmAB7qlnxjbBx4de1Z8WjvQzdoMxZpAepwQ6mdEvIrvTifmtAeurT2rOySv14mSawJ6
IretHLx7xcWbf/zyHnou7VlZQWvG6xxr2boC9DwG2k5+CbSdG9RoYFCJFQrQZkaDsXXRVo89qQP0
kFcm2IYTj+WBmZI9qzxToOcq6BixttoqwbNgrgpuXUFW24SBPDKGE8ucQ7dpVoGyWChpU+hiHXaE
3eZZy2DAzF7bzYkvcuhGyT//rcTp6Kgi9m2BqblE2jJJkAGax2/ToXOfVY6s0s1Ggw61hsZ0JaPs
jIhEuChOhxPj4NBNmNWKMI9Qy9aKvZ5a/ye2N7gRxGmQruhz94NBuTn+Pb52+r4pwfasUBSTMkUx
Xvm1qVnxRlTIJughXZspIGREp3TYEEAaRKV5Hkk4gQD7oA71j87v4Q6yyy4ZRFo5XrkToPLj53To
ts0KjNMXkeOLhlNS42e3oF2ddtOJMXfgs61ZaQC213mEiztrlZw3QMxvBU7r46ctH49vrqQ1Kwtu
g4o3zD3SG5gxlk2FykHPHzrDvQvc5P74MQ4MO2tWHBIl9Vs3oxuZYU1LEyCOcv1s5NaJOdWhyzN7
9FM7tkfVYk7jsF+iO6TAoJs6cVt1OXS/u0Cz570gQN2HoYytHzEX2kIZWwhAZcTIDH0ptizgvaJj
VI2fhAINKLKxJRQQCEaWAokjnmO73PYJfkhbvQgG99qdtLvOsnaOzBVUyJo/cScPXQX557/VDYHV
tW8SHu6GBVYHoFx1q+fjN/DQIJnVjSqznSmN+GjW44+S9TXKa4AP1cTQcvwQB9r6qiWv/2+nH/hx
BtmeY0yxit0+36TsY58FUfg5VeWw7LPmddCqbon9FSQKGaAAFg0kjjrkXugd3QpBSLk6fjKHBuys
vHgdLgy6IzzLLIepFasksK8FuMXjH/+10/zdmJrVisEpGhDtA5+foY2U6zNCyHlVDguthMxuC/Vm
sokVVbt4GZvjian/gbsoZlWkRIbdT13trP3SOPMdAy83grneXGdJ9uv4NzMPDEIxKyehquh5qY/u
WoAvoHO3xqaPzChqaNcBahYyi4rcCzPE+1DU2Vk2VTtDwcEiE7QMN7nxXLD2bfVCtOwbrGekUgoZ
ZfF7KVMQFRwXML3QPY0OAcFZsIta0irj8iY19M+g1u54L/QQw5zXIQGBDwEDqdFwrrf6C3b666zD
kcLqF9f6h12oJTZAIq+14raPILt26fr4VZBf9pvbK2b1zk6MAssF+JRooFcJAAEzYXbplAi4y5is
ouzVQLp4/FiHXoViVvystnXI0QBKwwXGjieqm7atr3Xcz+1Ur+iO7V0VSM001DTy6TeBwuiW5Ck8
sz2QSYtzliUbK8xPTV8OjbJZvTQiK0g12/U32N3PrT581bjYbjKsAA+9Hf/Ohw4hB99vpSJvFbf1
tQDzjuuS+KWEV2RDnPu5JE9FZ8ePcWggz0remKaiQBnrb8g1rsnvKW+Kotkc/+xD42NW6krwxbyw
CHkmBqFa6OgHNbZKtIgIuhiXvGV0OGj0+MQb7NDVmhWzQUwj+vXI33iVdlZ6CjcGgBwyzYvQINf7
+Fc6dJBZRXNdhw+zaxBeGgGWafeUuJKXAcYpzs0Trwj5+HzzWH1tzv122zO0iU2fxFw2DYWsa8BQ
9Gx/qYJuXoweNi4stMe/zZcC77tDzcoY6ZsD2neaSLrtPxRdcO7D1PFDsINKr2882LIdZH/6Qnd4
QK7pkRFJFEGlUrRx1YUFLjIilfFpBDkYEhYlcCo1sT1xcpa8c9+d3ay+1JCd8zKNg43nDfti7J/U
goKbY+5OjbPRjp5k7ADp3xm+Uh4Q2mW3EjwT5eW6KP133W6XwvC3oz7uctjlhPKtxqG/TrCgKSn0
G1NhN7Kc9Eev8LaDbb+ogkjTUuZRyd/ozKb1wb/sLf6EkOvniqKD4vkRWMVPdWw/tKTdxIO4KdQY
yruSvgwmHMFeZ6nclf6VP+gJbk+MvR7icyp/3q4A6UKVZG9qIfrwYXSdZ83A8jYCrZIG9mhUbmq6
/Atd7e4DYO61koO0GvVb6BSkTuLvqnNSYJTwqbTFh6mPyF7JUHK0Ty0Q0G+1vaO3120oLv0o2ftG
cZWPxq4HzkseF68M6AgloN/2Q+jmTumiXyLLNxI8FyT2NrfN18qJXzRUha0iXpMoB33qazejOty7
pFg4/bRzcu+Z99OmoNAuRd5dWEI5I7bPRLyPNZ74aqm5MZPg3R2LjSxYBrkV5Dk0i07LLzIc6zWI
PahPA7bcMj0fcFJF4fTUjZDLuGWt7CphUWOibuDe7LZq7wHvgmvlja+RiqVT+oVwEvzoiG3CX+CT
y5rH68gnx6N1dz7KqQIHuiiYeye4rKvkrnW8KzP01jROzTMhyo2ioSoGT0nDt157XneFwbZZONjE
LFv/KXn/qC+g/CV4lbTMIYNNUS5kZoCLV6p1SQvVzZy0BDVZKIKurCcuTeAfx0c+hoPvR/5cRRyF
nap7DgZa/Gp73a9vA4FvQA7gnDSLqQ/e9bA4LwLtkcWnK8rntCPjuCgJJSD/xsARAvGkM68cGx+d
NjakQgfTs94aCL7GbZorG8MUF6lvvmnDeJnLKYuMRgEch5+9WecVOaf2mL0M2Fny2oOEwNQlCSd8
iSA3YyzjDTSGgWHWlh6ZGCL56hZMnbafTBvLsgM+015pKL3zxN/7dfUUhKR0WC3YlzTceLETLoig
vIz4uLpko0ZGEsHh2xvMp2oNyFFuYuztIGVNSZvvbBWtNrlA64ZVRw5kvJQ9aRoS+K7PYKh6RnuV
EwLCyKnYuWtxutOFlI0jqyd9C9znBzbWK5vUHRC3JjwvcR2E02UuPCLQwaotlUoRazMuWDg3zl3r
q1tbb7gKoFXAfaKIaiAjsgMSUvAnz98QNvYDQ9K5NRWXFXEUBnSCLNEvc1gPkZ32bJUYW026GbL6
TM+8fdz7by1BLBFEkiwIvaVWaUviNd5iA4y6ru5VOK3xRK78OOorNChP8t40st8vQuuzrsb7nuuq
cROrKr6WbVQhsULAmk20NVDZHh2tXUcVuVK21lx7cHmX+qSf5/BP4AABFuRLyzGQhvV7lLjRuYHf
uEa1PFRGeq6zyOBvbpImPvOT8bZ2mWeJyXog8o2n/z5U2G9NbJytLU37FcSM+6ZqP+Q2vu4415Mv
bkLuZks2UylpbZly28K3CmQyCw6AEi5TP3bbKDDOVVv7JeNlLdx3cZtd4sjGT8vLxQaAmrY+Gxzq
nSBBAO/fEusLVIKggPmXEr8RkzmATkb09WPb6QIMLaZ7L7B3gaaMi9ISD/AaX/QWO47pQX6dMDTg
ciLsw/nZyHBQBHuAIcrm0UoBCLvDk16aVwFaokWtwAPGiYYo1durBKBUCqZInoP7NgvvMtP5SEV+
0TfNz6BP1m4Z4lFViCKuSueiaLWPtMeRXNfNK/p92Grp+Jzx5kyYmFtuxDo6i64lsjtusd1Xotto
otyLyCQIplNezV6hVzboN2xgru16eO+84Uxx/BM15cBc7Muv8NukIjX6BpchCpcxMlhcOMHa1oxt
HAzWonen59IjKCE1T7y6Dx1sNjcuE+GnxKkiq/XFehhstg6aK2WwxkVwAf7HOzF3PTAZ+1qc/fad
mjHtWhGMiNfC8Mm37V2H1Dnx23dvOqVcNA5U4q8K/dsx/KZytcxPkIKBoFyGRXAdRtadB0uDl1d5
1Y/pvRX7RHD0VrtooootsQonEybtIUmv9Mi4IqvhZ1uatzZ6CkQvu8y1NobFtTAj9g8FSXmBv7Fd
EAbIoq8ntd6ElfiwRHNd493H5bKNVPUlNor72kYjdfwVI+/Ed1Or2dTcGYJO0zQ0uX4c3bdm/6pp
zoU/KCdWLoc+fjYXbzIno5Pco3BrlWfd1H5WMPBNhv3xsz+waDFns3CnrWu6ogG99tzehG7WAWU3
21OT4gMnPzdekIkwkKLuyoSC6HrSwT2Rr8c6M+iLqzqQU+Nm1QfeBWtLz9hXYMEnO9wZxh2a+ePf
T+5UfHN3jNnEtx1GLRepHQDGjheTSuIQKgxwap8DEx6HeWLYhVeAqTbHD3dABgQ5gPP4bZAnTWZY
5LMGm0DpwCH/9Py90pOSp19DhLOSYAEajB8SJV7n+Y28FtLs7Pk4mMN1xBwIo8qiZcrbW8FblBiX
gUfPX4I3KvyqbPfkuNxR7rshE+y6r9Zf5/3ffzHV1V8mu/e8GCsEgc3sx3885Cn//Y/8N//+O3/9
F/9Yf+TXb+lHPf9Lf/k3fO6/jrt6a97+8sNZ1oTNeNt+VOPdR90mzf/a/uTf/P/95d8+vj7lYSw+
/vzjnQkDXti7Dz/Msz/+9avtL2xKKk/Mv22F8vP/9Uv5Bf78Y92ObxmP4j8/69//4OOtbv78QxHW
34UEfqDD0DQDshC1rP/4+pWl/R24kum4/M9y2C7hMFleNcGffzh/N1XT1VTVsYUjTFNqP+q8lb/S
/q6xFYewBOeKiQkY4ef/fvWbfw7Xf96N7x2QhrD/+mQJS9N0UBs6HA3bsuhRzjY2WOBmqELAVsHz
uqsB/ueQhjdhbf6EXRgRQMvCKm1w6EIfXTIPN9BWaKu01tZ9NmWENnTZuV9dI4HJEFMyI1FsPqaN
NzRMnp183Zq7Qg0/ywqslROlKZ9RXyqWvvVl3KRrpu/gnvfEXUTr1CBsT8vxO/Jke+nkE1CAnx3n
dBIA73YH9awvpgs7GFiVQBZaBO26ylF/9M6yIOjnPGImtURn6Ja/stxHyC5SkGlMXielvUfWviuz
HpymVYPHdvo33TDB1IHqy4L2wtDNK+GpMKMErg8fDw5UIy6AVbC2AlPw2DbA8As2r+xqvFaQAgRs
pQfVlZS1j2N/Rrd/5UADTjrAU2RPAxUxuovUZPlTWeWOsI0cji0w9qzcxWyan4U4d4n9dfaRDrZh
pL1/rhtA5oiTX+QRUQB1n3zaIl/BwyFAoXbihUoMUViDlhL2a1kpzrK1m+dpnG6q0Cygihg/nMT+
weTixqn1feICmMoMcnYY+u9W0gZnpA7HK419nlJfp71HtVAV1DlR/oNpUr8AFxGSPWFFS8PqHoyi
ejUtf0VVOdPCDugWG8ibySMTsHBIbVL0DzsEQJhsYjV/LUKvZ9Gs5SsYTgSOqhayBEylAVslWk1X
2y6up0ohc33Q2x13FFpgCyUqg0QLg3NF6tkjI4W0LKRyMJPd13wsuB0eOrzQTMmMHCMSQclsKHXl
whTFIhjGTweUKbhx7VeKE6gMS9ACYG0W7c84zO1ViYFiEWZdB/ArDc5LB4JKGK2MtrqKNHWt6giv
cTg/aZkF1dFryPoBZa7BU7WLMGKBllwquOzXkxTM6+wo2zkSSztL1kroRRdd8UBIH0Zbr2S/noUS
fQqTWWdkYM9OicWse2PnSTBiHiXaOvfxbRehOTzEDh6fh7CrWTzpeY9ycwt2naDQAunS6A8wKqJX
kbkQSM0B8IQCTUGZSNFp/WaZ9lW86kOmQHFPS9H1QTwST7Qc4fI39POXTB5LcnVSc5O5CSOsfSvj
Z3zl6nnrEQg9jeWubH81CVEcPalcxL+QCz+i4JpswJrBZGarsrGKG8UVq6KPxqVua+QBR+I+CFzS
ztQ+XgmzZUKxJBdFwfHY6IvR1B/yxBnJ9bR3Uc1wHCLIzTUJB+0YhBuouw0OOM1enjdjrV4AsYLG
UJ1h2KdtasnIP8O2aaDD4h8AoCyTqNS22ZgQmxASfQbNijgHbWuTkpzpqQbwSddXnZ+0i6jIarYX
GKV+YCrrMQU8VrM+Rqz+S6tR5XRpaa8M0T05cmGl+ywhhwq3S+1l0VkQArv19J12XuOA2SdTciZ6
T6zqia0YIKT72KhhV7K0IdEngItYBC9CUxiiI1AcnQdGBRG7ZOqTr3IRrrycGARddZe5SLL7CBa8
l15FXcNopHEs+UHszGEKN1o/WheqzvlOFhYvAYzESQD2Jxi1EdgtbAs8pV+l2ZmW55fcNu2MnMCQ
gL7pjduWQExnN4W9t2Xbm+OGHaJdF4ZE/k0luyXUy1LcJdPYXaaT+VAV6nYAGLNtdPjvDUda9i14
DzcY7vwEDrJvxtvIvDalkHjKyFOzYrVe14yyYVLOmqYj5c/LLrRwkKkF9m50VGcRuPEF+yPIramP
br0xnTDYIVxziKxpfrpeeBOm+DpVz8fFB+qcwFd24Eh9vUzVVJ5uI1jBulDMivfR011iNyGu9hXh
YiZR6kEFQSWN0utM69wVM6EsUUiuFwmZxFAB9ZqnpWvMrcfDvlZwzcdkkLSKfsESbzhvjf6Sls4l
wX4oqOWu6GAzqSeqNxsL8GMVHPb4Su3Jsht0g7R3G35cZiZQ69quW1lRuu4Kk4JLTiQWVZPMa78m
D1OZSpyrxr2pyOVs54BKAoqw0lKgEw356o4fnIt7zZ3upqhqr5XGdc4hbKKDhPdCf4ncK3c0z3IF
tZHjCspYTfWwjHPIMIugiQjSGMWLSrkndZMFKS6OVZdJl4adfOaI5xkd6k3WaAg0g27Y5KKYzoOs
fByeTStJJcOXF1Dv7Vt2MFMlOOt8a6eWBNFyvdeWYb3Cob+PuxR8RfuLqAb33LcAJBmdeHa0ejn1
ub7WcvOqTbCy+0w57Y7Ep0HZe334M2vVbBXXBNimRUHmOSl8thZFG/zwcP0LQoFErW7px73xcmyX
qnUjKM8vOsu2RAyfpm5de1bObMx9Cx1eknFR+LyRPGyvtfU0QllNp4Edm8q8rX2Qb9WFr00RM4Fu
pxl2cUbtIL3zEYENLKVRwDtqjPr/knUey5EjQRL9IphBi2sBKMWils0LrCkaGkiozAS+fl/Nmu1l
L2MzPTPdZBHIjPDw8EfS31jFpvSPQzs/AVTH0FoRaBZpdvzXReanrJgejBWD60TMEiZEQtcdjzzO
Fg/NjAMq1cs1eA2UuxhI/vBLnkpDkmBOIhfBQmAqs3ZKfX2IjHY4kuzSJePNzC2bhC3hG6O8mwYP
w7jm6zWtw1Zk57KryCRV1s50l1MdbUQ92+RlEH4v0ak6fZ/725NjYvB3yL2FlRNX7fZUBZN5tct+
2mr8sCb7gI325Rq3D1/1MknzIctFwdNreuk8EYph35pyvJEEjQwlm6Ju9GhrFGejfdQdjIGKqTW+
9XheZNr45jOpJC8aVJiO5EHJiSVjyquIK3pxmws7Py+9t+Bz7adTNSyPVjt2u6V5MG3QOoaxnqp5
PGImgB0ueHIzDPiLN70M6uw64iNS9mMgRDo2y2UjjyrBPh97bkiOunPnReNrMPp/VNn/Gj5HQZ9F
H5kck0ab4jkXLt89a6592H8bTkdOze+gNDQvcj6rAdFUjOoouVCqKOvJllgInVxa4Esow3mgDPKy
jCDtu+BIAMPvsHbst1sOOYIgWCAWuEnkF0Uy64aKVJKUZ5E5pgdBlj4M7S1TZxNkSK4o32A7nAc9
3TjbxQm6e1OutyGElhgYEHktNVk5jGh0eDaWMGahPjby4TSq4eIUjKEKEzL6cHVaSy9dprXfsdJ8
rRNTkWXRTimHeIVrOJE5LPf9UP2UWmHcXgLCeXjWieNPiYgM78oaxJxTFsUhahK/s28XF2TflXtp
nGtnfiXpt0rC7O3kF8wVXGdl26Omhl+3W1WZv/1Uv+Zquhky+Er+ygHZfVs6cw5Vx55WGUqGSwvl
qN8I0GtL0m3ZyX3V0ri17fXY5cTDb4GbsXZ6IzOuOrueTnNHbRO5BUucTn+Ym1bGomFInjW/Jkln
u7prQTys01PhlHdq+lwtMWIy/rYLBQbOPDFA+2i82yCziJ6264eoyNhFy54GO5Pk4FQJeQ0hVzKk
FZtEDsxVQpAi/EawwEuNVSMp1XYrjeArDMNET0REba3R7aYlgJ30SA7akyyifRltH1Huz0969G82
nmfO5pmaOjuxX7MPpup3rTk9ype2CxfSIPOVd6k98h+BC5tMmPWrAeFFkd5cjYmM+mueRIfu006x
FHhDy4Vdr1pWBHIuALSliFdq6tgYSHLTYILIaLGgM3fmh1QtbJCwenTR9q+PWL1uhGReE7KJwlKt
zYfcN0kO6IJKbj0bdvkAaOGbnISDYIDS2cX1ZiLTrEeeB0Li+oTK2w+GbM5Tbr/yLDbZ6JJcpr6I
USVIxb2M+OD6AtJNIee7QM/OjjvodwyXu9y+avn6KHuPYPa8BxH31Enzibz0z9DgWnZ6J7H9a/yc
s9zVOLFir+g/jHKfNYBxawUHjhjJs8V57wU/1kowm0mnQYreCj6VkYTdnZt+e51rkbI/0uz6YeJg
9Oa3bjWY5TXBV1GBw6h19LaxzdfDcmUiAeGOeGFkajiHiMkH362fc6f964zboRVFQNtXfooBVAqr
6jvD3si67SK5G0awyYxEWrB6XsbavlcRlNsaPN52LdP1Q23unsKPYqfjk6519sdw89dqVdAMwxtj
2wDOqtVP2e0DLCt98S2aBmBl3dixSTGMR+3T5dFgzEVgbORsOwk2irUIeg/UJTBKBf7u0Ym+LfnX
abZbfR1oeMvGLpZlclLYH4KPYp1N/8u7K4dPUB4/q1OQrDVWd7VYru4e85SZucM07iB6UyZEui07
TeecUnxd/Ggl9nH274OFCGXRnXJhPbXe/NuTTXcInfyAzmMdotr7VxDtTLlqkkh5UJOijjbqU5e3
dhL10ZiAMezSjWgsdFqLlgGAmTP46ZYvddoM21PQW1yDuVG8V1P26NsOO0Wz353aanDiQRF/ZmwF
+3Q2bEGmRX5rOElPvMjZG56jzW9TvO9UtSJV1U3g1esLkNDzthLEYgH4wsFF7mdWsnNMkWlUmqkW
cE1V9G8dHd8jyYn0qYYdxU5mQR4RSVlX/l664UrUMktHXbnC+B3GfdFEiiuCK1W1LqnFGfhqPvFL
tHrPuWScC8OYirTHZUqrfzCbcgXY0e1b8ljfTySnR+c1cKmyxNrHeOi3QtbHTrQE4ncrhZNLpk+W
vxU1RZrllCvAi6FLWy94LybS6OqqO2wqm9NAMFnpRyoXU5Eeugzd0YgK91yp9W6h3LwL5n4/maZ9
tK8kuloxSYDOhqa1JY27wQpbD6JcC+jt13mmDBnI2kV1GNj8y6OifsoK8g9JTPyYjNaB3RhyZPLu
zH0ffNaOnay1r4A7eeSFsb6ZiKX72xQa5so151RvlwEOVaw/5soxUV1850Du/DmfHKyEzE6wf0Gl
BtJCX7/MzpVv5CSK4p2vAnPUfzfy6C99LIfu3RG9c6PIwD6M2nrPa9uC8lPWTyK/q4NyPBKhd825
9gY+WuXfVNrk9vNrdcw4hkYHvUFY3fLXEgY85uXLZmJ/GXLXuvz3w16nCCVkWYLY5y6Vtc0kzOas
9TdFnv4Cwrtq/oyK614xPRtAG/ShT9BfboBZCnoC0UTh36jsl+uHs64P0jpCqbDb8GBIjhDXZwYa
lNblqtzMo1+d4NNwoY0VcgZH2tYRh1OqRR84ZLu9ZffEfzrWZZiIxau9ZaaNE0+F5+P3YCB4qHsN
apOb/clb90u1ZiRUQlvNSkITy3z659clczeigfwWv28drcY5j5xjTw42UyW+w44nPNACPUNUMnXY
MqYBEJCoQ+BmQ/tB8Vjj6QCS5JhH26K7s02/YmpVM1gunnje4tFaH1ujTteKR9ifa3KBLRHe9HN3
DmvXOZEfAN6FnI99NxnLtZfM7spxsOCp1fAy23Qyq186Eju1q+IkKPFIAc4/vcwhVNPyumMDI3io
QIz5/hhhGiXutwRSY8xekThYuRpnHtO6FDOTQrklJPCdjWwCqQJ9a+e4VZh2ZWYSKLeQQGfcGy7w
lpJBYGO+8/I+GP1YEWQ0L6yHEWaTt1uRWPr6/0egoF3eOJP080OmuOO1SHU1Eh+czeFJ05qkXT6r
9zmD/Dbwyto9h1rnrOd13oDhAGR0XGc7B3RP/pKR+N1iA2k7n1zkJrv1pu15I6tMbKZ32nBcCJLW
F0+ARl6DZCUKMy2rkTUp3yIfbKNbp1nolGkDdckNonCvAWVeNeF/qIEIU3mD8yMuzJjMMClsHKSi
HmhOjVaRhfs4sP4RR2JLjKwZHq95gTq7MnyLBbWjcVCJLJuj1cpZGuhb70rH+1WNRUMJ0SYdSbQf
FWiiylhZNRqG17lHZzS04paiyORbdvhITHWZnaSBWtuU+qpHrXt6I283TAFbougdRt1vuGhp45pJ
JaLm/MtkI87mNvhx1cv9okT/wOMse72mxuoFt5p98GNtHU3IiPed9xrIvrlbNZHZAEH8pPqD5zHf
k51GpvMy3Zdu9VXhHH2NfNIvtV88StfIYkpTxjHD9LEtkNQF11rsr/OfZfHWl3C1+VHO08oAms+Z
SMjyVNg+qkSZwXaPBknysfOGJ+EKDZyI2qABHHZGM3ZpPm79PsKNBNktCNI8qv623LjQHLFfOgN/
lOmmme0Me2O2MbrlTrBvtfqXc+y9mKnQHVN2c7lVYcGmgAfXwtvs5VFuz97EkNScdcSfaVeUM8Nd
ERqkMvFTgdVnGc6hgWe6ywVxZnMIGGzVwZOqBHDOnDCuDonlya2oinqTeEtJQRiHrgj/lDp/4Okl
qF+1FGtr9hMaqJrVe+XU8mdu29tltJsPt+/6tHa1e2qmMDWzNbrzaTVjQ0zDV90t8Hr66eEa7qWb
ObiXI9itOmhf3FwTzlsA6iF3Pq3FDMudizqmecfBPE+3IaJQLIabtQnNi6NW89L5lZc0TuEcZLDa
dDFyOQ1l5bz+94/ZUtBzA6eIVW6Gb6O3wV5o++i28NrwTXfXaNBs2Y+2Pe8jo7IPYUibAUhU30cE
GaIY1vNn2XSQBob3om1WxM4MWxJZBk9jvoYHp/XaUyPa8sIaKknJ9FYk8Mr3wDcVWRyDl9YDsch9
p56z01qa8qdtVBFPTWg8gHJRkIyAfVrmRl5l17CFVyLJJKW1JCsPs2v2/QfWqjq2RTW/2E3H3RkW
ZLVOvvvgNR9qDcSfNZLh0QDslf73j0tWJGpe/yKL62NhFt1Di3r4kAfdzDWP5jlSR0Mw8hdvNyFp
nnvB9cuE5z1wKvOUy4CPPuxex6Jhwl4W5mVY9Isrwabi5bf3cAqctOA0oAoO9g0Ti4OLYHI/ddHJ
mYFVMWo8Ga0/PNGmuumS++0dwv07NSOMnH6sodht1ueKQcoys7dgJlLMicJsZxsu0L3RMS9cPB8c
9+HBF+VIhP003lqgyXYGv5hCLyaKXRj5jbj+RW7+bnFK8yznnunh5iznupOYyuYnAT5vAChK3nwl
HyAmaoQSVn0tz/ib+ap4zeRUHNY63E5j0+ePxVpnu02N7bcW5z68bBOoMuq0S64z9d/f6P/3K//3
3/QMNK5gw38q/w31VJM+IcoEG019tw4WedGkSKdtTeJkTlojsDOqrmCsugeGsBRv2ndPw2AXd+R4
sr5MtGqnb3UrtnurrBHjnUH+Fb38qqvee+oDtMbej1K4v9ZjOHI8EyJV/C3W7LiJbfpHoXxaxep/
GtdX1+5y/Vg6oTpYA4vMV7ZhJGznYrcdPpKyFo+FOV4fmlC/Dc1yTW7z+RosP9yTE72e/DpE1DXt
8sPtKmRryYqtNxfA6XMVHAOUS7lo95Ep5fDWi9fOK4vXa2qrHdkhil3t76gMt7+b73/UYliec0Vw
HhooQAeJCFw1j+G0DJ82HdteavtzlsyPnG5Wf0j+czVQ2nXrJcdQVuz/+8elMCGaGAk+mPmu80h/
iQoSjH1z0BekHufFbdoiEZF+aAfD3Ft6zJ+BEcN47OhiFqd6b0wuPiL/NY2L8p8xByVLHbH13bpX
NghYBgr5LcmLSqfgk4iXZg0nZZBT0HxDtMClSuAe+K62JLccUXkIw/km87ddOxn4ckzjw9zE7TZx
jWULCwlQMyDY9CvihgH/jYsr3oLKOHGJXlYpOzxcWZQslpUxInGxf7Oqji3IPXCHVaAoy1+VD3fE
J+w5MezzrBkKLdDuGHtp8oMP4DV3sjQFpuv8vJbeFm+SPGZWq5LKcsgdt3ssTxLugDesUAwbtV+7
Qt9u80TSSBHeaprTXb95R8umkSeHnFbaa+/tvnAPwZrtF3b49/MwOXH7s8wbyG9JJKGYgKXSj6Nh
stW3cC/0JYnUKAEB3Gxq8VtbdQ9ZONwsSEZWzms0ux6Loq6btH413RdjXFPSNw6KEW34bT9tpyG0
7vDc2FSpLKu3fUsKpQfJQQiigid2oKp2ca71AFOvNrrM0E8AY7yTycWIcLE2diQIQZUWBk9SZr37
RlfFTrJOP9dULKNRqL2Bqtq4Tp5aQzMeMI0zyjHsuscXzfjyak1UmX7enuwp/EECl0m4sH9A5fto
b9FOG+LdsXlR+AUr1SBuhCqYb5lAXqrAv0TSFGwzoSZYXnVeKrRuplXVjtKKTsX8ZVv+eQldn2WC
iczY/OzTRO06olMn1rI7/GIssAwfE6zfuJnWN2uKQEJdI7wjMMh7d1+EU9rrYnxUBZ0RCtNVKaEq
4m5lLlH+zaMcJFBd8PtYxe1y3VuAufWPDu1fVC2wRLtj1LrtKcBqnPc42BgR26moIG9W4jKsIrV7
GhFni75Nhun84D6qZjtf5wuxXPnUrBxUsy4+GSJnN6pu/6iZBZNpDX+Jeql0LRKvbGfYpl+5D413
LZiEGcVwMbFcRieRn4IcbSsIv8mWjBiEzaQ9SD5AWvTBHoa4qLyHxnl0wIOmTFWX4wwageNd570+
Qid4b1r1UZRcFTonRWJNcov9OwA0dRwUSGhe9K2qBRnOxrA9dpRZ0ohJ9az3zbVg4++u83N6YWbt
xFBuZEUwKUcVOHmT8SvYP8TeWjZXmBxT8xI+hk+mklqXT5ZxSbuacAzkP85ioWiUiPnq2zdNd+c3
PDmBx3hNbguectRZICPCJy+4DYk3rpSbDJhr43D1auJV62cSBfem3mwWfPsidjMCt7Psu25NbseK
jjggyXvgYMQkKmNt4hSYJjNeRxNfQwbNof4eg+K7VaVKIh71iex9vJ0kuS8zXVXI2Txy/Mf95F4m
tpYTbKucrQBYDogmWzxN9HooXktPGYpQw1ixx7Np0Ux5AV91ExVPls/gxuQV6skPPNe+Ec9FACJu
Fu61/hHpfA0eB9SdeiPyEmuRUTrm6CV1CDPEr3EZ9wiYbREeVUbEfMXXOsgHNivcZCuphthB3ZN+
ix+psRGpEUnMjj/Ft6kvJAnOu7ygFtvcMK4Uub5DOWO/xccP2h0PJICPuKwG3Pwtdou5JfVTkhdr
ecSpq6fiuk09+LhaK3/idJz0r+Vnz6yopVVjKngjzh/Hy6wjEkOfyOUF6POH74mvSkp/71pRjCvm
3g9Iwl0c906GhUg6yhbKy50VIurU3kZjxHkY5S3x65H9rI3+GFTOT5dB+FlFFjvBWh1Wn6fXcah1
uFMoR8NPW97lFT/ZcTDQFupT7rk/4UikfmRd5SFpnaZN0E0V1Z7GTNysBFrUTBTqhlokEF9Rw/Am
LH4IxduZ1nbDvOvSytGM5zH7Xqfgwe2M/kZwBvgaL/tdMzXITAI7v0790txnSI4WGBDEcH4QTFTw
sn8qWGVWxEIGMeLkaYfN59ibU2zglQ5cuXM7xEIjbwd2//lZF3OgmDa5N2VZITWvxnvJPIp4RP0S
1m3stMVhVoC1toVl5h6GYdwTyp7XQRzaLEgIGHyjy0ZAk3f7QuDDNmrr0ycHil947njx9rQ10Z41
HLiRSWkv+j5bVJ70vXcxeoSOfmimtGP/dgHGlprtgCXZ8486BC3g8/Mcqxp9rYotp3aPfcQQ0Bnm
txwExFgWfWw1K7ZiR3FH2GBcWq+oUumVP/N1or5I8C/japA5w3CjLYsQKIzii7UriTEi4AvyAmL6
GdQzwWyQjvu+4zHl9EbSiweZVdRt+jnLtw/reudl9pPtGu+FZz3wc3/bEBcRelGrpLqdpc08juXY
mJCfdte524vOc41/mTMuwunDZgLPmAPVsI7IrPOI+bfH0N3tov67JPkhptTBk80Da+P9yMssjC13
NhIYDTp2bHXWznwm5P5zg+WxK80+TwjJZhqteElrTHpmb6aFzYySUAyppyRoapN3mOIeIFePUfq/
vwRDf+cU8xfQ4X9BbeWofh3WAe+pgkcmVosAOckBqlu850z6ZdUcvbY9CbgOiVdXlD/L7ZqBCB2H
LUKP1g9uPZO+c6WBTH7BOUgUQjos7t4qHf9o409iAnSOzOiLMdJN2S7Py6B/+nHqYJRmV3JicVg2
QAUOCyJp5x5c/WGH93AitoPGdI7jqCR1AudVsrIt4w1Od5zByphFebI0+LLWV18WMVQz7IID7qI8
roejzlYrzvvATMQqyAsaDqUJURKm85/NWpBRw/oV3Qq7yC+IAYcntP+NAuuNVRa4eswgDutWvjnW
cSn5DQO9vgVS37srCshigTAMNu6VEB9FlQUJdw/PjWLW4DeDgvt4abLwigORkK+7Y9u2DytAtIKD
hg/XOCpEgsq9ilwSqn3o3qkB5nwRXuxOP2MEMOPccpKpVffZqM+DwXiU1YcfxKgOaR0rgDX+XcLt
razCKRlNF01wcJaYrLNpp9HSdnlphafVZTIfstsz2wJ2nXqcTMs8iTZ/hA1LpnKPqeHHo9bbiaD7
or9/oM9BAWtY9FCjs6vNiBlrlLQFY8/Rql5l3d7DFpVsQVFLRTPOJQlapQm6xLMUcl7ItCPs7oep
haeOUOAMRBJGLEiwjFqTgmHuZL48+TNTOjdUy0nOfyczQrXtG7apuhKsCNtturjOSfrFSysM+1m1
bDFhKPgfiKF2+jnBo8y+jV4fSjme+w4UZAbrMxPqzcky+HDUaiMfvNW8+tb02js2n16kgOY1OEq2
2OqoUdzI/yZzivD71f+Ch9e3OLT9uuejdepXs2y+pPG8ZpiY6qk7+SszqplX7ErWQ7dDpigxLxvz
VEPN7f45RIJqrvxDm0OpaGvxafAOX1avOrJzvN+qwXgDXZTtzBw4HNMnLxVe9tT6/pzYG6RdCKt2
0W+xb+macqd5img9MVl5O4kJcye8PkPTefEa9HFDKXVnAdM4NdgYjzOLlA+jxYksurn94/dsaw6l
+uf5IHcmv/3eFB9Ak83ms2sZ3Z46oLhgm/NufCnm/WI1wzNtPAsjQ+99BUxq/vvfXdu9qwZX/1nb
q6oROfZD1W3GwbriuaNw6e5aidaIXivfCtPFG7vKfytbqdvwr4IVtsuHon2zQostZNvJ7+gGjdPE
iYA5s84e1GJsMU1I8Gfc1tvx+gW3/Zi2USa/nPC6d8E6wnPYBXqvrHK7cR3VwZSkslCdDJ+B07FV
waH4nZOx8t//jqX+sXOc6MN2ubEp4xrIce143Ci62eMrTm6Rv9qOzx5dKHa6XG7FGP7yChf7lQ2T
tbyy34kJizfTvyHI/pGOAOCn2a2xP3E1SAPbxTBx2zCcVWRv7LNOfpV2+CKs5p5Q9Pmxkaok1YAH
mmL6tHUmnlHX5qgnwVwRY+oJdl0a4rU82wBmmVf/ZkQzbg+wp2Q1MQdwJnaKSBiAbje5fZh4a/5A
FEra586ZiD4YPa1hgaGzFiYkgDUzYz8RlvmxlfYPj65eSuwk2W2BUglBrOO0OaISF2m/QAzi7QD7
7h4adw4TCEvfnoeTXPL51B2VoDBuV7v+W6sRvNLQ/Kuvl+HSMoglyZ9dOIakBFHHVAxyb4/FE/VF
fyy6+R+2M2YHtnzFKxkx+pfPRLuVLD5wt0YZtY7ktNEudXAU0k0zbc3avHoQNNWVerQUBU7rTHz7
/XD2V+semJxTVgBvXEx3hYMPat7kn5AXiGeBtq9wnG/ZB68hA54mDN7KxYxSiL00bDgXMI41L4Ui
3nlcltQ0u3NUFyqdahR+SoA335yx1bRenQbyD4XVu6oc71aGJiC8zn5cNzfG05OE1oBn4lrptgAL
WYJyX1joZssVYg0z0AOyJZYLzfpkhN57CBuskaU5WoRCGchNJV7RqTWS2d8vmz+CygnJVmqmO+GH
N1Zu6WTJh0N1VbKZysEBJZagxW6wa7bHAj/JJRJiTGefnjsIP0So7fuStf/WHvzdNJc6LTbHSQOD
DIpBAjux8ui902q+Plowvpw8sWfvjU3uCNT2v00yoOzD6F1zZLcjreXYyOdWl/Op7rOzvYR2QiaU
wD5nn0LHJRJ7u+Rth8dMXSZSU10r9I+RQfEyt/rxeuFMzbh8tQHPg+uRI8Unkca1YbgnMVtp0I1E
0NIFdmuJ9ajcQPcqirnc7VM90kdPp7Cxt3SYmrMzW03SYuZiUjSopGDRFcFohywZoLJz7vbtycOA
bBEo1k2CuwCtmOMhwOwXYvLdaJW0DTXH7jOshFcgfOM/Wg1lvrVWJtPRgotR3OedwYUrmz4ZdXts
epNW3NpjLyAQqvyIAojaXHMwSR4AbNLf6Wu0GVZRY2KcSofiZiNWy1o/K6bzMZlK6B4UEyIb7vFX
XWNXpMJPCZDdkq8onNg+u+v6jxleXHf59ZnSwoCuf2qsmbDsyDFc6d8dlszi0sNXjRHxPvTd52n1
FIq8cyESI5m9706BdPOBxcQNad+R+zBO9VPv7RgzDxhUFZWRerW2+t5Z7YtbspZHsrPXydt5ail6
ArCVOqtjDK+gjdExFrv7tCb31p6aF6cnqY2W1YgF5Jk8nLzY99ydZYDv2JbhJkekV6LsYrrtmjX9
QGfv4AM1Y2ZVrxR5dgrY6aUwjd9iyn6jcH1mFHscosagMS9figgUod+GPoYO26FeMvk61CUDIYab
BQXJ9M1L2Rk5Bs7s1e7tI37dU1XfhauEy12wZpm5HgkN9yDeXvkgmhuEQRKOdPTea+zVfmuFqCc5
ZL+A1OzW0EdDj7d+bh88JG0KFZPxqtybff0zrtUnOtgbSfe0zj1ryDamovFhVDS4Tbt8TSEFSltV
j1sAak7qwdlBZL7BNbwznYsCGfMybtWcestXZGl3JxsfuN7q62O5zs++5sxrxvEf3u8vI0BmlVic
fO7UddMcsZH1nbHtdJSE48KEzl9pDr5sGwf2auL4WzYm9YZX/XUYF8bRltlJM5VgeO1lShd+RjGI
hnNo201CYO5tveJkbV29kcTpkTECfRaZ7Wmj/ZAZakgfeE7iRTgRFE8OUjlaEDo5Q32B8y8gel25
TxiOddopuh+fjQOM1aTJ60A8qBkTavuxVkSIKNv4a6Nt8/bvjMResVc4bvjdz8GD5eVol34Mxrva
lbq7H3ML4iPbydeHDYE25KtHkBfFQ8dgoPLzL7EsN2TqvUx4LEZffao5q2I9N/98YdNI0nwYpXxG
buWuXXXsER3EMHO79Tpxj522q5iIaZiAPF0cDzURdtdNRRbirL/C5QgalLvFhfXpztNLx/c1WNEL
NQjjRZ8iqTVZa2ZlXkpS0rpoxWJkl1NM6iUYs0qZiUcDFUAnZQyDCIRgGY0/hcaOMAxGqhoKksJe
jtvKz2VtoK46L4PQX5GmwhVbW1NlXTy8HvsuRzjx2VFYWFHB4oSnpRE/hjuQHpSzubpEmKLo71gd
vXcc8Rps3B5j1hwqvOS7wfk3doI8jGuaU11zdLdOfi/Y/WYey3L/ND6DivWpPJcLqUDUymzEzHn1
nOGFPkxj8BHBsp1mJm2k/j04Hl7l68f6V8zkRvhRwUctbC6I/C5X3huBP6CQ6s4GCeg/shhBUdBN
t2P0zPpXwDc6sJ9t1fDVWh6pusYj5XiJFW4/ec/Pm+i5dKjtv5HBbxPiTeRfQ7/M6n+VFjj5EczZ
M38QeXjVk8vEWjpSoycCePyfMmhfG5vvYNqUTA0mISXHNhBwlLJquy2McUpkOyEdbfZt6VDpB1RY
W+m8DeRpn4vhd5X0Ukp372CSGXHPiuZvlvciN6udVv6dD4szFWLRvJo0XGr1eBsox2Sd85lNgmbZ
dPXO69YpHlqPnQ5OCztDiMKPdjMJGQ/hyt1ZWW1a297FlN29XDcw6Hb9meS8dhGBCV2wjelmz03a
GMVtoZ19KVtUTVmxreuiBVylTf4oL7vzENZ2QiLCBNNyk3nty+rfZi1XykZsSIrD8nqjmAH2odF7
HmoX+vTgJHNQ27hgnC4m4fJe9fo3MsXJE81rE8hnxcTV9OxfRH+GklhmZ+fQuWQwiFm8YnTBU908
e2ieUVhMP+z77IkK+GThfsCsxYFvS/MshqsVyYePAbQ6kXN7GkacAbNHO2lW6FldKymZszkGrHYS
brYmrtWrne0yffb8h3YzHgHlMEiw6uuT7SWR1O5TzTcotydz1xwdZ0DH7NbLEvZTYmfLQ9CZl9wT
is394lSCaIojcDuttX4scFiNBrsWdqS7dR0vk48vWQr6yQn7b0C5FldcZbtsxcioZ7VnwYN7M7ez
/f9+yUv7txi7fg9EQO00Bljbml1eSFLw3HZ6X7LgKDtqjYagrRKJkgRKltH1BE3a+fIE+qEFYb6U
KyL0xFCYd3fJ3duOxKV4WcrXUWJtfdkG43c2Jl7jqLxhFF6kbLiN6SJKHCrLUMSasHw21c19FXCO
6KGwUiYmaq1vlNcR4pWTmiaCu6sVuvFQ7aihEEMNxvWZ16ebiUSIsNXvMjM8BnLIkgg7UYyONnDJ
F3e4FGDVs0EZmK6BGVrBobee/KWixrU8/uSmep9nM5k364z+8VkQZb7HA4rcC5A0KISRTIIQXk/1
jxP7vuC50J9rR/4wLl4ZRfS4ZnifOy9/t6f+Eoo/5nXyFRqp6bgHSZY1prgW2nUFW0tTb+FLuPsf
6s5kt3GmzdJXxB8cg8GtJGq0bHm2c0M4M53BeZ6vvp7IqmrUt6hu1KbRvTESSNiWJZIR8Z5znkOv
4AkNBqwvr7zIEsIo9WcXzHfK6j7m2UrPY1HfRVV6TCQgeXTLhpgNi0jMfM9r5bjDMEcCpWW4Orkc
N/NT7jVVGFnJjyiiKUsFtNzTGsvTv5vxk5jrFgDEKQcqn9ndM7R56uflL5YADlLSAAnRewiZyRsn
HWrhA7pzM7mzy8Hbr10N24N4fcukVJ04S1Bb7w+vbuJfheO/yRVzhrc8R9y8DIxOojMfEoJczqqe
Cu207CjrBM5Of33XoRJk3i6mcwvRwfjSP6Pp2aw1ZnoYeUp7WXA1ouxHk+A9NJzgOwsep9y4Zoz9
L+7Yj2EfcFpzD/FUvcz++hAR+chmxnys8rOl7gu3/QNAu9mma33wKMpiJ9++2WZ8b6KP+MI2wdvI
mIEX2A7Y2bdEIAeUprlpbOq+hjYLs2hC385/diB8NpBomIwSqVgQQrf9OGFCM1N701EsWwyI54XB
sxDkHS28PkcpuJ+2p37r2zOY+31lQAlZhf2IdYolte0fl4DRkAgEnZxYm4xx/PJ8dnvlUuli9uoS
KONpTuIBW1IE82JRr17Dpt6SvJh2ILboeYm6ICxt9adeeAIlwr+rGtJQnWGa20HO18Y2XylbKOmw
5MUN43wGtKM9lzlhqRb3QHBOc27ptSWy16KhJcgtPNu4hadAnFOFm74tfttFXNLtZd9lGjhFpHln
Nm68K1NxNcaZ3FTO0jpLb4c897t0clrIM06fhdw1lg4nzcZLUU1gaj/pj9vYh3nIf4kuekim4qUR
IwZadgBgpjd5EzHFd9Itcihi0IpRzjAEScOKpScWxW9YdzuxwnqIi+pk1B61RNLdjor5s7XMbZjH
S7DFcmFFvJXkv+NdFOOKnFfH2HZ4V7beaBPF46dZHjSVtEyePWcJ/W48urhBkAqzZOflNnW2qDVp
bXBTksI2jJSN/KYrBGcLg+hCbNAIPSW/JuRHDJ2x2vsRgO68oO6WoRyKtLoXcggO3eo9G2P/DakC
936LKd5ZC+cMPCWYVvRHh2d62TGtXGSp5xlDdo6FeRxtiI9uW1SHrLh6nvEnWRZmYmQhrB5VOIry
6cJUhtkyHszIZXrYF1XF9lVUJ9NjIxwIZ+uuCqoK+XEiE+DlGW6pjGHzZMq93pkK1/sV1Q6n+WXZ
e6SzhnUyz5hW1LCGeW9DTFqGvdUh+YN1YoER22TInB0kIRRxfnfVB9YTWtA5V/KG7Xllhg7cxy/X
7yqywtYRLwGmyov2OFiF526NYq1PFRVS9vy75GYIA/TAHXpEaLriYzCQvSb5gi7TMj3Ld7XTcibO
uopegztHSDSZVf2pY5aHyOQwi62Qa9/yT4yyP7vsOrd2dc9NTD/mt7Na+XEdrlmQ1jSEg2Xu0Av4
fT7UX32GnCfckcG34bNaeOW9gkrDqHVxtzJBd7NaduOp8WJ3vO+iw1NWbuP2h+UE1kll66dF0HMI
ipD34q5j8AfaJX5NY8/ZrhnDYrxKe7B+NRXC/hWI4nUQ9gNMomQrKt6mIaAFWWdKMDwR7JHtJU7p
bE396ncpU6YMhNnSqX7Vi0BvMCi1q+KWBLxCf2L+2BAaoU6vaUNkB6O3Xm2zvkZGuTOs3kJp4jAt
qXhCAMiOyl/tMAqin/HaDVgYy3+H7P/fogf8AzhwTX611Nf/6f9/YAzI/y1j4HlokxLawD8oA/pb
/pMy4PyLWnhXMo2nRt3zXCAV/0EZ8OS/TCR2NzDtwHNhGcCT+A/KgPiXiYEFyoDtQehwLQ0g6P6T
MoDH2XKDAGCAbTueZf1PKAO2bf2TDgJlwLfwLAW250shTH7qP6kWCWKJV3ZCwmCr2u1oaU6FN7n4
uMkjeAb3Q54u2GmsWwIfSC0sKXa03pct3vNRMJ+A77nx0YQY9aOQCzLXU+qjAuKRlhjCOvajO6fP
tm6rxrvWTW6z45aHPIhCaRLoCCx8FF3acihGI7Rx1EhMCmUWmHvRFgcSG0iDDuMmxicPaVCsoZMS
TDBm7xD5JeYuhkMc6/84Q1ftZdbdfOwsYbG02H9cdVJBCMDAIJUa5cdCIaRjUMSJ+zxYFROA5MUw
eTKKIHohPUZqkmb5bYQpcd/NBW5dQuqyS9gCWAEY/SCvEdXnj2CujkPDlgZb05vKmuilxeFQD999
YMenlGA/oztnPCylMZGzXL4da9jba/NDWQ+FE/v7BJFna1qNcV097z4X/bZlbv7spGtygDf75egw
SCzoN3Q9xSaEodESE1KTSbZpI+Wyl+Tsz5L0lwTRZT0beou+MmcmQrTau77Jn6e6cO6FUsPW70IV
LQPtS3yHAgRwMOfXpocIYRvOeCoWc6MG/hozl5ABsmmLQZVeqDk1wup+mElIUcUsx55JF7M5p0yx
65PrXvGQzayJodlYNqipd2SedOPHbnu0DIERvD8lgil70GflDi/CkYh6yTkmeoi77peDe2Sz2qo4
GUPBJt5zGaf39FRTMVpUfITkUeU+M38a1sS7bTcv9MaD8Ca14o6VeaN5+0x9Rr+xu/VoLo4ZWmAA
cT1lB2mzatsezg9BKfuuQHivG3KCuEJ4EYu77LEP8/BuOJW+ecvSXALgH4xRadoWOQz0OsJTqgW/
unHF/ZAiB+HDsihg2dnEVus8GM525OYIc/wwYO/9sTJ7Bq71nTP73pGiIFwSlzmicqLs7UOfkg9T
abfPe2rCa5vpQyHXnezSy2QX1WUgvkaRkbjwnuxmqt1SN65PErkDgg7bOJU9tcGPpKFjVjVRsI2H
5SN2mEYn7Ny2ibDzMPHgBpsesLQoq68pM2dwjzs03Q690GE1jhO0B7vmSoOQSVkRsY7VJz22quAg
tRfUS/siXIUxhp6DYsgP/eoFmbLJZ7ONNyv31ofWsrb4JR7BiNib1st5xSSHju7q96Fj4opHN42o
qw4eYz6ksO0+fNUmoc8Jf2yEvXOz6BGDy2fuvefe/TS5bxH27b07pFk4q5ITIvVKLsSw2iT1Z/JC
a2d8sHJ0kzzJ5t0iNE2RY23RJSOHfuZQRsjcNuOhAiAknpjMOEUzHaYGWxcoyQgFfoJ/W3JR++6r
UGLjBobYUyTFDdg5d6XTjbhiiyMz+VtpJsMDzuy/cmcbtD/y2fuyy+L3qKxxx6zB3y+VhADZuB+e
34RTU3z6fbDuKkXmcvSqhHT3MuySGjFlnBg2LxbBfbCLS6yz2SujxBbzC55u86Yws1+lCqJtZXi/
0rUZjrGfvqYVw9dgXcK0eioaCyB04M372rN/xnK1OM9nBzVyH08jU6JcxG81pAU6mpl5BLXQKRbt
KIX2KCHJCmi1qTw2rsNWcBYtc4vuMrrt+xC7gEu9YAMvONj6vwWTAT3Btrf95DDHx8N1UFHwTNQY
iWC9zTFt8gVyrOYvaKUZarUIG3/iUps+cj89TR3sF8Ptb4E93yqdkZemIIFipK848kuZnKPc+dNk
wbkWw3NePVk9G1WH1rMttvxv7NIX+imHnUBQiCvUXTuHpMcZ86pNQXOpln1ZrR0Jnxmm80h6dpJU
pM/ksmhe2aceF8vcghnojZzoD32KJDKJKNAL/rjWcYtFerlPUwFyeirbfZY/emn1LZLoJgMaAx3n
mQNKvzEH60dDANysSTw72QwWlyDuVC9HG61s6/CwGKppzxFs3HYL3kSVc7UJn91wj8cUIumu8Y1v
OYo/qo72TvKIL45g7lg95pbt64X0uzUNcV6leHcZgyFy6U+zwtfi+p8xzx/yIc0Ry7SNozAipzp2
V4h3MXOurNuPE1Fsxbh6WcZL2eBgiBX7zLi7LJ38FLPiSZA/TRonYhvSu5iW+zj3zkwl5HTnWg0y
Rt0yzTGOaRb8AOnYXtYAUE9pCHO3LsGr0bZvw9UwE+ZvrXoQg3XAApHP+aCvX+c+7hiiqKz94DBT
7pJEz7Tddgkn6dwHcXMoZpv4QDKlW4/D2TYp8eASKjt4dfztIbw6PS143MzFpZ2fsyS6VoVJpPRY
9u6MGch5MoflCY/AQ+EPJ9M2flSGwegh+zYKVkEyWavtPqWMj0RU69EOpZ0mUwYxPvH3oi7N1sI0
2WdjEL+syni0OXaO0UIceT0upfmlDFwHjo3HNEEfppOwr8j4MVMnq2MdHNP4XWZoSOw4TqtarhlL
zN04ZZcquTYDmIhCvmMYQUiZ49uYc6Yr3pK3dlg9JtoulMOIVDDXC4KwegUKBBqWkkU9eb3NC0vT
ul5X23vO2uXcDVc/CT5hogBKZnCxq0iOZxP2Y191bPLTqN90TX03mSCJcubfGmtqbYgYyJ0rwDj6
awRGYL5L4v4crcUDZ6Ag1DSIziv2YBqITTXtLvOqlIz7I6i56KhqLHfuEnxUPdot/M5brPw/ToJn
YPHGJ69wX/yi2w/l/Aqhl9GTfGX/FmyhuWFGr74KNR57bibKLh8tSXA3Gqmo6n9OWSS2Rup7nEEs
ayd75pL5yucSx8x00TtYN48BcQWeVM69bcdP8RQsWyGqKwCRPcm/Xy75hU1B1Dycstmi/v2nGYF3
sd3lMFWQaCaPDBiQIKwmMN/tAuxyGjS3qPTfKrdFm9HBZXyDXHon3IkgRKoywQI/h+CU4mtqDPW5
RVJyUbtl7CeHvMR64vE+9tWj2U3dsWanzue7oNF3jQbMwH5SXXPp2ZWV+bQwPlmnMPDxiA4o2XbU
hX68fGe+WxywPaK8TBKWzMx+EREzPhgZ3fA1IixBg2jbqoaIGFFx9p9+mPTBIxZLbnY1c4YM1tC2
+/duJAee+2sYD90+6y1vPzMP3XeuEY4d5+kAfQ2h67czzeZ1NK0bmZw3D6vFzpCCR71JTLqIGcLG
DdlURgN1U/gXcqAKtZKJcDXSFwjNYac75AZE2lfiFvhPxvxqLeqo8vGPdBrzoU6b8jR3RrdFk3ww
Rv9kkOViEsLWziESPRS8W5NOuxrGY9tZp17VIY3i2HfV6mNuWgDXNsPOlXhWrc7+XlqgUobdcThg
rDEJpvtugcGuWh96F09WqT583yAWntTWOUNzIuE6GtmWoGm7Tx35gviAVw0bbFXEbBnNkuQ5fmMa
l4IwYeNelgwiE3AqPaUDqEKZd4b/cmAblvIcG+4MugbGtWsOhg3BGJwqV5D7PQIssDIEkdFlTZiL
5QYqypmjx5QQ+rZb3eemVK+SuMdQ2uWpZ0nbcZtvatLQ/EjvVTZvY2X5j3nyZRlEIHvFkwbQtYla
Qjdt3No/lii1MX/DgFhcg+iCsC+22yhOE+W9bCcvlAUPvhpLBfnjP1g8eV6Zc3GYXBbxJJ/OI7iB
cHjyzXm4/OzMCN2zKh66aWCLMLM8z9x6c039ebLiX/Wd/Hto1WM2GBEYn2av6tXaleQYsPt8ZJm2
gXBB72J15yq7C+nxFRsarjseP22OOzr4NLleERWDmuaNCNUNYsGWbt63NMYHly9WckSzM3ct6YQw
if3ujJKPlYQRIQ5q9khZPPy0HB7zCxoRyE9/y1TM2s8WNxQc6CKcnCtrbXl0wcUYET5klkaNWMMd
3vCIJXZFyIbDW4Tmyhj/KdMx9KiKr2gPd24hg9NYSuwkNbQN79VkH4Vfmwu7TY+QU16tNnlaa/ke
gbiRI/MtMMzJfvJrsrd25F3byThh1cIoOKbZpp7n5cKv3RdJkV/WCfCwkSBzdRHiDD7nKcwDnwV6
ME5WYJ6TqrjESY0ubtBkEDDBYUIAWrMrijMGGL6d7kar+iQvOIetKMFDzXlYFkyfC5K+mKWQHIED
nHzQYhYIYLNmrU679lezwsSFmUMxqz/scRYNzH0UllzJO9UjBlhll53w/qWGxlxTZnXwFtkREdBh
aydn1pund8JXj13nPvd4nw5LwvkAaE8UOjh1mjo+RM0KwJJe+xCSDEtIYPMFfWE/FT1A8oj5aT0i
GftOQhTDnLecc9+bIkESs19iqzWOVSt+yCaYAWSLH/YK50waBceq3gureL4tyBzbhOa0p8DukfuT
9iC98dkxxmafVk6889XYnNgpxyJ5j0T2NWWYybARErDxUC2cvor2Bqdu19gbI95nBQk2EJJJf6L5
CFjqK9P+WMwqTBiOQ7FyrhzRCWSw16Wk3X12G1QmfVRnBFzhUANgM6ele/77RdhQ2cm4E+cAqN3f
lQF/bD/bfSgM8UNFH67Ru88RmJZtW/DoWEBdO8aabHRS3UzK+NM60sndA0uAcBRD9bgL7ORGYapB
fkvvN6no3rpxB/8gQvwe/I560Ork1HZ+tYuuwGQ1peTQjeq5cgnOoz3SKDsS28Qd/AjGLyJhNxMn
yH6SOJTaWEZWsp3SB7tETMLTQ3PvZLEowu/B9trDsV/klfxQdesiEBICUlKKvygGHxl2Kw+0NFqj
iwlYB8evfxsq17sb54EvRizupEu2cGMJfcgQBeEt8wrnTuuMeRMzP7D4J+8JBr9g4xLEPLVUGsHi
t9Td33/9/ZJ5TUkBdvqt6pmht/7SLIosWRcjLmW2eW8nOVRlUUXIwoUzMoNOgvPfL/1Ekv3vv6w2
vm8pdSSxa5VPow8zqitN3j5yOLNZ5ZdKGVZY0KiyaUvKDexiZsKLVWDTM8Xfoac/LOxWbsaY3ZN8
8reM/duDzdrarZ199GKzZwcQVFvT/HDJ+T3l7jICIcnMw8S+bafGlJ2u2dHLmuIX6zFtPriGUhdZ
uZdoTk6UKHhPYp7dS4muu+3icvgAw6CM7LhMeAoAHtS3v19yP8BJ6xTLgRR2s6+yBjdJrm5yoWl+
dqcFolXCIa/iUc+oTab3DjnWe0+W9d0Mho5YVdxvHDFWdwp14K4Oyl+x4097dD7rwglH7ZohRoJy
e3XJDQvTd4mcsZ3SNRWbpWAsPyV1zXaSYzgcRXJRcYIcmk6KGENMObotLzN2rDc2+e+F7K07BGRA
Zi5TjQbgw0UVytzE3Na4EIPm3NpWR4aF5aBBPwFDhRt7Dcon7t5x33WN/cA1/Dlzld+Etc8EL6vq
VHMpxHEgFPQUsMekg4b8yIwtZzuxPpAttiOinrHxooDWhO2FIoIelJmcHmTOsDzyCWKRzaWp53fb
eQlb7Db5iHswU2mC/uYyqOBWhUGcxJG3bWf8Adip2dmXdnBoIqTffnD6XVJa5FTx4+9m0o+PGLqK
exPJwWEAszW9tb9UYxAOViQxl7hgWsgcuklKHPkeH01yMdoRHAWFWttpSoensh3DjPMQ1rOJvjyi
64+Re+vstsJI2jQ6wl88eMOYh4YEtMQTsOJ+c6511c/HyamHu3oCn2nDJ9itHrlXtToxm+fobi3T
k0jt4vw3x+gDJtk2Kcj/dXKWe6v2n9i2mqck7Rf42nyZI9gBuJTLmxDWvWjj5b3NoGBYaTBcGDag
fDgT9onUunbKAHyD1BWX/p3v9z99eoj3CTiCt5lHN9IaTzwOndm1LZ+trB2wDuf5qWo4geZdM1z7
ujiYDHBi/4X39M+cT/6eLYmels7Nvp+5HUUKcVJyieSWuTFk+jXrna7UOACjAQwQaUTAlwWw4mwa
zWXEzMKW2n5bNVNg1HSBfrJRjfs+OUmBLWF18mUvHfZVTB6XFxb4z6AbDE4jenHIg/YDKG3ISTpC
chrjR4+DPIzX8VVk8c96aeDsRSpc68AInbd+wCE0/yUlaGZCweaNZPxDR5tnQxqvHUb/6hecZPOO
fGtUkmIe9qafC3Juku6BjrGd0JyGhjd97cf14Fjkq0Qa/dZvI1gurLyzP6ApezeSxL1qpzuO3qdW
EyGiWbMhNCUiAheRaG5EM9X1ySElPuYqCWdNl8jBTDSaN6Gos9haGVQPV2LQ9vwZAr0mVFCffEYV
bB4lcfVaUyxk/ojYO+lnjNwpTbqINPOi1PQL0vkt+FYdDF5jUIlYcwCl+hxG/BFyBkoiXlsSGw1n
NiHqg2CjFAaLoCAiR8PSDA4z/d2sCNcmcA6hIR2a1lGC7aD4kj0XgDPi8/wIRUAd2O4EQ2kJ63FY
zqOdEggU0Dnn+dVfjPHd4lqlBaWWpwl/3mmqw0CTRFbNFFGaLuKDGTE1b0RVA+GamgGlUZPuUzVb
u1paN1ii78KK3rV7rTYffB4/d35PHMufAi61EVdOGleQO+RIOoi3yCSVeWJzzLIDI0oNvKM+F+A2
0OiUgDVoUXaFdFF9rZqvIjRphe5s9aMhL+gAYVEjNBbIkd9ShUYcxIfGyS1YZHFErt0nKSLXZM/q
hJdbE15qUC+tBfPF1/SXVXNgsNmGnjk/djbf1xuPy8LGpzThJs0o4G6E2Z3aGuvQDQffkfmHP2IB
g0fR2hKviGbRCE2lWRcAM6rx8V7pZxTNQ5lRG2dhS8xbfvDua74N9S5/uIm7LQ8h2DcZowcu55VJ
xhOWSDtM3FYcetzQG9cun3huU/uMoLBlkgWIRxQPikkEQ85y5qDEfh54cWgPBoHwgXNdpyk9Fbge
wWbIEdiDwASuBwukT6rZPoum/KSkbMfoW7AO4ibNy9DWRKBSs4HKBkrQaO+biYc0mfX8M0L6AHd+
n7baduiM6d5D6I41dWjW/CHciTauF15cpKzmDlnn5ywJ4aRe/1U6jLSLjPAeQVKsSzMM+qITF6aS
zbnSeS+ZQ2ckgAlQJ32a7IlzUL4CunGnA6sOPbBG9l4uTcUvrOrnNW7b86hZS4GmLpmav1RoEpOC
BIykAlVVFdNwWJ0O8s7iHOoR9Gf+BiKDJBxoJ18zniiLOPQy+8IEJGGHkktInG5671xrV0uPLSa8
BV3/AfzJsI9LnCUfUR4/AJ1LnxpHZz/JbAERoCNPE6gqzaJKgVJlwKm6BEpVpnlVLvftzQIsh4YI
JqvcIwrRaGeBZtK0qx4/MikXIv+ahCU0E4uW3T7sNSdLP+lzwFmuJmiZmqWlNFWLFt63pdKcLU3c
KkBvwSfMji1aFqi77exDpyErGJx5R03r3QbetWqKl615XjFgL4pEsgvsRUyPQL8WTf+K/3LANBGs
BA0GzZZwALCwQlPDGs0PG5DisVrCFEN2+fthF5o2hnpAbmEdksdRo8hAkkWaTdZpStkMrqwZ2ZWa
SEGLJpl1pA6FZpuNKQZFqmSw5Hq9KkO3eS7/stA0Fa1H1dpwD+zovXhNFnwtcIwxT2iamqe5agmA
NZbJ+F1o5loGfG3RFLbWgcdGe+bWY3a7LXmmuc1Qhh630q7l6bGzZqgEovF3ZDUpBlUkrOOt19h/
es2A84HBTQZcxhw8HJXLT67mxYnhNmp+nAdILjU7POUa5etxnO9nb9z58mC3ZLoC3zFPMoUgmmvK
T85JHVRd3Pxw7zH9ip8VGLsKnF3HUsTx0LpyTPWh9Zks+l9jr36bBR5Zc+t2aoDP4V1WYvOuJuZx
ErDYABXHCZjeClSv1XQ9rvaWR3b9iwXhxljGcQXPZHciqBBdEgB9EaC+LI5/eKCZ6BzCsqCEt0++
FquBYmolaLGa9pfX1JEVsOC98Vy3mEc0FzDShEBFxLsnPU6cAOdaXPicbdaDquuvJCjIl8EZrGuA
gwPkxhIEYalZhFxLD5k03izeoZ3rBT+hmI27MZ3eXDmTCdJMw463ApzSa0b0W4ApqJvpiraV43oh
lD0m3m/vD7IKIDjYYoEGJ0ZgB+LqIyXxgH2vQ+ebdLLH2fkaurhCX6Sk8AlQcp8EuxYaWdhqTKPb
k1Hocb6134LlndgBwA4NdhwtwWAQEzRkudwgT6oRkCinrbJfVwNmUXuzB60EuiZJj0njI/k04VRp
oiRkSQvCZMRZElTdmX6kgdlytquMBXRSSbAnW40dTrWfC7xKB25lLtNHXGcc3y37Q0QSAO44glFn
P7wRNeMujNBbFLBTqpGYCSUCG3pUeCt69qR+5J7SjigpEEqN79zlGq6Zacwm1ehYVLgyVJMv21zD
OJfkhcjPq5MV3yasTo6TJ0d1/Q4b6ssEzVNqrGcM33OA88k8+3Gyb5np/hmx02wWDQQl57SbDP8n
T7hrqpGhLuxQOb75OMnIHwJMyIwOkEZBrgKX/24p/XHDZwuy1H/jHH+j3wCx0ruasEqLaT0Bl7za
wU8B64JYwQ8F2XSGcGpOw3qSwaxw91XfFRTUTuNQhxGwFDOou3lkkoGYfFoTfhNeNYNAxhnxiDpM
vGnTaFyd14K/L0eKIs/FFroGxxozIEk0oNXUqNYAZutE2rCG4TrBAZmy5FW187ekR5uWLFQiqK8e
jK3r0Yek+hcIO7SvjR+cvYhtsv/g4WqOWwj82DOXFUuCZGtxDzMgIKCHmwLo7NIxnVam+i377iHD
pcvkE/96rzgwtNA7Nbx2gOm/MSBlMglh8bN6NjnIOMxYWS6bk8NS6q/+dkBummHjci2yVNRMW8F6
ruNytaHo2is0y+bCVmQ846FYNhnndC6x1FXAQDSI14PI24/eEw5I2JYa1ttC7ZUW+N6Fzdym1kjf
ALbvJLyjrD0/NATY3x7+b05wC1w5q71h5PUBPANwyumY6GBRCT84UVyQ7XekscLQOX6V0iGfMVBG
qxdkQrW7UrOINZR4hE7Mf1PBw9Qvde5d6MWBWGC8gjMG8XMn4BvLyX4kPvBRT+ce+nEABZkRm7dB
OQUPDyGZAPByWu3u2INOLtjiJc3w2InmpFYcASbXcw9tWRLHRcw/TRmMaPJdfOImPoP8JRPmcwev
udfgZgeC84TtbjKqR7vy71IufOoX9gPE5xXys9NiXad5wiK3G2g0dDuaNyR69gnk4hP1UqdM0tP6
w4YpnfjApRMo07bGTZsaPG2buwrjXSof2rolyLR3bSDVmT8UtBv3p1jqg24whsQ/z25jHgK0vFaj
rpvx3i9AX3cagt1cSjhlAACBY3v8JbCyew3NLjQ+O4Kj7WmgtjU2AeKuPPUFJ9h5kS6tGQ64XQcU
dw2Tu9Vw7khjutEab7MGd0uN8Ib/QUz4L9YbvvcK59v0yxSMBehvoSHgpUth5tq9zpoO7oAJr8HF
TfPIbG2sL1CMUnjiuQaLzxDGcSK9IZbwAKrZuPA62cLAI4/y4pcDnzyDU27BK3ed2fpYxS2KAZnX
EM1Hjx+fwTi3B2DnQmPPLQ1AzzQKPYWJrvN0uwBKutACmQCzrPHpPRx1E576WMQ2VV/d1oa0bgAb
Qd4Dvr4Mv82O54NT99hHxeeiMe0rvHYIYGeCDWEPx93G0LL8BbtrxPv0ruC9lxr8ztx8pqCFyDnY
gVup8fATnHiyVHrOYpWIqmzPJbfCrORHwO6BPeG8yeDNKw2e97lwS42iRylzSQayRws0qN5V689C
wD/KreLiBv1+9CT+abHu4VfsIrohNgyrMQMVZr3xxuXLtFvzGNTuR7Jae3NwjTNPgMuknZAYFNed
Nfm/S7c3Q3CDjEwscXPnhziGzAb/6q70zOjgm7lDMHHUYRLvV5+8sbmk8tSb2cfnrX0uGuKctVuz
EF1cS8kwaNKn3gxejBzv7qjpH7GrHnAygWaY0SoqGBpwmaZXv9KTWV7pyB/I4pGkxyAmKwYRJ71r
LefLNIkH1PDmNrUVP7T28CMPlvUBqwe745mejs51j3jm6qfKNe8zEANhaVsvtiHqfy/S+h95IP9b
7+I/HI4v/+eepf/2B/2/WLQk6Sb674uWbl/tlxq+ln+aIPmW/zRBuv+ywTC7gbRtun/N/2KCFPa/
OCaa7CEZBfkAQCnH+w8TpGEF/4JiYDrS921POnQu/S8XpGH7/xKm9HGFeHZAkMd3/ic2SNf3/1ki
hgWanLv+Wa4n8F462oz5X8u92okzZJx0KpS2T5lp3RubZvZC23PyTVyZ1gaXGrltHm3ttOi5yiXo
2ttk+vroatKv6l7Yqh2LiTvdlPeWC/GiHa6xaV5krGfBef6+ePX7jJdx44v+x2ApWh6Tk1lNP+jw
4Pw1M4AJLOfMevLGsYcWdNQqruWRpYD/Zp6/kcXOnewnJd2fTKeeXYeWwpS0sRvV35xS31IZPUyG
+72sdH10n2DB3oWbX2fH+WBZYQyOR9qxfiRT/W0HGVE2tI5hZH6xpvuZQhUSmC4JU5PC4JxjfES6
ejNXXr5rq4ehgmMzcp5tu3ifsTdlXBjAJOOIEBjyh4zJwcEk2fYymSC3BDPvVLMzGrhlUBkqrILd
nvwmYK4gGuCyevh26nzb2x1+I28m2JfKvYpuUQeGV4FzdZyRmCDIzI03oKkyupo8+zMw/Gu6ZB8D
i2jvFul+cSa9g+XYE6uba0IuaEf0OIXtfGgOru96uDvq347xjXfpxske+pb4HBZJBUY5szfgoGg4
MGNF/ZGp9osE5qmNMXfF5jtD8Itd40OyyH1vh8r4bRD36nA4uajomyVQH6ye27lKr70X/2H8/eUM
5mfawq4fk8sixSv7tSvjyDOhw2cPx0xDEZJfiLfMoGy3DT7LpPtsjIsDLYPMUb/v1vgMNXLc9vH4
bJOpYmslXtfc/5QVsSU6FHag73/3JOppl2kLcBnjO1Mhg1TMfGdKskDp5AOSb1Y9XZUP8Ui2jLaJ
DxNGvkzXT8hR7cFgM+uxWdtZXMfsMz2t/hAA9AzWQIgKXsNHJrNyn5MigkamtqTm4HfI7LhiDmJd
MR5LfBgLTcU5l2XSBmwl4iLeNvQoQQUYHme3ubdNdlDsGPOKMWPtNp9VwB7oPMBEioLlfVXxpa2m
X5j/UwaHKqwiPmEkrM3QTHuk1HSTBuqb4ty06L7mWTG+VO2vJfVNjijkHR2m7YxjZQ+UYnWdJ26i
o/VvLJ3HctxIu0SfqCIKtoBte9/NJptug6AR4b3H0/8Hc++GMdKMRqIaqPpM5skheDSN+aqmflf2
HYkH8ZNFXenFlH6x92pmxSMM+T9QC80MAHQw4AE12i/c09Zv3PNSKRgnYFY2oET21cBTMtnMaZR1
ZnGTOfJ3mAvfkESUOjxVDDIYvHX3xnlyTcijVZHwAIbUrJpxT2R3jdLht/Qz1jX2pjTUX1BBIsih
NwXjo0D5h6yJEarvWsfYGe84w/+iicCHHvlLBgTRSYyXyQjfNGb1Htc1xhkWYLD86uDVStpPzf5X
tNNTU8GPUJUC0+mWQBrsu2v1DKaw7PcaaLo5ocqZ6K11/V3Y3mvVAyWJg/g30tjqat0/qnC4Oab9
6Cf7hM3nLZ+Ku6WXMHLpYNnn6444aka76yPtPRTVZmpe2FH+GKb6Rw4uugVGF1XtHUSMdag3+j8p
njNP/cbMvcFma5j5muAlzPut2WLnrQLynUADTgibcXWZjIoXUC9kgYvRjtCNATFrl1UicGk2Rz1A
0tMD1Bonhyq0GjC3eG9yS2JbQwUafXc6Ioc6YbnoJpYkvICiaUZ9M6Sh1cvCXWyZt3aYP++/WDX3
cWoeNO4UQeZvMtnPOD0hDE7Wv4lX2au/HNt8qvPwEnMeItMJHomwCDTwjlMothg1yaAQpJdIBU/f
bVZwhcDxubchpMK2upupjJfRcs/FwJKAKLux0x+2Pf4gFSfvwbkZmbjGHRp0U4KagfbW9VRJzXvC
Wi9rh7M5FPfG7h5NDReq8tIHxGVoPyRz5wW2bmeb0dOgMfwXeuOXlldfKMDhImgVux5GpqqeA9r4
m5n8R/FRQHNwm5Q+zYXgE0kUf9rgZstIx6Nv9vYq1osvbeRRyTTkpI3WPKO/3NlPQ9r8xVPzg1SH
RZCGRi/3Ltk8j1C6utrZ9OY31hNcPWOhlRa9fN9eeg8zs1EeA8VBr1Xs/H03RWGp3vMYZIklA7Qb
+ME1hq0sG5GH+M5Tas4ZooXrLyWcpMj8UXV1mj+xco71aBGYECDCiCKAj2XiqBsFLCCndZj+tW9R
UnymFVe1CC3uXkw0rBz8wT7pQ/irJ3stjt5AjGiLcuw/o7a6BSHiZOMpQYu6kprzRnn55uhJsgCS
j6NYmuzq10arfyXweGUjHv5YvLEju+Y5C6ok/vIcmxuKif9iaNeJFzZLXbSMUmT4zkHJaCx9Vsr6
69gcJbl718CR1qLZAG9DVxkg1UiLR1FNTySkndHQn1AkRstR1IcBO0Vo98CxUyNcKkb4dNE+a/3+
ZwoCDHF9VSxERj5A7WF4AmQZVqBA+4RkwLK8hTnDlTZBw45GY+X65qPR3jiEb1VHfJs5sgQuAEio
QP/BdrltFXQ0er5mGfjyapU9mRs+wjyV5werIRo79lOCo9vmYePHbdS3ZlJFgAuKIgqU3Kbdtefd
AltyBlQ48vCxwyZFzY4Pd6G1VD/gc6FS75KZpuIJHIcMenDA1f17yqAeTh5rVz5Kswp/2N9QbXlp
wODzVwh1ZQuLyJk169KozqPhwHYpx/sMw15OGVsJTZI8Xw6scqbPtuG88VHfsEBDOCVrWpOOyCKN
0BMZfZSyQYTIIyJnNZwThZAXs0+W5MOyKMDHDYuC7S3gH0Qlto78p8xvUWzRWSguOnXDJ0eoLeLY
ei5vqh8j//Bp/NuA8qaHFVEkGjuLDA18HeiHOaUzIdhBLyPGMLxjjoU0cbCyu+49V2nwkRb1XrGo
mlJz3XjpVu8x2onhXxiEx2bm7epmg/wQmz/bCBtq7y9AnN9ay/Kloc9Tx/LRwFNvG+/iY2zkl/0I
C0WDnbzqevY7+aCWlbf30daE3U/da58gDj+6Onzk/RcVqb7IOt7opndXziA+TcYdaLPchxP4rzMX
ZhD9izTK3WSP705kPNyxvElVPuvh31CmX7F70oLqjrX+XdWkYlI8na0hOKB1AmoQAnHT8j0s5ZOv
Q4IhXw05QmstpDML7yKfoXLGnZ45JwhAu67pr8jxzbD7F4FFZ4V9LAPofb2xd+Mamw8ihDSMeS+s
Q5ti74szxJYqtLZaQxZnNH5M8B3wKRk3vbjYJO41cXURbrZxCv1MeguZNAMsBJZWSZmSpKZ0oHEJ
Usghfe6ZBLuK016mnw0xgjO7Et4lgZkJmJNB6+AdpRrm3ODb7+tzOkLjDKIvoEovlUGV6nX9xiq7
J4aAFMNSPQVZcuordWpTKAqWczGn5pp08N9s6zx0SAsNUudrtC1xtqutHMMGE2hW3c2wNOMfbTZ6
9hno6K7u14OT7EalQfKT5WurWkbB9jNC2Vevc25prb9UYIsWNOgLrZ8Qw1HKsbq7e5H/iUyFE4Ek
IseIHqPIvmk8flAP4bAXG2qHtDp5QXF2eacdBxNu0Jjg8q1DkOQL/IhPQdlyM0hgul3y0PqEKAHm
BVGIOSvtjTfWousq8H+9Xr0Mlrkx5WcpPZj4BUs6D6tJXL2lhdwjhEoXyPI/oqa7e3bHAErAQRCE
wjS3xtB/kzC/5+TVOGyy0LSMb1bHUDlwAOko8KJJg8Y5DKxVOrb7pmVdOPpI/nVjozsmJlxEHmtU
1MXNpLDxklfX95HwuCsMJO8DKSGYV4sCVp91oUa+djDccTCz1+MTwSLk75FkIn53dHOZpdawTGGL
WC5lZjUx/vFaZlsS0GqOgNhi67WoGi8ALrOXSsiVTwjPIu4RN8fVsPN8Eo6QUqA4N6EzEv65M014
YlbjYHIDb1FJsiUVoP2FRDnbJlCeWB1Fa0IMTJO/D5dlu1b8c0P4vaY5qvXgYvFRYf5XRf6cgKfa
pWMSyUAObYFyL5026HxsXtXy4sOXyirFlwR/gEaYb2iDe5ug1dGpLcp2Hp9AJgJ5BtTNN+VKleVr
qJnvUDEoiGoUn2Yg5jX9N2ZAbNMI95G57utgIkimKV57zlc0i9kjHgF0xxmaw76pJhTGRYJKOTlg
KRHHKmrltgJXs8iDNlk6QFHWUi9WabOZetWeDJO9RABWJ7HyGTZTkdptc9X2pm5tDeawlqweYaVH
W10AFRxx7cGsHLkVJK6fSpXHBAn6QufTqiGujvS+JJnip8fqAmYrIDmxAtCDIxDvQe5DXdaHbTJj
NFzK+0jzgkOamCHjPchg2IW0zdQmzwXFaFJWT8ww7qx4foWG6bCw9a2upe+hr8RCm6i5Y5ZsWDYg
ujf2Laq0S1NYvPO1aXMKXGvWL4vWCj+IZ1lqFI7UKto6tgqCTNsdQgDeILS96IVmf814V66GiyAw
4pWX4FEQidwWdKVLy8bthFYvq+svTIq/nlsmq6kKBoQp8BIyXpm6YI86cNW4ISQJq5nteaHfrUxT
zoiw7Elkk7bWApsjTlpPyUBLPXnddzFRIcMjYOWauyDDWoWfH5krELz4gyEhsHb/BlZkoP1n5Bg8
x+jQVmBECIYVSPeDJObG6S5JxFOk0uZsJTFi6Fp7jmcCUIAgNS4/LDf8jKPiDezpuyPsfdXOvoiS
7GViCDcRInmEbZQr2N6hdHZ/05hN6ykpt0DLSAVK0fynuHesVv/VAd2I5FfTBm4LnGlJX7GkVOiV
DFXdozTMVk2afmcGI4rEye5avbcUDwR+aVQHB6DWzw5JLqgsjX2UnrG4zvY7h6It5/7JvBbdEet4
UWorLfKfE6DCytO/Co7/0kxuPneDTNul56xJq3np9OI3qko2Hqb+gmqKs1Z7lQSgbQK2WSQREw8z
3Bsfm1Yz2A64WPk3BZCdfc/3dqUM7FUZaogqIDOuphI3liy7I2AEgaGm1ffIY0G4FfalMif2xYlh
n8hHAPjH30Zpa+fMpNPpQzNb77tWUiAXcjtAP1m2xkVVE9NrlaN1NMOnokNfFICr4MXC1Mcjv6Hq
Yx9jODZxe8EDVup+aqbpiGeN8EY6s6xAUzghHGDvEOPd9RAsj9HMEjj1hk/tr/enNLf2ZsYWysT6
icEF2ExDPoA+O3a7i6hr1o/z6ey48qP3+5/RVO+Vm1VLT7OQ4YGgQwMQw+W0UFSXpXqTvrxHQ/bs
5sWRsDJGLFLfDM7EFlJDspO4xp6FvMRFhFMiSKffqHZ/7Eqt/AgtLGR35gFDcgeqBQ7c8Tekl6MI
jZkxV+YvludbkJxZAjV4Nwm7TTMXRw3Gz4xSNMILZABN5GymBEbs/eHNMoexmti9Ie5KcvAxjSJm
amxzZ5G4NKXz9zX6wT/RI3Epejh5YgYa9T9dlpsnBBJrM9TJ6bAirLWp27MdbI7tvNVn/3ywZrC4
DUkbfbJc2IKSJTYB2dad2likdG18E1MZ/sF3J5bDpovLb2iFsGfGgTyijnl6wxgGQ9c9K6C2NpHN
7iMWhOU12gfkr5VEP82CvQx2SGHaypHrwWA4UvtgpBP3IiJ5ySXhqZL6ePaD0xkz30un7uHKLSGY
SFS76A109DOXGjVTS+IEtKhlQtDKshvwauaXJLWoU822fVPsGJZBTnAJ89SlGuVvI0C9VPFcpdsD
v2/Qf2SxOiEJ+UhD0JOd253DHu16BY5nMSFqyL+aKGkPsh6/rP5HutnD8vTPWDpPQ9UcDEMf19vK
Kd9VXmyVRfSMaYQ1FBHqHJvdKVjH+EeRLkfWjv6Im2rjkvK11N3kmdTKqE9RULT6d9MPzVEB5o+1
j2YqzLWRDsA2TJrUuWfXO3sVUBcJiOyxvhkVwz9D2r8sxLEE/npyZtoazDvFQGMUcZgxQuYKFNWF
E4tkUYuuucSeRZYLqT+yPpJodZkE6NzYiL8c2MtYLz5b/dhJ8ZLElY6XSX/KMo2wKHHE5f/jNw/N
Y5WnNR2C1HpnZChn14YLK05zE8aPZgRnA01MMcfX0adA7wrxAqC1wVofv4Bn21CxQHmtw9vU/QGj
CrnR6vOUsDFFVDqSsazw7nrkKzu8Nqy2+K3GgmTWYeLS8VvBhnwszX0uaU5RCfe+aZ9JW2Sto+IU
dmrYn5J2HcQdz67npvBNhoM2EtgRwD6gtcEhTGFQ1fWqblGOthrNnZ72aBl7Max9znijjfdy0I61
Ed/YDX1MnanPuhMW+1XKy5unb6aAdBvwaQuHc1ZVgBLNlFuKo/q1iMyD47Q11kn9uYnErW1ZWlJD
IPR+UZ6VQvsQL2UEjx7y+2KEq7ZUDNQWZFXfDRBBLNZnnZOgPDP9F2XUs2aPMqSj4TDKnrkI9naz
BZRGy/YlULOdqkpsGunP4FHuimD8SXnW8yGNr1adPEKFRX/CVo/C8SdM8mPlWT9aZhxdQp9XZgOc
e8K15dWkQe05h2I+4GatM9Pe97amDvV49vmoN5HTOOsRNe0cZs6uqyRotwRraobVytDENb9Mu6Yz
ElIGgc5rAUVBUl+xqHr4nvgZMf4gwAKT3peAG+w/fYAtRLrZhEd7VPu6GgFBA1rhTH7GjSho18xN
LxGo1XFHQxao8eg2PEsF+jLs2sqotsDhfsfBJwBM8n60Kmovknev0KZ2Z1fuNq6TN8/AyxIJ7RL7
E5r1j2Lw6mMaudsha9cmdRuwAOZrUStokfggpkA9E0IGATYHo+lQgiFYGwyvBrqqH62Mc9aHSkA2
04DgFTvvdDWxizG0hZyl10eRBq+6+PMDdsNWF1FER+gkdY2i3Q9GRKA+mXijwP/nxmtPRKiRAFpA
TBjKq9lb97R1il98TccYVLxD3hrBfe4a7cUvwhydHOWRe1ki4LC0NNjksxepR+G4RAH/Vrdk0VsN
k8v5JC/g507yE9YY+QhhuNEDMWdWXgrSOU5TlAzbcUbpGcXBdfh8hrTekyFE2EkNQdKyjMeYg7Cn
IyCe7wMOBoj0Xppb7PfvQZXIQwT3aFvG25j+gdnRjTGci87F1Q9DhghrQBcfPTVF9ey5CXDlwoIm
4MDgEq+umswLduIN4ipz1Q9kmKImtLZ4JAGJt96adwDZrWFfI/k1BvZLUJiQ9kHmztbrpWm0aFhS
uMiiAfWqX20bpWvb7t1GvyYOdh/WW/myZc8fGczkCr06ZMOEud0AgJ2bLjdoZywEveqm9ot4m+sV
oZr1um/xwyWqB7SMkGwxgGwquwivZVn8ZAXMFKonN+11zowkOE6t+jTDsljWiXZ1WxFtIh23rWIV
Yxr1naRgbRuwVlzYVX2y0NxKf2rYjXFm1yFoJ2Z63go9b0G7xGldrFwDUaDjeS+q1Z4Dk0mp1brH
oEus1VhTmHVu8drgG9ImZi+xCpgI98U2irO7DPBqle5nXVU8yvZITS00gNJcn7q/w359GJ28euJ3
NnJIcXWSW5vOHDAc4O12zReL73DrlOGf4+xREQ42+LwewR2nwxU/6odZzE5csQsGlwlbq+6ai7yn
cd+Aa+31ERLVuEa62G80xwGMEJX/LDiFnPvRVk1dsGWziZqpeGhhw9FpVSwlsmxaujVFXVEpY1G6
/m4ojI1deR9TXZ8Rh1GKtzCviip9B2lKhFgyQnIfrqFh7WBBkN9gXmTCqmOGlCmUaqeMrM6RMUE6
BKR/DKgLu+ajcC8T6Tq44iOmWECoWHRlvE8oI2Q/JwTxu3Hxs/Cs2r0soNr6iXNuEwlIuqSubsui
3bVQMQ9DMfzqtTg6aZauRrd4H9MviO/vo2m4KzMkWqAht7SNrVcsv2yDHaQx3w2hQ5tO3GpQH3wv
OCVrlJ1JQUZg6m1qO2rPRd08JJpdqfcvSX1nFBsy5qpBF5TyIXL5z6zEk9OVH1Pqhsu0rfZTPX06
BWRMxDjTQs6i+A7/kQt7cLTZZWqOXaL7IJhStHGxKzv5ipuY7aXrrJM2wMUGpAMSHFeMRjXWGl+6
MiFoB/WnSVxaofcgOEi8WzIuy+nCnc/R8ICB01+h4fUWiPONmLGB3cvXoeTodUaXWmNmygdbbB70
d/EzA4CznKonRFAIIsv86nbmN8PVpzahFJ9KVBHRMB0nY9dMfr+zNefTHZHgYVUpfZLKOJsOul6Q
y6qsHzcLlqpWOwOJDmtmK1qDoDlA3j1F+O7Qd+CRwgXhZkB7m0TbOq44HWCgskQJMKMgUHGm7Cm0
BUNU9qwFq9yyKZ4RYrwknXp1J7q70v7yRw6Hzq3ZIKFkJt6HITnPYcV4ga6lZYARdJ7O5tjYgoJb
2/jAeiUBFQ4wZEyDkUrRcj3nZP4Rzs0YWc+/1TB3Y3H022dLw7Z+I2N8wzDDuS8d1KL+RTGGimI6
cPYKo1X+qo7ycGRsV1jdVz7K16iTzInz4Crq6SeLK5A4GbxCiwCbqvkSbvMSR0hsYk2cU3vEGRN+
0hShHgqvps/TUnQ/HjQQIQy0ZYum075snWuy0coXjAzQiue1IkivhbDrg504M90hWpH4QsZVJ9iM
uV89nVuukuuo9VipdPtDK9W+K3WODzz72wrf2iqqsXV1DsNCPwrXjqPeHWgelRftW5SpqybuypXV
RpDiyS0iNmQ3pZJcbgacrNE/jZ7Dz18b5BDiCAVrw6c+R2/pRCVa8fQzeM+dLJ441n33Sy/Ul62B
LLYyZ13UrD2S8GYM/bnSzG5r5vJPBaSdc9iALlvJLt0NwoEUaCdQ+TXxrIT75LTTcIz98CO06Lc8
EypdeZBhI9ajS2jc0LZnv1Fr9Bhbp3dOVu2tum76TLv+O8L6PAod5sK0L0Yy/GqHGXiQW+kq6fsv
wVJqiH4I4bzQR4rumIaYZwpm0MsJO4vp+9XceGCIT2f8NaN+Gl+dTNsh3yO0LRbtj4rhTWslSgaD
ULzaZcvRtvrJ0fS3EfoR4zHwk7I66br30aXm2+hAwW2SEamkwQCowivESbBtw4ZcjxlMlYDRRSfB
o90VrDAjZH2RUXI32cZc6/a7vtD3Q+U+sTw8DQmJVZ6Jc9Vuz1XdXHyeleXYMGrwQ+fIwOW7atND
0MaPuESDEQuC8abqPrjFi62zwW1mXWP2nLi4yezWOSunOBgVF2PjZAdF1hNhRmrlVvG33hlH8pw2
MiaNQMMRiGOKYZjGXHJ4KS0G2Xrtv7TIAxdqTF9Ey3wwkpxPVnuDTLtndPqcpUmJ0zvl+mP3VxlI
WXqq3iV++6VNOEMfvotaGIsgy/55bfbTiWJjBAzLpgZsiBPi+sAE8EGsDUg8lrtD7HkQHsGRppq3
kQbyABGmhPOF9RYoLDO+kItjrOx/GEEQhbWxt0pupeOU6xBPx7ZDP+k1fIDmAAwA8tp57AlsInwk
BIuCjdnmuyHAdwXCj3gvptI+BM/Erz0Kl+5Ds7wjdgu2OfFJsle0jOLZD+cjjOkICiBO0yqwN45w
PwuX2YAEQ50kU7p2BtqDyL92tv+TZ//aadwo/V9aTYzBZ+ivBSkavepwE8z3F5vBxXPtpfE/1DMP
mqB2WwzgpBN3D2WbOUwwXETnvAhDPjcFeZbGf8xA6hlNqUXn8rq2LYvRnBCAQk9IOdXdPd9osrHq
gXThwF/hrvJWta5I9wpeSn3cOTSCTEF8ho8aC1z5jQBkSUBlCY6S2z+z/T8vq9elJfINGEbKr9L8
svw2WqZaSz68hfOzGTtm4ATazAhLPIH9K70meaTY5KkmMUSFaFP7HGm2VM91KJ88ZcPOqfvkENdT
t+TyfFiUHEya30m4svCeRQ+US8xOC/msGerqNNU7LKS3BOv9CY8lQu1hIhVUn9OexbRC4ks0BLEH
g8NHZkG28vSt4bF7M2Aqzwskrs+02BF0sCauBk2rn1yzMjsPHks4vU73hIlxQUsUOSn3tgkHYRaP
vHBH1+uYXzUmib4mtbEnahRf9lC/Qd5iVtev5WR90jDy8dldJDcE9S3b0IA33YBSooFkJGKSJIvg
6ir7oGAv4byFzB7ZKqObnB3+VYqIM2i0CuptrTPSYj9kN/aCxebVI91g57JJJKQHm7a763vmZfQy
OeZFTm+j6PBKAHmZWpQ30ZTv0sIoVjbgt2XAmFuzu+XMilnFMoaqzZnjJOneacybj7zWb3jTolQL
L9NENksZ58y0wmKdMbDS+DeeQuPBxMQTznM96uK9nkkrrGxd5b4YcEt2apMLZpKsrMyt56wcLCBE
p8w7Das9CqS1feS+0xRsdczqMb/K60lkT8gMG1OCBKM81FYjHK+IOcDeRGlb2/qbJxBdj97wK3v9
Amr46uVcE7FrPdDVPmQVfuhgbtsU3Z2Jmcpvkot0OnBt8bDX2ubd1aNdzR3z1dpHc5zifVCdhQvL
LbG4PaY/n+NB0m8tzeTHrBjAibBH9YN/fsyyXzcTwarLqnSj89tDAzpxyzMeDkc0180ZdmaEr8tk
VMomNBa/GvzM0mz/8tS89Vn7qnhXVhaheohio3sSTrBqOxxB0uWjrrvhKPsJllfAhZ4gUnV91W/L
2nqvkS9UDbd/mtE/u9Z9KrmNwQWDI3CJX8j7G3FLbLhKImumpnux4H42ZEsDXYD5PM1Mk3D8DuKE
aGNveOoRndShzzoyyz/EgLkwYa5H9sSpiN1bplgEG3gBFyMcDzY3+U9etztnFtKFhiBbRHmH1ICo
VMxTgfEv6iAL2X6J9T041gpVRTASVuoOExvLgHTKHhBRHQXsrZhrN5VlMUexn8jGYCPjQ/seQjWz
tqD7uNXKJYaF5FLjVkyFWCYGc7AeLDHEVL5/uj+ipuQuM4vulLDr1o3yOQejcNR9r8Gyjzi8afVN
IzJtHUr7M2sF23xwmUcpSbvrY1/berQKQuGeHCzrh0oLjNGnb3cVI0F/E3J/btOceSXxW/uYaPh1
SI7u4JQSmp31rQtWrMxznrDG2vfY7UjlE+1myoMvpc5aHqllglLYdmeVSWOpAxTdS0U676IBVM0s
AsOSRfIMcrVnz6a0C31oPLI3N9mAgtKOcM1bGrKkROgWSm/O4GRAdUAuXJFzD/rGkbpp2EXjPDct
H7268DdDHZaDcjR5exzVPTte9w4qgQl+SAJbFPLYcZQR/co6tRrKV5EQOy2m8Wpr+V9ZeqyK2HU2
8yKDSXqVGQewAMtEqZFg8YYKKf7qcOfvKy015xkICZ4Ew2ycQGgbaJ9/OeWn7UZPLkanQIu6c+Us
pOIH5KDUC+jvA5gwA6NJYD782v7T0EACkqJvc0EGzLBEeMfjoWJmxRWDgipHAxsixt/pUMSd0OIw
jef/q/iqEtDPyMQ96Yml79D9DpC9tQACju0RnD1nArUZIpMcNhvnFI8rYJllwYEGGM5ZlyGxQ4Vb
06WO5S7jcGTkR25dZxuHJJE4KKGJy9w5cOq6mzbB2tKYwT6xa6AR8Kp5yfmUBswyBU6mVsZ3L+jc
k5EE5AbbhyzLsTCK8dKUhf9Gsb7up9Z49rosec7Ab3iiapa+2bGImN6jFlADNJhl7ZoIBVxfv+CH
qt4s7tCxdl/bORknCI0T9sRz5HvBa+3JkpjXdmsb+MiuFi3W3W9NvqjpE8s7AKoyiHe20pJ3C0hX
mqSMm0qopbLEVYNYfzymBmsBGUTVnnKYDa9OGnoLQuLUmFdDFmccBMEHqRjQS1qwxhbZg9nkVmfP
Y5GMBcPaQC5m0MLpAOB5DA96I5c2CzlMQTFD1jZIHlaeiUtoB8+9KeNH2yT+vYzKdTkQFm2pbNzg
sEkeIBeyr4KI7xdGJtOjI68JoN+L4Oy/8Zggvn+VrVG+6MYkH2CRWbUP453njG9bv/ZJtYeKJNfV
GMcrXEWgroIG3HXKCJ8JVEuy52Dkx6mEcmqlyQT2HYpmP/nF0UhNsZI+T08gTf7QUxGTrevWgsxo
/htlq+L43z+1aI226ahuuhD1EW0aNCqlCEmMiub43xdh2Bq+iPnHPrBuAsTovysgnkd9T9QnGT+Y
747//cR/XwrTJsJxJIDMqHMW76Gtt0foBP//JcmIusszH9CzJ9pjPP/bSFf23mtQ90yRdhW5pV0x
1gIbB/+2KsISrjzEDGzZ/Fuk19o1tEx5pRy4K3PCHVPQo8HiKrd1HMkr+c3yirbcqgJx8ef/8r+f
8Q37Jkt/2rJIPgg7nsj5BJS5U0Q7zk5rYtbFadIj61Lo4XTFWQPjRmN6E/cN9gnHgH0QquSUTOCF
+Ja5QvGks/H2Ly6dvp0N7dkYPY4CEStOPM9EMBLdciAVxqEU/IHWemE/h4XbnL2yaM6imJqzb88r
OMTA6IS1/ClxnvNGq8+u8JhuBxDFzv99qVivsSyOvhEtnnRn6PZTW7GumL9gmanPPWqGXWEPPD1j
dul67MUjPJ56YrFT1uAovdwylkIKudahAS4jd44f9HEkdTJiPWwYeIE46BcD9vZVkSNR7hrPG3ja
rA5xH18YA9EwauSj6gJ0QjLQXYlGR9PuZ0l3NtKuO9uIpdcDfFOCk3IAqzqlfpWpFmMXXwhOJplt
ENjQ9eQ7Ev2wJWQjRFwAvVJ+wKtAf2LFVzZlN8fspmXq9+0LhBImi5N36hgBLpxeAPipEmJubG3Y
RGVobtLS8u9KNv49jNJNip778t+PGOsaZwyvsUx3cAHsW1vZ9q1UkX0rpLcCUd5ENbk4yt02I7sR
g6JhHcMM2FoSPw47ji07U2sli4TEm6ozn2n55Elp3leiI2Hp3MpfSRP2cOyyVbEYTK+ipPd/Jmq0
SMlv19aaGQOZnyz/HLCM43hFUWMpxmpVo5xFavXfTHKBizphtNZEt2sL7czVq72OBg5USJTtLU3t
jJCAetNE7fxRNa8hpfQ9BDF9Y8LscBmztYjz/sqUgU5oFqo6HfK62snyJ7+AeaWB+fimkH6gMLWs
ShDdhoSnrhnQeUGA19RiLzXJ7F13i23cp7vJkcOb6yP0RhKMXoa6/hAosbUV9oqCZdX3YHyEXc80
23fd//uSlOOuM+HiOQZ/2G4UL2Ocvto6P1DKf29NslT5WFf0UPWGWd27WbDqtbNOXw1ZibohjLQf
0MTtegjeJgzKe8+5e6hIlhJdP/V5QnaTQXlvpZfOH/wD/CzjUKA6OHTG2R9TnAXcQYsuYN+sEcIA
xHlGA9FKRxWl/67gpgAURVRo4ME6zIue4Dg30Z6Ebd9Tm8mTaaIbMcpLjJCAX+7s8g75iTIVT2BD
LCIIQ0yCw753fhjgNbMKt32KrXwF/rvYCZvYb8+j70r1ptg1Mn33yizZCgnZqqT7DcSWwt5ftoH1
V3TlcAjbwr9M7kg+Xtw/TYR6DYElNqXTvJvWQIqHZT5rxXhlKf7F7NE/ugJJYdrtWLR1iyKtFLgn
OoJ4/nMkNcRMzwA7G1NAEVsTrHFl26zAB1SnHOqD+I+uMq/Qm2YzktOx6l2Bb7wiAIKFwSYYc/1J
awftqR8JM+itr9JlplKTrEmAoa/QIfrkPqlwAU9MnqsCt2qmbqkOx8RxG5zPg24DNfSoOior3xrF
d1fozSpln5RH8bkQ1tKTysCV+V8qOxyKtKEg9BXu29xrz5bsqqf/UXceu7UraZZ+lULOmSAjSAY5
yIm2N9Le8tKZELL0ZNCbp6+Pt7KAymqgGj1qVA4u8pojSNpkxG/W+taCdtnXmulHbwOwYYoRwc1c
xW0abKY8xHHhEZBT9+Uh96pbbEdINmWyT0KTAC02Id4NhSTjDTPKYF/ysw048lIZDee5LLYdqcYb
vyChT/SoyUKvPudMkG/udDxn14n6aYV/0Nv2daSvSbstooUXWCxirvEHNqG7Ul7F04ikYwBTTKXI
At8O+/fMmvMdGWkbOZfptnI5TLuUkmLsQF/oaTu14W9OMj3edSrZbysfyPu+TXGSb1wiuQ5skhK3
vo9JUN1HSfhgE8TqaLlTLu9O8j6BYF5nXfM9lchDDT0swc7sL5m5Aq7JBqRqxrSRZT/sElvuJxNu
eAXnIx+tVUOI8CrH7ztz+UZl6pNzSDzcULI6DwABY2NODsGGiCj8o+inWArF8w4JGTlBRwUXi+KX
/JAieWbOhTnA1Z+ueLCc8rMbOaWcXJwmEt6GSj+kZvehBnki0epXKgiFUUUHZHr1jg3Kts4N4q0p
qpDxqBpDTnKKvfCXj/bMdi9dg07fJ8gGbGH6+zCo8i0uA6btzHXQT6g9menhODJ1g3w4sUWoaSmE
GWycv4Qf2IaoypEJ9PTiKBD2OUjUFat0sCdszYsofksr/aedDSjnfEf4ovazdE8E+22SIbPWTj29
pUO9M5O3Np8AxwXds+EsQmRU4k7MYk/IZ6+3d3lbXNKq+sSR9VYuGvemhV2+GDk9wBrHOnV/kJyg
RNk5wdzvMhWyl9J9dKA3vwtUvitLfKxlbpzBtsWbymo/WwQbjGI9IIr9RgYcUqXuvxOY6Ceb4YlG
tboboX5jdinClmzu4Q7e3XTT1+NDHJrHAM4XcKv6yynHa5MVT0EVTzvEXNB8P7ryNXe8dU44oAAV
r7rPvlYb9F2LstxqX9Ox2BmBAGpZZ2gDPY9UHEaXmr7HCoQN2LJ705pQxtKC0FONEaKz8eyFPYaO
Dka7jI2n2EXqYro7jFHI80zdsESMto3lQ01hndAbHju7HGlEDQdZjey0UmJkKxCrji6v0sG61cxr
N0dSRQxvcB/UjxV6XNY14XWYfhoCXq5l+0RW4MbsnCdzQizfe3dN0o83nju+TB6uNJtLmNsORaaj
GBorMlnssis5tXsQGqHHQEf2KxFOGYXPH/KbeJaKL0nAagQOdBWn8AsZkHB9dPIUeB0uLLgNmX+C
bvgLAtK9DUs5rdEKHtKqyXe+k75Bn4829lz88QyECr0pb+wM9XVowQj3HHrxuu827kxFnAwzlbs0
Pzmpj1zipNomCNxkJny0U2dodM9JQrJe3BOqRJYKIAgxPE/2n1RHUFrL8tnJplMXijctyc2pAwId
cndDotRX+KjyoN9VE6L8vAYtjsJpqzpPrlBgQzWSIkM+bZDoVgfb7lFYmXtmm7uoLWhKWe1xiOQL
RYnAFo7JNfCE9jSJZ7/GXDyTokIq34ADnGcP/g3Tx95k+1uTcGwoxBu0snFECjcLz+rJU8xs/cz8
w4O07OivlpBPbVpecwZlCfHGN6hksy0DyDCpwJxhnavC2l8roMIAKYgu873k1gjLE8F/L4xr7m1X
L2KmnkZGUM/RfCKw6//4Fh5Ov0Paxu4AktV9pNji0luilMTg14SnCgTIrbbCcEUhWgMvtkdaKJxb
FaZv9E7YvmAixA6XaXyi2Qxa62OcLM1TjLadoG2C03LXXrsDZFo1AqHqSQ3Vor8HUkOV0fHHDFu/
WXF/NcWk4MB6h9olpsHysCdBiLdoROSjhVlpV/LNle1rlAV/lJweZwfOuB9WGz6lLcgZF9kOMxmh
i3PQbSXycVjb+RN6mVdRMtIUeqTuCY91WBL9lI9v4AFSoj+US5aY9UyUULF1u5i5SUQvHFohU67a
Xc/eZC4iJgierrg16cnWbktuQo6VY1bzwTenP6Y5PzHiAxQZxmsbPyXbFdK0dbpBH/JgWs7bskfk
dd+JhKmE8+X2/X2b45eq6gnYsbuXKIqwsiDj1Uij5og8+4I0v0ukxwOAoWNtbIwWUk2VZGc52BLT
G0uPrH8zswijcI2keGqw3QclWCKWO4HneSyp6e4KBDihB7ily2/Lvny0FQs+r+6mfZNGfzyTkAks
DzePUKSSY8g4ar1P05B3bWSYCSvtFMigwiU38jPUzJVsvEKZvy+SQHyOBowvx5/2Y4nupLXA5JCp
1BVlclfr7GDjji2neECGLgAa1QtsfmMBV2Xciz3XMMbXEDwkfsTpqCo+h8j2atJr3/2YEEydcbSj
65Y8iaiRTRvBoDTeUGRTASaAoipb3vI84Wf06mYHqnvrtB2XGo4VHJXo1UXKpheK/dQX8zYS1d4A
wVF68rai1rvpDf/JnSYYF7M6o/8OV7NAYOVNrMIIoa5jwqxDOyQBr3TK7cgEwNEQLcL40U0h1U/x
Vz7kF84e8p578r4n05v2sr83G7QpBfV/mz8glbnomNaxQSTaQDJXk430PY+NvROLW5H1l6CYn/Gp
+BtIDQyWU9yCAQ7PHr7SzWBaWxT8xqZKbJaC7dwx42jGrUVTz2beIy+5CC5ZUuPrBMbD9wLwojeq
42hQHAXpXgcFznIhNd4ln1BlJjW0Sd4eU1J/O3tUonVJ0ZLO00G1sJrTvHEOGpQzkYQpSjx2Zwsh
1q2HNRuntp4srKfesJvbZj+NgC6MobhvXeDGJIdi4xlc9HnAOA3JX/76f6aTotkMG8KHnfTYVzMZ
cJjONvPo/E6+W2yZUohTTheqGlKjC+CjY11fBgdZi3SifdLtfPIrEG+0L15QIw8Vabr1LF+9Ni7P
bcy3cduYsXodyKJsnFdfRYAYdXkIoNuy7XOd145R+tYb7GRXzQVRMeg42ZZW8q50SbuygrJFDPAu
ppHtawFHDHnn0oHzt0Pfuzx6kbkrKoPfmA2VTGnz16emvzieUs/kzyM2HqI0ejEjxzzF0QiVIseJ
EnWvjhFpYovMiqAMhMjYBaMbqwXCHVS4lLssF8CdIE2pvvkemgD9zSLqzmJFN8nw37L3TvWXJDc7
Bop5/Cx6Vjg1ga+h8SsjiiIJ2rhjHLr2eXVQUpBCE0tosgAVp+1MacGG6dO02d3BfWbAPjPCglta
toivQpEQzFv0MTJLVkdth8Ml5SuNY/rItHFh+aH4dJzSv6FpS5CUA22Z2qONJAv0IxES1BnHEH0h
vEdAVui4Ko703FwXS49TTvmpIuRn1UsL2E1vig0j2M9yIpXHB1kYGm9D4L1bZk8kjdL3E43netn6
o4zTh6l1x23WsPjuUWL57YX30gJ5O1E0slKcqwkhcnqkyzjDxMTMKNjLAsxkhZ33m64lnlMv5qE5
QWY7WD82iIBLO5vgaNyZs6h5bklZ8HJ3XTrJRcakl+Ci27m6S1dDFZ5Ch6izTIc9I26fTopfAnBW
d52k5SkChXLTZwADMZe8JKa4Iwvbw+pEGIttzcdW+T+dhYJznlgUxDrkoZkB9radYV5CTIFDNdGu
o47eMON7LPPhzjSSnWP10LgELYtitlLu/Tg7aYfHrshiWk2h34vEWWDEMwhHmLlNQ6PigisCJNWD
kJLTKakoGR1kc+3kfZcT29ixWzOnWwF7914MgkLjCGAazdmakJlXh30g4pVu2DnKvLBvWM/dsInY
UeGwZxQQZuppLu12mzQeulFLvRVpinnBNzh0c7EhHnJe9JuwDchrhMJNxkXkdPsssao1SeTt3hzP
YDXfJ41hCj9iwohgNyf6nBG3h7Iwlmuh0/c0g7TnDc2j3ebRRmVee/RjvZ7d5pu4bNizxDJV9q4z
z12XnulUr0R8WuThUWg3dr0yAqaKEDMYL7itWIeY9sBnjTQGWCH3CHAopv1quRXI4BGZuDoq2uuY
J98rsaiPBvnFbbcApvDozulR5w48DUEybTJchjkPd1NekOEl+g0eEaz1JfP5nDQxyjzUA9FVFwzh
2Bb4qyqw17Kob7Hpf07m/BC59rGw3HYfzwAlY6ofL3NoTvApbINmPkEjOTBHJEgonfqVAyK4h+TK
1+ILykB+z8S62LkxrwKFusepMGvHJEBrNP9R5qOEBunH5AkoQQJVrC0JmfSzB3S+y5pEPtYiLgi0
wOWHUcfZyjF5HVtWKCB7PpgMJEuWjZ3cRooaCnXEuh0BpxcxFIwixgWTh8kWYevZLREiVuN0Hpet
Z9D7v7EhT7LoDxOeq727Ae8LMKPK1KYL52/DP5Y5bz6BGycyYMebaeCRBPjQZ8ChRtOIYE4Fzmlo
qwcns0ZWqEiAp0YhsSXI1VeKW6JwITRrEsrkc7wsNJvCMY44R5sV74YTDuYp6EiX9JAFGTErjL5q
9oFLNFvvgFGbmCEw9GcMS3BzNRHWi4hLjqFBFgbHRyTSLVCGgDsDL14coUTXpQXHE+CBg00+61DR
kTgSNRMs//KAj5BizeY2QDaFmLN5KU2mv27RPTsUjfgf2KRF5mLD4o1OPOeXrx5RAVpbY3RhinjM
VXBpiRvmEbuxzRb8RsyKisNzWLqT0RFfpQ73bjH0e2okyinHvXM6m414gFiwYv5gh9mnSFHCZGwb
OzeaUBdw5TjWdtlsrFq2WJvC4iVPBn4Ey8sBL8ZGd+A3+1KjdEMq7310FfhnYs5pZfDkPsAwA8RU
fPiZ/U3J9xxl+qnL8wh7FNxGCTPZgeyOK844xOaQbtqGVgIo9gahFAYBDkJY9O05Ki1yI/F6rVLY
gv6MtmSoPqzEwzqmwH4Jy0FSuvxtEUzv04SRPMgW0wAbzNgMkjXpbIhXztzr27JjF5jFVrB2x+LB
vdjkkwuxdQk0iTCt7ClMclJL1xEi8rssmr8tOkA2wPMHqL+VvZ20cjlD2VCgQlmbA0504sVT+lq2
tbXBpMHxSU0l66qqYuI+mI4EilY9hHgwVW5AXJlTHN3ErM7gQ3knDUaguK9XaEoZuHJXIBTCgO6i
7gvQEawiE2eiH5D25tnxWvu8cqUVMbaK9zmzXrKCyaVmXY8oiJNVI0pmOGmuoH8+djkSoVLguS7h
yG/AsO8Vzl639whoch2xdsIW1xX2I3K9FOOhn8ExvgobnOCAjnC3DJZGl+svcKOD35NpY5RJz24W
OY9VCQRhPDsdAmQ8OeQB3VXL3rFQGpGsx6CqbKl/bInuP7H+NFHUXERR7FDaffiDsrcoLYH7F+jv
IFhALK2IifZIkzGn/CcqzMdJUa7jgXkJk6hdSWc0yEOLqXZrPK0N7KNbEkAcxEV4xWzjkJN/NmMg
qliBVXi9yHGD4+/OH77AxqUa5MV5b1wyRx9bm4O29ri8p2SUmK1ncudLlICGyasxueOfcoxfGhvj
DwrrRjp8AD3TuW4RGGUhCDxfPoquIjo6eYGpCA9UxZgZXHskPMej6R/VAxB+0dHwAGzH1NHMn5aP
skaq8SBkY698hEgI0bOHRDpbT2k0ySnu3irAz6zIjiBXCDVWUt4Ag9ZrJWA8F2n5kyl72Bv9J6ek
uEPCzJtPtnxerXKTX0j0YaF/7bg8mnBogBY5CFQMdiB9QoB0H3ubYmAVj0DggcvwFQAZgZSe9ZOO
fntw0WEM1I807PWW2JVbRTwPtmnvnDA03qQJL0aV1rej5ZBFVJSMatzumSSKZRFlhwAQxc9gTUQg
NzvMQ+XI8FiXjX+qWNYBx6bFMOgdk+qbhd6GpDd/bTHoimEx7kZmIXbAYjxBrgBQie43hDUCHINv
kNPBCAz4DbX/xzyLvc6qtzECg+vZLQJav6HFUZ+uXQ+r8jDAnCXQ9ld6JrhinlTkbuYuRFpKWpJL
EiUCrqFaXHCUIUISrYPJEQp7YNFEuCO27apYz6HcjpJH2CnaYZkZ822b1dp0QjwnbKcAOCJAHpkm
zWHyqMBuQwniwE1Y9lCNLYV0jIRKO860E8Q5JOAyRIdjtOXd8D2mliHwJbJV/B8mTwPDa2ru/dQC
xAYVfQUse2WfaeNOJwNO2AjADTpu9tPNIRyvlkml7xPSXptYigPEqlyB2beKi3OSzfGmh12GtUBs
bHuZ7YW4NLnPTFcBynPRINk50VC6L/aJrY+pdPytK2lkveDoVFw0jZ+M63AJJNSteHG0DyKrGhm9
wbJZRyRQ8srbK3u0ylWCxX/Xd/hlyYAaCBB397klUe0tL+vYFy4HRrxXXZ9vekK9GIXuMYI9WyNz
NCNq7urQnSFUJutSmA+exQmgjeZKhOO7eo3qvtkgVDvCY/jiVVxECiXTCM1Lzsga/TthffNN3qQY
qYO3lpH8KQaDuUJs9yuUfxzH5q5q43ELxeAOWBpLKoUsjQw86PbmRlk16CenfNaQOo7dkko3xGyu
RzQcc2M9OM2XlwXZQdtcQ5nFyDQWRrANk4uvTAMpt25u0LPwebOTvs9TaibPGs9lsShsgcggXRYP
rp06/PaAngR6oKfzCSg0e5Kd165Wb12G9zgKkLBQJoT9sQw9rkY6cxlRo3sWMYZ1+gGmdcaJAul2
GdllnYECH1PYyg2m76Qy3620Q2fhiV+PaeJN3qloVQzFE2RYRszLs2trAXsqKuJdPAQVZYPB+S6a
a5OU7QH2IUN2S+wzO3zPOYRPYdBcldNVvBmRT0ceTathztiSzeFP4ObpdhCOdzTC56LHudIn+heF
iXwTtsIiQEaKEiiiCtyosjF3WcNO2qrGpzhFeMgYBR8b0bVAYeZbbTNnTIgQL93gToeCR2zoujNA
fueGkTNl9Xitats8VbA3E+vUiri7lxbxMQoTp4lD8XZqO64XkNQkCtbdUY/J2tfFTTW5zTnymFri
UX6T89vcj/KjCtaARyRATxHgJuK8ByNEpkDz4GcivOSeW6zxZNJ9NOrYFszphmhK9pQJ/DSgSWX1
rmLBG+3EM/G8DNsHhx/TyiEm8XuBlDMColXOSOPk19M6dXFXSSJxwM/u0dLw2RBlRuowUlW8DtL4
rgskNa2d9GQhSFgttkmMfKTlBtpQelUmG5U0k+T0JvGd1veOWWS3Mht/sn6atwzZWB/0+2HkI2Ei
eIx9EvDEsBfVeLbMUR9UfDXc8ZuhRf/IAZxtusBKNvbEQzAt26bCG/27Vr4OjVSnwdbfdPzh2hbN
wSiHZIMPVF1H10Kd0kTUlYXobouSDX/O8oSswTm/46gbbswKqYZ23BNekwZvjN7yoD+xOTU/6k4/
8lbzccQkYeLxAyVXYVLElyBHhlU1CWdHwyKDkBfcJ6xu27RtTmOnYtIA2ClpJb5d4GeRC881E95R
KrQ4TjsPt56u7FUoB3FqyzMgb3muyLUrVFkcJRkDzeQBZwepj/eK6tlbwDVdcuhhxLtka9hT+xUM
KJSTMfoQCNh6mlCp5D1oOgbvtffUl08OqKMAMNRN2+ALncJ5E4cdGXL9O6r3L0Hq7E2yiHdsufhj
l957lK9pSB0ueLTt4c2PoYHK1PuympyoI1RLVcHEYao1nGT70gLDz11mAf4QsgzouHy5I0+Fc5c2
REXUKSdrwD9Z5130jP50bzfDTxfKY8Otjo+bkLrJwldLYg/GSWZtXtQ1q4G1cTVcKwtHsGE5D3CB
z5QLr7+onV6I2UVVwRlnVyiZbfIvyItqSNbpXPsapf5zriu8cPb81AtzX1lqn7guDCyG2IUffY+t
gh0F3ycO2M7wUQAEwnQSRH/aotr9Rd78/8Mo3f2Ud4SbN/8rctoJLv8fEKU/dfeveFL+83/iSV3v
78BHkWS5liUFNg/IpfgN23/8zfCsv0vLsx3TF3/RSRX/6j/xpCYh7QKaKf+zLPCmlinJVv9nTLth
eX8HeKoQ90rlu2AV1P8boBT8aJlNYVkcvv/xN1fanu0vie+O41j4VYT5r3hSLxKB0SOtA/xmWovj
HNJwqF+N1mWEWlSvmFHxuRpxtqPHUHiA6U+JLt3UGm9GxQrRTexxm3JRaDq+rPkyQsgsRd09mIY8
IgG+dupL1PnnaCK0DLtHzq1fgKjbuMMORs8fluJtZv99g2WyXVmd63PdoI9FWA7chSKy8F96NgY3
iXK5dF7YNtebHrspuuqt5b85DVFIhU+w9Pq/fI7X//gd/FvR5VdUwW3zj7+JJaD+v/5qXNCwkk/C
x7FvWkrKf/3VFL4VjoYRj+iXM3qOcWsQeckC7NTL5pB4oU3mkbZPDtadeUS3TW5xGbc/YcF6IwzI
4MKqwaZkuO3TDi79QMubdV9coepIjkjY4J1ohQcNXluQ4kGXCVEzAS+M/8sPYon/4wfhOfE45peS
xrHd//YZY4aKy4hZNl558AKWdq+FFvm6jqd7blmK0hxlnUyT8NiwLGbnnuLd3Jj4ef7n36gv/P/+
rShHWrbLmyBcnjfLs/71d0piSUm2B2Pb1M+P+YNrOnCtB7nB3/kUca7vI9vuGGdB5dCBKRgg4vll
S0KKt+vfuY7HTUsYVB6E8jwORAiAPIrIxUYGsmIx+qqy1tl51lNnZ/IB087QK8IYK7FpwcsZo3Or
ivrTH6N831QQ4qPCr18SgSLbr8/FZF5gZqL1rT29mlIvxeuKSRQv6SHgU6Z84KOOc31wSmKCs7C4
p54bYlAM9BybUeYv5LYcC7sO3paDPP5YpOVm4BhsAkJNfBOugIJuIYN4++xnBDPq2iPLqyH7plms
G2m2rqIAhX0a+edQ8VLUPSTL9jBX9EABT+mKRqRe8AyCKDTEM7knnrGDsmFAsbnyDSe46yF5Zi7D
AiLh0HDOeLSClsgsuDO3jfOIgWd4Ki5RYGSnPOs+Rq3iM/IIrIJhYa+q+b3G9ryXjrsBQ8W83qfL
16w6qrhb7ULXiu8bouM7zKtbrx4vwQgXgUhwf0MU5XLFEVw5mOmTg+R17VEt7wq/KU88nHguUAyZ
SPRyu/uocySypUnY1ySdb5fxINUD7EnNJzG5eXM22gyz+AB9odXjrfZdmEsQHjeFuQxFR1JVVXoo
beJB2K54SA+g1VWTd/Km8FAZofVRD7Tj0hkCACppv/E6G4+RiCEyMMo1qmDepboat4VOT23HxDkJ
n7AmEwRrJruhYe/b9PrFiJfwgwKhYOi4NBx1+21gBt+o7pEDDnqJcp1VsqjuWr3EsRbkrSErRoHE
Cz+tyONhj6XtS8RaYRstmgtlMmnCAxld55Bhvmnf6Q45B/fBTlXYeYy5eZwG98nLA2Y4TfMae80D
HSdrmyAk6gA2EP0DVhlbWKALTf8wfLVT8BkVmALEBLHKG8DXNL370OQq2ZYaRpb0SVajzwbNEJwz
BrqsiEzByC/Ni60oRpupgfXL2/MnSviB+3NQQy4xbuI6Jj4Wn8caKvqwI/54O/4lPv0r5r4g6W15
YWo4fFsGFYSDBReZ5wCOUHqT5QdqdcScxwqVFrMD9DrXSCDYrry1agj3IAx2c4ouU86BPkYl0SSO
sG/jPiEzKpYfHgjIO/1dtr65lh2pvdIxvvsI9cwMh6Hy7Qtl8Bs64VM0YGJpyKHbsJOFbr/gEotG
vnlW9sR0CtS9SPTNpP1PPD6nsZHH0okwUkS4sxxyvyCXwhGeu+RJFsmbTCgQWbff10tYnG/zA+Wm
Df4t9n78gGqarGCoyHNxbSrn1PfEJSGIekKhhqSA6J/a6Jx7YfK8TVaya5JhhVGDIMN2Ok8oPanl
mYH14PhTX/0mA1or4mfzhLH1ACd5mxdk6kwxMJFGPcsRfieSJ8Y9fNWbGOsp0l8Pp3BxagMH82Bs
gDYa5xpDxfKqouk45OIJTeW9PctbMFLixtOIgMXiABmnN4Qc8w0lc7eJZbFeZr8iTQw01PlH06gN
ipxm083dq5DeV0aK43MXFekRTeFrhddHwWHUtfURpHCika9Gq6D+yYTjL6fPp2myzp/hyhpph9dB
WGAzgB+MWUb720HzMUhFpUDXO+BTQEp5vnkUc0iQQ36UJPUBpbTOsR78zUBLsdV5TzbgNO0hmcFf
bvW5MIdXlahmrV0jQMD33QkM7S746mtBrIsbMbcjUwbNmsnyI5ikOnZ4sVcJDU4iMPFmhgd/aczX
DgGA66g99UNhHDPTZZaVtqc5UcvTn5BRyZrgA0/6oTaQETJ92Acg5Tam5lpPmsc88dI3I8EJ591P
ee9/IbdIV53BwDuaDftmSJqdF3rBRs8rj+IAv315CSMP+VCFUFD4l2L8crT56aWLjtz0yXp2NxhE
78JJnmbnHlXTJSKEbTsY/rwj4/Blznx+pGb6g9g2YNLIi4DmG9EiAfaiGaJj14c7yy3VXe+Ko1u6
L5mTZls9Gnh4fBHuhJaPWHqZEQ4Jc9lmfCUPZNyg7HJ3/h22v3Dbl/mHUZmawypD5mUwvBWd4nbw
vC/8z8vPhTZdNOJ9stO73iuGk5zs7JpaLUEZiBY1EdtVnuwiPxUB0xNH8TURydr9tG5cBi9ehFcm
RbVBTrR+sGwjfZDLX7rsLpKsGyI3KNZFXf7zHw/thKXdQWTy1x80e6Neq5JvEGcXIixPX//6bwmg
Cs9eg7qNvBPslC8t9v47f/Lj55pQ4iQ1hzcKbZwiBeyDsuXGxucm94Xl4AIv0mo7Tw6EygkFThCP
bBEjEpBRUFKa3LPAeVYNEIGhaYZDNaqXwLUuVTixSIz6dgdr+2004+egDtztGLnpBjAm7vkW1gbn
QTom79WSmBdA9RJD/Ueo9KlUpbWWOPFuinx4QAi1jlLUwIZdP4iuBDVqf+ugfkU/E6x8WVBfEGnS
4JCqrXali/o4Q2HENoUlLpoFNyXS3M4jzHYsSMWJHfykXnVdQmghhigFLbh9nGV/iTrfACeY/IAO
Y+jbFODmfzqVmis/ARZeuOYndylUfe+3V3XJrvuFpynZlAvvEe0O3pyMHR1n6K9JSdDX5GM5tixv
pJlkMFi6FcDafejGnGY14R5h/QcHTkwfMH76fZNfI1X/huNi38+bb1BLO0xuA4FrO6C8rMJrfLKy
Hrp7MXj36JPq9VQb5tlmoV4XMfHv7It3xcwPKfKG5y7T51Sk3UPvZYQlgcbQdfPrNDj41CchdSQb
4XXAMoeUv2KcN6qvvldcgJlh37KT+sScBINiyn7YQcPewEd+o80wWDHuR9DtpOCCEtSVyqyvGA1y
BmmYamEVord9GCL96UeQXBMijBZT8Tc70eJODJrUxDa5HVl2Z4Mbb92s/E7MTN/JxW3Zh/wRFeeU
Bh4JQSGjayGpcVO0xDpTF7fW/i4b4cm0liB7qL1vxQjwrcZnyQM6b4w64YRNPOT866lkWj7rC/H1
mPBN6S302XzVL+R7ESDbrElFaa0YQWHsq9tBTs2udrPPJum2ceZce6I24eCRn8yXrwH3RqCnQkXB
5PTE+3TmR1RK1hRoMCVQucBhuDXgTid1Euhwa/4YQbblwEVl7erirgyHYw0C+9ZzEfYaunidBZsb
4uNujXGhBfrBYzOHa0qcnWMXwTbQghmSKFFLh6WN6j1Epbfo5BM3hymWwr520IwkS9K8zu1qHxIe
T8Rmla4Rhp4T7GQ72y1BOE7uQTnRmd9z9lADSUrRbqJlzY+dW+WXdGSHDKLB2zYeJB3SrN+ysBNH
jFUCvHB6rgHNrIwpOs+DES+5RpB6E9ZXQfowxe4umsDW+nl1VVWyD4Bjs7dGsTsrWRx9/BiWb4fb
tuwvlJ0XT7XxQ00Q+J3wwzucSVsW7QR5y7TfmkbxAxirvRsX5jjIGxqc3vsEs3PiW3/RwPI3gtBQ
xHcFa8DyxrIH1gPt8FyOngL5Dm+tslhWF2Qfr7LugHlFXOcieGHcABhEMb0yU+OkLUeuUU6DxS2J
hSyRR66I07aQq0PwNZKWiVLoxYy+qpnrATy57Z0wbiIaaRUhtBKX+jMwdHCSWjT3isKevA+md3F3
9rndOIVR8k4+WPDSJTO02EmFnydq9K78S1K8pBU0I0zkwovfdOSzhnOn/VRk9wOWpTD2yZ5r+a1G
zfCVUBJQoNPs4bygT107LkjeAJim3UXHcG5TAkvk1WjaP1m40Uj1pVDT1u4kJ19y5ynWPCWSSwmR
Ms75Ogy+11wna84wIjjUxWzGZamWwK+RP01v/GmS/CTm7I5dJKqFnGJNlMAgYG7/BvKehxKnRg5n
y+AF21ajST2bw7Fs4gO5iuMNOVsv4zKWoI5BleZ8EJ57STUXSt9NoCLLH6t5zAIYxoiZhIg3lpcs
vuGDWbH0a5X14dNxc1BXOKvn6cYxBmgVxrTrpH6JC2PlwPbAZHMTm1AVJb5E+B/tCzL08OLxehH9
7jnilRET2K/lMxOc+DZrLxFasB4taDgxZRisig4RP0Gt7CK9Ccxi/x6Lbr5BHmduqyqBd6PuI9CM
fuN+FE14ARLzKNP01hXZkwORIHB8Ur+4CKPq0GXiwTEalrzWe5YycBx8oKJeCspEHJpRPrYOS5TO
1Mg2AfzFCcEYRUhzCktOGcUTM61kbfj5zsjtJ8MCbTZZC1MduS1Nu4zRKMVJh6cxe2L/eC+kuQ3w
W4OjpdMvEb5m7l0YaESo8UfgVI9kRcQ3ZlNdwpr/YHTxGfFjrCVVKTIVoixT5tTkBXjurnGyL7Li
ufD6jWn8mKkDsDLBQRrENjgCLNKjlkR4IoonHyGfr7aFj51E3rHprobnJ4eERV4et2czmg6Ja+A5
I5N3XVFKspjezyhs/p2o82puW1mX6C9CFXJ4ZU4iJVGkJL6gLEtCGKRBGgC//i54n6r7csr29rFs
EZjQX/dqBPGU6XnrdX8629nDu99UsOe2WMzZkvHq4/3odhhsAbpjWAm9k5SlCQJRewIJ4UcwhKWw
WAfBBVlRUqxl1hMwpWAMsjKcZ6N8hG4FaRbOlK8oJGlBghi+DnrIxwYyTaR1y0sKTUsotRYNsP8J
A3ibpS8OD50eEHEK/4oW4EoYeJxa7QkjLVNiaAu4EYVDIdCAU4qZ8rJKahZAC/iIDp4C6BxIzmJv
tbyImaZBKAXD1mKM7cKTGpDem6SCjE6VN/TsTdW5m0xIrvUE4WhxVV3NwdGulm6VbvWcCrneAeVv
GRStMMe0g6qh13Ae0kTN2iQ/yRiD7I+ItnU3/FWT/Ag5uXmtpGET5QLSuy2xgezhc/xRJRZ1FYfJ
2rIBFfYjB9vgW+vVHscqNWhdPa2oRTeXnT9uY/RQvh8+wkqAgaV0P+K4An/hmTdiE7tAL3/1Xr73
YsTEnXt33TN+p3R4LwH3R9zJNnGv/fVn//xgnLqMfAKNQrS/i26ZumgEsuy3+eS/U7X9Io3IXume
/igAH8mqCDj+YuWWLlz3AubGWI+vpgNdATzCNhrF2TOGR+9mPyH9rnQxm7ehJ63i68+tN/eH2H/x
/wOsnzAAEcQnwlS4m9our678VlwuoCDPwBdmvMpyBXAeIJByutp5HdKDACnH8C9psJsZ969SAR+m
1hmHFAB1AFuO1o2rIsoOEQ6lqMQSD3IEuk/bUCe3T0fnc/Qaa0vLa2iZ6apvipqrPX4vJ8xSLDo5
Xn6NNBL4kFJQ0FhqguIcHihyaqvRN36TGpaKhCpNYCe9ykh4t5AxjoxdTFQ8ZzejeXc7WHs1haFb
xy+bm83XZtccX3Ph1zfd9g7Cq43nKWagVJVVfMis4DOvy+ApDUQMa7aEtDC1zuHfTw3aI1edg/nw
308bSESbRC/3yeDBEsz96SY9+PJWQ8ArZvTkmZb6U+KjNcec8iizWwP+8pd27QQMbaqTBeKNlFdi
kz/28k+Dhc4vA/EeVkZ1TEcomdgn888Bn4rmOaxso1khbDAcDd3Au3VJcqxjE00hSD487BXnNkXh
7rLyU+hGSB5Fyze9sorPSrgkWWP3dSi9LUP99qiKGWw4f1VvHqpaSakdRKJN74HxFU1V8VmAqVqQ
GjCXfge3Xjm++qSJ4mq2rv46aaI4Y4AibWMb3ZudN4c0D+i/6fv2lPSO/6bgueXE6k9xmxDiNPVm
N5nJqzE4V83vOHaM9keYRAfD6v2rcvXoCEWEAApbu1MP5wQE2VWSjsLoRqm0gdMCAnsXAbqyWVsk
4k1Rivm+WOxaQPc49U3xqfTm1o9G8MLiziHY9L8SwW7077eGTQrUk8xSQML8EGvxgIe32EurbOjO
FdDKKoyhRbGup24ENoM/V3kq3UupLXIAKHdG7e6RvOzEVhgmn8xC8fzTAA1KPE12Wc21XXoMOjmH
O9x6QYoBdq2NzDhOUwL+qXHkKq7+KgaESzB65XIKynuXjB3vhvfHdkli8GXe3I5GZp6QJ4qO+3U6
CDKATXpqNDzCibtEVUakwYC4JESvFqMFN5vaq0PSR1e/78BgCPlrhOO6xDm3mlJz4u+XX01fH7ZF
Qd1gHf0WE+ArgxywE3nVhZYVfShe7LSEO0HfBZ7YiEl/XlinlKMEEiHY1dCnQ5xUeQXxOgbvIbo3
1F+8QnrfXY0o2HKOLI9Z05zHQn1pTJvWDeE8D45AO7notS5tq90BTtZFgD0jX+nvNBsIiRH0jz7F
0OSlffIEbI1aL6/YGCN9vm1Gr5zb2Psg1n6ibhkkBhGGHC9jUVgAFyiyERSFYc3RAeswoh1tz1qP
HV7cCPjXDmDh+xDLZGun6Upkun4zxnHfgw+zCQes6gmIhzEb5nLP6PZxhmRqGR55YrxyTe3eo6Q8
axbTVpe3cJ2b1aWLiPMifIbbbEwenIM/MX6ptz7vL2auP+KaVtIucTgZ19DcAhZQ2nyIw+TxoW2p
jZqCazafmqIKokBkJBuUIwWvQlf7kiwaZ9DwEhXct4qBUUIUkS6mk0Rb0TBaQr/pCVObwc7PqP9Z
eKXbHiaUOKf28r1Ti+ngzHFuO0A9rzhqJoodhsA1g20NVCVwnyzaNxWCKEI5lxXngyj8uGprjY06
Ek9WEaZbaIUzzx7Y50FPg3RjB92b5v129rFI3IA4FV+mFO10yNCno65wsE/MSPVcM8pD6zhxNrtf
460y2oupLL71BElKiq4OeJEDqF3JAMMrydB1BJ0oMjzoUzOuUYCZF4EcRRiTe05C5oH5G0Gl+X/a
gmWWgiMmAYy0rPnv1tiiPJTz1/zvpxrzA/pkaIzOXH+HU36lQUjdumq8eG1/alWeL6I6HZZ9XJSM
RXhddj6n9WGMN7VeVmeOiR0jope8SL9z9YdUskekFq5hVzfnEkoeKREM6RR8LtJvUXDF8LNCnsOw
5t8O7J4zNLnObHLwDDv3MFdX4k9gIw3G/InlUWzuoCNQnFpux675LK59VtZE8z0wRUqtTI/u2jzV
tj7i9iFtK2+ZF4m/cKgAZrbTLrpmfMd6CLUgApGVD90lab5Nw705yJJRhWDD0gY2t15zDr7R+vyT
+2Tk4PD8IbHSrvHUv3Q+bXdm0RxQeLg8zMw60kkI2Vg6FzV8DewFNhCzDj+lO3BsVZo6BRP5SxLQ
EPjJlqfvFAABlzeN397Mn3rkYehM2Y8t2p30Ka4TUQlFW+NeTNndzul1oliE7bHctAEpaf8tm4tf
itF/okWgXw+1uWcyg+kzjuYyVQ9z+WBgSZYjsBVU37WKG169Md82Ufo2UQZ2msbZDEGHuA9OCYck
MwCqun+IekT0ubIEshxJJ8lfiCDBzUzfTL042pNpHh2+f2RLSWzUG8gJ07bVMaQMLa6NOCSn4QDZ
KKOKLJ3IcbRTJI38BUNc7+210WnO2pcw0zpsvotzmUzhy8CccTIwffUtLMt6Ph3bjcuxWWi0I+B+
RO20l0moeMKDkkYci6RC6u+ED4J9yg1gX+1ovUKqWDIJ4K7e2Zvat8mi5e5P0b8mSsu3SVnXmwbf
eGBJfMz1DaONuYHGE3jWwaSHNrf7I7wEscDpeFAcsSotk29TEr/oM2SCLBHscMTu1rPZU7t4JWmO
W0ySCjGPaLaVzWN6qNAMbK9CpxQjdV8DQSRysLIXm1G988BH0sfw3OoS/WME9BuKrHjn2Q/y/MOg
TQfqKUlsbErj2fLPlKsVc0MdfrR0kaV2t3Vq9ZtFcwYoVuto6uLZvO4cJLISDDxtnff4thSFYz48
8tknnu/iTnuENYt5W6ANOVURJstBZm81achUg6v+mVIEsTIFAxWbmTM23w2IpJ0nilOd9Maa9atZ
uSVpEkuS+M6T9BZy8yULwKwlJCwCFZn8MveYX0ymJzepWPSoFDeLWt+OxcBa9u/X2j4qZ2bgsK/N
SzUFHEj//VI9//q/HyVNhvKFq1P4SDf/fl0r++Lw/z9lU2OiigazCI28ICNCW9p/P/z3G6VBKEZX
tlq5TAb/91/++yF8l6PrJ8lWlBmfMYTK/FAqA+zm/COW6z92k16cMtK3pTk9xZpW7MaJEHZftPlT
mxGgHKhn1xF6NnTL8j5yeKhy6mQ01ShkSgH0i0y5G6poW9Tal6sIxVg2mQ1y8i8AhSE6uc5rR3Aq
q8Ln3PfHDVFVhqTR9FPl3VZ2reBVogYran0HT63FXyX2QD9449WHk+IY7lqzOrYkACw8YcSFTWQl
ki0koSynu7gyS/adND4yzA0nM9R/Kg6AIPYIcWqB8WOGk7XOa3JmHiWXFWdKHsBnS3nNSWEmpCaa
+iXZU0SBYT6YJG7x1CO3ZOno0qPc+mIA4tcvXDiEC0kvFkKemTB/JXsRWj8EMcKlSexgBdA7WCVa
ldxMoeNKln8Cz95x1QtXEwJT4GfqyI7+bHaxZF+aVt6ke7QJ1GD0LUbRMjxxi/Y5epjOkscW7cTp
eio1ONNwamOqx9lxUThz6yBOOCjt8Xeg6/WmGk8lx6bj2A5/DR+Lp10XX0HBY4sj5jWpPcCqOYn/
unonRHXAZ8yf2mPbJp0bbPHYvAVNgdklmYhoh9yk6iHIdjF0nETFy5K2j84f1iF8y/+e3coc/vfs
8v919w3u6fnx/+9Rnx/i/3/CpyBSG1dHspgfabNpeP7/Pdj//odIf0gJmGlxVJsCTBDG+JL79GWn
erVuqmyHzgG9d5Th2jQgFsRNssLG264a+J2kU7gmmZqSlAtY+7ibJoLxxVlvwz8NwKSDBzFkAWoZ
YcXWp00V0pXusXi5peKtQNg5+wL2+4hAsbbjCWy6Nn4Txu5BD9kMh3r528hvylTgGYErxC9RIJVz
qx/pHLdYVKFGcq9NsPb5lXUHQEbGtzD9TVYYf2VT6GuIhX+HmOwxVTMzPiDcqZFnUSXjU8egCcBn
89p2Ngg+qGPMD6p+o9XqnpsTwJyMb/eooAUIQ0czrRqUAo1Cl0xOz5o3U4L0KV81Sfvq9M9d+oXY
l0F4A41GkNFWhs0go++esL7uMxbjVWhV5OoecVDIZQr0daV3GeVtQi2NhiSTdyZTEa+jOBsOg73z
gOMveKOuyh+0Q8hAbNN3PX1nWXz3rCkCiowzx4athDOGcS2phxttjaAngEWBDfR5O6K0JGLuL1uN
sGNkGDlRNPB1GD4YfNVrR4puI6G7VPgU73m0px3QrV0SaoO30BQHbOaASbOwe93AZoEeqfMdgayz
QRPkihYUP8SRQuKe6Z212T80JdNeb2BPpAPC0wn9F8i9G0vmDjFYAs8l7WBjiU1imgYN1Fz5lZpA
o4opMRnadJzDTKZjpc+OzXaZx9DNSGT4jOH8ceDbSvAe7/FeI8S1SPt0IJHhIGlXFhkco1/TkMTz
aecgXYRJmgauxzAWJ1bV71aFTHajlDpZKm8m98G9r+ZjWPnKIYtphnekDbmJG7SgxinTZcmDsLGq
+JbSKYxIQHQ3a0W6sWLgFJUtaMhS3YbaLlNEbzahtG1YKipoKvcANZlzWWjzYZZFuUmpY1uUVrIj
ix6vRYtPHvIN7ISRdo3O+CEkaXUGlAWM8/u0iH8n7gaJkbI0heJe+V5xHLl7hoZst0lI5V1Pun4F
ESTe1oAPF5M9fTLLyJ4LKpvzys8PegzP1YE7V7Wx2mfoGHkf/jg+lNreeMVx/jbEI9MrlJrWJTGp
jInBIJ8v4Qfyk8H05nlosRm1PA2ngzzMXk2Iclvcb3CfRjaIRm5Z+TzukkxXM1Df27xzKeousOOH
c64cj6pJviB8yeZnVQcnb1bTlU2Ri1I6UAQ20w3TjBJx80Tayd8beTYT0xNmREFw93FEWGqO9HvT
S1NPxwqyBqi2eEVLGVkfwomR14qVGfkzK95ce5hmqESgV2ssjbWfX1PbyDZNEvLEjAj+suT7Zlo/
HAyOtAaDIJLxWWOGS05uwlKAm55J/mliU6NKs1z1YWZsmkCAP8e07Yw49iJz0BeAGpydxtca9HZ4
nUiU9c2Ai8O2qWDHQWxM7lxURlSR8/JvqX+kqRa9cAZek6qbK0Y5mRkB7wPwBhcKXNesY2CmYkpW
PHspFipekVrWHcb0mbciemNO8sFGcvVxoTn9eHSCKaKGbfgM7MzjEdBw9Q9kl4eWiGk9NS6jAgVZ
qaqPacYYC0MpKS5aNyXWpNaUXza2Ran/0QEfjqK6BeQ8FpNPEq9ESYlziawdkzKb4vE60lxY1YiT
TuLWOxZCa5PSmrNu8D61AuLTQD3SKmMtmdnliRcAhxspMmH4TAmFRfvASM+oHk7GbkgjbzkC999o
4T8SEtjMsP3wFeEsxvcUrE1guBHwd65PObaxZn725Hvh37SGhZzpWEX94KcpCUDqJtassD46DZW/
SF1zD7I8CgehOcaCN9YBmdCeQPsAOM6uuAxRkyZJG3KRzRA3Y1+Re3IwI4Fi8aDJ7CYBrhMw2GgZ
LsoKcsVUf9o4cswu+IroiQ0TavMYExlY3ihYjee7BNhjird02nT76+CC4OMTlAxSzI/Ig/1icE6m
KqnaNtSp855kS2k7MNl1U1smLhRlxc4glYeSrtw/lJGaR5P3hHYoFApWR4t9HUkNyFbW7Psg3jZy
MlCFctK1lRzR9CkvqK2OylC+ofVE3npki28Z5hlcl+fqPXZIFCKNM2MIR3DZMu9uMOIx9Ej7fevb
vxAVjAOVSjm97YveOPtzj5LBOHlrz7+f5/AwhjqFLTH9bKp/GHby3JvaCvbSreVtAzhND5MoqeWw
XVxmqY57wmA0SwSR/ioweANzBB3Atm1cKxO9jAdwY2UTyDbcXbVVtLu+LnwwbtlbPvRH0FgZM21b
0b16jOvk16pCRr8Fbxx+qHhpksGjLp5UksLGyuAvXbOhvEHB17Z0hJHK5F7DiIgB9RC/jnBWBL1J
MCcKFtxS35H8LjbSzzHhgQqMTeN9qHnnYz31T6QpTi3w80UU5R+dTosrhrRLZ0Thhj+IKGIW3mpF
+R+MWphn0QnpPVtrXYJtgj21c5lUqyaDDVNxJUQOIjua86M63zld8j5UJdZBX3tCzDpOqgDsnwpY
o2O87LnxrvSxWOnkJ+ehIn7nliAYA/g1mTj10tJ+QF82Xip92nd0TGL7OclRwNF32EC0bJ1a+W2o
5ArA65djowpptHWYefTemZSL2h5FaCTDWJvc7JvDTPrai9ZcmpTirWo/9BcmMIrG6L1lAeZzTWNy
srLGd4Ccx1o0S7D6H2aVvFErreCo5HT7pW+q40hbsEjcetvPQInBbAMxIrcEZ56oGl24bKFNYbOt
8sKJgcZ6j6NSHNi33IhWHMBC8Lv5Juuc9mxISGwcMrk4UDpgee1H6b7B7v7KRUcRgqWtCOmuFJpQ
i1x1iJuVKZFfaL5kODLZ2X2o9f5omeF+9OgDC5XJfXMcyFLjIMomRralwK7rNDvTomC0aBL8bkCo
mSyNm65kNIfm8q3bHXQ3OVxKRe6YmiAfgRJot1u238JpTNZJGLEZLLvabc/VxIEMcNTHyORomUrz
mWIJSgR9vERd0T4BAQpswq6R8LmOVFuzdtINJlNeNSo2aHIpBpxe2SkZYIqWLseYUPOu3GA3jA9e
qtyPzpKWd25woOzzn7AYwgPOwXknxBnRCB9PgxYQ1DFg+3mp9OBkt4dahnx2CRfR4s01yxT2YAVa
IdAuGrIzenjk8L2vd0Y8vYQg/2NLe+k7D5ejQoKzabwTA+mjakt+EJNjQpMqWjBu2xxnNF0L3ozJ
JOYiFFB9Q3XGKpvijR9gTzZKcy1Yw+dSBpsyBHNPO911GJJbps/tLsVLn3bXqPPu/Ik2gS+khwEF
Rrrwy9Hc8z0cXxME6PQG8O6aUDZ6MDZlmBXbup17w2YxRqFkY35ctzXc8aYC4idBTY4ye9EUiAbN
/rDhkA9p8BtE4tHGBXltTBUEh2nrujgVGxUi8FvbRd9CuEgomGb0SH3IOMjXZacjgGQnqeWnitRX
PbKS+i0TSCwxm1qkZw6H5QbPA4K/tw+y4clM5W4YjzTgybXucrPheLqreoK9qf2r1/OHlDn9Dp4l
jzselk0sKw6LNKXa4Z5xF23lOa5yqiRI0f/WgWLrUPLLiIcvV9J/po+gBPX4E/zPO286TEUiuIsa
nZSacBkD7ah2rpe9FZTvnTHHHZkx9lsjZlVNQgY6zbpqOedQ4d4sinRev+uVFqor6MT1hEPRDv+0
A0ZILmpwWpr4rU867RiQd1z01O/FdgdSzGz+IEQvmTn9umNo7BsfneeNqd6Gzf0vodAZLPXGTW5g
l4ScbQ0Hk9smEMj2gdeVf2ACmyqtQOSz5q9DPf5mpnVWwmw2eo8SWu0iKwS3l8ZUUMaEEBvJ9kUt
1JYCrMqt37nvA2ir2LUnjqFL2z1ko49vXTKxSHc1eXTLDDZ8qZIINb4H2PMH6RjV0qFaKSkl8IDk
wdOi74uKYGigYeoIR7xNwqRCSDy0ZHyOIXQsrRhdzUTDGwyqqPobBYWY3ZjvT1N4dwHizs0ieued
pZI4Y0X2plfMNmrJ+SWg1RB9BM8ymmqDAmvF/AKlUxvhmwwpc0Yc8t90JH3EjIDBHxJ5ttR2SDiE
tR5/HwxnP+F0strhs9SZnFkVVy1fJxOwcL3gSc0HD86UbMe/uYGg1/qMfXDonfC473Sfq8FkZQcM
b/vWnihQQFOQdfU6Bu2OArL9/B+T3t/U2i0ZSgTRML/qsfdrjdqLkLFcIWIXIEDltBL2PETuAAk2
47Ye2BhtstQ2m2MAQlQGTDxD0JOFJhHH+h89SLAuxRIUaMk9234mnfrVdRkxPMxXpCPHTWRCKGht
46ktmG56MnoV9ocTIZmSrM+z8G8hAc8mMQq0Gsmw4o4KBvFRVGTpoExt84GwrVmL5Tj1P1M1feTt
EK9lE/lbTnk4HZEuI8ncGXL82oetyQh2a/b5wx+agxdb9qIJq31OCgqDk+SkM+FwqLy7b/UT+A73
JxnCc0o19bxk0Vx+wE24zQELQoabrhaBGPArHLVQk8ZO+0nbAR+1/kIcldOBRvtP5nJ4KII5yHNW
nuujZYubqxSH+PLbb0iQ2gohiRwwN9P+b1Vka7OjDq3Tzmb/yi2AD7c2bGR1+2/kV8+1AdupifJz
Z9QgpDl55THYGhXrf635IOybnFFqFsbxbzrYFqUr3bUNSKQkNSn0lA3Zo5fBrcCxxQHyBL1QrJ/v
BozbndkRo4SLXIuAC+18tNT65yIczjEXd6gOTApidgOPMgGW8vRVzdVwYbPF/9KG9qWmE3uVZwNe
gQijXBE+YrN8oOPgl6xm60WlNqZLAGKsu3tosFB01G9TMnjw7O9Cg9RWzh0AVZ/ZF+SXlZfWfwN9
/BCx4Blxw+v8nNgdk3NuNytFVwA2D1plY6KglWFdSCNjQWl4a7qk31B5gfVKwZcDwrzmHy64oxTa
1oNQifwELsXicpfKZWMbL2OS81Ii+y66hOcp/J76kLtZR0hA8eWYBC9s+KtDfuZucAIRs7Wks8VT
4CxhUFzJn+aQ74lp4hFL/E0nxCmGRnsEasa0FQyQaAcIGzVtVTFrMgotxBGv2CWedU1pA9RyDMha
/FbgNGzoi8KUgMLN39uPg22sa0+MNCnzMkrQhOg4dHZtowjbHJXA87uPLpiX37HZ7vNMLSv29MT1
rlSUPUE4uLCqrJEoFw5dBDB24d5pWbs3ZkZez3SaePSzZcXYYGuu/xlGZofrs9WLV/DfuEqaQ+xQ
pRkO9d4qij2FDCdvyo94D8/JiADdGJS7JMa0DgTnqbRo4OKJh2Hm7/++ibVeW0AhptNE/W0aqmMF
S3xdUBPpwR3zx3DnR1Ci5XQviPOGqbqqAnORGDa0Y/IH5wbX0Jgv44pHEZQPvvm71nQZmCr+UqWD
SzgK/5qZOPh2DaExO1Ab2W08B/g3Kx2tJ0CPPTAKDtTd8YGPfp6nPedee8LYt1QlJqSSoLB/Jl32
V/Oe8sw6Y+kMSb5XuyyrD9XEIpOMOqI0tKmc8978iZh2jqmsZVudhy6UC1Owx4cWdO0mKmm0bNQ9
GItvXru9RyshIa97kI8/acgTa0hqrDLnqZjcTzDAPHJ9BjclxRktw/OEqgDa/XN0rdlUol9KP7ik
kKs2Qlinzspfq2y4UzxOVbhj74XHQG5qQg1GUfBMFReJscI42I69CzqaIcrfMWVuynUQXYQ9hYsL
78mApY1ZOM1UJ3PerNykJKuEWhiY1ZWR8FeRpevE419Cx83FkVD6MuNGao90c69ewSmJpYsPHzuG
2Ck0gqWyWKSnyftj0WiKofEB6cAASqg+PJ/GN8ZajwSrSiDdE1fBd5iGH6n8sTXNXQcaTmAKVSnx
lWe7rHakqwmyQCczICxfxpa++Rbeazx6tPwMxDZIiZdrHbAA51p6jQzsIZ63p6uSf4SJDbV9L6fx
Rx/kdvZc846i9vJaCBufYRk6Lx0JmhyW87ZV5tXlRJcoimibcp9FVKUH1lsRDCvdPDjw+nRT53TL
rGaqfvGQ3Fy7d5amTQVKNgyMcFvtp7e1F1m03zhrBes+1cFV+YeWoEMysqMZ8aOmSGoNdLHJHyPg
DCxQTzQ5XgriQ/tR93i0Kv9Jdzc0VdIi10BvcwB2yBLuEYnyFazGe13wbR0S1AUv2SU+cOHkY4gM
tuYs3gvypSBcn+M2+s69aD9iww0sapl1kV5Gha5TDkDrOrhPYcE12wUaJeIvOwXxOJA/nHSBg8wv
jp1CcwpHbdX60UEL5IMJ8aEJAdP0+geV2cPCHsUdtQPjrGBZMHsyYm3gN2vlnk2zPxcpwhrZ+TuQ
kIXSDxwcGrBWfKhjTxmMJ2+17Ot9z8rBFGLfqeJhG5i5lWA24HjmXQMuDB+HCW4nDAIcnXvrGVYF
EYQYd8StaOjdqeaIkM2QXKSg9zmSn0HN29D8eUk87eYHyI+lpJa1/fVSXmUDKMCgO099ZT/n7ixG
RPytCipBQfDRYR0/F27METDE5TpjoLrPODrZpGLP2dRfCrbcjGhvFURfvXDfWsu4TyI/DDAlwIwa
W7fmRz72Kg6p1jklkxUkcA6o71t6A5M1UCRLkoPlxsW3WUr03swAhTp4+jIjOSXEUZfe2urOMb1g
fo0wKdE46hG50y+Ae1fcr+AitWtuiq+Rx/cHTfOhty05N6f74LYDcSGJl0nHRWSSROawg3PDHtxi
3zKcEMYjZ5KzdoL2ajjtegQvNfXchXvPJBro3nFn7M22BnI3qUc5luCC22VZNR8R92E2pXXUm69W
Wrx4JEKx0AF+TcabVeSfXWlfrU5vl3Fy5zwADLLt7jkPyyKOr1WWXFo3OwClPAGWxW1Ur3XbOhV2
80GLMjVEA/NZ+Z255sd8gqmTFs/c0Dcb2+nf5yxHOH+PbZxLOAjtT6Nw7q6KHxXVrKKvICJO2joa
8n2XtqeqV+/JmPNh+wZ/cuXshBP98Z0nBkssKkR8PKP4KqvkgzKicSNRgpIKmYr731azvQtqH9fw
QDL5Na4RWEtD4/rp1OVRGV+4q0nvPeWYNfN4vBBcxN3fa822b/Utphhe2HgV4PBZWlV2tSiQMHqq
LemvX3qOQhWN6EhRHqVv6qjq/JHn69bUnmrmg17K0DV71F2EbRWQjQA7X+cMjadsxxbgrpOu/dbL
6e527rPvts95Vj/8vn32Sq7eruevMWlh6KWILxTk8ikzTrFhRPJWZBFxFvpD+Xg5v9FRoKMTbhkU
E5tGbsj8Yu4LJUuPCYcRhPxCezxYjn5Hfs3h4/BpFE1H5IMs1vIRqJFqcTF+lp7mbsKSzk+DiSax
hne0DKrM2CcxxujrysvtBaj6uEAokdlVcG5J4FX3Gfy9gS+lpSgyzsCJlFDWM2dWtkvjgx7qceV6
9BqE4AsbWWwKB3MaobOF4TyBxrk5EwY4t05uWsvNQtYjFlW0zZzHw9GmjWZmENAaokclUpmviWfG
At8N8g5OK0IKcXClacXZYuXjkpJRK/4yjBWAIa0mVIu/T4rolvjhq9to5lFHmFxoPVWSRXOOER8r
2WKg0oiMcRaD6hAcenbqStw7h8poIitQWvGMiyI/9bFj4ZmQKB38XgS9bBFmnBMSd9zXk/E2JMVL
FoeHOCE4G8kug2JAwrME4T0wopt3nBTKb+wWd8uazJ2tcxxNfEp4yqBa2PegJYEdKusNZArm2rx+
SG6w6dhKIGVA8pX57untxbWcs+1zTYsbEoNpbzkLnB4hsr442aZgrl6u0qnaGV0LF51+Q8ed+xZn
OiPN0kwc2uEP3LdFJIJqacNRdY38l613GyrjqWaM/kTn7jMq7FnA5VoQM3zUE/5pq9H2Ad0D/YSu
prsjd7Z8ZVIpX4/DB7NjcnPTeFfGFhIxFjDZYEGX/fPkTxwPuCuiCmDXWpjdKvQJTemHsaKAy9I+
eaNZlnHGV7V5SpBSQdYGy3Akjl4OB1dLNk3tXKfRuOW0fCeC9mbb9/E/NCQ605Sn0k2STe4GNxw2
T3pRvyqBudVezpdoOHvvfcug0pn3I+ztKJSgIVM3YtRsW0clig0xgAvnVPaud2j9wy7R8n2BBMWL
sAJcemli687azkWsEws8TEevS/aNFqPXNidLSxjkiojZuneXJp1Y+jiehgk/DU/vqHXroGPWgv9M
LipLXVpam4sikXsQQSs/Iyhf2AfbA4BmVUT06kp9j0X/TRUe7iH4Vn7jaocSDCvBK+aYvelR1EDg
Mk67gyJ/X2JZrisk94LCOppAR56p0fzkLf2ZUkkFkZ0dvNwhYjglP0FOfj+yag31D9ReWfytGz7F
ibht1dF+q7VMDzXTIvSq5M2V6t5JwH9BQApj6BizNEQMOKDXNyPASZYYTFaSEMZybv7JZPRsAQlY
uan25Iu8o14iXjk6oVfoaHH1p3HlCZL3BVfXhaJil88NBxnVxwwddKY7KI73kOIt18hu5sAOHSIj
lCrZUlGCC99Yx4a40Wj1VCecGgAJJjQa4z3JiR2yS49T1q51HE7MhC4laxdOde7DqbpVlGtRMPVs
Ygwm7PvVVsVOg2q0zjJQQWl9QldbSG+6TWh6XOgY5HhY8FzpKzqN/XPo9h/91O0c3TmPVfodOHTU
eBiil4ET7nqlZTuw1/uqffH8cvd/JJ3HcuPIFkS/CBFAwW/pSdGKstwgZFrwtoCC+fp3MG/ZMxM9
EglUXZN5Eo3BVncrRKaE6EZD8A5WHTuZtmX/Dj0xI41Ttu/ZbHgkYtVA60CaFuXeAhDEPvUY+mtR
/Kea9iFhSKoAt5dvDf2i1jVqa1hWMqhJr86ceyeIJvGjUxjTB+lTv8ld9xy56cXI1MYJ8AN7gvc2
qw6EGuC50TAESQ29K06X2UWsUVuS7YGel710oJunqZjBmyUys57eV3mKKVe8owU6Oi1vVq0wsIdq
xSNHGBRn2cahMfTCbG92GLoHjNUYfezAvXap/5lQyi0IuyYlIbqN2bQrNSQ1g94tB5INlCWrVTE6
V9KEP8WkYLiibobfSOaKC9ZqiSVinmYY31kBKrN05zkh7erG06NnosWKrTGU2UYxnM5wfOxQJ22q
qTtkv7xoz7nOE9KgnV0KEmOZv+h7kfx6aJsYfdp8x/mY8WvAmZ9UuI8qcNBpR1mbZh+ITXzYmQ1c
5z4xdgaEdiMryRpoOwIUuwLFtvojnHlaCZRuKOc+o0hzj4W9T9QACSwGaohx2jJ1RMA1AGnusQRu
2xJ3BTNsl9mBPWXVhiS0Jy3mCYtN+K6amp6yscTK2Qf4LS46lokGTuRG9Ny5WWnE6wA1x9IYxYel
CkIR6W8HMd9ubbQh840YUI1s5tHhcKW2NxK0/RVgvb44hMD3y6pbl7h5Ml2O5DCB5OoT7u3KbQK0
VAyPNA/DOUHMtRXGGMMKTrCfqBXGFSXhCyKvaJXOVl2yZF0MaDu/J8CbJ6bQzE/N1K+J08IBAukB
nIu82MYf4OBKdqbZt2Mhbcpq111hFbfLJ1JUO6Y2qb9FVfyZCew2fb1SOt0iDi6mKoF7Er2BQZEO
UagIiydxmCUIR+WB5gXCHJGJ0debYTkQmk3JFf/Chd3SWvKShM6wrExvY8IfJoMFOb3upY/BQ/aA
F3EVlnl9zJJin1XNS4QoRfkvfm64694qJJ8jkHArXhqI2XU7Y+M019QU+Whr6gf7rmNmMNPzbO7l
ZmI5UOPvXCpjeA5MFhB5a34PoRMdBv+lmJp4ExgBeIaxQvPVkwDEmgmRODb8xqenpvqaZ9YKag6A
JRKbRPqqRzFRzDV/wngPt6FIoiugsmvd6fpd9/sOQEajLytyKR+WOc1ZLNF4wuW8rkyzvMwyU7jd
uvZJkkDJK5oVp8YlC82roxeKBE7b3IouDWjmlWUJyJNSiddUv6QmwaFRjMMiTtUxFyWwZp/NDc99
lETfRU8cVe0bkD5tVz/0b7btd59Nr1X7NA+bZdQxQzXL/GEW3cn1x/oFq4f1FPbIUf3eyR4abakb
ogxvikHux6xvzlHHDZQ3g/dJXxQum84SJ8U6bovkApeSY39Ake4fvQ8iFudLcZzcuH5yCKVa2F7x
klmqfKAmUVDiDe0w2WX1Gvj6vp3gmHeifGuxJ2C74EccYZHf5k8xR0rkIdF5uK6XbNmhYOGfP8lU
f1gC1o0BbmWf64SHxr13qJ0q+Mwz8QRPu39Bbaw95TozHnfoq7fQrtd23JJI1FfTGbYeK94BALNp
DufaZ7WKPgJxpfbZ6M4cChzcxooZn5/TP4/D3htv8BRmNmIBUT/RGdBrrLs6pG1CGDdLj1d5f3Ey
9vF22mFr7VCPWPFHJ4GHDlPYM3lZ1DYJKtPgnAi5ppx3o2c5DvWBAR8DRZKv4lLCm2U10iB0W0L0
+iCsZi98VBFN8lBhPrJ+Hh7UUvsGSUEykyaxV2KmpdGboq0Vma+jT9oSC4hbkgKCpqg6EGdxZjSv
jXbDsMD/BMqzqfGIUtuwD7R2Dd4hfk/2ARFP/GLwJl4a1KR6dMs6bkAvNBgr9OWVLGbwMBX+HmB+
rNm+VOLcKc4cTjL+Aa540gIre/aaqT0osDnIHB0NmgpEMEWzNoefITZAstpgmstpuk6SEnRk44JS
AJd8sGNU+SFtVR88L7iSW4CaTjcuntWTvof0dDTImS6y+lrUCM2IwCYADELkvCRtY0hP+ntCVu9U
caVFTP4FDhHL16kiWHEyjMwMLHOpc/MdJ4cd+ZzgkOed9GlVt0MChlzjWxEN+jrb5MGL0z+bkZBE
FrSs6/43xh9fkhGyQGSZr0KTwe0c4uNqXO4VwTKYURyuYaAtg+jn1OOclB1C1RoZIgwnOY1EDr9e
EVPCvGSkQGGKtVDTqBYovB0M8CxT6gFmsIdx0K4YUsZUoEaR7ETxTRqnOiDNHBYBcxt2o/Q5VnWq
teHM3o9tufmvcwLsrcWbodE1AuseN05n7sxCfgSSaiMfSMqsdAR6no4if7DQS98QjFkQl22xrWk2
kVVijkPqkhXoc0CoIQjGPu62G13AcujJrOvtetOG8S8z15izHsGUXTb7NMHy4WQoIweZvDEsISZw
vOK1YNHNG9wibLQZ1pnDXWtnrUSxyz3rjWzDeBUOxdox3lytJGAM3rLZks3M7REI3BrCPolmwG+a
PiE0JP2zLa2F62/0sv1u8BztKsO9oRM398axkMaLSjnUUQO9Ib/LwvpWwHu4pqrec2Ghl2DCX4d/
XSB+vJhPUiiJyba/Zth0Q+roNSQEGmYoXSmDNIF6KIImwchjNl7o4TM/VY2sc7CnF7NFBOYCxKdt
Cva5lLvCp310YiR2MsaHQQdaptiVuM53vP3/CgbdJuNZtkFnAuleMna/7KoA5JamhXA+aZ8RL/IN
tKRZceTeNenDz0EF0P5HRUqxHCTQONsmOgcROVpTpw0LqsZcJq+p8nDqwEjbN9VeDHZ5ZrZmpUG+
5LC5EYXVLb1IfmaasbMa+VtYyR2sOS9OCA4EAsM35J2jmnaB+du7ergoOsLqZjZSEMKnZWLG1Z59
KizagP45/0CRRBXMtFlp6czppWaqXEzwf33GOK5t9E3U4dAKUHBbxLBzMtAWqcb/6TB/hKQhrmLP
/TV9e1nKoCV4mna2Q2mX3Dzuh4XJO+1lrpx1lrRgmcY6LAm3iQge06sy7C9JSG+FCIK8BVRFWrWO
AaGetWIfqTAA7tcTTdD2Pjw1VLN1bS+R1JDeJKo3y7He8k5g3g//Me56c/ThziQVB9xkHA2FMweN
MUd73S2kiRGdOWfGMH0hG51l5N8oAFKRLg6QFEMIRDvWZMVvy3zFtpMVESfDWsaFsenaO3gH6kaT
EUoihouDNc42T+hJE7Rn87a29FhCICGxNaS3SIkAdX/GuddsvSR4CXz/QO74Bwlwt14YL/bUH0B+
D7yqPICJfDcaG7cvVHB2srSPEuxute5H8NPsI+JdI+iXtJA9XPWjSh4vNa6nhpCBARem1853FdlD
OM3+IfPjRLCmezKi7E2F/mRCjEEPpGFiA4dT5hjsmvwjGqDeG/b0Y6nOQf8OpNBxv9wHsU8Hqyvt
Ezr7Hy8iwY/9JN9Pv+B5qD9UWIPfHzmc9HqXaz4WSZ8xgxoopVWJoo/FqzvJc9+np0LCVDXgwjNE
qZbEXjJtDWm3KHj1/jQQRb0yPdhUQ4oBwZzVk2nPf930SDcawuqkOuHf/9Os4TPUNsA2DvyrQ+TX
W2E3kLRsnRjnfrjFMdrpMXz4Dr1jsgbSx/8DhhR4jPRuGZW7M8bogzvsRLGzS5Kix4KLgrSh4xHm
Vx8CNtIT3F1ehXLEJwpmmUDSqoiVhoaJ7JKxM8HpY7OHx3Zkt3jEwb0G7bHCl0gEW4xIoI4zMLea
seIHdrk49x6qKo2fSw/M55Ix5RKh0o5h7T+G855tzojeNN6l5l0DzMi4O8HLmrcnK9XYHuHilxMC
+pEYtaJ8TwHU51rRb6zIvZktiz8YGowfmmw3sMfb9nZ7L/4zKqV4EKS9ym1qnzGN3VU2sHy0ff8V
Wsq7rJrmgP+VmxNpeKhozkndwaZNplSflK9pNDwnU/7CdmVp9nN0IAHKVvMxRztAYOcyJR4K/bj5
D6IaXrgSNoQBJW3SIqABWo8gATd6s4898A8q33o6O2FJ5JAeOLg4IATAvdH3yLT3FCMoWa7pRIvi
JeWl5n1MoSixMTx3zqCWw9fo6m8qlrgVIPqdCdh4spU7XTCMvZFF86W7zXcqOOADo9L2XP3aqicC
2b8EOUHq3InYuYYzn+7Oabt7bERPaI+x3tEzm5Z4kxlujezHbzY2njLZQfKYDD6VhGRs16guxNk5
qywvYGRP2NuHxqWdlXwwUjK2l/shyB4uYuWARMAwZdHkyD1BWRmiF+IJY+dGSTN7SGEKffhJFUDa
HOTaALg0BIa56oz4kChgqpPcN4xfLA/f6lTR4KL0aBFlbHPwZrHd0y/IQ20Q6OaEaDBrVpud99ba
5NZ6/bWKMN3Nlpe1HverimlsUmbqAUqJgXJHkeJMGzcr5uCjcVf08bpRKLdzD7csFlIywbFhNgSd
Kb/BX47OJGGlx02bLg2r+DVK7174zBdHzBkjNdQSVVVLybDEBUx8k/FWtdYbUr9Xd57HFFL8GMhk
RRb/SkqA1muvppdcEGRvSyenSEbgyWr5iH/oXmJB7Lxob5vhzTGRWOmCqz4uxxMkvvOUoWhKE7EN
RnfrGJSg/gg2EOvo2vWetCk56kp8eDn/lbKuSPvcRZn1eyUwFaMzXWFbex5F/11b7b1kQNFL5hl+
xptvAowLh+AFahn1Ck+HROg0UstJLVhr2kStPtkssoQ8xIHzA8Hnkmbo1L0RAQfMh8pS3PXVeppq
dCblzXexR/WCWmsuU5TJeDYIqUVcIq/g/h5BimEVMTxeePtV95tr3k6EkPmvYaGReRNVT2nTfFMe
L9Kq/WiSnKoSW9qAnj5Sm0JM3E2m7y3Zml1VP3qM7PC/RXmMvz/QdlOPl1kAZ7X4SAPjhFRKLO3J
OYaJdutj0kN70hGi0D2bYcaZkBNm5nabHsmHKdgruI72MWU3d8ze6hiNUV0S+Ii8AmcSpWBvXW39
IAhjw9bHDpUXDPeeS0Ws9y41efZca3IjJVooh0BDqK/PrL8BnkT0k4WKMuxoq7i8KBfSEZoCqABh
Wy3EBAlopBILpHeC7lYS4U3pYIBlU+Wvb2TEZhr/jEWH5IbLI7kQU/jaYx1beIywl6bmwg2Py52B
FLvQ0u+QaSKaBrC0OCBQ6vRa2u5b0mED1AqQBmARbh1l/blElIOWbT5qP3ofjPZYZt1dWjy6TWkS
OvHnTMwtm2zVss3CVaqtACOOy//ykJL4l4jTs4tMa/Lr56hBb1Amxc7JqP7ZND+pxD1WDJ1Z0zBP
0VAG8FdGys0RcDSP3CQwxQkghUZZyOgXTZzysArYvjwgdvyNFdt3LUQdpZna2cODLVzt0xLtSUDv
KTGhBsb4QHD4klOn4QWwNiWO9mXvX8xRJz8p0m5xkj3wk77mLs85rBl4BOJNRG7P32n+MxPMkxMY
ephXP3iMpoXVUWXIiKyrsAmRhWrZMWnteFP6LNnLj8iMn8nFPFdezbhvAH2vdUujxEUNRvaplPzA
bTq9a6ist91IWa1nnw71TTiTdOpXTyvSNQsbOrNB3CZhuNve6z485zXS2nddgDVTqCpWbRTuBF/G
1s44kIYvEdmvJdFN8+/cCO2L1J2LWx68kLNQQxG47IzqdUjGk8ocFJ2JuRaRfm1iWixWmXgBiedz
ezoday0E20NrCL+tZkJCBxmIPd0df8zRifQPZ2qPnQsYq8a3kKLTCsDg4hlTW4LBkb/0+qap1A9m
lfm1jXNuUwJesE2Z8kd5C9KxFxVv+tLnFArr8alO7I9Ea7ZWzVWRTcm4JtXe63/sgFswZU7PpEI7
KJgsK982bxaKBHusWQaVFyOcd/hASNhdd/oaeyNDaXdsVrZVXnrFa9ejnXfAki4cz7HWYSYownME
PPq9cexm3QNpJWvJUCvf+euoCygyd53LggEL09Lzaj7smIngqJxDI6qnjATZhWIQlkztSQvSn8gY
atxm8gX3LGxBOuL1xi6NY9JwJUVxQeJKPy5SexW63YfPdIRxHdN91PRxz5Y0IOMTvVi7pA9mtdPJ
VWOhSyrN7M8e/QcSYOzerJXpRChsI2KmlCI3hUPZbW9+hw5M5aVPMgPxUEPxWYbaC+YVzizmF72h
XdFgHGox616wgy+DyXmbSyrZ4EhEbk48+Whh/EnZvGjiuSQJYHZPcdCYi0JLYLWFfDzCzH8Tyz5k
kfrBi3T/jz4hCftiZ8l2pPf4Gt2SQylGmozjB6HYSYtw4Dp5e/cHxgo580YWwaiWembStkRaH4Cx
kLBzN6I+ZX71YmUcf3WB+1+OcjP/Ho7e7OddeNuKvV8woqFT/mmi/HVUtJN2KJ/Qd5+sqDzYtv0v
4MmosYotHKd/AiCEuoroL5bq826unOUx7L/y7BL09jvGpm1WudPSMKtL0kxIkOtb7AR7Fdo/XjLt
icndDnn84dcxIn+NBTOJkwn7pZQnYwxCie0JAIjXmgcs4pEzt3iJOngNEjBLI0HKpCpcei6p7aO0
Tv48bA/CR4r189jjAXGlc2qqgIUF1W8ci4Brnn2RjrhVGd+dO35Zni9W7VjPKBm1bpr/E4SZ07ra
e+BaYqEbb101Oyfh3q8qi30xdaFQRGJ1/XHs881k4GbodNa9ZWPdaAJeR1flS8HmHvFS/Nq1zLJH
KLKsX+L1GPIcdHjgF2km/nx/yy3LjENCYvZskoSq85Bjn48EFARW51eANFezKbZ+CSVU08Q1yKur
a7UfYYUiU6chN/QTAVDPGfILbYgv/DgM7ocnvXLeWy3Zz+MAeJIF6AlErw6y41hvPsYixx7nRZuw
lZKajXbdQeRENCv8q3Ei5b7ecqAsGSwq8Oj8Koo4cQZhfAn2DzTOpz6H3ubBu9SntaE52Xqqiw8X
5fTQtMYSYlAZZQlgE/1nsOieCqDd8yr8oQc4kyDzAtHwyShjtQ39tQ7pnbXZLmAY2jNhMz/JKtzJ
ZgATmM67lpjH3sce0PTeA4gX9WA63rGsHLG1jEOMCJMbaUGCyGdWENXpFcNbH0H20S0e0JIqx0nj
354tzCpzzVVm598tPM9VSDoNs7NlmSaM7kH3J94iYhq/MGIUIApC9+QZtxDNIrABegk57ANLh1Hv
EsbJgUQarYRLk7HmbP1l5rAVLEtmuHaDyox9yGjECXl17VVU7d3RvK+UNbvfU/2aE9yzWb1vk+7D
DkRDKztWn2OgfbpIGseGF3SUQbTMGSEvRpsPTHbGZ17IV88qbk7f3kHLzjoZVgf46z96b10OnF1m
6Vxz9DerKTZ+fMFgmNSoDztmhhGybMNZyq6rxgnrvsUaqq4IWKllUvjEdMlWhn/Cm5KdWbsJE5yQ
I1Ssu1fgU9+wbed9WXLxancVSINkuNoGfBx+Rvp8Vtt2ARTjzWGCz761XueSW8X0oO+b3dUfIIjE
gEEXRUv2e45rIWd4Y1VU7sXdaWW/ln0mqHPJqinqHUcpGgxNg6kBwzOYtRSThX/u5mb1Z4aCstLM
ikCibtwUMl+1LSFYkv1WTTxAU/0yuADYSQRqPjHBqtGCLpoMN4X0gychGeux8cawOO+nKFF07MT0
0cw0TYEUzN16TvrKnOeb3GDifotLGco3P4keY4pWTK+4FDSHCKc0esLVlq5AZuxqciudJP8vHGzB
bh6C4SlgDYCGKdlqMXoEDHHpvq/xPjhYi4akb6h8tUNTzvJEuqfWb35Dy7+J0lyoyPjpguKXlUUN
mfOQ5sG/0EEtRuCUitqrZUZHqpp/OTHuCzeocizlBV6tVl2r0b9Z/T3j36ySLjykvkX6KnAoC+10
ywIrDsdfarmNYyPMcjBBo88uxq07YFcNPG0/ll9ikOm3sk5diAjaJ+uZ7q/LUQ9AuXNCHmhMywzs
mmVgONe6ZTQ2AKodLFYA1cGT7rvOQOAMjXRLoNzz2Ic1M0eJtWamYsbWps1liYiU+89VMx8suUcG
+P6QW9bRTKbB2DgChfIjIUI4U+2JrpmEHYfwuYpTnSw0cxEAMsbiw8qvUwlUCHm0XcXXp95c1OwV
UcsMuaqPJKIoUz3iAMiWwdjibPaPctZN9cL68YOIu4iTtW3Gr6Tgpk2bd5Iy/HWV+F+RF70qJhdN
F32LjFWD52zGjL6n0S65XlDomdV7wriqwTaxgLHOc5ftZcqDpBCHWerP16wvg/AJO83T5QTFDtOz
Qe9VtfDVHUaUaYTNhMBI6gZzfBvTuT6mCJoIcdABYtiMRgPJ3zdaJvRFq/gn0SRSn7CGacerFiLK
s2v90mmut7BohoocJS87Nz42X5ITxCgBE3QjIf/5LsyQiIGvkFzrcdpsytmQn3TfUV1fW/I5Q3zw
Wu6vKNVeQd98Ivl4y9k97nOL2PV5v+1N1RZNH2fR1P1GGso6TT40WqxlHJZbxzS/eJeOdjjeFCjE
eZN8twIKebqlO6kFPwRxbYOKzFmeyFuTW+vOre8jtl4QkL5c4P5e2l71g3OAOON6JBg7JPUbHK4j
FhUs0xUIQ6uvZqsGX6cP2XE2WDooHuM2WmUi4vrybIeMU/8Fjc3alWxQdCqloOS29Mpk27UmUGrZ
kP1U5+xhwmv52s3fRDeLe1z1aMfux/XVPw37egItXYMK1JRbs0H2m0hoJtS+Hi8Kb1NUg80EOYBl
MsqghjF3dnidjJz1Ur3H0b/xW0wRRBXYGH7spzxFJii07K7BMKRwzc8a5NREkEFfh2ybgWR3NasN
H9i2Z3hI1K0nkH+0maY6Z0kbbrycE96DtyD4OVRE+mForLiPygqcnixYoob4PcMifGX2ta8lQkI7
ebUt8yQ7aCmWPxykrt29OT8sBwgHGPNC8OhrFDMEp+SLd2Vq/oyucSpANQ1RcBxUearahoTOFNIW
L1lyGrQqQbNKNqafnXBTbFNbv8TUJS9jU99ZFCoD9Jdoli0hqGgSLab8THwLDiEowemmNdZOCRYy
9XBoXzkYcoLw+ksVdfRD+Ixy+Klgphn5pGxudYZ6NiCNjLBJTDbIyXrdIU6I2EU5aC8tC0FEIQS6
oBdkMuvHMN0Yh4W2eQ9SdU8t2K1kgZZrmbKUJOYSphxO3Fwj5qbAlN5SNrIjxVsLv3ggbwAkqtLu
E1KwZRxnHiwAsbHS5sdg785zx1BAQEAHGBEcUVFvfTG8xTrfYJWxnBVYU2zcBVrWVYj0sfaWqKrm
BzaZzOV/zxhW0a/MGaG8ncGbf3mavNChxmvLkt+qjl/GSdM3VW0mT4SSr3B76/c8HD5xaKGK98d8
PUBuObjpTbgeO9FwFMQGUOU4TZNtvNAiozUa3iyGx2c75pylTWdmN3LDhGTW0XbrOHQiOTuyuQe7
AuUhysyqir0tz6nJbm+P579lidCSIQDppae2q1jg6aSOEU/HSLYjKFJaPqcsmYEjFtaiWEkx90pD
/jDGmBmzf26i+FlnHobvVjO4NcsNtTYGuZj6BGLHkgGt45ZQ+XxEFYES2xGUUsNMGIf7Mgtm/Hfz
2WIMHsDECm6jWhkHk4nLAnTANanZGhqWv8+78aMwOZTrvNh6TAVCfhilqp+qAlUKWARle8vfxWzG
3cyXesRIbeQQDYvgkwhedk9zua7Zk7crDfpOVkGjCj4zynGIgd+FzQcSJra+kG16NjQ3IksRz0uU
b80yPVg21YSTlq9T2ylWifoPKcenojIxURUBUhQeF6WiPQUsHa5Qp0QiszFnO1VRZswgUKPPByol
FEj1KDjrVbAdAj5X5ytQ1JxRRV0zkm6/SJv+e+ZrWBO5lrKv713i/Kl8eu4oDLu22GbOC9aZYzoW
7dZim2sE6bSOJLW5Oa+YW2i8hzQJXh05snjpghenLKj7LP0ZQ3227PyCjBcE81axlzpEO+HBNpFe
Mp51RLwB9pzFRDQ3C8A6PpAY9t6bsY4yVf1mBsAomBxzOdc9p2hbsSBsAxZa+yo4VN3gkQHSnvDH
nJ2EF1qN1imXIVMIh7gKfXQ+ADsv65EWZ5JvWhHnR0v/cQt7XRHPt8ZPcu/C9EJ+t5rVTuZq6NSu
pYmsdL1ZeaXxqRgSMZF5kJsS8Zu23WHIQENN5UtcMiqz0l9gn24e6GuPNYde+TeDOUqgNyS5RwTQ
47IbkIB3s+xHYRHAdvc5MI+Y64CJARwYLv1qsR3cCOCsQM+G9QAJ1Ey3akAqz5h/DW35otUDEASU
MiZu1sEBD2zn7CHEsjXhQEx4f9ajExKDCF8g9f4SPqDQZS3hMHzhZu+Xc3cJYuZIfXi1rAz4j0Ey
adZ7uARfkddEjNsnnzgjVjo6ALaFXfrvUoBKnlsWN5/Wte7+a4eSw77T5vilf00DnaE03JMLTDtK
+11vLbWQVW3laOhOkNPbacgtx0KiietjMVGHGyOYIK6+pgg+Sl986958WlUUD5F8m6roMTTaUzIA
fbJShMNRxN7ZSje2lmOUZIUeObPsLV6p4cYBBTXAw5IIKIGxHx1+4M30/R6Gv055XoZUT1k8K4tm
pR4GdmG6P8xK6MVESowDC4RWXiufQkL1dX6wQzZB7dNQ8VIOg39CKI7mw08enXLejbg4DDpi9yH5
s1OxkjXvT6tzycim2mo1z0mr+yfAotx+4qTbpGR0XnHpbB8kzwziuWUkAa3s0nT3gcQVXVbBTku0
j9Emv1TXsLMbbJuK5s01LPfgxjp8RxhQLG1ZprskRoIQhnsC5Yhk8x3F9QcyI4uZk0WLIM3nCFNU
4nf3ye6PXVvdU5aWReWg28t2VMf3CtVjMOa3pvOw9leMQMlodfsz2PYLVy+EPL/5CGbRlz+iyOAo
pcCm8g3Tt0QPH3YGHobo4RWW1vVoGSMLw37aRMb3YPenKa6KH30gCc19Uk57s1yNO5a4rBnWkRw9
zGjrrBrIFMqnhxgECjnDy8G3jbjS0XmQ8SeG85hnq8EG28Xrfq65Cp+EiVQrHVhUW02I+CX13Gub
dBPWDy7SRub+RjgFMKXfvHKpTPNeXhGnMNQdg3zvtOsoyuKr31vj1R5Qp2eJRxx1x5ZaYDgXMWVN
HXnJtWbLDYUQK71vOO6xT7K94XbTFVr0dDUoSw8A0D4Q9T9s1GhtdPjv/8QSkFQYsBy8X+4OYzAx
Ba9ZNBMZkuaOQcJajE22brPsJYwTdqn+eJiIVV/zeS+wBBNoqPp9qFun3jZ4NEG5qxICjQKJNMEt
ZBVqIKzP/8VJYr/ZjX2b3PHJ05KPKin9q5eKHBvd0Bxp9uSpSDss782PnvXho+WVNf+ShA2Zh/7l
KVMhxXt4K8aRiHEzczYAMQuwX/iPU0lvSP0wghSqkp82OoGsFs8OIVGYwz3CTVPE5UTceusUCrjo
HWPfk1G1jW27ekmxwDAu8tQvwsI1O+QAntah7j1zVaV7pgP9Ksjpwxhza6iW9OoUSXbyYhL5gyze
dTU/9oQSNOvR8/ulPf+gCQ6CJes99KWdd9BLt9ii6j51QsD7GPLuSmudQT1AbGfEwxX5Fp0HkiTL
igeyEaKZqQ+8JtcEjs14yHfzC7pKxvIXEwWCtdh29sJxoYGHrLOA6XBbZvW3n7JeqjGi5l3qnI9d
VyIGMvpfXbPtNYphXGC+BVQvbG5Wluu/yFquQkbju083yecS4b9KWzLgyi5+snTCRxowIi3pUVet
KbnC6yejjptf3+m+TBC0r0M25+q5/kuud/EGKZK6JFW4mfQI3m2H9jRtHf9mM4bECWzVfkJkT1me
/SIh2YwwoeeUcOcd5ca0m7CWnkq7PhsVDrqS/75X3vQdNPvQgUiETHBaNSpoNjyeGUKx3sM+r+vr
KbS/3IHhnmaoE636PBKCvaLtXL0zbr5E9mRzoBWSZb0EBxM4E5Kwihq6wUi9qJPEuJmKlM6C93X7
3x+BCjJT9w1yOszZk+NAEEWQCUW2yOs9ooIZThjqrOmgchFbdPrvT1Fps/z1QV8nwTtj6HItnGRc
MVyUVn7zjIm9GyF5tZky5qDxZgTm9SP2ds8fb3ZY00ebNnQon0iXvKkunAdLdmfTNUcwcimgRffY
zkXcJme/hR2DV+3N64i+9XotuLR8IwUeulTa0yr3e7CyxDNhhtdMdKzghZC6NI1QN2Ch/Q2fgjzz
C26wVTIvGoyRjWaCM7eRhHgAEz/5Q3gQF7RejNuwXkzoNG9gZSSKeW3/358MLmiIg/HRHl0Az9I+
T8CQO4IGVzTVwRr/WHwrfMs+uwRGVEi8j3Y/LKeZU+fW6tbaWYvsEdYGYLUQceNKFErfhX7JFxj4
tFeVONrxmNxAnSltYoRQMET32fLFef48QLsgLKCblkiVX4gmk2fdD0lbwwmFXIKYtzq7NkPERMVg
XVLmzGkr+WT2HF2WlOp3zDbz92FWo35OewZkKGReO1KhaKCS9AgzlVBSTR07vuQeY62wRPCpStzs
Y30SlWpOY4TjCgDQ0uX0rKx5wDxp44lEUKAwA+U+M7NsQmpjGY6+IhEd6gTmP+d38lJOlqnEjyKG
K/bJdQARJWb2t7JAdi883/kR0z1OQY4NWx8VzlPusHGSMXZTHchTbvJjgnOHZ+MiLfZLH+Ams466
QDxpxPazUQFNChx3a4QoyuIx9o6YXdHVCe5Gl3WLD3kYPVAzAGj2dkkYP6dN9wiC4hF0+bmBnLTI
efhXucuyWZtSgHfYs1CATQkA7mE2JQh7Wwhc0QTTGSfNRccEWRE0i+6Nq0R2+16B13cJM19ydZ8H
otb5X6P7yPU4WIbY0or/MXZeu7FjaZZ+lUReD6s3PTnoqguF9yFvbgjpSGfTu03/9PMxsroL1QMM
plAIKCQdZRgG+Zu1vtWidx3bYJMENlAnfIY4+THF+3ThGvhz9Gn11mLg7YUHDTXWXe+0V6SO4F45
xQrrEe8Pi1wbS4U2SrQ8WorcpsW30Wufso6+bHRxd5xpAZPyL7BM96tYjp+JmZ6YUaEHLKS5NbII
l1UzLFsesyK4YwEbY1F54Av6OpVrVRwtyFjL0eAvV7mxCmNObGVOY8xYGDgLYVC1w77ebznJJ/1O
ZCxTYkaEBZREYlOmhaoyfi5tdbrdVET9uWE4S8jrFfBUfNr0xmOONspWDWDaerrilWfp5rGagfx6
wkqx141+RlOb+qIN4aF4k30kPANlNUUpw05yQMr+CzlqtLBkPy678bMiWfdEEiqePLfZDYX5Ig3I
UACjWf6iz8HQZDVdNGPIvwo71XFQ/naBhSskOY6nyZNBIINWZbtidjJxFiEvB1nU3ZBxTVXhSomM
faGCgD9OALkoje4l8Mb10GCXiBrHhtzHTsIhphAZIAWiBmtjlSMxx0WSeIh9/McoQ4JcSt3fWsz2
6BLI7c43Y9h+gDonoWYq6Pr70nwOkufQpy00TXvathFDpTnHqnL5J3RgO3aoNPwNtR1I/kUWC3cX
U/JGg7djqcNbpHu0Er1xivCVzZeshUPS69F0Hjta9G0dJuD72++CjNgFS6vXIPY/Sl5Xu2S6VoKu
cxkv3I3CIkaZjpVk1jUBUDyjhoIqdnCwzzdlz3tU9xrsc5Y6i7btoQbPh0HprtH9zlZhMoZYf10q
rvF8evAveFD5GnJBRT7RF4fOBjMWJvtYW4qipsjFZrwRZMffEbGh00iyrEsLC4WD/NaEs3S6AoKx
J1gJIategCQHg59StKSKmDDXg4vT1/kn7kZwkpMHMW9ED1kYFCFM1lxQjOkVqD7LAov3NywzAlNm
xRAIhpaBIcZ4rV8mwlSbUgRvrsuVJwkJacy754AWQvoT2hxgOoumtH8ghOQrFyKFk3f5/YxuBJ24
9gt2sMV0lSEfP/lsqqjYu6rYWE39FQmmK1kLWXfAqzT69Ho69Gcn+vRVefVANqK9UsY6NMP+rBkx
gfNY5sauJ/8IJ6Zdi6OOaIXLQnYpdE4449gbd40ZIFSBpFA5E6Z3bCJe0cl1a7J76TXOBQVF79JX
Ylg4s6NDDrg04kF3YCyZkJg4DyFdo7De1B36sMCmpIejv/BLLsNe16NRM6ZvLZ329G7FsuBpM5dD
ajxk6OsGlkR6ssfLWnJCCdF44CgA172yMepkyXQ0+oGwsoxJbctCuHhiCHKFMUFmngN3RbkMWe2Y
I1kPWCYihphzFnZG7XDQlg5eH+I+F8lI1rfRlG+YGOe6EuWCyTOc+uepa6x1FokXQTwMJHAkoC6J
doCvw21quivHISpw8p9UEYMw0turDg7NC11/l0w+Oude/MqEDaYqYx3fZGiMOxx+YAawniNT2uD3
oqsj+bhHcCx87Spig+ugHV58/ZP4v3QNavfFpHyKDUQIuYdbEraTcu1pxbic+ohdLp7kihipAON6
710IvoyWODU3aWjfccpcz3B/Tqq/9LadJ0wFVXuszmYd3fu1VZ20+Ua1xokAXkSwaXGGFjMtNXZP
Cwz37d5g1hP5uk0mHkEErXyFp2Ts2ZIZC1lIVF460YVc7bxV5lw70A+LwbShsqXkIfgu+VGWqD9G
rUKtG5xIqFmltXkPPwzfQsSQ8Cnup4Sw4ebCVZ25zaS91aX13nQgh5juVrskBZfSe0tY0EgP8mwH
V4BtWh5bcwbtFvqsbnZfTYHDrfCR8sXoQrpYzswJY2eTpWSb9ZL46zkpWmGWQrhDeBF0EUd8Y5yG
Zz6F3aygfLY1luaBHz/zkin6DNhzH4VKPjLNXorQIEOkpPgichgPPRgJE3NcS1crm37JnPU3oTdf
vdE8qpikXvp79gtcgMht2VlAGtqAa6eTAl+wdNg/qXYFAcRrhXgilJgQtHEollBMOUs5x1jvdHas
ki2gmdC2GN+G6L+xc4x6j4pMZ9IeuqzKbMItynJjcthhGx8qdqlhsjU1tu3JgEbabhy8I0616aeM
CSXVWzIVP6yfgUPrWDNqwtgXfqBNd6NWvxfwe8qon14nki8iW79zy2nepng9i8clVDJr5Tf43qii
cIfC1idYkcV5QAfH7szvro42YBo0cEH0UbcADo4tXcb7ItBefeYaA3o+ykG9J9wVMzA2i/bHluGy
By10JKURkwnoJRphZNYNj5utoMJjx9qNqL/6p2k+S3PnfDeiiu98hdnDt4miFm0F9JU6LIzCZwrx
r6brH51MGNTGnO6pou+mKN52ttoRfF1/ary7KOcOAofavDC8B7qLwT2l4YdUvGsa80mg9cIEGlNU
lhCIRnBldlVRweHh5HAZ37JCPrSsPad7UTOVCIelmcbog+51mCN5YLyw6Y5BaOKGiJ6pXz4CPT8U
LM5usQP2bl71hFaw5Sp8NcSwby3OoZMbB9t6SoH7Zhw3xZOZBTuMW6sYozu+bPcpSl3jLtKQ3cek
8SVclBJOGHeTAfGEjK7VXO0AunrxCvyuOhmyjtaRE4AqPmOOxzvOCoRkBWzFhymaoFFEO9mKl7Lo
+tXk4AiZ1QlKY2LmRdm3mfLOdhN+a3vK0HtPv4WIxXpsmkdtoK5E3YbEhGF50aINOMos/5UwEF6W
YJzKJtn3GZ85MuiWZu3+VHa29dzsRRTy1IbJfYO+Bjfmuq6IPjbVFQ0epBzKm+NErByxQynSyn2v
qEWnPny23Bj/n/aL4QeK4vRR1yhN+kaIOwMjCOi1bZbFeHNlpA5OC6xJ1xXKQvyrjryXw/RVsIt1
R65CqZv/boRn3bEaMt1Qe/BptaEnaAfU8S9KhwPPUnvli+JiNU67yIClTtuUKxUqTuiIDlud0es2
yQS82u02eTWQyNkOm2YgfofA60WJm2wA/0/Xfld0OGa7BU7YN4l+iVzvr8pzQM8NmJHMO98tX0aT
1zsp2PKHQfzya6QzvijKbA8fBUyi1CC9gim5jjqAt0iwERfvI4bRxs6io866yaw2CUu9IJYPBEgy
KKjGYx3Mn+IBEHsaU/ZirZmh84MVAbU25SqJgcBzxeBijoZUK4ZXJ8ay3udYLCSuKET9rMQ4RQvM
L2DsgAKtmCXFu4j/KpI2/+il+ltncg1ooNc5LOIJ9SzvxDyDZprFCmwicVLzfiYKDogixzDs0P7b
PLWcxUQpoPCxzRqA2EfUAfBhoqWWXsiMByjmqt9Q4Tf+pXb1LweC98KoQ31hoabnaujh/9kEFhar
LIYQmrl6cYTQ822P4aXCc6a17quss55pucTpVgQIqho68KFZakO9B3EzQxAZD3Rxd99nhrmSD6WG
TCzrae4NryZl3sQjOkAmZYfn3HUqPHhG95hnmHLRY8GDrIqMkXlzdMYQMmNmbqd4+o28iwV2B3y9
1f2LNtLIwGCPwtPITEoV5Vebg77Jiffwu/4zqjBSS5tSxovKkOWFwWQh51wg8+hsjCxnfR8Umkj2
aVthS5jV1Whtpc8X7LN5oFm9sJVO64dOZRJkzNSTRYFN+lHGUr8S3tJW/lMQ2Ciiw4fGZTY3zNy1
rqKECDgM4FrKM6TOt1qLH0wDpFNifICHy9iEOzmfX6q/OngRIWJ9o27u4wC9ZiA7Bkcln2g5b2ym
IwJjc2dlv2j30ZlzaQizaeMUBSyy2HqBnMDyOi7AcDSFy5AkPmvlBQYaVFt7cpdlTn8eU0Z4VS8W
dnpxvbZZEm//wQzofq4IOdEDFAUWEboA/oZKV1utsRAXGoLJ1NAh1hm2fTywsBOrQsD0JM9oFVT5
t2oUadVA7xBLWBw7LZF+TvBFq/UcVKZ2F03aNWPTN86mCJ0x7VBmwIW4wkqB0YhWBoYlKSn8kSiP
loT4ITBKxQvzEnlqKs43o2G5G8yt2crmVH5C/rrLWf3fp9ko90Q+sfgPaypQ0Y57iSxp36PwHDRp
MOhOwoco78UVEuTtTuhkx4ml9yODrsRsP+AzthsAnRwfnG4kU8ODrOsXInucU6D2hTGWK/hDOGTM
InwMQfOxMS39FSqD1xyLx9moXI3AYvabMq+9e9tglUn3s+xMqz91umsfUrPk6Nf7+JjxoHE5WVRs
4AJIrcIIF2gfZHMGex1Z6EPlA8Dx0NJnOEDWHFzGc+m9sbjA7knP/ZrCgQV7DMX8drdTJYItQ/NY
55e7OmF43QEGWhgjI9IxgY3fVCguqUYWnWn0Z2ZeGxyb8YNjDi12MT1ei3Yjw4J5LF/0kYYhSbT1
vR/hH9cYD7ZeYB0CIB4ZmbArB1rZkbiDEeY0kyiVRO2hlWhSc72uDlo+4pIbJdV9nZ4pCXSkAQWK
Z405QRe2yHmZb2t9OS6nOihP9QTXpwd8uHAMGyqqBhNf1a1auMnSsjUaptJCoqzYHWRJ1rGBCU3m
/O2vgKAELOK5/egkwd7HwMJYuu5KBoZxgDx4DD8KXzTHMU4uTtBpJy0pcKkqdS9RibN2Hsr3BqYC
SqwBbimKJoeCeBFW/QZI6rAVDRpvL3JrhJLlV6GK8ELaYHyqvAZ49KSL5zgMlprGLkqOE2tw3Yp3
oP1IkPZVdRot9UiLjlifJMDPTpDvnORRwYpmnGk9lMHtpNROmULsfGVxfqtNuelUHyBQC9ylxwJq
2YmAY4jr+EUBO7oTDY7wGJTQmk4HWnzc7EI6OeaRQOsgGuKdMNxvj2D4n9p981BVbvTWY6WUNEon
GnfSu60X5garV7XSiJk6xKXwSKvxaZwBHnAw1t5Vw6O7yh1ss7lHAJpnAL5qOXA+wbyvB0rZn0Qa
V2J4GA4IFAwTXdCJTChUe+hiXmAie5yjR0ZHdbeSDM0v9BTqgKqB3qCMxg8ccVeN8dtTRT7CopkS
LH6kyC4miE5vkz4iu8wbtbO6ifyyco5iR890BDWnHyiMbndqo9JXSnkucnx8KXdt2Z4a6TXX26fF
oc263TMyVOEyDOpFTlO500ro532jay+ZaAQq7uKDGLvfdd4fOqXZT8Ie7acBU7g25U9M6rS9xERy
N/gWnisrJImgVztRG4+yt+Jfbm89hj0LDind7jR/29OHk+7bAmC1Nu66Fum2BQiCyjZy13080saP
bf+SRmrat4S6nJ3S2NaZHdzfbgztPWpRk/ZZaz3Nud0IG53yHlU2iZg4SUcUZO9903kLan7EDYad
HdLJYHkzF2om6WLz42dHdRWoUpmto75PKgbzZvcOpkz+JKniwJ+sbC0kfEDsEORPlAkAs2kAM8kC
rYHkCaksGt+cDPF0N9bWhY2gtWOwh0s9/DYb9k/zz4mL8DetDEnKiZ2V2xWc0mPbRhQevSXKqx5v
39K14rdRI6muSXVZ1azwnoLBVWvkenA2cl0+TVVinUr3GFbmY+LqzluDQHptVZ25qUNye9m57MWQ
OI9aaQ/nwIj4W/P32a0SvqC6JQ5GUvqiInn27MEglGHGCCoXCEwFv6qucN/ffloboHEUyw0YAzUS
rsDx3kRLP502uXes6f6ejWJa3r5PiMgrQyHAbFzAN7WVG5DP0nu9CfWvMEPH0cZZd+8gabqr7WFa
jgwRYeDG5UcaE79a9vpX7OTOYphC52RMFSUEcBSkRk2AZd7JdgFphYhmeedZnZWrzuqh1lcWzAEv
NDdpNYSPuhIfKZSoVa2jPTYju3rHuYrJbuiwGebVZax48XvhV4+/oTzGi4519XsmEQnVkGGOegGU
JFJye/s+ZitK/SllmNaPH73SH/Wmbh8DQX6qljE9jpGy1i4kJUTSxhGqn84lMMfbNd7iLqiQE0zN
gZZbzxFaIlH23Rs+zGqb7uENqYvfqe5gu+6ej+5oM2etkVvkU7KORrM+ugnpMjkumIDP5l2H+m/j
cz4+t6BAFtiH9W3FT4gDSkGfOJZ78DNo9m3YDmtwuc5GY4Q/mjPygZfmWWc9EnV192p1sXkk7Grh
NUgDUxYfL5XUzA3bErXya10/cWFJuJaWamPJeDjJQbv0gV8/Idp7kppHzBhdRKXPvTARyHeZVmen
qdGxfMMvXlMjwsHjwo9FnrukdhNjo5JraxfWcxlSSpGrVn8W2JY8t7LeaZKPjhmiLzS7V3fGIvip
Bx8tbIbXSbhr26vtz5xcuUWbhs9ckcttbRv62bZQsd2OLicIljjxo/eQZQsqg+Sk9517MJuKMVup
h1/KKU+o97VnKythq3dEWSqGon0B8C6xGBIEzSS+jNhejuWkfjNrR09K0oOsO3OPS6bZyGHEeFRP
/Wumt+sYFL8xeMGlqgiRjjX/geGxcSrme55Lel8QZja6ixLJUeo4u5Bm/3bVDRAPjpqYDhPgxCXu
2eoZj4BLAyvLdzPJf2VyGn+1kz6Td+gzadeR/XQPTNOLz0Shsi+Vl7w6E2+fIVv12A+kWTX3g8z7
4zTf3L4Sjd8dS6eLZsJjulK5Cl8aLOplwcy6F9BLwHCjJQdh/qZwBFi2y0sMfo/cGa0+NlZo0PZb
i7AJPm7HPqdY9q1t4J91NsSXpgSP2Hh18GTJ6uBlKJdqwMrHsa1pDAPhXURLDJFZWVe9G/eRnY+A
ODsDD9ZAsYpLfq2x0GWDGNmYGgLjo0nVNfUj+gKwzuCju1fW+qwza/0el0200aMKwhH9RdzxrufM
hcAzolayKkIL9M4x0OXVHuOSUKO3DxOIO75JIEMBw80tsQu77tPtMmc1Zc6um0wZyL3eqmNawnzL
81AP6HsbVPX9gAQRRY5tbwoLu8oQZhgOO8LBKjPa0RmNa3fC6Qw2mO5gGsa3ZhDeekqkthJjsVWZ
YTxbFv524MTikGDIs9Iuq+8y2y33ofCGq29BrACeom1IjqOu4eQy9vXF5A9Bq67KVZNHBiNI0qBY
b73Akqg2sFYfohAwLqX/+AYjFUKZ7lp7hjjj29SfKh/q55BaOhA9QuyOehk06zYq+pgseEk4TgHX
YrDHmlVARhJ9apgHUpnauVw63/YjNh+XY9fR2MVxw4ktHWt9JUm82QZqnsKhqX0gselLZSYrH5V5
2KefYfZCYeSLnlnA7QsNwMV7aKpn9LIPne8M5ybruierYyBiiEiQ9NbeZ1PH2sItvkLMzHeR749v
nU8ITJY8Gp4ijPj2CPzA20URmxtTN996BEg4ZtJlaXb5lTVodJBC/xlba4f40nr0vPZBDnWy1vqo
3EWxlh5uX2kdZsiItTQyAnkabWhnkJ/DbZg34hRl/m9tkuG2rdg/phyEDcnX8i5sL3w4xL51SrHR
PeNVmdhB7aloLylkaDAjNVeWSILx08jn5HMEoaaN4+00cRXxmWlouMYQ2N1ha5pJYRiPWJxV+1YR
DgNnutzczpBd/qWnQwDCVv1iY89hOCaOOtSO8ZrjHypM57vD+DDkDcgsoAHIV4vT7SbTPHgLPkg6
HaHRfVlqm8nv8nPQ9y7ZBUZ89TA/6g1ye6KE1i1ZXDXCpCDY/nU0An7ot54okbXXzrCyG/bNLQnV
Ffndj7qfz7OiIVrbkK2xL07u1RkfivgpZeH5iMCwe+wmlmOWTNQ2GtrncHLbB+Gn98R4j09WMQW7
NOc6nJR+fB5oUO66RqwDL8+f4Hk4F08lWNdN+SLKGkuh3YFy5kCGwUGGh5DRrmkDtbRmVhzXJgc/
jVnvbwcSwMCOmULD++zAr/AafZMHo1xqBSWxVmgCom3nkvfSm/0WWd+eSE37sU50ZN5DgmfafJ5s
fC+0mug8GyNd3+66AKgLB/Qiafa39673LQYyUmrbPNFI8QHAlyfq3FsNLOO+RkrR1hbX0dA63r5C
5V8tB9lHr1MdxxdbswHcDAnIfyL4WqPxty7CCCYYd40Oec1xmaHN3Vjd1j+Fhg0boh5MDBRB55rt
HMRTSFVsiLuh6Te6UYIMYqd3LjSGRgPeUDyXyn5Mi0Up9HFbBFO1DAZipnKV3DNHlgveoHUelZ+4
cklkxQzpyDJ8MFwSEpoxl7/s1jnrHT6PKXIvCeLUKxCG9xbX7xvS2Wkl2DybyFQ5q3aePABW5TEG
9obtv/uYWuwSg7r/tKdav5aW/kzJg//cR/1/O7Kt1HTWVNvOal5TvjpjCeXKhM3hxSkTN9uJ9qGB
Z75IhnYbJrr+JHD3r4n4ZVnKbBUYEdQAd/L9dU8iFLQ1o90jzsRrZFuHWx1ERnVxZv6MBVxjwaSB
N7WrCGlEWvrfQ0Zk13ziud2Q13voMc1tSn+AOjum4ExVWz0ETHMWBd6MK0S0R5oTdvODL6/KyotD
2CTtCnsPsPT4HJD9c47M2F9YHXYrnDjBYfKuwvOSw5BWKBBNek8D0To9qp88tm77LnPO17DXwWZV
/sLo2LZI+N4Awta1DMt9NW8QisxGUyZFsfGUxyvDdf/QBtNThytyHfa9udPagkmz0O29dE4NTveH
nCd3u86U2fhKFoix0WYVsDaU4kOG4UrPnfo7xIjJMqAuH/zwOxjgdjVFWz7nzgycrCWx9Sk5f/os
BA8J5H5sI6o1Gm9zzyc3OTSDEy8iLqJ96Ra4vJoKqT2f1FWrs/0eAIUdRqavBwPP7uF2F4g02rdR
PU3hZB4L8djjZzvFLV6KqhTgVG73q++86hE7wqRZtBHWgruscsQuEvkr2RXFVuaoBG6jllYgQrNb
NNcmBdSzQ+b4YtAsazvGRrgX8xRjiPr33jW8nTZO4hg26IlVALyiMhhrh+PWtTLBkKOM18pFgmxm
3S6aRcE1Z6Rj4kC+HdxMoMTVnWVI6vBgLBh7AFvvdB+nsf2NGaRjz+a9eYhMGFSjaVEvKpJw6SNE
WxlnngfPr442mstXdPy7vFBgyfgoLydcPorK0oqI4JgvqIWV6eumaIp5WJas9S4fl8PQt5vC5OTt
BtFLHuaUPEocK5U4x8KgUOulK94HBGDAM56aqEsep4xnMWhohySDV9aF9qGeq+1Ixx7h5NJbd4bF
qlgN94HRUA8gRH+SHPfriG7p3bM/4saoPxlk9auWBfRa08KLpg3jUSvg5uVWMPz1FdaJ8djju84r
+Fi33xjNMd7SLf3zdyOeoFf29iFEcQgRj5bmdoNSQF1E6qF1DkCIQvfaN0w0X004LStI6PbCL+Cl
maQNvNfhVo1NsQqkLQ59z4PSg9RbzwbK5zk1r2qSlT8odyNLU7xoGWaDXpCDfrvrkUWVx8G5nQp1
1n1pPldq+Ljdw8OGGlQXw5Gs9jLtxo+iaY11y3JnC5Yjffc8lvEOGT9cRw4YFcnKSDOQmPy33qvQ
XqYlJhLmxI+GHXiwhyOIMLVKEUgkCFWTrtvYSZccZWX5lHUMg/K8fXGRgNxxFmCWNd+ddOcc09pd
b/c8uLERV2WMQOaHkORaqlCA6wrMlV9J86E3qmMNUuVN9Hm4w+TrgoMKnktMuc+WfYq0wPvySmhM
rR1PSFGq4NpEFKaR57/2SXhhR1hdSAOQO9Nmlxm73u52/c6pcM6hITEqZMnmryKxck2XkQt00zxw
sz25Ntk+F+nOzc1iWQ21/ZgHIFSCJHx2y6JZ1vMrOIViN2Dw8YVZnoSpqQczCgvWl7lY5jYjaTVM
/X3pDdtGORbyNxxwt3elRRCzHSt3Z3DKgFI61vda2XyGIojONSh5B8X0FxY3GKDG5J4xELMwlGT6
omsdF7fjNTWsC6k9LgYP29q1lflg5AMPpVb5mz842ET4H2EqlXxxSSfW5u/b2EfQlk7upoFBn47D
pZ1ceb3dkHNvrnvPyhZNYj7y8onj7cXidaESmlK5p94PHwO4+jMc/R24OvnTuBD0qHtjfm19tCzI
qoIJYDYUDuSeTttGjRGv2K1Rklvy3HuBjlVycPey1hkgtnF7r/v9u8uElPVr6B10IsEOwPbfXYQQ
GGCY6E6Nd5mAUC37GE3eOBb6kx6R6q1iSi0t5kKpVExGQfpzK0INQQiZLOqLpGfHCoUiN4SMEiQ6
hCL8KOe064sTulG2pzOB4V7P7PWY7+wmDd+1STg71y1MsLWmfI972qpUmz4s3aKZUG7xEvnvQ1ya
r63d0lPkCbDFqP8Zif95gUlnFPpMGPHFBRml9myQ9jORqXMS2F9iUJ4eg1yt22LXKKjHiizbOg70
Z0JYmIji5bO1HLakFsV7PqdfATyka18lRHLavrOpJdsRBQL3IDmVvlZFuMvSSXtIpNLPBElwZjOa
yVZrmn15kiLMr9krEry96SkoH57OLOTACFluS0IAHpwppR/hZbaa6sdxymgPk8R4pnZ8pEiuL4bd
mM+i8g/2FC8DkNO7FLPM+XaDvdJdQ5yCDOy2AOWc7izDtnvM2J2uA5WWLAkCRjqt+qV1u7Ky6+9c
x88fqZDhNV77XZYMb3WCEjbM9LssMMLnMcJ04+aDecEtN7GkSZ6rDoAxpszwFJuj5E2jYSmG8X4Q
0Qg2lziufz2kAow3rpHy+K/v21Xub+oeRJPR6YRyRU2HH/q//pXVV6+Ry9rXJlb69tTdgqtJNVh/
fUTTXKH7KsbvtIuctcY1bjtYqnkf7POtQ1UVZ3g/clfWNBIgOTdAfjGggEyOLv6VMxrfisPgV+HX
EhBwiSA7hlzRRBKs4Vjp17oBZuH0qvpSQEhi5ZGNpNsjiFvGNISq6OdsHtOFzKHI6NkPldug+eeQ
QHRsnLpbK5uzM2JV6dxnTuL8apvow1F4nwXChw2TPGBNgXlVnkoPKbjqZU4U9JvwGHzaWgRhCk1l
x8J+0PR3H3K8H0mCDeeDwyCGHTvWcExs+1qKxDhCxw3uVdgn23Hw4DHZ3gQB9eN2mFlpVhw6e1Zu
Gtk11VV+vX3fyZGEIasjZ8euAHi7qnvqaXJ2tqBXQoc1bOEP+5sIRotnp84vLURTUhvKuZcgvXf4
mKu1Gr9v1/xG4piTNrV4NO5IhAB1iKukT0pYz5n8mOjyz6npUQVQUG9GxnJMlrgR8w265asFAH/e
Xu+CKnzv28SA/hclD+hWB9xJNnxV05Tb23EMH7k+qlp8RSkNJScf7YjqatrFaQF8lmhfyh9MMKjL
MiQNl9xkJBJPtCtJ5zMYbfL+bmkB9zpPWgx2bY4y8WcItp+2/lcDfS0uWQURxfCRtCRf6ZU+bkLs
2+exN8czTi4KONTvvYdv2baHr9QqHmyDC47gQ0l+KS70wWJ9V0KDv62GfGo73QicF9PuJeqvd9D4
zsOUjnvheN49tnXojw26UKiSy1tLA7tkXKS2T5CuH+2hT8ojcdnVKmoa/3r7KkdBcxS289Zn8HKt
rOlhLs920U66xzFP6qe0sfZ6pnXvYQpCTQ7EsWmBxfo4T/wn+Gvkegl3WN3u9gO436yYx6zso+5U
JSLyKLkcJZouTn6nJ9fY5wXt6jT/DAouMqnEuDplRrQJuxA20mgkH6LSjozgz3/+8R//+M//+DX8
b/lTXIt0lEWu/vGf3P9VIOyOZNj8j7v/eCoy/n/7N//9O//+L/5xin7VrOh+N//P39r8FOfP7Ef9
z1+aH81//2X+6/98dMvP5vPf7qzyJmrG+/anHh9+YPg1t0fB85h/8//3h3+wj+WvPI3lz9///FW0
ObSChx9JcNef//zR7vvvfxqmcXuh/nqd5r//zx/OT+Dvfz4hSPy/fv3nUzV//1P/myccx/N913Us
23OtP//of+YfaOJvuuWahhACOTY0HM/2//wjJ/0g5F/pf6OV911I1ronLN3nR6po5x85f9N1S+i+
xxFhexxVzp//9bz/7f371/v5R95m1yJiE8AfZkL45x8g8+Y3en5mLrWgaXuGb1uO7XuWEDY///XJ
hl7Ov/+/FAOO0sx+jwsnj0Lmbk34MIWwx7S6W/gJJuNam4r5FOIta/aLO38Ch64boGBavaofwhDx
Ykfa4NbVZEKKNugvmDbWhT14em7Y2Zh9ZzKidOy7ykvyjdIT81JM5ivBZPYmqkKW2qQ20Ft3Yqdj
ESJB20Xtn4LaxnO87xN7b5klZuy4RE+t0wJzZsOnwsa+MgAtTnhZOmwieEnVsjUVquMwWRsjUtm8
sHfdGB59tvCrroofNKskVyiKnyIonzRh15a10KbtE8S6kModjzgjb46LGWoBP68mlqMM/G0H68Ir
3d/ZS+yBQolOQwsIum5MmloaPfqcaGNa9othALHIWNqx1VlU6GxwlObL2CImh0saMjAC77KIuqbD
xQk+OS22DtXcAp+wjUmpf6imi1mYAG7DqFkqJ/omCPrwYYPBi4HTbHMKBDJISBn2IYalKIXyIiai
zqv2qndforMuggM8kHHZ5v6niL1TgR+hkP4Or/OVKKJtG/4OYx/hZbQefPFIS/7SeSNMo3zrjc0B
ZRHBfGO5H3MkbgUr9yQE8TGZ3gvqAAauWYJDZhvXOWEe2TMBf1eOsGXVkMGh6FDgkpr9Au8GbEWW
/tObM06XcPC3rAGKpUHbtzJ50qGxikdE2wZgI3KeISK2vIBJ/xAn0CWkgY7Gn64Gjl3b9FPQAKTQ
lyjKhhnf3Hq4JWXQLP8Pe2ey3LiSZdsvQprD4eimJMFevSgpYgKTFBHoO0ePr6+FyLLMl29QVm/+
JjJd2g2JIgB3P+fsvbYnoe1h3731ifvkNhZ6kvRPjhRsX1gVGcjl53KN0aRsdIWpNPPpy9tQTb3+
O8aNiwDkHXvmDUErQFdSq+NZ3A0FoLAWrc2mlv4P8g4b2u3xKS6M744tmq4P/N60eUD7usVYDpWa
aTAY5EeVmbSWLZgWnf1rTrH7FHjB8P8D6iv/VBbwznCB7Yoc7I/ujH1ROcgn7bdeEcmADYRDN5li
n0DuG4JmvYM9Y7aZhhLJUzsyRhS4RCF0SWN+8QcD1evwLDomYmELg0Q+Kgjim1Zhmo/MvtlKOugV
OvHtu8RDAomuOnO4ostE1i425OTiOSPqP895U6tIjWzRVxiA+KOT7klEBhwgZ5WNUCXBItmben5M
ICm5i1dcc7tkvIThQTOaaRPIYghEuWSpG+javIJET5+Q9vLn+BDu6skJWgdyDE34XQl+D1GvdyWc
9cVKnLfUyTBqFe3BbnjIMtPr9/ZCnnJUVhbif8TYyfrdv/+zCid9wMpyEdVQnuf1i2kW//0d43AA
OMu5E8PMY2WeXEGGSIibWrXxcJbrl7qK1AE/JG37xT4nnux2bsZGzGxQX/9+aSIfFEThovyuKRbu
c9H8qBvSUmNvuWWF+ZhyRSAx9cZOM6ki+xcX3EX1xkhwzGQfZ5kf7KQh+FRNALgbSHoWlMZdu4zJ
pZo4Qmd1C69uBCuWESxz4ebOySwwFUMMtJNa9ukZNLye/PSCDTS7/P1unET6398xsO9txgJQrcVu
MduPkcJmh1DjWljFzJjOQQnkAqitMCtuSotUlTWpJzFDFCi+k2MyAwQkTcETm8tjnNQVmVp8mSbn
axy6MUgqW6PqoofsFx7ktpTrNmGJZiIGPzONwWHkwqINiDeA4Ti3FEo/rAwZSbm0gip6HjUzI9MX
m0a7SVCqdtrhR0eT41xbH4CHBeIyl5jUmpykAKGjjeH5Q9DUaJpNNNfCkChVKxTIbUShX85BI6Ns
R3aksYdFXBygub8nvfejHoBzGgBWUzEFkAiNfZ2/ttxEV0/MX0YYh4Hda5oc5XRmKDmyp+ykHPzT
PDbpGaFBwnDE6VBrzbN58B2S7QuBld6MVINUVvdnKpIXE5nfXjti3NMxebInnV5U7jykg9cc+JSR
o7dQqmSJrDEa7CBc0YWKGey5Z2JuVTP8SwROBMC7740JNk2YbntWaPbBE2rQ6SDXFW13oiFFl64k
gVPUSAnmt3lGXEvKTcOzrDuHY7Y09vSmuBKriiCELyInXwdauk9gDQA3TC/oJ8gQdx4ax0bOZbv7
IjWsHdri+FAStFmPn/FkTbtJN/WbhyeXyHI+Xk0HGyFWiyHYA7vjzcAimIOQejZvW1sTxMlRc6/s
DvcM3HZcEGxTQ0383VQxbW99EBLMcJtVFSlKXBxhEe6B7/MnCe8LSiBLhwFSeTQor1HoNLuyzud7
ztUP+dRRgdBS7iNyJeW8bF2lNTT8Rwu9BgDHJt9GU7SflmnENETrELrZEkSGHWPwwdbo1wzNiTr/
udSsz44l1KY3oovphFNAmXcQ1CZEnMSgJm4oLzhtRzO4VMTHL6s5HqFMv3Pisdxr2ErPSmTBxFhv
b7jwGTIopvOsCIqVBOAtfT+cLb8OKtiBQbfigS1nme6KEuMBO9mAQ8qrz7bvspVU+aGIc4cTjEPC
KhraHZhePLllam/QY56xdxEUFJntYyIY/I2djR9F+nduNP7qfHdmP+vSfV7hhPeM+iJt2J40tYNi
wG7YdaAgZTNd9MoWsQoiNuQc6vs+/pWCq98VdKLYB2zW5kU1l7ZVhEkbwHmWvn4yvXx+Fm12NzgT
TcN0hKJuDVHAJQnvWpEUmy6Ob93ET568uUCt7vXvCXIDM4XG0AxkZ0qcqkFbrXvSsEjAxe6FyOyL
MxAfMlRjTTJTesz88q4sJO1UBW3OTn1QHEn0YEFI4kzhHxyD2z2zDbUbMm3dO0lNpEpLHSdCXPF0
+5mG9qSJhIiYPL9G0WZAmmrijAHPPB6pxZ7jjjgCkUArimgMj1zF57rk1qS86Yk/QSnUNUwS4ZMR
imWN54wBYD0j7s8yqibYgSM7POWUcqEN+VV+RbXWXRPLvYEZ6EEU5cT+zfUNQaizMe0nE/grPj46
VKEraD9YYb6pFapA3mO2bfvZQBRLfqkSmMRozi1oIXDitc9+gQSa6Z/WRndxak6cOLC7PXzfH1Yc
Lozg0TDEdV8erNhQBAJUP8uGWXdEkvomtusanV6QLlq/d2n8I3TS9rkq2fUZn5/AKDN264ig7svm
M1sHJ8gStyCAxb4d8j8FGsKN7DO4I4Us90lLXiFKLCI/XWK+Nn1ZdKdEWd9muLel0T2haKIYn0A7
WeVFjrwBx8B0WyeNgfOmjDAFS+LFxRY3zFmxqW0axrf4eElC6NN2F0LYZoKk5l2IHvMo7Cc1kKHk
ET7oEWbEMKZvz5ZMkKGqgR3RBVHHZ+AGS8yVkbkud7ZSE08O6IRiBdOGCuJOs4/IvX4YhtWvj1jo
nE6TG1RsOTz9EGPxgpeMcw52b3/4lXLvPbu7pE7b3adT/eylxN9yhq19a7yzM9jNtKAgPqG7ASoX
yWNRRG9zYz9GOS3PBVHQ4KHRnFO8tBwI0SjWnvmorOxtyW8Daa4cP8vTUlnlfTTH1b3VzMvZT9d1
p7N2Q2kR545TMZ8BAInBIXHLKodjatVfWG/E/d8vhpNeGeo3J1o8W2ObmROuelKdQPtUV1/b34iP
s2OXN8x2JRHII8qYQNIJmfSMzDcS7c5uaFS6uniWs46DTk4/UqN/yFqWuzZDBogy7l4OXEtI+8O+
y/BjmnmO5GQ0TZKVmvIymOSgecWXrgDC4ir6rtQqAEe1Gpq6w0RIflmWVaQ5TejaFtoXG5csro3Q
43wlZYL0WZcAyJH8hjkr0DjVv2ILzLlnOB/kdU1bMbEwFIwffC99KoQZNFn7B17m1nQslpM1+BCJ
0nOlgQ2OPF/bOkNg1/QjYOjsTQmGpIbfzbvcwefd01H12ilozWQl1iVwUikISP3EuiuYGQkB+QzA
PY46/h3DvnTXFKuXXauzu36pk4UngzOiTSz9ao/X3gSrc3bfCq94xAxumN6LWMBitIt4iyMSsTC+
rYeXmCnMXOd7zaOBpcpjUoIsqgA4TiB8wpLneBcm1fu8+x5CgaQiLJ+ZtoJbgqnuV/AZDGufR/Wz
hPi5aUfiZIkXldtYvQIfPKZ5UsLnzvdGgTeOwRthPv3vrBnfVW19JA46dboJt3IyP8x0PEPl3Mah
5KQRhSDT7VFS6OA7zCQuaiiusBcp2TtDsPeXL9Gy9yg66666CUbvRAoxRSoyV52IOjzJhfEzdmJ3
NxvlRzgDLCxS+RtvTYKgfyJyxup38MIJG2ryIPYjbMx2+JozuTd1ahyQX9SbIiIrpGQSFlmVu41Y
FdwltYNpQNwMZWyT6OSnN6XNM2QkYlOH+gF/KsIVE8uOXgSlFhO17ThdsQ4L4IvtrbfrL0sOySm9
s/OVWkgTkJvH6IJRL9NhHvkYE/KLSKl9M3Q07aqOkEVY7MX6YMIsKBlolv587OZVQZwY26rHWWOM
rxaJlsLsIu4ZRDxz2nwxR33JR/6K0PvhGMWDbRrZVtXk2eb0t/MZNUprPawzJ8iXgTbAh63Nto4F
KyyMTx1bvzrt0poe5c2DCft3e4jjz9TWx6JZu7pIphg5b9xcbgsX0lsyqCsnTA7oKtsRv1sQlAm6
Pl0g83pwiwyBq7FYHtyYqi2Caq9rjLHNwjFrIYCWofBPSBVHczQgznn2wcsMThjNcZn1RxGhgR7g
i+St/rkU6hFo7hOyo0ASjBJ2xUb1YtgmiN6Kd/eFCHiOJKO16zIiAvDKcba0OSLNiX6IFcTZVV2j
kRW4BZYgE2c9fvuQ/DrxbFfk9yBpXfFNN+KXEaKjwZBV9O1HPfoFutZlnj8RGT7vDF3LM5TcJY7B
K9Ucvehr7lLOoi5GNcBDcGUJacGcxlOMBSFaNydEsLAlkquVe26AxAI81NK+h3nsnPS9VGy1Efio
bYwpOu0fPEc+dBV6/26O8K5Mibdb6KjsjNll3tJWBBe2vwZHU/GwyIdkXAbKnbx9EZfPoKAOMU6j
OR6fC21d4rj5Ir9z4wjwiKntyP2IaFtOxbQfHPHi9ck7hpyjbaKpEUe/sAMrRDboDma+HidD1JEZ
KfEN0UjEO5E/FtXnCny24SugyzmEGA4id4aZ7AV683D1nZOWwvmV5DrM69yR2HJzTh0Zu5ZHwt9M
UmhPh2eolvJU0i84DgwlRflkxOo+7c1xR/6pC4NOGoFWwB7s8ZYiONmYyBFrW6fbRpuA3dbcuGG5
qjgHODnuoyV8MUoCEGvnsRvnX2QFcMyOwHAi6aYrV+8IU3s3+uUDuA+69JLSL4xZC6ZXjlZmIOKc
YKwufot6nszSmwmrsEj9/WUV4mcVs5YwJOGCe5p03i0hGiwuVftbQUHaAGn6mLMfqrBoGJYI58Ob
kRdpUCTNdyTtF5Gwkifj8JjU7rdrA1ss6gsev2k3ajyEkbyGOYftqRBfalE68GNWzpr7WzJ6JWUk
36OLIqm+5/lDV16wshysHkt+Fp/XR0Mn7gyACJ5fgb43CjHh6UerMSnOfT/Z9ZLNLgrDrzwcnjCq
eweys1t3sVcG/yNt5N1g9D8hhIzML61HJOo/szz7CY8B9xAgLKItCPG4kcwwbOIsfpzI0t7mWr2M
HCDoslDwF9GhWEjK8zOn2o5d9LjA3wD1pr5iWxDJZH9jytpocgwQKDfRShSHzz9m58izX5pyflFt
dUzM1WtYWV9EzSOH9e76DvrYnCy/LEVHNe18sszN9FZpk+aiG8GZjyKfwLhwrSRfEXGhbdOY4Isa
VWzPY4JoakzInwPhdBZ8bPtUe0e4OaTlDshpEOWxCsUuod58cKNOs21IZzcwh3jHgBMq0Xz0Cu+9
syuOKGGGpoClpqs5JpB+CDwR7+0JWVy9a6wHhX5mZ0haKF4ButPFnEdLbBVOFxJ7XKmzOziNL4uj
2JqSWz0jtBEhrLEkDn+FY81DVvboZ9EEey4ZLXZeX1Oqq0MlQBWE2UfSmNt8YhZOJIt14HRxqFw7
208zas0oWa6WqQjLTXBxTyTehZlFS7ePbg4bZmlJSeVZ/8Ffsss7ns9pjWYyLYE3nvsxnKdP141H
loOUMFcgY1F030wrlIc4K47tpAC4EGwMhwTmPnbg4EfuUSuxV/Q5gFvra8LJbtsP2MOKAfZnyyPM
p2/IrDj1InrBQF1pcRFTWKMQsN6Wkt7UKiobJJFGGvHOLuvVc9281QNFlglVzMhOFIoLFMk7LdV8
hQX8Kath2pczeC8bPyRpxWR9jw7vPyFnZZ2kklTQ7RqfK4OyHwdkqT87f46w8dU/sjEm3ML6tR6m
g3Jpr6K4i+KZ8lsPB3qqqUCNOzfYXMaEHHQ/fzMkLVY+w/A4zckLz+cL9fPPBGHBZsCvZgH2t9vJ
PBgQh7wsf7FCDKlVOz47Rp4cUhy5hkHQTWNS2PQ+DsF4vUyczhYPuVwqxTVpk/e2tN/MBi5CLZ4S
bGEUlJdmQbDcZ4JyJCQySc1ffL5kHi0TilYc0XpkKheh4MpiYBlY98KcOh8GLo5W8xVZJpZJdyTe
IySvt0aiAJGMAQKJTu2FRqGXwYyNv/yy+EiL5kN5PJ3okcTO0v24RbqwTXNuFVmW8hRnReBNWh6T
ClI9b+7YoAkKQO1hoC+Kz6lCMQRAzlWI58kOMt+GGt8erGt6YsnPYiILx2Ah39SGiQqupl1OaOkn
LngoH0v2a+CWDkfnoVzlgXb2VhIShxPfvnrJGlv/5IT+U+ThvGumUzzaCezKBZ30up0864yTnIaK
4cTIi5GlDPsWEo0yOHtPITPXKP00PLd/6ME89WU70uozQAaYIF0NUt5CnxoYy0wXENzHdpu+2SO5
fx3BbjWP2ZXiiPuC2hiHGaSQLpgUOh9t1R8zc6hrR05qZDDStcM3Gv2n2U5e62Z2N1bSQevh/L1x
QTwjmJ4+1v166SdwliZGvpH+6wJRB32mxvitniAwNyfHg2WF5OawOBbs/CciyjZYP+LA0CViODCx
VY5w1mYgB+I2IY3Qt/A00SZaKFw25cR433eKbF8Pw0VHJH7HaJAiXG40cY0jlb9bJPyKlicbOYuF
Qqw8KWcMD8qL3S2q8nct+teRiXaLCWGNmbKmWBLsevBWU2/nlBBRWvPRRAq6IXN5IPh7/FMk+WFA
YESfhYpyjCzzQEQ0SZnAcmZn+FXq6qb8hlN60Tx30juPJrd+infDnEntwa7jbgorRj9sApSOHtPW
9+8wHHn3kbUePhLgA0NIr7Aw2IJrmD39qD9dGcq7LBKbzug/jMIkakoJ/NoN9KERhE1LTh3mCTtQ
VvNllBLGL0j1KhlePXRdG9eyvjMUhQxxhktpkTmygDZeMhZHAXqyFLbCBJCBJfQWKivC54gAel3K
5dNyuWb94t25NJdd2P60z2hU2GHPWgiaOZv86pwBwDoMYc4+0XTOmf1u74Pf3skQMHRdzwdy7R/b
cUJSVCh/h+6RXRE11hx+unRte0ETXFatPkB4cnbuMsSbKSNdNicA1E1HDwYdS30e9zfb8L7rCN6B
26yvEmQ4wPvcOCkLMpqywPOc81CzkrGJ/EyjxSLmt6835u8oI7u1Jq0hqp5GHV1STL/oiOUbjfRP
PLPA/5bsubG5VR18FxsOvvO2c6urHvqd6lH+U62HOyjS5doAWSQtjD6rvklJFXfVxeWkHyDVhtrW
tFf6zt22qCi0F42rngo4Jdul/0N6Y7Vnwfgcs1YeLZdpGPR66m4nIyYiru1zbw1s/uhIyyy2z5DO
FQ96sx9IELyrWxBGYZZ0pwWRM7piwkw8Ot+uPSynwqXYHDUpRHk5wcozwnNTgZ6yQOxfHX8fKjp4
qLLHAFsc+TruEB/8gctO8+xFd1l4NccJ0RSPcl72X1Zt3GdUJDmZYFuX2O3Ag8UTTGEpGOQv4CJC
4IqLm/n7us8+QQTntC2rn1YL/cU1xWG20C1OLgqljqWpdfzuUJhY2JwhOsqOfas02205N9RSreRQ
RifVc9eIYne8ypZ8rNn8SY+MCtJme+TNUyFPY7XPGyoqK48o+u3pwy2pC0T9cyaGmLHSbopbScOy
9C+VJ67QeoBbH1Wdf9XCIeLSZcMumkMtQf5X1C1xPR6AlTxTsz1P7fIS4hiRTftMkMtOVB8kvB5M
3wgqIueongl6E3H7YensGVUQHG/lgPaaxWs89RdVtCvjxhvoS9KnWh0yc8biGT0afWEfueXPik0k
SBCd7iSbW2Rx7IFbFxTSefen6paWjJoKFkVaOOQMYnyCQBeCQxcbl/DDEqAGYma+uG4N+czG4hU9
oaJlfrQiyHqz2tcLGyAau4ODEm1XlPGfAuBtnOMl/RPfEKwQDh/PjMMN2ucIHIKkZNUTpMJBx80O
JKCTTUDFacGb9xQDRVFK7iWcxsAk6Fz6YV0cVOMz5xB8LDO0/gWIIns5D5ObXtiXT3B64Ir3OEtd
hTDJOROhWiCDbmJa/PlnlZBMh/X6y6W/vx255Nuun0D91bpe4ZasTATK1ln3G77kxFuiRzBp6syF
tlTGZGg3OhbD0cLg8ZzdM/a08tFjurDZTWlRftHZusva8feU4mYie6S8YPkkxcNGye62NHTDyuNi
ts58sWTnPNF12w26A0tbgkDXk4oDx2rKQC7zqe+G10kBamhxujMi3SMC/s6g1mvRvnEu1/s1kuRQ
N5zq6pYTKeGMiCGw2AalSw0+tBy5Cx8Z8LQwd7VkcUdXdj4m7Xxq/OQXAdVsbQBzStv/LX1zDtTc
PuWldbJmp0ZyWGeX/y8H+l/JgZTzP8mBbrqP+s/5PxRB67/4pyLIsK1/CNfyJZoCcAOuZ1r/0gTZ
3j+Ubwvl2VKypUnz35IgwxL/gD0hOZ+4rm0qR3n/0gQZlv0PxzJt2+Vl8l4d4f+/iIJAefCz/g9R
kKMQK3m2Bd/ElFg42c//UxSk61H21mrnX7Sy9ippunsVv8BRbh/+/aXuRXfvmuQH8vISrqXy35ei
5p8v/X19FGH7oNf/s8Z+/a8f8PdlN6/7+7r858tVtzqZ/+Olv//T33/jkL14H7roHPhV/36ZWKv+
3hr/75c7OQ/3eMVahIaJwwEvwhGwQmesuXhjNn2NZDZ+hDCZj6UB1KCHFzu5anwVijpWl6N5qUTY
BzRipr3JpGCLo9E69oLE1GGdBI/TXZiIGHMEp7NuSU5z2t51fevfI9g6Mo8uz6k7g1sVLa4F/GuJ
GekHh4xGQjbwG8AgJa81P0cGMpwsdU74nVmJk3EKDJN0hLYi4c81JdE58XJKmKQZqd0fxwxBadsN
J9oEpBzircRpt2zGUAgW2sXcu+Q7Q3XRK9LII4gw/aPATQQ5nfWr9qJij8KV9SHNl0sauidGpvpU
Wz2qEaMlVTZnPaxUfWtbj6Mh9R5korncLnqITk5KC7ArXKRRvDGsb9ikDYezUOq9eWazW12eD64L
A4DuHnUqchG8EnQYOo++X4QvLQmhenGYIFLs4pspPf2F5TkKaOCQLOLDIiDq0U6INAMy4wS9NZ2s
wUYnVdrDrjE75z75M0DQvKDQdi4zEpbT4iDVxtZ51nPUcDCiF9v4w3BU2lGgxC4pQGDXlrdUItc1
SzqfMBKNsJJEK/zsu1GgIQm59Avibk1Mx+JzzNXKSPGcW7ccx+aOH+zthooJQdjGkJmYnBgkCCPd
pa0uOONo+1WVvctBTHCkryHfRX7qH5NlfjVFurw2znDupV8EcQNSRnB1aXMbe9+2JobCazJl0a6z
FM5u5srxDWGpz1H5xiHeAb1Cj6yw6woEofJfWmFgXjXjO1dixzCy/BFuAtFbtUqDGQkW+Qj+oXMd
QE5E1150nen7VsziBbMOzBpinWLVnIelmV9FRJ/cj5KIdyJwBuDp69ZqBio5vZgRBUpZCmAXQL2e
2uWEFD196usazjlikv089t0Z7gbT9s5Uz2bXoB+MxHBI1AK3msH0oUMI4BdD9pgstvnAWGdb+PnP
lCHVOewnAxuDpfeW26AbUojU9MAoOMms+ojhDKMKt+W9Daym69+Ktn/prOJ1iMFMWprroQvjpZRJ
cWQSYW1IiGK+M5AYvYzDXWzYx6hCgxO+NoXFUQMr2mnhCmwskEY+7lV8KSW3XURPrilVuivoPv7o
uhb2Xmqh6ekMRuVKyFefN2Knefs+dqi0hhZyu4tTm+5Mnr1NI+kPSe2scH3jPi6i5jEGjIgXpqy3
mC3zhx5lccKvv9d+fJLWaB46yyHFC34MpwDbOo15c11a1R4sw/eC0DVujTGShxcxbkQB+kcX5vps
YaEeGLfNd7HDjKcXHDUtZzq7lTmCm7ikTX83F3X7MmW3VhC0AmUi3vKA/hoh5d1oMY5aqYOwmvji
hcYF7Un9vcjxa0ZaiecSGnVRmE+ubSf3yaLpGn/X8ZL/Js5k2sTGXL+g2yCpj/n7mVik8gQ+70+W
0twH+zvctT23LwqKM/0VjBm5OMBs49zYEmKQFX/6PI0PMa3nDoPi0ekTrpczQhsdDaTwDcbqEM2G
35p3UC2xO4XRUx2zGMVY+k7Ul2BXsRopIEdHlZH26VYMEHiCAI6Gt1K58Q+b1jDtOnpxBsiPU4IR
+uDNptiTM83ZyqINVwzjWUSRONUeoSMg/08To+W9DFP3MdGLt4W2CCX8EiJXPJg12sWFmsJk3gtE
Ct6rFE8osZaTC9JlR+3+Ci/C3ikaGVsXaqQXHSQiXpSBItxLTK5Dt/6IInECVU8AgwbPpPU4Ye0T
IsJsE1+b1EiPRTWfpPLOnIvVIQ69m4Wl4QAvjbUzaU8Omi+uNGjomcG57Ay/35hm2FKVr6ioMO0v
Y9r1l7/foeH7jpyi2Cd2sWejGBkFex88os4Z1leaFeX9OIMZWQgpQ5Fkc+Ol9SFNCzKL3QePW+Ts
iqvXoopqMNCee89pznZ8QNaQHLDK2pucFZQmk20SfJygarXEm9tP8kWAAFF284ePOnuIELzCEzez
ozKRRiXVHeXZd56p7BBPo7XF2egc3QodaOejRmoHI7syN7epJEBB1+GDTmBNO8REOlK/ZgmB5hOP
bYbGYOcyKvmhDAJMpNglAsw+N/ATekexdRhvHTxL7Gixcr/TVAh8Qq2OY41JdQCQv6tXMm0FR021
d2MhAP/V5UuHPnmnx/FXmInfOCf71zYK7XW1LCiuUlNkT2v1ZBZivsw8tdHActEOMNKtDwXcijQD
iaOKwctc84XP7LkD652QtleMzLGRBTn7sG8YvjQEMKGykGbPuwUvv9RVs0s4YNApST14RchmFlDf
vQ2+Y0bTK0zj1I4QQBr3HPtMCJ1xOECc9d5BmJ8jtdTf1ip0QdYh9sKPX6g/XKahdrXt1BGsd7Mv
/fSbkWSQ0EFldDdQwab4FitbHEAuDw+D2Z1xYgEZjS9+RoBBPXrvWOyVugEJuCmyrrbQKaq/es8B
uSsC5Dw5MtGeAiGmAkzEIbZgeWVCviNnR8ebl3Q8K7TTtQ2vf5FZu4FrhiLVN15cljRzLMyDKgCv
1k7H9F0B53lLs7F+bwSuLYS69ykAxaOZ0TPzk2nfW2Z7mkOoyTWPeestHzwbzPuNbQLwMHA6wP9W
FIM9AWlJZBYmcIcJUQSRAk0D+sjlJaKlBwi839JDQ+PKo7BNHf9guzQF1S9XM1i1MsotG8eZWdG/
kvogGq8MUFoL+P4DXmzybbvpmrdbL5T1rrf5/dqpcOmu6jzPeq4qmr9mXB+IQB12FJsNoYZEImbe
I6gxm0x3ZgqS4aKti890IfNGdWAHwvjsxqZE6WWdSmGU+0maezyM5AcOb9oebop33I5q2MzRcBnz
4UM/GAo2YroONHtyQYfBAEAIbXKJzA37f7pFv/aaN8tPEdtf0iFgaegQFo5je61cmR9dQmjtJA9Z
rah+0bFtUKt+JSMJYo7qbgvsKX6jPLf4AbZ1+tQMzaFNfvtNfx11/bQY5MdnK559keoZO5zi0wgv
pUPryLY9kG4zdH4TGxau9dFFFVaP88XJaa9SqG7EAvhwSaqfxuK/rYmUm2FfcdIbvJAmqkXDozJU
QE717wLh2NUdnM+hrI6jkzqbSdDAm6Lma+iQAMbZr96FVGwYCW1gNg8g0rHN1MhkzAmPQ3WE0Yfj
9C37H7SMf8QQOLclB9G2sl68IXoVffW7h2W7Bdh+7pCPbZs+e4rxCKaaAGu9BnW6w9U07MfYqt9C
/AWInRVMt+EIV4TEOgY1HDfDR80dZ+BXY4igMaSb/V1a1t8RPioayAQVLLV87vE+M6UvX9IMtSES
jYuZiLWxjyBdQ6fqyRoekzO9wfMMRmjj7egIDCy6tR0kmllm3NXfBcwqI1ueQ5K/N4KmfttDGihC
QujiObp6sf+B/KXdDMPIcDkBqVvWLyzeSBQ8lW0xW9/cmea/0q/LxO+rTbUFgknMlkCBQGjAUH06
Kf0HWOBk09gM30wFgrwDWbc2jPJqJWJ3Y0Qsdn832sV3A9Ibe5ZBNs0wQf1HXT8GdAejnfBlBnch
RuE/heR3tMsP4IAM0mGwkpMg9dntk2djNvwXWrEoUF20iq5h0ctb2Fq8Cgh52j46cTrzsx3/3Pmd
F9QZt0zck0BoDTJ/refyYQr7Z50gLbQMycHeF7jgRdpsQzTX68i3sA59wniqbpbDYhdcM0llg6eF
9giVXZf8Rj3/Iyy6pykMxUbYPQnU4OK07PpXZJURHJDtGILH7eL+KdYeIzqDv6qCTOZCc55Mnuxx
JK4bDyIi5wpEw3b0MvShPZM2a7q2LtbdzO621pqWMcQ+mqOMunp0DJDlvdym1dhfynTGxsUyssCT
PrQRga+F6+/B9j13BYOvicgf4hjnLba0EuHc/DstUOUQkf6K8EhtWdhiPmaIKFo0w96kw2ZKMxhm
n4BVk4cByTIy8HHrOCjjzR4iqJXLn+WSkJ9VRxxMuXOyfCKie5qrAGLGsQ//kJttMbmqxcYuQB9N
TFiqFtauS+o8qWLmdl6Kzxrl1C7yivv4TyJRLyTINLf4SRC0EXGM5HKjZ8jdkf3oefFqI/IY1Fru
tl+jQaggcPEyqgD3lU4yf2SU89INrFKF81kog7uqZuhQtKu1uez2U8ItWdol28vAR59o9Snlyn1W
58LxP+yZ9qpyaog6UHNy66ucr8QFWtsYl5Ndho/WDO6gy1+lA66pye7rGVlIn/jdPq7iW6QVUKym
3IWca+hQ/yC/EGVZvhwyRNOPMal9zmLs3HzAK29yx3r4LXIxNkHltCv2+CpKiipCB4vA0jlnbykD
TQT5ZhH1W88sGHExOVoxGda9PZdH/Q4ugNSypn0TaraCMEUoacA6JwwXPcjFoy+5GVPmyilIExPr
EEMoSqvVgD6XbMI5hasUF9LzQGv1OtoXOFTxMPEvBHtClyL5QNVjtBHS7XE0NlXj3GTqIdmYz6mQ
rIqcEjdo5vz/Yu+8lhtn1iz7RDgBj8QtCXpSpLy5QchUwZuETzx9L+iP7jnT0TExcz83FWVUVRJF
ZH5m77VBY8HoYduQu8VJIuCG28EweDRuXfWR6fmbFTd/xgLADidQvBqBwKgmYqXVkoXIN/1E1sC1
c40/pmO8FA2C4Sk1yRBJ2nNiaHczE8/1bLCXMubipupQru1mvE9d9Nklz0mD7gnxGNaUPh0uJIh+
uFP1GQOh3rQZUGBX1tdDiEkLOnhbgOCqvwiT4W0cIYkivvXb8RcfLYKhRM53uRqBAet/RYmFSDrO
Q9dEV235gkS6VEqOztbdOzdzxAggck/FwAkYNj7SaisKGLhgtVJhGWy11AscNjQ7Q/IWGBVMrNzk
c4imF6k96BFW4Qhw7dUW80zQq0gIwcx32oz2nS8N3783bzzPf2ddA+ig5rry8unNbZqLBh0g6k6T
Wip7ycMk1E0xSedciQ625Mim7f5pxZfvMoAQczsjjiUEYDD/ygJnR8IubwzvhwlvRIVKlLe1hCri
P1sVjgab/FjkYlunc+oAHBNvQUuBSEEz7k3otiFrs3ldSygApNTczYTIzWa3JwrnDwaBF1yAuwmf
CREQQWRZ4SHshyFAKrCf6v6JWMyP2h9IulTORObe+FU1pG9No3+1mhQcA3OA2CdJuqsbTLHzrNbN
CxB1j9uCRXWoyo1jJS1pr+phqJJkncx3Q7OYoaL+kmeAZc0efDh5pRxKw1ivNQC3cQp0LSJkMShd
Coq6+rZM9Lm2kVCDZghDu6x7HBv1XYs52Y2mtY2LNjn2mTjFGI/W4wD1ZmwYiJugBR2QC4INeqrD
VdXI+PPFS2FR2ZgWZg2giT0Jmisnt1nJV8XNs8pzGIrvVmMS2mzYziG4jO2XppjQVprbJEztjbuk
G4HoJvRNJ76Cqy5he4O2YiPKnPphrPbTlOyqKKsCbZA34g1b+I/qkyPkqpcGktb+lukoWvsyvjhL
Ol1GSm3mqg0DYxtXxfDhVsUCvg+3vJePeBR+LNrbRCr0oq1/6OAYrzuHE1PSLjdRx5bPIHmU57SO
TCzgLeel5T9krfcZtw95WHuHKG9OfCnUJar9dsz55MQ8UbGf/oQNy3099+860wSYE/8YKMi3qiWP
2EeNkGU+NH3ogvTCFMOp+gLSxkBGXvgNBqXauMt0W9sQNcm3aRpQuMB5om4zscwMa8Mz47Xb9wd3
dNAgO+0ztOcrspx0MxZUxCYPYoWkLraYfzTgRoJYFIfIJq6oqcBRORIYYYyYmFsPeOaZQLwvaNgH
W7gXZOFnzfDOUR5X+5KAKlY1lxJkcVASkhvPKbXKHD1Bi02CmSPH6eQLrEoEznB5Ma3YBBnUISk4
c/lTR/GW4aix0rm0JuRigL/LvW78dJO4+Q2TtEJl04pJ29MAeTnw5PADqu3Fms3HFoMcdaj7ZBbF
CpM2Oq1c+7Zd/2zbMRVq6l8mXb3K/GMwmXGI4bXSgDbE4VMihyWHjx3kUA8bJ2meBN+fNSgd+ujQ
uvpmepcL86ip/L5EwaoRGdG66BVz+QQ6zNam98aE0dggLpvpI0BqrGx9ehUTmaxG7KLWiiZoGfYZ
rgw3GZTz3EERNGAe5C4RbXtjNvPGtuEPG8YcBQqojGMzqLdoknuKiFXGnI8F9NaN6anoEJxtp733
o3kG/PaZUvAOHEPdiEPHT+nQGLCFHPf+MNHhau+xyl/MeHofFO4hJkdIoj17QZUi+AzXNU4RxHFM
j9PhR82oUQn7Je4s+StNTE7Le0WNOkct5ynRZfdR4e/x8gjjrJNvvGHxavElVCSAV5pDgGl2nRKU
9djyXmq1VwnEBDdbXumh/e697kW44Xae4QXUyV1WdFu/qAF+6WQ9lsUP+GD0Eta4aoz6yyFi3cAb
oOn2gzdY8yETyLwQAsRQ8D2FgIo9jeDsb0+EEJBmF/e3RDUHzLYPEaiexZaD1qj+WRyc6yqPy8NT
xk4myHttDSjtR7XAUU0/fofGRsVW1+z1xPBcfXbD9GmZ5ZvJrbb4S+sG3jCaHkTU1UWZzY32muw2
aV+JtOkBFzp3Ye0/9Mr+g4YPq8R8TIVH+i/d1JCaN6Frh9FwyVS23j06M2aToOZtkqM39cizx+bk
nGgluUNmve1T79VEftuJ7MufhgxvKIjKWbV/ap3SgjKP60pGRfCQdwWurZ7HDyzNmGM+9Hu1wz88
Qtex75xMRGv0hxuVD8YqxSWgl2SwGz1ByzMX8ApBLugr19/oCYqSyKMuHOTnyAvFbMFn84t6b1UZ
iDQiLC+ICb9SO9qMVP8ZL3O9ENfJCJjxttHD0OQTcPVROLl1HgtsrIRLGps0Tm6NNfonLRF3A2WY
cLHgJP03KsE+gCj47pCxTc71AasVOcrYA7vT/OVpklZL77edq8icjnKoaUu0uemfPS27ZcK89zv2
20yniLQCU8k9q2vjV1wa1yFu1tLXHtpRf85LsJKRf1dnDlYWLyMMwnysXBZghuzQzY0fwNIfYELt
6BPIxm7wYCkkazWaOI9ZWWIGULvo70ZsqG7HYKeu4dGlc7eOc+S8shJvmUMoSGks8cIdW/XW8t81
naActHp8swGJxvS9hk0KjZAoqsiypLfU/5A2mKz0enZWmkL8bivSsTXsuaKMr/Z3MtLhqG5CUhN3
Mqideu22xRwQkB0vwIpXszSOPqQKrm/e3GZXfgE6uDSsvnQfEwVN6yOLkhWO8VtkjK+hE1ostfWL
28Tf9k+UNWB4Xt1O2gECi3JtzYtUlf+9yc+Gh+zXNNlPWDLqiE9Mxu2SZ0WUwx64Ld7ZpKczNb2T
zMJ3M3dfvRgLsYVtKhsfE5vxPYKeZhNO5gEGLI8pnc/YJ4fYyto1zGc8XFO3DqdbkUQfMh7Hzchd
P4zJQ9oihEffESTNm7lIgGceEwvlmj0WaBTqbxqZ52Tyx5Xb8MpJhMB8/qSwtmOnMRawt7aw3rSB
OXOUGQ80Gq9ROdkH4rqfXF1iTdOZChCe/JmBRDy3D+zCoCT5HWlpIR4lCMwMaHgEX0hD0A4EQZNv
2LXJPsd4FYAdoaGbi5OwlhrQZSg/J/nKAweyGru9nYAeIEHgOx8dbTOLjVtHp7J2pgNKbw9RRHGq
qhDduE1v7REFA5LQQpzCXej7qMhj+aeauFxY9XUbR0rvWo/0M84yFNYF4LeSczXUDI23TT1v8Aom
Kw17D0I40kX1bjq6dBkb5dmXNFMVdq/sEDZmzI6GUT0ZwM8Y3fmnmLawRasaGLGNdmSgwvYlt/td
KkmgBJe4s1TnPDQugWc03wk9djnwnm/za+q3x1B2nPX+jNC577ew1AVO6Iep5+/6hOitjdJgq5fe
/D4fzm2RyVOY9Cu7LfOdBTMASsMKeAQn7Szmz8j96Hz3nR0E2sE5YwCIxs5klbv2FwHYnDuMDklN
5SGotx4LtcNsJNGunA25Fh6E0sii2zGxoiX5uKu7+izJx7yj8W3IPCiwuLufBnoy0Ms0IWZIpryO
Gw9WzVonX3zDNdOQMf4Uw2Ni90lucC9LosckvvQCfvBaet3f0Eu1bQeBfa1BvUDv0en1sGLmDOZU
is2E01/VByLEv8j2OhWWTYRGjfZ/hmS8SngxKf2roI5BjZk5U7dyKt+BfuEsYYg6GgUl+YvGRiRQ
kzchDjXmk+nVl76xX/pfUqXACIlYqPW1YmcNNu8UiKiU1DS8daI/k5panQnXAl1DvAaTRspXyJuE
0NFRt4WYtmQCdLSqUudNqN7GeTKuQFvRHvcYHx15M6nas3U9pmjNU3Z5/qT/STy+FSD6nBOFDeRl
zbxEDYE+XVNaW/oK9qLEQRKx+903+tXp2VgPI+2aUzcj5/IQFFn/5iWEYrkENbJgLdYo35lH2u0K
xRIscnMabg1JUnFGIpxrvYjwmBQWHiDP3yMlNnbQkBEtWWyxwmx8l+bi205GsprL+SFjvMqWe29a
zlfHznyfkX80ahjGTMI/Vmanf2VufSdyObKINUIMBUwSU8sgpGz0d5E8qsUc3TvPcTk85n5r7SCH
oMxKxYMqsF4yCe03wnnRkJrij6vfoMgcrLL4yAEPHcyF7sFey+J4wvXSbn1rIm24lgbsfia2gE61
PED+gb45Jn6W1pkwH8P+TgeCuZk/uaLfyyWqsB/DcFNFtK+9bhGYF7Pw5rvNz7KWI1dHPl+ltNIk
h8Stte3LErJ+Q6ClXhXvPNRuQO+K92+GZM26wzrNZaVOzaBvvTJK7qdBfNEhEwgvRqR/ttsetXiK
g2LBb7e+/g3uNaSFSfs9y0VmTa3b7zNJs+x7GJM6H6+TYweuxWMxDbLEEkVAjmsssS3YMfeGtyj5
OzbD2D30YzEt3yTLLq6WG84XDS4adW2FPxVP1NgYQW7wSZWq5/xM9VtvdzowluHVitOdnLtpDeIY
2+vEjqJRIRMTdKxZFH8aaVgeY7YOWlEba92050BkE0rbyPxodPdPF1n2Aa2Eb5AC23VEb4fhYKwt
Rf5Vx9lWjfgMlV4Ta2TraVDhJh51Sj2/7dch9qEzgATQH3D2igQNRY6VOJZDSrcLMm+qVAKRa7FK
IPu0abIZvSbsUL39qPJw29RlQSiMQN2A+4eReXXRHL3+1h0Lm5F96Krh4trxH7vMPiL3mX6ZF89H
RqpExygkZCzFfZ1vmKnuJPlGCwIZXN+x8OYX2puN55rdgfLjSUTcclmffLbGksVksRWqJjJsfG0t
kcVQy180Rphrwtc+tZS3TYdipewnyMqiuhjqqdX0ry6C9JUyiNtO9fSgUvvZN5OvJIXNFlmo9bNE
Z56NUhDhw5NjKR1wQYUwIHrIShJR5Ivn21eC1p7oXfnwWqyA9CQroAGQhXsE6XkSIPx8xmSBEN4e
ea/ZxrZqko7d9rjtTN6Hwkrueuxijh1hkSgwbsZPoxqvzZKWZ9PAi8oeOH0W/IZn8ESptVn3ly4f
iC9Av6l5JexdkROMjgrHLdInR02gFAwXTboeBWmW4GcxrOapnhCiRmnZrrkEJ7Af3ZfWL4V+Yddc
6H8JAuCQlC5prpINXN0rH+8altMhJpF8qvQ+aKRznVAArXQVDpuU7zZSHZ99huYTz0fsS54tbIRF
MlJURyvxnqdO+wObCfs364ZVo/l7dyJKkDbIWUNfcmdvfMHxiMP6obeRXmT12jO6LBBgD9gTF7ix
tZqLcIZ4Ys4vnTBe5AhBMvEBDiUjb0j0j7qNMEnT25tvcvemqXnlUJrJdBE7gZp/m1jYLdykvC+B
+3xXRQ1NliF/IMFSHH3XxpQ+OGxG8nqigqAM5kUNsjI/Q2c+DD60/MmN2ruhn0hO4t0I6GcZkKTt
leFTxl1InxmFV4eF4GGcEVZYHdPZPPPw/M/0pGT7RGyCq6vXNW9zJd+YttKhLHUy2V6nWetPYVqG
V6yUpBRZHtLXqniNsRR/yyS5nxEoyXHyT6UWaoekUB+M4ldtIsOjMq1kjXCMRXFYkuTJxIbk64GQ
Zje2rXNsx/Y56cw9JDeKDUQC1OK8wgkoqtYdICAtOk2Q9sue0/tg6RxuQ4Jh3ptsuCDfL7hg2KWJ
SsUMm2Pzzl4A8HXGurPv5YWIQmCZFS55TUFgCd3HZSX1i9WdpMYOhDn9RNlfzYV1IYT8M3dT8Vk3
LJuMfNRPVVpcuo4oFw7gKIbWV6TFq2alvJnxOm+8tiruh6h8TwVqr2yKX0fT0C8j1vpVTujqa+MA
OTDworYlsUMts+rUNXeSlvTkGM1doRMrgwiR9LxcvWrZZOH5iD47i8eOgC7/EVhSyta+KK7FJCGD
+QA8NaC9ApAGgl60t/7yAyvL8vT7ywIr7CqVYAMcbEWXvMa0kRUpuazovsbV2MtxOwwT4P/B7vfI
0jjbVRHfhJwRijVlxc0Ri2b/+5vjNMWM+Mz44hLDxCAtI0x5+Whf84gHJvEg+F8f1y8fbDU4wMxe
XX5///eH3NBI2Bbx1pjhNg66px5/fyAvGdN19Wi75fwotY771MkSmKb80olLk10g35jfP53hHhBT
CPc+jNu/tUP15jXZzYsG/Y9bIChpl/SUyN4bosTb4bHoA8GvlnDj6ZCT5PEzDe1LShLH59yB2J08
oK42mwCy0qrqOUlZSXmGoz/Q/JDygbv3VuRArzTT8zGQxER72Vw5baPUoU5EyDxR705mSS/matmd
1pfpycSBcPr92e8PY52E+wE3ETl0//77/9PHQnxiJGolUHiszOcc6r1T4mbiBQvyVavM5F7ETfdi
YP5dftcwhvrW9s7j78eMA+8lRcvF/Wl5LwJA/C43mF/8/mmKE52k8XJkvMufavEyiE+G4u73TyVW
QLti2VgAyntE6/HPXxqN3r4g02aoHivxIlM7O9gqR5qx/PcZyxeu1Lbf/f7SsIkWjGdb/fMpl552
K9Hl3bLUs1+Q1Sz/Leqh+abn7v3vvzdkdn9Cx5P88xnTkDWI1xO2csv/5ll2GRAXW/3zGVeoHVfu
KMSls6Yh+P9a7f87rbb3f9Rqz19/sqTtPv933qPNX/pHru1ZoBhN09OFQaqAMIXxn2ptx/kXUmsX
Jbdj8Mcs3P6L32ijx9Yd+Fam5+n/6LH/k99oef8yhG2Zvi9cxzPN/zd+o+vo/P//JtUmM9llU+o6
hmmy2PFd8d/4jS4lYTGHQ4HIDqVSroG4EeJW2ZBRrCGD0TRwuSeRBzlASIuBEEMKZUf5NtZ0Rexb
CeOJINJoYHCf10z7mQZ5TN38dJ8y5FrliYjuyKDXSqSoVRKJ+8n1SeWYkte8YSLHSX7MdfhUpqfq
bWTI19jhCEOOQjxxuFiYhF6vSpv+vSsrolzMTwBCVqBSQi3KPt+E1J0bp4AqKdL4lpdYNEdNCca9
1r0VUWv38IUMlxmGhRUIbA2EIT8s1K6IsvBaGBvmSs4ZWLaiSth33bupM/Ems9pf5xb49xLy07pb
4htKa3bRMIR/MFFQ32W+OrGSk6uq+06aKX+IQEjvEI+xn3RiGl1n/KAQxmUXd/0JmVPElp/LsJ32
5jgcUfvZJ5fR2LaKxStaq4GJAv2OrhOQKbCGHE2nOJeWjx+4qvUHzWldTNu0JUP0VVq69VzLmDbM
ZSZJ0QDgKyHMqkUytCqEKT+MBhdjF55SMKLnpknCF+oi5BOU7sR0/EFDdHXI7fg2OvWGJNtfRZ2R
31F/p5MNIGagakwKPaTE65jdzAwD06qOdwMlZyr86k0M9ggsD3sxtWL1ZjYE6JEmX51qdDgYfFG3
WM29iwjkcfZrYgQcOz9ZePyafE1P5ZzDwkwvYjCZPfjWvCb4nOW33T34Gp1bjt/kkFou5vomPo0f
Y+73BKQXXcB8FCggMTQouOZoS6gwNbCKb6GUxROq0PzUdxoiBH04zWx8bxj9kgDRyEdlZDVIcLYH
DpPJTYvlWfDyLBmUvtD2WYP/TBtU/VDbWNkl/iCgwAQuYCt9ZDL216qnLxNSPRHq8R3aRGyWGunT
Qt9HZBHthmmm7Y/B47F9kwj94Oqlj33Pl5v2w4Y2Yrx3ZlRBY1axKCVm2hlg/NjFaDx0sggS5RhE
/VFOUZO1oKCWUqiKjPUs+1PiV6z0oqTZIrlG6j0/pHlhPLQV2nVgzdvIYSGfxu7P6Mxq06LnuA9L
zPU6vn4E4vpuaFP2HHPobnhl9+HYvDe6ZsDpDFfEa6/MenKOiGrMLWG/q8hbPLCKWYs7KsbTUI37
AtErUU93dPLDWsWMRaqmdl4wmcFdW7DQZfWtlLok2Xc5TtaGGe/XMPnDjmHjMzkU23SAZNOn4YFx
lEcDqv8oN9k2BidImSUFe1lJBVsaryayFnIrCAEOqwQfXp5tXShJew3DIeho0g2L+TRKZvt1lENL
LPQXpAhPZCaSvE6mYpJV2V3vQsMOy7r4jJz8OldDfAIf2W51IlR6VosjAMnAhB8APMveeaTwqNoy
jz6NmOGFwznPnjG6HxIrSk9qKPVtvxjIdmbFZMwwSrBgWfFsu9I/tAkL023WAdcwo9cSUQ7l7Twf
9dA5NLDxaRz6j6Hq5FaMeDo98xv9zRTojKTXrjhPEtb2HLZzkDyzy6le2MGRTYwYrB+d3VihyGud
DiWYG39afTtvja53g8olJLoZDLkPpfq0vQzlgJ0cSCC8coKgwa5wV+vU/kTNV5ewkhdgSxzxeKrt
Oloi6HW1I2ia5q/Uu51pNQq+D+Y22W+L1oXcKDpwbfV8AiuWL3u4+qjbaXswoJ3RAuEAAfnDoI50
BrrG+I0sVRpmJ3xMqx+bkl6HacvimHWlbmoX1zexnbE/tz5oi+/TyPvTuI62NqvuVXN8Qmt9TmWo
P24fuifscU0wJbkdSEEwWWnrQRyDxhlJhlhHM8t6U7MfGbZe7dEMNwTBHubceCGIdxEtuExXcu1I
lBxIxaqks83u54jmOumb8LlgM6JgarYWuadUryu/0aadlmgfUVKke6zDD3WFGiqrIY7OCd5IHmNv
P6Fxk9RdIDoRgHES7AiBQ2hb5/0hVsjJ9JRqmnEEFVik3EdfOzGSgvvBnD3zkGrPxIjrTuAMMC4Z
rjw5nX5i/srynpenFqW9GZExyjjlqNbCa9RhaLVgCm1aj+1KL0Fg+Hn7o1P/kscL5yhP5o+2q29d
LD7A6q7yaanRpVEj8ywKsjdzSm/3FnaW8RRZHFZ+nDMRqMtvM8sGkitCtlBDQqa5V8+PNLrnIQLn
7kfurp88nzhrw18biDM20Gsf42Y/CZ1c7QxHZk94+4gKnWxOmBsKu80qlO6bdHJYdnhrV652m3so
dVP0hH4Hr8ZcgDqyBp64BiOCo6+TzgUJSYIB3/GKzrpEJ0Bv4uMYSFumufZ09E0bCsTYAg5iVTnU
pn+oen+ZQbfcTBZjjtJyTT6HeNs4aBVzDFFE4HCnFiS5CH1dGiV2fxMpvU1vCIEUh0g4m+XONrpb
D0U0y3LvSHA1OvHc4+8U8FDhTM2NlT7Gz2Rl7Ei3x48bV4GeLC1f1NTBPIRPJG5424k+dkwR6qZT
+ldlDTpoRNf3IbgDrEvOAQBfhvv11IXmzxSjpAIRlrOHEU++EvoBDiwyEzRE5IpLxoc9gdB2Cf5O
rlzXn0mvggW1OJIAabm7AWHjqo+1+IRtdBd2jthI3T2XwOaDEZ1i4ITTLhk9Y/nS5VqF+V8/9rih
PHUfOyai64w31AhyiulTEp2rcjojoBoOQ2ocPQR/67RomLaJaJPmVnasC8iMiSyPxOB9I/iuiPxW
63LAbdz2oOsUKyBHN+fzYNf92f1gimdcem3YjVlSnfls7ys8p5upzbWgT9bS7F9rvtFbnFBEY/Yl
aQEQPEa3rRmhV2fHBwvUqJvBBDdv/eLQQJg8pGHRbzESMir1Fqe3HksU3i0cOHATRxbYb0UsvN08
OdrRQNZ8KsDxBLU1LuEPZWBN5mdrjUSjh/APKuwCZtLbG2+qgupvnucC2bTJuE3NkDBrbxf2/VPs
NF952twl/eDBbythEIWvzViH+7J/tORiwairv/pomUE+oLl0tHgNpsTfDETHKd+yd/grjwpcWeAt
PiDL4tySFRwqo2AAU8dsihBMjWRPy28hy3Nbh3CmDOqfWOvPmWyZw9jGytsaVu/syYKzYQ7Ee+Za
uN8QJSDwd7x11BeH2NPcTYcCgeWLYL5dJyzEYTXVhf+UeLe2xODrY/RiDkzwK8P2Hg+JjR5o+fdH
FSoMwvB2yQFfuX6Y3CyILnlukZTTmW8iBkg7lB6zI8jMLik1S0Nt4LViTzTrZk3mF9cFWrt1FQqW
JjyPhFzkxPdWIXdibj0Vn8OccHx3HBsiRD9ZOnhqMqSRAvIEg9vxvuaIUZaYA30Q2bX1SIjBkkBW
kru49K1QP+tpitDWG+ibDfmcqhAqEZ1B4AnsVhojYxbMxgm98lrrYZ4JC8K3mc93k/EFzLVZc0Fw
MoycGN7IziVBcem3cDzilITkUGpvDEP7iKzLfioCMuVRiIIQanTTDZiSl+aqxpTCIhZpY13vpWSQ
jNXlGyEci95kwkpG1veqc+JpL4FU7frMeRtaVHEl0j348TnbbkVUUoVp6ahTDemRNFG/TskmWZB9
NjZPqVfskVOiYlk97u1ZDHcEgQSDrT14Gir4qYFJZA3dg5aNXFhuvohT2xS2qKLk8DwNSZGKA4Pj
XYP/i95w7uiv/OKusTElJZO9rdLUuDficecSD+62Ij6OllB4cg1y6Ot8jeOiJiF5uCpwVljhhn0y
xu3Fd7l7yqgoN0NShOvKjjE01pwTbD0L1L2M7qXhITEd+jXcz8VBpTzuCNVuCpYEu778QV/n3P3+
0I2gwMvpJAhM31XVdzI00yXV42jrlONTlfr3pWXIq5c1zfX3Z41hYP1KOhIsLQfBWlORNfQDorC6
w5KgdmqKXqoS0ohC16/xAq1qKpHVrHwHaRvwRh6VfE/YsBZURu7sJtP803t5Ch6PhjC0rROPP3sl
5oOr1IQ0brTFMwFccouJVR51jcOBE+jdH/LiKpvyqstS7miF7zC1mbuu0ljigoHb9PhikETlIowO
i93Rmo1jC5+B0FCXZbmPcsjdp3KEJ2fJk2FpB8HgEK6dj/6OxguZdr1jVlSDEgrvVeXOW30q54BH
+dUQpoG1I7yvyBbM2dpsWgSMNMu9fko1kLsSRoPmwirLNW0XS2bnIcH1saicQJPyPbRBpPegb6t+
jon9ouOYzSgJnJnMeaS2V12tFBETQdp7zcZjYl/0Hb6YdimPm+EtK8L+HLqtvpYDWmetiyjdU3BX
otl5NtoCKT+VG2qBg8wp7TUPjwTR8WxgcdhpJAr4WcuDBSpIdkMQjzP5p6TRZS1b4zo0gkLLvGCa
PJB92r6bKnjlY3hw8NIcQgoraghGuCy3H/DNrCI1Dat2ogX266dI2u0d1L5Mm4iCMvoIDy4SWOyN
2Rk/zt8iN6MdyoFjnqI5KRxAEX2p9uzYW+bmUUO/256o+Vg0JuMCXOKBtxWRm01E+Rl6s7aTBLgi
e3CjYZehAwHs4hpQm0MIGmV4HOxyI3s4XmJIHnVbhxFmyG1nDCxICX69FrXFcr6F81RHzqkAJmF4
Dnu2UaeFmYCpu+6WPXi60ez0nrvlKdX78Y44uvEO2DoSO2WVBFa8pjluBN7+2RZC1ja8a1U/rvrM
MvHmZt42GopA2mBK8xYEkGZnGHf1Nzz3zyGwk1cSKgINtNla9NZDaRtpIOZ+MTwA3rANd92HmcSG
JJ5ESaUmF9aQaiBg2b7+GeVz4BrU/zV6gm2KbZpwWX+TpOOuA1t9ZzhoiGLYqlitgJHqnqEuc+yC
39M7wcykZtsZmrfUgqgtypdOt6uVUC75saSDBAsqpVPNqxCvBG2ueJPF74X7VrXI76qyf2IjysmE
ih3XgLUicINRzXDvzZZ4KrHNOi7OWExSV02Q1jbyaUmyOMjHeEbOYO27Pm/ORkqVPRXo5jlrU8RO
BIhMptLe2/yx8qxoAxwLb0k/cYESwHvsgLFubE1128zvHjBxTfclaUjA8EFg7UVmEF6p3zqLMVeL
TJLtmE5diSq9t/QOcpv740ykiEDzNoImXN5VnoR5gtnu+Q2/b3Z0K2Mvqhz0n34ucLOesJvkq1xT
N6yU696Hg2QY8hu2A4JdEX82TE42kWfw5QjmWl1uES6QrIpaV0GyZIERzTtrQ5AK8xE2Wx6O4mD3
Kl/FIwvrqPH+RrhJrDEiSRZejWcOPuMfsGK5RA5mo8lNtYkRGlIjZVLYOW2bbGd3YBcXfTUJSbUT
yMfA6Kir4hrNqV4TcllcI7Zk4OApR7hDglDQbXb+jKHFqq217nvhg+BOXxNhtGPBA2CEEDXfDb1L
juoSKD8tl8R5lLIlYBQCdienwijYcj8KhygQtyXzy5nkPVWht1UzQju30L4SBlLHVqp7pBB3XmsN
t9QWawcdz4aVwNpjOnCd4+ExKS+a1yUIEQjJ67WQDS1iqd6LGJJZxbWfytNECEjjLThOWkxyltzZ
esQa1V4zh3VcNWBB5FjceS7aMdKNs0ksmTAzdy1Dg/VstaffPOA8jzhG77zIf+sjVyMZWmyhIopj
Whni+PuzUKeRVkzqUfXywDflV679aZZvy1waYMjK8CvrPFSdKUkp06RePELht3LykD5VhAQzbeDM
c79dYEXrrAPBRTb2Kq4sgMGNthO2YWITa19M/JPjgFWqRXER5BkPj9uE01bjIh9a9TSQzBYb7H68
wQyKcL4a8RwdyzRy4RbkuwwtxTiOJhL8fLzgGe2H/i1HHKuRYMOkxJgOBbYz6P2827HkB2gGTtMY
E7jgONtB1+KdFxeHPKfPQMfDSVT27qqZnmeb9RUzCUUmit1uRwdWgU1kIgoCnO7SHF+zGYyz19I6
d6AaRtmWG4s6n7NT7zaGump6RSChldU7HWk1ClnnlA3Dc0EsxIbT1FwPgFqXTq8+MOFUZvJaOsTP
+KrfeL555+tMrFBaT5tKrLiX5+0Q/QdR57UjObIl2y8i4HTq19AytX5xpKRTa/n1d7H6zgxwTiCr
UZ2dGUHStzBbNo7bg/Ce4NJ+4SGG5uU61VmEya1dP86JrdZJxCkGKP/Jdnh267K9VBitwB79ZO5c
70oSZQLE0CgqLYNkumy6SGKJRslOr2aj5MMtvyepaLjMbvm2BI1QYfS7CVfxZhjnP2kZeNFj7R8C
5qSJ8S7Rh+wtlI8rx3eP8MqbdSq9aFPoCEKbEd4Ksrz3JYCoBJwY9dypTxAnl3b+pQ3vsZC0ER04
SFzreLIhvlxFE8+71qFl5Vffh4mxs1sCc9vpIzRM5pFaZztrkRwWwAUvqoLMybMzn+xgp51Zb1NF
kkPlDN0pNwaE5fZJw1jaenFTrjy3H+87ESX7ckKqGEeMCsOwym6CeJEv9uEfgBhcpi6RTgOStxUP
IArPyuZSrdqZQICwQRKCojbhdBni7rdvHbblE+blHDPyygFTCmDRf1dJjwJI5Ie4y0kidaPvQCiX
+kK+lOBMLlDXjvzd8hp95mz9C6+3XnWgCFaVhNzG4Xc50yRQwOvdkGUg8HR/1K65yJFLexWWEbZ7
IxSbpEFdRXBdQQIhgyMUGmDE/RAOBxU10b0/Ws6/lcPOHTPbcSho8nI08bnw/W1KZpHRNP1trdVf
KQt0YppRVFh6tFYLc9KqDlD7oVhPoP4E5sbGZg65nMGbeDg6/dWh+cKPZowrt6xvQe4PO6dmjKxt
50861ndJrUkviTHUdYe9jFh9RgXCHTfuX9CSlNqYr5557ChX0OuP9DdmPN+DBM7XuOO3qRM5e0rZ
/TB5/MzIw7cYbmHpG4x1+uRaSEssC/aNp7wv7D+or1ZtJXc2IVxrK8R2XHj6LXTT5mgV9WuEnklb
ImMRcRYu0+MwHcyjgyoxir947n8Su8md5nQMaAkCMZEO7/sBwJZY4WuDB9QG6BdgQ160cy/86C1n
9GvbEUWkVb+f3WActmQgbFwuyEsi8W/XijQeCnw0ONkyg003U6Lj3cTkCcrctKoEclHLNMN17njN
kzUVw46l6rOqsmydpgAtyexbOwMaU1JA2EsYmDb84Wke9LNd7qaU+X0NlItsPffgzwIs6pzR8cqZ
7vtjGsvPuaSVi4cMBXFhUxM0XJXeeK+nYjy2FbhZS0X7xq4ZB2CZQfiPESDpD2asz7IK0Qq7Dw6c
hpuQhj4SJGm5MpPMbIePLmfIYYwkV6Q4dUyXpF8eRJw2AZcPgKIVt/VvTDaSEww/RH4WOzEfQFC+
wpVuyErTJMzmbYFzjIkKkO1tFcNQgANj0b2olVln6MUM4C3p5BsbNMFfEY+Kep6u5rgjeRaxbckh
OqIzlOBdGJshdJbYI6u2SQC9xczzWipLKcs/9FPz3gvyp5kIlmNmTnpvYvFBcZvhaoMITzH5h5JH
bhomMysQDdNGB6QY5HQ4qs5JGB/qD6+HBNIT5xsz40UviePFQOAUq+Q0+vrZcTIb4lF1mYb2FKXi
VYnikYDf8RCH2GjEY5bonYaIDQL8olhMMWLGYue5pEJJjXFCkPPcjhzjNsdCQwgKsxVrgG+eHYnM
hgtQes1BtIgCqQuPJnAFyNsp6ifIIyz5I8SmNND9wU+xK7e1jx4nfC8Cu97MmrFDLdR7DnYZHvwb
t9jGCu6xBNj7uD2QRrdATCjIOiXWNvCSd6BqirDVnVx6qD7x9aqVtFw+9tw2+AjSfNh6gopuZLfZ
lPErGxmBnW4B3YFqM0h2IYbYMdc2HzZN+E/W8+PA3N8YGMZWpAscExtXHl6xRzDCr/4EaCohyqbz
jpHszjTDyWWsq1McpJ/kD7OH8wdyMxjyrMfQ2hQEqd0608azm0fNEkIauCwYx4W9z9B1KpEm9ZZJ
9Q6OAZ0WzEyYlVBL7JivGmyhMx9hhxbjgogcJ2tJHlCn07v8XxDcYO2Epyeyz8OXqZEjTgSgr8LZ
eyrID4iJH+zKoMSImvKGGEr6up4GxRY1x3ydb2Ho0d/U3bPptySmK8hPaCmnC0qcOmh+U0TlU6of
hOBcsURurS1pFfux6YloieQlwkzSI9Qy0z5e1zV4JKPBucKxdTLMEANdB3gw8M1rtWx87Rg8qCYq
lf96DjSdT3YWCdVwnx+lm7516CYRvbbRNrTTa2Xgb2aJ7Z6b2X3ufb08iTrJEDH+spOTl/kfC68i
TxFOitZGtcexXOTytm8h6BfiaM9s0/vcfXKt6dYVg96Fnb0Bq9VvhbJA/NnSWcfEEC6kX8LGtfU7
RHimYg7VveG634AlLfDS1WKt+9W1rpc8oRuCrzgF8YGANAHCHxm7mZ8D3y8fGMSGj9nN+qeUcVGZ
EZ+VRyn8+3C5fmqjvIxC3gm0Uef+rZcQH5OiRBPfIEUjDyw7BKwEWUs9tx3BAI7PVSNmNhl2++ZA
U1mNUpB0mhFZk2ZscIEOPvHguOepe0zacV47vadYK8hPxr7xHnnaB5Gqxa5Vxgt7q4ijj7VpXrO0
9g5uiZ1rqgCwZfg9EW8aZ+Wr6dZxy3evrF790dnbMe5GVrjGqW8aC0lgzYxYAxTOXHnKu1sQeQdp
G5z+AUKvYSqZVUxoZGPsgRBmaBeKn6Ad1NqvkWIPrj4adQn7UWH3wpa1tjd+I7sdmdCvfb6QEyho
oBJvWAp0D77H8D3CFTA1t6mbJqRClkD5PUk2yC53Rp4mQ3kTNGQ1uDW8FLOJcfcvgWrRkkg0EArS
+cW5yN+N0J+vLbVa6RTm9SgQY2yJwYb2YCavqEeKEw5jHraZ/5U7rK48P6t3rtQHRyy+4M65AH/7
Gk072dYWNkn+lwqqVR+7KPGOa6vVjy04crwzwmfdfZhtPJ2jlZ0Z0ck79gqBUZuHcK6vvgeZxbJ9
NpV5sU7tN1CQ17KSz7Wt0Gxb894ugt0AnEEtmS79QhHVD2lfP7vLmr9pOAUTpsgJwy87LHdQ5Ws+
obnelKPxxqikYIR6pIFND11Q3xkj6whP6fu4sbELUbGLbZf5gFgLht3ao+fnHSriBZ+QcHnHmMsw
LdqbNsEl7FWvHeWlXzrXSfs2v17lbQKeRmbcJhe0w/TWPDO9ycwf2GscUs3qVhaMawMRHDINsCHx
mDCG01yCjIN6EVIsJGWWbKo0XDPzbo/Ks3CP+vaBbOon0qi/LSbchElULNivOCoep5HwGZ53+ENI
ktwk1nQQL8Kt1AqbAyqSpM83FRv7Xtr2rcLRGmR61y2eQ7ueqHVr7gRAAhYMtuAkfWLQUaO6a32r
UOxvCVJB9E1wfSsY13fCfY9rpzyFcQ2608fITwbSdghbHBJt/GCEmUUBg+VRtxCEtVVxyxPfum7V
jFiwzoN1h+X+4HXVyUPdCPnL+yDm1N5bWJSNbNkN+4ZiGZrBHhxM1INsZJ3+Z0RZQW3OAigLZ3EH
c+NhIPsZIFqIAcWjZYvQCC9LyaZ7aiFMrc0ao34Y7KIhc27w1hd5wK6Ux1Lcm3BnxjxZAfh1dhUz
8NZgTAQqSzIpIAu2MCDWktrYCjm+gC0aiug2Ht1dMjnPbjezebSwNlWqGvedv3BCUMcXhKUxW67Y
XagbpAM0WlXznrVY3fwi2mS4uzgwhruwNK+BYheRzXzKtuIwdiSOPB7BV48DI+ZoPvUODswURAcb
7mINVMPZJSgoG3gGPPQKtMklq5aBkdhZNWR92wpJDQlP9ipuKjL9zDtNgXv2nCdd/sq+/sJhk3C3
w5BHRZ41JjFkhHIBJSGdo4EAgtUR2gjmDGpTHLas81ZDGt7qFMIKOdQUDYRTJW7/MiXOPjGZL1mF
bZDdkb9hQ2HYhCDEhaISUA8EhZAXI8FYmXcNPWMm9l7S75uhfB7jEsgeTmoS09THjMmD6qJSa1E9
uJg8zsAJiLL4pRDE3cM8ZiXdbV8U/g7mAWoT/2Qm/jvCneJUGv21sqsEQBdLNCBu86b3eBbIjH7H
aMSWu2DCjGkTwgsteHpnJHrNI7yMDgnK61L2d1Y62McqcDdxkJwZBFqroZyx0k9eycmXn1zDvXVq
cRd4TYjJKgW2xtM9RMB2Kk2ozgk0mjGPX00AFhFqX4RQtD09zj6FHjPwKHCdow6GCJtfkO+qIr8f
neIuSqW5CjtB9OEGrLtyCmqt2Z14gzQdgYjO1mLcCS320L1kvDGdcRdbeEGT3wSdlIH3wI/rlyA2
PvHmoimQmO8afAmwk7q/qqn89djNTznS0lU1MNoruL4YEINsL8twbXjY70OHBKTyK2tpNmeX6Y6D
83clRHU1lPXaMyIAFOWwJ8CZRdGAhGxBkplIy0LvVNjtspEnF3nu6uNkzu/EdRycCMybB698FddE
LrnL4H28YibL4LosYq3Sg4KODtDd6JBQWNVU59bgqsqNiPwU7w732aeh+lPo9GjuO1twfDEZbdgZ
sJmhepkUBurBfyZTbj27AcqvfomAa2xmOUTzQmngEaGSYANh4OAYLiU/6pH1Eqdqu9sk5ljwmBVJ
BGKH0OWdrJJNi7Lp2EzUZTP+/BBfOcWpkW/w22GfI8N0gLmW39qE7F0w4yaHqR9fNAgZBOvitYm8
d1E281a+6yxqQCabv1xeT9LGOSwi5DEV+zufuiUXzXufw4hAF3uHrGodOAVbxTboNl44/plD8ina
4NkZ+Rhmk6VeTGO8CgsHLydm8kxY8uoUqIENiVZ3MrfN4GRQCrDECzu7mfzsp+7/Qj8jomhM9S4h
FUFWVrPyzPWog/TgdC8YufsdIRTE2rt8eJpV7ibM5GPYq+il7ny42VEWXct55qBrgpax5YpvFu9o
/eetuwyPigrYRCqja2HWmB8TRpgi7zEtt8ldG3V3oCPYdEn7w3cll3VzgZjPEGNwAEAi/2d9bBQY
2X0wrkjmgBU1J19LOuI02GM12bSCSKNoIKiNNcfeCsttWztkiGAz2/SqeczzpNvbW7Op3UfLlvyN
gqWBuHH8mQ3BCFOLYdOZg+FgVoBY8BqwLB3NgVrsLaBdWvSCOoJgOdmJ5l4uWTr5XXDX+h+xYnyF
YT7BK8GjkfQacQNpM9ikLpybOBsqwmsZfKV1C/GoXJT2zRGK4y7PvKtq4/HGkYewzP9gFJDSF07P
dE/Y3Hqfxw2QXCrjk19BJ2V5s8os1CIlWoFb5EFnImvK3QgchJoVjRJfCLOvjpUMFvwAdkeGluyR
aQfOPpuEjP3SqiIGbMVNa51Ye98NRF8iaJns85SQ44i1E0+FXFXouAo42vSH5ozT3L5vDzMAp7V2
pvag3tm+xQfM36Gfk/m4bFkwhn/79ZJpPKTgb0RNV0ZPwlJq3E6CMshWf4GhINlX8bnESLeNCM3Z
Sxx9q8wdBANq88eSY44sa7GvgkeR5PIqVDxM58yzmqe/sT4b1TyfDeRNQuD5JSpjh/+cCdUCokLF
dLW6ulwhrCJsMVffM5ma2tpI7gIkQFeJzwcfeT2SoUusOSZa0i/oasHAhYO8YZ+LCJS9gO7J2rBE
T2tMYuBsosMrhxsKWZQNUd4e0qF293Q8P3YwPXckH5Ym8ijye96Vjoh18Z8zv1+enFH91Qm4/Zzw
nOzRbehpgw3VjrakWFmEBJ90CGM0nXZGC2HNy7RgGMegoyVkOjWZwRguvZiBGMOLLVaDBV6k0cUd
JdsKdQ1weoQ943dUtoeW5yiIgbbfB1F4rVvvxxUIlgpyBw/O4+y13dMEtSS0gkMYufph6b5wiPRr
28uZvUT4mFqR3MZmBkJlTL9hKyLu4CTqjDraA5gJ9oNnVRvRLZUmNPvtlDTEMCZ0AFnT7kkxRGTT
YiCbO66pvpvAO/bhj08QDsXOLnEXsariWCGRpzyh1BQlCqGxrGBP0K4hATgYBZ7QErFnV5r7KK2n
s8ImVVd+sm3sU+TWwyWMmZm0BfbFrp86bJnh7ewTITZm6nGq7HHnscm34ytxcSmzMYg2Qiyi5gxn
Uxnw6fMPooAlbt/i0/esJe6VCVgvACCRr9sdIu++nMpy3fnlS5D3YPg3TscyM24pcoRHNEId10C7
wvc5ygpGjV6DrDduToGy16CaloXT8NPRpq5VXEM2mS1MoiLdT5FR02UxW5hCFKG94+DlDFX4NQrr
zHfA2Jo4N1Nf7GEXuWuPDJNNk79gSCUQMPZeG8xRKCHJfUierYykEsvR677njBDZltIcMQAIQhWz
Zo6M9CnU4LFBYZNpVaLbo7beJkPxDiIG1zI+b4ymL05YhlQ7E7dpPAHKwrgT4wM4uX7cbXEOWSx7
u4LnhtgHk+4uWV7AwEPgtk/YHtI7MBZKW4oRp/sxRgJ9fW7Xo92gKSKh0oAp/JgD4zhiZ39HaHid
azc5kTm3aYrbUqG8dXr11puoo8clja/qraPrzHQ89iVc4EcE84zg4gYACtF8F8+d8wDJi2iXLkJb
iOKc6bs8eEG4HhuSsGKMQkzrcICl6jz4RvNq5r/QHGAZLFShElRhlvjddq5Cemb15w3OnXxKMYQm
Xv37Ly2u7Kiwi6p+LpUDtiPgXmhNcZ64B7Yd6q1YmckZdMm9AqG5B81COKrvIwA3ze/K8HFADZFi
S5k/2SIt91kHYaeNriJcUAhtzra3cV56DmO+ZfHBzDV/1B3tqvabZ3kWEVdCMRMjlgf3WL9PJE5W
a6zCEirW/O7mGdLodKbyh26QEm1z6EvjC2XNZz7PhECFBJqOv3FEriIJvrs4XDbrc6YPQZE5KM/e
DDd9nmzGexEiUKAuN32YPOoiYuPbSXEKwtJ/9hXrDb+v96zhYlpQZxdX5UPfcN0QEjJta2h2VTk9
hiSTg4Gp9uaU+JwRkLdFQhvbqU8/Na82Pe12KMgXrNvqLyE72Ued9ZTMI05Xi2dLN9xJxYIB5sai
tm2vSW8+Dg6SkLEL6BgTtRf+AAhwtN6SMYUmb5dPQNHQfflkfFhzf5J1dyj7uCJaCrlkH8+0Vbne
uT6gRxhyDb2INz0TIxia2a9TRu5pNtov20B/PJBdxtaRfMK5cfeBMD9a4t/mqk1P2gxuqf8wXTKj
YcWKfjoB29Hb/p0KWufeX14UnN6omNlWzCit/UhtfYuaamK6JB0tdsPsPIXxjPE5SWqqz3rDPh9i
YMYAFZPIa2cZhyU6d+WQN6Q9L12ZRqv2yoH5B7+VcmavBo9kn9m7GclpI5kyrV8ko+G9i9Vyiy4D
aVqywFRHYyGoFdV+NorfxM+uKAwQ0WL/prYMVhUQGwvj68aMnA1zN0KNumbbg6pYByxZV0ZFxpFv
K+owOzsUjeevjRiKtu/0LwHP6A1enwmyn0O4WdbyO8rsU2pIJII6g6xpk6cn50/ucdqIkRWvMJRa
Mx2PV6NAjUXRlh8aVX3FLCrPKQ3q6Db3RliTD+RE42EY6/BqOkTOdAgvFpwQIhv92Lnmxe5xMBQo
Uchas64O4rWEO8vMM8GUK4vgdsHtGbvyLjaAaBRtLo59jkiLJQBKc5j9wfiCrAyHupjQGlJczH5k
v1u4rt2eK6pt0uyYGEh0Q+qZOsrOhIAy5CYlAMFY9pB1hVyhckzx9rRoT/jTrFuY5glBWMsJVptX
PbEvpvmvN8DHKG0Sc90I5EgyBUJOfkmsiucMAdOeGFRYWh+ANpy9QSpuOgdfFlcO8hiBtMSv1Sk0
nb+mMV+gTvnEAkrTBX6PmgPeBlunSWSfZGxftTLEMZTunWyL6IC9/amo2MEnyxxzAly2nz2D+0dD
YY8ALttabMk9U3tqBs5em7CcBq0nHEC1yyLP3Wc9qmXctwXgLFyg5QmTHvgnI76Kkl/SkTzf0rkk
0wViS+TXkHp7TtyahdlA1nVVlY9mwzqev11sBx0nNzwCayuyQR9FCamH3l+WJR+miExKrhY++kR3
1WhIZmUHqdNepM4+0yCyTK2T79rmuicYVHZv6CZRIpmU+F6xqfromXCdnyimV7Gt4i9uQZ84rlgV
ZLDuRPkO8RpgXj0kYGFr69hHdEytTcQVFk9b6ueEONc15uHgCDb2Mc3sAwmG+GtZq/q+R0sYSpaa
3UzUgULHEuZI0aqEiIy6uneL2aFA27QycF9RSj6ns1wzd0VoVVGU4QQzIYKg/vUlinn2aEhN2o/F
7pBi5r7jU2WjUz+g/fsmLFsfWFDpWySoDDsjHFH+cOoq75B503vnEX4AnP+xzIP8rm6dd4I7Ic+y
T/ZDd3MHE8o8p+hdUKeNx7xT+AAEwXVWgIWySaYno4dA2uAEWY+CoXXXvs51xIPK8/fDwiKck/Zd
GQEYupEReWqgOU86aHiIctFDQExFpAXR3qdOCIeXTEt5rl2/2k6t9SYLNqM4fKOjrTtizud5Rw9/
l9PksSFI+xVn1MVjUGo5ibwVTvJaq447Im6JxXRJNGZftB9dhxF6gm7CIlQqBruxsaKMvx0/wL5m
gOUiErE7iAySLW0bGdXBaYtu05Ubt23bXTajiYWOUa1Nh/2OhQiUbdyrFcOMIuuNzHKUE5I1NzLu
B3Qs9dVqmm/W1pBW42RrlZemCX7hkyPgBmaXQw0z3iFz9ZuI8SLxQ+JxrGro/liZkrRkfRihDx2d
ecl6d0qeCO5PRZ2+dtMBRm6OUWT4adHh3xXOJUE7wMT8Nxn0ESjUMWEkamishZiRYSYS/N2hLbGL
wrli7H9EkbEhDdhcBovpzsqSadfCU9k6GQlShDMgKGqpmSt7PsQClSUcTsr8bdvmOzVZd5HP3CtD
1ZC0NqTj4NR52BEb6FyUDeU5Gb1XHGFsrAWEU9QnXOSBfjKKAEnPiLsgjcxH6GBiMyl+RmhcaJ07
nRycEqYV4t/qFMzDXb0Yc/0A9ox1NPq0vx/60H4aF8sWMKQKbdDJaeP8EQFGdjSJAV8NaJUe7Xyi
A1QSLlHrfmpvUsSLsavk/wj0uUdpojapk07XUCRQZ0efALmKCM96Sn/m3uaSQuVO46m+ujaoCZjp
7zzDto+wFW8mTHYHdnPwtGwCUIY8jjb0zaw4umUSOTvULiIB3e/lf6PJqSvJmEDk6d/GNot4S/cX
l5Cq9TymoNIDj2TEIjgyyHBXnQdhz+0zmo6cWN1oYNUGPxrnX+khJySj07bJcEnMajiYFi6PzKJq
rOZhg3vfWkYf5sMR8qWKnN8I2hlezYrh6d0QdE9RHTJft5O3tpDiZoh+Irjuqw82CVTRFLpOoItb
RMtN1t4QW3uaSGc+55q0TmlMr/5IEv1UyH2d9ZSSGYgBQioRkhq1PjZJexMQS6+K8Lntg3N6Tgyg
DDGntFcU2Yre67Zsakgc2EPh0iLEzIDvOuotl3hZwfymBsuLtGf8KQbmDfrPHKOHGmfQNhAZq0im
tcRj4Lai8b54anxAWOabIZmtrvuVyOmv8PsX1jpbjCafRQ0KjzkjSJuIsa5LJPoiuSfwrQQnUBln
3qYvduekUthMrETtY9bzKPXH/CfqVH1OK/3nlekXXW+2F3F2Ki0Hs4+8cIN8+gOyPiuJocpayYME
TNsZw7FH2uAXTKvLrn+ICgEDZEj+fK8ewek04r4sbxTp1NvGd8FKPJOuU11VRpZq43r3KBLJtHUw
0Mwj8phYVib8nfmMk3hA5uRR+g6RfzCx1OKtlCeGqvKkVYRqkONRnmY9HyYq6P3cZOYpynqTctP6
n6+Wf/bvjz7vwi7P/ZeCyJ2TcjRPlRZZEA+KDB48LE3wH/JSsOAdnXbaY3FCZTmSDtOxm6LKsRi3
zKP9Kuba3GWj6567tPXOpRd7Z+Lu3UOSNweIUQs36VRD9N00Ffo6R2meYqYScJVVHZ8ZGdk7KH/P
fhmos2lmBtrbpjsWkbeVKgB1sLyQTZv899W/P/qz+URqCqbNosrRoBMOgD2Nn2e5TKPov+wPvuwV
kCmd4pEQtj0dXQOtbWGUu3bgbRzhCGyp5BhUd7I+J/XFMYfzYM3WIRh8ikFCsEM7jjAddBhyWru4
lCQfQNI2vGoXWQyygwXgF0x0Byrn3lpe8pCNGvYAYN92cXS0lzGkJ4wVd1aJki26QyOcHqCqVJdK
eac8nBgWztmmxL+I/buNJx4iiWBNrhJ3V6OsO/PU6gEbb60u2ZuZ6xyHDkWCCnMXkYl1yCPkx9JD
B7yyHLwajYLMhNbNOFvLu/nvff33Va+wDmtzwCi3fFL/XiC+XOcKe4WDnJhFUM2lF43bUAmTfwZv
fPRkeMD/tB6HLjhbYfNRptghpu4Y51qd4Y63FBvDpgGYcazybx8fBPZBSj5E9ky2Y3ES2BRO5Eq6
ybxLpHkvlU/yVfdtA+faMRX4ttH/7v1quMrWNDE/kG4Niew+aBjI0TKE+JAs7CPzcGsrzrugi++D
qDNOHZmlakb1iDfMXg/FsLYJmNgmPZdmzAxRFCFrOjaZQ6X3BSjpddfm2TpXDSpRAMOTNE+DotQP
CMjYafBkW5/L8Z4cjY4bQcG5SRg14GhqDgjMK6UirJKdtZvgS9lJ2x5Engwn2YRgsIaBj5zM0xNy
HkEDsbgn/IGNN8ROC6AkLoLGVOSeG9afZ3gNsbj9C0BNvStMWZ0GeDjHkFWNExIVYqbVVbeKaa/f
j6f/vlr+KLM7Lcz56JRGdbKWl2z5l0H5ERQlSzqoWbWnknzoE9WAFskZyexLZAswNJlOt55JQjgm
oT5a27il1z3BkcPMXn9qWsQVwIRRwLkmbz2VlIx4nHuiM+/hHG4nl3C1IqifPCQRZy906BkCap6e
3alfXsq6t5/qEX4h6kPvlHrXUHVnP1XoLhuzYs3twFgEBrTKDcZ5RRD7j2SB7atsZBRYTjsmxbvA
DccKm5N+KSf7iaK5PRh9Yj2CI0WGVVQ/kI2sTYlSnMceQyjdudbdnMego/TrHM7jNShgKKdj0oFd
w8hBDeehPbTxmHmJjNfYaeMNigauFAvuTGx4BmHIL/8Mxr5dYUl0R38P0UExHSjiG2Kl6NffWz/s
D6DSEkZg4bhjJAhzEceIiPLhhUxkuYMDcMNEf9wg3K0eHBIickU4iCLZ6rFf1OdkUUz7SMrweRrn
t1aZ47aOq+hkxEQtZTVDbn7ynHWRQhji8OAvjTy+bZTdsobm6W97Vxax9T7LCg4n1FJ4N4G2J32C
q4DVu6Jh7gmZXc8A0c6mc+skkIDRDDv7lFTDXXLfMg85iqT3N6zwyJfVRPnGRbbl8YTok+mMPxq3
Syk5e8ReaHRwoPTWXF/+yY0J0GnLb7IKFUc0UgNR5/apmee73OuavVkUX7rN571rRtVOjT2csNBh
5Kzj8Gilhnfv1IipQ36Cdcs1YwXqJrJ+PDxuvOnppcm9fl9HkCm5Cck+q0hRDdHvCsKCw7WjZ00B
yySutIvkPmpIOwmBTdl1p4B722iOwmA/yYIEH/JlpgNEOvD8TuwdZjEaKz8imWLEKYjqcqeKqdqg
dcNkOm2l+8XcTN570spIJBcPxdwhCfX7+OQoYV39UO5cr//mu25xjoJl6+Sng5rfM8vy7FF7cGPr
jqHK1QiSAtIpDKp/L9UEs5BYgT8fxzlB1vnFYlO0qayOsByoXeu6LNgP23qHk40greEmjSzgm9lg
n/578bVziiSLywiF786L3yZ260cLLdIqHHJJEfyhWFKsRYa/vZSHNrbNE22UTzk9tOmBS/2Um9i9
WUEYLL9RsrXYJikwtbOSYREhv5f6zMhTn4FdfXP4c5WoUrD647ksHc5TNO4c1rQD9lb2zt9/Z7fU
DGjLfpTrmqrh7OraOv/7yv7fr3So7rU7D/sgS95ZENq72LVwWy0vrfg0htQ91Zo5RiEmAzen4bEk
3pihti4prQiXNQiAtMQv5JB4sw6sdud7t5abmue660Zi6PV0+ffV2Chs/1yNazGwyUe9xt7VpKrO
prTAOCiQc2OxZnqemWqbmT3WCXj5iKjGz2KmICt1gnWhdN3/XnoJmtZIzUOUQ07VLTA3O0YM1PcD
eTB6EQmMcE9as7nGGaM9RJz5rp2G//+v28s3yvoq5ORPrwU9z9lBDKCYydC5VP6BHSw7M+1f/u+l
Jt7oMlXHfII33yJ3ijIv3iuru28rSoDS8rNFQaYu//fSpo662CNQGJN9pSvfJtGe42gKLoDZin3q
TF9BOaOHzeGWQGTlmduiqU6CvCN+OoWRMaPKmqdv/EWrwGoM3lF5ZcypDumo/ItevlWIVbfKR//U
9706k59JIx4lF9t6KNUcXhMej6j39BGIJb/c8huyOY2u//6oDonNwERrUhYAyIJldIt9xHAeGQ8L
vsBMCdeusguu3Yah06hf6OtgHVqVeYeJ1dgBsI4WlEl3CooKejzSqRsza4ttn6Tuo8oKtiAMEw0v
nd7ndn4JbCf+YFZ9ttlpVRrDGXZV+0jsZvzFtJJcrEJGz2KE8VHVxIq4FXnDkiyRfaIi82wzxhxU
T0ybpYJ9nFFqaNKTN0zc60uJjAysOWuiRQaIDP0ziwskp8G6mM3uJ67aLfJI7zs3uKUroxQwAZu3
oDbRcVVRfG82jJ259p8jVRAixJ52CVHomoEzzVnkZr1jH2o5Jrd+6zMyc8oDiiuyUv2H0vM+og52
KgKVuDHe/S65qQzD+ZthXdZxL76N5WHdOOP0lI3okcPx/zF2ZruRI1uW/ZVEPDerjaSRRjYq74N8
nl1zhF6IGBSc55lf34uurMqIbOB2AQkhPdzlA+WkHTtn77VTUsxc/jQAqOklxmIX1z6yzqoel0gD
YDlQHz5pJYkByKLaHyaVKrntNMKDvD6VfvcGqEUxcSnmWAa25HXupJdCb1F14tPorBQZ8ASEXxlI
lzXXfMlRJb3wcjGLFDsrFSr5Ept07juO40p1uvUi0Bkytc+c7e1e5Bi0tD3LP91+V3j5vhvz4CEe
G/05ja63BwFZCa+mSXzn/Py6l+AXEhLLx/yEeuqPqL7MZvXxWM2YllalxPb2hLZJWLPV6ubx9ruT
NA45CoT7MOKLZgyb27+SJF4TJjOBYeMN26ApcDRF2t3tpiLsmoiIjD/z/HLhJKB+Ngydb/cihKWH
Q3f8eHs5NRUn2XsV9mDAaUykbg+KemleLUe//vUe2ApT3KiPO/0u8LdVo4Uf7z+CsrT0aQNvby83
dQ5qHsR0x9sz9Sq42G4eYGDlSHy8P7cM76PcOd9u5c2UHpHFs4WbHyEHkW6jXmeUO380S5XRquxH
bXO7SR2iiPpxncPttcD4XktlGB8HHTRH4vT1SwBP9F6BI/x4/mzojmOHTud2c7AxWd8Oye0mw/F8
5U61/DiuhmQYH0KGO3zcWzEtK/L64/m1DLdO6b8UaWTe6/xdbo8h7UgeRxMz8O39p2mkbxPiqpZt
3iKAULV51A0C0AsEN2zS4h9hhUiReXT5ICKO0jS0L7dbplBHonvYhTvQM+moXqx6UOu8oQ3jJERR
2aV/DU3LvQiIps8QXnZ+8CNuQnW53W3awX1aVfLjFnGq9/D3xMUMhPHMJPrBTKbx476aj9VPTvtx
S3X1I1SW+uOR6aQeDdacj/vKfnjCKJF+3IrG5Fnv0ujjDWggqCwx+B/32UUNhG90z3aKLio1yTkO
/GDjduZwwYzgL0uvKDFwclPSjQfx0mxEPrxrcVNfo9i9R4u/T8wCrcnkbqfG0Mg5DpnSB53YVpbf
XJi6Nuw7ZmvZDDKlcLRWg1+VF2KgpoPtazshZ44Kl6FFVVb1ZRK5AwdG2xn6C60A/RJ6LeDAufAi
xrBHSX1WGZPyxvbCbVBiigaVdsxT91nzGcs7Av4phnkk44UVFXvPnR5k3uUrAg7ny7Szw2w0XJjH
y52ZqRdrbOU5yWJrO6XRt9ut24+I9Dm4yaiFE2EOB5kT05u67JUko3q/yMVe8609rgtx9mslzmbU
hac0u6Q9Ig8TkytbX9iIjcaGwMW50/PhQwMZSlEoupi2NQ9pQmeh36z2oSXPOvLPXh+No5sDspS+
nW06hq8TDl5GEay6gdvQCqSBc1e1Mtz4USzPUzDaGxNfKElR3IRDb56lc2Fq1J/ISGH3mxOWSzoi
OA4bOwUANvtsxNI+V7G+cdFmHnqvdLdaYL+Z81uxw9Y63/7v9sPiEKV0Q3cNVSz9sxwSU4eDK0f1
cztOld15+4DCUcyf4fZPfsPMtxZVs1Yh7y6ukGPVsNTp5Uw+4u6Q/DnHTXBQY2G/yyWmAvjz4Z1L
cOE6HMEmdW0I/z4iirir6v4SK3JvahGhY/cfaro9J2d+l7fvwu3/YofWmkVTfnm7afj9d+ZWxnbQ
Q3VmHn7MewEMlKLWlT4yXUzmF8MT+FpbwjGsON/1ZF01RYQrzYX84YJvZh5AA88wvPMwBMMC/PGm
SQyyX4HoU80AOBiKyjmOVPr6PTDZZmcq9YV4H4hNE7qqYCJ56uPHbL6gsIjXAt8U1Uy7Yf4KCa0r
UiSpzrvtQqJoWza7EYGFd4mL3ruvgmPaxPoyDDTSmYKHsdGClaHnGuLewTqxt2UrfcyoYDcNoRNQ
w2DPUPWxn3FcSHAJpCI4Nn4FoR+fcdKUX7tUnoMxStZu+gJ94i5tbWgvrbvxfLGPUn9PV4TYmrw8
qOkey0bIZFmeffotTOSGM9m25R2SJ4eLvJfuhZ5mexE4I0vIf9+G2ZXt/77py3aYmDRnbnxXRMPw
60ON+fc//vH2VDWsQfSQ81OhDcMA1xFm+1+/9o/nvf3C7QlYcymr/nH3ry/78f8yI17y7u+H/foK
Bt+Q6vDrq/399Lf/05HnVIdfP8XtpW/33X58fIp/vp9fX/njOP39G7eP+fGSt3/85cN/vM7/cxw+
nu2fD/54RgFOZOx0xEAayCsoEDvwZf4GCsN9Szf78MuPwb2GIp/H1O99FZ6GUmDQn9IftKLbfaW3
MdYqzG5FqR+ohmAR584LdEQF5/hi26o4FHIsDm2xYV+DWSlFZKXydN1MfnHo5h/5YOaHtPB/0trs
1jZB7esu0X4SjysOdeqptZYZr55K5UHFvTy42AL1rqVMG81kj+CKWcNbH7BKFHUawsYwjuxr3UVd
Yovs/RZP4jxzRz99gFqECDVxj06i/MMUxwTaztEBdG8RwQo9WuUuaRWOpSfH24/M9EgvGcpkkaCC
OES9yaiHGmhpz9tNkQXYWTJcIYUTvsRDDXECJf5JVEhH0JysjboColfLZBURbutM0WYktAobIO+a
RsC+LBgVkyOFTlHzWCsJm1DFKy5j5MVDPOw0R6PZo39LLE3tSQrWL+RRbfHX1uvYiteTFNmiZpEK
ow6ZvNk81WG0M4YcfVZKaJ8RolVMms+1NMVuLE5IAMwtBsZV3JSPWCxjhIsHCxXoHS2+5CWILxWt
0oWcnO8Eo9GjrEgYbxWu3IDN3MkNUU+RzI7adoy1VWDIl8xCq5C1YmMYxoNUTjZ34J5LQlk3JC4s
es0tF6p2ilVMXsUCycvR8UEKetQdA6nRJe2qY2vYL5jH6r3Ruj8axmtUB/NMB0b3WEbLooKYQIiG
s8jNE0FyFemxSNPK7sgs3onokvTZRCeMb6QVhuaK5Bc4XrDTMIgklwjA1Gp0UObTBcPPxlSDiV+7
QEyAPr9rn+SUx2uXRvlMFDlVLZoz1/ou+q5fK5ylDhugfcMCXs7rZGIENGmK5nSIAjO41nMeidLd
fBcif+lL97639fixVsi7e+wzZKYxK0OUg6vP3CWYED23XgnfEtu6HlnxavDqfvI+VoRiQN1D79dN
O6pS8+pPivbyRFvN0zagJh99P1OLGG7bMy5ujKzaAvSOTtIGcnvpN1/k/E99WqyxlJ9luqQ4ysOp
ewGo6aKNLe2NoD9q9lB3sHJ0J93rD1lC2puBXVL1QbsxqJyIT7kisAEtTfrjRkJyLquBgxtYD8kM
HsKB+pZVEUMu5PbbUPjrv89wL7Xpj04RneBo2GsYcX15oZfdPqmcjTUzJaxezH1M4vJwK1g7mUHZ
JMyKiI2RP2xB29azWy7NRhotpih0WNo1nVMNgWgyZLsJYs4OxwY+84EzP67dFv8iQ0MmBmZEhtRY
OwNYcXcb+4xFtHE0Ns4QEhGMBcfzprm7j39vjHN3GevhAcT90Q70VVjjjY5cP9zXSf1YtDhdbI4Y
onqBChNUwSz5XuC8XyitZfJTxZ+zqsBc4DLbdpoWGz7A1EbKh9B26o1nx9egVMSUNX4Nvo2OIjpD
a4yNjd0uu5ZOXuQ1u0wOydpBrd6rysYKbKGnl81OD6zwEs9da5zJnmM/i5JKuMEUToPOPjIPwg1I
xu2S/ELCe/PshB8eHWeiP1VVPhHY02IIE8DYEjNYm13CFzMX710VvUWN/gp6K0lyZxHBDFno0OgE
zvtNo917vXutarS8sxeuw6h+R8HxDeB6s6xADu16WB7O3DuwOFiTPiLb19koBjZ99fgYBwksWZE/
IR5EBmz431zY9luiqoDhS6hkpf4AKqA8DrU8hX7BMbWJHdRxhm2Im/2JBac61+FUnTNVx5sqK7iU
NoZEUcwrEW265us9i8siG1SMfaBDDvrd7yEw6N4liMrPxK5yLlo2F5UCVnsqwR4qC1wJ7cRV59gv
bh0+xjZmemkYdA5d+ZCpoIFzZdCFHBAjRjXmDYSSYwqaxM9c6wjIzGhx8HNZMRcAx3WsfcDhayI1
K0kEjF9M34zix0QsAI3nrUVMzSIjuqCr5zRFVq6TW9BYK8dGLeqw2wsMBauIkwHZGcaRQWn9emht
Oc/bjzFASfQJCkKhbjRE+1TXin7DlrHACurkgtGm2rjNYBxMizlRP75lTrI1yMZGFaWMQ83Xms6y
H9DR1Za+5T27CRiVsZ2OQeCus6TQDg1oXMJoNLbCSdhsQis72fLa2WpgoZUHsp4bx0SgwGi4G4Ly
5OzoT2cPkz3h6Aq6lZOD/qNvxfRPTsydLPQTnrEb7CjATdK7bN6HH6JFKex6SuO4vbZTVS1DP6RM
D2lNKyNplh05TCvkgf19FZHs6cIqnCJxAfC7MYK0u8JaSNEiTMHaqd1dXPnjbrJZdSqzs1ZtrCLU
INvOphr3KsQZhGOZ/FF7gtHafksycXlHSri9q03zpDoc9nFft6igxBGoa7S1uczJUje2/USTVuUg
mfJqm/j51R+KYpda7QUyC1N9IZa9bQcr2/M+21U7gKUUX924Rzsy9OQjgJ+Lg7reFo44QlwhBAfV
Rz0Qm+EH7BJlQZ9tUDUXZJwmbvoN0SL5XFlkLtr0O55k1q+25h7kcH7MriasmemFD2QnPDnxkG+c
znwaMmirfmwtSXTCOVom6Tqq37Kmzw90+QNKAZLcyqj66SuKLVOIXTqgWBQSOU6Yq+I6st3bWVNd
M2nXGZRqZoJUNEWqVjjxmVOXLxacgOydEAA8d3IY6BINb61SyLZKurCRbCKKN+XDRM2B2A0tGu2E
P0DWFvYqCsXOiCFqiFh/wbLwBiLP3yQBZ1Hb7yvTizZqDlDQEWGtoFy2i0qzF25oP6PwTg7+RPfc
n0i8q9yWk72lJdYYBBcNVtoiIiRpB2d640+Y6CPsg1FsrGn6lKBO2OeAH4J7Kq1lQ0zfOnGaU2TO
+litJC4ICYGpgFj52hSuhHXC7eoNo7ZSfebi6gZBbvqkG06u/4A+9LMQmX/fkGsucuwRsflcYhKg
qapBtELo43gxWYQhgkGJvGBR9vhsTTsvNgWTjgEI31PRRs8NM2ayyIoYZTxuTsyzj7pF+lplgOtJ
raRfpRyBskuydTJXHZG10jIAcAVe3E1MxRKHE0qNMVqQy2xtEfTQHe8wi0a5qdZy6r76vVmvB0h9
uKhdkqNxDFpRuPHG4j4sYX4oWV4bwo4ORD4j9aUXWHdM+Adahl0KFX3Spm0jCy6C6Y+xGrWtkRKt
BokBzKZDWipGXg5yxGww3dLuo8PlFSvZinZvF36xgQdzz8jMJkUp+TLNNa9tEvKlPUzGgEy8U5Bj
K64QhKKd7bh+65Seo5zFWGYzFRwxD0zwwh+HY0PczSrUnSeh59XG0zoLInq9w7avby1sRTDcKSSw
Pr67eV1iya7O8Wi2j13oLAHPr2O8q19qOOg6dFZj7HA/9Bg881lsObqxvi6qOjlaT45Fxo+yY+MO
43JJXs8589t+MxDxsJQ0zMPENpehFmeo4pDxzkJV2WEU0hrt2ehdBO+oSnr6+F7PNdyqDQB7Ybpw
ZaGtQeudDT/97nUTOjrbeUrK7Eczyfdo1i0pK9AYX7MihCk5LA1z3Tg1SFXrcdai6loSKUF8tINK
mHbNuS8G5L+whRMjc3ZDL7Qlp3pTs1ww+DRMRugw2AY8WSunreKDIGfSFCQj1QVjwmSuCbRwa5XW
nnTdx3kPvRZRXy7JrqeAIsncMyydCrvIF1l2QQE2Y5jbeAl+lMCZGfXf45MEt0T9M8UrLc3HlTCh
RI4e5woMy3KpCfQ64IeZ7Or1PBskrU3R4UY1kK6KwSMgKKOrlwFmN3SB1OpzL3O1Ig/oUXcZqgiK
omNu5AsTMOkQsIAoTBWLMnP6kym7azlL+oMKr69s5a4tpq0OUmQV6IFz6O3+cYBLdUe/0T4Ugkk0
+MvHsGGaa6CqFk73oKX+ukwSj0hQHIig8qEC2umeuv3UNS1q2aDFu9aV9cK2/JxxJi6s1l0ZWVY+
c1UG5ArcREp0HcKerl5WneCJmkuETCc3ogCoitlPLzEAhxUCckXOT0MTCQM+fs++vLAU1ZX51faj
8K5pRovdHaabRk1rFGVfmljMDoJ3D7nktvCJpe5JdOO9o0btWQLbVh69PnjtYks7ERfBVJG8y2VX
jBW8qZcpI/nF62xm6KanzrlUb8UYkcziwT9ntDfTlSbjpDygH91z6RJkDCSsW7V2v2PBfh9KthrE
lHcLuqvYd2famxunxa6M9WDtDukxStGGW5NBTiXrtz3vlEoMBlXteyhnCccSAmPxZJvfel0lRAV7
AD2MZs0Z3NyFsuEb2qA9Ux3DyEL/ignVBTjmopmu3UPf4JyBQp08ZIA/kkJE+zCOBsxLTnffIFeq
Pa9/RKjCd5CVh02i99BEm6EnDhoT6J2f8slpNQgYR8aaFlYF9IZ/yv32isAOa1n12Kkh3zG1JKc2
UuabzXpRp451pa394Hhtepa1dylxYPraGD5lyATupArIKwcmh8rYgKyJTcF5od8lVp1NXwSdxXSk
UnqNBGyH0Bye4zqz1xLHnhk52c5GDHEo4jWZuSPdDgMBrhcnGyNLLyj6mn0wEIVU0dPQVVfsMxOO
p+U8GF0H18SL22NPP+UuVKa5gril9lhc0i3TyK3myQ4oRcbmPlP9cVlCezwQ7lZb4I98TDu5h1nL
N7VzU2kJ7uB21ZFmtzUmZ93ow9ZUQ7nrTdg+oNgs4hSiz4M3DGxfOqYesmF7bOxJaYN7QEUWhPs4
9GhBhNUpUU65hvLBQC3GGo20ossLUDshOuCIze8QIxg0PA/hEcVgyexWVaQpkhAGsAU5p8qwDyto
PTzfROHD+QawLwIlQKGTaWzVey6Ihh5shf4s08hbD8Dv7uqD5kxvmtALcgDUc9yRiDsrzSoPaaYD
j7IH07awneYhV9OrleHwtHijuInOeSreY0hxGiS2pRb6GMZH0E9iKi80MvF39eYTOicQanNHcUoI
9dJCeMW0zJcyYM2g0PNWsBKB8MBtZVMnT5wc7jIfJdgHUAteFC8L3QSviXbX5Yp/h2APKFWG66Is
WQubZQZKZh3HRb/wjLrZlSPyaVRWdDxqA/UHqreDEUxrTonmpMNWXhgxTaOMDFxzghhoTJB/mdj7
5G+vwqo5aWDpl5oVvpdNXKxAX5HYlWKAyQoDvpIPnRq+3ZrA6q+pU25za2hWkVFJmi+du0k9lJ76
ALu59uzPUUrNiB5nOU52hNMhMg91h6iBfulKlFxxVfMFd/CV9IzmqSEwd5VaXkTlQ6B10+sPmZNt
xjg9p5lTH7HBT3dpbUKPdezL1BpAlxFLxWS0BwptbOy/DRZQZqSpGQa2JWoPnUC4+NwIrPNJPs/M
U/Iu9I7gKtgU4arvsbbUA33IxHtHm5FvOSnu09B7hrhrEgQ6PeWF1SFihKlumggHxayqVyVZq3lu
opa346XZJge05/XC1/SvlVHtpskdCNogW8IzwB80sX9gRZegsfR+ya4f6g+nYK+nG3CHYRXdYykJ
1wtERuPSaWvvHqE6ZybRe6Sglcusw/LiBehLgjjdQ5sTBxbhbegRwaqmfBe1drocK+9eM82vZQvg
YELojQ8BTmjwztbFOwgoSotoH0eTjgC53bVVq60NhNK+ZnVrwKc1Uvnp0g8emvmqmnkKmrlslIIm
W4s3H932eorqL25+rHzkRtlkTkj1+2SHFFtfUsICPEBAsen8/JkKCDX+WL+xABbXxuCsh9Rxssit
WdeMsLaaD5/ctOgyVqypkoX3WiPavavgKC7rJiKN3T66EKBXbUciQUji7yZR9ksSFyczsqNzwV9d
2IN+EFhN4GI3G6gRNpOZnokA5EViqfVFYAN3qxTGx4zZzlK1ct9M4K+UG3vIgmfkhWesAxvlQBdo
CVdr84rbWlsHA3nwUAkJKZBrb4ZkSQMiXz2y0xgFmcbuEBpXTCaMRNEIyRkntq3nzBHbiBAsedJb
dhZNl9iQxspDBgSnDPV7l9tIAhzCccvq4kn2PnnrQ8ZLIeFIiFa9wlaWF+VzHDJm0q1i3KcCpwO6
4JUbUWunI0i2qDPQVSh04TROkbS/+FSML9RY284ZvgFhoSS25Tbq5nluWzoHZlPTq0pJHYjT/gl1
tHWtTIiTTje9MqwiaSZBUXF7VFGkAbmsRbgnEWZ8FTpyU6iYD4WuJY+JLra3XxoM5G4uI+3F7VH1
65SQBdKXdsn6O/UvucKJ7nKt2xvzzQ6B0V0L1PA0af7wYmrWsZFmc0wZzVOlRi8DA2nXj1/9ydHO
hhA/BG2810Kh9wkSriO3Oxk9RqvGM+Pt7V47Rc9Xl017atAzP5sj8bQu61uv0SpsO/fZC3tGn472
CJbFfWYxT3yxg2+TP4y+3TMi46s9kQkV29Nz2nTOjpxlkw0q6Tg+dstVVcOTxYUB2geKF7Bf3BAS
kSQSBPHN7RUXlSiCNtaoSxhPzyNR0S+RjmiyjsqM5hd1BsVTvHD8GN5WwrpldlyXiPYlPigtmnVt
ATF3MuLoHfKoL4kDD3I04uK79DDqs4K90e7TwZf2e40JyYsgSVRo1R1g8q9hgnjTantg8rSyoyAw
H1KhfWWFJ6yuBLektfa5tolsi+j2UiyVxqZg/Vpb6th2xEfTrjz4dlmthlyKV9Nly5MTFAf+BDjk
rQbqYmoP8OxktcTd2mnq4hEq857IKxI4U2yo5ugG24xA83Udl9rrEJ1zvX1Bg6lda7iGD1PNeu65
74L6kjkzFSFfCxKkO0y8FnuO19F6oyzLV1nWq63vxMm6C3N3QyMSvVmN7Ldl9zkR0NpTfIesU9aA
lE8V3cYPmaRnZrBDdIBeaW4DFyRs4jI7u7Nz1fauwi2ZO5D4FzQwCYMS0G4X0J41eu+SYVr6bHoB
LAqXRqNtQptqGgN/Y6soXMChVjUQsLzog7sqMoZ9Zc/oX53sdj/HjjaE46brA+S4XeeuJbXAq5e1
G93o/a0c4W4FfYxDQ0TDSkPE8Vo7+ueQPnuE02Xbj9J+qtHgrSuQb6tYq4YlPjbEYBbKWDdL7wyk
/RtsT+NTa8EW9+zJIfclwFicqZDwrsHdcZoWC1gczNfbYxna6L2XiKe/JrLzLvBuGTVwYdyRYPQC
v4GoD/bzMK3s6b51uq+FYjqTldUBwac4onwStMjYJVbdJDcpQEicC0iukHh22xL7QST9lKx2Sgaz
g4ekd1tS6FcWi/n3Kdatu6xDkWYmdDu1AdGT0MZ+bdMUeQ6b9Kdd6OpHUVEiupn7ZjiQ3ZXDmZ/Z
cGniAsBKT2ynOXbTlx61mJZo+jckC2unYrVt+llxFEjnyQgvY2gue3yeL7XUmmskJBffBkYv2V5A
AdLwkpXRs0+i23M1Dc2lQn0yWOM7BYh/IpGqeUoW1dQetEwrT6Pb0LIwi4NF5PIRnkaZFfrFheKG
Uay83n50MakXGGR9hBb5q50KUj0Nujl9gQUpMnJiemb/EqTi5SBNecKED62r8bK1tBUhd3HqQAZ3
YUvZAmr0cDVMSmrd6SjJQu+UN823DG7yUHzGzPOGpAjmvZVku6He60DWFzXL/dJP4EsGudpZ4WZs
6dUFc1t68MxrZbWM+SLrtfNppQ6VeRFVy1ao6dt1i2qobxmkWzXbINJ80eahFGMmmBATJ5+6gPjk
nJ3vvnMlPuFi5Vu1A6d2VVDQLLIi35VDf6ITikJoJMhpREphcCnusDpQc9EOKWhmNVwjBjmmRzdg
B1jyrdwiaOezdhNJrDGUN2/qLbo1ILJc1/hRRJQClgNdJfaMC6afFjRVD4Cxb8V+Ljz1wLXovWTD
SRs6wvny+w4IOjEU1rAz9XW9FUg5NnYPdLdI2Uu4tCZJzCJGHDm33T/3XZ9sEnAINMgRnjjJvcxs
yjmKE8ttOKnoz6QugqRUr5dxrH5aTBlOkpzbQUnUH1i6uNxPCIsYe7KRRw/sKIHsu7JOBlPqBU5c
JOZltejYJjYpBY0Q8Te/9Ld5NdXXEr9g4LEADhE+5AhknMnuwrnPnbz+oRziRqDgeEu3HrOdH3Z3
LCge8910HvZgCfYQzazc0f0WVh0ja8GipqWdPCObeukjJnFnkGbOM9Nrc8q/YAg076fC+jrQeXfG
rIAG1DA6QB6zNu2G/c0EVtctFqxD4Um1nXGyu31QYAHpQuUjjXynXQGLukBo3OfWDtnEQlo9X4r8
UZQ2RFZLuWDVzOSqD+1KqyFBQ8PyiZnK2Y/b7mYKCTLwYJ/u+6RId/SOs2M6pPomtkg0tTxO8WRM
OZ+Uv2biSJlm87eRnn1ntlq3qFJ2SMIlVlyryVWwlTrYcsKi06BJ8TJJHC/oHKVUCY4HqbtCNnOX
Nl5zkrG2S2PDXyh6fXdu2haroRt/0KKHSt2RhIVy/ec05zXBrvNWZTYryiP8jNBU1zbpUnclsj92
f9ErdTz8ZZyZd2kMCYZNLgtVzDS/GJeVTkeYvcOJE93YaETUJ7VRb905wqQEazpHw6wjB0yTOxkg
t1l0Jqsjfrp80XM3BdxAoysqrGBJ9RJuQyqdlNBf2MLaD+ixRYGhsRaMUBHeXspGz6k9hpYmZk+g
K1gbmmRlfqnkrMhGog0cASqNQ4jDIomIjA6i7i6nL75P6XEnfMXZhnXAcmphXCT9TEbbFjqomnA8
4EhxY6/FCJwaoPUFGxyTJFYPoN8rIkUaBiHk10eq+MmWGR+tleICFGwa0Axdm7Taxdlko6gh8MiE
FkKmTwiVdgU3ZVU18YPjFj0ZBWtTgFCMoc8xdyBaqUwBJZoxpJV4uATz3AK3ubHFUvIFXGnH3xwI
s0yxd6Cd1za/ZKRe8SL5efZH1qbXHJRP/ecn3fz0e+ioo1xT13UEpEQFS900uP/714cw8+dH/686
mA+al7HbJ59+NShap408wmxJlmysnDW8lnHRds5W9nh72WOvuY7OrTk8/5XTHf8/b0fOIacfb3P3
489PyuT9INqThm5Y0tIN2/n9/RS2EbupnrGggCYFUjL/gdFwL6F/nPhOPXiuYV0LQfA42WwMFNmW
RgVXhBmO3MK4t1vtBUx+tPcG7UWEe1nmLBOZfmlg896hHaPBoVlbrxq+JR49AmZoyzqq75UXnaBa
JlwmMb12HhFurla/VbSBy+YnX46vTQ7lNbHSZ9X2BFuzu9Db7JI5nPFpBCfOEw9e1Q/rSCMv1Wu/
IOZvQcZp2T4T8imxMnFI/OrVbMwR1GZ9kCYdZL280NIu+bbQeFZQDhZW6gNwRdh7iq1HTWdPGtJ5
W1a+9UWkL51f61gfqLrMbLy6WURrsbLMlW7QETIK+UB6+qJPUBe4fQr5Lc0+l1q7R+hGwAKujhU2
lYcxz1aKaqeMRkH1QtMiSa7pNElMexNtiJmYXgNbUYTgAKWxznGW0fIdYAjGWEYZz4gtsNdF3ocv
pjflqxD3G4qT3Kb+qldO1HJqFlQxlp1urdnN4WvBm4eEkIzH+jtErEui1ABfqBLrzuxXnpVAnilZ
Xu3RvEdTv5N+zSYkRcVTWOQxp+7VGO3XDgHmOjH9XWDGFmMcPV6zp3jMYrmTogEV7MVviuERXFXY
dbNZFzMODTQLorZtlz/pKHU4drJlk1lnKx8YCcn+WBEs7vfkU8SpFe+GeWWEKH/HWMdf/PuvtxT/
/HY7SDl1abuWLgzB3ur3bzcaRU/PnIBrr4Ptk/Ef76IaH8CBbQavLnZtbKldyUU4wXy4qUjdBPrS
risVLIq0+oJ/96ET7kHTcFuLojsr4R9blFHMFPVmoXoPAA3sGyqo9E4y013odFxxQkIIlD6ibIbT
2PNoqY1TEp7jp8HXdULVLXvZzs5vW5MYTx1F1QAplZIsQh/kfSsxzKxvR+J/fx/+j/+e/3Xhqf/1
n9z+ntMAD/2g+cfNfz3lKf/95/w7//2Y33/jX6fwe5XX+c/m3z5q856fv6bv9T8f9Nsz8+p/vbvl
1+brbzdWt/jp+/adQ/1eYy++vQs+x/zI/+mdf7z/T0Ks9fma9suXZn6Fv35z/gh/fiKQ7f2P/Ocf
p6+/5Vj/9XsfSdaa/A+T75EjMNJahmUze/z0R/9eN39+4i7HZLbiKmlYjqTLwAWW8W0T/PnJkv8h
dUcXruOaXGVJwP70R523f90lpMmT8kvCsm2pf/qvY/Db3/Lvv+2viwof6JdruCVRpeLNNE3b4Sou
eNbfv+UVhYtjNr7GessQzXp1NIp05jkWCL1fjs1fr/zrK83H7p8vpQuCPwyTQ2Ez7vr9pVqDziFg
UnBUUGJN0Ipm0tCBcuXVH3PiGdJDmBMoAL7eJaMsKiWaWfxog7aaEsCeqiRntPrhlnSodVBG8fg6
AXQtzWlXxZhei+hagOdLIHzZmvbw79+8FL8vvrcDpZOobCg+giBNZE4E/2XxnYq0J1wVrIlDkPbK
0XQCcUgoIMQkRBi+SWCRtel4lJcijL7Lkix7dEFJjJ9lCh9641AWySvE1qPWV2e4nmvnjbGiBqwZ
t2Q7L5EYHRbCKbaBwutL95AQ4e2cyGoWD4kihlAXGHkMCNJ0W+4qm6VAjHQ8bTEeiMV56zO68ppI
5VIVwaEHY6NGF65kdC3RxjmZ/TZ6xsIpETKn2FI654ALjtXLov1WzIkHSO1hDXSnoh+ByyUVeYw4
4RItuaOQS+6AHS4IUnrHqQuXVwQHiIKPGJ7ea6kOY96fqhE1WNbmFyCd1RKaEV4DI19WrvqqRhAf
Hp4wvmj3dgJhUQFa9fNx7f1f9s5jSW4my9KvMjZ7lDkAh9qGFhkRKZlJbmDJJOnQWj99fwj2jJFJ
GtN637Uoq/olAsL9+r3nfEfUB8SMW81Un+2JCjXgUhqUm0Xs3GI52zeYpaNap3lJukUXsW/QoYZu
fsCgdkdu9SrzpQIBjLvV5QDC3tY6xo1mRrdBgA0r03ZeljBfCc4JbJP55UAEsdMJq+UMRXva1gk6
DXFcMAXuSBUYa/81FsWuCYN12gaP/oyqZkC0zusvnSCIxOX9c+n45w5n1+i+IkuZeewmVAMEIvoN
KtgzWn1IvekcJQnOLu2RURaA14b46vKsi2FFKAay2Z6rsY9oNjmB26/44e4gB94THWhpZNeZ8RbB
6W2BO5O2gUJxlysKKrI27P4SBmh0/FDbZaXxxR880C/jspc6/j1O0/A5FWrH8VT2n3sibdIkzGBm
D1hW6QLbykiZRdGLT8HmFS3G9U7qz2NHQBYqIJQz7fTVCoIHZdv3YB96/sIKTX5HSmbjhk/uWJ19
k0S2NOOFZXlRG0MBsvEEirYGKy1pdXBoUiNcTsAZLSA8m3asM7A5BYxFrASQAgl7A5CYQxuYllqK
XKdh7dzbUb6pwLHS728+j7UiQvUbJLMfFXx52vQPtRbKrZyeS5AxvEo9EUbl+NluIGPADUC2K7Zg
nwZElAnQ7ilZZ/MX6oUQKcqSuWwVMYqlp3NjJNkzZcXRa/QvODfF0lPFOZ0TJvAZeOXZzUKwH7wQ
QzctBHK+xM3PzmhTF3nryUZDELfDbAph6zbYeFuMcEXvv+RggpmAFS+2LHfC8B5Jstw2aQKSjpCV
3OAzx3v8UNvBp8onUs4o3gJYf1P9OXf928ghZGvEzhj265xAAxC/qyEtzlaMxc3aK9TJVszxuIg/
VYF35wbhJ6XHdLqBFAUDskoMiAxi0Br0SzhQ1OL+jjbqHf37H4mh/ejKCbZrcmiL8NM4ufcwd26d
yHq1JbIonTCjBTX1gEDHfW1ku0Z6DctbvmpG+DZmpATr7veqJxOVIzpnzX6yl34A/TuNb0VToH+B
MuYYd35a7fS5Nx07DBuBOVrJc1ncJZa9S7r4k+Y69PEbjunalzYpHlxP38N03xKXwwywPRkTMaW+
Tj54AMsFlbdDPluhT0BEYojlau/VyYUY2J2Nla8dLw3GkQXyL0A06BDLRu1zpTbAC54kVhnEUOhk
oqPXa7dO37ywsL+2Daj6iZGes9K4VlevD1kMqRy6TDnFt7IO7m272ms2XEjsqyBS6jP2tGM2kfqc
Mqwxpy+61Na0yHcDEY6lo546qBMujJoeFzA0vzvNo036NTEzuWiGlsMsZ3zCig8OzBllWpQn2oqR
Htg/mMXQ/xE1cgKA7L0NmdV4E/IfN7TvqpYWrxUW56oEH0PGd9GpDZ4RFLuF8zoa4ueR7n8rvcex
oF57A2TdzHWjCvPfKzZT/lIO/FHnPcyF1/855tX31//73wXgfADW57/rZ5Wnm+I/tOIJy9GFa86n
4v9X5KF7+I89nx4k3iLH9QRV0X/XeKb7H5s/bUKfBGQoaUT//xrPNP/DYIji0CEyS3fQdP1Pajxz
LuJ+Oai7JpfmcXXSMT2bMm8+6vxSu1ixbqtJ09TtQIMC7VaEOZSoTqYl8LuUCYwDH7CRGQK2KRS0
ggGysNXSSBBI6B3UlD4a2GSt5hxTBG0MFxlh2FxG4Fysr+OFyjWE90OYXZ/w55tB/dAKZllBGKzM
argHmGXvci+M14FTNFsSdzuYHm7RxYBiQFs66L1jlBYaRphTYJ5/eVh/KTz1v/x8VxAV4QiLYC2h
v+ubVEVgO4wW1K0w4mzf6hXdMyWapU0W72Y85V3lrvWJgXYQh2TQEu1M0He9GsemAt3vHswIqL0h
LqqHUycKmzAtLRwWH1zl7+Wxw0PiJAD3l2rc43Ux3j2khrDHRjqc7uHPsLGmFpFfXuwsKh0ca1aG
T1YOHxtKt7byWQ+Fl0ZMn2gLigD3SD+9wt6sdkEFvr2j23n49+W9b/Zwebw4gLe5h/P/mN/wX9+h
IBzqUhl1fgs8ejwnFo5OZ+i/6sLWAQHl6oYQDDr+lX+Tc3MudtMdmanKQzEB8eCrJL+8VCeLlJkz
2I5wm4SbLsrBrUP4fyyGZoWk6rusR7QP6fDDTsgM45UmLykCmu117qGKvPKokSYhAKk29LmFL6xj
lsfFfUXfexGGRHa5rkCIb5ExhvcE5OLoMMSVnbbUPVo1NdpMXEsqw3Glip0y3R//vku698eXZkBs
dTkl2NKzCBz9/S6lvgnCsMhIcqo6wjb94NVBH7IxYMLuOhPXEkwTsOcVtm+rQCVHWyH/5Nl5szFj
dKwDM98ek8fCdmIfRlupIQRnkufa2r0aomj378s1/3jnTNNiwTL5NHTHMdx3D9XVu6hylWtcDK9P
bilf7LXsdd6yiK5UDNVo00mfwXJQfu0z9RK7EWcv/qinMXkwZlipCiIS7dCebAetZ6ChSIFHjLWs
e2aJelpsgeesiFghGszzCVjqGeIWTvFqW+QMdaE4lzJKjzKqqg1PcTco76UxzVtd5NpN6TB8wqQI
kUYzH//90/X5p/22JvLT4dgIOjyOg3Lj3cG3jszJQ4hiXqRhNk+R8B70EIs/jt8WHTMEawG+lW4O
cJFaVV9VgU6wsYmXyb1xthhgkpoybOP/vizzXU+VZ4FQhHwidgab9+j6Gf6yVGsWloTM7eQlc9yb
si/MpyZHZGVHhnUs3LuRpuvRhDqG3R5jTBlX0ZLFP130mYnBiEQQ2mTaAUS8uDf52+weQ188fU3s
Nrr16ypcxYVbrVw9S6gFkXFVTUgkGwQSofvWsavKuTXPVxI5gINlZaY71yV7lkzEgiOP8j5FHFHL
Jr394Hf/5XGwedLU9nSbFLf3b+JkeVZvkZd6MZKhwqlUuJtc9DcNMtat2SFpbBnD2DWcmEkG7sZR
gSDEvgP3nVvnEKzkqrU9UG+95axNo754PqRXEVLS9x1Z4/Swj7qcYBmGGGlaH4kk9vdlqPPLI1Rn
hYIZpmfF2/WORZVxTB0tO9tldGdbSHZlYLvrf/9k4y+Pms3YpZ3AbMnjt/++VkBC1x2f2QKg2U8R
J5mlR+bnbuRcfaZRyzhQs7JN5+fmRssHkCDu24RZ64YdFihSYJ5C+COh5uwdLw+OKumfkkq6wMoQ
cxHGEG470eNFZa5LcOIrLJdNWxTu8YMfMS9ov31GhuEhIjRoQ1HfSG9um/zyvqJEimhg1dltDrxg
z9676jX7pmmDbjONY4h8TmPFToo1pFyi4+GBev5jGvs/9ETPd6371Bea+zw05AY51CeRStbXRzDM
qzT6u2eJ9OSDOy/nTtNvFw0UQgrbYtRmQwd6/5FNEdHxcF1DAjGyZyKcdKzgkXsHnPh7BS7iMdW0
dTJp7jFeZ/q9aO3osSmqR5MJw7kzvc+WlmKPn/8Wlz+0Rv/MN+HrxSr3SgMgXfUpmNLptW/4cEbn
MSkKPjJ4FygJIB5ZwTGddweznd0aeQ5VCDvIVDs3hGlDnZ9GwCZz1I4JLaYqohQfKpTMtr5hijne
lU61JXrbWNhVuEzrydy7QzQhn2JS9e+Hey2Mfr9PrI6mZ4LqAUP8x0dpaUThDbCxL2UBqW7QB/3c
EBdQe5NY96MilGJ+z1Iysvcpo7qzKuxn8E4W4Z3ch39fzHW69fvFuAy9hKMzdzIc79qv/+VNE52H
28klL7iiObouwdvje0ZuY4wPZj6gJiIqtrVMb6uMst1EaYSGCw3qPglhOo72p+vzGvlL95nh5pgX
SKKRCMH2aiu9snmqLALaaz8h8RTqMQB+dPzOvH7WOoGpBF3B+9L9m15DpHHd3S0HRV+ITGb1719q
/PFNmfxS6VrCY3XwaAH//k3lMs6CIA2sS61yLCChr6/hVn8zIvLGUbmZP297BE3U9aqD0BCvKp3B
SG3l9CNswIcCqfcWwra1sNEALU0IwFs5/xcTaolS3d6LJHiWbRx8MKM0fm+TUsVy7ZzZHUpE4XnS
flfFhiXKF6gr5gX3CuKEoopvSEyE5jrtRG7Yi+sbo2fOKl07copv+hL0qORqLZiCtAm/5S2CXj0E
351rLSVJ6eCwMoeTUSlc3sL9wVIO390xrQ+WMnNeb/94wSzXnS/e5ua/q92ozwsbUKG8UDbciDzM
TwFZ7ktUrtgSkoSgPRRqN7HJwoTGPl+rCBK2rPfXTYSeebtC2B5uXE1YN7iPl24K9g4xN9TdAnZN
kpj3Uyo/F0X5w6HGhlScOwty6xCC9Eynr98YWc/hPu/fZN17h4541Y8+6T8KVJ6PZQibH2halqPP
FeEvX1HaJhqp0qFxicmFmWMH2s86Km6SjW1m5hPCE8TyhjoEteHeqrnmo+eZe50gQxtrf9rGFSc9
y1r1InwikI2s25TIvoxOxQefgf6352FTo3F6pS6gk/j7pWqi06tK9ChrkmLYxC23jLB4muABZMgu
KsDFy6lZGCVu8fmMjdOcVq/qRf7B0qP/uVO7FIgQRyiSOZ6573bq3iiNCfq0can1mIHmEP4AAG+e
zE1RIzZjtomt0EGgYIb2GmI1Iq6NHZYISGomxXaNw57bln9QvP/tqnTGStwaU9oMVOaS6pdHWeVB
bom+ti9kFX8qzPhAfxq0W6G81fWVdDvm/kjewwWrzPfcblZ6Ecp9ozF0TOr2IZ9rniQXm38vX397
bizTjuGxSrNav5cpjAqbX4qb9eeuYTi0fZHQ/hgm6c2xmmIlw0gyq5kzhRXohmLeXPSMaN1/X8jf
1tFZLoEwiq95Xph+v0HkcwrPLlwLdUg0bk0mW+Ro7yOLpp6ucaxxJjFuirHeDxMEGrsAb5ibPRcF
OH3yhbN2UwPrWVDQyVBYdSOidCmmCvzGXKxV9mwiuXOSNeqjDy79L28cV077x9YpW3X73bNFBsKs
CLDghU4yxKyyf04yApWQzFYOyFj5zL6NXidI37KBWYzvMmmpSZK67sWa5fp3WR/oy+v/nUYpaa1c
dTqt3MXtS2rkcpODYV7Xpf6AREDbaPiCICqFi3//EN15f8SUjM4c+hl8yezbrGa/PwTHgMFhtWN7
ue6Z5Hty/hutHd/DcrB6TNDl6GEQzF/apiQ3nR3PvVFFC6SihlCXpcVDXDvhHU3UEihtfuNgd/0U
BMnPPXiK8uwQeOpy3d2EfMllQ6D0/EYBU1ZMtYiW8KNaIiUB5KiQFxya0sRZbNjpKX/tfe2Y0pe5
6ywSwSOnyrYAMRiLZcEACpTsYmTN+QGA34lT4LalsftQBFjk8sjO98RaoRtqMufCNGNF7vvO7Tv7
3PW2or2r3hD2DQ+j4Xy6Fsej+NJ30CZmODi+6O4ok/yzYco3E2XZgdMnoI2YYD5cWFCjOI1FDsgi
24SHL7qughZEVAk8dZy6888z3cdKVdWa+WK6HN3xCHTb3NZwObzioIMLoSwTT5B/yIgjv3vDV/cU
IayKO1ruYShLGp4c/q5dFFuC+8pqZkVzLTcO1RpKcHXjsMuhjGxu+sC5o2mT7PgB4YbgiOe2K08C
SQP2ihHDVRJ+15xHZZqHusrEqQQJdleJVD/nM0RGSib3ZUjMlQO1qmT6CWzmxEdEjFBJ7KRh0vA2
0AD3OHIvda1gaxHN2M6kW7cjdOz6TykNPGjVVJWX648afZvwn6zXNhm9qDQj9aVrjPIBRVyVQ6/U
rQDbRoswLHaH1zGcUIU2brw3qhQsPVmNuWaHe9SW+V66WOoX0B4F11sSPob6a+Va4WzrSeBFOd5O
hMHD4AQMKyLzU98at4bewt2omvsW78p1pw4s+9GgW/XYhYSoSLFxiUnbIxjsefl2tlQkLMr8XpMD
UiQKf6JBEiQcY3zMjA9qGX1e2n6tZSSVI6gUS0IGYmz9vlgm9D4bI70SF7/tMXM49GmnmMit2goI
XbYyTh9Bfa6gWZGqg8+f0Hb5QSn4Xq42tzIEogaTdcxlNXq/f6dGqoEi9usLgAqiCPp+pYpq2rei
FntGXKHlg8udv9QxAk5MQvonlN9UuNCINtCy3z5Yicx3t4TLmY8x9MANmuq04n9fiBqHJLZEs/rL
SOQwynzt5JOOQe8ygUuih0zS5w3gunNeH2fG3sRwkryr6y513Tb/fUnGvIr/+pS4JNqqc6mvO/MQ
YD6n/rKDk8brKq1wh4vRj/dFK/KzKqcDoQZJB2cTP93WrTVgqeBHzKpzANM1xedoPndGJAehhKe1
PnkLos/U0ekJssBnuNSsTdOR4Fo4kkEbrtBGm8ROh+j00dr+5zmF4cTcqJtnFTzrdy20lCNgQdta
XK7HJMwpa41AKKhSZHfOizc2EVRN/pCcingwNyZB0gIPth92jx/cyD+3y7kEMtnnDer3P/qYutUq
l5VfXuLKBhcpCW9TtsEBjgYn2u7Y2YW1gAxgqOmYymwrg45jR4EEubAtBtwSxl0bQD7oz2qcup0W
oUR0wSLsA46YIVDnPQbps6YBrDVCC+zTXMIkgfnRLf2zM8Gradqmbtq2MHT93RtRihrteWnIi0PO
5RYsULKemvjbpOFJDPEVI6jtduOYVw+m+YhdsiIcEuCQVRWraczSJ1wkZKIqy1pYBVNUww0+PJ2+
39B5Z+fbbDo6i4vJWOv3l1YQ226PeigvXMWq8jFwpgB0WMitcxan8lD5Xzl24B2ed5cJ1CyxG9lJ
jQk4rOlzVcnxbhhgy+f97Erq03VnZR5AqLy4CRTrVErg+PVjkyFiF5lkiGnRb6xVX6/+/dr85fP7
7Ze8K01alxBmwnLkJU3tF1ILoUlGP/79rzDfL8TcLZsSiNXPchCTvD9vJYWHSAk+yuXaVaWbSZpW
qaXHAcr5WqlRoKNgy9UrJ1v6xDbuK6SpaKD3FhtFPN42FQxiUcGOcELb2Wd1Ojtn83qjm/p917YW
ZQHiW6r86IYf9Go3zJFNZNVJZDSEgiCpHjsGB0kQcdhkDPfv3/fnwIPfd51vQrpnr3yvH7OIkDTK
LMFsAp8RsUZ/tBOI41pqvOkdYeuu7azCAk/FtZNrpc5KNMkX4gtJje26+pAz4c797nlsyIscWitg
Tk45puUfnu//0s1iMzS52Fk+R9tyXs5+WW07u5iCyOu51KJHT9bIBFpXMkMIaiALcwpz7sOxTVLv
YdRMsYiFCs9kg5Y4kj7an+el8d3Kbzuu1C3akLaHiPr3a/FavU3AchosnZQr2BH2g7CSJUL9vZ96
J2eQahPoNKeVjKddbFTRihBgLMn1lOLGrr1dNed+DTitthFtBHB+OJlakXx0oX/5RmzXtGyPeyel
Z88r7y83DUDPoLQBVJ6yXzgIhRthhMVmxIXXTJV7d71G5ktYV9v+ecqQpkQtVNr54Jun7V1Qfrzt
/LnYMxLXmb7PY3VPt+YF6pdLcjD7OuZgTBdTq7tFlCCVgpLrbSvRxYDFSSMA2g42a65841DSs5wL
0evYj3aftQjLCVvJFBpboweO+O8Pwv1zeeTqEHPaNKZNiXz43dX1etE4mRQXkpHbddqXGi44IuJA
CgBabhNzxdAJKoDXop8pcxj8HkCynhZwCkjogDb9OCjD3zRtUxDKk3nr1Ik34AesddcP5srqtHoT
+TTJ3PjZ1PTi8zAK/RxiJ8+r4QQr91KaJDtK+PwLLM39TlmdvclHwQAHduDn6/8C9M7YDjPJ3qSr
uFZx5bC1vAXMSjcBYatHWrk7J9XBM8TVSSdbDXfHXKoFmDF7cC8a/yH21EbNWaEpkHFL0e+am8Y6
jJP/GNaPCL86zK2t2GjUL0q3htV1qSv1Pr4NEed5Xa9v0B4Wn4nCDm4A1z/mem/i72kwYWQCjQ6+
mCXAU0AjAMV2GuK4UQunvcJcsRpz/ZU+obMqDXM7Cs3eXB+xG8h0EWkGkdu+BzDXKTBHV+qDx2xY
19fs909Y8pD5Lkhls03CwX9/0Ak2wVi1tKeuK/tEbNm5xFE8d1mt8kttgSRrnaLYO7TWFkUzwj7R
kLt1cfFCJPbajpLifijtNXwB54wo6AXxIh6OuTuDZrcHyp2LhWkqd2UOpIXqqWOucUVli6EnpLcc
YWmNh1CKAA0VOZpdEVxAfH83TOxFzGdbXAcljEN3HJZ9q+f7uihfNdnkR4PaMTdOBbO+21azLtcz
eeqn6X40hu6ommSn4hI/8NTdgYCA8VSS/ua5CXqETrGxdDqMobTf/OyRx/SbAj9qT/FYFnuSE6Kf
rczE0cQiCFFIpQPgGq2yyc6Z4uhmqABYVrm/Eji5GGqWX0Mm5th8hgJ/e/ItSACiOMo2l1OWGNs+
7hAPOjFml8r/fr3ZhhhpkQZK8ddDlQvpOq8y76vlZbf4JkCrYj0dYm+dVal9zqjgK0uEJ5YkvV2m
Ki3P+FVXlrLirQa+cpO12a2ychJZSVJdX5sHCRlaFIAaf+f4o+jhPLkyfGuyrj8Nlvt9JomCf8me
kkYcGpt/ch2RZHI95icIAkEUY+OygdoZAzA3NfQn29H4VI3kW+OX1q0s1bOD+w93oKPfXk8ehkeQ
fCu87taQLe75QDym3blxh/HF8FvOnFXC2b39TghsuAUYx6BtfEsn0lbsXn5rHY+mBOoPwrGrfN+U
EIlt6UPBCLWCAAAtWk+iGjaumPakzu8BBlU3aTwtrp0GN470s15zHGLbxCqbTha57dqqnQ/fQOeK
WytdZeXQPPUipqqbl9ZuavSz65ErMqZvTq42Xd6tBiI1eWK0yK/fukjCaVt7Gv6rIt720hVL0+bB
JDrD9PlNJ/at5h+cVOu592QjMDiXiQEDLxteMewSQKcKuN2scl0zYJVM/LuxGoZtl1QW5AeUynlc
Y4HBabQuO1J68F47rcN9VcrdyvhGgaTWi/quZcgn8Ly7jS5O147PUHYeima7W7p9KDGfAVYYdOto
4sOFRxUI3kLUyAdDYDctGo5frUAOiofuU2lN0zKQfk42S7dmhFNBY+ur9cQxEp8HIM1Zo5dYDpQd
P0iXlPByZUSagBRd9st5TGtORNVaSZcCUteHZ/PWJUib+WkTc64LvppphN2XpM69lifJOq2tTdpK
62gV4sSpAeWroEJAXhpvgphQDO6QWkPKw6+cztNGTzASdKyGwAFMtFrNzArxOkSwUV96ZTTRe2jj
Nb3T5yyS1XFo3G59fQsLidvZF8EbSfbxIs7ibklIWwRRKBX3E4JnMxjOJse77WSTNoDr3FkonzDN
ym3KXRA147nokxskQPq58y78q7pHQ5ffMKbGC2xpj/R7irW3Z0pEHJbHOz7/rKCGWN6QvLYYMAPq
GH58r32OOb4szXmU6IWRIv5pZwZFuFGD/eJUxIb3U2Fu+KQuvtJO14pR8q8jGxTXVjt5RzLVxE4h
Db++apEuaUTX4hiScAPxRsoVimH8uYA39yr9krcv3gAHiATL3XUEbQgsT3ET7PP5xbdAZiYQe3i1
aXoPKzfpfrgETTe6Hd6UeXQAlEAC/axJutaXHQFAa7Kw/W1dIORFQv4Jumfoau2ngO8e9joHOq/Z
I8CHx8q6h5Sm9QEExlvRsOr2sAOui921cE6F2hY4Nw9anZ6rNDv1FWCfsixOQ2/jtB3IXA2w4KI0
uovFckgSUMTF+POZXj9FQjnPqRmSGjv35koGkHd1mz1f/xwji471twNbNdKfh4fwvTTi6RS16jgU
4ivWvTtR5OFD53EPUMtWDwB0yAHrTXkxIyjD1yvNWlJWMqTo3tTNmPp6Ol0XU1C5RIYlKeFRKEv8
OLu5UsocHGxwVVrrKI3iWZiRdUcY2bey9zmNR/l3Jt8bOgwk2WREy3VGFd5PAeEF8yNIhPqa2nmx
gNtXnL3BRw0ytxyunQhELdXaVQFfAAxiV4y8OvrO4E3apLH9vSit7MQwEv+eLNbCAUR6XbGCQMeT
gBQ4a5tN5oJhu16vFyD8bSrJZJ45y/V17fP6tkj1Bayu8gVwXX0Ka4fOwGQwCB/HJwHvfz2kqJnJ
sVoS/Gw/tJZvHzpsOPB9xHMSiE9pBMd76oD+CAAAW38w0LAYGiBf1JqANW5zgIvLQNP1I66Nhi8j
0ZGnM+8+QBLGhS7GXdQMb3lOSCTA3mkThOlXOhd8/fMBR5bNSKCj9DfXV3GKX/XSrW6yQB7Hrrl3
1DQeKkZ3YReHB0eBKkQUjt5z0rJt3ZL1ypeKC6XNqs2QYSx1Yu2h8lK1IqWrXhlpj3UPL7hGWiFl
BZDYSrJ5Dmg6rU4vl7kePKOU530JuJW3VgSm1SFkOgWcdy2SfACHK21Mh62R5NkFC6g04sV1aebj
Bqxn1dWdM4vte9sxVo26i5PAxmoi5QktNAGMfZQcjLDivnYjsY1WuSErGZ2qpuW7OoY/Vlhxiy/V
ozfPPzrKLTwAvRZvim6M10ATnzPfVPdxRXRs7S6hL8p9mpX3iVLmLix5LUuXMDTguU5cffWryjtJ
cFyhZWXLzsK4QTDDpgMZsp1EDSn8B++UoxZq8IFFF4eugqTQ+AO2adciqjBtrzp+xOw5tKCs+Plc
nChvybR8ML2UWHC0aOxo+1IfFWHfcx4PkSi2Cc68KMP+Noyq/g1+77bCmHyTmv3dlDNep+k1HpKc
z6klP1sTOIDbE66U8BikhLupOIQZmhLpnHfLMvGJTb8uTkZ7l80D+iG3t9cTGxLlFla016Z3Mg1f
r9u8QHo+ekTduc0ba4FBtmzO+jEfBjj97JUtfMZgNNyun56NMuVWm85KghMZPDJ4E7RYP5chNr35
/7X84cIvxcmycsaldU6lLsL+omX4hzDlfr8eNK6f3uQQ9RzURQVUOgl3hjCJLuy/2AGnHewP/JcV
QRYq1kGmE6UbinB3XS2DsHPo84s7r+SQZZb2WS/ifSy6hJlOjUMjYHLQ5uOcBIkjZkDLLEt9TXeD
+DhYqOex1L8lHoF7Wk9cW8bDDFt75FXCRZObFYQzr7E2lCxAcV4BAVAtBXmFkSp88jOksK2Xba4b
V9lJYgBSjgIMaJdpo6JVmVAVcgJEDo1vlX7vdTAmANxB8GQoJgYddTamhVGa+Fnm/u/8OSfRrLGG
JkB4sk4WMmgxTmChW8jd9V7psmcL6YrymHi4TxqZPjUodReCJXRrqwFqZqHSY1p3JhD1icTESo9v
MnpHSu+HU6g+Q6lGVDR6/YrlSS4gg32mnnyTA7udPw9qiSPYjX5q7Rrt4tfBY+xCKkNcPtzGBUyF
MCXEtii0E5E0RVq1OyNW3yeivve1TFMgtLaxim0+isIljDpOCfn0PUgcuddm0B15oaaAVSiZunip
ohKY9Lhr+l4/qwawSUR0ACrG3ZgE3X2PVXg39eR9lnlz77m7GWpVFfFzGOmw/srCdxcSf5CUxX3a
MenLpB9C1iPt15/ir/B9Jj3tgEozCOkhN5Sh5nIAdXdBS1ZK7IF9VoSCCtMOiUHouIuE0v98i9HH
apvadjbTLIeiFsEaFgIXu1ZPQgE5C0BnrhERfLOAju1UW0rAgRBEjemAKzK765qHssNPjun7u887
RMZCSe1usbuTcPMtZxgSILjbi54YwevRjR6/HdO/bhCZrSUScHhcxgMVVbz0cs/GBja026uOtQcA
u6514Ow1fq2O9ue6IKh9S8khdoWA6q7lIJf7xhqOlhdvE9jH6yhCNElsWHM/OW2+nOSEi6gthll7
HRAfA0m/MA0P+r/3dO3q6jg3V26UgkiYew82FJm6ruStSEAumJA/0hEKWV22ZO0J42FKpi9pE1KA
W7gC89q+6U/XEwfOyLBFdRUHKuLqjC1BumrfReN3bQy+MzmDVz0QSZ3qLU/AZWwDs2LbadNqREHz
s8PsRl616DiUzk2McpWn3UHFx7qmhcpd/qwi4yFSEs8Y+rRWDt8d6TyGdP4PDWXMBrz9WXoJTGBT
iCMQzOdySN0t/TlU9KaEEGPl5ro0x1syKcZ11AbhOczjGYD/nRTKFkBEIVaZlX/SrZfK20wxPiet
Uhp4PePe8VVHvuJUPGnhU9BtM5fE58Cscdr6JLA3NMcnzyrvr1VjTeN70UvvBnMRfqg4zUD3a+nq
esctWu7nOCbJjtC1nyf2AI+j1WTyLIK70Ouio0Zvc13IGNHXbGYiQx2WcxJ8xV4cbbMYCX7Ve8xi
lG4sUXQXm7Log3UCYW5/fXdACJAunLe49StDbgjDoxfjl2pbCvPNhwi5Ufj1FrmK76YkN/dhzpfQ
ZMYLdWtLGcFYanCdb9YI5JukofsJLbgj9fw25P0A+jFxJqd0Aw75Gg74CrEax5D7EATALmxWRRjz
yee8CWkKU26UwFfMwE3O3LRlINyzVgzxHRLtAIXVLQs6GcGVtqHeMjnQ1eSHAAhb4k4lzwT+3Gfs
FOWyL7lnTVh0xOgWXw2r8i655X+LpUVvcJ6x96l4yKOwpmcj1ZmjubmI3JbGZXFogKptkkyvdynp
xVs/Ch8KTb1aljWeW85VC5iABEHCCADOSdnf9tYXncL1Tt33RKZsNK1p9qgDuvP1EaraWjY4dm+c
7pZZHdgcoPcbKKyfO9eq13TEGjycEilvGxprw5kbcYXD8yFTmWNmvoP2dwMiFbV8OVRQ2kgFdL8l
kRs/GG32GQmMv5RjU28R75/KMdTPIvResd8sWlfPvwRWAqdDvTJziB9dGLloI9YWmErOAmIBg1ie
tcY+/tw/p2gRtWQZwg/WH6JqYNiYeIcmqw0aJcSCyfprHk/qzqCVgdPDP3dpOq6B7bAWJTUNDwIh
XmPpH+rUgMUZd8VdrWL0vML+2sueGslg5/Cb7omW/Jw/00937qC2YwPZ0LOC8ATHALpCktD8VuW4
52c/KKMp11oPscxLmZZs+mCAQJsAX48762hP9bcQTBPCjm+Wk7za7BdSxskXIV7qqdsWuWnDk7Zf
oaBCMLK1tev4uDQjLdykfFTrqQg6Gl/JC61Pb09uos+KkrxgkYp3rPVQqDpestDY5HKIeW8AgTZR
065SLTXXsQ7c3bMJHzNHABezpaCuNVCUtTpaWL82/8XeeSzHrWXb9otQFx4b3fQ+k15UZ4cMBe89
vv4OgBXxJOrEYbz+7WSZOFVMA2wsM+eYPgIErIJlckDc6S6y/i6PLP9npsF59QnX0vxoDwrLvIbY
fxaJ2hl71SroauhvHlU1/TmGJKRxIp5qQDxpwjdq+o2zHIp+WMAOL5l01G9D4PG55KAynaq/FZMk
uxbVHqdDcZIB6uOiq9nL+qQ1RyUzpraPL6Nu/JJDn+/iml2eiN0YIr13dbqQLA+MlQQSuoC0SaJZ
VM1AIAHgHrt37IXelu6u6/StpJCP2VWy0Ul0rpJfYwwqP7SegsKCCjthiKEcLUcU0YWB090OSCDW
le98MVOOZa4u8pRqefjuIINUqBLI69oNhiCyM5BEn8iWvhnGCRPiRdWZ9zXbyWsdNhs/7r40WWxs
MVN0uJ7q1xQqErnIiXrm8TQu9WFjZeCy7EQrl1VUM6kMxzUPYW/dyIpkg5DmOenD86CV96SO92v0
KHQ+GUlIFgDExIXWKW3c29119HSdwzh4KvTkqUxM5g9NNKwMeQNTZS0ag24lZtinBpdWxVrNlhRO
ZOkEG6MUh0pgqcXBxc4TOQjz5CVZ6spiBP4KSYbRYeRWDANNMIJAlBLSYVYl+iULAQUQOfTKQ0zf
ZBJqHU4haHH/tRq5tbs6b/lig7PiGxMyhWp2pfbgD03pwvOTcIi5+bbpMD6mJE85mfJWVoW/1DVS
TgoPlm2pSbjDVrZSwIwsSjyM+0TFFcOVRkjpQ8+0eKn0urZk8s61C6ckYdoaeIN2aHX3JdbdrUiI
uMMXRAL01LoOFSzhED0mhEJC7Qf14pIY0xv2m9m12JqltuoNXy4kJOWVwDtv+zyzcl1j005RFgrt
MLlNYpoufDYljQ2RAbmPXrnGYFSyN1E4egh6yMk/z9KV6nR7qVjuHs/Yr8If42UOq3ulgJjPhwET
MySJKO8Y4jkptBaHjaSqJGeCtaJJQ59sW6tH1JlcPbEvfR9TwARficpVDdevC7yR8EDXXPekthoS
YH7WPSbC/cWUkJFV9cUW7gR6AKhDm7evekILis6QyxjPcFbASHMh8K+kkC/8PNlmbIdHK4i+jU7v
Am/jNwYddvUo7OlWkTKp1HTK5AgG8r5U1WrF8/KhqsxfkVN+I/T+wWuJmAORQCxN8CUcGCiEEHf4
JxeZ8PR1YGiPLRa0RWWn1iopwZF31he7tsr1oOoG/sVS7ISPFd1XiD+MTb7Be8/xUWE56a2QkHpD
gki6SI23ta7I1fCFSqLd5JoTb6s+XdoyevBGNVjAe/gCpZEnd0pVRkq1stYBeviXgMIUNLfsVkQS
PqHNTxnzgHHvyuotDqt93aOrU6v6lw23Z9c7Lcp6aWAyzQ69nT2pxEGvxgkj5KAJ73QRbepBuxNJ
dHWMIN/3YHKgeS/g3tIN6bg5hRnBO1UCrmFixH2CwSQUXkSeJXBvxf6hQRY7cCl8M5vibGHHzjWS
NFgUbZsOwR/q5iUJlQe1Jg2bKfjCI0mE+19f4fNstnBSIxCjbr/XaWDXqEPrVW1nDfR2MNoudPVj
yKeC8F5DyN1Lno47Nt646c2NrSCRy9WcMUsPvzux/NeeW2slTXsiNybLRDbpLnQflL6j9alisSxK
Z4XThlqh2uO9v7YqDTtf5rJ2uuBEkveVDJ5yFafD0U6a4+DuRyf8Xvj6DzcmpFKRKmBAm/xF/w1k
eYxiGoqA5z4WBBUtdAs0gmt7FjiGIL6LC3EYtPY1MvToAjMPTD7Jx4csI7nBIdxAMxv32FjZIWRC
4TZ6uQ3sWt50qIw3hZ1LxmSvyiCg1VVDPqEiz6GCp4BMJA6snKuY76LbtAkcF1lo3jozDW+ZeyCK
Ot/46fet3E+U6GWfw8iukANUuvJgdbX6mOmcnlmk6+ex9Q62QY62AqcDJ0csTjLtvvdKlkDTeC2k
/aNWiuhcDRuNzc/BIUMRnH1ekIMjakJlUVvkdP6RIx8A/QF4b0x/CzDZ33VmiS2ZlGwMBsHWaSFS
OF4HwCyxnJsvfPxxvcqgu3wltHokR4RI1snirOLxEQIYIy95n3mrxkfu54Kzev/vtNR8s0fVOsz/
VSnTehW00E08PbdO84tDz36qp3wkQbrOBtJecYhN92tYZf6JceywzBmKrOyezV5qmh0Do1qhiysm
wj2Jy+0wkD+fkYyRlzqLOZh7nQMqbJ78BaNkwE2fzGaj/e6bTfvIts3tonsvzpTjrG4DodOte8W9
9+rhAW3UfjL3LlrPFouUirxTkl+eXTFA8jjT3OFmjbX+JLL+W1ni2SS9hK0kDdlgdN1Z0R80zU+3
2Hbi5Tz5n/1NlVq7O4OWBa31GiFmTB8VvJQU1Ua61AtD7NLAIrGCOBFfVPV3jYw8rSQFRpQ52K/Q
6c8mT3NmzBrj0yokRQEla9o+g3fWPAIvsm4oyVfM3v8Co8YHN0egJSwFzZBtwYyouIyraNhkkNby
TOCyqqls9a666mX1vSFd5dBCSoyRc8/JrU3a7YlOrClls8fZGwmfbmfHOlvm6VP0nfLmEFa5xo0E
BERyevhSPM6iQfyTxllVA+R7zCiOro6pvbS/4bhRmOoPB6nqN5PQnGNNwt5injinBHCfBYqted9A
zsKi9q38YcD0teD/KXif93kB2+Ah6r+mbKxWLqOfQxrXPku9rCC/AP6wjKH7kXLLNo+xLuFYWbSK
4PbvLAUguVCqhzACrM6/ibeFZigbGi7W8izImtE5Wg3LKoZ+TbYoiQ9YIrvCpmYaxaFzOzb52QjM
w10b02bbznPok+WLWyTMA7To1jjNuLQLfJbwmLlupg4vqa187zWafbKEe+ncgO4Qpj+9aUadbpOT
gtgnXRitai0Lrgm0dSpi9sy8o6qON/O2hjylLxX22IVhGdaDkik8w6ujKSR1Z22qhxTgLgMZYW0b
BNVsSzHJJ8Omk3Z2ZWh0sGtPHGNo6qijqWRS933m6fUCqlwcxWRgkNhUFs2w0ANbbjp4V4bWtHts
iuxjCEiBJ0TFVYF4NaHlIUgQ3dmjhderowzz9ugYZ4GI1wBMddAyXGC0wf4GJQe+Iad4FNwittH4
D1qfbpTOMU+OMVz5Rl3uYDdZav6oL3sjAtNfl5vay8h3nL48z9HrBdFN1rb3Te/u/dvzI3FNk+qm
jrRiAKaIkO6jXTdNcbE3XvyNwu6BB41VnILUyV/ZvftHpTD3HRyvYx8xzajNrtsmZmXuIOzkC9Mg
QCFN+nUgbfrn+H2imxfoslT5VMTdc6c0Lrs8+uHp2knL7Grk/dvQqv1JL1CVhvLrfNqMYyqOwVAg
S5LespBAfIrcQVzeaPg7ZcuktkrIRKlO7OYT0jxzqiuvvrOQIxPj619FH8OELJhv9Kt0cAknSMav
IhuewoifLQWyfsgH9FjzqIAQTnlXa3JN7TsdeN4Yw2JilHUZTBpabj2G4EFG0kkTm/0aDQ4uZtW5
kxMkobUZrFTKKiZijHHOZl6Foe83joRbvvQTloBjwDpWfEVTelO+FGrCPnIyrQfIwf0Ofv18r2ph
YR1Hq9z4ErFKUembTgRi79ODSwcrb49O78Gv0ZamXXTGLe4tDd/hh7VsFASJ5MGMim8Nbl1wM4/G
dp7IM0pIdky8FvNSqijUF1YW1WbW7nXUBuTnkgk0XyYMe8RKMngBH1STMjD2GP7U/keoZM92Ynyx
NaKri9qmf3Lyg86Yt9dE/74JxUPA8kGSt7NoAm3txXx4mmwgtj5Jdtr4zYhxrkWT480mt1J3hnI7
f+owqTCyTldpDOV853jyq6IgQJsukEYzQU6Obn6icUzWrAzyVydG/eGN7rahZHkYLJzLQ3Nv0G3u
orBLl71fOmtcwmD+MQDn+sjP1quVzYC6bR81erNZDOgEGumiKsk9qfSJpWYHwnVqI+4y6P9DdjQm
/Aclz6ZS1745bflz7sBhs5EIIbN+4ZnZuNBzVS5VAaXZmrQYuE0wLBuJQbd1c5hjLSW4oI1ee+wF
ps84hMY0Rn1Mq9Ii/9ydLAIFftCxKDfOZIr3jSHZWMkUlER00RrlrjpxJqBqtn1/zOwoJGNIz9F1
xvbK1Fj2asyimRb22U4B7bzg4xytStsxPerYJCRMiyx1xZEqKPg0l0EuWM6bFOix4J/pj0qSn0jQ
3M9v3QsYD2ctAClMx9kafhc6gRJfsW6Bs3eKJ55fGpB7Nua+5e0tBqWUUEOKtaNb59O4Hbj4Kmp1
bRfqmBQV7d35jxzhh132HKMMVuelDh7XrwrjhVVqk1HJbRfjeZzISENKmReIy/xnXRG+jIVOgczY
GJ1W2h7wdp90lApLhNPtAmW13DDUhhLHWpwUJGuJxn7RpFh8PBGzqTVIz3Cx4soqulZMjY5uJYg3
VrJb46v9LTbNG8TkKBTZC4FWvzSjYr6R2N2PNu1/1I0VnVgRLeZbeCwTNDtR8aO3I3Prsoa4hQh1
T1bOihb/TqDJDQdXtHft4JtfoPtQckCijBfYc0SJvnzfcOUh55d3Ruu1MPKSdBozlMvCaYZD0ZHZ
ElSAg+eLpcXwcVdxewBhKR7L5obyTiPX/siYrLqiZgs25VrSH+mMJzL1FPPYlK4scGAmzba0Gps4
ThKx0EqLna1U1bLRW35+norbBrHwD34jOjMxSsIV1YsSFV+JhCvZeldbkCM7Up+Do6hKVotTkJp0
ALz5TbsNBnPjSDueMi7FBsXkuAHDQO5Vx+az0LUfTqITmyhA7cXs/ZYBbqtd4jOOE8Ov0HOTm1oy
f7V0mzVWMNy6XP/eiTg46RXCkrSQ6skGhrZ7l7JkSXyPUC1DlkP4FY89Y9yNbqdetOnFqGt44vee
yiheEBYNA5y0Tc8lV2siUPSyyF8HEmLgoo7icaSz1UQTvrDEMNYNUWFAyopsjRypePDLvlwKl7av
4u4N/S867NVVZSf0y5Nnuy/KeDnIIF45Cl9QnVSIe6BwgyzKd1lhbY0ctnlMibvHqrNG2cz2yRh2
fc3fStDtzLqIsPqRdE22Kxq2JOSXh3snPhRoxnaWF1qrXlTa2jHQyUDux+Cb5RDHeLCsEummC+Gb
1lYH56XAjZ2AXe5SEvpOL2schd4+aD5GeUMnwFLNBaPPEYyrAiNcaavn+VGkS8K/Ri+291o47NKx
F2fiixy3Z1+iPgckYvKgqvbdRO/1pppWq61zFmqg8Ns2XJJACQwx07/NbkWDONlDUw6XfsR4lsXm
+xmHMIwlpxH8VIJW3NlpMxJerVQXW4pvVpdeW49YG3ZnL4Nv9DdUqMfBMI9hJmF2ighFlFzmTaVd
GC6aMJE1zrlp9kmzuw5pw3OHXXHN51+SrECpZNn7VEHnEAHb4xbkR6+4Bi9ukVvHsqjmeBGGw+Ak
mkxj2GqRkWmnEew7B9mU4jxxsUZbFpIe6TP5VMlRQuIyYUucVP2KTLyIYtR4qA2FJE2yNTPSdQAV
Klu7ZkDSRlqxRXDzYywkOIzsUCROzh6jeJ53sL5hwu51zHADgR3NYVop+56UtWWBaPNgU+4umZrS
V87yCsybxwLBQtH7D6ZvubActmmVufSw40Fo7ouhtmCkJzV7m6rU1lm5twfx/qfmYtrNwhOioWJL
0gBpkZNKefpl2dmjrFHqnTY2LEn0fSpt8xjjGvSRCF2cr3MDR1aeEifmlrVdODUvHGAAGaeynxCk
UR5au6Rtnrb0rf7cZpCEoKjQjEmSGX1nSHZxBuyPONGpObkrJsec7SlfNVeSWqyl7RNhHdqiaEy5
KzqNbiNXbQin3CwBqGhGlRNNIAv7Ew3QuzaYeGV12zt6sSQnpdkpGei+DncoDpZsWWRKvLGTmKw3
5rDckXSksVU1Sxuy/JVfb0WQCPfDpPYKhRLsCf4bJ5WUsvHU9qWauq+5SC5w7e4M62wAckGsVesI
OYwWrIiJfxNWqUfR5TpOQLQd2YShl+8zozAoT9r7stBT0qVICU5b9o0ZE7PuudY8e1cJf1g7HH8d
MRanrqGTiwvc07kvk01XxN6ZS8ismceaPENkL/dsyLrT2CNVagWHEwd05aUhvQkI7AoEdIxT9JC7
Om4zqkpTIz4plwilOxUm4BiY4V2gEo8GaHvLz7uFUXawgsI7+mH4MworgrfNur8iUSFvx6eW8H94
uYDzTttMEB7RpJGhHkKyO9s2L89wP09KS4I1dJVXqWlMRnpwhHabfrP9/ueokyNgut0hnjJ6PCLY
EddcpKOWi0otqi3w/1fbgcZQAVf1XCchEoEru7Gzncmt9k4r8ZBZ058xry6QDhZKh3bKEyg9EJKq
+TYBPnRhsIkqwrylhCHdz32cW0HfsdnhmtYksfHzZy/2nWPfDziuCeyoe+1ewkUhi6WzUL75GlUG
TjKdAmIX6OxXUKecZgUElPhkPT9sNcRkO7cjBtYrrIF3FdpUxSg8jUxjIWcwy4kCF75b88Azp0Nx
xcpTCWJzF4f7MKDS7eXX1GiCVaDTruiAV5HKj8uxXHcYkA82gSsbW4/DTannV3pXsOY9AHMs99se
vRoWxq+y8OUnfqR/IALhoHGwqwvNsCD1fZCUFzWVzZDV2nVWHEahJ6+qFmKCOrQxYtO6pXETKgOJ
QqMD1j1vN6sOSCNztiJm8NzJREMTvbDw8h75QYlk9PIXe9Dx6/rKPblxGmyllEEMG7OQIj0yPjGM
/NNnwNCowt8wbdAEHw0jTV8y6cmj8arqo4O43Uk3dpDlZ6+g+wHXwLyZ7F8ftazM2+xchSFZOqWf
0az05s6Qnr4ZaqN/rXDi73diYPXkKPJX44RXCTjvm6LYOYjc3gdZS2yHTi7Avzs4tL+5E8ASQTjO
+AJ8opOR9Dd/SVC6XdtIRbwL+1NDZitZSnpTzUFElrouHTLrXjwLhDAZEI9kWZuLyMw/BRj8bVmF
/a3ZIOUM2E+688EN2FYVmIvEU65zd6iQIPKcshgajLRdFQStIuEY0qXa1wSrRFQBidYzUaFdJeal
Z2vRIzjVpkeoh1S7LL/GAdOxyO4nZRBxcZNJB8SPWBSOuQN6XT38+zdp/OP7t0z455o2cTw+uJzo
1Znz1KNyhWWwHjg/rzInsUHovbWbCw5mOysf+TBTCA5P11eIyJsEARqAtAWD8INigQDO1XWfwjxQ
S0oYHdp2mr+kTRNuUufFLdtyM3QSQo8vg7VbjVAeck6pFDIAakItXXcod/deRoxjy1Z9VYY1XUsq
PqFM/hNtQmXYghECw5SwPmIvJKkRducU5pUNED0fKuMLIbIHshPz17nWm39ECQaTwYG2jwpRrd0A
sglqoVlpl7I/XjfduDcyH9wsSTdahHK0S/032/o59yNqLbL9v/9I//S+JyaMCUFEBwnz8UfKTYPM
FMMRV18lWdodlPaxqez7+XdI/eSlE/7V77CkmoO+ZZDhbCKVuVN2zjqkqfMz+d0vnbW7dImuHMOK
HfWX7uggk+36SN7/+zuePZN/Om8Ez1kH1zS+6Wl7/ucNWhPyRjPeWNdZdtFaqCzMiMqzGoIN2ylG
5KP9A62jRAKdXOdWV/XMc2JRYQuDWDxXHcKLGUR7pqXR+t/f3Yyx//Du8GwAizF10wXw/8EV3TR5
Zo+hGdxm1UcmGW2yhzDWSsyfdwdO7t5hyWc7WbEqg+6hINBlLoWlMzwzi+zODQbOh9zWXnS2hqS1
3SFU6ZCLNMqpyq0eGsTCUyX3bg1okz/1PjisQKdVkTXcKY6C+c7azlLayK1/cFOk2P8jfdrdrbvA
2QZaI/bOtJ7/9w//Dx7LCXI7GaMEB+dfvsbY6kwSwOqQ9ldYR1V4jymeDWoP3Vz5bM+2vto8idLz
j2LU5X4eo8SR6d688BOSIigcLoMPP4RwbRtHOGo53tIHey96ms4cSR27zXJjjz6boDmoeRlpmFGK
H522tTSohqPRuRI7w3wnge2xJl2qzwUSZ0S1hFKC5lQnhwWhNVn9KqGloMK5y5sCMhietqZQn+Pc
7tY2EoXN/DIarNy1mgg6KEoM3urgPjVpCx3y/06a0orlEDjRcj4PskE0dGkIkKLceDQmmVcFbb8Y
7QE4AuLfJgD9wd5g4atOjT6f2kVlvNMDpVEiuLSI73VrfE584+vcs6Z29A3gO6VNqZ3h3WsX30tW
RtEQqpdWBrrXeMJiHMmS/9a0PBcaZgmLuR5TTcTaYfHFtQfcPAF6nBFr6iLyE/uu75xnCjOEGOHV
q/vkZ2rGVwVND8duRbeWnjBbGCS9CuJX0QSGNZ6d0CQkHvvIcWQYTLE9eqfEEfde2wJZ45djIIK4
KcHutM9xpmA3IqqTdf0vSy3Bs0oeaa7/M0g767Psor/RBaCY4So7JDnw86kfnkxoQiMU/Vyncy+n
Je4lMW1aeF//KdSePWk0UO5pw7CfJ9PzGUKUbblvWTt8cs/87fkXLiguHRahbnMCT47S3+oNz2X+
y3A+uPWeTz5tOtjr2QWYd+oBRXK7m9/CbAp/03E6bHn0Fcsy0vZuMj72NIYEPNYbGeFeQdM7bj95
f397lVEw6GjmyH7X/q6HWouQ2660oI3Sx1FLAvev9NcywQDR5EX5rI1y7fcI8xJQjjtjRGfmQ0TK
zQACJwPPZS6M736NGNTPcm3ZhP7eacNPsVMzL/PP+92dSJo6VAK4rob4cPAOrXTbrPPimw+6nQVV
dlKmF0cbbpVqsznnqVVYGW/WLJWjzyIIUWix1M02W5bu4JyxDOCk0Uhyjut66TZQF+en7nxBz5NQ
BTDnwmoxEatT2utQYWCNG/2FXFjzbCD2v7OgIEYkzWd6bq89IpIW9hCQGZUGz4mbiKNTEWGSGm9a
VWhb1SijdX6z2weDpdY6J/DiHNv6Y28g+OlykGqmUiH/aiNgVRUXx0BbFC/KQMEgUppib6DNWmoI
t/bc8HHQ5Hu7qZ9nDV9u4n1RCo81X8sagixJLWOsGeHVQkhV5ufSyraO4XZ78CbaMgvjlm6iRtyd
5/JIK/+Gf9TflmGfbZieM5/x7fLsF90Fzx5fAknj9yQaLGFGh6Aqc5xMBaJKS/TGuauolBUYzbeG
+dE2VoZ8M3JEryZbRB/XuzS/lQQeHwSKuRUBs6cuQ1gUh1gfRrcIF003jBcziY7kvje71m/Djcmf
WIS9o73M7WjeRuY5t25tkCqbwKmqvWYNX+MKvUY/+UeTvCIlJYloTAPsGlrvGwdRuneDmh6GkAZ2
iIu7eWzSd8arqjeMVGPvcRhfRlXCBIhc0ufJH6DUYDDZ6nvq4+1sW8pY860KhpadnnUETY4DhjVT
Zf9JiETky4MIPPunHrBZHz+DhOt/9ya0Jhp8aQG+ZGqwPpwVXWYyBY+zm+cr9NRGZB5VfQCHZ556
JiaH2i8s0r3MI2MN/Zp5ZFvkmYsE1LS9TZAR8ZKVkb5N+wWlHfkthGszWxvJ5SD+ByjwwumYU35y
gPxt2Afqq8LP0+Es48T8AF6w67gYYyUsbvSGNS17fiqAIhwHbUAXoYFbt1jiL4s0YLOBDsrMVTSw
PKVQt8CMLp90qzaehsB/+vf3ZUx14h8HBsMa8BWCGtLVqRQ+HBg+6pI4YcJ8B+6EhbeoyLp2y41d
KQem4myH3eamEBY/309tVDI71bFcTGPLmXvgxDlYp/wl5hzZqJNnG/ClxiDPq47zP8VWONnBK/ZZ
NUwwAunIdRMxyI4TbAWeuZklBsOoY8UNynvCJHFbojZgoV9sanz/rLeGWQQ3iewt6kVJo6OBiljM
X8X/BT98EvxAhf7bNfNX8MPzW/o2Nm/xt99jH+b/zX/DvSz3PzxpgELSO8EVcQT363/DvRzjP8g1
DZUHO9Jr5iA81v8b/KBZ/3E0YZH+7oIhAUnCXUxEwhTupf6HsofBj0pxAm2SGsX5/0l+0Kfa4f9d
4tQSNp0bHDbKcbZbyEr/PC/UIGo6cyjGFTYUcSKpKQN/RtRNdgFPgZGAWc01CfP7VP1eQzk4yziT
xCAwWsWO2d2sQt557NtOJaAatTaDL8FgEzgq40ed5cpCai1OOc//6box+gCElPdOc+4QmP72td/e
3/Dv2WF/lkgWMhHbspCcTP+ik5Dw4QTBhMC4TeDlNsJmxAAiB9T70G0zEuIWoe/4INur4f2mIMLu
n6PR5s739y+PUA4TTKrL7EWAufrYGQutrjjQ1GHF0z249NLOd8PI0EfaerEo8wSI6hCsA+TMiKvd
Zt0J40uZYx7AZn1wiTtaknP9VpQBYlC+xCdfx7cpgBKvRN/eZeYAEKtvVyNvA59fl973mfFZ8TZd
S39cAXwIpi9TfhmTJGihH66AgmUKxkxYlbaNSsA/m0Kn951eiqIrd7YFXWEITP1gZmyAXbtsLqRk
nDLSJJBlkscBpzyEyPjD1hP4ZImLKq7VyjeMVO5ySNoE8UuQkAMOsXdM4QxanaDxnl7CArly2rjF
oXXa/uIyz1yWDDi/+/0bArPwJzot1FItUhS3K+31bEacX+rEOHUqII/Aj5GAkHL7rKBaZ4WsF+dh
AmIJfdxAvBq27YDeBVXOmnBrQUqGWpjdvYP5SRvvmzFrf7QRcImQyx2kfoMqRg5Xr2yMb1qff4uJ
cYCUoiuPQWuiHdYYW/Z6ju4dwA34bnkpIgVWPIJ4UqXK11amzhdRu8FKAwqx8NpIHoKIpnoMBkbh
kEgvUCGIZ5YNqxtSNnceYEkQezkawSZl8ZehY1ONcThGsds/NK24TxOe1tPu2soLc1Oz9E9w6Q5p
9NL5+U6l2fNH/9i2FFELlo0VwiNe4qyvsVm1NUKmvDrOLxi+q6MSRvyD6Ht5tQrjEhUVxSN06CF3
oqPRgB1wGsLO5pcAufH7v5v/o6IY9xbCGPAeYXJKeztGlZkRWO2Jc5oEHYoBe98mtsbFG+t3Wg15
yGAcszftdHwozPwYB+1b3ZwCtYoeYzb9cKAqLoZxEVZhvtQJUHguYgpZ0aj1fjaHVoPMTr7u7pIo
lg8Ra5dzGHgvVlEuST7uTp5WhRd6J+/SsoyonFeskUsz68uXyEem77UZzuinmP3SfWyQcB7izn1L
ydcU0dvwyXD7AyKamY4KAknDbiwY8IAW+VAxDBknn4IEfVXnSrMMlWaLkct4rVosOmbMXiWLXyPy
OA9WjMpRj6tN1KMRcWCLxmy8doAg5E73vXYx5uzhehTO6Gmke4p1zVjKLK0QG0nSYcuUEBC/6g4Y
eVjAMBW8Uya7x+SlvpeCyLssRA/j0wQmQ9B/cmr8ffIxTYFsAyeLdCIwkh8ODQRTZlQoSGj1lIgF
cxzsw/yCXG7jkpy7NBg335II5ghA0Po+wTJ/j169FK90z+Yd53h2doLaWfg9Mwcj7QNQKYWyiAwS
5kRFBIWvGzuoB+N2iPOBRBTMZv/+zJhZeX8c33SrGmcfeSwGH+Fj2Vkpnl/4aLdXPfuFPSYJ4MjW
mOyAZoEK7eI3ww+ZOZTxl7LwSXMzehRiinPq2PsevEqSXt16JNozgl8osVmdtKovPmn+pznDx/dI
qA61JzkQFAIfvmh0NgS9TJGGnh0oy47oxnUrODX//av4s4PnsuWbYBApTOFoE4/3w1+pQlYr3ELR
qgutL6hXgrUKvSHgUDL50LpMtqObUQT9z4eg0d8f2R9CFqZpMveJCruYyh8Q6cfxGwL5LgdWgIVS
BPEh9XzvSoqlVTvqRfbXwOSaauoyIgEZaV5nGd91czCWGq30M1E9POzjZ7dqm/uyNbfCSLpnLVTK
g+tzw8+zXUCzbONKoMioaCHe+8a92ZvBtQYFlgYu8kj8n9vUMb0zT6gvocfmYTDGaoseUd0Fqjee
prCewxjFv7iPDp2ZVhcLnFLSuM1+/k8we/A8dclV0aR5abNhBa2rvGvH7PHfv6wPO6fpy8IJaeqC
wQWZr+Lj5o8rmKV9WSSr2kj0VeoH5rkbgyUQSHORhla5GqEyopcLuw3BJO2+tDTOT7f5pOT5p/dB
ncXdIhje8vCbWrnfZlGpA8KGh2ay6oRaHDADl7lbXj1ThM8K909L60G35L7UI/uA0cmvGcrbz4bI
0+X4202BCZo2kXxbh1TxKZrnw3y/BVqKBh0xjepAg9F7LT90cRAsdRTOF588qVMlEnWFIMtEsFXe
dzzt1vTnFBt6ku4UoJPAiKJHq23LraYZ7e6TX8v8UFS9v0NWnCTwTnX/x5QD1yn7Au0uWr4Qf9L0
cBpwfuJ/4m3jhHoUreHDIg3SDY+GcT3PDeYXA8nt2RltHSK8yLcolOozUlsI3WyxiSHtzLBetzFc
poRNzAHT7bjrEkM5RJ6GCK4eIZhUmFpiFRSI1WGEaeRXS1rpjRPXfGDRvhN2EXzRk4ExoVpsnA5F
ddnX5jYtCn9dw/La5I077DKwLcsW6dGTS7LjwnFY83iObWxKUVYbwXYCACVJrUngNIeBhnSRVBop
ilZ2GTIAOvhVJlRENm51XFWgaLnRO+hLIDVdYL9pfParCUO5sGxvuAA058XXjE1gFIwkiOSksigO
poZod6hcfZeZ+huZPWx02VQvK9u4eWaQskiLRLkYyk479GV06Eolu/cy+TXA1PyWkmibwWXtirrb
NQhXAgMZ53y1egkGWk9Ss5CwHjI8fw3IMQeCxItp25skDt2DHVPXd2k0rFkN4ecxh0fMt8020I1y
y77kBjuGxE5mO9yet9Kr2NjFHYdTSQ4jfie421CkNvOhMCboI3QoLwtD2aLf5WuaXpJIAMnI64uR
Bc3ZLQNtB7zsoU315pympXWwveZ+CLIGq8zQ/BgUCvUo2faDdeatRpfA8bQn4eHddsTPXsmrmxNr
+iEyS20BvPJWFKjM/DR0rwDnvnrSNTkqmpceocYnt+WHzT5nFHmEjHBMeiEYuyDd/zwb6qpuzNSt
iVjgnvoWD9ZjC7odCd1wSBsYEeqYsqVCYbcXbudtXekQfiDs6GqFpQrwXfkVak++aeyhrI9PqGUs
Nv0d7K6mXP0vYee11DwWtekrUpVyODXGYHIGc6KyEVbOWVc/zxLdXTP/VM0cfA1tG0vae+2V1/sm
w1B/hG2KA1wXp3Dq2r0zFQHUtf9fRPr/Mxslj6FptsfB1SUyUv+nXapbI6WmEqHirF3aTP6bNxQg
pFU6OCpz4V2Dz9LcLjmYVVDt0S80p8BWANd9S2Cxdcd25xU0W7Fh/2+l4hKa/0+9t9bJDRu9p1Ov
+r/wlHs1UmuDyWizLU+Wn518w9oByLFPlvx3jq1jNjJyWPev1eS9JeOrfATAh5NXl3e63V5WsR6o
fXKKHXXTtt5z6JQnKAL+/nnzuXS7XZ6fkZiLvFkCa9CPRp2f7KX6bYblrCgj+DHZQ1ZRBFmqrarZ
jJXyfjueQfj5HuyX3La+cr88yT8ToOnYs/cLbUsb+of9PD0tURR0rh7oTXkJzMG+qu1TXy9HZ9ID
5vQ3uhe9QG907sz8VIXG0dWvYOcNtF4P5CsdmnqzyH8rvL3R0aFWKHu5wZSblecE8+Fo90ug5NHt
wihY5V0szvAuH/EyPZCfZawe064ibZdtayM5JdndkKZf0ACcYmA5NvJ+m78y0/LZE4BGBa8zJafV
1WsYwoDMvHZgWNmJQI+J8nDnurxLK/Kp9P0ffJKXhEock3PhJpnno1mrgTdHrw38zG00nSmSkJh3
nENi+xsvVx6pUwcS8PpZckJx7CsQupRoOsrT5Lp3MoGtmxfjTm4dYBrMzYF5XbLXsRW4unKzVIxz
A1zgmWEg27S4YbCrnA7Sx/Z3UWjLpJGgMT765jeG1nZ+iFXlwVaWwDWSYLRBwVarJ1lw2Ri3Wt4G
wAowHgEWKKCD7ewU36PuvMtH/KY6RXP2CpY2uCnjWVv0QPaNZrpHw9GZB1zO1cw6Ka8M9Z1FSlYB
801wTOtHWVkRPhUdEBfHLuSvEbDEyU62sdzRdbSNCzWIyigwrTmA+SyElVkNjCYKaseiKN7StVWc
Gq0/D2Vx6vX0BM6d6hQHWdF19/IhCRpDD+rF2Ezq8iyrINKpSpdx86nM7l0WZVsrjd/H+bHwtAB4
lHdayOE+COjhPckJ0bL8VGhhMGjmS0Pm3DrL6prV+M2sxrlmt4YCIdBorQPDBvrikw25phzJCRxM
K6MvKIlfmFz9ZXroVXHvbW3+lGvBt77xDftFVkbkUYjQTMJt+f8BQVObn7oyDv6i/Mp+i0yOC3Ts
Cr3JJrNugEQxvXSSj8t9xpr3w3jvS1qck6o5RSAiwjBwkjWqQ+bRFvMhttNTJhVSfsY6rJmmdYrG
59o07qPly6JvcTN1xUn+FW5/Bi/q3odNMRqnoGdW2g/NkznEO1OzATKcAsW0TyKxxlTfTjFo7v/o
jqzVj/J7nm+Zw7txGfmVYyg3KS/LQVoXdfJxvHkIh0lHKukUnZFq+59Tp/f6e15yXOpDpBY0my9X
9sTJ4CQwk7HT7GhfG+WpyKajLGYvei0rwX5znjN1DFrqoGqUX8kFS3okB5gE/BoMUtv9lZVUalbN
pOunOUQdopUiKt2Snwyxz6F1L7+bans/ZLC2tIiQZz26IYgbqB/52wIVRHNLEHokQ91kI69FXr61
agu0uvEsGyjXlq2YcmtvMDpqPuM6fMnq6JV5ypowYHoTL43Gcn6PfDaLE6D1Y6CzbHkH2c5wIWfE
RhyLsfv21Iqeb61+aMmQrJpcxIYn10lrWuH8KlecAL9r4uFZXrcSZEZWxs1Qdc1VPS0b7Qf0mwvQ
8a691LoCkJ/Jbm5WxD0O9RvF6C5XvZRy+qqxPxs1zSC5+4x9DPxc+THHiGvPezK8ofGuT9nvPA4/
ZWafZs960Ei6WiiUMZwCn3MCQB0opnCLjWBXhIGFHHR6cpXDXJjY3g/0cAfLvu0XhHVegsldAhXV
47Up7PPdQzM7B88vTkurMRgR0UWr7owI6toiO7WKGhQ67+X1JeOVt1nUAGoL3yzSuz6AmDvFCB+B
qbiQhSnGMLifuC/RkOE4ng00lpX7F3anPMiZ/kdBMlfKOSiKe2uZdhC/Bqu8sNLyJR5jaBti5g2Z
mYt4ovkfOxTzJIpsRUMzrlUyKOq/yJbIOCHIs7DyrheXQyBL7WbmT4JET6/1cJS7ki1aev8ghsuf
aVPOvOd/T4umRB+1szUhpjQwc0yMUCf81LSn9cJio+TWo6b5cLob0QVyikSdaNB1xpX1HDfVb+kt
x3yZry2aUOSkaH79nC7KRp5I3hvsBh0zHaele9Xbkxy03pve9f4o51turUkHkq7qjYiJ/JW7LIFc
rYCkt6dSK6q2Bv25GL/S+s9QjkZ6ZNRM7kWUrtmP32lJLddOrj2xDRkgfDE9xnKSOGHyGL3hHjSf
dqPxLJtkF1hTKIy+GWURkzNCKkvHSXNb0nCSFeCijdpTV9QHrAZudPzSu85nlj1OTXbyEJG6cw5Q
On3E6o0BE9emadhZoOSOhTrus0K9zj393YezzDFXkylKwKge51n7Vnv1GDZcjgasI1W5Fq/E6rNT
MWQnYgmydsUp67RAbstwX+Ip+1RjlDEv0TF/4/bRVY3wil0FmCjc6HpPoTJ7DmXHnKl/GGbz0p0Z
RKlAgNWPneXSHq5skxQzGVYn0SF94R4IqfZKP13J7viIXTUrzzSSnnXsz8yJVqqFCeRx52r5jega
EXrc8cCEd6egFp6a5SYrdUwwHpjvHCZLY5/6PazzO9GbYivFZhkFXaMmDh1uibiM6wnq1PMwMb7v
M24gTs0wG09WnYOmQJKRXoBfZ8RkugLb19yKsRHLJ99o+d9job9PRfctX54MJSFushHb3YkhHzX/
p057YLjbvThFtVf+zhbnmhlj0PivKp4izZdAnATF8Z+AHaNKzbgNGW6RPDlkcnA0gquUVBz4LnK4
9E5IHss7y7iwcufEANnfNyCBsmYit84mLa6ysnmPxdDIWZBrDHgfhmvfDr23lfuQT46AuURK+CgS
nzX9TeIsOzmoOedFVlies6WZzizrxzbCpPnZQXXprshxCPJTa/e/zo+bqcfVFQEi4D3OP8Upk4Mr
29nM83eU7WTHZJFG9e+6RdFuS6Yg4pAyPN8rayE/5Z4UOgRq23ySaxuGFriT/1P6t3rrfDfDP2vb
+PorAJmbxlnObRG9kJ0BDG0JVmnQU2KYZfVtGr537n2O60XNoEdsDPfy6LoZB7JvPjOUTTHfy/ak
rRr0bX8E5lRlY6pyvdnMGV5m3dzIs8jNrXqztNp70lYElcu5VoygCLtvgDTp7lge1+NbZVGg5dqb
WUWbjihCDK2oANEamQoqV3TfxUfXKje6di/Wto+qU1JW8YYm2oNCwxcszNd9iGBgcukZenMg6ipD
jEFe0YfhPHam8pPF/sEoNoNaP7kuY3qc3mXMTjlH1LLAygA/Xn6XWGNSlo84v+0TNUhMDrMoihmy
q0z5ksMt3q/qJzepoWzkSqK6mNZdhYss6dHVtOu0HPbjgvfkh5ywBa9VLXaeTveaWfzGTIWNeH/M
ml1rQ7tvZv+nUFEJfaQ8q66MoADHYTc/RZychqHfdFP4DKDjkUHmM42ct1JzmqL4JWkiWlXxh2cm
XWyzfaMIxDGkt6sv3cfMAzSI+XLgFQO+yC6Tz8IByjweL5xBDTo5vvhw9hC+lpA2g21zkAuAGRU4
Fi2FU/uCRgxa+c6lHfY0Mlz/+yHPZLh6Sjdyh3Kn64dsGvzM6sMekTvRBxHPDQbNxo3TN3nRxEPs
MurE/a7z5qBurEMf4xBE7SPTSnRrW4dYR08T6uR+RErAoiA6HulhPsnTh1NDKsV8lnuos/w3xp+1
5mvVzz/lTyC5DphF+TF667foQhjTrEMHXfHcV5clpynr4tuwTi59u9mMS/HuA5anlx4zPWpgmlPQ
dNN5LHeMBH7Jjcvy5C2twGbRA8sNhR5r5utTIGsW5wXyrN6F6XI3UbzL6uks7xf9vKc8vpMvKCf+
mF7NYzXWv777Ac7Rp3ypfM4d+nNdvEBvtGmU5K4MkZTF9n8GdG1VnzLffe7iJQhjAj1CCSV+5hvv
KkZTNYqBTl+jp4YX8OvvaRUBbGQJjHnazyVI+UV/9gh8cEA2ZV2/dp12bN9HP/op8YxKMz7FjXLl
u+oVzPYHLcezqtPvCdZ2sUmmvQRit6epAaLtoOQuuAvVczbiQCDlET7blOVBbNzUhv+1dM5JES9p
VN9jn6F8fnfgipyYE+D8SkwuTtXo5I9LKeP0VgCp7jOVjI28N3vOx+L+MOa08ZOadnFuQKxlqfnf
dFf14Tfj42kWiH7ooRRg8nUP+GNvrSZW7Gi9ifQmmHER7TkJktQlI7GRIyunm1G9QFfbjyy863AM
4zQBDbu+Wk+lqYMi4b/L62JhB/1LHARxDmxV/W6My4noFsSWs9IR0MzWBfW3e1lAujoDw4B8J012
/uj+GL79tdwyuEDfU4xziTcsP+WjyaOSGkz65Q/zEJ9Sgqx/37GL6UNTXzKn/c4cTvT01g/aS1vO
uIvTS9ty4P32u2yXY4UPXSfuq8kgeFNiEazi1HbEvlzDnLOrsBmoem6YUfhuwzjQlPRE3xNJCq4/
XatteZQ7yoanOZw/oagLMj4hz1DH2F4HoOK8PiXdEEQRMAnpyeYjSwTC3jvZ2+fx1yZ5FiqE0k58
cm3vq75JSrwF1klelTuBe47q1McSKVtBapALg+613qBXL1cAN2yXfDxCMh3kZffIWMZFncxBkyg/
BuFDoo3XE8D+U6T8tCRW9cgV/tWz3KcsSAuCRtv3l/IY6lycXLfndAIol52WLmbEmJMgLqDYDUfH
ZAM56C4XGTDVkpwQf14yEJnbXRhm8iRipxFNTKhxNDoQmqDR4AGK5jcZHYGrZg+q9LeoeFjHztqd
CN/cx4E9MUABolcSJ4JyeBIfk0LUj3Wt985B7Fo1jMc+x8Eb+ssEKI6iuqE6SKtmdopyDHrL+CCQ
Usk0HuXjIqZ2Ee498oGSSxFjBFbZt9ntJP9lDXO0EQtkWO+Rv3wMfMWCjKqVc0iV+YJmxkeSPUQO
7BhP4xTqlUOyUU6vPLGka0wlv4kZOxSbKa+vOSw8IA+HKH2ABmYrHtOALyTuiQThkibMm+TOxtPE
Jt7NK27rcY2H/3NcQ5VRwNR71Rf1KJeuCvtg52Cm4sRUeBDlcmwHOvQGdeukUaASqflEbLGNxEyS
+f6m3emwdLdJByKG7OwwI+4DxhAuZJFhz8IEFVixtH1SlSkYwTnMsxl77m1gWnwoSUWU5XRBXeUx
tObjZHK+Re4T0hiLuhla7Tj144VW5LSizEHGy5OcNIyxkVeX+tzeiZQCyHnRqQVjWkYgp1lOQzP9
YjjfRDWIEHZMac+pvUocrfXvaXWUT1ppvZ4j3XPxUzYzEWZKOi9XNAyGYTyldEzavrfzHX2fSrKv
Ivsn2r+0k+dRNy6KYTq7VXGal/4sr1fzDDdx9CpWQJlftK46yJ/Evv/mYCXozznJ/0c9ITg/VbBL
vc58sCVDo2FZ0vKOEZH1SUvF21rjdCfnh2abIK6NU6P7IG50t7U2HylHBLRyuX71JUew4iiWE6pt
uHf64ouo9QuEAxsQfkftHkStxEtxMsohKKpsN1vRbRRHn3pyUjo1GNWIZKryI0pDq5Ufz3Veovns
A7zRTPazSCeDfqs6UKBVsj24qVERDEkEcijkHOems6sAJcCoyYI7898+JWSjZF99Rf/Jr8rwBvy9
g1xujOZA475lzSEPQCw/RUbks6pyDenBl2x5mkyHOKW3p/1O2HlZCz29NLX2Q77Y4rpFGL72v1Z8
0AblZ+puzfSnKPunwfIO8iT0sf3qJBbC+Azc5pvYhyGe1y/Sov56bNOdV81PWg2eHWs0Ge33KjO1
cjdTgJUn82cjEN3PIMdT1XYX8VAcOvvKQSOIm7mqEa1j1emBttwf0GZP62Xm+mOuyTqTEORb5Ftx
Zp8aUFGZ5EUzsCjwBhqG9+qSyltGf6O6zXNL2lP8DvFj/Nr57JMr+V9aRQLKAgEdQ/t4YFI8y+/1
0GaITfnJ2faoRfOyOqHhgs+g0+xMOI+CQ+rIgbVPsLgeGPw9S5irLcVVSaP0qnJnh6DeLD4dZ7XA
ktao4ZiHp/qbUXaJLiV+wcP6ATzivk+W7Ro1rsEdLhfdbnGlBIkf0TcIjClOEoVOrti+6gg7s5zn
MBsCV22uAJ+9KEDFGnmcmtvO8KElm56l843K+5LfWVOVksVcJvpB1M+50Y70dtW+hT3iSZH5BdXp
lLtOoYhh2tEVZarqBjZZo/1JMcWwwweSu2rt5XZgCrLDupUWJPKpe+cgx8TahxxEOVMls8yNISc9
W0SK8b6OwDl23PVKkoSq0AhT/N0a1cE3jv9lUR28vriMt6a53K1rkQzebzort71mXQCRFgyJfpTg
zwZxxaisa1lAYDDXekJixGBoY0PwhA1YFhxSQA2zfwCDfFg1dDfd92z/BWpJ1Nz42BGv9tdIPsGp
bo3+0umMW7vy1n1Zg/CV/UJ/lqjfr5OT/KSmtm8N57J362/JDPDVcoWlL/aM1Vwy1vQrCfgJv1xl
qDJtT7Khkge2B+XKKRlGlEiGLpgfj9g+gUt4VmUm8TIhDPFRGQUZRGcrxQ6j1XD2ucdOh4LOv5JM
w5plSNT5tVBsRtSx+L79i3/8qxbOi19QyCVREIlGLWojoL/r1cjzDcVjvN5pDUuVGEyxlFOpvnex
+ZVb/s+IbiC2+nGHjx78BANv3x3D9S9CA2axsX4Zi/o3RXwGywdnzQfKEtcwbi7MdnqQ3afrMBg8
78ULmbTg6pKD7BGBEb0wWXR9OJ/gQv1k0/Dga6Qq0Ryl7h3w1yKzfXeQJdX9+zTydWlP42004SZh
DKcaD84A3BKglm2eWRPI4N4hK/LLJh3vpt5/INkCqATeO96giNeQLMeiiukem+9T/DG5h0yO7Xg5
mu2XkfM2jr7d1+TLvowh+cjnlnYBgIDK7HcKAR7nhCmsF2HdFW3FN+Xcv4PzYRGkSVbHsMs7lP3V
urW99yqyaQJyX2ga5WTSQxJqOfpbo+F5uSZAT8u9FKmARzhKMkESjrne7CB+vJEAoTCN22kxL9vZ
RPi6H0kTLrN/WJq95FrEC1ngA7J15Woi3OkR+2YrXyhZFcm2SOlCODnKab6uSHtLfUXSoVNU3BsD
h8D1N5azPEpmZCYZQe9GvKE+SjOQdi+qwq6ifQVOXIqFgQo18KFept9032JtRGvIZ0QFUZLfKm56
CxjTDLKa1JvAWXrXBdJzWI4i54lhgwYJ2hxstGkPkh4JEFcDmbiDP4wQFTjcJ8nEyD2D2HWaqIUs
PbM5xKCh/pdbyy1OZ8hIiK/8yILKd8QRlH7kpAmSJdFu9c7OM6w9XIXvq7KQeove3Fap+SXy/J/S
myr/IQ7DC6dzrxjcvKbT4U/l2BgPDxOUjwtB0F6y9XBxqXoLxjieARpRftrm8BkC3YyjUHvpKe1u
40Qnz0EAYfZnjUMG38mvCwKvw0CBfS3nCRTu4C/jZ063drrsKusENuiLLJc8iq7STWV8xsSlklMS
NeZ2/tZxlN1igIFFvk58UgklJeKcOmufdu5OArm0sv7So3MMpYM/o6nJgC/xtU3GRVxQu3d3Sjvd
yu/iH685Jlung6H5K/HpbXkoJnLy+ZS9QMALWiOLy511ksiwPQia8uluIU6WxxA7k+Z7b2oOUktc
yxsolUYagzgJOW6ahRZSa/IZtnENXvdmgC9qNT/ww68fglztEencrkti1ulaTVu1fuQxRGsSIgyX
InWOPR9pBwpotQ6qNj5FSnk3hsnOHe3HBZg4MXAlBk7ez8byOF+LhdGBjE8fZTdXRYQqWQseU3g7
jP1liBsl79HnELQuyUzPfuz9al8749X6Ohsr+yzyInJTuJfKkL4p5meSDN9o1d//JEkOh0clZu4P
em4DGOYDW62s2tMttKM8wVBCjWngy6enOSxlOeNLZhNv1qf1Hzqv+vbN+jceKQnJ1cGrenAjuoYI
jJQOvWmrL0OmvMl786gdo2mjZvWpFugiS1ZHKyBxg0ob0M0nuahfaNuy6u5lSSwsdNUZ6x9C/URw
WWxd413u0QtJF/Ms9EiuTxm39o4BilXoXSCPEusb5LIjczZrhUhcgiHcT55zq4Enu54D7kjOhNyV
KPvCIbvQjs9GDXsS7G4DFyOWu7VNblUfvYNwuijJfPWvtzL5DnWu4sHBq48bPiRujaztokTgI/Qv
mWSTwOEc0r/NYLM9qCerH9l2q/6TR1WLL6a+ZZIH103M3NBWX572Kflx0R6iH2lZePHJ4YoWlAz+
Ku2Sb53H/jNRH6SiBJ0Hqd5vUa2ibSXAk59+D98ZTRFZEt+opH4lt7vm371iuuh0WL6XLzGP/6ae
px0AHT/z4Fw4Wkp3V3mSnogiJ8USWkEazvtmiK/Wb8bU06r28F+Znfr2k9RHpS7a9CSQMAT0Y7F4
gB6ak3vjFeM73roccAkjAeLeDS3RhRRf5YW17SN/9/30Y80TtySskt4j7V7sxE+Gd/SQYf5607he
Em/XWbh8WxPrt3rWWXSpyKcLGy2IZcbFU8353vFBAsQsg+RzcmQvC8x0plGgMebL3Gju6a6kjEcu
RvIKoLdddUm2hyTI0ekj6SHUiewrSVG0nIMyy18961v854KQRlIAEu7A7MJwGj5kqnNYezyECme6
JJqul/m99dL3wvnTchKWd/D6FLnz5HXUCRQUl1Qp1ji+3ce+9eUBej2Y0JvqEMcR2uMG7BpKXvBb
HCRI8DS4vLr4TR2Hhya1toVzP/6W7fQRT9OLX/MUBnVW+liAI/5SEQArVwDOpVJHjTlUzUDpSaOD
n1SXy71U8LO6PjSafdIb6FzyT7FG4qY1nXvXZck2iV6m0PoQD18qMkZGjdcvYWQi/YLx8iWHDENQ
R6Jb7AEvRRMu4IRgjtParRFN8T6DJypr3dVTXFWJtGukqFua89vYfgaWcHUXMxS16ZsbPUtvRJql
KiALJL6Em4P9kf9IYXA2+0/fPKyCFO3NUv+IR+22yjm4inmIaoIXrsVqMW75KVIz6uFnPv4VFOUL
ut6FmLMBH5iYLxq/rWk4AO8tNky6BqR7QCy4/JsB3euq7rV1xksrKm/EgqsZeRVqRq3Rvbjlh7ji
8lE5lbK/IWDkWmytiSJDjT+mmSm/sHwxc+sI8q2so3jrEi0tfUgW4F2KNTBUURTA7tOjiRlrnmey
A2vvkKgHyEovljx9YjL3Vp+JkfFhQlQJnIT3jIZpG1H3i6qubyyu/6H5v/J3cr7VlERz1e36RNsm
HWSXvCbe36pyGOU/5irT9vUaZsnXKA5/U/jPGtcEIO61rz8lCtMrvgZ/Xo12dlZ8rZrEyNBa0tu0
aMlWTaYHMbH/XtfxmeyxGGwJL+Wl9VnkoTRdedJtCFFw5NcXRWzmOH8ovQokyv4sqyDhke1bGy9W
HmXNRQJlkZfkWzPMdylMS0+ElMbCtHpv/dfegfTaOfm5e/ir7pHjkqJR5TLHqjEg6vzYwLA6brbK
1Fqxp4FGSq1l2FyNDTRY4jWI+IsTbD0CcgqY5YdUuKRBSZzQrOq+hi8JnogAvgnL1k1vMlLOKfi8
zZNucQZldypZmgKQsKYaHmT9JJpd18tMoE6+AlRrl8Te9Wo+JMyaTfUIq648vJylgWpJabQ3cw7G
RJWcRvrwh65/ECMgxqAtP3S1ezELumIkIrPNZx/cuNXD5Ojoon3F4aYN7SZnelxIOBvcZ3FXZSGl
EcXOxu+RnlWqo5IvrMeQxPGzUrAKeNkHSeivKn525zcnftF2/5qXf02N/JQK/5TCUdnsp3a+m/H5
6848yXX6Ij0mdzUlL/k/ubW2Td9JwIlfH2oxKSty9yxtLDBnbrQ1jAedKpNIqFSLpzm67efuOtR5
GPHi4rr6NOxraRPLpOQiJldEromzW2BTLyXWgX2BzKsk6NLuwwB8+5/Tura5iEzgpwPgCHh29irB
phwFcdSULDkS+YonKH6tVEOlQGygeAaPphskTcrKlbtH/0DIUB/kyZ223aZ+xOAU7mo6wBezkSrv
fwYwV5Mg9ttL3c7v1qqHpKOl0uExIhavOkIKNVZcvA3ZoxgvnehOFJdhTTf6Qm96LXUWtJZUZRZF
uwNb/rKDyGPso6ex1a4guVkbnSwjCyQigyPquQaOV/o42sm9rSOwCwD139TSAZC1W9OBsZvVFxGT
TZnCYmOKLHHG5NGLKf0mUSeHVjTyXzMA2GpJZd2v0Zboq8lvHzNFu9DaP2cmywwcevOqUbStyJfo
VWm9Anp72uh5+KlH+u2aNGJR7aa918Jxa1b2d/khaZD/PYpKMndfgBwkSX7QALfzkN1KylzqEVFC
wnOJbpapuCmJPSSNKJlNSXxKtk/rgEE2N9YpgWeprN9b81UyhrTQHmZ7ZOWdtSFsFJcqV569yr1Q
8/Z+lU9cLg9uEk8pnpgUfR97MCCxTOLbFap3E3blGtjJknUJ0pdzdhJjXP038dlkwTwVxPyIBIka
yL9VC6QdrJ2R/tzgRaSZ+ZYUyqoiLIVMJhki5jUAoqchB/btv9WWPy2S8Mf9Fj9Qbm5tElqMx7nZ
9Q3YMvYX/AZvHdXRtntfO/2kVc5arrMMvmcJMbnLmE2WpDGAxu95in0Ri1/n1WHM93KJXJSV2KMO
x+9Lgm/ZuYgYirG9Vy/6XrS/ODaWWJbxrTjSgcdrb9bEFOeIPmhCLRtGtfFRBzBaNYtraXCQdgxx
GtduDR80/XR51ks6Zs3uDuCND+mrks+JcTey73zqP9c8Ai9lSHOaVbdSvmmN9qK2h4e8BWRBfKvU
qx+NUIWrARWlW3/lD9MxN3HmvU7dcpb+4MXTj36SvMZAzmp4r72n7iEz3MkNSQNY0hdHQ6f0RNcq
F/nvqNZldZtMNMaY5WOTqRdyc7ZHBYPAXbbBAkOa4FfcZTkpcmLcPt9IIkQMQqRaB8N79E3j06hy
9HoNAbGzllrESMgyx4NyMy3VpbQtSsOfW7nMKUQ72VzVCG9yAx4wPqsbJg293o/8TGdj7wP8AYNW
IDqJJN1CFbwi8zCCZClnR4yTfIX0Eepe+VBHI2iGf91mo8uksaLT4fnXDT1QXzaFtiFpf71uOuae
GYzL41AXn/K8ouHA7Zl99UusgnSPGZ0L+1B/L4ZSGlpaSwdjodyI12pp41s6va+u/r/7uVoMnw8C
LrqxRyBLCvVSNlw6NsSAyIIPacQaAyAsDVGrwaHSdAkW9a0oUpGFAsZKczzJDkkvsXx7zA2acFpE
VJHjFPB6GsXESZbyGgWo2DO/pFQpStRsxuc0PpPQ7+rmTepyklpPdO3IUOpHUt9IPVMqrCa5NhNM
8b60LjXd2WdTTPa9u8jL4RvFCUkr3bBduxsrWlnJ4El9UJw7Y+wufDe9lyK24VcH+b4OThmnsW/D
yfks/Q8pfIQ+gShRibZMQGnNtx5pxLAezuaUfSU1JQWPEJD4Ru4byMxTQk1F6xrSJuouG6M9zR5r
YdgmXqYB71TBWk48zpAyLRcuEF1MvkiTgdSJ5GfpuNdzZF+HhbE2OiQ5MXbY0BPq9I+GbQCTTiOl
2habqcyb67xssyfDZPa8pMTwNRfqcwtz7Dmym4vO0Gle7OqFbsjBfTWiOdlZxljcTQx93XqFM+1o
uQDN1gXmuwAI9gSgweX65xAK3vd0DBymXlkuvDz1n7rYsK/MolP2oF6ED4zMhpcMXOYfKdnZjeMt
9Xm57vp5OMeq+Zvo4fABuxGg9W5fPOhDau/TYlGuZs/Qn5Y8M5ghMqcDap3BdG7YpQxj1aVFOor4
YdCy+tUZ8HlrN7WA64+iO0tTil1OUvpVHXV6I0F//rER9fXPqYA/1UWXH1otdS76SWmf8iTPrxmD
nPch9IMPdgZrZzm9CSQQUk3yhaYFCyDhZJv1xYulMc+qReVyEdcw1y7tjkQurKmkkLvKti7TbCw2
xagDnN4YykezeLs6za4dWJdBIW++YXUSwOpOvYI0eUtry7npp3TrtDZkLhmDS4yPQfCYjltnjsku
FHu79nBpmzdYbGC3yd/jEPqScun7DUQEdeGdikbFrC/eT5TH8ZYSbwNRR9nqBvg7LIClte++lr0P
ynjb0gWcdNEhV+cPv1J+TQtykDjsboZpfpraEpT0vN/S4LvrLZ5cAVaBG4I0qletS6+0qs1MjRO0
Syg/osraNKonKOHHMLX6fVzNuJPJ+KIRB8Gnml7UULhuMqOmnUqKsG3+NLnFY1prX92g5wAulVvB
Ba4AIrzKGYLeKAsgdg1Ulq2WvBcR/EAVopGCfT4KIXZWRButphvAafunmgPNTEO/+bVLiDN8Xxi2
8vC5UzV1b4/PvV4B6VcCpW5qxiYcPXevzeRKpx5El9l0ehkkZy4DEu3t4C4fenNcFtPZaH4Du0xP
I4o6AmXlzTfgNjwSUhP3gOTP0DIMne4dUOKQ25sPi0bamAbBlNGDjTkoisCkQ1Tl7oo8B4+nuIbt
E8LlbNzr8T0FuPFCBTp4o3YweQL9wvLZlAoMKLRaouux6YsLiAIeKeh+AJ8dMkx3zZDyh0Fq4sor
QUbwHe1DszMaDHMDG3autQIpd9P3no5hsMsPxoAf6tbNFUu/C7VQ287+rAGIfV3nfCHDrEBws6t5
v5wig256GmL3kxLCt+AXfGYgG+An+CpAeXlTKb4P8Bp68WRMX0BL6yZZmG4pIG6EzMb1GUwfZ2gb
AOMP7Hp8hfcVevjwJwzH9kbTH5JQsa8Hx94RtFuXWFKEvAbvgGFx/dL0pqe6XrzLyafusPT3TZZF
Fx00OVuNeQByTNetZWqXgAo86oPyqwOHSYOpfrlYL7XA5xexHQKYqJzNqDu5NVgUkGzt1v9YWQLh
91W2oJsaz2m38DBYRgJat3wfRyyvVY5QxdS5ClsTXDoApibh92h0N7o+QvyVwu7eLcrWLMA7B259
l2re/yLqvJYjRbo1+kRE4BJzC5S38lLfEN093UDiE8/Tn1Wa/8RcDFGUFNOlAjK3+fa3+B61JFzS
1AhT+3c05KwO07w64dSlcJpFv6GT2PMndG6UuDq1YKbFS3t9bXS3ZDuGfNmNZrsfxulS+8tDLLEc
M2t4B6F5B/L6kcfmsy6y0E/Wz85bUY+nebAwMaJleFPndV2Fmak65HutA88oKSLUglaU5tVIu2nF
3V0vvWiscXcEBQW6dRQsAr3cuGNB46XCenAVSZTprrg10sRIAwZYmBBsuvr4DtQkDcQKEKZ1mORU
bb5rWurgRXXrSxBx1rCEw5qtONw7J7tS3UbZWb2Fp3ZmEjSJWtxebtzW4/rATnX+VqEz2s45/KIp
vUrT+lHkI3XhvN5WGtCXnoka12xiaD9uWLUDn0bTQmBccJryWAc4mu10DyJatb4y9eicOy39RLCz
Rhl0Bh8CWjA7zhq4bdvS2PNQg3ZT4ApAvfgzhrZX/OgbY9zPXikhuLWY5v6szJ4noK7saIbBiZkB
nX196+nTRhcocCSDBDeMyfKdgaXmI1psO/8+I77B7ILp2NrEedo4FcUUFJSpRVZHjUuxKS8kfpoT
dbsg6XVcL1K57VeWyWaE3QyQIuj4OgM7Ra9UycPYxnAnrSGwxuuceD+YbJzDxbK4sg6GyO4idwJa
WlgDC/SkRXqC9bVvMt+X0iZ0cTEXLDQZsKYQBW9Q6/H7auMQ5y3O1XXnlrK8dxPcsDnGiltXNL+o
w39Ow+sINjZyYwgfpaF/Mfc4Md6Ay4Hhvbj4HlG7aPZZKQwM0/k683J67kvw3mSapZvqYb/iPb2U
GPv4Y6gxlY1Qq8Z5MOudMJ+6NtRtL0xTnpgpeQgbTdBeBlym0JdEFjiEXCCiZREAVRA26B9Mp7Ej
Nd41mU3RHD/+xRTDwFq9tg5Epo6JaCahqrCRtr/xY661BhpoXuFPrJlGkI276E48OJPEGmzdtTyu
02Ohh9jUaPLZcZM01AxWdQv+nOsvdaSzEbJZlMe+6/6mQ76Gdjs5u94h+e01342azj53FCNC9DgH
qp4FBoxOxc26ggevxA3vmSnC0B19W/rbLiF2Kv1X13V66Kt+58gxTBy2Jv+hoHQM6UUF7FGL2E0g
LMWRMcV6DtDTZOnbrs9eYCTlkSKf54+cHhsNURkyq9AYgLU18UY606smgDO2wBIDqi4kQtn6u5gw
tx+s+0MoiRpuYxjyMi7DDxyfsGsyUFfkBUbQWVEEhSBI94vsb+n6h0o0mOYBWAVpgjA5nvKwXB6R
jt1usjYrtkTyWggDfNt17JM2Qw3g9v5xtfhpLpY8xOsESD2+B2bOWGnGGkcRuijVBzXfeS8xlghw
8luxDlxLy2eK+pnPcm8TjPOshRjFY5evzf5G/IxZkOsxQtk/t3Qzi2OHQMBS53aAmF43frW1/F/9
2NJxMJomqkAaKe1PPfslIVD9NVpujHIJreuQC/oLcKuxqQ+pExyb4TPPMBlxG3IlLBSCZQVsLLoG
D0jYMY250bDKpnYi7l5pl4eaEXk5lNdu9P62nfobkwTQsJKXCcFaUFcc/Dj7SYJE07jDnnAgtmZE
jpKq1ilqqP0m2YuKuTlUvETdaT5vZ1N/9xp8Bte0/1xrVu+uaf3ANc6LptN89uTRydQtZnglzIfx
xRz0PwXZ57I8zA4zDtS4j81sdEEjbJ4CJhmtpiKs8fIhMLomSDBU3XB94KKq7iMGKMlUyVM3EkuJ
UoyR0Xn/LM+T1F9KOg74/4xb5TR1ZCbmad0KrEt3oveTTTwxaV6PE2MKM1fANfdNzyOUmou4uc5c
hEw6o2GY3JVhHtY9sUwf0LeOxYOiNvDMV1ZNvElSEIxN4wWN3d7LCclMPpRlmGBduFOeca1d/dB5
ZXlJBt/feOaxHwnCh+5W2nYkDNpkaQJkOh5VOEzdqRybe2Nk/qXT8i2K1jAxMeofB/yaMSMyKhKT
ZCVLrLzd4Fh9WPyD7wuGOX1Cei20Lbac9k6a9W0oadPMuTXAlXH3fC4q74Z2GXl7k9VqvhjtvC2M
hxPAaGc76SkKrIbF0zyu2FgClGHskmV2yI4SxMW+ZuqraCi2SoqGuO6rjTBpUpnmsUzZ7JL2Wq7Z
nyUtHja/mCy4Pc8yj8KP0ZdWNA0aeBw1TLv0ERvPqeiiFEORL3fGyqDX0j95XL9ij1h8yA5AXi3U
fC4fh+/TzvVygoT6NS0FjV1ZWkdPq0jdV50izzLudK3BdEta+s72W+fJV44eVtgd7NLZdJ6+3wM3
8QfrAVq3cJCQVKaQdbHFbU4eptBN0NoL25cMY+XQCeky8B5T6d4qOL5hPyPQjPXGuVl6HEklD5U2
zTDQOdTF+ICD0Sdb8nPNwBL95uR/B7yZ8pODtNmwtA+o8X2szE/sFc2jSLQUCxVOAbVkOMS2ddDJ
uqMhNlhvFd/Y0CzxJ5MG2VbLZBXGWgzDPWfQG5XleAIuMp6+X7mwz5sgHhKwW8DDo2WJvUM+VEjo
/elAfmOecZc0UVHyKh9WbesRvkUGYoq1TsTWEstwoKB57GJrffcXJ4XIpfc7BJzWRzJb29JrDbzy
MZSKH+woWDLAIJp1a+tlHK3szO9DjgobG+75T4bETHOXYIGmcosVTUer3LVydp5nv0U5bwzGXozl
LRs8ueG7kodGE9hcNXa+nYZvhqf48hXNdmXo4FxxIevato9gbhnX1bYw6J9awHB6Fyozw3LZ4k7L
6t46u7Jk5/IACc2szrjwuvVHV85PhGVuovZeO4xsp4JtepzLk+fNWNaN+suszdBevfhJZdV9wqDt
pZH4pmie/moPzU8FaOAJ8ETHZFoV3Jy6E4C5lPlXzjwpOIvFZeDDut5xEZaIhHmImmL0juaIWZmt
5uKydKyedv2MDYW9zcUKYgxrirfea8+Ja0GOqwootRnsNTvx7b3mdPUHcy8OKMebCbt48oFVd/6t
6Avxoup/vC71Dp1e6YyJx+u/h1jZeNgmX5mNZ4/ESG2Vqr4kj7OyLKBdpis9Q4PmlmEKseGJ0C9k
emXgJMp4zzwGRds1vRdJod7j4dnLp+VDlj8AgLR3abbN2bYSJFdiuFCYeNKLZLp0tIrJt4zqNVsT
4yEm7H+Z5FiUEx6tIW3adkX35ViFf5r5sm+1XOabJ4qj3uFy2rZiOQrVZoxf9MauTM3uSeJ0QWil
Z3u6I2O0Dt16sbvVgwhAOJlM5nppx8k+dRlpOR/qOc2YUUiT/GfrUXN2U2VdkevKfaxa7bDgJX8e
s8kJbLlq0C0nEBGLbm7czPE+HNkcYaDWtVP+iaVzrqXV/zOazg0dm/47r8sXNaceMyHeu8JL9hd7
7g93qtVPFp0/1ITXH07tZYG/Wt7XPP0p3J6SABW1DUlem4X2bOLGksmfMZUxAGTNW6Ms2hiN8SWJ
hacwZRT2kmC++2Su5Pez3Vk/cCbMw7RX6RUG+HSf25yspo/NHxJ/x2DC25KAEXcFzZ7Tcz/2mFyU
U79d5tjeQDMYj42+6k96k2L261CQl77EFGoVd62S+buNlGCHZjKmlaxRqz2IwUj3VSKVFxTd5J3J
WHbLuGR3oU6WocxThWxtEvn8gu2xfPYqooliWj7x6ui3tMjVbq1g1dSZ1+1nsKCPdMC9WtS/jpgO
dzvG2vTnWFqMEzdd8jLb/ouUOXtQK4zj4q/1m/Brl+B59Pffp900x2SWTLaAbWs2nekmEd4weoOm
sOlP4nEwNa07mXnq8Vjo8OVs/eIAtb8UCYM/ikJyt/bqIlzr4bA9ttN+XZpXpHHQGMX4VVNEjNJZ
Mx/Wn2ZIo5zCgAsEwTOn5JD5o3dLOuh8Vv60mJnzHqs5uXutfKMo876kWXuFDhI/5VjWzvAK3xIf
k8V42meDf3Fsmf1+CG8NDCGHTD2m15RLBWPoIov/xy5pHKZoslrYmypl+n6dV2+Xx4zdsQR1T2OR
Ogc3JgOcoGl9iHUSYWIN+tGlxPZRKVL6nLYFyw9BZR4xPvxVzPP6N8cvra2TvxmGllSR+vyd6ZjN
tHg/+hkhzBQDAszT/Gp0Kr+2hX4SbavhwKdv6r4qzwWG5pHAGelEZdJmRMbQTlbVMDaYWa+1ob3F
siK5wzE4MFfyFV3Xx0s1y+08VNMdcMd4n+bkqHXLei4aQfQIx3jbux3LU2I811nq3OxGiRsdaXET
edpuhqS/pPQF6hpBgqqsN2u9G4jen0W3jsRHrrMxsfQHcVWuzJ/hq6j7pXFqywIuOw/vptEG91kw
l5B5a/qEifMxW00Trytj3cTZvL4WiSCyw4I68fz1YrB3nIs1Vghpp+I5p9mhlrQ8WROdt6XNMjDl
Mcjdwg7iBW2obmO10azV6b8DnPjqZEoVR5g5cEOrtr74wM4Ikad819V6TVjV84AYCIBd8ng70Ljp
3FWRQtXFWz5reqS1KSRH4j7BICmOHACWuoLcuaruArNEOBZJsxWJD4uWYK8nJ77WOU7ydunclqTT
n8ZFHhF01cdlhJjtzxugPw9rQYhC3690wEgXEwHRoSviXQJj5sQkknY0aPz/++r7vTpZRJTnGsH0
4wfr46Dja4AosvkyXava1jqAonGo5CXTdDGATHWMcJ5Y44ZmJtt6/GTV7GACLHCsXbczDhX+U8i4
1mxDX1KeY80xULMraqJqlVefwpKXKWys2qvfJepTV7LY557QN7qFdy0XZtn7o0UFMGnmyFwmytFN
ttxi6pJOoAn8zGyzP+W29jLMMxNOTtHvzAbNtmbUVDVqSGVm3J0B+jyYZUSeY5Lq0ei43un74Fo2
ykUzL0JTtN4ThrSEzG2sbUWhuU/6471eH18cChEF2+qhtX3vppwio69cjGBoXHE3tDpoKR3efD10
0VOefeXfrByO1LwQliW5nj+VaZudnbS6g+7Jn/oWK3qy9Nsoy10lvaOj1uosRQpvPC0XbhKGIRmc
nbdtr5ECPIAazjiSuVuy2EDKU5fSjFs2W5YiWrca+V4JRbXw25/FYiVfbUVR3k0S55QJy32n7RkU
pL7ckkyrrrXjHmPcdo+m3f0paw2dUgp7HmswP77MkHkr0V6FZpIvZPA2h05PGQnjGlZmc5j0XPwD
sYJirV/3dxuLKs3ANaVz0vEgcwNfkIqZedxNs1Pmrk8DU8QMNScNWS4OGDYl51PimcllylLMiSiu
bsZJ+cdFeOuu0PHOgoK2BINFP0rok4+HkWfhEWDEWIOJzZAKxEDGuOzXmQpDZvX7jmL6zkgqCLxo
qM4QFHdrbaXX2Gqafd5l1JAN97AqHAEGe3n2LHoGToc7Gdqzd024N5AviIrtEZ/ZfHq2dOM8+IVD
TENZc8SqFDKi9Xcw5wPOzsXO4LkOEJoUt0K4nxN3QLVnxnU+usR+gbWk1r6NydcIgk7gXLpb19+T
GNP7PvfWU55aRrSa4za1MfbKhmz5LAu2mnIevQP3RIAIULw5uruPPXOJOizNt0qPB5Mc9kEKfjiG
mX0Zn3zs6G+t01Y3tvFlW+TohmT37HuddlZIxalwVP2bL/MOW7tmPv13IIpD1OxpyUZVVPUzaQ/n
slbj+fuVPTFYkTrYaPl8QoyMs1VdNeZWJuVwVfDfdans32rLQaOUjfu0VB0GkXRCRgs7vgk3+usE
JDJBT/lBnPMSpzZqZI2dr25jc2vEa8ESQ1MsdIgHIqNOtev3gUf+BHMsxi2Zt0YKXsc5M5+HbIaw
KoZznKf+Se+sMoozo99lzvzTd7Npj69LE1R06XZuUhfAFrOdpvlqR+VAx3o6997xNf0YJeaDelMA
9vWFfBYJfQd/kPB7TZe5SIeRkLakVzjoCy6jQ7q8rEN/FnPzx7Qm4+akkTMtzcamGHNXbhGZRSFA
tZTxVSNlSGXCTsgQ5gMEyf2d6cH3Y9obNjVAbAO2ddljZSGlttdm+WfQ9YY6iXdPEs/BmOG30hr/
JAqAnToSUWiW+U2vNW6lbPmjkuG9S93hbQaGFSRcv/eKbl0wOgXlIyO/Fr6WXydyZOLZcby07kE3
kj/Q2DEVxl89sHlg2HYmT13Iy0B2e+mwq/DLAOCAG7+XMpyRO9gLlUQfpOscuhpJAsRHp29N8L2p
80mhsWaS2I53kF23QwPdOnWpqHpWVoQ1gJ19Y8Z/Xc862hZdAALlj8eLRNfq7VCUC5llnS9Mm2Pv
WC6YUxpzx/ZREmamyTVbUnr4hVn/+8p4aBJqq4oDFgPstGUixo2YjTVsHzceKyU1CV9dv8++D13W
uTtUwFDOjCK5//eDhsgmMCB77luvzyAMNIw+CMN8AHIjZ7b8+/eZBdYy0ps+332f+rPbnJtF/wf/
1vhJz6zHmDy+VlgM5nHWfBYOFD7XnuNt9jhtUoaWtKm9G50D3L4ieSzlu/SN6beahi8xWPFrV4t5
B+PB2lNISV/Y1pHjtA1c24SyBW2Fxl5WcqR8uKfrZP4YXfIbxzc3nuWY5xEU4DU1am4xLS/P/lrZ
W2wf5eKSJjbCvUKXBBWcdclVzjpU1gcq2cYGLKoLJObYlTBKWhJsKYd9ZQEYQubHUIxDy5JaqAhM
K51PSZVuh97Wzxo1dyqdHTujWOr33OlRhKVzgnUUMO79omnLDnX+nyKvVwrkqRd+5/e4feevCfKj
2h+ORrYQrbK3QXiYmPSZ1vguaGVQfMIgclqNUzot/gaPsJRlj9Brnu3iZD/ir+9X3++tY3OMEzR2
0sqdbQr1KXQk9tZGAo5YraeMJs6DBpHc/ZEYSFtUckvZG7hlvHlH100Wapn2AIT8a5zX1otATbSW
qbrTBjNfJvy9oympXKzStfmetJmZhLLHr7Mo6/W8ODMeuA9WavmYzU1Hl5jx8QPbsv3taJhfse6O
R1/l01F7HL5Pv18V9YSgnsTvgZ61rjMrzJkrHRIgH9xydY5YkCCmf1jGf79KFkpuzWDTBuatLKHC
TTtV34qlas7Ujq1DSZZXTyfDu34TsxF5dLfvV0s66vtxsOlotWG8SOdU2dK4lH6O9Fbg/0o9r8hp
AMfjc93gEyopdQU4VY/PsywfJGPn1gqJ4w0NNNA1B9om7gbWzHpr/aU/Ta2Oi/icXmifjmtbnrjq
5W5MmY8wEY+9eQal1HWQz0mGxEzzMFq0jCa7p6UlA0/TGbDMljny87aKRjWZQV/QAxxxD2UHIGSx
zTn0hm689HlmXj0QH5XO6IRZti/ycSB2xGkMPQP5WI7htu5HRssE/GwtzC4M5k3iKnZukerhgMDC
6PQqEp45/FDwBlD+KQzKspn2vxzTC6NM2g53BzMa7dZ749r2O6MuIMObloc6QLmI77V18/3T3MAg
tqKqGzlLu0sMU31KCjlQHbTs6vbG8haDDpq1Wn1iRV8cJxfpHhOGOW7Yd1cZ6sknPib0oehTEAs6
Q7a1B53Zabt2L149VlSp3hbdm6NJrc0ZbX5+y41HEblS9led1BsqehSUCnbbqm+fc2mlp8ZWf1WR
/6bMqJ4pmM9hPc/NrTEsK6z1gdFkdvybLNHZUMWQmAX5/q6ZFvTVwxhMjmSgakl8QCs4RbFBYj+e
dBJVVuu+F+rFM4qDtajytymZ3GuGnOLRkv9mSJ3hr1mJF7+0ksMA2j4suZLhaMVqAwhB64OWSqxO
J27OcX5d85k8IJ6PXZ78LwApHqFI19YLDk9QMrTnBAsQBryX/hrr4/IDAQkd7+WcjzZVcnawS8Hy
HwnAnyG+y8t1nazl2pjiXmR0xVG/XTJLpLtx5Rf0YnB2NaM5gdM0y6dBlofgNVORY7sCsuWkv8vE
2Kqy8J/FjHtfboFIkKgzXi1SK7Nv511pgrqak7IdmdRNfGobtQPvd2DEX7Xx3jXkr6SycTVevfxr
jRkpx3n+1kxpRbTqqVetSj9K11gI+8d2n0zesiXZta7/vrJHAsPYvPL5uOM7oX2oIpujtUlgTDlK
+/AbBjocL35eEtQoqJGqY78innRtXDqdNn1u28a5e8ZnPpnp8/c7lfcD5axxVg0je3HZ3EEC1Mzn
u/V99Hya2Zlmbb9/kPY2HklxXxygLyZP8TEdkxxLfZ07pCtbivfqVMQaHkS9PT/JVYAdQsZ7cGlW
PjELwIM1AjIDqDWEPXKn34t5mrLGR6ibZodeH0j6nQRUg7syB+Lh0akr+4afvXoaVfaDokYVuBpl
73YmIenUbB/0pGrfSu0gsmE5NU627ypm0Cg+x4Nz7Tu/PSkUYpuci/Q+T2+orp4yr1r/THT78rXG
UeFBZ1+BCF5qWEWXGGZtUA9OtpUOHh4xXBbNF7vRauj0qdqPVkcu73YWv9aTDtLQNOd3yNHIhIz6
FXMHVPGafWiH7G8t0vyHUVaP24oe+FjS7TapxJVMsexLR09Z075od1+crhVPCIAInBLzT1Lk/X6I
i2Wb6ji06ahwaNAQZKFHdIPOaHU7KCmTW8tn8245ocQ9nK2q8c4wWD9hOSVPJjLMbjC6l77Gy7xN
Nfdguuvr7BjWFduZPtAlI+7gB8wIhb+NmbNDDVyxPYnUUtvY4vT7ve/DgFPRVlvdjqlb0Enm6vtR
JUYYYK4qtv5MYIt0pzp914gLEHfRLGW7ffRxaOqsT/RD8uOw7kcpPoeFjt2AxAHFji/38+xQhKkP
OiC1tzbzrCeJFYZqzNd4Nafn3E7+Ks9kStIDSVE7m8d/rW24gMPn9IWHJNt6EDuj71M1mzIayinZ
EmcZtwpVlqxpYAwxLqbfB+9lthQ4C5kCx8iF/UILpt+0Qgeyswo0NHDdGdyi4a9T/2lyeiYYJAai
oHRRQEk/1FTSAyubAn1kOsxjDd+uSEiuU4LzjyWRR84MmU7axQfagskZ2DLbK63TIrWXfg1ju6tu
viJgy0kotiuPAr4mdFVzTJhMiOcbFP18P65Wv2Td4G46n1BzxDT2BZ8hj6K1n7+Mwq6v/tB/dOYv
UH0TGIzeP+v0qw7kUHXgPPjvq59C/8VHN+TBsi+YWsEJ1TtSlf8PFlxiqQuCtqIi9daKP2PdJVT3
0v4w5hb6PpK1H8tiP9v9ox9oCWS5CrLOYHvUgymI3uq82wxIwO4O3uOYFLsAWha671qqn3W9RwNQ
tc/m4+BJ7IEYdC52bDKP2dbePleDjPcMqmqhNpN8TmnqMngVW/vO2w9yRkPoZ9MTkZZHAmK4z8ti
3v3W948NJRwsBuoypsI/zFjlNGAEHz/5fm+aVACLriBBSOPr9yGzaYazYGDARK1oENf/DpOULBIz
IWqrosIx6oOYFsb7VjPK4rJ/Y87ZuLCqkzs/3pct/apSNsa/v9bmXejYbfpum3VxaUzp/e/X+qSP
DGFmx0IT8z7RvTZCd0AFxXKnw4Ca5nkYITUMLQP9j7M57s3nHF+5qG1Mf9N9/8bjUKc4xSUY8a5M
Qm1aXZ+Pi/f33/D332MpmcVDnJtQmfnKm8Lmb3a+UETrl0rUxkVI6rg6kgVGUNMd65P3Xjoj2brO
H1ZUNU6RmCgiAxA7C5eNoLdvbex4n1WVxQfrwUatH6ejmxPtk/tetbQ1X7S1PLk2k4mG3ow7T2c+
tLTjfYIOdwefUtxTrleYNnRhy6W5IXRZ/q5eFumtV/yePettFdVN66fhhMuS9TavaAq7phoeOEDr
rQRvGOiL4LQ08Zpsxf9+ahgG4fpc/4n1yjwnPkDUxtp8n8ztbJ61qbKHACUfW2lhpltr0h8dLhsL
wAyEQFbHh2JN1Ybgnn0EotUBntV/dZuYqilIe9I5s6k3amAlg4Bt3NbVf2/Yl45JI4ybi9vk7fvV
2h31qouv3++0MU1CDLXPJo5UQBO9druwVgaiH53LbLjFgVj/DnUnv/BU55f2+2B7/ik1mOfibRVj
N1RPg3mZoA5mFVwjp/E2DMN6p7gzBT1OHMsYCGQ6c4T9XrjGsHeYf9t0jn0iQErDaWyHXcPq/gII
ueW+MJ8VGMLGtXJUiJ62AXbfjL5C11AhJHbrq2KydhOTsAdWMTAW1euRbuVMnTGOj5AthivG4UOJ
T2yribY7Swvl2LRbnQmj82LO+1pn4Hd+AS5lhUWPDwMR83Kbk3U6jV15dmFynOqM1MkgLbX0Kipi
EizbeKRU5YpKlbpHauTZ0yrn4aholzWyG24TIdKSm6y74Es0YWiRP2hiU5TUV7VC+bvJJYX3vdTY
Dt0jseodYsbGPC+jUd5QmRhnvRc4OLcaTh+IcLwX50EiEBer6Ls79+yLILE40FNmHqP4K/HJ06bi
akLquWSJui4dzZMkxdpg8X/pEBe2D2LIFqV6dl+HItQWWsy6UB8uadehVwyEjYhTRlqJ777XF5tU
5xNJTW0nhVWfDT4mXONaob1rh2M9uuKZxuchs5E7TC7dq7p8dl13evPLl6EyHtFghsbYuKvGK5hC
jlPC4eFZx0gV5ywbN6lk+rIgwm8mpS/sLUaxHUr84vXSr7e4IMc4CbjiCW07iTMJL+hNhjLnkiaO
yNTGW4wM/PKjwEWwU5jTna76R2mu93wl529mih7Ic4NqyXq0z7oV4uEiw8y2s3Bq4FrMFUHswm8l
kgzYtrs2wESwj1pZ4l4IrDNpXmFSqnM5G1Hra9PRx+AoKMjdt430HyIzPPo6xBA+ahy3s5nCkdq1
Hdw+bFydNDSZXoWt7VTZP3V9fvIm+4zxxbRdMP7S+7FDtpp8Vi43yFKRrOYNOq+1IsQZH6mDvFXz
80hxCeFNY6BYclaEIcmbXUxvNOazAwbJP8irEqcutmXHBVYJNWzINRmzUtUU5hkSQiBhmFivOIz8
lG05fdlIUv0xM2ifcNXUgqYvtahB6TCqIqWVOJuhNLKHOocyaQeuxfh/bKOuM7TmuSst1iNHbQqR
/6TiQ4+jf2lwSwgnosloSZMm8kunwaDNuDCK7YUdlkeBG08MaqsX/JjAu+rIjFDDsxLMTDzYhbVb
zQQlevoo7XlrRrNOIrjBz7tiZQoLnnVEPF7oZX0V5bjAwZz9AGckKHKi2sXufkuD/NLD9iBaQYoG
Z2LbLn6PPF2+GoKniOGjg5FbOZWWlSqOEqdm+km9j3/LBo8uALlJxBGs+OXORG0RQik0UZ+ZPye0
uBs38ag3tvbjS3o16VEAAqEuPFlzYHh0tdeYLlY/GD/A5UwhDbiDhbI21BrX3dIc3PRVv8+0n3E6
nhEsy6Owj0NKeajdzvyfAtefmr0cUsAu1h93jQtEZHVKzzlQAwF771pWBDPEDUdVSoRqDYn7SNiF
Quk6av3bMlfOpqPVECwN9GVpZ4xjxsxYx1jt0QB/b8yiO5i+eAFG+oZW9AlOEElgOkSDh+mR3+zt
xz/hkPXWC5LhAtAG17uTSPq+OtOZTpI2Dkk7v6RGc5fFgVsiUaRYSOYaZq7x0U08tBWjOICMGYex
yB6N2HwD69TtNHDwRG5fhDvGrrmClLd3nUO0JdMtOgnEL1rTb2Bh9hGIs31VTio0VjbBqkDXD9uP
tglrc5IlYZmXDxdun68be+GJAmHESjEGfxNjMLd+oQqoFc1OTNmvNm4PdL2OS6PtB9Ux+xi316Zj
1MHVWeYYS0Tk3J1RHW+tOTF389LeJAOTgW6L9FzI/mjVPiLBrKehhoAYtcQjBkieJNDdHZofw+ma
nW1kTtCVvTy4Frf9KO1dbSkaVsxiI6vum3g5tai7AkN30bbq0za2Z8bJe+uSZ3DlYT292eqzL1us
y3JBG2RsrwjO6CjONCLlmkS6m9wsOuYQOq1jxY0xWuPCmETOTuaOLo0wJKyAmoMKqclWKWjLfNyq
9n2WIJT1U5wBYmguieVv5zUDrt3+H2Nnthw5kp3pV2mr63EJgAMOQKbuCwQQK8nglmSSNzCSycS+
73j6+ZDd0ph0NWZd1hUVK7G4n/Off8l+ZmOH9o4s9zlpxlPEVTjAZibaIsf9fy0e20W816a61bJF
3Tod7L+K4ZM3WdMzeof+EI+fdCDdsSsIu47zMnnImXXiCQ4Iyo7TmJg0dmGzd/XxQh7PqaRYhAjB
D5eGqcGLYCWlL2PEwqDP/NWWTI/dEQ3wgmxkNRSH18ia41jXdwK26g6ee+RD/v3QzSXQ1+zRsKsf
EemJ58ZRN23X3jLnuzWZbJ30WX9TrSSagVq6LxkOLEV507Hap2GE2w5z1LGHjpv3CveHaLb2I4xl
302nyCffhaS9j9Z9jJrQ8ekHCFkqlNgvrngOrRrOoXsk5yvjXoy6U57gO15MeLZSSof2CrYhh9dx
gttpMwquZV4SJATnNZ+SXcMWJdaMaXtPqDYuW/nSXaljD71RQdvY5OxLw0+AjuVNFbYpymlBEFba
GqiYWt8hDui778bczNjbc+nOF6hVzLDwdajp/uzVfY4X+6nJFCHFU3YakfOJYn2KB8ci+7Q9DVHq
16y8q/KSdr23Z/RO66NYVwN9knu7KvU7NUI4SwaimF5Y7a6FJ2wfQCfgYKQLw+84N/Fh0kbKpCY6
Vplb+XoJRAaF9mJ9L+sWTmw3wGK6dZSaeiTP73uy7eoMmesegVQRDCEJhbw4EZfUneInTny2Dpim
9MPbbEqIZZiuRG7pWTL9obcz02hWQgj9dRBKhkqp9bzMGP259uhjyQMYwD2SOmzPsxknfk9qpjPd
oFg6wK5e4QRSG7q9+xwV46+JMYzn9L9EJ5ezIOYkMrLkWCmsmtKVYCTc8/P8LXG7s5GCoRnDiwET
05uX9EfXwZAeavMlw1d7F/12jDhY8J2hrrmJwQ/HcrzNjP4o3dbxBwPdSJGBeTR0BvhZfoq23fdT
fR3ydcvkOq6d5mez8xOi9uzNVNcM0ncdPqkATqVJwLt5qWLXwGYEPFlDcHKsXda5Mmv6u8o6um2Y
XNtz1Ii3kY52p1f24CUruSP18J6J2GYEVos7K87b01SHr80c2bt+bPMgN1paRhkxLpkFZU4bw/Ea
jomU8lL+M+63X/007WvfjEWJKsaVBN6Lm1Wrqt24dvmeUF/yNFPXPvRa2EPZjm60YuMIL/OunrUr
2RJmw7b1Yxn03zIEcbCzR8ty3xMLx7cuL+5yAjJZpsgu0Owz0/LqVPRae3FTjBFS0R/MZHIPC7Zf
d1ztRLpJgGK48+MELEyiFpPWJSRDZIUfWjmx+TKy0bnZ9OC6OSIuMkDK6jyXOomzlfHQttHP0ZkJ
P2jrxIeKjcZXS1WQDBg7Rvp0rOf2czA3B2Mj4jKMc09l8+fawst3epKEU/o3HW3fkrVPtKNyHyU2
6WrIUESjL0HMVLoHlAzqwb3XtgA1kdGMO+CpWWd5w4JQmSNw6yqGgaXBFb1WwNLZfAvft/EwRx4P
szm5e04dShHhTQbWSojfas+MykOrQdUuUtQkpcD7gadMKLI3LZ8DwYWRbfpzVOrRJtGwkaRu1iGQ
Q6IgrfTrRdgNv6Ke7iFBvo7mWXO4nOW6/nSkAz3eSs4lDnitUz1OTna2ShNHDglyZ5nD3prJrwoz
ZtVwVtmfHfPEhfroYgROHgP5o3F+IAJJnTUC+EZz1fcOnQ8ranMRGm16rzXebCEQ6s8QcJRPslQK
nJPdsT4MLGWm2I1FAuUbpwBHs4513h4SxoKM3DytWAsIKerLslPmKbF+0srxBXv9vTuHPxsKx9LF
D61iHXH0HyrkUpSzvYNxjOw91oKlqn4uuXMLTzooLAebiciIz5FJsxU5u9nWjpOdXkn+fO6tYkZT
aL3KejwujX4Xy/41oXVhT9WOS9rv8/xQiPxF180eXuSqewYyxhqS61TKdafXkUlL6FRe6tR0CLCv
ACbbPSlO36NTnJcY0FbMS7Dgglm0v2s3OqlkzALZptfZ7d+0QsvhFX8yFEfGQMEXwJdBc6+h6Mc0
InU2DneZXwcDU+rUq2PRHtNQBIj4gLMiMq5yN/yhydg9YWYe7Sp9DuRikhFq9NSWnbvTHDltbP2t
DUrfXC38IBTnOneucyjn+DlS6LQrxH39mvum8ZW3DQPABVcRDkcZQNTz2Ixm9Ll5ro3BFEbTMT2X
86JdSlkOnNIRyhDFiosat3PEz8VGrgZd8NCHZhLosz3uZqSQuLGUr6Vh/uiiEO9zQKHYQb1j6s+r
jWuy3RIN0mb4rRRPIowoX4vyFIXRja6t4Fszs0Oz3nPPlmDVK85dZPiyMscBWoymH15pgF6dyZj9
qDZPytYfZl3e95nlbCqigytQZVTlM8QbBw1VddHGilHHcojyBoR0ofmzS+dxWd0DTNtjEpM01HLs
Iqe/d3JxI+z4muCwq6LwlW4CpXi/8fSxblQ1C1aGcjoxGiZBeX0zyLgKoFm1uwq15rRsOgOng+EY
3ekNkXuybuuAPnjnzjr8BQX81Nf7HCTp2IebTkiyDhGF7DlGGj8nEQ4i63C1c9SrXdj3Jx0gM+jw
S/dhOrlnQytwYyqLqx1/65aQQaJr3dGw5vlEPrfyMcA4N2CDT6HrvMCPPhtLM91ifmRuBKkJspx+
SUeceaI6BKqQy86ZtVPBog82geLnlz2ZjkdH8VU2/cmo5A0x1vWax17Raj1UlCPQKPzmDLBVnxDo
En2+S7oyu3CtA0z/6PmW87xGt5qOnYlDNVssPyUQH041bBQGvlp82fjODbfJ09xrKfIntpefRr08
0r8EEgMybF3uIy6uvpQPLkIXSo6CBon5mq4bkDek9pWH1i0+gneadZs7x4TMLHJfCmzwY7ai7rfe
LRioZK9svaxDfXaTwADoBrGPRxPnd+wN9L7x+cS3OvpAYf9cJ/UzCZHPwjDwMnJS6E4DcUMU1+zp
hs40VKPxnd2Tm+A/D2WrDmdEVk7Ze+WPIo7dg+E4LCOSlGyheRnNLFwOnWVLf3ZcyVikx0ATdRjF
YOshPYD6YKUzndB7nmyymQozWruZyLcMKZcXgWxFpiSERMbCF2f93uhkTdUwHYQ2diiRnA7uLl0t
FxcFfVx/O+CBO1E5BwPuFOs9yRi53bCMdYxbSwRwuqHMO616ifL0rdecrxp2IeTbJTBWKPZwZe7L
bHJQNPQRC6l2XyyB2/hzbw1+GDopkhhszyx3PeGCvwKHIPZelq963LhF/fpzyFFCJdY5YmhwwSeh
HtMR0ogxecP8bozw0OrBSIKmZZpK4LjfyzT2XQMrUypWBOfe4hrqhvlSsWtAwbxCRdLvtWyXypE1
rSc3ddbggxXtjF4sf9Tb1j7iDe7Bh42DRmav8LSf+eTS2yR2sE1WMPKi36NtfmoG9zVuULBZgzbS
EyAvzDQz2mfTd2Iz9oE0Qv9EAdpPZpBWSPv+8DaQild2hu8AiqsRO04fFHrZeo0sj1/rtbV2aWpG
u0z+oPIyPDe2H6y4iHeuBdDfQcAltGg5wjOFtWRgrmRTIU2L3COt1/05D1+cnNYNOVFhRw+QGX+S
ngn+Z4Pb2CxTsWEqLwvf0aDdLKjjvdFOFtTw2i2J3z9sKw2m2D5uCaTwos1z5LajbzCBb+0y2WUa
VK91Q65WGLRtC1wipKJXH5/KhPEmzkqNd9xPskbTNjV7maCBj1dSqhaG1LmyTgJRzj5tQpQ5Sd8G
ceuMdFL1uzYZY1BMxaMZyiCujPnBXY07kwLUC++ijJEh4i9uJfEW2p29TzrjxQB9C2wo66GgeqWr
JsZY2i2KKOV3bO/muC5+H4uLq81MWhkwd8ncH6LSokqEyQodbdrlFU4ndZUEKjTOZq9j/gKHHeUT
8m1ZrU9GNz5T7LDWkMoOrgMENKudMHP65LbtSA5Gp50qon769HezQjBxl/pYh/W7bvS2n2fQ9gyn
edWq9JJxSHbaEJ3q3r4w2rqWA/otB/Aqx7/sz+owzAqc1a5ghruPRZe/zG9V/9vOcwU5unzBVaXl
IBPspVRRQ0ziV4YclwiiCONJfd4p3CzcCVTT3XS93TQik7jHtABPDLd5z636AAvixiQXqdcz9yxi
9vapKGmjCD1hQ9sLqsB9VyLeS5LXgcmXvzUIqkJsAwXmrhJbdkn4GlUywJEIZ1+nxuRhla+ayBdv
baAzmI8DOnVvgL+zY+B967Qx2JK1d4ppwjS71aB8dx5+IKdwXsC5dMmvSgrgy+k2gWd1m5m0tq2O
asnZEu0N66Ex2zTQqqNey8/ITa81Udx3nbFeohWBU9+uMF5chEQ9q0smZobBcfLAZUb+DGZNrBZL
hhnHBArxEBcFGX4wyG5ZG0u4s9iLjXT7xXpnwtN7Wp35ywEN/NBDIpdVcodzIs4xQ2zsJzeiC5vc
I8TC2zEbS19btOKhmdBduxF2Euzq57CTk992Xblv3HU9GUOcXKaZC0sbzOcSRrovuQRv4oQ+b0UT
g5B+hy6DMaionmFyUUEU4iVuSDkUxjL4MdYJN9ISQUv/84olziETVhj0WWCMjrF3HOsrrUzrGr83
EkFll1AH2aPpS5s9OS1TbsAY5rHjqv1aht+D5Yo7SVAENbfePWqCgCBc6W6MMtF/mEj4fZrEd71O
5b61Ugq6Nnppc2NXhqojzn0q7jKAG5/hS36T1Til5eiUfKGhz8KB2tO2ln6KjPZmTZz7tcynnawK
+6S0lHIRlCCEq+NLXRkvcbucISAln6LWm12ewbPp7fbOyptgRb4voYR4lV5ang55vKym5yipfyDE
KE5M1s6VthYnIQscwZZgluOP3Kl1ymY4A2X1hk0DbvB2Qss7lb8r+N15bD6GS/YwY98VSj8U2Cqk
HKWePomaFvMvvHP3bqd+Wy0YxZwVARRKqmPxMqPVvYP7cVkj99hP+Xzk9O6i1HoKjajamdpmamK+
Gy0Mb+4GDErKcQfJKjoKEooOll0fwqm5Lk3xPie9TuQSoLydDIjvkg87qZNjZONjMYOoBnOy3iNB
LeiS021d7/ABEZzzISnDnWUABk89nkNJfNEnLAYSBJeqywyonY5GjjZ3HGcVslQZE8GJca0WEv8a
5Qny9wiP9uFpcvnDnb6+7VM4VPNjUqnbaNL33PZ0SpP9lMZ4BvYbJygPiYXS0nAvxUAYCDjhmlcu
ldNp0er0MKy4ZcmyPGjxfD9mg69TUU31ophYIAJvEfbW87OLNddG4CDZMFUv0MG4JUF1IbmVB1sg
og2XJfGlmrn9a+2ifylGGzu7JZYN9hK9KMk2gRbKvTajXYlMjjWTjHvUBb49wQTUdV5Zh79FG9cn
AlvvOzxxBpcuOa0ERF08QjWcNo109sUq39XkfkFZF8zt1GMdlr+zxjpPuTXtzLbmNl/QAJvV8uxY
ctzLAs1TiSsN7H6GIuG5tZPwR9nNh9FdEF305FKY69WiBrmkE/AZ2zk8vNnY5WNyMha92+H9pXu6
3bBj9dMNQcvb6KE9w6++K5PS2HfV8JboeGmOjqkFiFuYc5qt5tUbEbGe8QZBUe+TKXeEmN3a5lVx
a//RVW5oD6Hp9wv8Ek8NmI/UxEzsMT27mXR9uaGiKHBZujQTpb3o/VSoB4zpf3XO+M4emmBMHcXg
Gaw8UqcKS2NA6aoSELopiTq7H09ogG8r3PlQojDOZtPcaRFKM1y4sUoRFfBeiaVP6jKMobLynIoj
6M4QiBTYGlzhXdwgUoZwiTG7ZhWA4PlwzbLXAgLq7RDq5zUkchAGWxSUqQYHugkKpxLvhrVcZvVF
QLSO1TNa7BXL2KAYGXa7LY3fVK+BO4XMGLuju/FPVSk+tBD7E1sXxg4zdHcXO1ejmQh7qufJK4Tx
O57iL+CL4WhpxZe0G+gAOV5HcHI3wKPh0urvmw5HkJ4wx53tQlIEDmUbQ0jeIn/0y0RSvk9Iymcm
t74NYXsuSStyK+4z9EVHGcrsiN1s7Eej9cXwpYczaO9NVz/a7gCKY4Tj3gmo7hCfLxxoNtHVN9Pi
VYh59M2qWvYLnCKckTLB0mQpd5cUBSuijYx+sB51c4qOaKPHQ1GfzS46YruE9YRdHIARX10jR/Fh
26gSMIzKl/pOTTrLo2XtLRW/M/zBDS++hdIF0v0Kf4+/u6TXSsf+tS6j98oSH8heJFa0cIosDS8V
3KwwDGvvRYNvTS/aKcB5aMBYKqma6NAYRbYb+gw6o976jS0eWI9vUlTF8MbeizXEdj8e8HIdDn07
cGeIsD7LzY0glfdFMbq7ejLTO/swzOmjzdyEO95YDxNHQGGB2umAAv063QjB5VvhxWosmnlr9ulz
UYKDZ037IoFTT02ZP02qPEH0Y3j+CvSunyGPYXgwtIY/I2ViQUhQz5sLbDADJx3dRH/vzevyloRp
dC1Rlaa6LGiPEmZUCOF71R9Iw2HCiQmOh6kSIMaGlc/uQ4h0dBc1VrcLerPSgtqp8UEdT0WBj0VS
Ze9LtjlBrc5JhG7sTznh1QUAhV6XC2O6LlDkOQ2doaHfrOlPZ37nps9AXorju3XsYZP0GJPa+kmY
DZIjgai9HVuYAgAyZkctTrx7ia8BnkFFei1UlgXCcRQG3M9rJ84SJZgncQrcIUHoAlJhDiZQ3dFm
9aEScveScWcLVeG+NSHXjVP+vIDLnpwRnlLbZ9IrW6aORU3SE8G+zTTNDxNoW9c1xqmPU/q3xGbp
6TGyLcTZ1eznWofyw160nqE9va5YfiWFynch9BykGFg9qp41L6E/p6+VrFYoL53O5W8rvvU6f+1c
ytAMtppPBfW6mtZjKipjX+glC2PqJke96R7GdHYxoFsW7IioU/vwmyVbnuDZUxC0fHRKT0eY7AQT
0Pa1EB8AvTaBxbvhhiIlv8KahUpuND6GBci2AU8Xi4uwNZuDq+toHJKzu4BIZ1n5GC34VeGx9wqd
NeSuDF+GsL2RXOgUG2S/I6Bje4PoYeqDj1ja8NLRgug9nGXWCaxiJmMHRSg9tGv17Q7Jky3BesPc
BXQZo5uqiv3MFu1tybxEifJdXxDvNWm4Q7Vm3GDCQfEAm6yqR/LA04hGBles/YiVoqdP1lmumtqN
6Df9fOxdHCfSJ0BS60g1l9GF7s0kj/11TmrWwZHayrA8ydIK4gyUoqb+DJD07vZVc0pahKrZ4jg0
WGeUojjtOyjxLTPfqXm4VzUwYeckt/VIoVQkYFrVTGiN496n2SRPWUMPUyODNgcbTxO1WV1gzGOk
zZsmnTtzXoa9AV9Bz5fjqJFQYscPyfSSrsPPykaUG/Zc/3UH0aDTke5scbbjbTVAH6x0Sn8u2YvF
DKqKy8dwTjR/7YYTGLYb0m32PXn0+jRcDRydCKxfpImL1DIqrG4UnvNdKnertuCA3CLhNWlpOxpP
34UcSd3i5YLPwIEQsZZDsFOk39jR+JSGTngCGTeoirsWd7DpIRZkSs2js4O55yV1+BDl9aF1ERbO
FUE9ctbwPmB9b1v8xG38F5Ylz3zsmYAd4/aOZOcgl3IzSaDMzJz3wrbI0yTdbOHqTFRL5HkSw2Ky
mWuWzWXMQTRiqK1Vbt3iPbjBFhDD4+aW5RIeF0bpjTrCAH5w0jK8zoog3XronytabM2Yb+D4Wccu
igipJvpgTUYfdhiL+gp7p1NU4TaTCdOUv+vIBqkV5ldzdV2BKCLcNxpmSr3k3hOM4gg2Gg6E0+LI
VReMGxIsruPxUnW99GZ9/gTxmcjGYRGxu/hmzoz1lEUsPggm8m2E+GMQ4Tu0rkOso3N2lAj3Mzp9
8kB+uCq+TKn54spZHVWtzrEhWr/bHJvKUqOdZ1RmkD2w79ww3ytloxqBpkoPFzRhf14HQ8EQYL/E
YAprMNfCii+bH3d5SatCE8Sofr1zHUvcIqEhALxkfOhsVT66bAKHEu2QZPIcM5A+tU13T3TYveBo
+qnCb6WVqS/crTTkz5j7esfS9tzOExHfyZcGukz73SGhGbKvURB275oN58isj6WMhGe63TuD5wl6
L61LbsDNAumanA5vPGQywgbWnFeZXseJqAWztIKuGbX91AdMuSEcrv1A7W57OOtSkFnlczqzsQ91
4vqKCzotAPQLwtxcpjUlNXLQj+mTqkI66YLq2n5ZcbsZkIOcmmj+Xqe+5+Szzf7IbFRoNn7yUeUS
MU1b4q0InCjqYOvQgZbHFQzEPiqr/C2JnmP8WOABpCbIZ0UgLPeLwuBhbARWQDHrH1yUb2AvAKuo
NB6sbAUXc5S8qdgD2MBDLyugwhcEbbREnJgKqrVBIeApu31sE8KhmLmtFxXmv0iXuyBTgO6NM+or
qfNfSITGU28oeZD14jml9VI4udrheHCysQu2E3GXlvVpMYArM9LrF+h3U9GrT4ZNv81I3pPlU2FH
ULzoqip8rXKG+7yeuoMOa9uzDHZ1fLAKbitmOT0jcC7Tqw0FF2hPEfmhJi8V9FURBm6+ww9ebXWb
TTQktmbB+4eXlbR6fUhJE18guGNt+poI/azi/i1eYLyCtOeBUylBkRUCYLJsGtFem2THzZ0hXINR
utXWo2HARCzvF7xyYCgkj5lFACYhuLtuwj6EUWmpp6CZIZ1B3U/PEolUt5xymf6GlLezJ3ExDO5l
J/5aWoJlWVx1c/6MD+E4gIU56hvCVXLUKvHLIr0kkD0yVAQ8XTS8qix+J9KdBgW9hkfaEZFFBRqI
6bKW5aNbdL+gPYOCocWAklkWwJ0GY3RtRcJvEgvA8I9L2ittHS/CRp0EJyVF6b+GDgTG8t0qtXdt
fhnLOt3FJV21MWqbA9h6jJrmEit64mFDzsjkyGAeFdPM8FIbTzE5OqPmoMJh2IohBOsjrotRirh6
HqmYaXO9lTDy6reU2U2G4R/S2CxlQh0oQmltd8TlA7hCbenHuoYmgwKPDC8oQZLA06bD1TtkYJHg
hFEkDf0qrpdxwZdlyMHXArPWsm6elFZRF64hRgoiDBCtXykcxr2e3uG/c3Y7snUaRU2hioVioONk
IZDAoQ3mR1dkp2hCByukFrSL/pjDy+RYLfm+7QCkUobxSQm4TitKhFicoojAqCix0FCO5YZ3EIED
4fJSlAxKHFQs1L+mN5Q27fPcHJIlUfjG4YgaZ9EznnDMQFuz912H5M+hEwymM0z8MISaEotM0gYK
h6VTBAzY0FmqziGMQPMAtocnsppvtWGfi3BKSV0z2F1rJFChgp2FxmRToD7Cp0XjAsBvluYLfD4H
f5F7+PUwk+OKCITMPVnb8qqUxp4ZW1ibVv0DzE0XVlXB2m8yyMM3bYphCckW3nGSAjuD8d+F63pg
ocInssmtnYaJBonF657oP7gW8KSxnP2iujV9R6wtPjbvyWB8p/h7+KIz3lLqWiThcGLXCKOjsPJq
fRlvomlP84Y6duVAR8a4Jbo4Kkjj6X5I3LekOq8yP8tugUi7GTuCToK4wp4oWa+5G26SqcDJpwKn
T4Au8nHA2rZR1sEUfsNl6ugdrWXen3XoxpDw84Ods8gPKC69BMWd5yBMs6jYmQvY8B7i4aWQiqHY
duiGNEJJLcsrlnTRVczy15D3lxoe6cFOZX4s7PdZY35qTpY8WXV1Z+NMeeKbtpzvt2Uc6icI3G7W
x4cmkTjt4YlKKG1/iw8rBWGWJUEntdd0cGxYuN1X3DJPYJ2BM2d1L+lM81AUlsu2y40VltdVuODN
dfEQEW6Y5MtuouA8EyGOXMtcbMajMEwnG72D0XwKmDEwHVAdJzg/JMlnUUksZ92w8xeBkJCTXOI9
iS8UYTSQK/tgKkln1Ar7Z8ZWDbFyghm3HDRTZI8p6qAFZvRBV7j+jFm161ij90D9b0lfOyAa9l2G
l2BrTezEOLpIWoDetuZTo6U6JsKwJMKBf9OhIax2XHPCyRsOcXRV1uOK+9FpiLmtjCLer4YNWB5b
dwU70mHp2PNM2os8y1HL5VdZV80lzaOHbsGg0YhJNawLqp+h/GUvzaGjsIoHg+lrOJsXqOjXsKzt
3dwyAwYqQERkda4nbOavdTtM9wmDCI36Up/q+IHU2JFsT2xJ204EDXIJziaLTDPcaXqCJ/+MDuwy
d4WzdzWMJjGXgfWi4upUxvUZk3Y7qMy83pm1Lk6R1L9nTUzPsYG5GqlNEm+IMxBNvRcTa9qy05Pp
PpczqVFlRFYBLIywFZ4oMAVrJxgdYvvR8YTOLNOKA4yj1FeOSpF24A+nACBWG+d9VsqR2SoDqA2X
neLzyIQ7mMXsETAy+hjQuXdxqp0sHd5sbJX3wDffMPDN3VKxWjOlH/aZhNKnh+I+jBBhhct6aUuZ
nbf+G0R9fNapAG40KfG2EFCrsiWrA2VQ8IrssyGhYyDxJ3KfNYYwfkqyqeNs0QPW8MtKoCtvKXzr
+BHj5OBRK//Eq0tXkNvmD0ZUGPZXP5n7ELNTrAsjJwSCzj8DOkywc4FJRWLbb5KUhC2XYOXscdjv
lba89iSzsJI/Yl7iFQPJu1soyxYakrqkHzY6f5vwFYyE7fGWU/YnnGx7wfaPpuZ7NwL72n6WbHEA
q/q7yCBZFNpJ0T3m1XyOyFTarP0buZHxik+rvjWy7MXWjI8tL2YLvFjHmPM5MTAzftXmzjXmj83k
fnsYV9NVD8M/Xvo04Z9bsAtUEM8I++ufbM2ZRNBqSK9OghUkqTD2RI5KNL9jTr0lN5X68nvO9VcY
WGbU3RYEjupj88Z19ufHzPOTmUfoq8RhcDFb5hLbntrSnzMt/dwCEaQZ08hYe4gtvum6X6tlcyAw
ky+6b6fQ8NDZBMb/DBRTmA3nWXm7/fIh0j6m2jx2U3LcclBKkmDMenpnycGJc1IYY/FNYL+HzFiO
W3YA/mFPYn7aXrj9kJx4ge1lmMp5mt0/xoa85pAnxRi+bQdyyw7pkvp7HNM7Ey6rQRbCln8wGjBz
QOUxgcOlWjENkA+COKX/Ckgbw/5Wd0k8IYNGJRxmPmvLYegX41CZ3R+gMTL+/OeBiIXtqe1kTWPo
c8MwJuq/um6//cotPWfEqgq/P5yaBn+7uLZkDSevPp3kIZ5QLRBS0+IO5JWwwvIxPW4RiFuY5Zaj
0eru2R7qYNXJAN4CHVH0ejlSHNTYWw7SFkMa5oz8osnb0iC2KIftetnCoVAEQfCRT9vrDOJNtsux
6q0nGbF5b5EePaEkcVFdahgm2wtCHIcpcrM1f0mIQYkbiTXb8mFArEES/1gSYzDg2/a0/QsOSX8+
EBAQNPPn9nDLHtyu/y3LNA7CXuxFiq8IgSsd4edbfGmlThPQ5EIOS+joH2ZiXvJFD6qayK8th4GD
Qn3uiWR6wgrK17DtDwl6QDX7VTfATihLVWd/xVvgg+lYbw6JEK1bvzLabgxcsuP4ih3aB9L5TyWn
Xy35FSHX1WqS+wdgqPP/jaN/GsSb5dnwCyOnT1lzQNeCSaSe39ll+FWMODEtkOlJASGE+UHBETd6
43Pc4t3yVSPNwbxpyPnd/jAthKZAqjOaoz/hvssxHFF2O9anQ1wEfe/nFiM7KgGi7Z6UldOyVPdb
WOb2mi3i6c8a1uMgOc6C4Sw/5q+//fs//vPfv+b/iL4rBEf43pbdP/6Tx19VvZATGPf/6+E/nquC
//15z3+/5n++4x+3yRc08Op3/79ftX3Rf7+JD/7XF/sf/cf/eBCUfdIvD8N3uzx+k2zT//kCfuL2
yv/fJ//2/edTnpf6++9/fVVDiVDo8TtKqvKvfz11+vX3v3TnzyH45xHYPv5fz919FLzN+2g/P35V
3f9+x/dH1//9L9rSfzMN7NNc5L2atHXN/etv0/d/PaUsTZHn5WjSoABSf/2NuIk+5ivlv6FikHJ7
o6mwaONdzGL+9dT2GMUg77OVqay//utP/x9n5/+drb+R2HVfMVjv/v4Xn/rX3+p/nsXtb4O4algu
/5iGbWjMAiyb578+HnFA4uX6/1FC1fGKURhe4K6fRx9jhQZUKlQH8kZj5pHbM65rK909ckUcLFuF
BiXTUBWkn5XO7jsX+hfFSLHLsdotsG6Yyb0xUSENK7cNsOq+NvSveb6Maz96taqutfUSFepb8IXp
hKF8vQhQCqxiLe0nhh1U8D4bdrqrBu3DzCJk4xvgOh9CgLQ1F8GC7B1jvF3RyFsRlT7Uv4A8BL+a
x8NAEu5iYj4+DIFLARzlsMEiaDHWq9s7zFOLfQPepxUU80CwU5z7vRXuGJihEgR2me9XIC/TqvZT
ll8KZTD904KVllkMDklv4OY5HuC5Dhpvw1eNmpNOZOj8WEG5hms63Cw5O06XwdDldUhQRAfUJC5W
VdzZ9EikMB2smh/rqD1iakZ4ri9xxMAvCRma7rOXBJEkGR4JoSyrJx4zKSXbFtIv8CtuBLcrAv5q
tl+zdjzobvjZVDmnQ7t2GdOXY2jk1/9L3ZksR250WfqFCjLA4QAcmzbrmBkjIzhzA2NmkpjnGU/f
H1J/t6Qstcr+TZnVRhtJjMnhfv3ec75TUKWNqn2VqX5FAYXyOsLlG1/L7j1nKpUoh5lQdCEAjnkA
98GENmiZ1m8ybpe1HDCaxchQhkSayyJDUt8yx6eB2ThfUR2iAA2YVahjXhi3muT7UGxm01ftOhuV
69Cyxo2oJD01alxHXzhd/jB/UiW/axP3C7Q7SQCwWwvWBuWeNEFGzVyCKj2XKA29BlGTW4C/sWJn
W2IPziWATea4Tdk8zZ+5zeyXmvGOWxE9p003kyNSVXe23W510uLa3Nlg1iWCujlmfbWqjDvR0dVC
rH7AXku/IUMBmpmLlGK97KYLGOdtMkbPeTveNzh6c+Htaie9wSJZG6wdlznHOIXPOBRXqb4hcYQ+
OabeCCx2lW5t/dkiisXwGB9aD1NZQ2+t15b9YLHQ0LHjrqfdQce/WtZQuWVjbXv0AU2Rn+AXvpcD
mcjqJlt1lyf65aeqUtC+S3uGMckBe+UKo96FGhkrWr2al+f8GojaOGRcZiAIe6nrxxyfX6ctgzll
pLqbX1sE3wr/MlSI9cEkUgHt046+SYvs0Zd7jb5FhYcbHjhi4GHTZ4/F1G0jPrTnJwzeEq5m5hK4
1CEYEYHlJ3NeTYNCosm4MEp3kiAMb270ZvxO+HGrND+1pNo5Cv0N6LlrJZJ4UYXIvSwLCyCq+OZL
T/KHHCCen9GSJu5+aMWe4TnpqG9wFlatBueUuj+gRZ6BgubZ0oKlbhprzx6Z3uYPxlTsPO2V6LyT
LXlkCXrx9yONfZkNX07Q7Vy+NcMZDog0DzHz0hS1FaSUbVvgrzIAuaOvtFvnyEjhHRS8JaMruo1d
gxariMdDBUZAugK3OrcWPMQBobrYsIb/5oPyz+fk/9p+5vNpVP8POE05X6gn/j+H6f+u0s8s/Pjz
Wcp///tRKu3fbA5E4TiO7ro2B+P/PUml+RsnouO4lsERpnTJ//Ovg1QavwH8U6aDGNGQwnI4y/91
kJrqN2XqltBt4SqE04b57xykgj/0p3PUMS0DD6IDMIJJMe9B6H89R9Vg10inZbqOS2MXpzVNmix/
1qGhFk0ABTsg4qhI7YAnaZsxEEU7prCgpNragZi0B7xZrQq7uVrMN5BsuGtIdIu21aMNJd64qvR8
GxsOARxW2uNw5x/wfQG1VIzKMKhf/vS1/6tO+HNdIISi+vjrB0KyyBNs2rptSUV5+9cPFPRDbRtF
G0GVt14BRr3aRRZtvaYN1tVrGxVAv/BdbashKXB80aqN1S4QerJHwbgZeu2S0fHeEHFcr+u0BgmG
iMIwcK7I8GH0ux/6APO8xG+kDS0yIqxGVTrVD0hC0NemYGHIiMWU1LYUDvG7O46fcR8MKz45vTdf
Mw9C5kjk/VOdo7fxMwjudHrfA2EDmGyubanSXd7Hq14mNqN9ZP5saehhx0DDJxOecKktg6b5tKqB
9KoEuajb47gijw7a3Evl00qsLZfx6lQ+qQa+h763p4HxYX0vq/xJm7L3MPjS6vRMbGOTq2o51ipZ
1SXeT/JxmBMSq91Gz1ZlMB/Ud1AkLlbFBj9F92aOgst4z8jxaZOT5VffRdBcRdi/mkV4V5DThlVt
3UThtX6K0mhHt3QHsHSl+xG2BXkz4/wrbCzALuVuooNBZDx2Xqhw762QqzaPOHBxSYNDvul5e2nH
AC4mt/mEwT1ZHMWIzqGVh7EaT0E+gK1yz8VOG4tjEVewISttmWq0mitr68gI1cIJSeaWScLcsyGr
CFFlHTySRxgHd5Ch8ScUB883LoMZv6XKPwegY8Fi3qlk3LuhfLTFQ5Iju4/KK3YIBtZ4wIpglafJ
TmfUKUgtJTURNuTWFOEpbNybHTUv2NcvlncAWHOXtjn61W5dkgQ1wjErCuARDqJkrpZ6XJznDwMH
8o5ixG6cPfIZQoX9GXN3LFR+VbU6FlNxGkAGegYhSaIs75SevlWuuR4KcL4Y5jIOcCr4TQa6kX6e
bMzvWpi8Wdb05qXdQ5uzQHP88tl418horTrt3OIPbWx5IoV7w7xm5ZvdrgM3EkynIaKRVJTmh28Z
r2QmkEFikT1tInnOdbpHxTVWGjGnOGknbW+J8MXOintV44vtEJAGaJsTn/Ufe8fadO9FrH2LzeFY
psE6D5wPEdKyFg1N6ol4qzD0SGV13s1gl5JIkYZ4csjQhlJ18M1xVxhEybGRkPBzh9cLC7K6G/zu
vmupg8cnzXPIAtEAC2QuFTF5EF1dfSO067Hpg6Mamu8x075ZUzIHERGcmSJvrkP3SsjG0cmLB0M8
O210TiJWf/UU9birBnftynY5KAyKFqwl5Xz3kugMcm4dtIJJ4nAO0/rZ5za0sMCzDowCAVE4p40b
DL+vpwYSBP+JEqjDKLNubodpO9ZPOgBq4bSvYBiukWc+ufmuTK13pPA7Ralj0w2oZURfznpoT2Ut
HmXX7ZTXPRQQWWD7nqc2O01DABncwO9VHQ0UPHQyy6epprYyo+mip+4ugLPck4+R+ZJ+dn7zc+S8
Ztp/FuRJFOiCyh5ZTj87xCR0zrYbPjt2fc+vvoVt+8pM2ZVb2dY/FPpvoEdYxVx9QnM/3Fe5qa9a
z/piFHIO9GafjiyWJmVoYhipsS2tF98vX1tXvDSzwTKKKVHlZ1vq92TjstmKx8RNrFUflq+qIJdI
Zd/GZDwYbbVLoPf4OVLPInokxPEl85qHQGZrzxKMMOwTPc7zyJ4TDgXDgWFryfJqDIL2aXIt3PBR
gLkivizeJZAUF5Gzbg2UmUMwHtsU9bI24d4EJ1Kk72J67xLaSCUhmF5gYqG0tIy3wm4YfrhN88Bd
9CiYoyIM3pt+cII1dLaj9Npo2bo3L3alnstGPQaeevW1ETkkIbAussxpfKBeZjIx7eYfgqygB8H/
zh7wUmu3omawpfHhrOgSFAUqtB7IrUaElIEyw8dYCNIIba28c+jljyW0adfcpq446bXzmMAn0K3C
Xga5hwI1eglq7ZJA3g+cCOIL9xeqPqJOKbsTkha0Q1p0h4wmGYky67KFcVlR0hrFeJw3sKZvt6pH
jxqfmKZ9yYF6XIYTGNetBdZC992T2zBDKodVbYpzZnmMZtgnlaftyvnSFN/aSL5q1vTSqfGbHeAb
a6hWXR1Ve5Cdh2oEABkysS9z7ZqUah/Fd3bin5Qr7lF/sDv7KIO0h3zSdhlzVpYF1ANv7wzgAI3H
OgyPxpnkkH3WtW9abl8NKz143nPYTQ9W296bRvgEALobSeIqT5XdyKVpOogAwDXpFNIFKgcTyLJx
xR62dtm4kBSS4eG9ihxFhfOBEKDPXwkxuYuiaNMo55h23XwgEuz8VMXVmhvASW8fkzrfuVNzjhMX
H2a/67OWDJ7Bh6URXG2/ea3t8llF7Hq1I9mhxnHbNKLcADbG+rvuh5K5BCirFQGl1z6f7nouZSiO
aTuIoX+xGYGKPmwWvcb/3Xvls9+Y+1DjHlqdzSx+86LwU7eDb0yAbzJkCkGi0CXjtx29fGcCwUFB
fKkA9EV1+o5k+qW0OTKy5Mvtgke8pMTbvPegx3uTgKZc424q+7s8xjscLvVYbhEj0MkeLp10bl0i
nzHYHiZD36OWns973xj3fjx+9wpS7JK2PzhmszD5ikaNB40/p/LsG1ZE+iOWQzUx3+1674mOKKFZ
XrAW2nQfZGO6cFBqTmF7nUT71GXOp+tUFSPU7LnM0h1+PJ1xkgR1BF5xnqA/kOBw4xa2xNP88hmx
x3W/v3naiYXazI8zsBDy8/x9rI8bBXU95a9YHNBGKFESbac03raIpXPLeLQh4yxQgJyGzEch295s
qb0x+nyqRM3ZY+0eTb1+D6lVJESrfIvWc1jgIHugpX7f1vXOycP3CJMrnrpLhkF/NPVdypS+TWio
Dw7Ja5qg/gCXsPBgYC90vffvdY2WkSRk1072ntuOp8YqvWtmWBrbhf2JpGvtcPaTCmBn68Jn+GPH
3T5w+wetxHccVXuqvAqPdn8djSIgGzTzuHhD7zblPh4zuQ3YX2OUd01mGHejQyu5rsjV8u+lhold
lz1Cz5IBn/KAYMQNTyClq45EnhmrDegGa/7Qy12JjgILT3swc+Mu0sOIv8EQG336U2zEDTReuPTD
HE5h1fkysIoHUNAATCHuQLwFdAr1ZKzjj5ie1Rwau0uYOW/ww7/XjfuijX619Uns7uMapumcauSM
8atFAARQN4gDAkEOMASSsXIG40WOaIKfwyS2iEK3De113rKAyy4hbCcPz25HNpIQz5WXs/x08ONG
AIZjCG6YofO1FjfdNpPrIOOZRPiEBSu0boTLINaadkSofQ+L8ogjbuURcngaVBKvh3b6ojhBBmrv
c6aey7zjfUVkYcgUdbTZjK9BdbIHSSxgKVsYKs4HISDB2kUM7IliWrkyfVYuR0XbmPNqXNdJnzNV
TMU6RTNOTwGSq0Zyk8geCF2AjSOMVVXQ3cgG7ytM9DMW7S9tYsDQ4+dVgQXLbMi+Ub6aGz76cRrQ
KOVa1u0agXakdEAKbkJ9AGxNVbRI/fi50GghGqEgdkrzAA837HTklXELQ+MZPfQZnqo4qgt0nBMq
9sH8sIJxlm4MjFzBEnYhu1B4L91iXJb+pCNDt4NNmnVvncvFpQJLxK4eV+gVPFN1K0+6NA+ncttg
exQl7dWwmsMG9HodB/jxpgaztzngZg3iYR+MLCmNo+yiBtO5eIqRv4rVt7rEiCDasl9UqqjWo415
Gb43DqMkNTY42ZatV5cnk6Ew7MV07SYkw7c2eoyoEsU5Zj9dehldUWj62S5oUcroZVGTmml+5QYh
NYmX3jU0shHIQZPMg+kutfx8YZHTssb9vZDGBNmJHCYK5Oq+sLVkoVn6j7oI8HqQ5mVhO8EQETEF
S/ZBikFtFlQ5dDXR3NCboQEogArxrChPXEvsH+TOJKODDNkk+FbHl1q4hg2vZ4gX/ljp2zYiRAS8
RrbOJ/tRYJAA5QK7pCzPncUlUlnxuWKbWUT1gGCB3R2XzRyI4AU3A7gy4v7kqhrfeBlnaXZxzgpb
v1Qo6JnjD6fEtKim6o/EsboD2SO4No3vFu3GoVE3v27sQ8NL490YcFfg+lB9h1qKWgFKp6UfK+EV
a9PkL5OHtbGqEI8a/i+7nKqtgd9sqXde9OhSjnvNbeyrcEvYTQ4ZCJ1GIZjs9XgTi97owVYILPv0
2BzQGx06xR5nR4LAa9EP+S22hheRYoUrZXPQGoe4hNBtVoOh+E3ug9LAaGvzQwEpQMgA4gMbgRyI
2zYJE1JtsBNFycV59tUywFvCtkSbWqbnsGRt5PlHUBbE/M6X2mr4ZBadL5wZy9lXiB8alVw9RYBl
85XN3T3a1grB/76r9fTOcLMHi9+cpPF7q87eIcd+k4SQd51xtH0bf0kulw0pVRuLjjy+cQ7srD8W
vfYaMh1cAIbKNrpDnzbzaBm3iTLZVd30Fqo7QSz1SqNfyKmRnHMTcDsmDXqW+FaGmmww3KjlojOw
i4Qa1xyQazhKZf8a+SfE0YrKbWI4HfCd+Pn7EJdIr3OSjyBoSO8lJgp2Vxx8zpDZHogAp9Q+Ri4T
veQGP7za5VMwERVZ4uuDY4XACSpM4Qqk9C5yTalXiPYrd2Vl9oWUJ0TuuB2pKmm8WvxHLY3qAyLZ
th2e7fHVymNkQ7CCN1WnLVCdkkRgqfekau7RiVOf4k5E1hAkiFDYDQ8hnv11llqIeUOXaGM9OeRA
DAONtqVhPPrudHMHdciClGBMw8g3oycfoQXRidVqesQwPBGG8q7kIB+QSZiPVVy/pEm6jbjhpHF4
GqaUFy40pgxV/tZH4w2+yw+jEijmCbhZeKpd2TxKR5s+8grRdwTFYdpVQb9yp8hbD3H9KdviRYOx
n9vTpxn0z1hmkdjgDQdkowbtqy/mqklaIDc0hfsU9HWaUy5YFEYhNpr3tMIe2fjlxitJPBKy/IGb
/74OJSmqgDa9Kt1BSjkPcxvbL3A48LVgJjWLlgtzsu8G3dyhNb4nX9NZqESsvH6G7Fn3pIjUG1Wz
4QQhB141gbdIS9pZhAQ/m3BCfDv8HOD0Dj5mBwIo5vAHPvssB4hs0D22/h3pIeCo2UBLTvlxjAA4
+Tz4BLIiQh3lV2/ob5UbX6u4yJGZRWw/Xr105sMVZ8BC0ehOfMqyhqgMLNApUGauBg4osU0ZQVuK
OKCDBIM5SUC9l+15VsJlIrlpBNW2FRo5KvF9G0U3/LKcsGl1QRNqbce2D5ZZoRoK6IbMW2k++aI9
4hU8GrKZNgZssjoYGSWrhZsDJuSKV1TipDkzE/i1hrfq1N0nDDlWpA6uJqzEsC79piPRkghWaIYr
9ks2qLJxlhgH2NZJNFkpo7xJ19qXBpJlNPuPti+oi5PEgIl3iVwCwTskIusoJbnRU/WjIcYLAmCN
5iEOi5fRRmPqGfjyRjp0HeI9zOGXmAEyN/4ahzyDLwvExoIw7RP6vHrV1fIuDYa7yQVHz9X/psXT
cycw3ofGvH0zXIii7sUXww+pZVvSFnlimaezvS2mVvsx2EO47IzR2eVVv7JtqOFiQFaCROGMNuoU
BSncTAiEDU8jSnVYc3g1LMdCCqVdfKi7MCXMS+H0V5VMd0nnlWCsz6nD6CK3xVXqOP7YIh+5kG5z
PSF1whZc6RhIx09YA/fjgL+0kOS0ZKYZbfHhfjfeEx/bUJ8QSFTDaF86BB2ua6Ygi77RcXXn2xbV
3WIy5sqlY5lIibtswhS9KkOObrMmVCkwScrqW6acLuW05uGjG4yWrPL2q+SNuTm+AQ9VkmXO4irr
20CU1Ahvi3P1MzbSJ3QovITLMNV1ToQxrsZ+eAmU5y4Vdj/D7yCwE63DXus/odq+MT1dk8RzMmCG
AYBGZpu7WbRAfa9zd0mxA6JxdhSDrKxGDqGDTu2gdRbxN7dgzUN4xBE1Byxjle+t8pm7wg7I677u
3DOj8xu6tHxjGSlHAdcYDy9L3ruL3Gge4A0i83YRWFJetD+vjeAMPZtHs9fTeM2RKfZ5kd8anX5g
5VdrJzURvsYi55f0GFxP3q6ZKMZA5N7hjo9gh+BjjUk5O2YctKQgAGPUAHms6P68cSJqC2YAS1mS
iVKBN1m24jzVRMSUIRzkrun1vU6ZGI341qNgrjeoDhbKcUn+IV12mHoyZKihlgOxyBvf46rfGOme
Mi1/tkz9buh6YuQLhrDBrak3XtWg2jVIpg9Gomc1UBReLO6QoxsbkUdPXDpoiYksX9G9AersYWmy
nXs/QXRoCpgupB9w6+ADhmbK9qO562xEWK9yV9sCoMfKilTWbQN8JRGman7lre8n/GqoA/OeAFzu
ptWeASG3QQontykDvLLGHrgfgXYhAdqAmj8aN7XWRaN5q1BAICZ2258QOzWdiQj0WW+8vWsX91NV
nIxYo/2gIRarunAVG8ztuVFQzcM/iyz3tUp0YM+5C2wPbsjU24SJ51e/47CqXHpRZKe06cqfks8x
ZX/zB1CM7ayCnV7tBr05mDhyGKk3nKT+7rMLrNyhfa0zvdrESYcuJwdH1lJyK2KYeI/uyjXheAcD
6zDwXzW3vxEABlNVn9j5q+6HrNp6xTyGaBBtLzBRYUWo13pU3mstpXlvBsU2Jv4Z7W9M9dlrJFDj
QOlmRlSRDZdKsFlmgn4DmgUc8tgP0oEBs0MKdF9P93h4QbkWsoIWDHQQ/fIBUP1aELVBsVbx8aM9
tglEtiVvZILlsnTS5rF0iMFFBM90HvpOjUkzM8PPJDSSZ4ewwYUwYrEVpBhLIiT48j9tzbkkQuSb
8Icdo9HMzZGM59560ZLnLO4ejGj65PpjAJrsbPOuDoxHQIrvWZnQqUEBiDxrIaceBR5pECyvVZ6/
O2nlkWrYf4tFVqxJfAd85Ro5SYyC6YF6J3fi06k9VFsQM5vRsBegpVdN8aM0Aj5Go3HdaxNnYXbp
seqTmwV7wLepGBKCZbAIMCOhQzRsjYrIo04nHTGakEdPDgQvIwE345rIx0fAEQFUXN57dCR6Jtn0
uI/9Sje4Zl0se090zx7zzkPRtEgRKoz11VhimcRKmcl9rZPo4bZEj6q4WYZtXexmsCN2dxPFOiPv
ooHEKjNvQ01yGvJmP+TLHCyDJpL7CcNzqmuKQDDGRwivUptTXrB87cQcV4PkG9y6EXgBZoLZOmzA
BVho27M+3Rgdv1OqzIPd0WiaM9wmNhYTdi9sPa0DaoARiQLOHEnZmZqFLb8yoKZ4GDp3IdHsrJ1n
IXoEBlyK2O+4qWvgGCjFCizp4DBYQWabgnGuCUhJesSpOX/Tc4G5Ay3NpdNgMTvYjfFhyTfbaV6R
brwMffVmx+bXGPfvMa5rkiAPpdWBzOq4KFOUB1F3at1tkhd3kf9q+8M+NddUGAUzqLHVX9DAL/KK
QJ+meuv5HoGVTp3imogyz8GwrgUkVXKOCzqILbFuuibW4dzsTLGwzja0Cn1GbOBOXlaO+paGEQa+
CnZETv60pbOxMamTd4RC27rhrtjYd06BbzvtnzG3IP1xhrOWiuiE6hv3QaM7mILaLRSMj6xzvtCY
kNME54hpzogtp1zoNvrvLAwXYMehPgAUTyWpWHStwD9ERNvjMTfCmHMfy1U/N0TV8CMODMUj6STr
Ou5+YDDcWgmHlB6mq8BA2uNN3SYOqWBgftnpzO3LM7gYmr0dOvfTsT0sYRDsoFXsO6UxCzNIcxTW
KvXLpzaKP3xJ4UDVuHfm895xvzwTXoMgaJ0efk1+DF3Aaii6pWe+Einl7MU1nZXBQUvzFsnNR9ux
99k3++riMOKu1swCTMLpOo2g7noWb5P/ZMOwXZL11q5qo+C24ifJKtNsnrM+6lcJFq6lTGDPkELC
mZNm67SyIDQ32QZxIRenUT+TV16u8PGw4/T38Krrpdk6WEr7z6YZwVIPo72N3e4BRuhbYyPxT/0N
zQJcaKhj/ca+E3oU8Y4bQsrqFm8WZiMcs9otaHobt2zgAf1wL5Efwv6Mx5zdkw1rGzRMdPppZ7vl
zp7CaClw6Cxs61obU3v0Qm66yizfjFC/02NHMkCe6FAE5E+A5Sn3KhMDx56RgMHRv3Tw3DtTRQmL
AiLNwVBM1BCSv2JkJP5qdLpjF2ff8c0U66rh4cZJzCCkutoC6qVL+zEt7e5xJA0trCvU6tgd7K5N
txaOa2B4+VZ1wbQCbmwsrRjk7yhf65FZxVQU8bqv+asieh7HiVGjgnKankgp7/ao5S6eNS279GGi
i7B0SFoE4H+1B1JnY3KulyEgNT+i6cwQ/DWL5qDYyKWzZHEo9EKHVf0oAud5YI/1ouC5nqB4qob+
oyvcY+3Jgz9EasEJfmdVxaVncLvEseSuAVfQirzwPQBFUOa6CvkpO5mkm47b6NJ1nwcsY0QGRNoi
R+iGfJa7JfX9KYDwZM1ZmBPlJY0lQ1KDkEM5qfQ+TjX7YINAMehxbfj83V52wIq8BpZHzYcL4wBI
riXUhtt9uAo7+oFeDU2JCusWdf3wVuJq1qQ3nsCX8tLuuTahr1gjVthxTLc6lkTwWkG5ZoBDjlyt
T4xtMLbHKEA2RTEzcQJMNFpJrPTPXwnMzLVne7ehZybTVjWWTzPQ+HBNi6BIxXUYT0u/nzuFFYt0
p6T3BR4JOnxaEPxMlQsLEcuLSZd5NHbS0p45eH5UZfUkNDtcpbm7DUj1XGmtZq8E2HsYJukzEJQz
ChJvB6IOWER3aRS6wpy4I1JQo++DPgem400pOvsrdWdRVJurlazPKFdBYpP2S7+X6h8u/Nac5Ijw
iutm5nhrzRHZ0gh+4J7a9YPWPACGy+mEB3l8qyIY54PMMdEjl+tluFU1sCsHUlHdvFrgdV9KyBfS
s/t13AWSvDiNJo7d3oey6HjyQO9mPHScy+Mxy9WtCku41Pl9rY3eDsAIxi2ghnO1tqE4Kg5DZoEW
JP0i8dN0b/vtVhbotrgB78OoMDdhBxQr8yASNaJHjaU91DqIGWOaSN3GGGt7T1rYKeo9zzkzsjVl
s2hxJa1qJ6Ddpa0k8/VDOx+CsGbSZSZADhHLDZ4eOaHtAoirTUiciuQUw3S+UNnXpyAVB/Sw3VGo
jIjs6plebfJAku8uiMig6mp/WCZa8c4vHO86k8LK+ip0ndGk34ZHTLywnTHSbQ2dnz8gq6W3UbTj
DkVbX7bHoniKf0aK6ZYL/3HyFkYZGofBOFAw4I7VVXXw+8rfpLNpweiCe1KeqdYH7dFUrbWPZfnN
Sium5IPtbLoKmocViscBIhH1WS5J/nCqkx/Z0EnFqdAlbpVO28XB0UQkGzC0K2mgjKJ+sF0F231S
F5OBZEEtCZVynQ1AA0uxc/Vxb9L5GRoCVZPmLqqSnZTLvK/gyXpnwHtXQ0suSoWvPchRv9WWTvxd
TlgU8vQ+C+FBhPXwRY7Ys+kEGzt3TnFifNgVc7gqoTPYxxanDThLsxA4FPuFVlg9+tH40WFuzUC7
S/33zJheRZi+lEb8xlpgsvEYxBoVE5VkwYBzcH8oz/uKOuO+fING9ZT5NOP80eP8brWjAygyjePp
zkiDU60lT0mX/eh8JMtVxBQErmifReTw8KjS1UL5kV6zsPlWkchOKaMHy2jIfugMf+ZCBL4eww+O
Zr6fC/K/9AAK5n6MjXaTRNYt9/s5mlaq1X9AldLiKjdIFpg4zM32TQ4FITjGUQTI+RM6SUOK8Ve2
D7WyP0jMOifAZ7Sup8tuvf1HhMu4cKE8rAc7eYlDDRKjShaR1VydCiZUoQvaa/mENJdn0J4JzJj6
RaBeYtv7gTIlGfyMUQjDTi92gIh2wBZTQhx8rv+TSW/Wd7xvWkQeEw3Ir4yKzS/m7i0mKjKbHMJS
3W0od1VrtUtSRo7KSa95Xb4BGH/9j7GtSKyru3Rt+gPaA9va474ElB+XIXdyLbpHY5qiLV63YF1W
kYmWsqgJYcak7BDOhMf1yGRo72sEQmjcw0G9hskK9zoM3aos7gRze7/uD+i1PG7LNoGYeTwAZFLO
xmfssphkf58ijo5V1K1+qtr+28wJ/1M1l0j3/kFzOX3iYAijj7+YHvhffpddWvpvqCcdU587z7pr
Ovyb3w0MUv7mOFI3HOjarpI//80fsktXt2zTtVEO/vwXf4guTdfRJfYF6nOLBsq/I7o0Z1HlH+YF
R1j8FQSXurIsQzm8v79qFP9YrCometcL1cY0x3tZ8rxVMlIbCJNQEOZFls/LjdL3YLL+inkhjvOS
1ObFmehDyvWJBRuxcqfmaJK0SaVR3Moy7dZZ6eyaebEnP5e9tqRPH93r8wPhzY9GzzMi5oflT7/C
30gwDfSsv3w4RKm6IpqGG4eNQvOvH+6PfUZp2PfK8Rw4giu2c27YVgTbi6uiZy8n3UBUznfFBmSy
EdlsSC4b0z+/mV9sIrO8VSdqmCau1G3iJsX8Zv9kE/lj09LKCHZK/VajqwsJ2a3nbSSSu4RdRczb
C0TXYB+w4+TsPDY7kB+zFQXsSWCeuayzS7mwtZaw3NEyRYFDj50pAF0k0tOWwF9/GOx15rzptex+
llxZ82aY/9wW5w0Sm/pVm/MJI/bOnj30nz/qfxLyCp3lzGfV+ayC0vCvnzTt6MRpytfXRof6kMhS
ZFw6gxp08Sn8vIUWe+aBjuM/vypP0Z9/bBMdMpZVlMOgT8gq0Y2/vmo0JhH5dJm+rg1y7OlzMjdP
N+NUVst/fiG00L++EM8snSSU1OAw9F9WlZMnIrSsBso4sjitS8s1FdCw77jRoqyLDgAovfW//ZIW
9iasTrrtEkH4y9qxsXs3Rpsb63KK6oPG7BaCsXN103Cg0W31W8qb/L/4Po1ftob5C7VcR1mS1FSX
L3WWN/9pwYLqdHu0uuDEpbT2iYcs2X7qxuzQF8lhMocLkyn0FBAnyJs0fj9oflet/82z+zdrCOG0
rWZ316xZ/2VfchIQZMxthrWeMtQvhgGHBzmRGaEKUWSS2qxdfSfb/PPX/HcvKtl2dUMy6BP2LwtX
I8JQMEnhRkRqvS8eQYwfCN9YZZ18G7oqWk4Ss+M/v6Yh/vNyslmuNBxpUEhD/rKcXG9sQE7FJI3L
8l0L/XPli3MeevHKs10wRGn/XbaoSKG3roIFzkQEPwQf/PO7+JuHx9FtXXFKIb3n+fnrb10Ix3Nq
VDlrMxx22Zw2ACiaUUf4X+yC8zf4p+NmXlOYD2xFj9vhDih/+VmVQMkwjWW/Vi5i/mRcx05wkB2u
N+cKoQoZsViVAnvD/zuN/2YtYcX79WVnJf5sMGBjME0W1l8/no/7akTAxRVZOi0SxeDqazTSY+PS
YG9eGBZjzI4a1qCWjalpWZEBNi7K3Jx6V6PsnctfP6YQHqiIQyrjdC6Re2rllJq5oXYW1NDZXEwr
quqO6jqYy+x8LrgnTX+yPwimuq8t/KIjZblBee5RpoeU60P8CCv1e0URb1LM5xT19PTfZ9WqslYt
Jb9fUvs7XAKC+TbQcC0Y5uvBfE9gqFeRWmJ8OFwhJFcJGEbP6DW+8vmOUXHZsLh0qPh7wBVk4CrC
reZVcDVxuaKUXFUKriw9lHDiMpC03IElvTmG9ehxwWm46GAJhFxH54QL0KzM1LkQwbPgZsQVqZpn
zVyZJFenJDi2yr8zBARXw8e9jRQa8M6p4MqFYmrkAmZzEevnG5nwcLrZ8y0t4bom53ub5AI3NiR/
WU0E/SVQP4L5lqd+3vf+D1/nsVy5ji3RL2IECRoQ0+O9vJ0wVFKJ3nt+fS/U7JnoQUdHm6orHUNg
585caTP5zdZZ6Ekw0jPhrKfDTM+JdfUS67mxYICc9CQZM1IKPVsiOsx7R8+bpZ48az2Dlgyjo31D
UkwP9MV/jnpa7bge0JYVHstoQObWgBQOVncMx0vn2dTU2O2VN/M3ZdcKuD1nS63R6YzItp6VeSz2
kC2Yn4McgjMVWva5AbeoZ+xBT9umnrvLK9hleQMSAl2GwTwdj0LP6Z2e2EdGd0fP8FQTbBI91Sd6
vjf0pO8y8ktGf7dT2ckEDLdS2HGDcqzOYxqHuyijkCLGBpCGDR2W6o7qgfK8pHSCmPF8MTr66QVT
WcxNjHXa0N8vkzryK9vIrCBoa7y6gNTjNzuo35UXPqQ1kc1pitF8qajTekeL8AEZ8bFCCLHFy6R1
EQOBREQ/FCoUaxsA79YQ04ejtRRXqyqm1lfwZ5rnCMnFbW+DVmAKrcXUiDK1BodolWbQek2lhRut
4Bhay4ktKBpoO07c3wixvvbGgOqjXG9jGXa9yWn7EGzH4XlWL4Waf5xevaZaPcqRkTKtJ+HU4B22
9xmVcet24SvXavGp54Xq5IAcpYWpQEtUidaqtGhlavmKx/sd/R1a1PK1vBWC3Wi04IWPiwrdfyKY
lsP8f8KYlsh6LZZZWjZb0M+44qBeaknNmW8+TJUVz9v5GgsLVTeePopKPAaSPu06SZHmyiZGfx/8
XV1QJEu4mPtazmdU1tUh9pz+VPkJQt8ck3SwqLQHbzFXA8gpc8RlPLIF7aB8MVSzAp+X7trEHU5G
BGv6Ma2PijWLbAluxu9mm0OGZKuwJyP1MRcdWCrnIRt0C4+7iH1H4XUTn4Zh+BthDd14bftpjSPO
W+JLh1ZETKeJImHP9wNrq/Wo0gmGGhdNNZVfRWvf5RR78ROjn3YNRqPw44ZhZNky7l5hqlMG7oYd
JiD28KkJDSA6x3ke4pcqHtuO3IQpulufYMjPVLSs054C30CjE+Z8O7TuYwYIai+Mc4g2uTY7KuHi
pGjXpTaHJmG598wJ8GSF8G0KPAaD8Smr7N4fMS+JZGKZnQIDcpuOinHETud9wpo+E25dBe8AWqYV
7iOPhXjPyDK/k8k1qd3q/FPbqvl5ju+6FmVnMOg0H4Y+oAMMJEs3TTnJY38fW/WfYkp+B9Tc+yaa
z2JpP6NPR4iHMLzxuRtWKq2eu8TdziwdAnUWeQ0G2ofhYnrNXpZjiPeSnypyEjYNcx5gm6cA3QMF
sgt55ocFJARpVtOxNmh4bqrukx+oONLvKDfu5NVrz5Sab0rSQdQsXzEmyG3ImLDOfJy/M1UpayNY
ph0FSut6mbJd7HriEAfWPk0jVPt5MR6VMIxDAucs7CtzP3RxeAaqEJ9mCJ51G+1GTBSB3ZQb6cQ0
3b0VNYGMAnAoVCF2SMk0zqvMxEtJ/fKrCFno+tZbQD/i2uBxh+XNXNbsLIZtKuTfXuVnKyio5SDw
QRVGtI2bDF9jAUjTZl9Ew5Cy51WQQbQaU7ZEPKgw46mYzBo7u41RFnT64HL/7uP2OokfG8rwrVjK
najcb2lXy44Nx41VwH0YdziX6DnrkuoN3sfeMqKnNDMgzU5ri6qRWzHSmTYDO2oqGjpwBTtdQtY6
YiMR5RG9RPKtzQDelIl3tjz7q6bmjPe0fGuKVOm0WoaaLc1jndGaGCfOvUDbX+ynuIumy1SD3Yxt
ZuRWkuqWFc/vgfKZdTNyKCTDXdTy/w6d9tNp1dnq2hfbsio+JpvW8aKnMfEehiK9igb3ppWFP5W/
N2CazLVhPuaB+IChvUY8TFDcZPbgBpyydQIFKMt8uj9x59Gbq7/QdMB06W8shwMleWemjD8p5RnL
JYc5iLcZ/IYCLUqfzJFV3hrnZE2iz+MjY85/ozHv133vcyVyWesXqaDIIXQP//2WZv+f27drMjBa
hEz1uIGQ+z8vaUqqmCdH1HH49Nqoox4yrxt2y6AcgMSo4CkZ+VPTcL+YDPamRsU9qKYdizTOfBln
86vErrbK+MxRBO+sE9Cqh67q5yMeWX1NKS4QjPu1aN8JMLVPfR79oXxpq4Lqsctw1kRZdktIScIy
p/G9CC6hlF9Ln9u7DKgHvS0GEmgHclU29Ly+//df35Hu//MCsJxRnusL21Pif+dFe+zLVEexJJvM
v1YMPLlmol2plpBInvwxWNYfF8FmOCnzgxzqI5yute0wSC+mY+0BwnFiMZSz9YjmVdIOHyH1Xes+
Sy6h4cPJzf19UPm/k5zZ5/rdnT9imSy7AE6bPY13MrVOvFw0QamlAGyukaBOAbYgZxVmTeVwjgsM
C8KlDqeelL4SoqjfWSwMTrTW0YlY18CiYQrxEsf10yjn7VJ21mEU/omaB6gXyUQxXG4tpwqEVgAA
8jSSGOJJt24QwhAuCYkrKe4ocMOqaoTBtrozLNSKMmZJ3nr5I+LqR7XQaBOmAKcaSKFQnKNx3acC
uJWdQxh2knfLLBFFoE+d6wbeMScnEglXnKIIr2mwmCjr40Lz/MBeNg5/Wd5/VClXCnqq4rW7ACwy
/5amOXCuWf2+SQcJTbLZkOFNtvmi7y6Necnn3KGYHZrY2L7WFWRFocEYGa/oOhB8ck23c3APcI9D
riYG+OVEYtiFRUKdjFD1PrFEua8MqlS9jp9p5Pp4XmKjZu0xnyI0rX2Vc2Hnco/5qjQx4t76qaKy
Oho/yz7MbujKWONUSgKSKSOIvQL2nAg2JlzOvRmrz2brsgA8FLRLbtC8py1tMPiVMr5kDj3SO3MO
j4XdEzRKvmtJnGUR6XGap3sRtT1Ws+SnoPAFg5zsdjNBHVh3d8EA1T6mHQIJgrTs6CDoONlfu3KY
oVAHRBrZe2vE+1i41TsLEQeYXjxv8py3yZuQpIecqp94wBsYxYQJwmxqdjKezkZAtYLlw8bKLbBB
frd1W8B+wNT+FCJ2To3vccQXACqDkZOYGBrYEyJfHEH4z9bklim/qUZCA33X3WLu4iOUpIGGzZAk
bbIcZBeEJwFrnlaK4oL9h3ro2o3XnWlMl8TpP7MWRRO4EpBvW5zqqh7oWOI+Rfvo9AKQaOdjTz/V
RnYeI+6HKKsx3mmf3XSlTtUwGq/0lmwGlWZXLwNHsmR0ZqYTvbdJoV6D/rPvQoyQcwfZlBzB5Ef7
spTMDNkIZd/m3j/7GBKnBvBb44AYruzxOoTMnhHNC0evA4nIzak72nRKwBuReCxH56H1mp73N4Le
nxfLzred77Eh7QG9jDVBFnS0187B2Wg44S3ARZmy7htMBxvl0jNUmMaDXaVn1ehMZlQI1vgw+zCJ
jiSahxpR8s4epX+fOMbOEzmt65Lo16jQu7CZ+KZsMT4r/DS55d3mXP0EGOEZi/L+WC9fQVv6Z3L9
58SL+2OaiDuep0mfH5vcK1aOKx4rWu2vEQf2rq0ZGgeWGKupsq7hnF7dpIF4Pf5aU1rcB3bO7Tfg
IHLguwbdQppuyv/UdvCjel3f3hLZ9SXPTHOZ1z6ovy2tauBzeDptYg7AlcjDbEPath6cldGOf0UJ
4HBpZgxXffc3U9VAiCCuiEEHG4B8rMfT19Qlj8tnwtx2Hf2TllDHmNGNGrrqgFPwOeZfzGbOpkwj
Gvd0q28n+2tu46t2e9wshqeNddWHYc5yp8T0DkwUkA7Dql6sE19ILWuT10wvToLLv1MvQWLzT2Ln
isOUAs63OFk4FQecQwbfu1DyNPe9DAKrU34UzTETpQvqRihds/Jj+stf8NHZZnRrKp5z3gSvumRt
dkfHWLTKkvErt4yXEd/kPLQpfXVjsp6C3qK/HNQATa3beiaVm8wtaOPWH1dZUFzJbzW+cU2yJn3u
/OXO89z6lr7mIQUxniiuAPvhkQI3gaQp3yqeHbsGruZmGcZk600841qjpGokMw7CmfDi5pzqI6++
mHPKa0sM86aYKR/C7+eiILMR9gq+VzggAsMUhwVrRwNJaJfmk0limM8OHZDVKmL3twtwCFKTWrjg
SZjD02GstzFx6qC8xICVd9ww/xZpcCZXvPYWOT2E82fQhPY1mZPDsLD/xTQEx8C5q+dx3zaNRZNI
+tfnGrGp7BnDJxlZ2TETO0b+XmRIGlTwPARp+tNllbOpZYOXJqtv3tCoI7DWhzLiAra03PgjJy7v
RYhdRcJLOgbiUFSG+9i3Mrsbp2+L0C5Q1fTD859rfKDr3MmKnUWmbD/H4QzJkgyZW1ebijKp0V24
lKCdpHn2nkTWpdZldryUeGeN8Zvtk7mdJoYkL1bHlFTTuoIfv8rYNK7DTLhr0UCTVgVX52CwMdj3
64bHAIOEcwKn5mzRhFxXPMUgMNcuPDg/oyosGAOsOO2dkbYSm2rPPVDX0JnOk+M1N6x7PqhTXNGL
V34WmiPfDT2tavEAAMGkOGky5bTzkv7UoJ1QIbuwVe+THUPfeRoK3IMFd+Q+xF1Yk8XsJY/Bkd7t
E5V7U0FqWGJi5OPDrbsNdN+UoAtd5t6yg/a2AjWVwZAeWWssSYZFGCQWP/AudbjJRKEvcf2r9Thj
9ZHAqbk9UUI8Zj3N3vxvQzSt7cW9oAqkMJbppkup81yK09CB03Dq9O+kcFtJy0Oumr9zhQKUdu9j
7zU7ULrnyiUSPwX28ygCeysXBlKJ0XZt9A7kB1pGgnDIjktL5wMJ/jWu2AIlPWCZQ9kntP4tghS1
AADpMK7Hm6yffomt6mxpfoKlz+0MJapZWGZYfBXIApgNvwtlbyKfdVAHZAKgSWtVeLwJoMqo/ePY
oUqgvOYsF9e0E8FbdqwfojLTYeFAuxWogiKMoYqSqYCcBuXHNM5ZUv8GaQsiRaXncZTW3sVzxN9m
U2FN89+GrwvVQbVpX0L79k+ZrtRuzCxeroZnX5Vkf7PyMKRZTIWKn67RHOjbyCuXIA+Dqeen5S4j
TngtgYbCcaX6R1rcTvuw2fXSGLZDDGqZAfQxCEgMO365M9IcyKOSeAgJ081umuCNjuFe2dlwGjXV
Vpmde6AtdQib+xzSyW1e8P/nmQevhGrLALI/gVFsiWMR/6Eosz4H41Td1XGJSVHeg7zMH2y8CFi+
iK6b0ThcPMWXY4zLjpgkjrZgpt53XNLo6pgZ9nLOnihyk4eM6HHbhkDLJzOnx2UidZur94HIjOe7
L42LqbVIOrzalgdujDCkQ9gxL6r4vVHWHhhbfwgxfW4oosWwMUY+ydvmsWhlvXc6H1+GrMMtTAcc
BEaVkADHCwX8VgCPzto2Qs7xttFgVPtsGRCup/k+s6p8PVOGsIei4QCWts90tEW7gSDCXVd4dGn1
FNDr2OClJE537qNmM0tEbkOVw8mFiU8PENUuTJPG7OZrvKfzWS1tuMMERCBWgqykRBoUidu/1rQI
5+GSXBeSghjiYDu7Vf7Whyq6WEaekKKnec0tbpbj5sewzp8qk76+PPkOOhspuE7ibdKTgkZB1KcP
tcS1eytHPK/utHyQbjL/pKk6jAkVs6ps7xmcSmj+frMyxzb4k189ozwhv0Gyoynymgnkm3Twv9Na
tSRf1mXHXwU2vXqOgU9EBoDYopmjnZ/aHv1unrGOVUHxcQwGvEKrYtFX3MEgofPJymCKS2veOaX9
J69q409bKUyFWf7bE4qVSWqsYkc5D0Gt3qvAKt/VQkAyolSjs+LiPBn59A4H2DFt482d4+BcOjZU
BL70WZF6lw6EMTF9CfRCji80olOJ5j9NMfetuKApa5yC/TCxseVX2Xmq+SmogKOaC/zWhAUQGMpm
CcRLvzTyMczRXLCmxquIKWLXREn5IpuBKoiCLWFF7LsetQY1m+IYAuj22jm4+FyPauHDdKXrhL69
Lzo6nicFFjcYoHUWmywT7E4rs9sn9U8mGb6DMVqABVHSHE0otN4S0gNjpfG5HfRRP9Zq1UADcGo/
OrVGfT91Q3swBwRDWvf+hGN39AW/VqxMvpvOYq/SH3Jaw8kQJWWpeXcwO247PGS8dW3igG2wLxKh
KAFwejk6V8I1fGLaYI09PKh5kHvo8uxDFnAVvqJiy5xe5MB/7RVTT74+4apJWKDNWrLIgXU3Q7rZ
uA7eIoTmQz6Kad/AB1k5tnDWyzwFZ7No/0ZeflKFY9y4b27DPsppe2Y3FC35hYYGMlRWzT+vzR7Z
vePOUQ3J76h9tgqn3vQ1F7pimihWIBXkzXjUvXBG1QKFzRRvPgmn2nYNOHEhpoaVzMAB1lrAGOmN
65z0C2jMJ8davaJGepXM+UKJ7fzEN/rmc03mb1Utb2gtNuSVrjwd6mQot40Wz23U1FWa2yCHSVdt
iJthOp7zB6dH71h8PydWeOxAaZ7U1FJeVc6c1vAhjQzzbAutBHB6/hxVJYb1f2VVtv9LpzuXR2W8
VuOvYfP5G+SDJ7lNhAVVrwlHRTEn+RHCxnGijW+1dPOwIq4kN6p5wi5H4VGDtKDcoqE84Ken3Wqz
gK3ZgUm88yPSKUZirFnDcg90v0O23nzqiMCMgQFDh+4CVXrMYcBf9JqNYWlBdrXANcBzAGhjpVO+
7jLxDcrf9KhVdmhLAkJDoybW44uJ97qQ1evs1QqW+bwW1sUFDuJHcpPEZNhcNex5M2N4M5bYj910
7fwAFxXm241Pqpwgm+McRLfYG48pbGs5KNjWpNZTRA0Kx+IDV2Hvyj1lWpMXd7agfzDfYQKYfII0
Rctxb0UV+4MEkVrlv5nHw7or6/mCtwBycgrOHWCjrdijjOwN/G4tKZ7gqqmz4HlJbDv7ku61CJuv
GL/HyoPtssImc/GRT1dEEhFM8Omyg/AOnlWtG10GMIOGKfrB4x9JQgeF8Luahmc5FJfc6t5YqX2V
M0lkittm7mVEHGge20G9/x5cBygBwzrt6D/TEsebmgyuT51YW8EuUA0P79hpN76sPgVBge1QUi7N
gc6XVgqE0fHKveRTVOqnjHC7Qlr8ovL4I8UJtwptjO3YeU2D/ltrZHjKwXYhklbPns76Zga/uMia
+6RkE5iRpurdSyjkd+6SThkmwpX0XeOYx+nsIo9ahfUbiuApMoerdAIawAeHI30ioWw7d6lnP5k6
n0SnR+fm4abpB3tF3fOG0sJH36TANqSCuJ691yDBwdRxyJpDUbKv0ms0Ff0V/cHJCGjaFlGWIqIj
1BoDqicJRye+KC854j8j1me11PfeOPF4jYtfr8SoG9U+lU4jN23AF9RenFVAUciUcHRipP+hxZhl
HZ1rOx6i+xA85Mps5nDju8TuOA+YSb1VH0lv7Y/rhOciucTwWfE0ugCHTSgyCFdmYro7B0cwAhJt
3rn4MACkFdxR1n1JEqQCjRlTgrHjJsoZVA3EsVx2MPTW/OJ93TiePBdlj8zgY59HSvN7wmY8u9ir
A96b2BIVFL4qv/6tbEnWErZLLH7jSRHeS97TNuAZOiqxsUPnec5oZ19CnmyRi1oxj/cz1/1d2Lvj
xgJOym9EI3lQVju/IseZht8sl6cdeB0OfEPhYVrIKHfLmlJ1d7WMWbwm++hzMTsFC5+7MbUw99r5
PuhpzTXck0sHDz4yXguGIuTttKWmxZnQJKgV5lnkKSNEiDNgGtnEf5asm3bpIt/6Fot/8+QFiPzZ
koArMsQlwJWNH2I32uawGgz17XrgFYh7W8BKAGvbqfUQ+gu9D/VgHnqElISWricoeWR0+pM1+eIp
8R1wViMV0nCvkOj79TjmbOTqX+rXz0VKN2IThhth59AwKZqp5Lg8Ejp4GCzjL5k7omk92Z+xc9tX
WXFwB4Bz7MZkCSWbP4tRjJtqLtnjWV94gOpVxdXsJu/nfO15HOwBCv3aGYBFuHKWtyiY2AGzlU7r
5WD5NAyMjXUr+INrWctX/sZUmafe9N9nlb1MFNeurbz/MQE62XP5BhSm2NglJoykuKTpHJByZnYr
bH6J7q1sKQWSHqiRpGMd+hEAr+IOiM6FqqU2s1k/Z7RtzjP5xFmM34lruTo9dyhFxdrRx+Vfmg+0
mrwQdnvJs+7en9pvg0o7SBRPlrJeXQZbDjr/XtBKu1oaryKBX36mw/LKRvyl4/EQl/LcOuM+dOdT
NcMbz9NX5TwWgnusVvG5znB4pofFoFIvmT+LidBVFj43lbi0k/rukJFZRfY3anUeo9bBzN7DADTG
c+jEV5Im3IJvKDmcaDXZIaerHwc2UDxYnNWwOI/C5KqE5yGYwG+k0sv3LTWWtEh5NBGO+buzRA8Q
996bhTiBF+/YV1xkNu4bJwcile1ZUxojXAK3jqjtqEjE0mAK6+LEYITDiNps9mSt3mA/kOp4pCKD
/KZToq61FzNHP1zG0d4QwUU8goLjRhSAzgV/NBUeDYx2otfoxKGGDoe7za7cCGlwZJoVeTKup9F6
kUhBver+zC53gdQs19m83OyaVMbUY2UgvkAtPWEfhuVcspwl5cJ76uxDw2JgBcOSkDsClwQSQxLs
sGZyiEt4Z4uFNYvORi4LPn1Hbr1ZNy/LnAoM8xIEIUfK8poyyG/yhmdm2B288DEDt2tQtGjm/V7Y
fCOzSH3F/WSjIDj3xpK/xh3ordQ8t11FAHy+Vcv0B7I6z2NqyxcEWzN5aVRz4zJFeB7GX47Zai1t
+aT/A9kgWkKzeW/HVDcJ6W0iuwPI4YF3aeSpctu3wnSvbvXSeD2b8dZ8b8LgqY+S09wbOqiJmF5T
lJxMFWFg3wbYSfqE2WUFQ0hH5W2C0vaEX5YFYORYKZskDqEEquMcvHcedQNiuLmUVUMDAI1itPKj
jPBpD5ThbiKj/COT6GQXsa6vQQlUJX9Zxx7c6wLcoS4P2ST+8iIG987krEt4r5MWVxzzy0M5geM3
KFXWw+4znzM6i5YqvtkkabFckLKo6/uBY3TD1Ez3jc8al/WV8SYn9nx9Q3nxwPZzV4bFjfza/Az7
gz4QiL1u2YRvTXoXt2CIKAi7llW2n73BOElvevRVMuANat4CJdJ9jAawF375FsgtB2T+FcEnzrgx
vcxgzPZG629L0bb7NJzD+8BbfjObl9uwyx37bdnUj77N/+p15n1u64IjFW7NjIswfhq0AtljYq3s
FaioJwygMIMc8ZCl6BexpYgZBz1xTAgMK9SGw9BccljJRuad4QLRjOl+4E45JD2xxh6Qkk/7WV2P
mzl6so11Ucr3aOSVKI/0Y4NbVM0nhmKuOlSGIuRveEXXURuDgkijaN/Ai7VJd1VkzGbavyCsinCT
JJAnIlce5655TJRf7cuwfXUkRM5GspHsRINEqIidyiw5dzmpr0qRby77h7EeiscpT7+haRT7pNJT
d1t+YeoqrgMmrmYQ4Wkcnqu3IJoCXQQIyzyG+02TMZe9DgRCJCbwpq4WnBuChRZFMFBcdk2GUib9
8WqrasMqejwNYcBp4LR8NeBPpF1+X3vracagxG184nIHw6CJGVVsRi1Asmsf23ZLjQ0WU4qoI3Ya
TsJx0QvqaUNq5Nn084kFxJcbsDbMF5zUzFNe8HeMm6c8GD5dQWh6di7YlJ5TCmVWzBPX3jc+mp5b
M4Wcr5V+OwOefMdE8OQP95M1B2uHxqOdZfs0khVsGKy5PYb+qw2EYYlgjHLEpsJUR8uuHoIsfESt
btYBCnjAFb2xYVME1Q5orbnrBWBEHmn6hzCBshK54LmAO81ydOwOvXnFTm5TkK1eK1sVG75SL6GR
nRoaUE7JYHGLqNSZTO4LgwrZqJy7QDz0GwerQe1j30h93YqX2e/s8ZOVMRLBTCYus7U5nUfLP/Ix
xm5OaS0t7rz8y0zHmT/AXzCdIL5ZkFPHrMV1GeREi7B8T9GdLMmKS0R+YB03K0JbHDlBzf6adiRQ
J4eedRwbG3KI+8IFwiOUAz3cUaR1+TARMXqBdeUch7D/Sdjzm+/W0OJ7kcZrKdQpcKLfWelUSTid
Z1k/eHCiNlFU3ZSgX9ZbAABnfr2t85GV6zKGm1B+p3FcEwWPbXKNwX3kCX8dIxrv/N4+JfgVsEME
FAcj+w29umNohzJlesW+XZJD1E7mKWlIQVb1Yayc38bDPGS0w8Ik+Y//Am7CBwkTazZMPv7C0BL7
SFNjWA9wAwQkY7jxXwFYpgIwE3T49W3Gzq2S3A2JvwbbkXvErm/tezWOoAsEmgPMGunW903n24dG
42w01wYv3cgyj/p2pbqA46u8BaIgYzo4N1x6q9Yb7/uho4wFYk4LOifTDJ1I03QcrI4geCekQkg7
JcgdhvKWjwcUHgmOJwXL07ufkab0LHb36kQTOWVzVyYMIW31162V2g5sP6lVOcjaj7GPY8HzirnD
hNHBQrOQtiqmgmZyfvAePo5+9qEgHfFAZzki2vBqcC3oVbq3neqNzTefjFY8UTgFg0YziWpNJ5o8
3dCZyWcjRUKVLS4nN0eACsUjzpLnWFOOSqpkKH4/87amGxn4zFvgGXjtcU9qSBJ12uRO4Sa5UIzq
4T5vjM9+Ap9vZCw9aeNDGAO55M7vXT+9OnQe82OeHe7kMIu7Ta9hTbHGNjmFd2c2zPSFfrc12qnU
kKcY2pPJJFJp/FOoQVBu/eLAhargQ6HepNCiGsfjeTChz5fnROOk6ix6t20QVWBvOguohvjEPE4t
Xunw5Z0Et4jqmjojdVygqiINreo1virRICsUQyApPvMbycZwFYr2fnHyW1OiNAV8tTdzerKbqnjM
pxTu6cS23aSSEuhET+a19giXQtVCtL4Qfzx1XjmBYwOpIpaEV4qtzeJl1gVzXaAZXbC6YJfdO7C7
8EE+ycHPjygPnt4c73M4X2P3S5nVFtr1w6AxYNgzsBprNFhN46dGhYUaGlZoeBjnYQpNbKpxz5V4
WteaHrYN8mYjNXssEg/2BIxMEM2uoZNRb7myNK4s1OAy+56HEOs1DTQLNNoM0NpZKDLiCdSzYYJ+
pjFoAzy0HoODBx8t1aC0ftE1ehPtsIzyXYwn0G3o18bNURKBTeN9Hj+6LPwBiibPrq+y9Zy3zd7P
5QOIO/Em4DnLaJ53g6dFLxZcF5lgoE8bWlSxF3K9TGvKH/p8W8apR4zce4QL8EjO+5vSDHb543CO
jOprqp2D8oZrYUTRWvaDeRcbV29mpjNm84375QPXcL4VvvGAxRM1TkPqSFbC99HgOlAXsGS5ZHgw
7UINt7Og3HFpfK409k4EjF+lnM19pKF4JSQIbKlYrQIHZF4KOy/VED0QJfUiHub0BdMEkSW1tSDu
4brisRqE+uj4qNXR7OF9ZUgnrMcw5TRw+wL4fUQVeIE10m+A7WdryN8/hUdj/4BwoGz8QwHCBGxx
5q9S0uQ8Ckgaww1cNECQxRj8NQ0VVBovmGjQIFip6tZp+CDh03KLFpRvtaMAeAqIQs0q1NDCUOML
Jw0yrDXSkCEQuKHGHEp4h0qDD+U/BKKGIYYai9hoQKKAlDhrZGKi4YluBEYxgqdo1YAV9bWTCDOF
2zAXlYYvJhrD6EHIgdtMwSVVG/iALQuwBz5ocx0ObJIdld5LjXVcoNRozKMD75F/t78WliKJRkEO
GgqZG+GTdBuWR/RMaGykqQGSguUJjzZCWiJ6ddgXrNB65xXoQzZSrY6WA3gaDugOpM0hVDYaVYke
/4c7mQ1rG/ufxllmcC1jMmBSyF9DwU7Fmwt+vXI3Qj7GGNpI2SrA5szOIVubrWnwUfXNArgADjC2
WddqYN/d4NyNOg6XLom2tuF8Dc3cb73cYmyMrug8707Jb0pLFZ2mekmtMZ4zPM8iks+WiZMhDdOt
SC0DhKoW2cqLwSntciq0JhhVGKGGhoWCp6bOBgcV1Pq946D0Kuth0iceMydFoGEOsK0xXwNk8gbY
WTOwAaw0oHSAVBpoZKmj4aVkQwGnaKCpqdGmNoxTwm0FX0KNPYV/WmoQKsA5+CuwUcMFSGoHLTWD
mjplLkWekziktlr2nhd9kQemDK61N2Sfu7VZjC+WWTxxEJYgEcEfzBBak3+oVpitnvbnxhrjKuC5
thrsWkF4HTTqldPS0ejX5R8EVuNgLQ2Gnf8hYjUrFmZs6aR4p1R8r7q2OUwE4zRettGg2TC9S/6B
ZzWBdhlBAYGkxa0c3Wfd+BBqXG3cnAKNrw0xrbvwbEsNtjUkiFtPALstNHYC+m2uMbitBuKiA8zX
BLamHZ8XjcxdTOC54KoWbBUaqAtZd9SI3U7DdjOou5PNJoFPElLgXYwy50Hn7aD08hWD1mQ/KY3v
LfY2LN/Iaw8Ctu+TgPJbQ/sNoP660H9Hr3+kqOyMln51NR4YNtVzBy94hhs84RGGIuzwZzCBbSCH
7NseWmZqHCFhbah0ONSx3DlQrHqNJY7hE/+ETv1Wg8ZDz3n0IRhXafJYWs596i+cs5t6Lg4uvGOy
GSzbISDPkJDnuH/wpmETakSyBStZwkwONTxZQlFuoSmXGqucRQCWwTf8IXSNRwcrB2tQj5tRCpFZ
aTSzkczf+FxwE0T31bI1kuVUQHLuITr3kJ0pT7yrkviaSrE3Ad0MwTmrh+Oof/gBMvTA5ze0P5Vb
7V0rebbC8pfVzKUr2jcgOJ9DmzwCSbxrhAclrz4kajznYiKhDyCKx+Tj4kV/FKRqAbHaglwd56gW
zmksu9ew8Ct4QRnSFF8voea3gD3K2gk5ltD/jlYMyqLQpDJrKDfTDrsa/aCBj+1dQraI+dPYhsFr
p91r3Q/vtR09KPjbgwZxjxC5cR8cfU3ohtS99M/kta41/G6Mdi8xLx1Ub3YClxjKdzBAiyZtEd78
LviiidtOog8FFZ4CwZ2AeB241oMJN9zXBhe0pjF/4T60IYnvINdV16QZnyy9Pn1x+v4+gkWugldT
k8lL74E+vI8JYrl5a0ArZvFLEWdAhuhIcPON/A9757EkOZJ211f5bdaDMWixmE1oHZERqTewzMos
aMAhHIDj6XkwP0kjl9xzMT3WbV3VlRGA+yfuPddIdyWs8w7muQv7fICB3gb2rQ5wL7V7VmmHGog3
mZ/ASQMD0NAIo0bKlS/HeJmwQpkG4xusylsHd72Dvy7MjQeN3YPKXsx49gZOO2vr+WG9TlFwtuG4
1zXTF2ZM4xy3BOedo/rsDXsSmLc+FHiB8Ew1c9IRfHiB4mPKkp00uiOR0UddpmcmLkdf4NSqpg1r
3V1M8kNOp6HM15xreEFz6i6dNmfd5zwXQBiljka6G64uBPsEkv0A0V5jdZfMiHvG8u0yQFgvgN9n
uJnByFYtk5NGu+cw8g1Y+XaWPSbY+eHM0E9ZWMHUx66wrWe5Dqz9BOY+vcWzB4MfUaRk7eKl4HlU
drH55c1M7J/6vQ3BX4jmod79JuIhYMdME9mbOwW5zatxpsj8E0P/50yFn19nM/OeaDpO/RwaQBpZ
MYcIaHOcgEUP2VnRszDJGVD6LberpykbtolerVwzPVMfXvTCORceaEyrICu4eTiu9WakqCks/gtz
VojkHCXnwONynGMPiEh7z+YghJ5EhIZkhK7Wbw1JCTNgokW2AS7yTdPEu3DedINghXaOWGD6Tmmu
dwfbpQghhaH+TxwDuQzdHNCgsWnBrzD+sebsBntbuYeYPAdThxxBxxSW+m/MCG9RkYlHvz1LW9Sp
4hIyyYbQZq1uw8K+IDWiJz0iIkVi/iJMputqjpcoOOP0OXCiippTTAIFIMi9Zebn+SPs+umcud3D
wporSK7ozhEpFjjZQUxPjFV0ZunZTpB24VcYIKyXngwMw5PvU2TcSStn/kveTVPcvTk0IyY9g7XE
2SedxSdVg8QZ7zzMQRtkm/zV5vHw/K+4jE8D7sS8IkRTy4Auen9KJ/4YyO7wyfBga7gmj3rVNC8O
Yl8gVJdRvIJEekSOPOmR9zRRCMInIuLLt03qTpZeul//EZ52bAz17NnVd4Vqxg4d2GcZM9m0db7A
pLwQJ2jE3Y3N7n7W3wq0icaQbPIoguA27jriVTySoqXFW18UZzveNaScpKSd6DCarDn+BMdnTOqo
98Vscp0zMLVISulITPHnzBeSagL27I3rklOgEYYrypvBYBDv1qFG+5QRaaMFt2gASTVHs0gyWvw5
rCV2jPea9BaV8rBkYjw3OfgKubNoOWm+N+Scns1YHjM9uCCRW9vEAdSkw3SVhYq1p6YgNYb0GIsU
mQlmR5FdJ7JlijljhqyZgckJysi1RwYNdr19wCiFL24keYEukGkE66unxOJFrpKdlRPmDeSrjA6G
p+17sm5a3haB42DBgAtBZbl3oW4QJd+yi+cMOHZk5tghMSUk6JCkE5OoY5rJeSJhp2OuV+RfPoA8
xDu7+QBzuaAncnmqtH4ir/GChM4ntccjvScnxScizQev5oXsg49gTq/geTJI/UnjPX/irNQeSo5n
Eat7qfyjHkpA0Ce0xZs4sbc5OUIls6tlRbKQVzUnbpcguESkDjEEOc8/DJbDbSGBT+kFKNt+Lwft
yW/aq6z0O3xc0M9Z/GDJRMJ3+IG9lKIkQIFRVPjMPAtLRf7Xm8w739uxqOQqpVZJyExqXlrykyJk
gRV5SvSpe3bI79T5T0ZT/fE5c9JyZRefKVDc+b43pLoqMppysppsVpJCpq89GU6V7u1pwhhu0fCu
kAMD1owXIblPcfw3JAUKW9FLTCqUq/qnVD94ZEUhg0BERXhUmUzWIXPabuuHHYQ4k3fJY/Uqka63
uURJkPefZXPWyc1segeoUoWcL2lDEMDWgOvRG4irZZjGnfKKVwyQV7dqRsc5TCgIa5NoELy0MKdL
rocgLPKN68HGSkrXeZq8bz55Bu2J8R4aNdkZFm0CcTzi6mbB1s52LTrsbV35/a6lYQ0IfBBWdFNM
d5dpXb4VotiLJNK2ndcBhKVkWSgBPEv45rQvm/HgTTZyISQjyo+anRwIOUzkIU4lTQazymya6jXY
qc/JTqtbCHZVG95iloBShTo8qvbLwuK4x4V3GHxAySZaCxW53spgX4maMM13ckzWedSLPTFiAzIU
tB7YgoCo1bgKusF57ca2OtAFM1tKm7J4ZRtAJVuojzgNHZ7spNy4OvsDNa83EjvGZBK4YNRta1pC
T4KZjINhUbm+fdZihtMKlwHAxa3eIBeHdhVW6BOMkZgyPRkR16K4XjGg+AiLOmdvNE0vCIaf7LH6
8YKYCI4OnsVoNyYTBfQuQBedMzPLizvjLt2w3/WuDtFRXL0I5r3wri0N46obIWJm0L9ZOXH5gLRi
QWtpG30MylPrjVcdP9wxFclb4/Dnjl0d85PBEKYdr1qaDjvVK0CfCHogSg9gTyzrGvVF9p7TvvqE
zjHkGZqTsJjAVoZrg6JMwQDjzbcKYF6xruebtiduoU9bMtEMQN8hfZ8My/5RF/zEojDoE9i4YwZL
tTfTYvNDB9VMY/MtLHcN+XArPcaQQ1S8562h3Qqq1LTJsgOqPeTJHXtdWv9DN91IBMg3WqS/GJnx
lpJdiqLAhgRoj/vOadR9GtKzLaZ02bnTtBlq68SzvVWNBuZSY/GWOvKYV9Z2SLIT1OvfTvury+mD
QhjUi2fBvnOQh1bYA1uslkrGh1SHykzvFvGzRXcksczZ82+H/ojpRf7b+FRXKJI7V6tXQ+5h1g42
cd2y8212ZY4QxgCFS2h8vkT3Qm4L8lasovmxD/ND7me4SJjaRDbVo53hr00reMD8P8EB9G+TAqeq
CMflb6o++4DCu0lKwqgDRBVG0TdLqZBtkPnUVmx+ME+s4LE9TzmD8mjyzljyQKMP1n2EZce0PP9y
jeSSdGTT4jnigwXbWmrWuvOgsjuQCw38H4YXz2ZA8zO30pQotDxbllq6Digfllnmx/jqCojbBaJl
wNEIit11iUR95SMnmLVFJOShQxAVaLloutB/rAFaAJwfWIInPttQxnXl/KkiiFPo5st8aUB2aJGi
8C2f8sAcgPrWrBQC/wvTQrpo448iMR4VFaTOgmQJIkCueZiSS5cPG8Cr5dZ2uAB42je9rdVLid9b
kyUdyFh/9PwcZ9R499psPrgvbhqR26KriTmDjcoT6JOBknrLMNROYQ0MtWtrQpj1j/i1INdt04b9
q5nlJ1NP+UmCv2XJ8x9VbriqQ+2PA5sCq3a8n5bCYCcaeyk6KCf8qViKgVDgkXPePWej+vA1buvP
UHcBDcbY1TPVHobJeQyjvVe1GS6zLvvTVNF+XjiTN3Y0wAULv2WI5Egs6byatpCPiVl5CfSYKC+Y
+VXNoibNYb+Sxk5ozQtwd2vVwYtcWM4sutRg+qFhBOQqV3paMKzCBI18sX6zyG7bRX10ckvHWsUO
hnFZYStMoJ5C/evL+gSXyKMK22l8prajzHOiiZ+4qZmT+xT9s9lcuD+j0v/KKLzNeal9aaL5aWNe
dh2disZrUowMpWWAjyxpL41l3KsoO9tT8zPMCWDJbSzE3q6qU6cjywtRG237PDUOklQ4s59Hepm2
1JG7rahZfnyWbZmNNN/mgWEshvRyjACAEhC3sAriY2r1zNLeWdTIORGJXdienjJSw6C2WRglBpK6
ZiFS4MtqVTiERdv8IaiyrIWVsbNFV5NZ7D8BZ2uMCHRuqM/YFdMyir0fYRX7YgDpH7RUqbZ8UoGN
3OXvWDDjZ+r4GdmvhWIbpZgOEax0Yfa8r2x2fZepEBdLL65DEi47rf/rpQyvHIJw0Q2eGkd+S3ea
qQU/hfCvGGMcNT3X7vjG+Xut0JRGjfvGI4chxSo+rQFdsu1u48SDaqi3PcN6HGi8P8BjFnnDZFGM
KUbIqUOrNW5DI/uZMhuxyiAZ5kzmZ4i1qUOJm13dvno0VQDhlo1HaeuwOXvzMw6gXbPFvvCsN3tX
H84p3wO+Ijb1LHYTuLJs/Zn3hFp3q3Hgjba+dqfgw5f9j5ake63KnoO0BFnR8TFznseTQtqAhzYu
y5Ui44TwS+KDy5NwrRvJSL+ZihlCsOiHPxU3KFfKgVMv0CF//Gc2xAcR6vkLCgsY2dH0iGJyoAzj
FcnR3U67uQfqlz0RALj9fnozPsZx+qoZYqeL8EmFgovTXo35trTe64hvp1/r7rSmH1iB/ILtkR7n
fxZ1DKu7/MaOfa1KfeHq/hmF+8ovyrvZkew0gevyrqVVbKTPRWrhJS2Mi3SKZ8fGQ+MNj9pmXBS2
5bX0SXTToXi243MxIiPtXOOD0epbq1NEuKyoDEZ4VfPVVcBVU22ltd3dSkPy1WeNWKbeikAcqbm2
WqJ/xo65Llu43F6AaclM2k024AN1Ck5SFXGiOdom4gYNAgUfxarbJRqRAMcYr2NX4XyxdhpD6you
HyXiDpaLEM5DxUNjuTfERMqNnj2zuZHQiSY240EZ+zWQsRtLmqLW/4Dim1v2egMU+imOPNYn0blr
OPXERrk+1bj3QdfxZhXji837ASB/X+kjWojmYpZ7oG43T0fg1nTRt185f/gRzcb7dIvyM1eADprw
t6oPeuj+tH394iUGGgfVP1sDx7NVsfYmU5tvdrTozfOO0UAQV0+qdNeFx6Lcjtxb12a3WkcDlYUe
pE0t2YIiuyIxILYv1b6HHq9sar+qjCMbhOK+AzS76EPzLdXMyxCODk88iwSW2BNy1yfu4S9MOL9p
tG+4XMPR/qB85HST6V9PZOd+1LcOg0Znrr9sVk0GX8PSn8WnTOOD5o+VkvSAob5Y/NOPy7Y2S7NE
sBKbQBYr8vWYQuiJR0qSJpbO0HE7NvqekXq/MF31Y4LP7iiP+7D8O5ku7R94InNnQGFhhCeJc4sY
WHI2bKItWjoGRNI8aSXnoJ1VF08Oh2gUTPH7je1EaH3LBHVs+c4i5dkogNjAHtgwXEzwJXBHRKn7
TjmiVt7gviGp/hTjsIOC8CRDVnMjv2FPOWdkd9wE1bqMWjLtu47ZaMKnG0+2g/Pmw0z8XRbGf7Mq
vgY0QrH/RbQWPwJbr1XMYJZH6ky7depG46BFFWJ7mTCJZY6cZ5e+R+ZYokLkUpmNKOKpQUiBmZyT
hhLRJ0tMWZSSKc1QkecHzOv+Guj7eyZTlNHJhPRlEvuym16AHlx6hZJraPFXOekUQh6mcIh7XGvW
+O6I7MHTLFrjeZoQyHpx+1tn4TehB0+yt2/OmAZLu6sExP/oSfouUmRmWHEzfBcxrln2gO4i+tR6
nvMgLy6R46LnzFDMaoFi3ZB4/jKMW8amY0hyE2mDiMKhK4ceY7EogT7Dea2qOFiqvELkid2ob+jb
DO4NrwlvtZj+NEO80WGyL8AYZ8uRnNuqy9dlajkbJ+a/5KXTSteNV6OaNx32wyv9fS3jmzQnrmnK
dmXSRMBx4DzLTJhFmAi9ncFs7FQk009ep5e6cbeupf5QX9ztwqY31imBUyNidYZSlaWdT1QdbOhW
2UQN7ThZmlVBUPCUBXeOPmJ3i++WJm8R6tPPGLU7IFTvZfokyTJaMuxBnue4mJliY+u7u0TqH1j/
5IpF+AffpLlqdLrTXO9emK0ts6jfNtHAtMQ2dpNCaDqYfPclcI3wJsXw3RhA4IVkOqj6OR9WnXId
hw6CWGR59kuJkyYqaxuM+jYthLc3VYNCO6hunL2o5q20W3Uu/pXWyr5ovvr9/Dzjj6VG091r6yOr
YOUCKxcwLjMzbnNz5XiZ2NrcX5nM6rUMofDwdB50qk3D9SIgBPmXmTYVfJT6pXjyNDvaVKO+IVHs
JAoA8pgrwxjBUqpTzYVC/8w9BECWUb+a3SzJkRfP1X4aVWM2aJ/tLD/y+586BTIoqB+JaF8Nz3gb
IhkAZaGZcjSGdiahSTG2Y1pUFDimmHVYL26aAut2I2flFNaKq3bXOBVrSKFIA3Scn7bheAp02PSt
nZn8hSRW4a4FwnFWTU9TgQjML+pqmWK70NPsMHLpLZrG/kC0CY1tim5DIylqvSVpoKzAUmFwpFj5
cqjuoWZ9WbnFvtGplh6V8KbRJC+sW77WqVghY9bWtuiMjWF8K7t6RsrAoEHC28AvVcQSfz1oGDMw
mIyxE43LCCHD2DxfIz94Ny08wa7j4wFxzJ2I+ieO26Xrm+Ha0RROT1bkS2u0n1NGFdCvw3diOXIo
7c5v1li7DgPMQuTGsgndrZiXi0ZKAoilJe8yv7SFoDUSYKv6Al3nUMYgbvoEiBh2t0WPW2Zpkzyz
c4l6YjG6aCdzY0TGxsuIk2o8ARSlfrUZPSys0Jqp4oKn0PsaYAMg69BKVdPo5KQfhl/K+shle3Wp
xY6m5JcPPmuYwpjX1iMc5fSJqmBV69010jnljUpkeD+mV0IAdFc7YIL7HTOu3LQRn6MIsTjyGGKM
p23lPvD1SKwd5p4L432c/Z5Ky5kCOXQrXdCxLgdtRGTFS2Xx3BaQrBbgRfYeZl1rwlEnzPDZ4wyy
tXTfhfzGsRtQhE3yiGv4pzDZO5FX9Yy559y8u36Ury1IWrRZ2hUEBvgdppumz7qMq++Zb7bDkUJG
ee7/GcYgWOki+0KL95mC8Fj0cfYZqv88FqxjZ1ya48iK08T5qdu7MaDwhvcrV3nHBrCL0qtjFk/M
PMfjsXF4qSdd5QSMmqR8wmzGNzMYW91BqQLtDiNZehs1+8QEQDuUcyQ1otbqWPnJI+91Bmro3aM6
2xZtS0+Cx8Zm8vnceN+atonJz1mRxTKLuxkZZfZBZbG5DzRtWIMEYumOYTQlEJiADvO39uuBShcR
RqrHz6Wd7hO3/k298oWfhk9Ez1cC91dMGxzkpDVb6T7g9GqZCC6CwdqmhAqslPtTVHOl23rdrs3a
DfqLL6MWL6KtkEvUdy+mm816+Wu1SHbwEeCHq9SzH5trrFVAK6oKZxjb8TZDwY9TEVugV+5Gy0Xo
jpbWRwu/0VJsVFFhD+d8fPRqWzXaiVYahmZV/TVbHS8jHpPSYbNegedyVqxGvjgyD1alPmSjvfVG
b7AEdbHsmjMrmtQL30DSnGfIGSPEbKGvXcaArW9HXq3WNcyk0c8Y8V1O2JWKnjGHzJk6IE5MkG4w
4/BTNG5s/4Nl7yTfaLkO5Gh8jBzKpPdUdHilveSaYrEw5/ExyV66HnMaP25RUTgfjRqphDRyUSr4
mJ2FeKIvJ/RBjsZNJTC1EuFAaMktiRhONGwoSve9UON5ICJh1n4NZNdqJ067cwQSfNE1nbMcbXHC
DPth2XhHsr54DdG7LIw+2scqjjcygizoaeNrg+jtFisKUykyiLITCiT96lmDPJhChGe25CY8/BEl
ITg1fJPdB90khaImqw24dU77bjeMDJe9GDtoN8mrbvQ9PjC6oIjoa/0Nb9wtbimHbGLYusBROEed
s9vjZ5FI16noTgnmMLcYvqv20GjoY5mCdNucNhXzSGbN7AEmRJN+Msfv3B/XODGDZUg+BroI5QQf
cCrbtfLwu/uW3E6jc4Wrkx6aGsREliOfo9mN0L9724J/iXLuvfc7lkQMUZewUM6B+IMXcMA+yNC2
JpIScSzGcpCmi9ZR34QxbVhRfzhykmyes49ktkDVmMIEZutuerIULXnZiPeo1vYObBXNLi8UOB8R
xkmgfjHkZaR3iZN/ak2FJaXe+al3R1P9K6PpqnHq51W7CmPtYqd8gLHx1JUm7q6BF9iVs+CQvFof
85wuGT9GSX5LNY+057HY1jojN2EBgzCxXTJ6XOU8/VRg6phqfLog3ZGLZ3w1Mqa/7ol4DPJsZ+Iq
dDlWa2G/2hpew4Tl1Ghh5yaRoF7ircWDVRHjZZYgyUYTGMDIOWaWr3kvj1XTkNKITn4ZkwrCMGVT
9T5ZVLHxGaD6Z31drhoPsTXdaBki2RoYuy7dGC5SjUeoyHhcdd4D9qjPAXKNMDFPqIvOeVVAqbFx
21Xqm3DzmmSBZDly3uTozfB1sAPgKWTnlvCcMjhRnvokFklbFPpbFdmfRbfuCrvdq3jArTUMe8Pm
A+vNfqcXAjGjKpIlU4rfHtg1RGaGJF0JcrkP/jrRWz3v0tiQ0exAKKNeTbeWybfM/4x1pisAFuGH
p1xIh7OISkToLL1MXSi0fip9nw+s9myPgzFyS4SWEBczQxwxT4bLShbggLQHaSJJHb9rcXNKogkn
WvI5hD2Dk+KOTOERY66nOGVWjBBPxu+NE6Lwb31a7rTEmqmQkvaRvi3MYFdluPFQmHB12QiQAu+P
KxqaXX/uTZ2b6wXrOqSSrcv74GT2rgTMmWn+kxewextH+4BZ3d+SkUQ1YJgX3O74QjdGFyi0GDcP
xcSBEw7f1BSRGlFeyrp+UGe5S+kPEVGLOyIC46WT0eLogZ09K8/dt1Y6bEMU8Jo3wP8BPVoN2XUI
+UZbR4yz3K1H1GIOa1pgapTJ8NaUCTRxcYKVNeZbEVSl7UR2Dpq35VQDOzBajMIIwzdkTujvStW/
SaGder6nnTXSRCchavwUAM2yrKN+LSMEjkMWrAWnygqZUF15DbDNkOoia91Nk0QvzJVnsXaOu9xg
vBay7171kf3IrOJDotv1u9pbDcJ8OKUcNtIC3hMjok8AKPE+MoQjJ+8cDYyp0SDLNWqplZavbHLc
afy017QLPtikLo2pukDAep8K/Ztu/EXROSObBkZBOcfuszyls4E/HWK5oQKbttn0RqjrPbTnRACr
xa2UWcgqyMCVrOn9lvwKfls/dk6aYsyMRm8zaHtoVDRsA4k3yH0gcNj68+i0S0OVeIk8FNPJTeXN
vqyg5xh+ck1q8yEbKLc07Atby2wwcx7ch4w+L3bWPfE+OtuGuAD316Y+NMZiMebVtACrwwRUen+o
pMalSilHiSc66hfVowsei8hgOuncJuve81ufqrH7HqnTGcunnNMEZWKrhFWoW7NRl0EfMYFkdBJQ
WV8qTT2lfJu8cdqxrrt03RuCuM+A3aoMcBJgiZcI6LyQxTurOQsoGAMC7U/a5WoxGNpTaI1fDXCY
GspQKfQe5JD7GcIU4niAiPONGD3xKOVFRp2jwmxtFLSNcBYeiVe9Km5RXJkZh6JFuiYpUEp/drB7
c0K6xB/HH6OrnzW3/duFza5oFH0E0kDC/DaWlKdyyum+vd+2QsgWdt9CdiwgjScHt6o0/GPbyi/s
ISePR1+RELiylL9tnNVYdlfdDx5ADh5+br7U9AMdfkB4ljq9WifOTL8fed7vYfN8aVaPC1pMT8AE
9mYBS7SdWBgmG+GKValHkNDCZWs2auMM8s0X47uvV8m6R5cJkNqPjQ8Vz7gEYwVobi15ejrlfyC6
WcrGe9LC9mRK7YkN3XpE75YEE+zUFpHiYIoz0S1biwoMoY4EIKgNYPpwk6Lh/QUYc6dzP8qMWNew
c9ezmiNR9sLqurek4VCSjA9RBl3bEfYHAyTJVAGHGRCFIy7GLP6ukccWBpW4eo28/NBZ+o9L11Lq
wTE220czDWQ1Rmd/oP4XTX1S3bOhRkKOdLrDeFYGQbcojGonTO3XmcYnq43PQWw2izY1OJ/yN4HN
atXU4BI7j7xmh1O/rfdO/xWkNEpB2f3pCkwFVkesXbpsEiJV/ZyLlK3T1S8zGPiI4Y2xZZAUHALu
H69GbVTqb1w0mSk+1awI7rL65LjkaOcxWjrsjMpqN5B5BibE6eWfhR3pso+lWNcGD48j9HOPloMg
zJ1dVj+YTl6h/G+slospNDq6FhSOsMMQ2PvLeKp3Tb0sUG8UWFA2RZg8t4Ox+qdBTuo4+tRCwDaM
xWRFjM3JL20M1lLSZHAUW8zKNCAro9PzVCmoHAxedPY2wuYdBAhG5o91ZStNZ8Ebmo3waJsgYKc9
mUCRjLd/+iPeKitGo6y15pVmmhxSqsVF5wzD+T9/8aXmLHqcU6GLAg//Xgr6NCHZOJyl1tCT3e5J
Aa9dsWbuD61OI03PC2pqSI6Bu0HBQ8Vol2LZwdFh6wsFC//JnNi18AlW/g+q8f+HoDwr8fvvf/yp
ZNmxJv4lDOv/SjQJoLn/b+766qv7+i/CdpNOXb4KftlWfnW/xVcOnP2///H+59//mH/Jf6egED/z
L9OwA1JodN8OXK71/xWDogXmv+icHc/zHB92GbaNf/zX/8xBMbx/wTZ28TCRyxHousVv2Fayi//9
D8P6l4eUipm549uG7trO/0sSiunp/FfgTLIVKuc/qmO4gUdICLUN1CPb9P0Zkv9/BB5kQ5H11lRm
W+SLzIkFDRf1BTHvw10L/hZoQ1BlGWiXNbr3YqLX9PO9lpYvg6j8fQi+Jo0kYDRkp58lQ7R9F0zX
ML+MrBihLpzgGX2TB/jAg4nRQyYf/TWMIOkCvUdcXFLZdq9pSfGfUa6BXIzWGgG3KwnIENABcrQu
ZOE4WofKZQ5hE8I+jccweyUI+5fF21mZ4SaW9hrlKtPVMaHFz60lBh6OJMybLJ3Gjt7uJYqqHZIQ
lgez9KuBALG0emeblxWDDW5g45FK9neZRDDiEK6yhLT3U4pxp0UvcNf+VNyNWRJy5207E927NhM/
u/DuC7ryquNuHYochVh7pIdaY3sbtgB26KzN6lsltM1ttAxJFV/5tro7gnnTpCNes2uPCpgAYofw
XxlZ1dqIFMhFizt9lL9Yk/eh6BAxOcaupmrWgCUtc5dXvCFfimn0wjPqj6Tq39D4QEcM1F0qfY8t
7BKUsXO1yzQ8EMNL2x5yIvYEFzrOMUqCYEnu8LN9YZY/UTRB6DWk/yOtjUlmDOyGeNj7XXWmc+VU
d8ejbF6Nwd8VemacSpcPAM5dSuuPzCPqE2MhJqu+1U7eUaJjf7O9v4aZbhh5rl05ZluCtipkLnYG
2SYjmq7WcaXqH5UUDP1b8C3SpBBANV2jYyjjTSeY9xsBMxRsQvCvZy+VOLkK+yoM46M2oDqcq9Vh
XLoZ6kkS5oNZTsVenIDWRWGq80hkyapt6/fuufdd5h1G8J7bZCrGbv829tFRayewKAVDqQIFv7OO
Gox/7JPh0Hd7t4nNbViPmCoLcU90cXFociyQs+UPlpZgRkkMFhV4uZ2qOD7NGq1QNJshTeA31Zt2
gv0MbubTyL125fbDCUDBPg77dtUEzimzSTCg83tIkHFru6CiT43mMpb+1Ypvk7YiVHclVHttBuvQ
2gSJNgwauGlQ8hQYsvPFMBbxBUGqs0LR9erM1U+lsentwMTji56g3NlAYNnYVjrUsMQKfoqmg/MX
3/EO77s6NA5WKLboEBtu13QWR9Izh9mZ+KNb7SYXlLTJiRUNt7QEmOHiQ+uhGIYdBA5baBsZ6g9k
bRpIOzKnP7i7zr1NQidSRf1QF7usRMrRGdo1mYedTkdgnAsNtRXOhnkVji0rC5ZJFOenPr2jLSoX
/FYENcsk2YkUW1k8zcHRs8QKYqepuhqwx4S+rMOMMugrhIyaZc5+eqNnXiDu+FHomRt/Lnbb9Kkx
AMn2OV3RkDjHJkVP44ZOdHTNnrxfjZl52mLpTQY0M9CrBh66+eo0JfvJ0oMch8vGdiBUeoTbnHCi
9l/0J4+WiS37zA0Eqz85LYjr9GJnesnBH62fHq0Ujzp6e2gKbM2j8gjheW3K4AsbbI6QFY2l0aN5
s/FJrE1E3sTJCLSoYYrOSNVXnyCBxERGQTALPM7Gk7u06Glu1dWNolcodIwXeNlWbipC9rjGsNED
ua7bYROp+O44GkwXqe2bEJsIFF8MEjX4JVVEpyqw+nUYVw5mSrVP0lkykHc+wsjsV43+H84hZnvs
u1as0vABZYZcQQ+DedXKe+pkJHDksQ87S6JcnUh2DeiwJxS80UA+OJKtQ8KPCEh1OkeoUDtmlGcn
NvpLnGhrBGTDk0gqhUYC94PkPtplihZMhSBOQTBR3BpnaYfjBwGGCCmjSLsJPbO2CpTpxvCjh0yD
6ZwXiGWj0b1rdeK8JjSAeqSJ327AIkLWLTpbG8mXrP8yCsiODXvwRe/tEHCm7yBa1bHKdlizctYO
ZnvWoszhO6EJ8ObUiwEO4XPNANMgEbXQJvu39IzLyHDiCl4YpEwMfNdx8vKNe9Jk+qNnu7GZWx8J
b9xA0qZJpq36aC5935WbSbiMLRAk8naCR5JmdkJkGFM7YiWM4K9sqxJ2f+o0ux4kzsbUDZPRlDP7
MbAjtWPOsngMfscBwJRZfSoEj/csZn8WtpmNkMJB6ZWwtBo08zUkSfhUmIhKpiw/CL98TsTfeN7k
VNTn09hTzeo4VfXUPPa86loes+0TAWoHfMSJepp6Bj6my9Ga5NkhLIetW9QHtugYsNHDDhr8NP1c
utneCpEMmWy/uPRqDOQxWyeemgoi2qLualpAw7kmRfCIevgOeMmwr1uvUgENxndQHmLSZaDs3hGc
gMVIa/K9rKjhWPN4EEJxEJnzYNfVHsfJgWSbFtlMerWOSosZYXgg5msQIk4YEiXoZv4r8TU+Yyz9
rYaMvDLYj38yRpyNm58AzGAn6KCYQnLYVkhfrRfTxw401hbYIInJebICPJjZozO66TLlw5c1R5xm
AV71iTSEnYrgIeQWGrei9tUDUfOrUbJc5T0/O7Xl71Az4Y4n+SIKGsTUXOvaBNcZdBJq5im6YGc4
Yb3szgRFnBnApUypU511VYUyGNUGUjv4Pv8ZUFaNHy775H+wdx7LkWtLlv2XnuMZ9AEGPWFABEJT
JskJjMnMhNYaX18Lca3q3nrW1mLeE2YoRjIEDvy47722NflDRWc1RhJVxRoi8QLHRdow/OMbIpnz
RztO21h/ZV2sryuz5YtqT8reNLqvOAORbCUGKCuyjL0Kr0/cRNmLZuPkibqxu6CiYLtCMEHQRxrU
I5XJGKT39SgN2reU1PONQowXEZd0xZYL9s4/q6n8APg6BInVetJojWetT48tLWKHtm/yDsyFLryC
wgz7R+3ZYZw+qv02g5/X+atcDOpIcK3QA7PopHBWYZ03nlop688yfcDbkLz15Bt75qTQlqpbVJpM
1B7yNkrgCSUvHDsAEYqlQhHafFI16qcqsrW9tSq/7DwNIgSKhz7dLUKp/SY9GiMnWN5rBq70ekCh
hr5Y4gs6p6+kji+wXmV2bdkLPDMPhMqWQp/eDAUJhxLGZ+Y0KIj19SASNmJL0SMzHHd9gmk3g1Bu
x3xPiJjFHmG09atstFdU0geFSYVXYWApbQPc1js1CYNL4IbqzN89zca5ZgsMne1n1eguqaGkQdEk
G7IablcG5YRoUEoj6zqb6jWJLVyi+s9C4aiR1FpzZbBs6khDTa0RXVYNYrxexb8g2uch7F7Qh+yz
1SBKR9kXRKPs5OXC5oKpNXvcWUDtU1KOChj3zlpVH/nW3lQVHB9pL78kQ/V7Muhc91rT+uAASMRZ
hpM6GYNPx+4NKlF8MsPiNPdl7yfxixVl0/H+w64URrZhP+QcYmnm/OPG+8W40qdw9+8X//qtduVv
VDXQB38/6K97/v3xVZjwv6gkmh9W69f93r9uqot+Ov7j1/9x6/1RLSFMwabPrJamOzCy7Q6pHXeH
+9X7Jfy4/7zt3x6SxKSHw5/hV/7+vftj7s+wqjJV2b/9zt9P+39196RUjZd1KFEpzovD2CUlBk8a
fLt+u3i//vc999timr9rFAYtAZfY86SmPPz9iPul+20DHOAAEwIBjUwrVJo2rm2k3/dnvP+o1DEh
LXz7bxgn8RiWZAKQ83l6KIjz3jZ/6q8GioWbWVp56MeoOlgGHH5qtU9Q1nUwLhs5eHuCYfsr7pdC
2/wxNszRpIWDr5qgbtNxKQ73S9LGOaO5jNK/0sghkzTATdsPvbQTbxrbH/f/qmhDIgX0QXtot/9U
qkbelO1vgMfQOaPUM9uZ2/oQd+VWOxB+Q3FsJ/UhaszqcL90v18lhQHn1nbj/bqA0rYfLE6724P/
8RT36/94nr/vr7p1Jg8qD93GHDk7DXp9GJK4wddNrhKNeRBBPSKlbHsDekth9JrXxEIvDVyCaftI
20jifjRX5eF+/X6plaIRMwASk/tt9x/w71EFsco7xf3j0CtLcbQR73KxMJNpTef+Htx/JNu78ffV
+9tUMxiF/vYwtFnu3D+t+4/7fX9fvf8SkTbVXx9ovW5nhvv1+z33B6YK49lQAXvMhDeKQzeXZnNX
oDe2263LZxGpvCYIt7VnrMonMyvOUxNedeUrsRXsluOpAUID4SNQBXTebtmzl9zLIVsZWsAMIHG5
XFaQP5zAL0CIWQKUJ2WgO1lWN9lQj2XyJjImQugoBdTbOo42u9dX+ihL6rFNFuKoLd+0Qoz6RJ4Y
rdfrlS8U028B/sagxjKvLdlq1KPLMnhtoZUK9U9U/unWxKOxGCwGKh8E0OE0XerI8sdoYz31/sJw
ocnQeVDPlQOCG/uqaovD7IMQi7xddpuWOu1dafYB8oekbg/YX0rpvW+bD7JQH8f5PZTJhGfLm+Xl
SRuEV1adT4OBVEX0LJDUK/SdexNW8px2t36gENTg6sioMoqUF8EOpkT6ox/E0B0nDaNV2EH8ZDyk
Wyezm/dmr+7DVPmei+VlCPWPKYlPa/ulDXPA9PSkACLmhHYdipUdwXwcO53jWwR4aYGgTC4d1tOw
9HtlUfctsLu1nr2hzw7TvG0JEORxKiE5j4G8PEkewj/qAPEUrtbrWFSPVpG7ddzgsIPu0yfjM3Xw
OSvW6/YC9Pmth7Bo5vtVtk/DLIIKiyM534DJNJBl8rVM5JsaqlDY2YFtGqy4fxrK/lhqGlKyKEDa
dcyzgX/La20N5zph8gq9LBTKDS28XMXB3Dc+uho3Tww+JrenGcOUuLD2qUoUxHketYPR56dc6oNc
Uv1aNDv4qSQUTiDBesxW9Vs0zMdqBdMvG46uJJC8mBbOl8ZMj0mq7vXCBLiv0FGZH0O4E5m8HhQr
P6xSebZn/nd9PVo/GIr7FVVAaYqDZPwA1OYhKXWJsjpLheEhbD9qnfYMtC6oKoga4LukaDmy4zkv
2qs0ZvvEUo99JN+abL0OaerOoDX4cN0e3nD5FSeTny6G28qkEgx+aGMHmvlgZLy8i2/b0n7Vw8Ng
MLOyyjPIHyIB1cAcMJtbxrESL4u+XENipMxI+FpGu6HbpE/xD1rvQmap6Zc8GHT1mOkq+TTtqbE0
zxIfWEMcjsEUXXhDt95cD+1EL0Bi1CKOo9HthR49VSqokAE6xU910YKk67GgRZCSVcQ0LD6EqUSE
oGn4J5vuJuNDZGP/TajNZSw53QG66kkEbItAniwOA0rNeTkyiTiGY3+YNDoU+lGexFM6DISPj8Ga
Eg+pjheDZ6B9cOCZP4w5f2JHDRppOgHLdCledlm8PiIUOGR6ehGF5fRp9Dg2slfn1r5ug1HHCD8b
LlTji9X2b3KN+7ART2utH9IoRaFALIBoHyUL+2A07NeppNZiTJK4Zs1qVUY+KxSbUjQaGJ+zcvoS
8Z+1V464kh6x0RzIAeCtxTpBF2mNHuNh/Giy7qgKUjgayal7lWeQ3xJd/cjVeY9YBX8t0RrYO3B+
wQYMX5t4eaxS4wfRJh8p7n11Dfd9tfyQR0BIBECiQN7VfYWucz5mZbTPZTp0My3HyA0JOUIzgYgC
ylz4Hc/jm1X0r+wb9kod+lliHUqFsZoBfhvrxbScRxE9hb0RdPRC9PaE4HWvTZlX5lqQGevBrlnd
U/0lQ/Cv4rVM19Mc8hbL5WvN5iCjA2MbeGt4iyuVb5KkAFNPsR5E+7LGQsfxlmvxPgeDlkj945Aw
dhnQzGmbMji7dLOJFUE8Ub7eQsV6G8MQED4KjKjcV2u/jyQFr0F4HjPpxcgw3TVwoEOMiCpAcGbN
US8FWcHwWpO9cIum1IgOg6dmPgk53ld9fCDC6kZwG41RJUBeiPDTupgIqtc8cYh79IuQhqSxjyn5
5TTawuIuKd+zRLEuQ5ic0ynb55bhTzb+MCM5T1N6XAhNlKTyVYvxcRS57kEDrozMKVFkxk9a80Y8
p9OZbPQ0w918croa7cMQM/pa7UsNr9MMwHbcT4jbQpKhVFKqxpXzk+zdv+Ja9rYk8TWv8c+RETdE
TITbQK0GVhn40GPq5ICOEMOdFb4F4bgEMqJgo/tA9f+SrILh8RzQSH8g1uGpSsZAq2R/wtBoSF3Q
P5M6uE9LYrMxp1Wg/Qp0v6GLlOQ4dc8FWAvZEE8AHc+mOfkVsOasWnY1Uoze6A5Kzr58LE55GXlZ
lhx0aGFpH74btv5Lj7J3MxYHTBABcZrHQqDBA9NMr+xpTapX4nBOiD+QNzfnMkelf2zSF5nJKfGm
9vRo/RTtK/qHJvQIhzQm16hPMNddpf9sbE/APyVqSVxIJXggq+ha2k9GDu5cUa7VYD5ldvXYdPlL
MpNqOqHDIARPSaFConjHU6/HlPFbx3WMX2uwjRU6SgU0ZRirJyMhGQu+grqkZ4v1ZFkY2dIWxklt
MIkUm+Xan1AdGViIFWjZVUjanlHxTR6hwqkIR4jRqD+ttbxG+KgUQqrKjBai5KnmHBB24xEn0pPM
YhhuH5TCdJvonA9M5EGhKEJwWqLEZMxnasnV0J9arHCr1Tl1lbk5tDV9Vt1JzcmbL525IxOthX8t
M1kwnEanc4lU0eyLkxziX8Gdmh2S2QyqsX7CvIv6L7/p1rPdWr9T+6r3xlXq5IMuZ56FQ7WpmZDP
bpi/Qx1hWC1jRUdMg8WsK0hJRfNeEFlsriiLDnNYcgpQgxJqTN3qh2aqP7qw+WLXnOuHWaHsYl5t
QYyArdVsa/jiIpDdQMeeCQAEC9BxaTjFAztjN4mr+TEjYaqxumCoS/rgs5fPG/bFD0HAhJRuoQUM
LYv9Jrd9XFMeysACF/QQs9hh5FLUem+DbSzLn1aEB1JJ3ILuuakaKI+zsxy2PoQFx7ZCj7DTm+pp
wulr49Hs5KNgRlMZYVCW/KHYfknVZADrh6K7GXF2nCuGD8v8PaTrE7ELwaq8pVl7WBCZZ8Pykpjr
ybRozNLHNFNIwimxr1J2aHWbRoAR5FHjaqvwJmDPdMBoM1/CVT/p/Y+yr084TlmPMvYSk5sXIAa3
YCK63KE0BxWnxlawprSPAiNS2dDFRhEVJbCimeTM/RUZkKfohIXEOPQIVAllQgbCzFehVekSy3f2
PAOuiKQwkKPynDcU38hmaDi9DnrrG2A3y6m+5gRGVPEreXVX1I/vZOg8W8T1zibJl3UF9Vwgo/ns
VNLL9AmgWXNoOC+2kyeFJN7GqztC9JNkKmVWDgVMkWUor226QM9dHgRMgrwJ99W7og5gBSIikAgq
0P7QzXM0uTgtaXzU0gVRYu2tEN55QkYp0QHKgs9SmpUZp0+800SqSC3Rd0waxs6LK3iZAr0S8Qf9
zMzMNLwYHw4tHJdvmbNi8+7s1S1S2MxW7TXDLaeXX4BXQmjkGCiJZas7ZtBChwzBPKqTvEicrJZd
TTEo5UlfhcxAS+O14mQ0ry70OF9C5G0CIppLMjPS2akFogNhntI5Oao946rSRwaAj7PzRln25FVQ
vcbP8wyTdOIchU9VTKmf4CvRFfMmvRJI5cWWcrAKmbb14A94uAyNGr8LWL5p9oZOWGqONB/6CoHq
OPqAxdzSAr9AnODACy/XxcOz/KBWH6gpXG2GC2EdDRLQckl2s7JGDmv7zMJGFEqsxwc6lR6CCUfP
agx7Iojz+qBMFZTR/kCghG2HHk5vr9OUU6KDwOJl57PO4KEKMGocit/gPLywu4Y2NChV86ET1BLB
LaLdxxjOYiV+ryrarLV8bSzKBorbqmYVZ9dYZxLxWppL/hIe29mbld7NjY7XkXugPmYhPKAEcPo2
xxBztFQ6DQUbnJYXMQpHYsg4gKNemtzX7fPS9gGhYTdcsrjk16uQU3/MWl/LxSlcOh8cDrF/P8MQ
kTLmCbltf9TFjeCQL03WnnMK+KGnr20PB/K+r5ONcRD2iDHr10pPr1Fi3sxYcko0kljyOLGm52rs
eR21U5AJu53+dE37xKccmGidbLdViKY2Virf1JeIqWbi/DDDdNZGiqjY9LNpW8ZMhw7/PrU2TRTS
HjJCyNrxw561nRWwTE0n1RKk7bFHjXJq9SO8CXdsEiDNTHzR9i9gkiPFdKtm9Du789kCAVTej2rr
13oP+SU7KEvrz0jU8dA4SRT5UR75JJCwcTGfaKKgmVE4q0GbZ2nW4uVFb0DOKiBj89wbAOyX5MUU
02coND9TSSMFy8/UQDW1y8TyW0rnAYx1mn9aqhZMnLDWQfd6ddklJUFpJl0ZVdvrOVKAsvLgDrBZ
nt3twyt6yals1Mbj5NVA4myeWWztnXE4JCi0NOkW1WqgxzYn1N6tB9kzpNKHTnUh1ir0782fnGi1
XQ2tlJQbjQYUA6nqkJRFSoLSdvH+I94ulWa56b419LkgOxnDYmtDCbDdhRRhGz+E0uqahVlz7pYx
jWNCZjQXJfCTJuHf2x//1g35+7b/VRcFBfBXN/CHSNaGKGdY74Qz2XlNl322KvGSxkR36L8aaA19
eUxPLJTGSCtJWbBBy/nsd53ujdIg/L86bHpH1NVf3S97ALNXVRbbpv/s+dxbOqOxkepF2Tro4dwe
xShjJePSL0RpRG1nsdkopvdIgG3JkUuepzE1X6N5gfrQjO9xZVtgyPLRafORUCijfysqFGnMEdWT
Vsvdj7QmnLMKT+uEXWuQkuaIhFXeFebYvqMp5YuJ4+VwvxozPMpiU3lrhrk4g4eH1zfa7XsMHNox
mjwP7g/rI903ycTR6woBJIwkr5WvbKyV6zr1H7bOhk3KlSzoQiv1C2oob2YK9S5WE5iDFUAJGa4i
nJJXSUNcXxsEXHYqoEOlEQF43cCu2VtAwdCeCEmgXkHy20dTGIzWJlUkeO5Up2Ow0Al4JjsPu29U
/0zwikA3tjkoiin2CVycOcVdDKPKPLqNmY9clZB1mXBaXuGj0hTP2WQA96VFoJqKl2GpedGW/rc6
Ld05VogSKIzCb5Uw/MhJj4EXmb5NuSXvq1xZj3MxIuIFmR6FbFd7oj16NTwN5G3bWuiA+/ULFj6D
Bmes0BrNvrPlbWxnECTMqk6YQaXoAKu1iU4LKvTOH5NgLH06BSX7na1TugOcGCoMT6+WhRbB7RUI
EZK3TCcDhFTIHqdKSgK+UrdGVVDhfjF0Fgxb9aO69KdKfV6R5MlCPpA1xvyS1z0agVytNziptMqW
YGnhKuB8b9Pj2pBAs8lyiGvUhz5ICOHA1LArDaZ+Qt9ty1XdNIec/LCwYnCcOno+BQOxBTm57kRX
IIUnKAVkkCLpDOjwrXSxK7f7rlZd8I3uMlCuKHt7ZrtWli72BCci4isT2mHq4r1E5yYRlrvKLeRV
5JyEfvf6si/Gzhe/TXbjzFYI2XpDM08N3t0sHY7CuoULtKRtAzDKbA+EiwON08Gs9xBLSTBvwSJ1
51TRpw6FhKAAUhEAMmaKTRork2CyUGJWyF35iaUHe3idfmrajSaH8VGEHxnj+Y0jR5Q4Z1XIPo0G
sOMYKXQBk8KZ1AZw76uikh5yDuGvRPZBWtyZeWzC6hR7ekGTzassZH0v6eKk8Utr3vhbeBu67HXG
GNe+cEJsKFgmmmjYiJfhuS9Z2ZX3NNkULIZr4TTNTYFiFcfI8osJ6w6+paPqX1xSXqmlc9y30mXS
X1XjIBB6gbgyOK5Im4j39dodF9k64aogG0OgDjIxMBB51xPXIKjUdRhkfTDX+s/ZWg70rf+wodIe
6FefVM1+zQE/WSdDl/ysJvIxdUFhvm9SSYCJJFHgpkNd0YWvvXKFX4pPzXoQ7W1BFtRbmwPos85w
e++NCchm9V7xZm5lfpwh7E80T+Db1mW94IDUdn2r7HtwNivTK5RmreB/qWjVSkT0WenwmCkrE1bt
bBbvkYohKpRuuviUqVWId866jp3BBKIowzATgmlBRJuIF2tRgyJqj9Y6HyyzwW+e+GuM6DtFYhZD
PyXEENAZkAdmJAscG0M7E9b2olcaG+7cNWQy61b5MVKnvdyRhWb7ayYHMI2Y8GWBXdg/0lah6Tof
k7k/x9Wyb3eqRQJfZHv2DHESvbDJzrh2WGYyfZ9S8pm7Nt4naGSYoRcru2tQXuvzOPysVX9V/b59
gxWsRI/boQ2OJ8fxOVobzv1PLL+g9ogU4gwvKPxDLL9rcclNBwVZ8o3NeHoGh4/XTa/3hhL02hFw
TkXCSf6aWB9W+jFmv1OOj05W3bosfM3AMmRxzOBET9hxYPLJHiY7C0bq70UhRp4aHaX5Lh9etXE6
JB0Hrhx6CLm8sVeZkhDWF13beT0PqnXKTWyato9FweuSxN9aDZJuvBelhOmEwUlmXsZ6cI0PDCMK
2UlhijBJ2mkqDi61P4cT0HlRXe2k+TpMuvyqiPYTNSbz0Q7iGRDGTD5VuoyB76HkbDEO7TMAsAdt
kny2H+cZMlEzU9tFE5IZg29zegHPg3Ck2DH3dyCU70VSA354ytPzULCQd+MNap00itd6UR1YsS+D
SU4Ji+OvcGltwh2m7iDEOLOEGfIXvEbCnYu9Lg0Lmzx1cvK2ME7FQGuZ+DOdSkDk37Y4YdBPfto1
4vp0e8CkUD3NSMUleCA4rQyarfnZXk31G30ybh9bUhgVtxEUTMjMGSKzdytDb709wmyQ47S2Xj9X
M8eKVROSOum5OJL72wdCjepDPgrh9kzp2KKHZB6BDH9pLFUmomt5NifyZFXNfLIhWPsNvBzG83Xz
Qdh3sKSYPWmW5+dIxtZXjlrzkeVDvSvKSjmtnRq9ilX2x0XUH3HfPFumOSBdtr4Bc0ZPUW9IjzRu
YTiUQbUAQE1LKX9u0zJ/TrqjPMfN0/0WQ9Z6dwYN7d7vy0dyguo8usmcUUJFNIdFjPa5VHO2Bdsl
Nmr2GS8WgUaS8cUE6udAWU5wz5oCzyvvP6GhG8duEYmPm+jFkhCBPYRtNh2s7cf9UrQRDaHX77Gu
TDNn8/FPu4B3nlJTO5hK3O302kZ0plW/65Im3CIjba809VRvP+6XlipUH/IorzyjrUz2/gaiwB4X
mGhbtCGJfeZ7QWdBH5cDRS5L2dqPBTlvHVVuXsxMBhgWdPPyJIZIDzIG/7uxmHDYEq/KiQa+2nbt
fhMFYEDOfHtN02Od1t0LhOuchkG8BPerqqRgyJttwfrNvXXSv/x/dfhd5v1/UIcruvm/k4efsK/0
cfVPcfj9N/5Sh6v2v3QE4IatCqHpmkB6PYGX+p//QxX/kvnwNRnFmCJbmm39lzScYuZfBrM2BOP/
qRz/L224pMn/Mk2k4RxLGtpxXft/0YajaZb/mzYcdzC9CNlWkAvIum1rmvrfteFJ2y+RQaITTT0A
T1FRY35egRabJrWAJSfQKPtqdIqQNd/s51tkbDyGyAxqg7aqcNSYveXaiK9VQV9MGS95eRw/qw3q
I0iuJDoj52qTIQuIdL6sdkNcJqtzGYYKu1wbD9VE4JCE1KeTtiIXdHZX4XzQatiYq86mZuyCOMYG
M8rTDzmzICegyWETbZ7VCnKAkiSWl7Si9KKRVOsFpRH+NeyQ49DdoEe0DxXR5DSK6QHEFh1MNRsD
cgN9dJnRg/UxyfTeojTZ5Gc0EtROe6A3qW1i2ie7VKi4aOkn5WiCIuux+DavSgwQHOIAwLme+aQM
YrGQdyG2E28y1dlT0/209PTWYQDEVqDRpwG+RxMqU1EzyzWUJfTL+kOYjKm3FKPpFPLnUvfmDd0V
UoiMlDWhSaonqZQyllQcCjI1TwmIJps5zoEhzc9VYti8KI95Z2HuQ5ETm6wzZVUEjGX0acgeWxUG
Nyc6J5Stm1Wrr2w20A1W0iN6ooeEXgUEA5mpU3yxG3RffG4FOaxjaQF875QBkm/9A00i65TiNvyV
D+CPZohuMTNOjCuYSuHkkXYvIy8CDMf/nLSvErKR3RRz7ttChvW2rvZaj6efyRCl6TiQLFF/191I
ghgOcIdSCNtASmME0VPoVFK2nyrsnN2kWq5WPyi4zyjCUZ7aI8LLuTId/KiDY8qRo9YpJCYjnHwB
zPJIONKOcHGJVCGcCQObcXk3sNN22pitB9F3X2qkStRCCEFxDvy0iYOfjSV7Mx5MpYqZQKP3R9aX
aLX00mlku9R0vVLa4+linaJinW51apwMuULL3BLtXqHsgD3Tnyfsrhgg4RJmotZvse1HfLKouFFw
FzQjdjXqaVMbXLmjA6gTfAFMiMSx0SSXtV86pysJmBkMk9wpNlxx0v3Q1ktkw/eyc1KiuxlffSbR
3RvNP1luh4FVsXXr5D+LsB3axtBVamroElafULdyQAFyndMXwkpROoYSfUsM+3aGaOi9YOBAUDlc
gJkPvikhdrXGSPWr4pYM3UHDE0l0UKT4+iLjlya8U1ES0HgLIjZMngeMXrbT4bl7EH1OLZQZH8I0
XhgoeenApAUfX7kBqL1awpRRL+CqtHiwzp2NI1YBu08+UxDSWq2y9KMjt+CYFcke95Pp0Pi+UnMF
2oQjup1+YTQkq2mtX23LTCmxCJ8cdOp+WeWsqVvoI3keghDhSYTZiq69iD/JcHhCKcmRSbAexml8
uSPJZCrIqKIDOkX4d5DO+mephjHbseFgDIcm+rGSb+i2yWZr1qYNm6M/Vxqsubo7gk+7mClYiUnM
i2dRsCYQbDZgehUTx21BzYETo7/2TT4e1xErXi/GbzUaKyIpAmoyXoMwar/F2jLGkFt7cCAOnGjJ
4QiY3U6vf4B3iLVe7NvWZrZg7RHJGvhqqw/8vgTs4UzFZhlnxdtiPKsrghcOXK0PNX8mzopLMMJI
YXEMvKrEfdZuNLP69lFyYp/lqG3/I7emswDS6doJ4SGtNeW+LKuglEdY85bAtR6B7FXZEBPr+q5M
hUxsdvKpAx0GgTH+MhWBJqMDe9+jZJC+IWSdYMsd5VU/wkA5CImMCk5bv1NcsuPebvVLvei4TqFo
KcR68TEarEQ1njp5hXFLM9NftkQhJFQnme/RPBOGwSuKaF/Pj0U3/Zh6vXTMqthXKlKZtMlgYRho
riMSPnSSR7RKmU82Wz85AfQF9U/1GNzNztjj/kBsu5NCC3qQ9otGbuLYkBx3PfDnHgrYLWwpvZsI
6X0MUSiJ2JdFFgcCjoTtXHMbugyjSjxGW+ibincYKIyRYGdOhS9mpEGspW9ZadZep1J3spvpsCU5
ZbX8VgfrEZz3NSytR21MiU1s5pVD2I73UT25g9ioiNFQB4JPbe6SS6WbdEYqIgbwTpJVdJYn7VcL
Bc5RpLjzNFV7kixgfmUHU25asG6s/eC3vSj8nAbgALw3Q5MEM8UZm2VyaXONWjleeyP7GfKlyERZ
/EQavVqKn7TlT2licJ7GqERNVJWHKPuGWN263cIulA/oI6+RbXVNgZSws78IFCEOEAs6I0EI9qW9
b8G1l730XtByJVyrEBxDBjNsHfeXk4AUHaHYNWaneHZBM/lV64AySQ2KU1xB6KRNiFNTHddIp74N
2PiOUpgHVbGu0iw1LpJmdLIrIfJVXLiWpPHRr809MO+5T8GgperkrRLIRgOTVEw31O3mZ32p3gU5
PU6HQvuZI3EHJc10h2F415TpueLstLeTF7nWdFom5c3KcW1pXRfBWkGz1ysHiEGRnv5QzIUOVYRE
UiHHcNIYu+Y/Q5p8CNFF48oT7TMrkIhHPRnGQHcJi0tMKBXzSvktlvOneEVPVJA163QzH3JvGb8B
EDNDTotqRxwAPBqaQ3RQIo2zI4FMgmGTloJTqfOAzuiGMoLRUgqKBAjxvhIRXt+lAG66+NR0w96a
YB/pIV4EciN+6yxKTDWyksCmZqTXuiAsZ04HrhEsAv33vNjN1Vs5WEc2YivaBgg4TZN+9j2MGQ4l
oMC/KcN+VTZidZsJqDFhb84N0ph4fmxrRBA2Q/dVZw2paar4iuUPMv4CG76uqy3pB5FSq69rhWNY
LZ4B00kEU+wVJnae/pJWM8H+kOrMlXEwRea4A70menq/NXp7HMj6A1CE9jgpAIcQ5HeUITqcKCzM
yh8mjZDchcwbpfyiv1MMKxGjgmLOtFrb08r+BHkX20ubrE4bspro7K0S/WpAmeJ9IOSjX/MvWa73
NJJVNmXi0lo9OhiwGS14ml2Bt9fo7A8jbR67WMv3KltGOJqcqwwrpLPVZtfB+FYHnIYio1kTi+Jk
k4PN6QfLlAhpp+RkbxGw8xnRhaGLxGcrP8Eq7R/kuoZ5VF7iVkr2S7/8qdYcFNLI1jmZlNdwGGev
TSvGkvW1YkZ0FEP/Rgdt1xQgvVJ2ls30ErfTuDfL9As11OJahskKb6G6qmX5pvf6k50ThKgDDdFN
VPpmq79FCR5AQV8j1QPbb8AaOVhtBH3cPxppE8xF7F2WjJe8yV6XFFX6JEkDff8KqB1Is8qLBWSN
qkseERLuFAEeAcweUyIaP4zZDgmQI0oynAcLDiSbsLa6CU+RjZYOv6GdnggrfKkXZAK9WSMVrj1V
qo29zNsChTQky/IxB+KBRIlPUSEcrDmzUb5xtnsPgcMR6UUFUzHt1Sdk+fqqguDKvuk9gqMc8CAu
qTPHRDcpAImdZZLPhInue5jyg3xJp+5s25HuLbP6W4UWqg2UX5wMaFaQ46cD5rIWlFbwcbGqPoLS
+TSMkFzowsIiU7e3IYYy11Z/YLMiTZ6d1c56r6lmP2tJn+vaFjc5AewTADVMmWXGWYiV+YEQEiCA
Sazs8tJ6k7P5G4g+Kpow+zNCfuyLkXVeVhJm4grfnab9ZUeFdZxs81hYMwTGFIsk1Aor/4p7YIOq
UX+v4/Irr342UwIxPNeyiwniJLEYCgyC5BTk+59CQFtdR+uojXoDTaXbHL7Fb2SkELddYtF+9jQe
kmn+XLo28bSs+5itI8PbPXDML7XD7pAkKcf1ACDDNNOLrOCYKPSElnORRu5iPxEyk7ik2bSgRQ3k
wdNj1S2YSavlV4optks1p1UJ8GRGZ/HRkoCZyhdR3yyZaHo2VQRRxbofWw1B3h1CJxihu1BNLW/b
0jjlTBmlopChf0XdVGkfkdzwhmNxpHIVDwZND9eShzPZxLe20ajOK/g2VVk/G32B+FrYL2NjA7lH
4u7p/XIbiXYikrU8igqjDFb+aPKltWNLk+IKJeeTjiSFMboEgdP5Wevk52gopId4qFpGM7j0cEiy
NziraB1cWY2u4Ty9JGr4MRk2Hc1e/Q/2zmQ5bmTbsr9SP4BncDTeTKMPRrAnRUkTmEQy0fc9vr5W
KMvKJF6VVK/GNbmWdlOpQAQA9+Pn7L02IDj9MjsRAROaug1H0vdgadjYEBH3AQHwzkx1OmPJGjqW
RpfNZ5190kX4GpQ9hZBmrx5I1CHe5avyo+vFHf6x7XTfBFaz/dIysYZPidSkt695nUvSl/3nEN/I
DNaMUO9hoL/q3PSGUVxVdq8mj78mokW6fEtAmbvSlC3kvYyguatHL4BlkqiTth+AXH3GWRMe/b5P
ECzlm5kjXc9hGZHf9yTJvDtLUiL4WcBoR3G7UnKYwnACduqzeljmvcBxzShLoeGJvggCvrbMXG/L
nDD2wNDu9UoQ0rCIKD63sRfj606z5VoDk9/qxGYd6C10zcraz2oCPQhgZEXDM99EI3tBPVspYLnl
rJqiP4VWfQYB/X0OVHmNbmZ+KjuoFYqBHPI9s1GQhZZ8KO7iRe5AK57kyGs0QgLZkzwESMSIT0Vk
gZYe3iseOh5YGBcssGfou9NxJqftOAQRaMU5qtYtGxnnzkM+xuUWUmd8W+GC64c7vwnqdUpfYj9c
+1Z2S+f3ZFlMBCTRgbgQI7li7LednERdzywhXd59I/YUequv110yPVuphZrYT5iAozerj2VdPLXk
jrVW+N1KLnqVxhxDqpMiAVcnwv7BLZO30SzznszTGxlNtCUcxaTNy/Yp179RfjihQUnPticZ+LJX
rmqq8xWKvM/m3VHJXeFeEEiDv89hLiauegmZSq42kQHyMX6L3fAtmihSfBvNqVt4+6CS93XkkPUG
VYrpHhGagk7+EMmXrMD+XNG72g2o3a4nj1592OMI6EM2opl0ZPogUCrdXtAMRwzevtk1x5LR7vQu
Uc1Nlw7YMuWpi3CJ4TKkq59GV1lUP/YXw3IbUNI5yPD6OHvH3IX8w71Ew4xQ305Qde9DVz/DHL/p
E4TCeQhyrujh8cz+ayeg0FTGeq0NeForyzmjRpqIZLyuUWyO09LdCk9wDCe6eSg9bkf1BHhuPboO
SRwjnswobnZF0Pa8yJ4hQ6EJyFP7XiBpztvknFiLQ/LN/IJc/SsV1munB3nFiXUzt2SlQdYj24/H
A8rOBCUAzrYMMayjw85JANxPzImRX8/qPM5leXRpPOVaOjuO9a8N6ZrnZB6f7X4ETTIX29ZYweba
Dlkw3RDLXIOtgly3TeyCJKknxJoOCt28NFe0tfZVIY9LV7mbCZ21asWe7gzlYsILTUxps5tRGHVu
z0mhaffueDHghLO/AU4HhHpuoA3sA5vO0HCROcm+dphS0zmPTP6tqvLDeHHT1W715uThSRug6UMk
vE3pht76/7eU/29ayg6Ejv8zcGT1rQizb2/vbfRzU/ny3/zbU4YqIvGlSBtTDQ+rK/g3/zaVQZHQ
/HAZzCnh/MobceR/SVcYT3sKpAiNXpra/4s34tj/5Suav4BBfB9DjfPfain/2lBWnjS0kYGe8DmX
ro340FDOQ4dWEZCQwywxIHd1/JwmwEWVxXFhDLeGtIhdgW4Y3C5C7kljgfzpx7r7l2vyP4o+v0PA
0LUXXMovLW3lKZu2uu/5CoaKcLX5cAWFK9J2KFDMzxdhKfNQwsaa6L5DeeZKaoi5mCdCKbTFawfn
Li26ASGp8jiO+x0nP+v7ny+ITv5P+JV/r4ffXAjtam28H9f7E37FafXYswIhjiTKBsk9jMIKjNQ6
FTTDlfpue5Bg+55okj9/rlD/+cGe7bi+43o2N1xeLuynDy6Ghh6udOID20ZS7ojWHY9mAcQRAbFB
i50/uRfLzchiE7v5oRrGz0B0KcFL3SEHsR79CBl83w/Pj3+5sg8/iebX0Jfxhy20EIbn5Ncrg7y3
jBknxoMYh2cdMV+HQmzWEnIPp8+2OuKpem3HQzjT18zDxdx07lf4o+jGwlDdQKkEhIV8tILf7506
X+jdn6/wgt/5+aZxhY4rfOFx+5Tkfy+P+U+/HXo+P+gJ0jjU4/AuVV9DqZDZ2u/z6YiO7YA4PD5Z
88gaPEvMEZVLtGTcH9Fjjfknxypf0hmVV51C+TPN/RhaQCyMoVUbyfFsYQQgRY3xSUfFNCbdtO3Q
HR15QT9j/i1qhEyD5ty4YH0F2modTJ62ELGpjMGplDeygtEx4MIRNbqwVNmPSUcb7M8/gvjwLv/4
ERyABMZzfNcR9ocfIS59MEmZzY+gORgFtZVvYvJv629+7Q+7zvHWOmP6HejqS50t3tVfPv7CJfr3
/b5wi5T2PZf3RnuuA8pfYlf59R7kk1OEdGmyw1CQ9C3ir3Fk7kDYIz71KWCnokFuiwo/krgP24VD
esTZx4xIukhP7A5c3AMYlds/X5b8+GhwWTYlgVS8ygLy04f1Je8JK7P6ID00XZFty0WqY1iijCKm
cbgII0rnNHpNd+U4AXRAmjqbIZjDXUUA1GFOULAzSl415FMc1XyB8JFqXBq4DgrhbQ1+zqBqROf3
JcUW6g24BkL7FLsc5FB8BmM43zVeLlbCa9QmG9Hups2OSfVyPeXVZyK0T2YkFcUopjwOnsZ9rtvn
ith52N4Sz0VCzaJisgsrt/w+zX22Gxan3kkS7bFIZWetl92U1t4dxFeiUouKEkKBIkmXgLNhTp8C
2QMp4nblbZeRFhoyZwdTs3vr2kpcqjZsHhlomGqOt2FOrlFEsPMqGMrgOiMS+ShyrG9/viXuhyX/
8qBqH0aVr9jFbM//cEushpPZ0GEsjaoq2Qk9TLedRC9DUhu+3HYfNUl1U/XTCqYjmP1Qew/Io09o
tgWCxsg7jDZJPICJMR/EEbuUrq4su+eQ4KbP1Th/hw+aIQr7XLiJv9fCaj/Hdb12YQp3ZR1+8fG3
uF5vDk5GN4ymTlR09QPjPrH58zdVl2/y4Z2weRsEr+VlZf+4plcdwIu4iCHvGPcFYUe+41Wwz1Xg
PbsExvCodQMyjqRaY9yGi+oac6bF4a3dPHiKlga8RIMUyK5AcyqsD1c6HhfaoMpFHCtpEbcZodUS
nqxlEVqC8cRZy6W9pl4vTjJ6DMxUnLyLfitxO2jXMsq2XhDLK0h7g/Ctu6Wb0HfQjt6SDx6Q8trb
65kJLPQXwYjCD6FotDFpx924SiBPKoLIDJJGegz6fpSayPLOpslRJ/qYwkdFtuHKT26FESkSSOFd
o77ZTXl2VaPpyKBEVkUdrUU9epcstUMVV8MdoMgV09DsxooRi1kcBLt47NfhXJld4nDuIg/27PmT
fUhp4zVtu/7zbaKY+s+7pHwpBUUXMQcfdl5rGINUW1F2CBkqEeYAlaiHi2Vr2BPEWB/+/Gm/WZCE
zersoCUwHhXYr+uk9jkZwv/MyExmCDn3AzzClMk58OB0F0jHWy1wQa650gDyVvi3OuNDmfHvMu1r
cdnPXSEd8evHq6mtebD4eDcvw+up/jTO3pZrndYVFK1eg7H88/d1PpYPl40BlpBk/G/YlpwPX5gD
qeH0WuSHDLHzeYEk6afkfy+MNDlN05caphAhbFrLVRSBuEXtqXelh7dV+oL30jKHZbOXo2jA0Iy7
XE7d2eno8kswqUklo61D63ozm6n6kovEf4CqxGpq5zAwDLK60hv/cgvF7/Y6ny+lXDANkpro1x/R
GqGfD3ZaHcidW3cdr4kE04EA3vOuAuaqoQOs1kpaTJMRr24Z+mZT98gPCpFdt/1MPFDjVmtT9PVf
FldxuX8flhzBoyw9w35nAzn89dKcXKbSiXQFMNC9dy3rrEbw8oQNrIBh7hep89PqQMoPniFNH//P
91pc/vaPny41aQTaEb5j5IdPL3RcM43CAtbVTXDd9zR1S88Fvg6eNOr2OYcMkgW40YYxb62vQiYS
iJVRVzeVYbpELMFfyqIfdcfHS1KOuBAVfao+78Ml1Zq+lj9SghUFhocKmmlCsQZ6kEQVf/is514D
sr7tm0ld8+IyC1FZcA0sJ8SvrnBlbbLa3VXA2RZk61dOP8b7ejTzmRgSPAOVfercZT5XjHGQcjwT
//OXEua3P6qivqUPpQDeeB/Wp6XVwTBovyLFx5ack0DrzgQ+FSSyxFl1XZJdEo6ksNiEn8DsGMeV
dGbA9U07bRDPBZCl7fv/hxttpO+wsxlpqx87308Vt6bKsDFTVIdGXZInXCUQvjN9GAqrxOPba34a
3LyZTYrLWPmXI1w7rIU9cb4xXnbfjPbaWSy9+fN1/W6tMci3bCoLRFniw4tZCVwK6UiqsipIE0um
NsJjlx+zgaInb16KPvscjKr+y/njN5/qXI6xQmkefMSYv75zuXEb/zJf5QRUPc/AZs8K+sbGpQ8L
pjihUITeYoVkm/752348M14Wc2jUQjjC84QxH+9CRhltVWCzD/34HfSpe7YrfDUyq70rgVCMRnmT
/vC6VQKSr5OiEolooZUeZ5QwRC4r7I5YGvZWJv31e0O25F+u8De7HZs8tZ6njOGE9uGnaYCnD9OE
HL+12rugrZYLUN66mFrNehxsgymgj58w1pyMDceohxvROd1ynIbhNGYFgYHSv0lLoY+Yfsl7cJoB
WzS5TaMlYcD+777N3b9Lws+tiN+UAQ4oLEP5h/RO6A/7FLEcHoFmZIVmKb7EGU1RRKrOXKZ0d7X6
y674o7PyYVliC9Zo+Qy4V/PxSaWbF3VdGjaHRkcdVoSZjFL8zPT9bqJCPcWpdavL+5EeyG6BenrM
LWddZ/3wlxvk/6YecF0eIIdDEmXJj937pxe59O0kRtlHolREmwEN3zMXvIX9Od+ilV3NjWMBrHeo
DjyBXWCs0YI3ihZ397meq+nThIt3FTdvU4YpZGDQcZO2Ne0LnYbfIzeqd96yAEicWufgetFVQPYL
sfLiSpVRcp3bYYiBGE1LPtZq71sMa02HVEunhdiGTuo8ELKSbIh5+R5ftDmZ8Ig6IO9TpwnnxstB
N21jdURaaBD3XznQZTE3Gm9H3Gi3LmK4G8Cutg044C0HmpXDFBotXkXKRamgovmGFxNHmpUQk/7n
5+m3vyxJ6co4wITVj1/+p192Gb06dQoLsB2N+x3/hPldFP56HluJVK3cJ1B+/3IK/1G+fXis0C8Z
X/KxLo3CD3tFGWHJxGyIkE+H8/dmRjARBEH1WCPP2qEJBMiOXMyl+7FKKmtgG2wOcDyIvqv8l74T
UCgr5EwOcNxlirJPTBQRaiQDSNQR8lNeO+WZzv1//5fiis1F00qTyVwOjD/9Uj3u3NFSXXEAAtSv
8o70V7evgm3OTAC1TTgSs+Qtf3nyxW9WbdS8noc+11WX9sCvn+qmaHmohfNDnY7w3WkgbejsI743
8+fEf19CwtlncI3bvEZoshCnNnTVF59EiZfJRvbhksd3VWBZ1yW4MocM3HWa5+pva/xvSipX+obt
X0CG/o9a02AqUJOt8oMKKv9a5V+lVxNYnwFQG/vLrm8Rl+W5iCBMlSLbKJ/Kqpgeh6V/IhfVuhah
Of75dv2uIKGSAtvJQkmZ+bHTtHgR2pUsYBDWiResQ3BrDZqM3KDTmTG0MU8mI2OgI+YtwRc24c/E
RgKIB0PoxeUj/e67P1+Rutyrj489nUlE1rxwTH4/7PshYXd5tsjyAGPV3zQlduZlqosHRcbjBs5w
dT30jJPjACmkhwfrtat5wFtIkdHcvBVmn+b2Yzo13blzacXMyoe+YwL3MBgaVWhlb7oQw3zmogYk
/KxcRy4GN75dt/YGagq628+iIkGUvFdhmwDnX4c6zVek/QlVXbIZpy0RWhnautmDp0BGZVKTC7dk
gkYYeQSASlMP1giNZenUKQFfETTCKE6ZJuUvwik5rAcJUWtE1l5ZdUVDDW8EK8hI+mKTEYfsl0yO
tACTsG9R8N36BQLWSc5kEdGBWzeth8TOz51bJDhXs5i+6UISlCKQJXQIG9ZpMd34hTceh8yx15Nf
J4c5yl9i669Hwo9N/0vd4hECpv3LMcEmwObDqyftFsGgXfLqgdEwjbzyfNi4bhNvdWeDhKpJLFae
94UgQoKXULMyLe+uwqx3GRwSH/fnx+c3K8GluGYZQChg6Ej9ejmKVj/ushRFURGjbhyWTzVBady5
KNwYCU/dvBo7Tf9SNf6mNPJ51KlSmRtwIv+w/syIJ4rZmTPQbDktFL3cQ9Mmka+6baS57Tq07coS
CK8m9uE/f2H/P7+xR0uKpjkHCqwJ9ocbkBMUOdrkgR6i+iLI7ZA91PAbMLsnJD/MBHWzZcVL+s3D
Rb1pFn8FpdC9mrIRTF9InzPC3b6z4Rxvsl1oR/nXzODucqXKSJhFlZZUdovLlGgxL5D2t1BAPfHC
qXiY07JetVmJtki2w6dFQpZ69eGty4peejiqEIAGBOOkdoOtEU261alEle0l8lrXwYuPC+vAzGqV
sRLcpVN+Jxcr22WpTTpVj47TS7It8AhsPY5fn9t4rF5oJbgdwh+75M+IBPmAY3kgpcmTwdZV9e7b
n3/eH8/vr8sREQOX/gD5WtRF8sMDVXszoVt0+w/WIF+IkSVOUSTHKgIPxplpwiVR9Hc2PmMI3amP
03soQOWVsYc/ssSw3rZq3DZFw/ygXvyryK5p3Lb6lPF1C3osx1QEFqmooI2HCZidM9NAKouBLOqg
OtNd4jSm268TwJWl6CEoYA71hiQg4BBrZ2Zoi0aIf8E8wyinqNzIGOqYbTGNp7+G3Rx2uYhm9KN+
tw9D60vteda5DMbrQLfLnkSrv7WlfHoU/7GGK98XjmIYaONcsz8c1M0CvT8k+eggYk62KjbVHfB6
ZDnmKh/zRzP58UMpCujlS85qVsOK7M1FZDA0zyb4MhtDvGyrPoHjGtEwSBLkSiJ6wp6Ed28U7U04
3hLHaXOkoNE+j9OXRF9F0s0YydBuNKP/KTXxybfCDB7/57ob3LvyvaStdJvVhdki6SKUusneEqj0
Xg7sVVWKU6xuTpUKDkaRBMUwIlllpSFmbJTbER2xHvotLaHrLAam1tuXxHAN6hoBX4/bBZFfsEGH
dw29j70h86DdiHCr5vapMcuy7UX6XNvZ01S6d8yiHsxk0xgF/ulVtfOgC7UOm9zcJpr0ZB8jtOUj
77BegkqH56AagStGC6k1Bh7KCDnES2206/SsRDp2qxQDRVov75WFzNy1EWwUMXC5Eo0JElBsKzY5
zGNQbCxZx4c2meFiJvKhReC/HoiPi1A+B9YmnJp/5sx6DZpga/kAzaLsnwoC2xCSjzmyN61E3eLl
RlPrWA4is6Rh1bAIwo5FfobXkW9qJKtFCHcHHlIgHoFTbbsJVbczBvdeUALwLjqwkpyl150NMMon
BDXLxru8auiat/LZ1SWavHGJtgvGm6QzNZbSRa3Uu+txiGNkSPBSfNIFkdRL2BJh1vmPKgIElesb
T6MPr5DuLqYH8Uv28kp7SEPKLMg2NQCjWJb7gRVsPaIepy88AnCYgXfr94ia4xyXzjO1/rYT0WkI
gB21GuFsQMAIMQP05qUt3+IByR2OmYqupbUhtyZmr3cdxIk0lxqrTtczB6VtReww7IcOsLlex5Zo
WZaXngwElKQ5YnSdN8jhFh/2PRI46djozuvXtu3JQod8kyp9CbwiyRr3REsE4nokCOOqT0nTc0DT
VKGzLbMQUTaqobsxuzNN2pyncOiOYSfPRCUgf5MLKQ0IT8gOcu5m3wD8yourdg41CEXkcoRNONsc
pCHlAUmopVttCxcKdCT+cREznJ1kRmXl1mR4W8lwmugxHABPXAlYX3tdoOa0iApH8XzJIkD/37pO
hl1VPNWdXWw5TJFUVnQbMY2vbll97qvIR8IPBJeScyESTOc4VSxo3Tn4ThVHh7kiJAiLVtW3eKVG
wVkwr9+8xjkFMSl2NvbrybYOeZi062weGsKdiP2O6xujvzpkEDEL0zc83SEEWio0y6ng/Noa6/kA
+SOT+0AXb8ANSdJY2GlGmL3pSGATecUrR8kbt+JuhhYx7TNSXoPiavaeMmkKshQQBpdZsjduzXSx
a/z9QJR7NUfeTVm3d0lD891tnHsZ9u9K1+esBXjZzV9EZG4s0XSkXF4YWOMn6tRdVyfPykXdm2WQ
5gUPIG68vYCIvQuwluKZQRuQH6LQ+cY0MD6O2XxwyOQmGxMoME1XB3AEgO+cPmv0ms/9gnMNLX3J
10hBpkE6vzWKRCRVRJAiyU1Nq/Y4txmBVxmadFXdRuSXUluStlIr9HoewMM+QMLeooHE4DqpokXP
Xh7AV+C+y3CRI6hDqBWra/qzZ0aV8UYK3h3Tqbus0v7OzuPb/lqiysOduIwb0dpPXdKBZVJWSPgb
BidPoHtrSQDz7eC4OIgM03K8c6rL472AQpSgAdvmszvpQw7mbBmirZuREd7W/auQE/nlg3+qJgs6
R+2uRjnSEb3cpWW4C9zls40KE11J8qotGhUj0bF1ZN9HkOIjUAZWuFMqLtYRPnmQxle+Y52F991M
bC2s2d8bhxU5afNoNwyXzBCaR2tVElsRZO2XGe+xYzOMJIcSzodHYkkDvCsMJjjz1EbEmRLzuaId
dQjp7lG3lEARSLpkIww3aes1V3Y0fL5EPmbwf3yPuxWL8p0wotcJ8IVa4ju2pjtP49XhnPYswTmE
z8vMXUdrL41z0y5MTTmj5RsSG5+WBnVaSvEzLOkbeKO144EsqMsqWQt/ODpDlB+7hXqgqVE4GgyX
XvaYuvKJkzT0ZHEXjoxtewr3eQhWDYcn8JMtmZ7+OrIx5ZS0Ner8dbFjtHaawJWoLJ84OiUYjXze
0JQaJGFusLFH+WxCAMqDn64JRHU36vLkVaq4Wqpok+Vtfh7qii1hNmT+4jb0KpddBxG6HXPObNMG
r7/7Pkvvtfb6FyrYJwBQ/PaXdW6IWGuXaTva7Bi2H5+Zjs7gHpxD4uantpuORhefTVg+kNYFmzm+
hwkKLMiPfZZYxbyfgAMEwE8zceKWkJjAeRYuv3QZCP6E++ILQ6ryQphHhvC/6vNPHF7Q/cbAaitn
hfbyuZw4BTM/fJUihjODeFKRou373EPLLb7Gs9o1lbqmC/R1NMm+MShRSHRHNG+fNAv+SP7TJrnE
/7lg/Qlzi6b2a+C1L7OFq6UtEXSb6MuSssskdwmH0pVbgZkbs2TlVfbRV8kNRjiJCaKm48rcr8DG
qQw7wbSta3nwQAyjV3+rldwNBH4QFU41FZsIrZP7lEQpXWXBnwpYw8ebZln02fX4tBCkF88PucwY
PpFjZtE+dtNDIUR09phhSsHsa076g9c618jxP/VifOY9JON1jvZwc4igKnBz2Pe+WA6tB2Hz4rJx
Q9KPi5lNlkKuEuyU+AVbO+nxhXj7Cag3UXTNdeS5/coJ0zXG2B4CJcPyObCAj6afINGhF2PfJZeH
kETPug+BR+suf5yG6KVnKgiXjwTZ0YflKOwaxzDU1tYBV6PF+Oal6lTD+yf9FixmCHo6i+h4DT2Z
FlGBokbOyQpXy8VYkjA7wiPrR1hHp9AlMrqKckwQ8Zs9oaRIA8Xpab4aC/psqehAI5aafCUiqjP8
U2Qp8Wfx5VYaDpc9qau0yfa9EwE9c1gz6wLBeoLztOj6da8KXBGSPnCu9VfPPFeQy9eK0MsVxXS3
DxbCbgNvC+7tJtDNy6L7el1P3MZ4fuGQ/YBBiyhxSBz7oaNfKibSfdOAJVgYwu+6vIF0n922snbW
eVqeElJTMRvdpXO3GyuW3jyZv3cZjqeowHKoq4bsqnZoILmUZt07lOA1e8QOwww0a/XeN+BuekLC
Vj5ZUGNhU2xBBkLAG8C/vFDGtUrWoQ+ZEtPsakJpA8aDFbY18bjxy1hchyjQz7P/TIv4RsvxukwX
b2uzv0TRzL2SBKGQzxzHQFIXicjqYr8/2i7FQYpagFTFfmsJezUjyAYWCH5pktBHpQruxpyYMfpH
8VEilk4vhW8t2op1a944NuhSyFHBJgyTu6aoiO3JK7EyeiCTljprTTlxXeX2eLoUVwCFcwMFpyWV
kyj4A5OajavrCi+37GhIk6FC0MoDTbRxQzMz3CIKpgaozV52yaauKKnLeazYN6ERtcBaMijGrBPq
VOIv8cn4vKqwZ1jIMMWADS+Yg55jNdo2WDyZDO+6esETwOI9znv0b82pIQ2i5rUtwuGrT+P5tJSX
sW934a226EZgUnpymA6Iqt9ijPO6TTZ6JPh7kuqF2FQOXQPprm7o3syp9VZPARm37veQzJah3DV2
HKyqriBuqSMk1SoeZAJEM3Cpqv1PqKHzddE/w6W87+I5goRkHfsu+2KGb0lPoWQRyxE5E9gQOyeD
5SqZuTYmPSV/57i3YesmATFOpsQimPNSkhlEtfzuZTvbzZsTSWJyG9450bfJa0jUrEhCSqX9xD31
IjaWcHmD2UFdh6OyLZwtWeYnMwHEGsmuR7JHGTFSuzaLcz2YCB2R1p95e7ghp6aCSNwXp65vLII4
EkqPcAZviGfD2KxgFjm3lf1E/5rqMnG/9lm9c+vxc6aDBxKy33qBAa+yGry7bEyT57/FtkslAl+n
z0+2tMgJwX2hoC8m9W2IGBKiQPEl1GAbW+9mspCDj166L5b4NRDFMz/nzfijFUJMWVp2N4lfP2CJ
YC2vC9z2S4HBvidZ1wV9E2faWS3BgI2sE8i7XMZHrnOPvfMd12CO6D6at465YK/Cu6FlLaM9gxts
BIUXvNOaRfYFIq5NvHtSm/ZORR0prf7RzsH96aEdt2mcajZum16cJjSCkz8+UGfVxgGXR0OD/AVt
Wc+EcpMweFs7uE56TUDcgv+3qG4HgKm5t7yR2HVlz/HR4LHaDCXpMxz1dxQF122IrV2U1gs4JhyD
SPUblP3R6D8uI/bBRTHHMNXbDAliCaW7lpqtwTJfAn/MjnXQJNiWzAUJhDvFKR4W0ho3vSZFjtPF
uB3SRG0lNU5RLLuKFLatNESnscDyQqeS/1OY6KHXKVDPiNNC18l3rfAoTiq9WSLPWcdqOZmBhIW4
lpbBLdRaqx4lMw0mfUuC7iNSNgjv7XsgkLBkIrp2K/1P73XxZkqQEd8aaSq6KJiXq6m4aircbQ0e
sXWP2Ct1m7PFWS8d5MGp8uXslfXWIE7YzazKfHZIcWmwwhkX22CS0MnKp+gkJ3/ntv7LEvKeVHBy
qRaqIyjeICsO6LLEXnWcQa3VMLbvXg9hLMONU/nFVSYg7Bj+6nIOX4oA39DY896w1jWPxPaG25ac
KRKw5Iso4iur859SB3c8Djy9EsPMTK2Rr9bivzU5AI9ihqbQKfWeVGJTJra16Zfa3oAQoYjCq1lE
WNvtlS+BlICvb3dHIOywuayaLn1lHUN4Jpy4M2Z/rOhj2FAMKl1eB4k7g3RKYFqwKTbZF7bL3ULW
m19sQnJ71lXsXRLbKEBE2xMIxKNULZ+QL/kbumgcXllNVqUTn8EPPg8Cg67RnGu7ZHhOvZ4IaG/+
Rl83BmM776yimVZ5n9rbWa7tuHvIG+c690HsZkCY1kO69Ifa9x9M3m/wEQYbVviO7ABYVTC6ktTf
Fqn5VnOM3IR1JzYsTvfkVyCXo+VUTRzS5hjauAENEVq4texphGeL0qmRGn+5eIk7Ge7kucDQSsXI
8Vql0auM6nfmJg0iqYr6rmF77txdp+2nuaghaXkO8rG5xFIeYKcPzJexHs9jxalpuIxyad60O5ou
OftgcnRwPMFx9AlsxwC+rtvkcSInYdtGExSmie/kD2TNNWHyoFBa3SxO8TnNG7Uyyq/Xse2f2GQD
1hdBdh8sS7tJUVYAE2l6531xZYrBysvQqru37HPIRrNNqLN0B1aKYLMB2F6nKQuiIdo3jcOu2Vzy
1ygCWg5UGwbT44bxkb+DxNWefqSE++MNAHB3FWVDuU7oCzMDyF7ioP/HEfx8UzHtLfLltmGc4F4f
bSbFY7XKkQrsPHpuYQLtoIe5ipthsfjQ5a5nteZ4TnZnt1wP8QwkHQsrugLoe1X0JhJM7Jzio1US
t8hFEW7u0+nMKai6qrz6LluA+Yct5zUDVPTGjfJHpynbh7h8Hbri4hDHgxoWMcRjAmYiazwU9sUZ
i6Nx7UbDXV5kBWT4ymCulI9QrEh0sEYMdSFKtxizLYtwdoLrsoJ/rw6Jko8RrSM6UA7UkRaNr+8O
tGA4B6br/CFShUdhAW0lTqvk+CMRJrJ5Zs2g9ePc9XvbmeSmm5P1OE401QrYiIG2HqHDgeV2KfOR
YyHCpnxE+pkPzlVCHO2asV2I+0u8RXH4vV7E/Zjl+U6IMrm1K6Q+URHtyXGvV1+z2CGyZXlprIMu
wWKW8lmrbt6GnPd2GWmLHMWWlcdzttKJuAdW8lWzFu3SmcKz79poXYbTTrFwVaNL70TMV21L1ROp
L0EdP0VxvQ2KHBf5CDklGfGBAH8okJhiNtU1HH+mw8ViSH6euoT+GEg6m/uANvVdW1Bci8GsTDyz
TTUE/lm+d85K4r5kRKCeytPmXraQwrUdXjlUd2cyAoeBgPYav/7abkKPtq772YKvNztZfh4VfGXs
mF+M5QIqXOYT+a701Tgc8+JNAHmfBgNoOL0orqbIPC/KpqFsjnmSMKjr5D2962zHvC1eRbRnAAIF
z9FYf1IMnCEe0XCEx4MdVBSIopOvpWCx992MOPjOw9CuKGpLYtF0M14jihWHKqhiQDiEd6TdPiqS
J3S8EywWSgldCTxtnNixVsK5iZNdNNOM9QBfECWFms0LMZd47WMWG9Thyhl2UQiE0i84CZuL0Tul
PB+8GXEx9vvUju60mRkTTiCio7JYo52I1o7NEcG90DIZWj1UM8k/PdgeGD7BuM6mTgJXql8ie5fm
gbfrFc67/0nSmS23qmRb9IuIgKR/lUC93PcvhI+3TdIkkPTw9Xeo7kNVRJ1TsbctQeZq5hxzoMTN
bA+//U1c4BKF2/YjMwy2EiluCuBq9kUOiPAYUt/E8JZ3mAk0gnG0hk8cwXFuJkipaGiP85GZkXvB
L1fPVv1qiOq+npstcvLPhFr5OcCFuSHF5m7usag6BU0lw1vLHi71iHHFFYtzlaV5DtM53ZW6h2ZV
El+7IC/OS4MjISxBVTmkJmYftAB6N6P/V2k33l66b3g5HOYiWdCWhTw45PVlAVHNTqrIeYc1YgUD
KXfW8kZIwJ0VYP8sytknYcvauUgzTpwYJ/ZqdjwX1su6rgdEWS8mTJ3/xZr5oCvoWwp/oh9LCVD3
HqnKbin0U3UO2vJqMtLNMrpbXu+wAJ2D6t+O1i47V0g2mNHOPEQt1Pc6l92ll/PJLKKlYcYEOZAg
W/Q7US68D1Xny7PIsQDnzJp09RbCGONQpk5fy7dGjADyB6Q4Vm1Bm0Jg24EF7QG9+kH5IfS8W6he
EzvclA3swLGCGF8O5aH3IXf2ssWQ4/j3ZA6h9zF2iWkml8AAMjHC3aBR3jgGQE30E1tRl+pgLTaj
MpdqxvGXr9aSMs4rjeOecBwhmNq7GfZkCsFnPVAJz0v/NtY9/CGTQadnP2jrjHb9ay5H8qxKcq0/
CwVVlUw7vg+QTw+ZUQxHr3R+Nc4CdjQl1d2N3zwyrjLQgW9BFSjmU7Fp81QLq2z2i3YPKQN1PYJG
8wfe7dBM35qa+Uc3Ei9s6R7Ud1AcRrCZ1zAnWa/3lpUTnVQFjFrcbeyr6cRIMs6JBsqn8KBT/opg
nT6dzstAYEJxlDnzyJaV75Ku3U4JfZcm7RtU087Nhses9t8b6FObZKrvhZeMpxbC7Dj7r4uC1zEH
NikndZYdO62J4m2BfkkBCAx3QGvcEli0xEGdmLHfQXMb0NzaIdBlUZyHwicbzZKPuOEF5OEBqzIw
AE8ZBTm50z4sgXJxm08b4iu/2J/HYU2pD/ACzqfPbFRSLAZ9E+mp5uKT6w4m2V09stAWVXfCEUYd
PorkMHX1e2q56lyRm7ZlXWm0bYNvXTTboBrirE3bnds51XYiI8GjaIrSkEaHAt18GCaADbmFWx15
wrkoeutoJjdOEdK5nTsHHlhxLlmxziBSs/nbLNUvy+1gZ7ard7ztkP3cCK/ApscL0aB80KiA17H8
HvzFupKq5Oy0eQMBZNRsaEnMvcceTPVWd80m2V1b5TnbJlxikJPoO/DfuEa2b2eLqR3MPaStNx4V
1ASDhlIHjdq6LLtYazz6s764ZbOTTDp9a05PY3jbhYFv2LJ6gcLKL7OXjvuweG29Fx3YT58HkWFJ
SBpT5XXxmDldZFfM1j1as35YqzvSl7FQDNykFDFv4XWVI8g8AptiFxtzywl2M3I0MfGRD0PSDLth
ntt4qBinj0wQV15lsNE0QMp+6VT13frQaQMxURglJIhCAa+D8X5qg3t36J2Y/OKjL4igWG5IlDK7
T2WzHG0jhZY01LssZ/IYlHa7g/QxRy2C6cyt/hIJ0bocckbNE2NgKZbLqvwrOq8EnwdaASOo59gk
Z+6yNlRg2BUus7VkCCDlZu11/xDY3KbTAMyoJl2jd0Zjm3nS3qU5Jdra+oyhbrEtQHHmK+u7+VpV
7rPZ+bSN0Fcsz6vu//dfQAaL+3Tfl7OMMYFpjvc14u2zntLA1/d6WD/YfKirGzJx05KUsNLMO1IZ
gCC3t+xng2xdz3Jv0dco5pAh3XBylPH0BawZ1+AFHzdrnlrDsOtC4nyhB66jteyWmp05fZOrjPCU
S80CdDCSbc1lhN7uR6/sfEGLURFBwEJhvKdxK+OpgrVAUGm6bQVDQ7tW1pGVZWQAkQrrxj5SSG21
nL1d68DBS8xW7/jO7U3BeI64Y/jApJuUk/EMk2in6tY+sSMSr+0/pyPBwPFmwCxwk2JckJ0ITnXZ
swYv5qvO13MZgpY2Helz3a3iwVzkF7mHW0o2f7f43XAm5JJ5QzedGv+2yJ4IjTC9d5517qagPYhB
M69aEYGhIdiW0WTXT7MZLECC22pr1VyKiUbkr3TBJ1UZZESEf2aHv78cSdYdrsg83UtiP5Kym+9n
UOfbIHRAJBgExzh2wcRLO3RO1fJFrQYphnLZbtsffgEgS0YOzJFIsYkUtJxB+yknwzyoUDiNE1pi
w6SYSZ3ZYe6i7RPK4xM8n7vMNci8U7ag5CFFXBC6maCwpAbU58EOgVbVBbMMKO2S0U9miEvOSqDJ
1sdcVX+Cu4AQXwliHthTvZRnZmpPjpb1tu+GS5BZxP6azhd7gm1qwg53gf0yCvbevFnWWIkjv+rT
59SXQMzbWuymdjl5jgF7ru5julA8qv5bphamRKNDWi1TnZ7sEbIwrJepSUScOuEHwsFYp+EcZznx
JO3KL9NX+bpzDSrNFlwzYUW7rOmhXqIuivsO8kLPHsgo/fUQDPa9kvgKrH7IGeQjPHKgj6PWhMwZ
2v/SEaBnT/EPGsaPVO19WDx1m4WadOvLAcIaq5+uUgM5BNnRzASbUt18+v5LuTgUD0a14hozTlKG
j345zPvcLeA+r0k0hMnVz3HVIpReyB/k4Uqp2o28eq5R7HaBPlkifEJwsgVd4t91wy+Mln9Bwgr3
E9g9A7ngqoCGMPW1r36m7ggjZIBSsaIoOVloGOIwdy6tsb7z5a1bcuk+xJo9wdqkq2RkCGfcXjYT
lZ9kJKOm9WT2+omctBoCR7Ztb4o+Xxdvra0ILwD5t8ABLez6g3b3Jc+EpviVZIS3+RXp7ZPppeNj
2bCWFYD7sZOCzOpApU9kvrbA+2L2YFCLSrp5sMy0g30QhTNNBxHm42r+5nN512lBcwa0BiU6k267
jhuDqJFu5ufJxjq7wJML49q/56dvVuCBdnnw/ZSw99sBzY7wwj5Kxp0DHiuX7bs3YXomROsi2f64
HZWjNtBx1av72qZiI1jUnUcK9BoA+Zi5ZyFzEiT77CGZHvN2XrbMD/HANuvrWLAiAlz32HFttRLB
V6dKcsjIAanzS8XudlP5gGOkP12WCh0xMl5mxQSkefyFdj8xEy+bz6kR74mXM6nyg3/tksSjEMPJ
EVMb9wzkSCOcTktmvk32dPvT3Qe0oGlcO8k5HagnEj95Aca47ccEul1pDTvZZrDV//734/Hug9Hh
YOJeDh+GCmnFCsr8hS0S5nRPoONpd6EBua5Zs2dNiNOu9x8XSEaEaPME50wLgin/Xu2VpqQyzqZh
g0OzA9aPTmPui8L/ZFPGgslLDpqQuE3+kmIYjGUi2JXUe28VXowig14Zv25a/phz/p2gLP4wyb9Y
mJMv2OexUvJWWXTNaBFgjwarn0Uj+r9efHK1AxL1x7+kDPuz7VoUcIAKTcZ4tj5PEy+P0iTgjHy5
80xkBbYTYkAFCrcqh7LqVvsWhmzBipLF/NgoosFTkugU7m+Rn+TqHitjYGKsmYmU39aoz8qrfkVW
uOd2kqARdXoqy7LZGE3wzRxz7RviXZyPajTCXafAeq5t9sTsiJyvhBekcbJ/Vdm7Z/7VbSSAyMep
MGoEGDgZdm0H5m+mOzFBHDwGPTn0t7U45dkM08Urf22fDCyV1iiaJ1KfbvvF1fppAlb3rus88Bm7
m1Y9T8l474y3bDucNOWqXGpMf+811js8x9c1za5J2//KnAlcYJa/LLQelLuw79NMtmoCCFB/JGz1
q2eDVNJocb1Y1fbvTE7LtKnqZNw5oaZTqMdj1ZiPJYjQNPBAEqftCwq6V4zk2LZbl+ZVx9Q63pbB
67cqNUmnonphsrkZpm5TJGKOhGDWGtKzo9H6yNQLmCX+RfnBifY1oinivoHwB61z73YAohre1yyV
f5b1ZVq0+7BnWQTPyAjg85ub0TARVBPIjORpEThxO3DMV4J6dDR1Dousaf4wqvFKhBNJb+Vfnt9k
fo0ZT0UtAPek73mwkh9GZ8L4AyRYKFBbaVxaaZtD6NNzfEN8seGuWSi5mneWTJkhJ/NiePbdbOfZ
35oNxnkeICQECHDCsNx0U//hTJTysCIbDgBoYePISIlFOBWs5/toDhkYs8Kme1iLQ9HOI2JsPuup
a2IQayk/GtTdIt+SVfKZ+TKCrDc+rFSyBGOMEeLzB53n1p0rCIqsxWFe6MHH1DcAf0l9cvUZ70K4
DTQe92IcUDrnE5y5tJ54c5NnFSYso5yPcTRA2D6PpuBRRYxGdQZDBKnItJjk/N5QXW73ZAvW02R7
Sg6qAJCF1ECG2VpPPUFcK6RhQkQJXjQka2m/YIWHZ3YG44DXDhD8TYk2ALWNUtO4umOyc9xc0n0J
JwKLuF2nG4yscC5KBGDqb/xnXfJw8G3SWL2NDnqiMlTjpSEVlaU6O5e1TzguJYq5tEIQJEDJSYgk
6F5iCRDJK9jhGRmpEAhyOUSqIoi6dWR6iKFnEyQhygISAHyQtMVqx2zmeZuKlaz5VX0niXdwbzKe
OnzLG7JGXGSXLws5P1HX2y7IUYmqo84OeArXvZ+L56o2z0xot6M5fzemQLZElFI/I4CQM6U4Zgp2
J6Px3KyI18NhOAV1+V3PJGpMnnp19fBScZjEOrf5WYTzWzrms0uAFNOE7MsmVCEDibK3FEGpFKt7
xyHsOujSx3Es31oieKI51TPBtxkSwGCADAaTNjWY3CHwkoQmtt7yCmWLVsRb26Pjdj9dkYKtYcLf
DKhkwwfYUqBlk0WcxSj4QMc+aprspYfbKor2yvSHZ37MiZNbuVwDh0ke1FCGGGpnBzmBeTrH8zHe
67y/42I/Y4ZiQOOzC15NXooph0k36N/FCfNNJ9S1txDDuL0NIk9Dl5Rzz5FDCPjkhV9asrbL4IYi
Iptf2ynMosC9M1zb3SN9550o4bMT/oX3gGNCJEUbm3TPO4IlOA1M6npZplujBW+4wIeEl6U2KYM7
3uB3okQbD5HEMvQuRVa16yrnb0KOly/js9Nz86xLwca4f7XthYxmHx0hMwJcjIyOb4JCe3v7Dxuu
diNghZ8qjogktH5M/LOaOHlyVNHY5FwJKCj9Z1dLRKVefkqxUgB0O2svdA/dzNOjLj7lOPedfhih
fUQmjI0c+c1zVlp33JVR1aO+9ZlhS3oqpfKrvQYfcrLeDXQhlIIlJULzn5jpK3uWjrpbqc2J+csm
EIlcf1SrVxQwNSTR6dwOBclq84kXdtyGOV+nYWBOkyMnu5V4XyJB9ewchevcpXTHWfIofICPk8/A
szEMhhr+mwP+chN28rF0mSkvIqXWhJm53jW5ccYMQl5DeDcs9pOTJ+g3SBk15O3eGvyLJPCQDBFu
B/bjZQerYHC4G4VZoAOBYy50hUyl/VciJ9wk2KS3TcVZMoBA2BmNpNEO/T72CUzy7PQXJyK+N7vv
4jJoXvNbVipQCBguNaDZjMm34FPhMmt4zT25VYRNMheyY1HKH+TlHrW81vDoC1S9RvDPNZDP24Yf
zbcUC17q7CjEr19YFFjVIDbfWdHbR5KhwtRrt1nyU1EoB21NuW+CSQ2rWNeBuGXAGHGTq6gZO6Z8
yI1NrNCbMF+nzcCMdAwZ7ZtVce6Njn9iDGyvNPE4mAM9jDfls5MS30qeGG2rgv9fQZqrDPJF+naK
Z56HQrN+l3e6uV2nCcS3iQ2z2d05q7wpPuev0V7uw9o5ZGQIlAmwyTH9B/zFY/NvgsZIWQ1kzI2w
CXyN/vjldCxxfPVaUp7cPpIpKkon7lbnBTAcMia/sDdmr5DVpf5D2/kI7QyWP54zcDiaVyenA6+S
ERCENe7sPPynF7ILtKCoRNtX10yNOsdjsaU2bud+yAZfsybVeSHPtSRZjWlYujHHLhJIuimu4zls
vggzffBtWtNyCX/yicffVN0cC7TtCKrhbKnlPhXrK9raZSMr9bIg6dQDYZn+TPqfwSDCws5IZvWu
INjbceb94Ip62zFW9Q1NRm35MVKMM4Sc+E6tDSIUbze4ZkXQYEO42Fhgaqv2GLYvltde65kYy3ZI
P0xQNY1h/7M6Nn9WzorSDFMCu92Xpp6eybLnshiHrYPGgQTML21y3TTW2SMmzEUozChm27ctE/LR
jVYh3hIHiDltETEJ6WMpCalIa/IFyKbpNgo11VIyNFwZ51QuAHJzadcDeS6g+JB1dik43/wWb9v3
L0vB8NPFtnCr1vugjQxBDnDRoGdyU/fVScjDtQqSD+D/5uyaB+CdnloevIpr2x0wDJR5z61YKLR5
c/po5EiD0ODcU4ER9eA0b3ogyWAeQMlK+8cu+3ddYIIQBsxdGYa0cV21cH7bI/gARo0iu6aFrFlS
rXedTHJ6V1i1XK9/balxZSTTES8LBQlggp1vlhdXeYdBIAfOWTZfktvWDQ9M45VHFj6cF9xfR0Cl
7xVb1Y1uh92Mhk3biPKd2vtXhEy/jJ5/ZIBlDGRr3eXhiHmjnz+69SJBUKOs68mZsoi8QX1mSCZ3
i7bx9LjNtZ+7/zL8m9t2JzPXxrOQkDGc+py9RRHhF9+5S8AAj+s1xijwAe0qVm1B2NlQNRH1IJ+E
tHZVYJLk1jDo85z9tOr3sRVVdEtylbf5WzEGyx5mwHZM2E8sb3zfPgBW4UWjL3ERpdWPk7v23vZA
qC1IxXeBVV0aYzg7HlFHRD2f0J7fzRma3MSh4YTGAr812LmkiiVIBHRG09abZzNcyOxGx9yPC5xF
oimGsX22LXGTyVrUzCtU+LogxY2pEkoU+MNtacVz6vDzrPzlnIxWMcyHme9ha6x8rI63BlHBuy1S
+JsYQ0dCS0g6BZ1M/Od7IO15Xy+ISlwroWxEb2cW1ZeoSPCpKV75YVGpWGMWD+qmPEFXWPt4DZJw
fDXUXx5osTN9813VTlzWTbghHCrdpUBG+7wwGPcad2NnP7ckzav1f6YcPVNTjn/L4LzVmqln2LZ/
GGW3lc/3Q1u99Vr4XjYN6cxE4QCv9MBAng+sQEpWMRLZrLr5I+DjE53AuRArESYTQx/rloUp6bQt
M/OOiYkstUnDJrImuZzKtfzPG8tXpcRHKU2yt17rF2PEoWHkeKqr29gmbWakdbf448qAyOMj9MvA
aZ+dEcH7OM1Pom4bcng/y2FZo5TNHUFK1mcv2jWitSPZYg3+Gyvm5gYmsV3hEi3mJjkOlLXNt10r
du0k7lfJd6x759cxOxa8qHR39pzRB6s7FOU9NIcZlEC9PqPcLDF1RQzVbhv0BNFFYgNuZwPkMbjU
mfu3GlS06VIIKqEaRSfpYIUHlXsg22wc/hR7nkOBBRohyXtvU9GCkTjBwjZ2FhbrLWm2J5slzhMl
8A/minRjuBiskXRA3eoMJHSlZDJIUINlxwpK9KrCT6MgJZIPZJgNdUwtgoRRAm+bacDeufT2YUm5
c1ozHXbLEL6ycziZ03M+TRZnIu2EUX3UvQPp2FzbrcoKwDHTQy9WG1YaIueOudGuxhYnXK+KsyHF
F9rVv8PiE03YOEcqGvaslWK1M95g4uporiGT7Kl9zZRkRkrkYe+x49M0mZnxpcwoM0k5hna47I2S
7ASb1ZNo1mPbuw5trvnhF+MHvS/6HJ2orYHQ4LBKcFMTg0Bl6mNSrvhsEMJHVPVfMq8+vbXQG7AA
7tbKy/fBbLzIU2nDkNMgyFdxGUy2Bs8/vIuEvFRRefy51h5cAJW/J6uosh8zp7h9YM5bOS//0TYi
fO2aYMdHfjEYeZ1N2/mjk9t5IXo4ctCvk3PLe2n3WV/fUlrirF8unlz/Jg/XRugqKLmMYHEfvcLj
mbfrADbMVw6zOQsOVf7cg2X1KmRvUOqoiQEJueQnbaFD63jgD408syIbp6kmjgzxUbEbdWwa38Fs
X0FGf6xSXnwY/xE2vj1Kqo/Eqj/dpEtgJhrbBh2ijdV0u+JxjKuumyLyNmJpfwuhloNcxdc0uE/T
PBc3BSh/v0VtOfvoEuflQNDrUxb07rGZZ+Z4/QUCsr/B4mJCmpOR2XT3Zr0YW0uzH3JX3rC09smr
pRQ9Neb8YlXISK3EevNJa+p6fv3ZwzbFBuKF6em+6VhbGyPpoRnhorJR+2wZCKmbkd7YKTB5365f
vaI7wFwq45l0QFmdR1tcsbjqPS/HEq2Vx6bUJnPd0nE3scvwrEhkDAxyFJ04EI5us/4ry9tbhROk
LjPq1GToD72Yvsr0BVzBjxN0GGfGPt9i2D05JvMyiXjoMpgqud0DKV6h7s4I7iSaVxI5kabO7fIP
B3qPIJczaji3tns1c6PECsOkiASo7EAOPQuSxcxibfOps0PyorCqf0cs0y/VCpdx1UwFfGdkpZv5
SFOnda993r5hoSqe26956HC01owBh8SYbjyAZdu4FjdewCMK3PK1CoZrGA0mJeyUDMHRgZZ2Vuy1
imRNzmCXIQLqAgghUbFOWB6suSa2TvfrxS7SqJ5DJ8Yv/M8PJkJlCnkdU3b2bR268cCYGPLZzCrJ
qFhd4ibDebROdMbBz2S3duwV5jVgd7KRUF6JxmZAoKeUS5Xrd++mKXkuAyFQTZ9gPFOAVrV/NaWs
4z43Kd7kaJ5Rjh3MAlnAEqojYX2/VkLJVDqczxnY+QTSP0IiGTMlbdlNoOsuFJDhUJeQbnAMycag
wUoJAvNrmMXCNig2HKjlSfhQ2u6nm91me+qub9Atk730gYjyL2UzzbaJU3tU2J9Yp+470F7MmVGU
tb61a1IEGcyNDOLCiVxadxCj3AsezSd9Kw5RcXwBT4fWhguedbI6N0/D0KVHdXtc3MK8K3ouvMKi
KHQmQ5F5OSOkDK1oAoeDx1+RWM51kxFyqzNne/PrgpEuUqPbErXNTnbJPmpyO/frDLDd0ea1Mcd2
E6Y+31r4SAWBjxbE1dByH/tzjrdD4TWsuwNmqJHhVnWkEqdD6ObvyiGZIkeKzvzxlHTuC44nJ3ZK
9Zj600ev2GUxSiNk0Om5Z1UbtVW4Kw0kQJ1pU7V1HcOUl8a9g6X5NhgNLRzhZknPmteu7soFnzj6
b3oVgzX1DAVkw/nxIYWAD8UaskL+H5nBbi2yz27C5DPPPOPIP5L7om9fZRM+joXnRoOt8JtdtR9c
u+K/scFF4qJo6Dt13wh5h4sXc3VgmpEeCbZEOMDRkR9Vzweelf6PQOXPSIGQ23CS7bZuHCa93rSh
NCP0xA2olYhnm/e9cA5ooABcgiGoUvpuuYb/dRZjQaABGUMZZ9ORTlfxQkRVLgC1o6LspprE84Is
44XJvruaODEy/4nIjo8QIewWEgaZZqKKp15fkZVjZM5CKv9VMIQUyRkBvhl3lW2yLOf1J6R0mzVI
lEv5XzIY3C+8Ttiy+eoQyObR4rf3lIq/lS3LY9a/DwIf52wzaaGnv21iP1WG7VpCTc774WdET1sY
ExWy/1nO80/YNPBDlHVYqubHzJhDI2dyKUHK3xkYPLZv9qZ1VUB3BNwgxr1Yk7gn22bm4ue3H02m
guNDdzClQa6rHl5TraBZ0mfZ471Ba+fO/r1Iu+NEj3gTrj9yeT2qxMMzTXB9T0z2RFVMa+wRcuBq
MCquSPdVhV2+Xz/h0fFw8MvRjLxMLumijYDg6hnvnjjWDXvZxEHyUtvqr8hWpC3Dch27sD1b9vwz
3lLB0V4xae5/SZChJrKZO63lD9YQFRc0kNtKscQnE4Aw+MED/BeO8TDw2c5XA/k6f3VIEknGTUR7
TSoFA09DJSTqPNN4eKw4wSKRQRSVYfqQu5a7RZjBXOhmDuDIzmb34Go2UKWq7hNdPZSzax787h8u
24RfN59wgpjDB0wJhDAmtx9nP+I8/k+mry9TJ58Nk5q55YgjMSaL0gFXiM3galzSaHEGRgfGf0SW
fRiK8UGWzS86BAVjul+Z4z9VaORZKKKvV8uvGmih3fLsJSfl0hONVYTtmwcPI/5Gm/LTYa+4EUOL
x8jB+Sftc0pqBz3vpxd6D4PnQd0Jj4uX/lsX2mMmsW6lWsLS8rMX+tt2LogbkH0stEfzTXawNz14
HqGr+Hs2t0eHidm0L0OkazbPMXPTaDZ6P55xgmy6Yb41iwlhvd3yz9HCRJ2F+lZmJIQ1bcTSON16
839MuDd6KN5QlBWsGbK/QVbsO1ZExi6ZY/Ds4yW7x9vKxpuxX5oA8lMD1w4a2wUhuhPsTeU/9Shz
d7YAgatvChAEoCJdrc20TBsxqn8TSUcMcyrWz46EgE+QDWnU0wf3BrnTPXN+fArSmfTORDHPWP0P
//afZewb20QKS8A7MI9rggCSyOvqC5/R4+wxJ0+QxEz1i048D0DLbS/V4lnRhl+gScUbHBpIhUTd
/dbtZEWIWw4mZWIkoNnAGe+qqM2XJ33EiTcCiF0RcYXWs502r+X36JF5UtdMQN2OY2xsXTzHjKTK
xb8jpNiIFzt5XJbqQ6/JPU/RGNG+qpi0L2T+utqGgnp3TDUug6rbNIJ97rT2x8JEZ8BkM+c5QRox
36QfxNUfPdP/LWakjs3ICepNaFKGYHfjgmCq1TTPg0TNL7+zfsXPFCzjtpoep7CVRDQOd7o2Pmft
/YZZASCgtsjd84eoF+Zj662YeRtipTxn10o+jhUrTqotpknTEE8dqvBVbIKON915RBPwSEpjshl5
VRfJMWrp+hj0892MSZGvKqyutIAjqw/f8LEAzwM7afpPx5/+Ja6moRjagF/7arTGy9wlxU7OK/a/
5sF0JTsag2FQHn5kWd2eZ9ToeccCsm/pE83v3it+ZcDCa3Z2pgWUZ/1ecFgN4spZ7+9GmAR0rq7E
l9xyE/EMhpo3vLSnEBBngGrNW8AK/OSMDjeLlm+YW5lPsoG//dW+J96airwHt/PjhdNgO6fhwwT7
9ZZH4UtaAhnCC7O68MzNJjFdyf/sAPsBeJHURvjDiXDuSP/cuSXbXDH1sdtWh74z7wbPxupWvfrQ
eZCvd3heGIKzImSK3aER9c3+v5yeE5fJq29CXW1d8Qa5+lCIvo/KHkg3X8iK83LX9vyWtHcHfMUb
fu8pdovxisZG/z8RpXMP7cD63wkKuGf6tRktHdV4WKgr53fgyHwWwWohMdgqTa0wTv1j0DUyJjDy
JsFk8iEq2pegz8yI2K+UWRg+vxSHuyJ+kglXFDjeY23PLplCjb3prD6loAk/FAO3TeDmKZ6KPev7
bI82FVwHPlOEUUT/IbxcaMSVgXJeVJh6KkgQXn0VTfZXkL2HbP9OOZh8yCBFMd7d9ePwVHb5fVB5
FFq45kLe540tLLVx8HMjV7q97giXp2zX+CVtqd1rMv8ALgwugjS7Zme/XPUSngJTNXsGOlCeNkmw
xkmd/i4Je2E/nd+cTEZ1i39RoRqYlnzPcfRQOsC9g/EOVX2E9vE+M9r3wvX3aa3KPf4U1nE2P39H
QUv7ku1NG3DPWBxso0F63tVu3PlYRXRB6ApxTWx1iAYDArJvp7KNCVEDCJ73kV7q8DAKihZIv/jA
rATocoZDxnNB5SllRCE7bbAr1aapbIjOws1jqf+N3vodsLNuq/zXskW7oe1BIOTCtQw07wY4TIq9
Fi/H4hMLOfUyhhoS+nwZFnLdiO5dQYOkDWhc59fqCyTAuffhLRhpUd61exML412N1p18vJHrNsjj
BQi+MqCH2WnFjrhEFrR0a3Ish+JOY4GN2JpdOo6u1DLUtW4EIi4vkKepdcYnWWLFNVg10A2GsaHN
bg875Nho2AVho8No6eAcuYPxtk6K0aZW770a11cbYQ9HhiJLBfGBmGKDMdpOdP17lucnI1PJR0jM
idL7Ykic03IKyqh4bm27/S7zgFRUlZ+T/0ZoFziWsYYil7GOE8GDtWPcz9D+GmUgJiImOMbYs0Ol
lV4GTRYaCIOT07kW8hBJop2b39WDKmEosJKTeG3B0bzLAdQgH7xNmW7c2y6Tbquu7lMb5mkwEF0K
C0ztGSmtRcvWK+MGKlc0EnIm1AiPKkT5FHW4ZZHTuc7/odkP+ZncV3p1iDKsmgttEjtuD84xdx8t
y20uKeawaCCBAEpnkJ9dr3zpXVr0Gd2+qot7cGv8j3l+aqtqeoFo523h//msngqk+pnXnX3pXU06
nwvCq23tpsaVmFrQG+Nin1vdR3Mz/GcDU5wTLGiBYqLfjsq8I/am3SB44lJMMebjYSi2yIxX0r1o
KYx1eR2mxxvCpsid9xWs/TMjAizKU3hRWvG0O8Yeh2kWtaAXI6Mv5r1kAz0LsW4XopcuteX8pJNy
iPsrLDSeiXOpUQBtVOA82C3UlHfppd0jyxQZa1GOMSkTMF4Gs3yWSOarwsWUkIXV00xbrEvQFq7l
hWcxs0v19cxH0HXyXFuKk3R6yehi7svVd+4wMZyMIXxZeQ3PK6O20koOJZtsKPlooocEnTHuyuGh
xV+MNYzFFcak7zyf7x13nEGmTyqaFBKfG10Z+lAS+R0DE+TfLFsc+84r7f9j7rx6Mzm2q/1XDN23
3NWx2vA5F2/OzGF40yA5nM4596//nqLk882MBMmAL2xAIMRhekN31a6913pWRRlCbwsN0AVJhU8H
yn+X3YtdsTpoXnsoOEcuiqb09roEoYV6MlgnRcrc3WmGS+7Y94R/+qdMRM3SDUJy2hgPAXXjzDaD
xZpc8g4xr9BUa5BsNrW9bWwaE4Rb0ohMpmfwJNde1KVHr22Xpk8jR7uQaH8qEjFsCbrzVlYav/fZ
fNNl1XyKC9b5NiIU0J/MdYSUuh7BPIWSS9LQ3GkfOCAZGdwCX/sGQKs6ODm93Y5KcSuKkdTKaXyu
Cz++svGrbUY7b+AiFCmp0DJvd7hn0TwbbnXLuZW+qwX2l5ivN/gkA8uzJy+bWVPBbFiWc0hOsZWb
pOhpzTbzOhWQ4GHuM57hRj36BiqQXrdOA+/FtZ/5tCtCka+mQrkfJCusHwXWOqhO3Pb6wOEumUbt
2ssxZOlNfeyT8EIV5l9S/xSBEzjBCEuOEcU276+zwwK7Enr44g+pSppzLsQ2QLiwQSxmvflNTzmJ
RHr3aOp1fwzFczuJDKbW0D0lJniFRPex9tKRJ8qTM5fRnluzWuf4jZco3Nq948Wcz4rykBd2d+5b
a7yx85B6BrRXOFKO1x6nTJyzzOrLAUKDxYgy163+1Jfuju3QOItBNrdY0Pdopw4GPU5zFsWLHk5L
94sr3/EeWVe6BpUAcpzY9UOcXNFgjAdZrO2o9ph6j9ypuf2VKIBq55npGlNjduvbeX4aEN3AkKiW
Ga3NR08rQcA12kx+WzJt7WF2r4iYZzWTuQA4M5PeWzcfvSWeGLjLvZ3WxUpIuuyRrYTxMUIv0o/v
SiQuciqDK+RmX1s/F1vDSc5lOwdX7vS1NjT9RivEKu9Ck9MvfYaw6MSx1sj5IZrVX8yZ8nQVxQ3N
wa9TZqa3oxZwSvOmHmPRgLiZ7PUkwC/VxvelB6Wl8hoE4RrYAPZOdpxDnnxkcxLvKPwI/HK1/JLM
x0A5WqXdIoSh/l3kZjBcvLg8Jlr/yDir30XS2upx5h0M5WH0kIhzYouXJjF5M1HJh5airuKS235L
2nGR1yr9LP5aNsNwdPSIkriV7rbwae2FpjZcZVX4TXdqEshtU7+H8ID/ZDbphgfGTlE2yforuQJM
m3rRqRkxmtlEvC38rkmfxSXgtNTbKQZB5qUrx0cuayGAIR10qFfEh5pXTrnqpj68ndz8Fn8MwlHU
zJTkyZYAH8rr35qaNPuUIFU0ATbdmrAxg5k3zakL5sNsIyXAaOACA7Eb2kOkRqmzrGp0cOxlbWvp
p1ZeNS4oF0hTkHOjG/KzvavPa0VACd9/OjntzkaJpT0YDf8DUuOVHWkDMUUuc0czN4y/3wyTtUq0
otsbkTscdBMdZRgOdOYLlKVTiDzWZBfygnSP6DulCp3V7GqcDuQAbQK0Tuh8zMcC+9OsKwEKWOe7
DlF135u3weQa75RGpVH2B6uElanDEgMRx7U9W978CuJYgYODjtl+9tF4WPLrHsCQU4v6Jp3ix2rO
F8WswyljMr90yu5LbI5PcefjhCzcu0GG9mGekSY4wztKxDdwUGRnM2NZoHBP1nEqmv08xLtZZPYB
v7LYtoP5ZYxrLH1ucaBimMlv1u+GDpOfqOzi5Epar2Iw2rW0gidjhOVqFjSQjIyxVYZVygUdgtVr
aEizQ7nVJrRR5syJt3GoSTgr5X3YlyhSSaelHZXV6Mcm7/j5AVPqeihA/hteYD7UHQ29JO2jU+YX
hzI18Axq6DCy2a/X/UgCjq435CwWpbNPNOZxfmyhNW0NpI2tNx56sTdQp+x8J2J8p3gouoeXtYDM
goaYDq1hIlGnU/zgpDGazDG67ppWwNLVaIeI/HlMB7m15NfWYWtBvQI2z/CuvaG2MRWQd1XRB53y
1gGHhFmm4ud2SR7dtalWgohOvkx1p11XJYunP/qnrs/vHH9WwtzRAmcatUzNriPQaUE4J0ejzd+l
HPV9LgIQKvRd+6bfNR7wgbiHiWcGdOTzmoEeEVhbj+7yhazzClWeHI9OywjL6oNjE6K9rlqRHnqj
+saa3aV98mB1RbjJR84nreUdxkB8WB5Ke0ZM9tL3ynZttSPt1uIy+rK/TtCH4szeVl7MZHrCswuj
EFELcn/y5/1dWNkvfhtkNKt1/RwivyaPaiNSfK/SRnCCYDtMiXTBouVNkP1qgoCjMj8ijpK84VeJ
7pHMHr60wn3SXIYwUL3xKAYU9W0gq6us758A9nFCsDfksPVvrocOB01Lep9h9eTgK4KDoxenuOMw
ETSZc2O1B6bLGOzq+JR1/bszDK95CiiUTvJwjdp77Nv+fqCenap6HDBVivtOBR56s22euqE/xg26
eYCzA5CZzrxP+0NFmxqtQoPMSgzzlS/Zc7Hti7VtRSAKRW2sXJ8gAwyS6PJH3bnK8VYtR9wmcZ+Y
tH0NDV2qI48cSN8EqJGh6Lx9PlacyTtNRQRp4WsjUcqgU+N+D91zgywLxM5LmPmPedvWW6uT/T61
GQUK10H7L0mrSE1WHscDfzu62xEdKFqqKsPDR+a4eaNPM3kiNo1uWTvOtiEHsp1aYhlpWF6GxLwm
j9S6I/OKcewwn4qgoSyc91nluitvFuN1a8tiYwBGROCAhMtNXkxqhcsMrJyqzu4ebeD9uCjgEjVs
wgsET1eDjnS3mNQ63vfDQeIHo5YKDp4IN8BhrochRFASTxcGwnSFapwtmu/UJ4Zrh9rRyPcu7eog
K2iihp1ly0TneBtNFKp4RqpTF0fF1hT8WasUdF2bKj2B9QgWgJ2yLfQERDSjWV4DS6uuxwR3rRsY
d6JD1mHFOB+6yI+O0O/YPafJRI2Q6Ec0jR1wTXHd90V2MPObJJ+KY6ArG1dFemeVtVvdysaFNuct
wuV7NyTjrk3QYbmp82IXMZ6vuDmA7V5NNNv3Dh6IOYuzI0dhLhc9fdJdGAF2kuzIkcmRwzMUUMWD
M+cHjvL6HpKyubG67DUTdnpybFPstUFs+4EJJ8glBpDOSMpUif8MZ+e4SHMUMqZ36jr4cnbrXyKP
Gw+RB3F7+OPOHKjkqvaCjnGDmFelSRghBymcghWHi9Z97czojtZQt5nDdlkzfjpjab2xLb24p6zE
TStOSGMQUZQ5oitCUXdjWz7khHQvncljxRN+eAyL8muEKR4aDwSNfsRQkZjuDQ2D4JA5+hemCHRS
9ZAs0rS6dwxsA8jii0kfdqmWHbIe3PUYlJfJFxfZtM77lJxSlKxGMjNQDs5W1jbHfm6vMWZDhxiM
J3qBu5xGV4LHk/4/QN/asfejO1wRZnYsqng/T161Dah4l3gPXU4QR5NpKBdKZxx00e9iQ3Q3GUVq
64q7Ju3tg5iSvdlxiBGDieE9DE5ZYoPv66kysjFrbhykB/jYO2QaPua90oOJoHnrjjUCrJQ3nT8/
mEairTj0tTsr2TkZwLbRgfYEyDg82FnAvZrRdonD4d7xazAXzb6IQXbrtZjOTqDHuJejirMgo4Oq
Qhblm9MJ6/jWSJCrSSeYLqmp93vBC2yhW8S3ZHMrG0V0/vzg1/XWT51hTyGSneJ8RgkVY4nHY0nA
T+zuswy/fTZl01J2wUjrPb3G3uAfu7h70J3GPPlRf57gsO8sWrU7IhO+6VbjbtORTJZZw9LZ6nH1
SOOWjdA9dkHpvXRdNS0CfiJysyN54HTtmcBuFJ0eAjPU4pIoirGishxUsxlAwRoNKJ15S4pTY5O9
OKXlwSizmtYwfFQLezieLICIGsUmHulhGTE3DOvp5CO16IegWKFzJvFcFN7Wy2Ho+IF3b8FavUs0
8rSr/BnZAAhSnFeHWoI5cRekLOkXodHdGaQ0FtNMfJ+PIJTFh3O7o0zxvXXoUz+5FaMZgJLsGxpe
gA8sIIaTzbdTkQd0mk3SJiot3uBtCFdjYt07hXM/4ctehpMVHCJ1+NeH4ujVIgJMoItNZuGdNrIy
WMmxPnrOUAQLiGtReIgz0koXOWQfN4VuF7mNvqdsrVZKCWrn83q2rfvZG6Y7OXFOZpbsXLsN5nu/
7vY+SuVtJ8fpudGTeyI5xI1jHLH0NAe/gj1K96/aJQ4LVFiO/dKqUY+xN41I0AR2ZscLDzSHA6xW
wLpJmcbnI9C2jOyb6GEIPKQ5cd1muJBWpYwuWTWGd83QDSDgQP025oTy2EOmS7f0Kyd+sfN0LD2N
3eUro4ofaP6juMvS7rFEbXTmV+wMu/iGwy3ZAHRTgoNivKT5FQ3magWRmxsp7ud61Tk6ElxHuUDs
tFmYA4wB5EiHqYowRVrKE4B5fKNPjGf62X8i2DtYe1VImkyGk9Ro+KC77vjEQZdfWKzD3mq3Rjxm
9xYjpSHk0ip0XtykY9qTli4KziCGxdMJWK0q5KLAiRXItjhTAyBm39ZFiyYD4AoC935+6ScLy1p/
PwsSNUP6e6d2UoicCS1LjLjZZ469JiCNzNCpTVZ5aAfLDubkwU8DUhsIWo6x0h5mH+MhknMiTPwa
L613M4Wm+FKWm6Z36hdvHmocDDrBJWbRvNSAtiSOe1dAp4mBti3DGGxRYI4jvlZhv2BiB4PYyxt9
hsJE+LOHLDSiTWUXBkleTogYrHSe8Z9VSV19AYTb7W0XbspIqJ7JkYOt1p05DFRIyyVjiU5w+7Xa
SFVW+h8GORsuXHY6AqOzT0MXVXyaXk95Vl6RE6PfBIG1oY2y8Wy/vA+GllO30p1V6G7jyo1vNSwT
ueHHMLmY1rb3CP6MLxDsj4zc3XuRaY9Wpz95htZcI2GCnoLnJ28Md98WKEuF78XHsgHeGdgEzNpj
dZ5TU3tQIrhla8mPenL1s+f13SrObcJAhABOOHR3GR4T6lF2vSnWLlEUskgQvD0OMU5TxOAXqbMt
Clmj5puxk1m45ed32zDEUsBM+jLU+K0j9qEoKeAsEcS6rsENLDFaoLSI/enRgDCCKqrRRHj1+cGb
vEdfoAlmAquvDJ2kPDbXnYailUpGrkALMtlCunBIGCBc+aC9ScT198NATA7uphjFA2oIjTHwuuyT
YU+8yF4ygbrlrqBDwuGJcRED98JDQMgIf9ua8A61jvuj5yS4dyboM0b/gUKpuStDOH3Mmw6BFRkr
ayirL6QYMLOTLli61qBCxOdUDZ0kd3zWAFF/dK6dvkVhRGaEQh25nTnsHDKGNmUR495stGodaeVX
2hzNYUhkuUa7118HYIrWNqatLToQLP+JUTxw+cPjte8nM9PWo8PNOHbdyH0eJnuRFtaNwEG0iA3L
2yI4Ms4GsKXeKryjLg+mNZln5qzlaTamnRfZyLIke2igmefQbF9twofumZ/hbqmm0zTn3sqchLfn
WImtdnTeptg1N3ow3LoDL5vhVDQLM4y1bt+9OaqhU+cAIGRMLIA9gY1zYYEs2yobrxv3bBpZdexR
SaNmpXII6bIh93mgkH7PcNJs64wqEeKCYBJ7FVUWIDfQQSuj1q+sirY0RQNTWlJ02tf2I7IHBOUc
9m7cbtw7DKfPPWCihd5cF6EBS0lz0F4IeFdNE91Akph2RpmjBcINzEH1IqYAKlhTcRqxSUQVgKaK
0Puwrdy57VmEEYwxfUTSs9BrH3QTZedm1tv+EhnNcBR9eJ0X8dc0gLs+WZIKhRMzFsEJ4UCtr2Pk
oCvbjPZZUdK5jxs2YVQBZmUxQR3lFr3kgJo0JXl2zoJNEXU7AkhR4JlxOm0+Ofz4uapTC5uIORxW
TjQLh1ISLzz5HADxS97mXfxg66N37yEPpTVfW5TLTcc039ARUAjEa5Av0YeMdNZWGMaUPg0bt1uH
xjVKmB2ra7hq+IxGePkN7Et8bJGjLJzOCO/pJQm89eATdZFcpGv7nLvCbIPffd0xh/uscaQBQICY
WMZu+mwetbpC/aT+D3jvUzc08W4zu6zogwBurWnsV3oKEqPDEnnQKdspGnymRHgX+wg9i2Ezlkh8
ULce7DpRF2ccJc3BMw3eTn0PNSG7NcyCWA6rvTJAhGKww9c6m9Gu06tL+a0v47d2hJfsWiECI1Ef
tX7CWs5DOeROv6F7uwtKrXm2e6R02mxC/bdZTcugyw9dlq+NouuvwyHS8PjHmMdR40QmDExtPswG
DBovLNylKGf/UPj0cxsLHA35k/Mh6FxMrjNd31bG9CxrusExdjqDGuE1r5GatGPxygghP6FQqTYa
jdFTxG1zjHXd3hh9Xd5iQd/LrHprwbO8V9k5Ycm/13XnBuRqdDUK/8VHCbon6OJJK8oW51Lb7GPQ
/au+h4sQ1bVLTwIugl3rzaUTXnXjGuZXFOziXvebPeEixcbMK2cdFa287z+m2XZ2bphGC6HlD0Xe
zQ/IDnCOFe151pJi4zRz8DcBK+KPWSeuzUHLIePJJJvP+ynrhBdP03Up851tYA+sLMWCK2neJ7VR
rap2epJzAD3aCm5x6lM1zs1zTD287FSR6mEEOHFoZgpepi7QMMyAHaqbXsBVYW3/DO/49/fxP4KP
4vccuOaf/8nn70XJsSII258+/ec5eq+LpvjW/qf6sX99248/9M/tR3F5pT34l990X2T89/O3/PBr
+eu/P7rVa/v6wyfrvI3a6aZj2739aLq0/XwIPA/1nf/dL/7bx+dvuZ/Kj3/88g7KtFW/jXT2/Jff
v6QSvEni+S7lRP3+37+onuM/frmL8uC1LOqPP/zMx2vT/uMXoVu/knXsStI/HUN6OvEew8dvXzF/
VflVGDpsVIGuJLI0L+o25Id+tVzJN5OhKoWlwqB/+bem6H77kmAiSqih+ugYhil++a/n/sN7+P/f
0++z/azP5NHvI1mkS8wNf9yTruPY2G5+zPgBqo59pGZ3Gub54mMI6HGaYvSbtmXPcd5NUog8Hmif
mt7LiDuVjb284xx/bKSFa65AAGDvKhxvI/rkwuxgV6SYlGyaehENjNTaSH/It0Ht7Jwi/UbSBL+i
goveVytt9JE0QGyJXbKeAY2dCteiOZyuy0jp2SCqUdsxjkhpQeoqwwMErs2fijC5e7A1ajClQ3Jb
acmaOcw+q++ShE5Xmb3IkWGPy2aVRUhLQs0mfF7um/rNlQ5LmIyWuHUXWcDeG7zHDqAOtJPLgWPW
FKGwI1RiQzd801q3tTRucOsswOggNyFUBs2QeqjqwcALx21HUWO35x5IUyPtZYUGU/JCkn5rzy1w
ZJilUC6iUbnerBvbLp+dtLjLPTgKftAB1OGoOeTX6neBqUHJn770pbOr9FdJ4EcutHXiiZvA788O
xGl6K9g31zkkqDy62MB3c3BX0T4wkZe1qDcwKLe3bNc20M6R+lbnUFuE9m60bk3bP6ThrhIzMAv/
Xk/Q71Y1iQlabwEoCNFRI6H3gMCzFlk79e7K7roNYuY1FuheuYqzYDXXnVwVE5KP3Gifo3pCgJmf
gGOgshjKL033VuhvCa+UJtKTnhCKZN7q4AgdBqk8SvXIdUjfwqqAXdlLS7N2dlxcA4u8nqZb9U/q
rVE/OPXWNtCtrWgQ1vNgNBNtTQMBqsLciBTA85tn9f0ciM6VpT0nGoipqj2HOd8LamWZ8Z6yD62l
qsY1FIcJASATIgceJJHSuwm5L+NxQJ63aYeR5Vbn2lNvxATkWV0QesF14LID3lMgbk3d2DrQ6uh5
HNV9YlhAlIW7cTtHNdaWQ1NtXWsbufZeXTGq6xoi1Itp8lEDsxJsKkrAMUZOIvnc2zv1V/Xn69ze
AupbkkK0dhqI9tAv1PUewAbKmbZgS5qRvmTkmRkcJ11I+nN/yz4NmdxG/Z1dt8K55HF/ZsD1Ys3Z
qcHIDl7unkSLIwyPleUePWbM6ppIKmqsgWvCHR9JAV6r62PK0jMpDKTsbbo2W3dttGYItiUs8Rik
vPMhP0IyJTxZ7aBr6TbDQpPjnXTa7DRLBpFU72cWLsCAHBJ9Mt0kzzV3L21ib+2ad4Vn6fmAEBO5
Ue+aekcjsmsqw9wO6tTM4lE1yAWN/qzumBL+j3ofPKIn3FT1/dY9iwaBo/tUczbIF05eSMlfgt8K
rJ1JECr92Y6bozPU9SP3uInv+ph/o26vdaI0nGwtLO0dODnGqBK7rZI2Be9Vwa2NMFJdO3wK7GWZ
dLf4fGBehySlOCAg4X73+4zEgLqW+9gCdiR0k8g6UuEjx6VdNDl43oFBcQ7PFl2CfT+L3RdgY912
zGwkAjtW5q90o8MNC/LJ8bJTkFGDZkWRruAMoyzKHAzl7otXB8DaEKcgSwL+bxAWnCnTjy0wYIT4
xEsYxSkZDBuy7y4MsMdlHRKn500FNKeg5IOPXQicl19ycpa4sbHG7IxqeOtnc18KOPqf3+sjoiAY
L7onruU6tJJwq6OT3BjDdG5AC1EzmwvJAGJl4whYBpFxLkTtrFgNlzaCziWhVCz1jCuGEZF371rX
OWuTcv/segZzBAlEqKpcd52VKSynMQMiBop6oZ7k5+Ns7UOF25nnafAWkwMjgK0Qfpt/c3JEyqlm
nFMxRDQYwnOg+19MiaHRDBnSNiRlg+tlu1E8BYeOhkfQuWzbfGtokUfxF36p+nwba0W0qQb/29Cj
BQ5NQ9tGOcPJFChY5gxvkA0YzaHiInhKhcoTMuFNrMD0wd7FzKAtn4OnqWdPY+qzAhtnrHGJV2vT
5q+NHh070NWhtSsAoWHR2BBm8p7VYp9BTJpz/7lUdJ5sPOkRSjPk2EI/AkvYa+A2vis5ft/Wv9/G
P3fpP+zihrSF5egguIyfdnEtIqEnsAasVRo8MlrRagVxFf6S1WTODYa3ZK73bwFnUTBBiG3E3z0E
++dATlVJmLbFAUQYpBiqcub7tFKcaz0Qq6TYCo9wBA84sD/0lLMSNz77iNqP2b9S/zUpv6p9dGzc
zRzTPiFL95yY8atli8c4M260soDgEY6PQ3pTDgFafnsAPsJprvKKD2OrOXqKqMm8amZjpRZobls3
rq5dnBAODcMMeVHUWTBL3E0MDFrP7gHgglQG3blQW4taFINZO/RsBPOUrtVSrl4oi/aEaFA3lPkd
pt1723rLGI3rT20q9yGr7ch1b1nOnsjl5RTs3Z6IElYlp+EC7/l5FroSXzOzDzVWPZZMSAFfrtX8
KYpQkaWcg/jcTXDoyddICMwR/jpGpZYaeKVIvCFxlQAUZm1vA6qmunsLTLY/NXXvSPTD4gieD3vb
Qm0HLqZt9TtwsW99Pz0NuNXLobjzZPINkYpqNaw1oR0A3QWjcyHr4FJx1TL8sJMOBR0+39oZF3Xl
XZTdoKaF0iTpt0Ffz565a8njjGm8F+OWXWMvhD6dlZWls22FCZ9XHm21gf5OKuNvSMLadUTmSOB7
WxTij6qQqhjMq91spCuOQnEd2L5C4HF6f0s6dIas3+qVsqn/XHrjksmgk781WXZqm/xLYc9ry3qD
xoWpzd4E+Ev++qb5OYdYXa+OgBTtYFel9P0p17ofwyaFg1Sgc53gc3mgCvuwZEFP1zycUIve/vrv
/SEeVv1BV2cPhU0nCNb8KfNbb6K+C2YJCatwL13UHMPEXtDn2w1a8qJb5o010yBP6lXAtqE2vzzR
thPbGVXy3+TU2z8fPH97LFKCkDI8w5I/BcNCUbRyqfLbxp4MJ1VuUIlOCNCHliTmLthUEVsiBsXC
QV16l5JoNicn3WwfLTX5MWw2NBxG6U1D/kwh917xdSLDGS3FAP/k86oM32tM7Q4egLRMtj5kxBTZ
nyP3o7AuvlYfpPnUCmtX0++tWpsOmjTPAfIXbjvNcDcORRUDNfzv2M9AkJtc5g33yTwsGUcDS1AU
1ODINWKO1V3poV6kYvLpUfIUVLX912+f+WcvmWcbLkc2l1JG/HRWz4VhhL1eFFtV1qU+tzYjgYHG
meUFi7584rIe0rfZDDbqRvS3ihsBrMlCB4htf9nWb9zorpfRpyRAhPt3jEm8ZV3uAo0ClSrPsDYj
DXNmzM1zZY3IllQm23wZmoGuDFRzNcXX3AsSqKUmre2EFuxvnuSf3RSEe3O4RHdkmj8n0A4e3kqr
YyPhTVAnjnGytg5N74JBTaXQLAN4kZIOK0ezLs/WoacG0G8y4ZASvi2kl1/HQIsG/1av01NKBZ2M
3OpcXJ9vYXmr3jJ1gkqTZi2zfTn5SCncjW6fSeLej9Leq6/Cz9lM5d+9hYbKF/15m/QcOi1EajNL
EOrZfxeobZZalA82QcBjnL6RVgxdYy9hOkc10QdB6Oxh6R2oZxcuBy3WP66tzv5Ah3sF9xFGE0s6
oC2/JFADDkpvpqeKC1Qt2sWoLkz3WFbZ38Thfi4Lf3zQdIlsy3HpBqkn9f2DTivTqYOGB826r454
o9aj8rKXSiSslq0p71dJ1q/wM/hIiUo3OUFTX+twIU2XRTS9DFa012DnjfFzF3EDdkBvrurxLXrw
8RlGvNgzJy30pejfbrskW6u7X53lB+y2fh0+ooCnPYkxD9LVSF5Wy00NKiCfTbrWHKH5Vp2ZCnl2
m5aLNBD8W2EDem2e1d341xfpH8Lc1eLluaaluxYFj/z8+nevCEmMfmJmmFDVq6COA6osN3gXiFFd
qNWjhR+1iCjoh8Fe1jVakDRnnE85wFPUiy9D/KBWKxnCNu7xoHJm+5uHqBaDP7xpriMt05SUZfKn
IGG7xNI+MYHYluDw1HGEXQH18Js6FqozKP4tSo2UgU96iqP8tzqNM6dpo1t6qXgLP9sBNsugsrpO
4J9ZMFyOh0G6/uvH+nnV//hYLZ0WkOu4AoklLewfLzAcoIi1Z+4KM0QXZ94WTbfOeEfdmoMWm/0Q
MC5AKRi5W8EsS0UGmz5EWpZYzBHWkDAgyf9mc/6TzZIHxbsLiZ/HZljGjw9qqAxfm2qbq56aiyeO
XJt2jautK9oHQZCt1Xmbq1UtnJCSi2unCo7a4Fz++sWx1JP/w4vz3eP4adWvjGDMKsFGmeB5B0Gy
tKS9DTIqK3nL+znYApT8u6ogc7QnqtxRF6LUnF1zk/QNKZbJAinTUl1vXdShWHgpklOmtEHOVTSe
uZYPbvM2DojH8F07b+pekpidqxJmIdC9qXEvfp3hjkcvzJPtuaR7CoYOadTnc/29h/r7MeKnlu5P
n/7zz9uyPzR7/2dNYPVo/tU4/r/R4RWIbx3X4xb99/+tJrNQ1zd/nRfn9yb2D03mU/T2UUev37eY
P3/itxaz5v5K7SPY1Qx197o6lctvLWbwt79auDD4V4KlKXfVfv57j1n+Sqq0S1KXKgEdl1H8v3rM
1q8UxBb3n+MaHpYgXpr/emg/XEV/3mPmXv2xdLJdbJnojCW3MmYerJs/bWEpzQQjwqvTlY1xC0ws
h0qWpUfEXAOVhOmSfep6C2atMIR0+e7bjocOh0AQgZCKebmitTrlsCz6F7w7Z55QuJzncOY4bxAh
5qF974Eedy69ZTOue4TQBo6ZojzZdfDBEvNKswR3auDeOfEM6NWE6RwZ6XZwpi9aWenbMsbTllRr
eb2YERmT99i9xOaJEB3YO0HU046LrnUTRzYSzhqBaf8S2JfWNLFeYj9n+h88RZF+it3siXQdTL7V
kVSAZcRp6dC0aKj7kr3H6EtjM/sbPaJXJHr3PAfDgmXwpXNCPAZt+OAZ3c6fvZui07DCV2+uri3h
yJAwq3xQTGUXkXPpePKLecLgFtso1Ct5IhQlXDZatCexLzxExvSohcO0CmUMhcIJn/yiHPateDct
U66A5JJrXBNMthrN9MHIxYOG1RSRKYnCc2nTgTfuCkIcMD7QxWzrF1t3sXEL47VPCFTlZDoa/jpo
aV6ZAr+j5wVMZt3weUqRL5VNtpM1wvhhFNuCqI/AAwmiV/A6JphcafbVVIy5gdww5NPVsU1yGmHI
sFIHmV+ZuDrZx9Nmhukrqmzn6vk+1LsXjbyyNgAWjvZOoD1cul1zBQnTaqMrGM13qZcmHGJhjgVU
kNNLgGEJKJioqMalUR8JWd0ZdWescwNU3UjULP6M1zyQ/q6R09FMpjvTVYTpEXlOXcMAEkFFrBbO
XJFL8Pi2SeAnjLVqJK4PX8N1t22Ql+cJiT3qVxEe9Jx4MYTg02hroM8MmpoxJLolpPZFlnPx5P2I
FT2/tyQMJt3heokKprxzD+iRDpTywwUBSFy7x11OK3BlCe1lbK0a0PJN1ZTlwvMdbT9IOmsEgxsp
Fvc2JYEmWpdz0W0c0C0dDnlh7bOS/I2QzJDRhDUTGjTqqNaMGMgb+SRAnnGGZR72gggpppmc4hlo
zoxhdt3n+UfotcvMcEvi38ne0i1qOkzMboFnaMi5BnHybLIyQ/KW7LUMjEArH5xKewFNQuaJDEm4
mob7s18BQFQ6fC+1sMUIZOcIYfzZfSX444og4ceiSz+oyqEui0wn8iLfyyj5Olpps26l9a2IqhO6
OPoJIa7Mmei2MKggdkKMGErpLYMkgxsMSxBiZJVmYJMsd+37QJpI6aAD3d9xOqOE0eDGx+TrdOhJ
VlrAVl3a49o2w4eUp7mpLOd+NtboytZND9jehSgyBF8x6iAy79A9RGkKj7451kl95brpjugksv4I
oKrdPNm7esNgHfWowbQ2a8aINQOcLjDpR3qtAuwP4bMyZZiO6cdL7Uegkpw6GvuOy/6gZ+He1eoH
nZ4Z4398YTFvoUL8T2l/F9dAO2QcdByzjzKBZuFV8NqIQLBXxpZh8RGP0kOL0pceW/Lg+gU+QPNa
CvnepZq+HDgrG3Nwq75IYzbd0R7CJtsfkQYiYWueybO6AlI8rDTCOF2m4VD8yN9ysv7Obnq5RvHz
EJjZVWZZTN/oCjuwLxauLU891NY+h+aqC/MdpTvmptJGNA7ANGurbQbDYNSVwMMvv3iELOGOQrfT
ki0qrXbduZJUdVzI5jSQImvNwaazVvL/sXdmy41jWZb9IqRhvsArJ5Ai5aREzS8wd5cH5hkX09f3
gmdapoIdlKz9uc2qyjLCsghhuNM5e68NtmoJacFOlX3dN0iiYucZ8kO9dvruDapajQ4S5GNluEfh
CtqCigmsJcY+Hg63Uzdt8sxSN3Vfz6e4YY9tKE97ShZ99oqaW+CN73+TcBaK7ryQnnBL+NOm1sHW
dA0YznJawuFyly5VD191DhQnD7kOwwHcBl4ZeRpmZ3PU6r+GmsYIonLoD2uRogC03Fcnje8SHwu5
foikZq/ok1D/UhJjWXbmg56hM4GYd9P447kdVRwZvesNeYtzl2rGJLZhL7eNZZ4bzQGy7Bubahi/
qwUF/NaafpL8tfCn/lg79RvesFPmGy/C54zdzSaukVGd+SSa2P5ftY9nRMJZHDlBiJFeDMWuxQSN
f9Uo6nffqogVnUP1GoMKOLylTVig2QqK7puZI4eLnNKzK6elqRueiuqhTu+UCv9Wd6xsm/C7zP8O
BnCjD0TdQsgzIQphRWjUcREV/ityxUOZI/+IQrHMR7FVpQ19UDNOeW7ejjkaqbq76U3jZ6j4NCyG
2usEHJuYLl3ckyNghejkA5jbiH/e3EKHfYfRTY901tfu3BFWij6MgMVG7IoC+SGKWtdThFwOYYff
sQTNwjSxaqygW2qi++4aIjzbudwlNQW2IX8nDVtfKWr+lmn5L60aqTH3zkNhTLP+mgdaF8aptmKC
ffpkrah8b2LoAJY2m9EpvjV850ubJANOjwZ2qi56I6lqr8JyDDPNCwHzQNqvdoBQztDixaJPom+m
GTjbuBtWpj5+d6FH17p+yzbjqffj28muOyyfXYA+yTrr0H91LThqVneegEYOGfTUNlen1bze9J5J
o9EhWkDFVmV3S11h0CkW3orsaCPqoBCrVHsH2000Tb+ahlh5UoGRAzED0jTXK/WMMZk1i9iRhYZ/
rs4BKJgqWAdh1DdA19VFBMBSUxOQsuPJddotujZkjiOowSb4K41MZYtmADpMhGiwmNOhzGeaWr8p
30DscoJkhhGY+Pg0GUNH8mZ6BNpyri3meC2/QSWIGABCVEXltZkN7IPz1OT9U6lAfVSk+o5nEmmx
WALFqRd2BPFy/uYAlsItYW30LeaDVn0SCp81AXtENgUFbONsN+EFZOIlSklC08/MnFzLnjfg5I9a
DwzPLdivFMhYmSGOQwgqJWwisM8lUUb1nJY0TKgMmTCA0MHMHUBYw/FgtxWDJ5m5rBhq0JgG7BF9
e3j3AyfaCEt/cpyJ+NVpkZcU5yJbKYGVFi9moOMaSd29ZsJetkVlsVO0f5QFkRtJgXABez1JxT+A
l4CZyJM1CvQQf0fMUogZHd3IS24jv7Ohw6uO3EeB9tAqyXOmGifM3BhjIeJGvXmv0JZz7eFJpdOx
0CP05i77AKhJ6nJUB8KllJ92zMG0byIKqf7zvG7IdNpPwXAOTVotvKGqbtnIdupWMQexqhPtJS/w
+ZTubV+rlGexZ9UOmwXERzTKaqIWe0tZ2aN8qXob32BrjovBnHXztKrz9KzLiV1Tax/TXoAUTbZD
YtC/dKqtMjFC51eC8PqGatqosR8MHOD89jxcCjt61uPmPXVdzyrzpdMxG/qaan2jiDgTA/VffR4f
/NLaF+0PvbR+CcxJbPZsipH6vsntfIXVpSMBeYm/xFrg6dfAi+C8a43XTlLeNgN5bEu4uWr86rus
YDqBefbO1IP60S2I54lXRZS2u74GrtuOyaoFY5aT1YMsI7qJh25PBfg+RKBISGQ9LEntWDSNsRST
CZ46VO6FKnyastYNXwDfi0vNVLQHdKC0xRDPGxIwCRwKddW6cpE2unHg2LE0Oqvfd2X1g7SqtwEd
4DZscaVE8d5B0+hFtXjmxLMc3VKsArZVKhp8dAUtBKuAJjuYSHVq3dvSv8117RCxGVfAHRMygNp6
ZEgZkEegHhLricM2DvjephSRSxyuA7jcdFpnXyqJHzlTf6K5PwNCaJZReypnpeG8v2qGAYenxnvN
M2JhGs1aBwLhdeui8Gu2GSzrRd+5r6XCKtImbok8SNwMBce5c2EBB6I5tMe9e9RM7aDIm7bmpbc2
NXIjz94r/Sa3ZiN7uaba/kvocj+70LA1TrLYJWTCVDmsy4gdci/hOCa4s1ItvkcvKSL3sYoRWzR2
u5E5NAXSZhD+JN2mYXOQTtjVYHo+W/WOzKYnRpcAumC8dKP2jB2bZiGHFrvZJbR+ezYFrElGVd/Y
voU5t8s2ylAc1X6AUK4AQbK3Gol/hGFXL/Q3MOKcCL6DdtplP9SCXHFp9URpiycjFahETSaRdGJD
winscb5QbUrQWc1jmPgkEZoPoVU+tn7y4/cc3JnjSR/1R1AVGwutPYfNbGcbXLrWOxQ60B58cr05
ovhPcTid7FEcpldEIMeJJTnGgJhmLoQ67cWvfDahxdTC1i3uK3hdk5hN58q0U4Nb6bDLS9lCUN9a
42RpSwK/EcyjXcjNLUefnOyfyARVi2UQJgeJsfl4sGLG8MD0JdnhJXeJlNatm3CWiIgsdCd3BQP2
rxqiZWUxa9bErGG4rdmMRKzt4wl/3c+mKh+doAZRW5A1O/xlm7T64KURNlXEbKXg0HSmfp5siU8j
pxAfvFeur1EMcH5lgXo7xtM26wt1O8DyW5AnuAlwvFAzg34GsN/5HVg4xRwlU90bBnvh6/JF0+N7
1WAZStilBUxS8XAOIoM9j4SuFcaT41kR+uCMv4xUCvVWZV+z7LBj5JhzlooAEFKWzCIt+9wCmxou
q31b92TG4muF55a9N3bI5x7AsRID1mzFFW/G3myb+xQFynenzH5YZXWTWMMDOtUNngEcwgOoB1o7
y9BC7a+TQqGE2jmx9J6GnH5SLXlusV1MMuVuLMk6ZkYF0M4fimWdQpe5ETE3ggUdtrYJBTCwH9SQ
F4Si/s1s+EhA53iiQ4LHMMtSjEdg/PxdXPq0kO3ME2XmEy2G8s9m026hAF9qE4/CGMynHvTOquwn
a9mq4WYweMcjrlESVobHlIPaMXXSbV4N1Y2Z2F7awt+a8gbOQF4SRTF857CBvbLtbgOLYC39Z93b
m46g3RfpBgS5FyfAIDGmeZaPtiKYAIdMwH+7jzEoDGlqLAe1MpFzOTEw+x1K6PIlNDOVGT58r5Lg
oSitcR+FJI1EtHAQWFl30rRvc4RoW1QXM0m9dEluTt/drl1PRuOQAWiLG7vFGr0wZexg+fGB+LrQ
vpToaNDuCiynuq3VrRG6J/bGk2f2Pb1vAt2wI7hWt1TG8lFNymJlWCttML8HPoE9SEhXQabPMvk5
M3NKT1EC0FdJ9ackbvcYbSYaRHXJa3E3AZYhTOt9uINezcXLRSfxwpqxrNdpemPa45ujBA2RwEBp
4RYrRZ7d2lh7VorW/qinAMufusBudk7wPS+kS/ZslZClXWQY6G14cO5ZlvEJNsmTQZN/VaniKDr/
nn2PSCwFDIWvYumZjNMQlXd9Vz+FeI13VVAemzjgvIzjR2T4sBJAfQvV5nPv2e3wZDDisCfyK7ZS
kQ/5Axao4nd7XzMKLx0dMuIK0G8R7QREZjk2gFHyulJzHzrqodeD+zGv/6LTZpXYNU27BhVAYJCY
BqrjnJMKp9rBkaVlGnxvTPdBaOVjUkWPNeRJt+6XTjavZ8jeTaLZSTcpXhDwnPuOSJCE4xhpMmS4
kpVjM5bcvvoeYN4F36Pfq4lGWLpixYd6UgAXa3ewaEnuwqIEqs8BUjSdxhTDfj7iXK7VFFFqAzvV
IW0DiLf4qWCnXpkTk7rTWO8ARFRl6D12F2runrMOaE9bnPKqWtK+nraTz+Oqh3yTxe1x1PCqDFM/
epVzsvHOT2npQQ+BQt9VP4VWMAc7hMKSD3PTWXoDOR8ZvaVjcNAiKjQNEifpslzAx/Mwt22mBiD1
fLI1XLye5nfQL9YOGuJ3HIsutvx2kk/2aIGXCdiGaQTJ9RWygo7KWWjUEC5M5ckgjTtWAsohvgv1
O9ahTbHiEzsDpMaXizoiFUmNHdQ1zr0NZJB9uHU/TVq4KCrrFiTIC7Hyy3K0fgGfBq6LUaI1ek91
9J/6aJxSt3xQCDRdsk9/SknQxmsRbaf0WQeTRpAeiA3KNPOrVK2GVkeMOcaSrIswgNp2QmDpl1R5
08f5kDmT21F6FfkmJ2Z6KxWEtX3abQqnAMdB83KZhahgRoMSTVIMqGwgFjZUmdeTXRyRlPw1xN2p
FNWun2yIz6E9MfXAD5HTXL+Z1KcA+8WiNg4DQgj0l+60bAbzhyp7sSwbh/2P1p+M0DcA1kWemcsf
dU+cjBxghGWKoMYrtGfEdI4KqF1E6bBJHW1ZaIb7OGLxWvQwr/kE7HiNeYUJSTsQyHfqcCGlGb4N
Hb8VrrfTYJX+TWgUW3xM07o2KRXFWk0EpSI9N8zv8Nj9GhxCFiqbZMs2/NYglN411OcWpCZu69be
kxOK9YEdQFi6cH3L6SA55wYk2NY7Ncu8MIOEAdqF6YPtBO5a/Kk5rnU1iZ866xbb8slNhxcXKzt5
j4HnJ924kbb+Db+9sUR75pFsytJPkMoGgPc+z7Uf8NigbgdIsqjEID1kllpH2ptQ2rPeNK/9b7Kf
GRJZmiadJ2e/aNuhAsoi0sUcG3nTJDDb8b8abB4CzAvMYJXhjSn+13iUJ9WFVte3x7ZwvkGffCLI
S5978VtowQRs9psM9Ng6GRm5GUYiX+GGOKtAFQrfZYgEdtzjX2H5y0TpqT6nXJKLGhUBg4j8V0bb
IwExmw4h7dQTZeKLVTJXUVp8ZyLVXK8ISaqEei3G6T5ubM3jNXS2sSZXhTnLPGlVI1d+QfW08IdN
XhTboFDvTIEG2TGHfZzKcgXLSfMZKGWFHi2fSN/pELuCm0uWt7VOOU9TmH7iQgDvh066wCS2i+Vd
U84pZXQncMqDkdJ/ItEao+EuzMS+T+HNQwNZ6Aq4bBDBr+YEkNsnNSqu2vWQV6jdiydGj7Ibg5uC
HM+lqBuvC+o7pZunyaZ4BiZ5sBqmeYzoFND4mJtU9EjCyDNEEe7CviaRzaqWZiXPSaime2sqjG1c
18dOGOXWAOHoNa5yElBRNuSqroj2ATA/Z1/IEW5qDHYeYa7TUHOfQPTKBnP+mOSEL2ZPcTc2XmL9
UFSEcX5F+DOO91QUqKar+qiyCGF9j55CWDQZSoCtqjffooFkK7NMbwmsymk8EHEVteRF6QmxQ2il
QRPw7gNilwEzq7eOqpd0E8iZsoUk6QdKfENHnvwL9sBsh1oTAUeqjvoaiA5iax31AIaD0JRHaO6P
ga8hu3Gs+9aw+Nx1PGQ1fa4Fijh0dwlkMm1I9j2SkY1alzd2idPJNeMChRIIWcwdXvQLX925S1W6
Fw3hwjJplo5NE0y8C9f0Oa81G3WaXjo9u5EFt+CCeJVvIyXHqGt2ZqT9fO8KzG0lQQeVdmLqiKDU
qPdqqC47YhypI1mSZKr0Ta3g3UhMoEU7bHUSdy0DACFOEvSvxHHiydJKDSZ7TG8CdtA6j1+mAX52
EqKBhMxD6G5BkgIs9xt9VIqVTNoXfaxulY4ScjWT9vErofv2w1tVj54L9sQ3fc1/UU3SmyAlgItN
5CIVHGiVINtZsXxv5f3kk00qmY6CCSSfP2RPee6PO7ua0IMqEIqc9I7C1xuMEg7qiu+se6qNUtZv
ccXhp08Ly+tJVGJvPxwCKz1q2jhRk2PG7sXOsKC79B0bg0zF6g5jZdnL4T3uTarxdktPSYnWOovb
ik4TGyprOAqrwvtf4Z1I43elHtka5IB5knFct2Q6kruy66xA0vTgyDJXQCjijFgOJhLWXEDGZka3
BvWeguZ0SzobeG7rZDT8j+SI2fa3mpUfR2jsBDbZiKbLbTw41bof5LehAxYvbINwIzYq5B5i02Vw
VYLRN2YZO6OxfKZku4uoFnoU5kFoaT0VZqU/oG6msORj4Y3bXt+lWvvqxJQcJ8sJ93bWHwHDTJwO
z75T9muSQKA8YMio0SPTsWFvT6otZiOXSJR3ghbfQivNwYCJrW0Xuqe1Bw7SGCaY/yn7F6+yHME5
tcz4QHiwQDRLzZXf3Qz3vjunB0s9fs5hU5NBToAKi3jRgyaVdveU6b7vdZlOToLfHNUA1IOvUoso
/gqnW2JonYOaOQqfWIlLYBjBKFH8yXw+SsLKVg15v4curu0np68WbmuZL5kNZ02vDWryerfGJXBU
S7K1Uca95wMZF5aReC5iNNDIudjBfl6WaQbzPeGUchMSYpAeRyVjbJmjg9tIHTyzpCbT1mz/ah+y
GolwLyWtEpfEiDCbbuiYY7cfcnUHnJpyZjEie6UBvOjjVN+0KpzJsv0BGyO/QdbMYlKoCzycmRau
bVVGG5Vg9wX9tNeusW7STFaPYwVjNodX0BFr3ivDN83knN2245NaO2x+lNGDSAWOejyPlvMraurA
60muMdno0qdADS9Z2DXqylHWRaiaGfIEktP2B+zFDiMfGddIAhfjqImVVgIq8oPvY1vbnh0IHQ6g
ldJehAVdOZQmS1PddbkEPez+BEEcr8sxOvfagnAPECGy2DZxcQNWgiVN9wGUBAZnpyiF02bm61J0
L3VM77as0jcyxx8yk5NLSRE2phx1YHdqdfM6HIzfmDOgZrVMSwZjicH90tkBFRt1pWraD0Sl9SYw
XHCIpeZBmqWPJIyVmxrNeqx3eSLBnI7aS1cAScEE4NIfG6dA3fpKgKl3UTXOjukdobHSUw2slS2R
APcQUFB0Ex1c2L8pyrQwhRt6UdiXS61uHzOjfaHyva3hv1sZW0uXExaVJJLofPvWcExGfllug2A8
V37/Pcn47hoEuWD+qTjy3QDZ37sWEjNT5+Shx+K9jqB9wwhghEyLJAMLCpTmNu/M8wAxAlEQqUNJ
ED0i3aB4GQD0x2pUofF1ECUEju4lNe85Zk4JgghLNBEyIjm2PRv40XiQEdGoxhtxJmelUH4akm0x
+6BlYjKFlcoCBB3IYp1fGNw53ZFhjj8ODjLpCg1BLR2VhvU6TO1fBjFyy3qu9GlBs68ERxyjWURD
eKwNgggcaHdZ7pLXWWLQUfJ05VvjgY33Gp5/843vbBTtSyISZGrScfgmK8qhpfo0qfmqYKu2UCDZ
df1fU9Gd3anpN5MlbpRkXwhjkWraVnZWe2MMKxu9GUeTCI1swczBcc+snKWT+qji2WhBQ3gnrHJG
Tyc0EUeQ+MxqZUZSUwcrKqqxPhnunmw0g+wX/nXQ0N0N8/eQ/hx/CBJ61+w9mdUneOQQpv2sXdp9
IvcBJE03IoY7wXWcGt3BwMPzALwhn9MP8tGZbrDfHLJOsN8CuEOvQfcf4ZSvJkGFWzWy+hdtQVfB
MZd08kbRseMnqn1nar04JKSirYMRq/7Y28VGJqC5Kj0qPTd2b9VSHThggBuWpZo9NtNA/9sOz3UQ
QsROO6qwKk88ZKnVrD554LCZPIx+931ixB50QFAPceETiO0q5UZP3eQhsqvvo6tRUUi6d9EV9fn3
/ynK6bVxCE/5/U+t0tTb1qUPlpt00XCaPjLBQmtJ++RWM2r7Tkt4cJLrl8A3txV2QHq7RnfqjcrZ
pykWC9139JtCR6DREBZNmT3OKQhX4cF3kb+4OaeI1lLg+4eVdpB5d8hGLKDx2L72fd7emD7yHfIC
MSEBrGBGQfPPw4BtS/7lOUDbHKhhfqKftA7ctPdq1wJfbQHsDlyLXg6Z9h7WWOQW9PNuo9rf4ujm
n+Z/1c7/SbOtXRHo9kEK4z//HvnlplLbgJ5qWGwTqYT3alSE98Smbac6IQ59/if2PPiUIjo7PmqI
jWmp7zSotFu1t86Rrrn0Nlj+nRxPQ5AZ/oq07uaJCYiMwSlEnJ7v2EZpz3HV056w3OEoteA7AhoD
QaQqnzqbJES+53mU61pFmGOIJV1kD6lQ6bjb05sWlA2Vo6zZg7wMVpUZkALnhGe3Tfw3eCuoxklq
3RitDlDJYdtDkbzYiKny6Q8SbMIz7erE3skiqvdpyMkppfxP+wpsYZM5NYqfGRQJqcqzfON7Fii0
qUen5EMs9I1mhiz+6rRvaaZ7vqnWm6Ztu7UDpJGka9dD7auDB9OxqZSdviujvt2IIFqHemD9NWb2
vmkKaq4UqI7spQQcIL+nwFoecukMK8VU1ONol7ssNqizkFEAPpLnqacaiTA2UU4qu7ezk97qg1W/
NZlycP3hfXBj8zSSpXGC5vuQESI0xKXxDPL+cSQVgl5JCudctQEOHDtC0ilZTxFKjudYd5SH1O/u
pNJnxz598ZEy0QF069uc3iaBEMhFok5wACC4qcYVLPyRGPO2+6kNsuX/be+kMNIdWD+EsqxbN6Ju
307OkUqJgM46pJvGoGMTlILwLKeZlijoqT5ocbsVVsGRXxKtq0+KtvS7ELgJOX9bnnsKw4IOo6MU
m7Eh5IpKOWc9gjW81G9cIoroqVVz35fp3TzT3OcPm8L7QEEOETuRDgaVULggi985mrUIwdhjB+U5
YPpOzdz1KA5jSKaHP4LJBmBDPvYiAGv10Fv1SrPDPWoC7QDzhXihNqQXolDO1RX9W+DX7gkQIZkk
lmWuXBXUvxJV/g68A0KkgQzERFgKzfmme+g4C27NbG5C2J6lE9YMesDT4gJ1jd5CCorQYGU43cjE
HiDV/QWEca4uVLD7AmYIJrpvUqbQCmtoodLRUcyo0bQPQ3dnGt9zPUCUThbJnS2ZXiPYIzvHDx4H
IvVu0NwNJ0tCRc1qE1KJ3Z95Se6Jkgi8lhJb19h+G1HaPLhKrJxtG/tOyIQmgu9hEKERp9MVlIF+
JJVd48N0Uox+LQDYlpopGWakj7FMdSFjx3QiY9VQfz6SlEjutapwaLHbOwdu2KGrphdkC/bRl6oL
aC7QN6YOasRPQTZpfkEhU6ue//2HEFywCjsSn2idQ1sO1APFlwCtnA2O0jHyjQyjt7qheQjZDix3
GifJRlI++dbKiorL+IM+hrJnqKGNSejCz88gzI1+7aLlsnvauygayruYIlaEzPM4CGcXIA8jQ1fU
O3htTC2gLLemxsnYwhrW5cp9aRYcjCVLlEimDR7nQNKBZ9t3Mzqv8NwUwHHLDII7rhY1p3irU0jJ
uh/lyB7GmLPTkuQ1iTmn/w7vcqbqgW31cIJ51MBz5E9s4Q3/Wwz+/4XJX6AntNljdF0VvMvfLzTB
83//35pgV/zLZA+tQXQQJqu6/V9NsO38Syf+j+QDk3As/iOK9/9Igg3xL1VwBgRWgTzMwDP6X0mw
/S9EvCZ7cYHBHF68q/+/SIL/7sNRdC7BRcxLUX9XYgyrC63fNqGKVzcMy72aNmLpWslXDoy/u1H/
d4kLM0Mgqwj6maAAIqN4FY60vk0/yL7wSV27gQsLn3TGEF1X0m9bPW/vDJlZr/ChWTikP2w/vMv/
yKg/enqvXOK3De2DuQVmQhQHaDW2lamNALl1oifHxJ7dkPHUvXx+kStPyUD7/dFTNDZNM41tykXQ
fcEgjOKQ7DtTLb+6i2sXuHBalXXuCMTg47ZvczdFcJNjNA/tJPjCJ3Lt9y/9i8jJ7QYg7bq1Qnqj
0zSOzyFL9Bf2j7/b4f77FRkXgvVYKMlIs1+s6yZPg5smZT+KgKRu3rp6GjAfaj2xekx1pIp8/kau
vfb5Rj+8dhcQuyMT0J9Z3WnxUU/VCvSwMV/XIBey3n1+mWvP7cLO0mCHjTlX2utwRJG4KKOJDRb5
msXb579/7cFd2HaEW6kkwY8zFqs0b5GbCeceSpkGQM1p8wGRHlI3OrNVef/5Ba/d0MV4hwJWdmK+
YEd8x3BThNKXSxPwbbT+/ALzF/U/I9D/PoWLIe9EiAFaCXrOSUfqsH4UGi2ZGG7i03DgjDRSjm4s
qmafX06bf/cfrvfbS/HhQyhF1iRWMyKWDwLKtmCCPCMb6mXHoUp5ldIeSN8ze/yGxNpyMoT4Z6RL
hTJCdvj8T7jyKWoXk0NVkHVqDJnjlTByHxKo88cKO9uJolB4/LNLXEwPfUKyeq9aLryGIVqbGvGM
BFo4fCyJNUc2fX6VK69Ov7iRNBizLrV6a907uKiNmgpkN+4qlQi4mfz7+UWufID6xa3A17N7h77x
esSp9ULYiyDzTE23n//6tVu4mOfw1kd2Y9TWOjGi6JcKnAthIv0ijk52AV89HzefX+jKwP1tnf3w
2Zl2XBtxaM3PCuWMMao/dYuOeoCqczm5CK4MUX5prrvyiV/MdXXaxyUFBGvdFsrc6tRq4rJKy+UI
/PnNXHsnF7OcDnLeGdPYphyLeoktK4msy8HKUC382QUupjk9hudITo1CvO8o7BOtyUk5CwWh1xef
7rXXcTGtNY4qUZtZjH3hkykPVnSGNIXJCFgGCq5CjMAW0ZLxxeWuPbCLSc4tEjOV+uh7heJM2Qbc
YdlBXMqKzvv8gV2bU2aH2IfPyzAL3+lLRXhtK/V2m9tFDmaCmE0QpDSC/3DboV0MF4QsJbK70vHq
1Bwxpkzq0Q00Aso+v4srj2kmw328i8KPRpU50fYQ/unDAhqvSZx3UX6x1Fx7SPNlPzwk2Qm40yoU
/S5l4h3ItFizluYzT4Fg+z+7hYuhIQkQG0nyIGii6ZJojWxngKOmjtFXTJprN3ExNBJXsSp3mF9B
VSN3qkIZY3VxStneJEoKPefz+7h2mYsBIpCZNJoy2J4/ZoRvuVP1rRld43YkDObPNoG/V+gPrwNz
VE8PM+CbJagVdlZg9+Vd3dSUCoyKTJObVgldcTcGhWH/2fZsdnJ+/ALEyCNTVUt4HT3J1Ast5EOr
fEgV44v15Mq8ol4siUT3BmrW8/otEs3ALkiKZYdU12HQFoGItG+J1Qn14GitNrx+/qbmv/0fNjTq
/Kd8eIzpEPiimHrf41AZat+KwJxoU+hTWAIdrQv7Dv1RGrDZSMP2oMY6kVYj+Abr7vPLXxmzM3/x
4+VH/HJkyBDBjXkcsIRJsG9vi3L1+a9f266p8/f54e6srh2iSq9c2HDczHrSfMSGToAw3AsaQCrP
pWL22ZaYntz6Rrddz29nWGT8QiKUZX0xL8338k+P+GLiSGnfIF+IhWcaUe8FY08Xz0lzXAHF5A2Z
L7/Y3V97lheTR0XiYYy8BlV+2qvxUmpOhowKAmDzh5/nxeTRRNVo6UPtILnvfX1nilbXn6oSVPM2
jzCm4GQjcPZnmU2N/sWEeGUiuaQfGH2e8irmRilJVghO4L+g4k2C6lcH1a384g1du8rFAjuZU1Jh
ghLrMKC0DDYvXJW1Oqxi9K1f3Mg/vxwIGX//Em2fgl1cEV3eyIAyf2STV1li//r8Q7/26xcTh038
mzIw7XmxTnNRb7V45Y+Fvv6zX7+YI9hEF45GAdnTG1ASaqg954FZ/+GDuZgBNLvMzSENaCwKZULw
musGpDzF/Gqvdu3RXEwBYSzbEmXl5Cl+5u4UlZhDNofmHz6a+aofJhijJGioTfj11oevhfjEIfgM
+8znD/7K/AXB7e8/7+CUcDrBe9UIxjSwHxrKcJtlwQuRTefBUTwlAc9VDks9E7vPr/nPa5BBKfFv
d0RJvVZ7nyBFvYxfVdDeaPCHcZGa5WxvJMLXbdMvLvXPww6j/98vlftWiGpV6WFMWr8IrcANYrZJ
mXttL+wvHuG1138xtI0ODFyc+L1nMMDv3RYPg2YCbf/8Yc3j6/+e2g3nYlS3+MlMdKvEU5oEOTEA
35QkOfSlGS8M039p5sgY14+/+NiuvJpLbI3WZim5wDHGdsuCO03q3qwe3SalzJA4AtIph/SLG7vy
2JyLIc+iSSK2RrZUVcS+tqzRPi+x8Cbh6vMHd+33L0Y9JmBRKyN1FNeO6b1KTUdd0Lne57/+zysu
Add//7AK8n/NDnf7WlbuXRnUz3nfPkaDchgJbf38EtduYP73HwY+5U2l02TcbmoZ9M3Z14IkOJQy
T399/vvzF/RPX9bFyEfx0qHtIhYmwC4nMBkvaxLDSTaiswdFXY02c9cK0pn4s6Kt4VwMfCtWEmDX
PhquNKSsOcPdKhe14Of3c+2VXIx1o4xN4j+cbl3myivqLZQvjXssmxhnkxX/4Uu5GOxJOeEOb+z/
3II5+26sDmnI57dw5ZWLi8FuWI4vnVDr1m7vqgt9/vXmjx/QDHz5+EElKjmIacOvVxOSXKvEjUVJ
RzoJ2jGbvOo/u4eLcR2a5LmphJKsB1P/VRi5s/ZNZfqzxy8uBjW0/9SJAn7caRwyxsxwXAc90TOf
/+lXZj9xMaiHlmJLCup3Pej1Ft3AeWhpeDfmtAHe8twINKd/dqGLoZ2FpZ4XhirX1Pc9IAff4qQ6
WUP8IzSMrR1lX5Qmry3u4mKIN1PdlgVMAfLctI3hDwcncRHJVUs7IfuBaA4kJncZnN7KN//w1vS/
f2Qqjg+DZEoE6JIk1iz2yD/xFyAxvpuJdhbusPn8EV4bKhejvWpcQsciKdd42pHYxUjxJBSHL+7i
2q9fDHOKFn6lRH67zmKXIkmUhl6ja+KLxePKr8+92Y8DcZCmnpvIpL2JbmizUKYMyv5EEq1Yff5w
rnzI9sVIh+9CenEZdJ6VjOW9W0PqLjOH1wBhlAgX17rNRif7w7uZ/4gP6xQyPr3GfSq9wG/SGzdu
tFWTxOMXO5J57P3DKmVfjHiJg9QIRgv9pWu8NcqwHxoE8DkhM58/qmu/fznmm5GQtBFdVBQq35hw
Xw0/uCNA4Ivqw5VFyZ4/gQ8Px42iTGi5aD16haCuexbUDuVZ5xBWmcTGF5/rtZu4GOcQiJTadaT0
6si6rWq1QA/aHbFVP//ZQ7oY1IgIyIjkMLDW62idN/45wjVNcub+85+/Nk/ZF4MZ3XeAOw8RtEmG
kWcM9FYTH0PHpBXpOijiyCP6FANSTWbaEE24TGbO+ucXv/aGLoZ6F+BTTvhlL2UfiogozVdZ7+rE
aTliUzqp3P3RdX4TeT98CbJKdTX1C+nRbD8mGZxqU+de4UUv7P/D2ZktN8qzXfuIqAIkgbRrY2Nn
7iTdSWeHSg9BTAIBYjr6f/mp+v5K8wZT5d1UN7KGW+O616XFx2WFzAI/4glyCeBmGvYdvKLACLsv
igqMZLd6yGVy2SLMZgEvlEeTyipa+IWlfz3DkitMOP7D+RosDGU2i3e3hUNUWyeYTTrAMpv4Hm5j
15UZHi/7/CzcJ7C/0khmJkS6DvgNZbmL+vItR27mZd+fxTvt6dCD92pCJNc/ZCra91DSwy99ZYey
MFjZLNDLPorilsQtVj3rW2fDAQRKSxxpS/iy2GTNhPPUkV/MuWwW7o5TVf5kufDaRNu3J4F1V36P
fCeItb4zrl7Znix19Szq4eTVYeVAW2UGe7lo2rmk2SPneHe+K05N/lUtZoFNK+BAB7wRgETVQe3v
XlO20gsLP3zuHI6019YrK5ySidMekYpyKAQSzKlZmQ4Xfvjcgxm2I4M0Bj/cLZ/APt4O4u9FLUJn
gZsDsF1NUKnvnJK/u5G+y4R/uOzTs7A1ustgZeC14dikzjO0RW6YGtIE57++MCDpqSM+zZ0cGjfk
lgjITaP7TFL4L+TX3K1C37a/ubBcvayUWezGbhvDNt+GnwfO9JPjbC3be9cNclVjG7bKgO6cL2ep
f2dBjFGvNfIB25BNyEnBYxnSKzu/X5mdZ7a+/ydYIXORHW86v6UM8KZhz8PhKF+RzITDcPxWw2Hh
vtupXWkF+bf6e1QGa1d6SxExC2UZS021HJHcpOPb1k7eWAxjptKKfp1vsqXvz2IZnhAxmCNRs3Pg
uZ7guQNO17B9kXxc6fuFAuaqO6SC2XidRAFATT3wSv2CWOAWSK/LloW53k5QNiI7UzS7uiAPSMP6
lbv5beOzlc8vjCgyC2ynT5D5MDhtKHpC77ySNVAPDt5K9C0sOmQW27KhXY4dOJyfJ9NuCmN++RPM
tpQFGwjSXNgBp475FOKDMDCSFphAfFhNJ1s7g6YmYBzIjqDSZbO221vq51mMV/BMj/BQ1oYxrd6t
vnvpWflqR/nKdn/p87PQ7uAHW3sETaVogueX05Js5diOEzO1K72xVIT7b0PVsvPxzDDgROFK+Fn4
b2nS30aKfz8faUtDaRbJaeHb1JekCUdNbusU2bMJJPHh+Y8v/fZZGJu4hrTYIAcyYWOAfJMj95BL
008rwrWF3z6XztXMUiOcKpvQdZm7RcbomxiQ5nHRb5+LyUbppLhzapuQjt21zMlV2Zf3uitWQngh
yOYyMhfvqRBrW3WYgZ0guXeVp/ZziZ+/1adr5vN1WCpkFsklQyZwR1GIFgnZRqI6cB7/9Mrij6Wy
/fkyTtrzr/ZdcyWZqU6EbHhohZ5ThjBDRba8g2x2WrA/pHdudBcJMPfkEa9A2baHBjxI7OqJWvCT
KiJ77ZCyMNTcWaD3FiRsmhp0l3Tvm5Y9gn/w3Ajy43wtlz4/C/S2J42skHMD4BIJY5fdDlV1sthY
2RovbHjcWZDDJinz0pzWyHxPdr47kC0Yut9iUpuNy5PbBok95+uxFDKzcE8mZOfVQ9bAYQTwaDre
FfzCXbI7C/beqt0cGpMariMdQ6a176W32oMPXp+6uBs8//sX+sGZXaWxTA0qKxkaamwfLEyyuaQv
VpU9n//8QvPMpbADBJe5h7sHzCgd3O1g2QqiekFWGn/px8+W7diVDHsZt0bus/PSp+kjEid21KpW
xujSj59Fuxx0ldW2bJCtlVBYcWUlTJ1jvFVnK7//9KEvTlhzORyVccwNz+twGqxvSeE+57p6GBSY
DcrsznfAUhOd6vZpW5CDToobARQBdt6t5vEtHCMPbaJWji1Ln5+Fcc7HCGboI5yLif/b7mDbAyPN
9psT98nKmrRUwiySXb+zWZdggJp+bGBR7VzHGoQkiOQvrMIsgoshslq49KIKFCbsQA3fR9K+l7X4
c1kPzMK4hVehoQI9gAn1uhvd60yqkEfuZWNorngTfZwbGH3UocqSH1A1P+q6evK6+L7Sa08SC8N0
rnmDmgBKGzerQxvPgCzLcWzXNwMvbvqaXzZM5xo3XLu2EUhXOmw8/uIhhXyExiDP9OtFfTDXsEUD
BY+2SrGkoq3g/w1oAJzq4q2hzWXz6FzG1sIzyEpLOOtnYvg+DNO32s2QESu+n6/AKVy/mCnsWRjb
Ng6Hitk65Dz3EtgtakTaUBZP5z8/4yD+/zOvPYvjNBXIjUpH/Hx4S05+8VDDxy+xml8E3hA7u/S+
J75rtkoTBv8G/+R83wLipdML6zeL8i5lXlRwosNJ1O7Waehd18N98XztlhpvFuEGbqwloFU6jNkk
4SbnE11Wf2EZnq3cZy0VMAtxOpa2wIO5DseqaavQcTTM66OI6rVHnK8LcOfStBEuoRxkhipkMAqL
YXHlwxbUCL+vV5poYQC4J5jL53XCKVyb9rBGgFehPkzEHHB9eTON02EskOJdZwdf18GUFkEmcIYt
E/un9tZeX77erLlitoz7/jBw+C5XIcnq76nptlHrV3AfaurtkI0vebx2EP96LXHFbEFvc6g8G6Jw
7zVN6i+YpuOVM7nZO3y51ZpGY6mM098/LbhDUnt1D4972J7BzKn16qDK3Mchdy6S/YB7/+/3c7fs
4ZlnqhAZgtVhbGCpDosnubIYLg202TzQkY6MVd5XYRqx6cUuI6Ss+7xae7df+vwszAkmYeaO6Gmh
It0A+8xhPMWi0ls7ZH69VAG+82/r4PE0K1UFTzXuqxTGam1Y1/x7qdQ7i+ll205XzMLdzwpXe22N
YUTbpyRuvsl2ehG8CS+ZrkCx/7cOcTT2sGKMQcJW4k2VsBWSFK7gl318Fue6GH1umaKCJt8CBAEm
/Efw6rrLhs9ck1a1rUx9OL2FEeDbuPCFT2XuebvLfvoseuvRghoDLqPwA2nbTazYMVOrYrpT4/7v
AgsS8L+NrpMBMlHulmEKNor1Pfbh0Q2gQllH5BGeVKS+tmTk2VsT+Xx8aPzIr45auB48kahh/AjL
gcyBpZGI+jFEFg3pg74f0/p94F6RAvTnOFhHs1alx6KP4hpEWWRthRZslk/mZxkeZgEG9ro3G041
yZOISjiQegzOAgEwP/a47wfhJDt4dQHtOsBfK3poqWelv+zYy8yfXPkSF30ZkLV3Hm4QABtKUn+8
bgGb63d9VQ8j9NKOYI9iKNwR0uNIg4etyGgOuKWd4kMvugIYISSp2fA7i1JxhOuQiB7NMEjnGpZd
Nqy2qSFcrXTnqWW/aPG5FEmrpEVaA6zjUyR/nvgXP2qlYUMamcfz42WpgFmX2kmN7H5elWHdalie
wku+PLrQZv7EqXE1j3qpkNl07KjEmSySgvYRFwDigHpb/a2MHP74FqoUnK/JwrQ5lyG1he4jS7YY
+RR44YpeMavRKxvXhRnTn03JlenrTo9+ifND6T3Di8i8ZpNV/ino2P8cS7jOXVQHPmuoYqCwLjUw
OraghIDZHYjsfCxXKrHQC3y2bEHIO+KwAGPg3EvfukHdCye+ivzk9fxvX/r8rI06PCgOORz8Q2Yi
LCr5lV+KcOJipXuXPj9btFgHxZdTYAxh4zfAH19km2FI/8BKYmXPsFTAbMGq7Zh4GV6lcdEG99YS
KxbprTdkrD5f1D5z2WWKBPJOQQELtxcbHBk8BO2RkpgcStIWl60sc+2l9BIbUAKvCX08+h0nuHDg
LqCmK1PFwg7Un+1A6yLuuq7qEGADLIihF0+vcQCawMqs3eMIQN2NceyLriZdf9bbHdMT6QweX3Mt
Jr6BuRQ892MLXlc6m4jedLA3AgcEDfh+vneWZo9Z7/eVgmHgEGO7wss3U5o+TJLkwhV/LsWrfNB3
phiLMoFZ4lYYB7aGVm9fthWa6/B6GznhLMGFmCph7S65ygC7a+wfFzWMN+v1JlVxBt9hhLUyPowu
if2GM/C40s8LzT4X3vnAngJ3iq0obErzo1E8xXN7u6ZQXJi250RIl+SwhD3NeLzgVzSv7rCJeyPJ
+MO0xdpb31INTn//dJRxath6DTg7h9aoyF+JxIa/U2HgBXhZ888mbeYSlUrg/ULm+Z11zIRyAPoG
cXhFBuKcIuqLHYY3m7aRahxFHjxMgX0xbfaQqHHk28hXcDTum9J6jpvizuJ+5+47QJ6cvSXak0Si
0G6NhZyx8rKRwGbt2MocnuVImwoF4wRmDR2wHHGtLmzG2XxS+wT70xQ7V6DvJEALRYprzEKqKt9f
1k+z+cOzyYQDD3YIEanT4iYbGo57mkG3ay+yC+NsruybbFMjmdpVISFOgrWvh/swbploJzbna7Cw
/rHZocdrpqJWLgpo4uS1acGZmMwL0kN+n//80u+fzSN5W4yAEE0qhGsP+Fcx+Zhatvbblz5+mgA+
BWGsJ6dpMr8IO5vucxewDLdZ2RYszCHs1FyfPl1Ylh3DoliFUw9tLVwEQiXdb56Mb63Y/X6+bZaa
fhbkPXiICuQyxOBYTjex7QwBHBZTADyluzI+l4qYhXkDJnlJlVOEWMbv/G66jjw3lGbtAWKpA2bx
FZ8oKl5dInpTix5IJJNDXsGi8rL2mQVXn3kJ7wBjD2nZJOFIp/q5TGkHKrxRl1kjuXO5HYAkSLBX
Nmg1DKQdLfghAp9Wj9NKHy+00FxvV1cqjiORoIWo7G94K+wAq5H7cFELzUV3os/GrnewB0iBkHCP
goF2dJRtSkdQLKzS/7ismFmcFVbS6E4kRejCAzkvncC09mPsRLvzn19qo9Pg/RRrJPbgbTlZiAMQ
5JsNvPdbXKfXE4tWloGl1Y6eSv5UAkyHWgA0Yuxm8ibgljg4qnvQtNgB9LLVYHSWDOxIEn3YcJxE
dvNKxU4V+GKRpbMAVynnVgbB5a6ZiHMgWRvvu9GqnpRk6rIAnwvy8kQ5BuiCPExMVO2dJsnDqiDA
yiWMXxaG/1HsPzVeNYHBG4G5F3ZT/rvU+TWgEAnuIqaVF4KlVpqFuRlhNGRG/HBs/bmEmXJVvSU+
q++nXJTdZcvcXIMH154ogs9UHk61/4vl2bGU8qlKx5X91MIQnmvwaGfjvR0JrkjTBksDjAsin33T
rskdTqvlFwNprsFL3EYpGZ26AAwRJCgA9TXK9jXtSbnLMwu2nKqgKyPqFNRflTUL9tJNDcz9URXs
cW/TBM70MLtGSp8DnybYZ63drSy12CzohTf5IwNpNHT61hkBloFAFsgWVzcrORELw4rMYp53fVRh
E416SG8MnIzQeyBPwF+TTnVhr8/ie/QSvDf0Gv60TjyUV6nt2HeuW7G1tI4Z4/7/nh5dMlu+PUrc
wfMMRq2A6+VHkXkxAIyMjPUBGamj2Pt4vh3hY10DPIW8nJpI8FdsCs6DKqoNrNAhztiMUA22O1/C
Wvy1Kl2n38s6V92h8Fo/BQOsiR7quqpjYDx6+CRPQiZgcxUJnZ4lXKzTb4WuJ/kM2yZigk73TvGU
VtKaAlJYsrklJanFlrhR2f0+vyAsdN1c5eXYcWJgW5+FHtAETxAc03su4+F9SB1r5c5kqYjZ6LAj
AYPdSme7ZiCZF4z50PKPBlSj9pD0yDpbGSELxZz8UD8vPGzytHsyCtgB9pLedSITN72XFoceNMaX
ixqLzKZPaaWkmwBqCNuU/QDQJ0AMfcus8bIwmusecSzHKycM7kMyNdUmd+kREM9XodcOgAtT21z6
CI+gIp6aIcPFiwJSMS/Hut2JEaKTYCq0NV35yFPnR3CA0stkIe5cDulowTzasQzXrZa3o1mf72Nd
7D0P6oEWuWAr69rCROrOJlKJ23qY4IMfoiuQF6YJuCM88F1VSu3h9b72Or1UymwOgpQihsF+HiMN
F68je8MGByI45BOAvAhuL+9WH7AWMuncuXAwlri3iWrYjdvFR8RfoaLetRP5qFISAEB4zBzANsDz
AnZ1JUgXHp7cWfRYAyB7vlJZOCnrIB0ZwBNoY7c2CDvtZnCKnZvr/QBP84siaS4q9EmU8QmIoQAG
PX57FHnDAIITUCp4MSBLK8NiYUr4H1Uhvg3mtG8FQ2lgll8mdAvwmXrIPWst73RhbZ0rC+FVppNk
xBOa77N27yVODF94e+3ItPT12ZG+S3BhSowjQ28kfF8nY7JN8/jjfB8sfXweNEqfgF0FCJAREGEU
sBa3XWn4043GFxubuaIQM4rdFG0eBXFdB9LGoG3A3ARbzxm+9468qdYm/aU6nP7+acMMch5aPMNG
jU+xuYJ/ugXwGBJkzrfQ0viZBXzEfBiNEgtG7wZWu1ydvNMtm+3gvP/3fAlLgf6fEOZTBeA/W0cM
5jmhUvVfN9GvSDa8gzXCt3og+8jy7ocO4Fik5PwtqrVRtTCP/Xd0+1Rm7AGC28FXO8xHN993wN1d
ORpzWUNiZ4v3Q37ZnPJfnT+VY40DXj6LOoFZJLmuCb2Nuuimh/M9IwSp39UNTMNBWjfD9nxjLgyG
uQZxSG1tGlIKjDpl9Xt1SkOB7yKfgsu+fxrtn+ojobvVJ1IDnq29m7hj+5Hpn5d9ehbooxyGuIix
eclbg7R4ozDx5uzx/McX5va57LBDusNUxiUCvfJ/RKBhWt0rb94KANKJch+70WwTQMvOF7bUCadY
+tRIEzyumq6tEtwDx6Ciy9F8RLUSayK6hZCcKxAFtNvUz5gIOC3BbWwdqfdW6XyYLgIT9nwVllRo
cxki9SYHJmyxDJ3RIt11kaUFeQfqBMILaBLA8hwZhLQW7Lbh6ToNtvjWt3Wpdz5yYdt3CVAwDVts
FevLbu5t9982HSztwIvlBOcA+So+Zp0qAA/z88q6MHJmq79KktbjjvQDIyaLXYHBPQ57OH0jMfx8
k349BB0+q0ElI79tPWp2bVJfjbq9EcS+VuNfxt44HoDBLuQHjkfb86V9PcGBivJve2XpxCSH4/6O
V0MNRDiQV1atuw1v3YemiFburb8eig6fnQYEckzbgrF612Wm2xeSu4Cn+/lNPIJ/er4iCzt2e1ZE
3WZm6sBe35kSNptZ1D0kUXGXRfVfZvd7A8z3+XIWGmwu7MTulZGKFCingmv0gEfmLAW1rDHWoaD+
ioR+qZDZ9AneHG2iFoV0pkeHFM6dOyXHcXJehNP8vqwis3mUSgMLGYO0hdSd9kpND03cvfoe+4sb
nV/ni/h6gnPm6s0y49y2CTxlOlcWoNRbsN0ZqL2/7Ouz6TPmY2ZTi7S7EqnEmzKr47vcJ+2P819f
GLJz1SbFfR9xPGBlAdwCXs0Dc75qhbOVnK4lbC01D/k39pIaUD48k7e7CP4M36ukhu0Y4FRrnjtf
7yyduekgArvXAL/DUbnGAAVKbDfa7NZN+EFV9KBi/iL9tTTHparMphEkqpMJlnHNLhFOsWe2UkCJ
r1o2fh3bWFD+bSjSu2TKs7bZ6TLeMYfdUQJRuGj0hwGyTKXjn/N9vlDOXMdpes2i2B+bXeTkj4kX
PxS+vM4rfU+b8emUunTRXOXMPQdZZjyLaPRM7zj3NV6z8Rb2mPdWtvFVFIzJmnBloVfm4k5rqgqg
ownMsJB1FQhkHoKR2q4Zwy1ECD9NXp+3L0iSiRKwjnd+5f5KcvoNphwfZRWvbImXfvwsvGUhi7Ks
sA4yIX0gQSmyDCbgAM939cIMOxe35U4G+WeJk2IZGSMB3zQj4FWmSIr96Ll5vad15a5ZwS8t6bNA
jzoSUSdFVfK+3iUlu4bD/S0uMV+xWdrzMvrgHT9WwHKfr9vCMJ6Lu8aCeIBJoigH5+0NUgR+TzS9
KWJ533vdL0eDZ35ZQbNlapIFnUrcV+6EyPUms6qrIrNTJOrE936bfyjdrRySF3prrvZSPjCcYONV
uyTrJFiuDIzuqQJZ3uvAMh7slUGxMOTmAteI0rx2Ug/FgJx8Qqg5eGVIzUprOUufn41oA4pzZOoY
txPQ7foZHitHss/ist/CDPim75G4nVnDC6PDERnFdyKhGhw9U28czfYtG+zLph//9Ps+BW5EUJSB
MnsndfvhEZ7ATA5wPe3cVjDo8/RlifUA2f5bDnXAhwPDRewpWNais36XuXo+P/IW1ra5BjZzXCfK
iPb32jMFUO09wOg9iw5RU5jrDhccP6DKBmW2iOT+fIlLnTdb4ZwcwtoJRnL7KRoAQW8cpy2vPSdX
fGWPvFTAbJGrGm5wdqnEnku+A0EdjPYLd0pzyR/c5HQ7uvh057rhlLSB8JvgomaZ6/1ABUki6Ws0
y8l1i8fIACq0WTMlPEXG/16OOXO9HxxwkKgxljQYoMhnKrtRdfVge/5aRC4Mo7nij8FdStZE0UBV
/K+b9+xP7XFzZaJIPJZN90r6FFjw+s6rpzEEyha0WEAlHzOYCu1MIe3NMJblxsmRAZUT+o0Iz92k
IlvzGVyY9uaSQVU5Os1N6eNmHuT6XOf9vp+cCVI3R19RGG88ne/EpXJOQ/LThJBYWUV5H3n7orKa
A9JfR/XXNUhhOcTF1MvbFuvuWrbVwuuh481mhWaYlDaqyXfFBg6d++wgMAduTDiAS70P2uB52IQ3
9D7dDVt9X13xA+a/Xfxcbd1NFpjLrIadudKQAYU8AAmX7zL6PHhgWFdr6j6X/VeVr4btbK5ABqYc
e3TXrh68SoxbT1pY4YOsMcwbN31LKWIF6ODC3coa2XV0ow14JKioEoO0t/WkMbZY1MsEdKI0wvXI
ptFR4xxcOkT93k9JKn5Ghqk+33Bd1/IZ+cSDele4uK8fCp7Wln8c4P+gIc5jfZV/p8giKp9LRwG+
2YEfa8G3yIY1KUkLW1dbwH3sRO+d3BujOBh114P1RkWJbXyUlNYGpM30imSk3eLJv/rOADvcgJRc
/6zLiX6Aj4BMb0B6Lf8aluAgsqY4SE4boQanvIItmbyqes++HZU4aWjGZMCRqhCF1YSKRTR567lT
WVdKpTQ2G7+skyuorLywVzQPjS3re7cZ8diWJcg2mbjMAJooCExrS38s9rgYNvE2Hfp4zyzQmhOa
HHMpplfVqRiIcOYKss2TfhiCKCLF1kttvuHG3uYe3RFXJEcYXnUhV427h940yCr2p6rHG4nUn63j
D7ek13tWQlwedX1Y4NI5A2u5q4XcgutcxgLT3i3Elffw0v1j4mrjappsgHD4RaxfSLC65dbg7Flr
suuTcnzbQq2Q8tYGUg0ebQVYq+VhEMjVHayuuXPalm45ico7MIejECJkgpd0I+Ddh1P0ZGPc2Mjz
BZUdqnMR1O0o8CObKhgnLe7aMbc3PZaljYFh96Ys6W8yusdGDU9parxN3bOros5vopFuMYruOpnv
7ZHfulH3s+7i76ns/hKP5XCUrgKkzWXIWe2RuGrJF3eMn03bPLAJ3aE12XC8FO1ULn+VE3t3lPVC
Bf3VTOI2B7y+HPtrA9qDtNzvPfFgjVyMW9uW9s7X8pXDVAZpw0Hmtnd5kvnbpuh+A2nfANsKIG2i
g8g8FTzGBm8fV/BG6hjyvwE/t5PmRyacJwJkLa1qfzOW1SOZYPYqhlvmvmAJ2QOssBtSdqNcH8om
Kr53fX4r7PwxntK3MR1ucp/vWNUBeaEDq8hwj38knthbDgDTEgKFRjR3DSx6ZFMHsbSPpZ0eYPqw
Sww/9M4QwtHjGgzzjU6dax2390ifiIMyKXdGxkfQ+bZJlvzEUNxMeXQfx+NLZDcBmGbbyfmZTf6D
j+SwZKi2UVwFJU0CCbmXGmEfJ8RdAu81mLZjJrgHt/bQThglWbWDhhEwcGtvvOouHpNNUqkdCDa7
HsgIpxFpUJv8Pk7qg8n/+t5vl2Q/kDkSqoQjTwt7uoxduVGz9Wr64iYSBykAz4pjJZInl7tHuwK6
Jcb9H/AEoUvrNECu3o1L7H0GOM5GJ+hQXvf5TdMzuTEu/zU66Z535YPL7XwDteU7bKQD4sXvQzfe
TSeqxdBdaYwBEDz3NVABm8JW/Sm0ngF6evBT9yGK9K/BrpyNirJ+g+xMbLZdEe9oUxFkirR/GNd/
QMi4l0Dp7DV8u1V6yoLMrPtaeEhaqJoCdIAc5OcRAhCc3ILB65JN3MKHzViU/pyySD0B6CWgOWmH
KdoZ46pnk+IpZzMm0n9oXU6f0mEQfOP3yjwpJxkD8EExBLI637ZJCihx9IeNdb1VsOXwtvi3pnzq
itF6oI6Bv3CiS8goU8tBHkhhN8gilzzzw4QS+UIL8D22LhMlKAIy9/XGY3rgP0QPiOYG6nxYbScp
9TEFRFXUbjhpzTPtOvWjEDG8YEErb1UwwXYMsS+rYtfAGTgA7Qu+kdxS/lOfjONDBBtZshujPK6u
WOnl7xwvxK/cxz1PWdfkjtLWAm+8pNuozwsKqcwQq30zmNraFY7AloZNThYWFmvfnRRK95Sn1jXU
T2IrgWiPTwKe7FsK1HOJhSwuX0slzSljnm5lN6mbqE/4diwKdZQuSgjcIbfVkeTaMDyXwh306KVj
J6DgIRa9BQQbc4qnq7s2EQT8A2PZL2nuDN51W9eOCfPYVPbWza2cbNrKqt6bQQ7vUeSqHxUmkSOW
DuslSvFkuunRVJBwY/38O+ZV5wS6qcQtEoNes0KgCj5obru20QwR2VnCBHnDkXMJ5RK5ok7J9lFr
VL1P81bsW8DgfiQuT39OkSytvYdMy+jbUEsZYMLCTwH4/dj6TvIEBaj9O47h7gD0kRzITVcI/REX
DbF3YCOZn3UtBnBGuzx+rS2P3mXJ4P4hbkcr9DkpD7Fjj3cJevwtg0LmtaRQJjQOvLU2dQHzq65s
xXWucbE1kcbbZVnuhwNP821kY+fwMKlchE3m2g8F9fQjbDLU01hofaBG1Ihq6nG1bUsPl1XRUNsH
9Bs/TjJ2Nh0t+EvSxbhqEH6NJZo20/cGWob0iruef9SpTgIwb95qhzZqlw0k8R5LUSc/T1Awd2Pj
gu93a7lm3xjRuMe2AU3h3sDcdwjyLsWSN9KSbEoqlEZM0vzeG8pmZzlW/E32rH8tON60aWP7z2Xr
FFe4ymb7RKk+rFoJwD2J3YNg/niH+bd79zqrbgCC6NMga1t+oDF+0zhSen3CP2+F4NY3NiKJYvRO
QHYfjYwZybLGLZbN7ns9OCoNynRkHZ6CfEFuJtkVbJu0Zf4xTLp4YGkzwo68k9eq7/1Xn8TF1pLS
2UK0SLY9cxRK0VgQceKT3MRB7Scy/2t1Vmswg3IF6k3IdM9sunXiBpd3Zui4TTY1JPqvtRD0JU8i
W95qoHNjJOcaj/1SMH1OAgD6HH/L7djpjtmQuGw3qMZOsVeZgAc5DMhrHncTcpyszdQN1QODbrbZ
DKSM7WvuWNA92tpPn4js1PCHFKlH9/Akx2uozGwErF/JPvrITa56a2PnU65jmDz6pjO7sahwq3ZE
CbgY3Amr9H4XeQ8hEFrSpo9t4eHhPvMyrIaCF/BLi2qN3V/W9jbZIiW5qLaUMtfdwCraffTbwX3L
SfzEYMmzbWNtRTha6ugJtKqu2zASeXfIKTfirWFQtA0beK/F+hhHULpOnmRyG4FEpeCBHcdOYPdY
Yq6JInUVGEylj6qOo+SmTzO2FcM01PtiHKpxCwCubb17qNB4axexcEPBme+m29KzooZv2sweut99
ZiGHASaUsEipBj51x9yG2gnGhD0vSm/buYVIrpPcZP63koIpW26qsjXNTd+54y3mHz7u3SR18l2f
FJa40qZnVgAUIrEfc2CPusAeWiOu4U+c813fjvYrzPnTbhtnpMfldF6k7/FwOgv2PhwDQlpoVW4S
mFNNG1u56sXOsD8JBhmBelzkw8SChrLqrbCxU96ISSXiTsAcbgxUVLHpNq1B0HqIGzg571jRW3LP
3dof0N5DPOyygo9+IHsC3w8VwUw3GEuV/EUqh0kPVeGk+gX9MsKkBecMsyWJtM02Qph3W1v3cCyL
7Qa7NAcKPWhRAUjM8LLZedEemZR+s0VWaEmuqdvy/KCQvGGCFEw7eicm7f/KG4UppxpTWe5U5VnF
pquQjr7vMT+zK6vpccHFAFuhAWwieXpo6tLogGk5eJvEdRjfuFRObxasxvJNOkwy2rHJbT/injgC
rBzm5b+nUiYvyHRmZaBhYX3PG5JOkJH1jdrCu6VwNx1SndTRtMa3t7wXebUF+M6Xe6TRluMtsloa
vsV/tejvNqMKw1j2OLpXmHy/g9eIaTyCH9CvqaLDR8vJ9FInTt5ujUjheIeO4eoAbNPob/0xtVrA
kCeJ7imLsEUWdhNUHff5PpVVLoPpZBSwmRjHaiZiy3hBWWSRfU2Qds5wOPDxb2KAG5KjBZ1svRvE
/+PsS5Yk1bFtf6gwkxCimYL3TTQZkZHNBMtWgCQQIJDE17/ld/Ts2K0qszs8XfqJcJD2Xq0J427x
OYpcCvh75IGh8gNSvDmaV3oR49Sx35zbeESDSbZ+r3XreAnpcPS7S0cWjibVa3RKWlQYntBL4F/r
NpVmp1Tcyj2y62NSZjrGoYaS9Vrv4rQdk2fqZP1EhzW6QDW1/SoURXiCg+t+RYRCUUGwhzkRyfO5
u4jcJfFhtLTmJQJL2demj4Q+1HGqEBSs8vVpGG32I2Cu6ssGX2az87RO/vSZV9uTaM24nLIkjd8n
NDLk+5YmKN5yXtn1CRfPVpd9MaR+F+iC9zLCjFKfmlkLyMPoksVVEGv2c5tkzmGCbsYMnuVilmWO
bzE+NSzCpCbgtl9vXdxl9LoyiSfWq0SawzbRFeu06JPiidmaDId+FaPfiTqKhz1lkNQeIhNIvmtG
/NlYQwbokLtt6jHhI4USGcirjOsSCH4RnhpPprmCJTDZ9mFO7YY7VKv5E+LV162SG1kFRI4k1gcm
WE13melcVmZRtH1p5VzUO9ygFqr4JKcfj6fyBeYehJp3kTb0AtQs/fGYVeMSg31iy7kl9XLC8Qbx
bNMUnamKXJoRCVgxjUu4d1JZbjWn9VGGyWTHbC5AckeLKdIyJo/6KusQr7mzc49wiZlpKNlTheHs
IrtmJrsEt9Cyy9Jmsje8tcxexAKXHVSF5NF0t+rlPYOIP62a2qJ6CzhF/TLYhjSX/hFoWmY15IfV
3Cfz321a6hQYQWbu+VRTTK5+xtOq0sbjvM1AtVQkSwJS1UVf/FyYDX2ZYAfUZ1kLVM5veNVVlXRt
9oKWTPsR/MNhjYuj/+Iig689Kbbjojxah0bqeAZoQhBfUYSRp+e+xViE3RlVSDhmciremdYKAjom
N5Dm8PFs7T2L+ggenmRGuwY2aJv5vqSbeRwBLq3bTZZdrR4HtFtWxjFp+gkQxSIWKT91ZJkpqoGN
Xab9Eo2WLAeOr8X+IJGNO19al4zy6vwsGlV6NAsXJ0RvAL31yDgQTxz3sfpUiMWld5cgoP11Vjg3
zyafseAPtZ6i3ejiOtwYKlZfEBcr5vfBmBpUSgDnzJDNgrHuV9MmOr1u65CTJ2A6U33okygeL6NY
EpVj11fWdaXzLE9+za1o1TNliJ04e0g7p/vgUtvCq46iUWjkilCObirombJits98HqP+R9z6XN1S
xWbARn2jVfPbuGkabgsED+q5IUFsH3VEO/uqpObNE8yZHTsjwidV92WKUaG8lwtRKbwgEav/bOjh
8ViKp3X5uaLbGQBXl9OkuzSdDQZeAc1iUUL5v5L9bBC3Uq54MuK3HrPHhcWajWfwu2t8J6ZFM3M1
0UhipptH4najzpA2hhoT9we4hsaNi+JPa0oNtznDld3G6peM9eBeE5OjClXkraJvHAQM+UvgJYjP
PEoAItgJb+JPkUN535WZHGT7c4VEOsLgxEbpXTWPWTKdKfwL208ETDf2XJvGxs/95mZ6RG2Of8kG
259n8CjrDYBV2nxn65DWX8jEmf1CfIAOGkdvtOCX7pjYAFaZzSATtmxSuk2kHPs+0s95Zjf/O0Kf
JYOchPYwXe7qom+5qjInlvTa1n0cfsopM+JiWQ6DB9Bh1xcI1mm0PPSqFfkfwEw1fY/x9PjDiuF6
fSE0yqN3Msd5fRm16qZ70XK57bK1If2rQqIBFlBIDVHQUs6pRwz1vdtwi7oS2atq2w2ObJ5X+Vzg
nsO5HpGzrWeiFZRIJEcle86DXQHHoBIQWwYD5picBHdpf/KQKSe7tGkiuetJbuqfKjUOQAnzRI9P
phmbuCjR1+ENRJypxYkGHZWhV07bZH2mPYE+dTNNXrx7gzPtkFPZ2PeIDTkeu4xgn8RV13RIEOZs
AyKJk3+7GjUMkS+145MCWQjNa3dcPeS199DMuJAfwlQp7iNah807BtIYkF3S4fi8INCusxAX9I+T
QEwAGtMK1Zkp20+kjk2FUpFFfukkpA361i/1FAqANXjwPgxeNPYxdVNgBipeXNysyhQbyBdkcQXF
dsJmHEdilq5qcSUhpgD2tE56PUqPt+EbBxa4HuJMKlphipv9JRqE7TAJieVW2DpytmS01+slVy5v
h0qnGgIqB+2d3bGcUuS/zWHjV2itMv6ZsMIspFxUTddPyB/urK7cjNCPWxKNjyZFPZs0fJEOE7ar
oGruIMliAZ3oR0yGCUQVFjTX8xinNbs3TBTuhaICvoPOhs+Ngk6FITRtLtfeSHEoMPhkR3i0hMV0
ombbHbju267HNUVboCT5oHs+ADGWk7utxheixCDN2j3p6Ejwg1lb7OEWW/AkPgAQVA+ks9lzX1hz
UomK+iqw0QrMRwaJGA1K1Kt1xkJXxmJo49fWbWa+rjYlyQUJDssG6KAfMUD0ssA9WPOWXaBAZNM+
4vP0u940yy+YTjV5QsHSbA9yG3yHKxy5wJfabM24EzFEjG90jgX7GTSP8goTWBSfTGva5GYiNB+i
wSPE4RwXXAJcaWlXPI9sYUDrbLTwPWNM7OhI2QnRYFYeNrwGCJEHeQ1uWVPTnETL17HiMWlSONlm
2d4Hwu0HpAK9r+oOGMhON/OYHgII6XqvhRvwtusF6yXEQvBQRV2qt9e6WxK6R7t1LssASGPcL6Fm
xTucnYs6Zxtp2t92A+lQygSe2bLGK2q/Efgz4sPQ8dp+khnm/88Zpen21tCN04NYsSmf0TQGew08
DQadIn3CNIb6xNa7jfgUYCzCICLc8lNBKjavwX4AsNqWpyhdGN01YBTqQ5qo9aZz7+czQ57QfGph
RdTPAMmm56ENQu6V57Q4zAIBagdccNG8S1bEnaCoe8tJBY4mmpvSDapwu2zKyfq7X0wq96B8IajA
ZDBYLG45n/4CwJLdAUOM9SWrF9Zfa4vD79T0maP3oYty8uGHqMg+JJfFORkWPGdYZtEatI0yLbNM
QIbhAxPJTeAyqSs59W226/zA4Tnz09YBFkCf2MlJE/UlorB0/zS1KbiPdYhSnNrT4oFE4uT4kjrE
e3/kDkfkV0RNYnMt0XTftBeMrYPcmcDwuU2hkq+qxU2/r5G19GlBYAemjkKt7hUCcDl8kKzlH9ha
sIT4xiKGqaiZip/cqEX9F607vv6cF2L9MbXIj9gvXjh9XEY4VABqg8+4Wp+lQLfXNBe3esGcfZU8
z2cMC/XQf/apBryRxBrhAakTwSRlIUOd8FK1LFp+yCbkw6mlRtbwcpPGnRJwA38XFhhOPrrJuS7h
f/cT2regsJxKaEnV81I0033Bf+tKp1iAVKPv+IvrUzAACvFsn8SkAfyt9XLug82eCHq8XmO6OPYa
uxjEQszXHGhqOnF5gcF0G4G2ZOzPXDTbMQ9LcdMk599TbMsHvvpwSBpgeUjYBL4cNwB7bTGDgKBI
fRo5ZPRJ4eYboEPEloRJ3nPY6Q4p/t7Oplu+MzNa55lTqIUEQIm5p5vY0WlWANOk/nWAjODbkrAM
AoOox38IxexTowoF6HnR730dYHmAQfRPInxziY3rD6bevtU+rHuURvVAtk1R/2FL3n5vfSoPUTai
dlS47RA1bXxLm77tyw33713mBbPlNGnODkgaWq9RQti572MEHIUxQdEc3KKVKIr6B77O6HtXF7qu
+ha1wq5HjrOPN+hiGkOnv7zpUZrMt6X/TBarnwc1+SPJUuxUzZBof4jiae1wPQgTVyIfwHElAr2o
UDcnYV9knFwgzeZnEq/tKW6ZOTbpqOCx4/qrGQHHt64Y912LP6bsYJFtgS0nrCvT4LdzFHQuKwDQ
BCGaQj7pWUHEHA/dqesXwCwIwRv3bmDjLsH8Ikq6bNg3jMZSsExz9MyNJHcCcf9N5DHdh/iBmNmN
viVWt3tcLvlVx5QC7epY8bvTKTZXPgZyoFTXB7SmpG/Z1rbP0qRIZITRbqeZl1mZWLddpoz6fatU
sUdJXY8oS8FZZfs+7YCpMdhVB0sKHLJrkK6SBUvQazF3xzBomLtWPDs/Z2Hh/myBzRXY08oCeYP7
QcTj0dU+/4QtmX9tOtEWOxwJSlVFmtAXHjV5XlJkw/9qIwRvlYNasdYFpVQ5SZ+X2Cp69CoVa7OT
0Ai92WICP9gv8fAjYlG4g4Govxed5+duy82LXieo+kbkD+7kaLfd1KGP3qcRuaMOrf8biwcjNuB7
9sbh7swxPmPv5Gw9gyGIIZxywCIm0IwIky/NIjZgUgY56Qj2UcsTrnDUJ0KZLk4dtdl7okh8Zbqd
YVpWIlQZXXP6aKEEKNlLDjmmgscPNlXudivakG5Tk2XfQx7Mve5AxjVSZ5c4CnQA16ndrYa+fR8Q
BnYRG/KIEf65YDZAnlclh1bcVyRwfQNS3/TVNGTid65EV0EEH3YWu8c1yun8kmNv+dokA4LkIwQl
MDhkWqbCLu3ow3kUO5qUGqH4N4nKwbUM/YwBJmEIm49I1nzuooE9mTaXYzk16Xqrsyycm7FfAfTj
4n+tGY3eUAGYzYe8HkDAIhB/BCGknD0loXsgrfGAgWYepvuMaexktXRPa8qGV9fxtgoeXCuNkdHi
THtPLMThC+6CI6eeQ2Tfbtdo2yBRAuQbczyFnWoxBw+sA3Kv6KHLebeWE1pJKh2Mvs75tCDxyH8V
M3SvBGgMdgaTn1M4nV+2TfwQYfVQUTRIyu5GfowcDObS5SvyKrzdLyAGj6RIlsrglr11qwJ5vEUf
Fh+zl9hXCLqZfm4Yvb8MUAhVLZyosObV+kD5hlpT2EjKKZ/TExIBQbRHCk29pAnDcYSB7KDgWH5a
VqeBqsz1hXLP/vq6j57gY35MvFPqfgZnyWXpO1K1kITvC7k1x2lZ40e0yfIS8m59SrMiBqijk1yV
ZOj6XcoJLbF/st2c6eHmsyH9GFvQ5LDNTCefeeRlYOB+SfvNn4uoaLGxbRojUWHfhgYNrJNYYZ3d
2ib8QS7mciigr65C3ruqx44K5gkdE5wVsD1PIjpF64gE46yguGJJAxQsDH/psLzlqJ6vFk6HQwPo
/l2okJejAKRb4iCsQb0DTo0n8SnGRXvQyUDQ7d7X+E63rKHtE3C8kbzjp1DuGV9oPj/hAp/MAaGg
XwPoDDwi1hsYpOoI3pz3ZNItfgHr1sE3WyLFNCI/QQ3W/ICJKe1AkijTnTFs8fjsAeylXznpwnYU
KQnLE5GJj756FYXhYLt0HSkY3dqLTwOQ+vrOUGIECADmVbGeV1wGFpytXQJBIesAgGq39RBZAlYV
SeZ0CTdyj5DljAv5OzeYQL8jaHUN+4nnM47FJg74/vI2fptawBfHKVuAcWCuRxHnDbuOb+/4Bel4
v81oSU1KG2oc0OU0Z5Zec488vc8JGGNyCT7yWALGteftKYx9072mUSK6v2hLh4OQpP2E0isLtkr9
wmKlZlbSMA0rHv8WwZGrHUe6lI1AlMpnnxuVHmuoO7ZzDJN4dm2Q5tBhMphnJu91Vufd+0ZCYv5k
zSL0n6RYB9WWtMAr+LdPVqYx6DsUqRyKdUrjnbcbYSiSiFEY4sZghg4ShVWqU5oXfDr1XWckIgEB
VIJ/aHHiDxXamefttGLZ0a/NVjt/HAriekgP4qa+TqIxzTdk107JLwdJq4kAXauh/tTPLWRmZd+r
PMGW1rgseuzjMvulwRH45YQ5K1hXTgSJ2M8k8eDVSgGuYzjNSOI3APpUvXyPYm/lHQ+yRCo4MvoD
ZNkGtCUH9lr8LgxD3qzuYzzsGvUJomKc9+RjjGYNTjDQsESw7A9e/gDMNeKmQMEQQuXHDAHpUB+N
oz1T3PLmc+EnlNReFEmwk85qMf0Z3wA6VXa0i0BVwXIzDONvBMXN+uJrTKBtGWGdGr8w1evsxgca
bR+IbKTTPR68VXs8GPhaKyhGRdjlBf6ihzwC29mug//dXVLiu+TzMFEcW6UUXNE/gOGn9jNe02F9
g6EsR6+3qFM+XWKEXkDjkKJNC5h1HorsWwANpj8P69LKHbdY1F7F1qdjW8VbitUlwvZjTjIr3IMX
S0P/UhtUO79gBCIaMEIxxpCGsDWPN0xq+aLAQ6LW4jnP3Rztinbj2VODoX7aD6h8b/9CjbPQGhKo
WXUnV/NUHIlJRnOF27dHseuoR6iPFFnER7zV/bzvayJ7XBNrFL+sqZ7ir0mGfr4zWFOWXRF1E8zB
MQTIHyYs0NABhK2jPzoQZfRJoGhN7uSgp/qliOiUVw0BZrcffNzOVQT/hH1NVC3bczfbNPxaV8DH
2AKy2dP3aBbDcupzDf6tTAD+RkdUyYv6hD8hBu04pYEDC7KOv0k8DekHW8a8PmX51FuQ4wrd5Dzv
uK9yY7ruKY50T3fc6WU9xb6Vw0sEIFuVsGNJsdtS0du96zlPSujkQGszoBM9h4o7y7Kjnh1m2laG
wl7qlmWsxIRAsI8YwBUlwOHN3E0rFH1/BMMvuzHXNVtKbHEZ5Gt9Irs+3s8wY838SS3EFe4+UVyY
71PiHhKruUHeeHLgWav8l0gHpI+A7kyQIVQWccRrVPWgLwoYzLClVH7PNkhnm1K3oPae5lXgCOkg
kBPP2A1mF6C6QZTfWrJGpBrE8SyJ6XDPbAJHCgg5Tf5Mdo2gq0OWmoEGqDFd9NAXDUv+DOFcmDVA
NLxf38lCsuF1M9Q8qEmSTu2rdzNvgBhGg84wjxZQCJbIKs6Xbg/mPrLvwk3b2uDjkkV+mAiCr5cO
qWHQzuGMbcrAN+9v3sYAr3OJKfrqQ67iCkcgAD8uW8Y/NxQv/7sJi6SfcgJ8A2dVg0izn0h5r72H
vFXPQPg0bgk4CRBAEEXPhKc2vzoDSO0mG5mnN5ps7fhKzIIkTjX4xu2VmhV+b4yQmlSyN8t8DW0e
unsWZ032Og0QDX8xwoONKsScgNhfdD7hsrTIOdCcZOv7puDtqh4ydX5rmmQjv3miNvotSvQgryPJ
VVHKgWqEPoHBkBmEDnWYoJNREfRzebyY08hanhxiOm3uZzG7pDvYvqiT61jLtVWVYTN36zk4N+Rp
icaUadivWQp3ecmVXzYIe6O+DaaazCx8xZSlyW5iWz6eFs50Dd0ZpHsXJCDZHHYEj0czxLPsxXMP
U4m8zXxa8o9xAlhVJl6HYT8u1ro9glH7ft/LQG6QkZBPnWogSComCO12LY38dx1ZSLy8A1ux7x12
yzraxBuDJAGlZUFDk1S0nyKBgxeIdRw7kF09xdoMXWMPiSFfzwmOq4Cg2iWRR8f8OpaLhVXxAuSQ
qWuIc8Bcdh3ZAAi6ju2upoV5J57UW+ljE4FFUIJzXJpAFF+muPHmqQBXUrzgPVCrrOKMYGzdYbjH
ObVLYjyvCFrHWQCbLdIn04CGM0PCRir0oKXRZ5lJQFPTmH2zCK3g+NvLwrKKc2VcZTJDt3sSghur
Lci43UG25uoyylpsp2ZNZI7NPR8AGq4Ygm68ICM+Zkqi5YPmdoy+qY7h31lnZr96GDZemkDXFhFC
FKUUuvc5UPxZmmcw1+lvaB74/Bol+IyjQYivANU51PRVgOofgCcUxu0gkunHCtctxji0YMUxwuvr
GEqbcoB12uD24S3FnaC8y74XvJHbZ/CkD8Q90ORQbBuut5ak0RU922tRZejvvirJ6vxmIPG3ZW/6
tpElOj1492oVmsArxJA7W3G4TeZb09MolA3QY4Jwq+DmfOc5Inox3CNjUOHTM/aRJrjVKgG26mZB
YH8Gv6vYsWmwxoNGwYdXvGCju82ab9lpAMiOHvZtaSAVnNvB/JZoWAFo75FBdhrGVsKAPo7YNEHp
G3XMrODpS+Qhmq34iACm/+HxBugVOZpnKph5NRJksCZlpZY8fduQwvt1C4vtAIKZtC6VkwsS+SK4
EMulF7TdTXysscelW3hL8mEcqi1jm6xqIKwp1gmO9zkKoGnKR7nEk3fasx0Wtv5HlyUIq2uSCHhz
BN9FdOAyhRCc2hGK51l7AICCgESCSzOHRhCDDYC1K4XEs3la2py785KYiCGDGsxjyVqR/DLtkowv
WeMTSOfsKl4mqErmY5dFI1Rx/YiFWEbRwwSkmnXEkt2xd3yyLnZBt6j2a0FnJ2VkWrxCcPCM7WGu
gaJX6CIg29cE0mxwIBKN5Pd6mAezj8Kov2HMmOW+5nhBWdM1WbVo1iE+BuArlK7giSFFbeZlqwio
smK/2kXfZ7vF2L76fPmb1qNN7gIXGNbCrmt+J4qirAQSUQFBccplXCEZPvT4f55rwFUayGwF+GPq
LsNGzXYB3jSuCBtg84tBWUHyWSw65C+QMUK2EgLPPtZCEOhPx6b3iLdMO8DSuJa/qBEAKyS9bXJN
0IkFDlwO23LHSPjYjRhJB4iZYjnmlaaInAVHAJc38ZIn5wyScl9mWH7nd1y3cYdQnq6lz4C6cFaA
BCuwVzsFGLeaIp++OAeX4o4I6aMjH7D95GqYv01A9BoAOIb3VVxEiC/A5uTG0tdj/m3AZnGmDUyC
2D+7V7CE0Qd2YXIKudAXiWSeY7NGrlI2hcaOO2Xee6HHY4E7vorSaN1RiMk+Cp/Hf6xfICAnmby1
dM1emgHp2PWazzfF9PQDdDqAigDbfwFj+ZNfCPadaYahlpJfZOPRWQHifWxM5Bxw2H8oI3AlWWih
kMHQgheXxeRwUAEysmk7HAh8rFc9reTQBLYel9qK187p5tBmYw8df6/OlkGohQO4vWZkludu4DF+
tVrs9VDQnZPK37shZOXIuvaOMObiGpCT6842RDBMstAexACb3KFnCbmn+RyuxtXv+Sq6r6Fe+Zex
0ZC1EmheBRQxL+Dgt71AM3Bp4wm6ysLp71u8yLZcdS0PK/rLyy0KcSk6EVUTa4fzRhW/McmbE/he
BlK27+oDdpGxeKxK/UswnahGLVe3i1CpDo130NtLh4v8TjdtS4zCUKjHkChHiVKneVvq3dgDgEWR
pgfAWXhcj86FcAZ4P/0Bea5KPM9JCSEghMZdPsG+syQ7YggsJVbmYr82o+oq0N7RPp9RK5N2y3jr
GUrpO72kB2BC2TGsSYtwWNHjajP6iYUe8qohRu+unbT/Ydoasri2Lebvrif+UIy8u6m1hdZRg/R2
qBM9BNQfVWBQ7ZdYq3iX4R+UjfLjKxf9cgZkIrdyMnb4ji/A77GwGEzYDIoSSOOoeqqx3x8mKvP3
YSLDcXZzcZKF8nvCpKbY7fh6xLeP8+4htATNkMIvQiK87f00xbcpnfX7EJsgAan2w2daDPVURVJC
E4G57i2TU8CxGaZrvsw17pkMfEnKZmyVo7qCPmtB40EHfNuiZN0NNRmvW47JB2K79JeH4WEPxUxy
KWL4U3yEiFK+QWbk1FLrcgkLgY0xaX5YXKc3MxRYqvyCskVB+3sMovBk0oKcNeaZPykQvS9OzvRX
yr29xImecZ/WNgPAmqzVnFu+31IIPe2ECo6dbIv408CD+0jzlD2LYkz3BE8aEH/dHInsoEMeUuiZ
8aK4rlpiLqEUSiTWYJfsnF3NBcTyeouVidGdMI3mm52T9rA2NNxTxJ8WJ4f7DpFna3fo4YvZTj62
aX9NpEWNWtNN2/cmk8nr5tvuvOXr+j4INsGxAo6lqieR7SDPTRbMmjr/XXQ1JDug5vCmGyfW3WiL
BmzHONagrfo6/hMtoj/RraU7gHH6awcFLAKeHvw6W+SbkEn9I7ML7ABKLxBVGfESZfX45ucJ+sga
FYfvkC7QI3Tr83HISIcBAN5X7MljsyegTQBOBvKxDOaxZKX9+BobrGQJk8UXBKvoqPJ9i2ShVdV8
v8zJWKmObs+03fxSuiCjbFdbWtB3K8f06zg3M1onHtN7g+7cUweM+LHYiDMXmf9mmiL7tEQeeOQY
SdZdwC8XUHvPsk5+M5DIHHYA2sclCq6SM0K21w+KYIDimBeJLy4BiGd27h7oGfdGGcxV/0OSFmgB
KdfCTfQab80CnfkM+bcLLe7h2Fmxy5J6ehkyaU71BtV8pHq/p7aPDkqqHs+/zeSuw90HnwHHEVzh
aAaBg45CAqaaD69+mclLvMpCnEboCV5MLDW8IQ0t84nxPU41RI2rUX6eTZuSPSxFjX5ydHL1K3AF
Cd4wGIyL+fKl6/Ck7kEpEvtjyqEtivCjKLyKZYs0EyyDSQ0spS/XiS64khxZhrHY9z5Jm28zx3uD
65EOtB2hesU8ukE66FGld8QXsW14RBC6BtHFv1BoUUAgleX4yoOqMEVvcG1gFOi8WI7gwsf3ntm5
4mFZXnHWk71uWgij5ojvUWgGhxTWUKTSRebFBfOd+NweQP8vn4hMiyt4w/Wbq+PiRTlCATRuK1gC
SeRemJQexjEOpy7x/auIuuZEoScthVFrCV43fUzt4Q0axOm2QPz4mk6WV9EMIWbbaejC8BwydCWZ
BzU4JCfwHOYDAR3mbV0hmm3Ekl1HbI2sVFDkPahXVSnnHWjWdvpYlnlB15ubUQqb6hNbTf052YQ4
5IT2JdNJKFdgXjiiOYD0IWkuW8bxpwgzfChSjF9EJD0MKYLiPpuGAEsJAwU34CFWK8WrkIOyyXiT
VnMtJ5h2/H2D47MEoLrt4CpIX5LF+/cR/gFk8rb16V9kaBjvGcuP7ODT34DLy38ZuE22CZaCI0lj
sP5Y/VzyXIMOg1iyRRnPfzHX/jvHePoPT/CADpuibrPsQNGNtE+h+Ect8tBCZI9C97KBSOILLAj0
nNMR4QINAHTTI7XAIYF3KDNYS05WQn2LwHLcZf/ZK0ofn/2/mBv/mf2PFiigUgHWa7yu8XxQNk+a
lwFT/3hkuGy6KopjkZzRd4F49NWKbKkgMWuKCqKcYfkv/xf/xrH6z34A4Tfr22jKDgPmZbVrm9Tf
sxpDDKN45iDtT/Pzf/55/40Fmf8jJmca5zAnjKWHDfRK9gZfDCoVqYZs7CTbAXKW//wx/8b9zR8/
6P9nwYXoaSy0i/kB1G68s4hP349Qmvwff4h/JA+Yia+AhAp+WDMNBRkF7io0fAL/rTnl3/2S/mEg
tqMYtRFgKQIAYOAx4Vz/P87Oq8tqJNvzX6VXvauvvJl1+z4ck1IaSBJIKOpFCyiQl0LefPr5qbpn
JolKHc06jxxAoTB7R2jH33jpW/Sz90Qwt4ZHIg13Gsl+JVDcuGZ9hnTPVyI6FjuLaevh+q9jH05g
XSwKojcRwC02hIGEEnN5dt3MSmRgPROGNSuMjb4UgEw6Lqrapdphbm9IfVhSgrAbrRgRDmHZxNyf
/dmWSTEeVXtGUZr7WwrWokelg5NRZ4m3V/VH9iZwranuR6dAkUKbICD2s3nfO73x/vLTtXVGX0kv
sjWBk86GPcyRedOnYe2cW7Xm0xBzPyv70y5K1zjxyRd14NBFqz8CoVjSL1q7qOGJTGxE97GZiuij
adZNcgIXMirRv6fxv75P/yv6Ub379yu0//Pf/Pl7JeYmicDV/PrH//lYcbAu/nv9P//330j/xP9R
vf1a/Gjlf/TL/+G5/2n39LX7+ssfzmWXdPNT/6OZ3/9o+7z76/m84fov/3//8h8//nrKx1n8+Ndv
38EzdevTIlgfv/3nr27//Ndvq9Lwf718/H/+bn3/f/32Zv5aFl8b+T/8+Np2//pNU7V/ao6tG56q
Gbbzl5LR+GP9G0/nL6BPGh4WMKplrpoTZdV0Me25/7S46bRhCLHNO8AEfvtHW/XrX3n/tFVbs4Fu
snHqloWm0P95sV9m5v/N1D/KvngHxbJr//Xba/HsGvpfu+mLXIpT7NSAzhFBw3Xcw1JlgFaMcle2
67Vktz5+XbkvHl+ywGqOSgJKWioeFO4YqC3MuAKchtID/P5itP/TqZedeC2y11akpAS+wBlE64iA
q1Rw/VAXu9/jouJbh4Wv90EPbdN618EEz/69wn9Z4C9b3Bo2OVGRRqi8LVUQK1TJj6OOIn0MBn9P
E/Qv0VQ5tNcuScmq7tIGTs4M2z1rvCHosB5rAwB14stKqgM6AGr4h6Hp0UcFoMXv0Lo70MUiTsWt
aurNp8sDu9FNWfpU4V7BNM2+DoCd8IVlwR7Mz6SdYu9ssrE+ZPP1eOgAHuOUGcACGT6UaBv8TPPa
NY92BFZlZ3lsNSIdSyaRlnbMfVJQJ6UF2zTO3UfAtdzvFA3YsuuGSjqUdF3vTlZc1QEfiMOjW4sR
9n+5J0i81YX19xdxVEGoGPjirwK3ScznjKJQ4aelS7VhdhZN96/rw7oMXrSiRmD9bUA8Qa50UDlr
qzipnB/eX/d0KRekqQJn3EkFxol1/1Rroh5PMZCX5nz5+X/JQL8SM6qUBrQS0vOsVCKwsbweofjD
aLxtlGitIBZFHXN9Jar7Bu4b6iGqldhHHRKrfWd64O/urYLCxznM1dA8lCj0wFVROqCCMV+B0c4r
viZuRlSrUtqYE5jLLtQfvsxdBcZcpbYxqipcT91EmeJVf8yxGQ0ocpbCeLCdLpvOwkz05enyCK1r
8bUBkpKKBY+PW6GoDuyqce9G0KtPi4uPt5htca8gnPHtcjuvpw1N1v2ECSGydEzrIKqi8n2huNzK
xlol3KuyLxXnX9cpLLkFJooH3J1LsZzjbVk8Oyil7mS914NNkx3bu9EG7pTGNWCnXjlmg5UCmGjS
71jQFTvZYqsJKVv0WtSAIwN2oqAGYx5yhSer3L1aB+469kQtt6ZhbfxFOCM543hl7IogTfTEOSS4
K8MlKCol35mHrV5I+YLNFrp3yPZgVsBVzstY1NCRi7ah7JZcZY/hQmOV8oauqhikOJYI4tqCsjwq
vebetyzl/O3U9uHex/pr+lZrM1L2gHHUOYDgSyzh/7rJo0rafQABOzlvytmDKx/qEwoI3JTq6tOQ
z0t15VqQkgLUIngPIiRtQUL66FCehQ/TTVwJIG0Rp4fLMbmurL/H/t91QZtp7CZjRFIB+aZogsRu
VMp5VJxCnIoc0EV90Oxu/uNyaxtLT1YHHVxF6OGE0kLfCjy1Q9Ga4Zkb1fL5uudLGWASDjQ/6vlB
k3GwPqWirbjiUyN3Z7S23l86MijpBGuBokKQeHyDeq5dn0YQyufLb//6NqDJaqAVjM+iUdMKhRyG
hOoxd77TWXfLznnOF3OxKZegAsANZyrc+6xG4gBerTfu7QMbceuuv79IDKUeDQgOMjuKGLzfQ6iF
f67EtehYdChFXO7j1ghKucFWFMeum5kzeVONIGGX0bwbwQ7/vPz4rSGUkkIJskJ1jKIO3GTO2qNJ
sd47R7kCywKWE1w2o03A7YUhJNdDn83ZFye0je+XG9+IJVl2PAapBcmAg4YaanpxMu02joM00+bp
KRHKqHxwsDOv3l9ubGsgpfQgFD0ChZqzFM1i+QaGMnpWGxR6dnL4699Of5Mbx91ISeqpq4OOy9rT
MKmf8fs8VnFbncq6es7tPdnjjUUnK60Wnoj7ed20XTChHbTGoXe4nKoR/EkAIO7ZrW41I2WG2Spq
G6EChkttMT5z6ufOdZuDJ/LT5fnYakBKDUYepm1dM/md13FBa6vaFB4Mb+C+DafR7NvlVjamRZZX
1aGPoJLFd/lo5UX5rMXGgAVVVbgwMJQidG6WMTSgm5UmtPXLTW4sNEfKCgXw5MqAUgpXTSvfGwgN
9ScVkG+7s9K2Bm5t90XW8UQHcRRUQCDmqMkOQ6Y5I1L6ugo3v51M69113ZAyQ5QbQu9C8Kkwi1Gl
ae3yCAhTXNkJ/ddOgBothLdGI7h14750muoklrL7WM1xcoXjGAcR2UI9hHueqS6fqzbOo2D0YQBZ
3fhBaZNu58SxNdPSd0CsmTCideiiYppRK3CQmW/qSNt5+sY8ywqqAxFdDFHDBLSGca+TTVA/jI9G
le+dnjfeXxZSRSePCwCFlZpkcf21UJUB3KWSlJ+uWkG2FOFuXbV89U6cmwEiPlaWMkMf0ndPYhuh
LQup2ouiCerbvP08/lxg/Rzrsj3lyYS7WBe+KZV4RyX31esnVpKsiTqXWe45Vck8l+m7RU9+d0OE
etzmXZuND1zM3YlY/8kmmkFTiuPrjk62FOapOoFRtj0qV2lyh6vwtyXMdrbCrZUlhTa0hpVpTQaJ
HfisEaCkI1qY2qFBbmYnvje2dlnrFFmqPIRfCU+gH30rgS/WoSx2q+veSdjmNb4868RIe3pXKUOe
qIyRG6uw9mH1HhJYc6fL63erD1J4c3WdNAZ6HQFYu/tUsdPTjPbGicnm4t1bwtvLzWzMhny5WYJO
hVHKbETIaQKzM0cBp3usILppap9dt5zk20tlwPBXm60q0NzmrI99ebQ5/V832/KFZW0I14lbnXmI
HgHWYh0DX4br8FS/RvOZmZbvKuOyw+gdxkkAZlszDgWK2MN9CV93DC7PwkalWJN9zl2rTsVYN1Wg
FAsoM1hfd41QgdmswgxciufvDYDkqEDl5hlko/2hMVDLsPp2+nz5DTaysSUFvDXNltaUCHC2nZhJ
+lX7Hp5UvHPZu5EtLSnm0ZTtYR2xmHW8Sh+jtO/aQ1IiL37sMeNErRBkwxexTOgbXNcd/dcdfo4x
KzJilQYzDbmxZWpTkMUwXa/83rek4Leg1i3ammIwElPQ0rGqM3hH7cFK3dG/rg9SBojhR8V5yPWE
4drmaW4K79B2ZbQT+BtTIt9qcj2aNSm+JXRgST8Us4M4ZHzKwVX45Vyuqit7V9kbmUy+4BRiQltF
aZkLGPK+NS7gMxxjfOgiE/4aB4rz5fHaqP3ILuyVqYKCHmGH4YGrB4hrNqD2qt9LMDNW5z0t9dwF
kIetnYjZyJzm2t0XJ2FUN5AjDAX7WCJSBwasls6HFXv/DLc5bK9bBOba+otWFmXIhjRi8OAMukc4
y+aty2XjTt7ZiHpTinpQgrFaIAUSEPvOjRBVf4v0SnZzeUK2RkiKerVZVcRKEjOqHNUJ5VHckIDH
Q6Sa9g6RW01Ica7DbQCiRWKZzUR7sLkfeIejADpSeVlpp8vd2BokKdR1p0uBFXsAdVsUHREzXc6T
U7Y7g6Spazy/UtQzpTgXrm5D1WzLQM+98mmwIlpK+yxA9GF50LO+9WHfLEdvATJZl7lzcMu2BzLv
JF8nJYbB77mlk5xqpwEynjWGDcavMMz3bVxnwEFTF3dpPqbGj6iqa3epm5k+opzZnbOI/jlPFojy
6jChDGmOp8hp9e89trjPQzNGFqhzQ7cPS8e5/Dh40JndNAy5kc2V4U2CQZAKUQ1A2qlAPyBCnjBP
7soeSh1MpUTc9Ua+IMPsVo+a2ebHAiXG36Hcog6lagBDaxgPjyh3LqcW19Wf+YgAHZy6wn6aoaaN
Z1Nk+V0OFOLTMNXdp36ZKv1sQVd/zMYlf4aN+UeTTuo3NKzmO9pO/wBw737WOyCgamtFQVxRl7DK
SaCnPXEItLzQR0JRDeKs6XwumNT7ylazW9fOgft3ylzeGMuCzGdsun82mi2e7VT3aoTHp5Ealdcj
IWlzlXtATidtDiYEvo+JnVoH286Wtj+EbheJI7RO+2coGiQAYLfoOIK6g3fAMR6wv1m5N7lVxU9R
GPc1osyG+6mwjXq+VWKvAuEH6PxH1SXxXj1gI0AMKX9MrWm6iymKoOPe+YSGsnlCMC86G0rb7Zy/
tg4vssV76YHkHFs1R97HgCrgdG6WHOEE5bWvIg3J5VhnusYtBgsNsiougOJTtSjjFECpn1iz8IQW
Y+dlNkqKxvr7i3wpVh9xHW3mQERL97Er9eQtBcyvIdTBQ5oggwVmuUA90xSIx4cwd/KdE8fWQMsl
K0oHiIlEVYCvuIrZTYSVTaKidJrm7U623mpi3cpf9A3zgxGWUVIFS9vVCHNG+nwyuOn84sLyNK/s
h7SttQ0SZ9A+ywB1zQxnZ6P7M0L2537xFKhKV2VUQ9oY8KKyMJk182Cxe1U/doaDOYHTu+LLdc+X
doWuWpLBjOY8MFUXm2yUF49djJDE5advLTFpP4BEgnzyrOPjEVqfQx0t+w5xmFMH+QYZ74o6NiTn
m3b9Y54W5s7C3tiFDGmXCE0l6cYWHj5Y9+gG6HfjW7jY7uxCG6dB2V6+Rx7FrrUedErhLNMREeru
z2SstSdkQk0fRQvTxrKjsPfMKzeWsmw3r8Dvzw19aQNzwkDriOUc8j1mgiIQ9+lF/unyTG2M2Yr7
ehkwmpWMmUkVPIAobt2HuZO/4x5afLv89DUiXtm3/2Ysn5uT5XpxFwgrAt09QLuFBpgZ2Lb0qVMe
K5E2u1ZaG4cEXcrjpWVbfY9Amq+menXwVs01gQTpksdfpzx+bjukb2A5QvyL71Ase7rcxa0BXH9/
kXEWrU/buJpw5ZhzmNKRovh14jY7S3prEUhpILNab5V4bAJVnaATePhfWGc3LDzziPV4WO00s1VB
0+V0IISTe4loAtOz+/txKOr665gZsbh3VccJ78a1AnwD8jwrqeDFpoGC6BKn7/pVAm3nJTY+TmSM
lLBXrb/OrYKygf0OzQPbEqeOozN6ENQVjK5GmMbuUFTWzGknqLdmT0pUCudWFdUDZPfq2vwIfPiU
ouO1E1tbq1/OR4Dy+Zyr46CesKfKqrA7zS4Chz0X7onifb68ADeWiCZt51ab9JbTGFGAgE5uHmEP
dl/yuoD2hKieuWO2t9WItHW7XW/pVAmQLE8gWeGwgXtOhqOBg7rN6XI/NqZCkzPRWGBZ0Jmej1DQ
8Mk2DOVNOKHRcfnpG3Ohrb+/CNOpCHXHxH3Uh21o/T5UgI449+tddoLDXg83BgVWsdOTrcFaf3/R
Fty0ATlQ1fXhRdgnxK+sA3rPxiHyjOHmcnc2NiMZzqqhvat1UMsC+PlW8sMZuDy/A3mEcYKilqI7
11Ty+9tp5GxyXYtSJkJ7O0sRoAv9BDtt2F8WioCiRTMEqRq07I9qniE1idvZsAci21oQUk4aJow5
0FdScLYA0HPs3KETx8JQW23nlLLVgBT8cTOFEJJJ2A1CtAbfKl2WnYqpLq5xW6coKoNbMVHWG9Q9
Qh/sLHqiHiLQEeLA92hbXZnAZORqbaGhhyIHg1RjzNUiNnCCcbcH4NgYIVWKSctMHFtF4zBwp/zz
MKRscNjO7VQ8tx4uheQyTMmomzMi+uhUPcLtRPGz8PZsAreeLgVhxm2PnYWUDBQnbe4HT/WCDsrI
+XI0bGAwNXVt9mWMRzmSJChZ+T0yL793DgIjugDJ66EjeoxrzoKzM4FtNNA6sIWm31dL7t056ZAG
nYsnUzJl7g1CU59RTNrJCeu4vXLYUqUINWpLNSIkewLKhx7B6YTjt05PoqdMy+wfsL1QLr7c+40E
JwNQ3Rz9Ca+hCIN4EfTjKHTfOKpm3qphEl53OSwjSMtI8RRgNJR4TK9AgUjpHqAl6h+jaGl/XtcL
aXumKAPYgMwZmCOFmA6VF6DAORIBPcJwl5t4fREiEvnrKgn1UXUhPCD2VAIDQY4bydFDhNaavpPC
Xp9zVFF/baBoeqsWEw2ordN/slAbDBSOS0fRZNYjmtd7oJatjkiJAHVCnSQTTn6XNasNYaWP9clG
jtfZGanXl5TqrR18EU8VUvc9DN80GBYbRmWsmg997sBiRDTa3hmsrTbW31+0QX1L2HYeJkE4p+VN
r5pqflLG2ZqPVWXbXy9P+VYjUmJwoIJT0guZEa2KwWVALk9OujOjVW9EruGcLjezNSFSsJs1EBMd
8bPA6IV5NsceHWIVu5HLT9/qhLT1on6VRxWiHAEiXu5DNyzVI9+J2lOeQge/3MRWB6TNVx+8KRtL
mpga/WsdUziJavPNdc+WIjuPxs7WUV4IyrYV71wIvgfVrNqrUpMqYz7HCeRi29gJe3ntLKt4bgMF
GzpfihiPVu9VyzYGSDaEX810apQAk8BWY0xw0JdDma9UDHfvynYjd/zNCR6hojiFGR+EkfnVa5cW
2dn0wZymt+Mw6TtbxeuVIApjv8accBC5nSGl0Avj7aKNP5Dodo5auMq0aZ9bBfZ6lH4wleXj5anf
WLky5FOgKAJCzUiCfrCBzMe9ZtyrJhr06jxcB8tXZZ94dK4wg1e4pZnw4Tsu4eL4WuMut5d7sDXv
UmRPeqpPmIOhsYwaYoDlXBRw8WzsjM/WfEiRHSFpGOE9wQ0TYoQ5YoB2Z94lcW9+6zQgxm+R70ie
6in2/kDOTq1xG3Ep1geXu7Y1OVLMY9OIRByi4sGg6dOtDlv+CR2c5L6MUuf5chPrxvf3Q5DqSqGv
Gc1gZUCLgM5058Z1fpQTBizR3H31TGTH55Rqtjnj9HK5uY3JksGe9io0i4pmFHATMmJrN/afvTnb
xepvPV7a3qtcMVQsI6JAMVPv3ooMbmiGsNrBTb3+EUkd59fYRCjJimpRRUGRae+aCfu7dh4OkYqZ
0+J8Lltzp52NaZcxnsKeOrOLqYOgfl2d2q7BKyukDjKNiBNfnoetJtbfX2ztRT93CRZwfN6XIDQO
Nirob+Ma7SCUw3rEYa9rZZ2mF600pqkPomkptahqHThzhXRX6hVte+znvN05QGzNuRT/49KJAbU8
pK5WZbKlrR+Mcb4ONaw6Uvg7q+iNg4egzy0UFqN18oi1VnpCwHIn/rbeXgrxeiDvpi4N6G0Vn0xN
bW7baar9yxOw9XQpuhukAQe0SD0/TurkwZgW9RaToj3g7sbTZUBnMUX5AnnL83s8D28ca7YBfDTF
6ap3l8GcSYFNggE4JTC66qdbIQrsYvWzs81uvboUynqK8AiaoYpf2nnsixD/AEcdkp0v9Y3okpGc
Rt1oONssnt+0hgLiCpns1SU55tu2i51i72JyqxNSEHM5uIywaKhl2IYeDMMYnat27K87FMp4zR5O
r4Fzn+c7aZpix+JFWDro5VUFUtWWolZzEYXuwpAE1NQcCqwh7aaj49aDfkC6cdy75NiaCSl+o0XX
h7gjz9mz8zMa8OLWhfZGaMrezd3WHEjxy8yi61QnUdCkyHNqHcrHiMNeR6RTZe2apEyHWhFcljS2
Nv6emejWNhbuHEtsdO+uCjMZreks+FHiQBb6oxipTw/iczt32k6YbQy/DNKshAU1buHhtRY9a664
N4vwkwn29/K7bz1eiuIQyeo08vIoEGCJb1swjfecwZAiG+Y9rPRWE9J53JurbnFKPfSNfnnCr/gO
L9TbfJUwv9yFjfUjozQ7t8lsA4U838Oj9aESxZyjE73qo173/LXdF1twbUQDtBR2R4zYrE8tJrjv
u7odz9c9XYri0kQReopt9hf0mh+cYq6DuAdSfPnpGx9clhS8BbKt8zSxNyrliCpTrnApJJzpmIo7
1FCrnUy0NQNSBOulbo4a/kE+4oQVyHeR4ryczJN65QxIe7CexSXokYYdvkQ7PEyyNyPOKjdXDZEM
uUywAEj1kC1AS9DoKpG7Psyh/TSQkY5Ia+zUHjaCQIZb6gI38xR+AotI7b5UQsvbN20R6+6DxafP
HuNsYyJksGWaC2MY+yT0UQaMcInqUfRFL29nmtec8MqHjoyttD1cG+H8MFKott5aZWM81Qm+LrWL
Eh1mO8+15oY7B/iNjyoZYWkVpu7NDsikOE2Sk1Cy5g6pS+XWoQp+xhV9vEXxZT6neWnsBOJGqMio
y7kkFeKDEfqmZb+3DO6akES+Ubv6XeKZe6jbrQmSoh0VGhUrOO4EdRxyzkmPIHGOGt/OUt56uhTt
RsJRLDVjBb2z2TilreeckAs3do5kW0+Xorwawxohx46nrz6voQ3xa8iN/Ao9J9egEPprlgXggvZx
zdWbUUbW5FNRxiEF2riT7hQ5NgAHWA/+2kKECEWMgQ77EKqDfeV97hCZxmRhuc/HOTCRWz6JUf84
z+mdGk4/L2eXjZgxpM/peqwrPJpDxYe3VWGy7EDbueuiLGpPaRGbqz6+Y+BHM1uTvtPRjVRjSFt6
5+FAhxut4sf60L3zvGEMVOwW36MWt8dP2YgVY/39xZZodImxUIL0/GTOhQe3Skfvqwhb+4tOd96O
5dLsjN/GrZcqQyWxeCA/L5weKrW24/c1mmLZGYx/Mb8Tal28CxVTaLcV6v4LIkiOKLBnsGs83hOI
/35UcAd2nrNSHd5HfWJ2J4xRE/UEzmQXNbURF/r6+4vBCDvsUCrH8nw8MJsDbm0N0nPLHqFwYzZ1
KWNMMxqTXCryIWT0Dwo6zWrS381DdN0niowSbdqZYmlksj4B/v+BgwGMNdXpqk+Xl/9G7U/GFHpa
FWlaNXl+F6lnrNq/oS/OBUX6MV2KELNJ9IAxFHmrJMN1lXJDSoGmyPlaMevQb43ywxJPb22vxqcw
E9cdRQwpCRrcoxei6LxV2HQMdGvJfUXx2p2nb0y2DCesAZe3Eah2f8JtMBncJztXsFFHbP/ydGw8
XwYUotiFqZAzeH5Y5+97rbjFBe7GCuudYN16vJTsxqQD4u5mnNPwkTy4Q5UicoTS7FSL6xAaqgwe
tEekr7uKHmC/9j3RWUh2s3O82Xp7Kal1eBiofU+mUULXODt1FQaDiUVGghPQzupcH/XKCUrGC1YD
enShWvIxOsbOR2tUkf52FO+d00zf7MzYuyzf2HRkaJ1RhXlbCtBAKPpjGV6j+g2UszoaetKd8TFU
jnrU7+2rW+lPiggM8sLabATFQxFrX3QDac86CZ2dQ8fWpEjHgjRsuadDfda3oFKf1GpajtQSK3/B
H/x8OSg2OiCj2TwnKsFwh/hwmLb4aIa2/qhSFfIvP31jLjQpJnTbLMdSYVU1S41Yh8D9NMAFuqWK
i0p3ZukZUtUzJluXm9vqjLT5Fwoi+cVACEa2PfvNJMiAuVntDNVfb/3KApYxbcnAJfAY5eRztWp/
WOOUW7emmkw/low7g5s0mt9hkH22Zy15h++HE91iNjYjeOzNeuxDavuOPVvWPKQ4PzxgEWW7GKya
fXdalsb6mLSta+686sbC+es88WJXTvHz7cVUuD7XpMnnsU69D0BZWwr17VQGlwd7qw1p558mpS+y
xAn9IjEx9jN76zCZ5XCucffdmc+tJqTtPzfqKB2XgVDGTB7X1ehtMzo4a6Y7x+6NjCTrO2ZYiS7W
rPHV0+BXkMc4awvAaNkwPPUIMpwuD9TWqpRyRDZoC453FDkcTXEwjpmqs5pY9fG6p0s5YuicFEs/
C/HyCYcgpYjUD6Hq1O8vP30jgGW4G/frpROK3vMzMz1aSgPxKLKdw+Qs+K/wIdRq0afLLW2MkoxG
dtzISIqJtO0gcfpVTaLuRhdx+OG6p0uZoTdRoUUMlX5E7ifLEtMjPs/xx8sP31hG6vr7i2gTuCOp
BRr8vh3r9+jfPxiGft/DOxtDcw/auDU8a4i8aKO1lUpx0fL3FXgeNw7yV2+mpbeeL/dg6+nr7y+e
jgaMruNhSRXRwK2qwEr+IETonS8/fSOMZaDchGWFZYoeKGs4dJ8N9Ca/6kuv3NcN7j7XpQoZIqck
GMm0o+f6U97kt1jd46JlVf25YrJ3Im2rG3IcF+FcVqXlUivL7ywM00wt/+IU9c4obc2BFMijiVnS
2AnPzxfbuY/yLr8NcWHe+S5+dY3qnoyMc6GC1HbG4ctJM/NuQhH1zYhCE+YgM2AXCkmef8Vk05C0
5WO9a4DOLCjpRu3XYix+V1T1AbLLHoj41Y8qni9HMj7IyBdnZFMhSgysLODrh6S2nNIvReatjjVY
zt0yP2pzE8IyaFefXmoNl7v36izpnnyHb2N9gYFw7PiVzunSK2bloRD4Ylz3dCmT1KFnZGls4sEI
CvNUR4pxWhRU7q95uisrEWJ3taxiZViroxU+HCZRZh2+DOl83eC4nhQhbe4sXqGOhu8iM3yqtdY8
KmU5na57fSlA9NRUqsVaDOSw9CGgIlA84YB2FTNcd2WUWT66DqAJVfe52K1PMFO7u3LxxDHL0z2k
0RoCfzs/0oQcGsKImroydX+ws8e5N98ZuZ68sZv2Y1hiB12Yg34jZnVntl9NV7QmBYrRR11tO6Xh
c5uMV1KPFdUUmkXg0qudWH89qbgy2GxIjThuoEsReV7hHM0yE589Nazqo1GmoOdM1W6vEp+hO2s3
X2xRLffHLV5tml9aeX9y1cI6qoU+v0Hzt/jmDsa8s8q2hm0N/Bft2FEXplPo6H67LBhDF1yrdQes
XWPjKLq8Ha7KI64rHW1RS+1wf2K5jZ6XYuqbh2gWD+VOJ9aXfW2l6b92ouhVvj5aQ/WVwsWH1rSd
E3OT7myEW9MuBWLeTlFrL5OOmW5Ucps2P7UqxmJQJY/lLgNqowsy0itXcqeF0677SzGZz5SuK1xT
jer5qlziSKE4u3GGh6mq+XaTDs/CzNM32VTsyaSsIfbK8MubxFC62bRUrYbjUoP7uega28cVKOzx
TozUj2pcDwPVWSXcqRNsjZW0bSSGbs3pMNLeONq+ZfbFsXa87qqjgyvr942WiQRT2ml+1iX52bQx
b82tm3E1xnUcY6/6t9WH9fcXcTd3kevmk9D8GnO1DzOifo9WO+5VBjai2pHCrakc9vKCPsz5nLzB
tsa9VyttLg4cqa+CiOs4K/zag4UjxwSlW/dd3C3fR02XvxE4LHy9bsVKe2uMKbWoDHwU0SfNb4q6
Mk5anO2RAbfGRwppg00bjwlX9ae2XG5yz8tb3LPm8A6mbXcVeBMaxnqkezHF+ewCzNF61R9zDa8Q
xEPuF3O4SjiGp0sh7VhN1OZJrfGZbQo8qJbymW/VdO9sszFCfxPvGyurGjCp9V1rbBDmsNrTiBIK
X8CpulOOeP1o68qwL8dK+xhFBaZYEc5zJYz+iG0wBoHKONwriVGiN6Jmd60YsufemPNrSr8M3Nrj
F9PiKHkkkoJciG+NqR+aura+ebPWxbjvGvZ0vrx+NzYNGQ4Wm60SgX1hS5qN+VbTxuSs2I5yMy5R
cy7xWd3pzUbulYFhS5Jq5mwpqq9hXzoFS4HKG1XTssf1tXfK+kxRPtVBw69H1Mtd20hdsrZfBixs
EGWp+sjPzG9VAyhL18fNzXVPlwJ/cZzBVaOV+Ta10WPVKtqnHJ/mnTW39e5S4PdJEQGCSnRfc/rm
XFvxNzSp9txGNuZcxoZZeNi1FL+ImcoR/qQqXlCU2cJHueO+BUFxFVtKd2WYWI0lEcrXke7jhqni
Vj9XKw9oj6xvWH+dyl7Z0GU9P8Ut1QIQu+5PRhT9VM3Rql202+Y077npydvsMamBH9xaUzbg2N7M
83JMayVZPoRlmw+nOQ4b9dEa8Yc6zk1ZDGcAzJN39IbSCtGwLqBMpq1Vt589ihb4Jc4pdqCq0qeH
iXuFLo7Vo+maHxDB+NI2833ohMX96Bnhk2v0M+LQTYsfqTMcqyGeDo1b4/TdCe2guGI8RFN0NyXt
F61Wp0Pp4VWT4ad8tK35u8gU9IMac7yzF68Cn1m9SaNhOnk1ojxhFgaj2ccHJVPqg11UIVoijn4u
PSSMKgwRq9HDR7f8XFmqcpNl4s/BGCd4Xnh0Y4nzlIzLj7IOV1UY7ZM1Nz+QePqMG+Rzp4/2MdP7
5TCo3XiE7Gkfq258KFsdDJKGaYVC9c/SEX9DUKk8Rql1N1TKOzs2sJkd7HfIjXWHJm3e9rX2PtOs
5xwbmYOlcwjNhW0dG6dGidBWx2NUzd+WaKrvFHX63aU+cHY8lKo6rXx28+xT7GWPA39/RmusOeHD
PfgCf/pjnc9Gecjw0ibTZ/huJ+P8Kepa3Y9MdpQ06t9MofUhTCblNgbI78Ux3u+2+pR6GIDCUHku
0QE7VosbIcJe1ydOVQoGh41yU0UzLlFQIxJTrQ69auOjVUR3vTfhdOuAjmqNb6kVjnCb9B8VThqq
WVhvlaoHOAFpq8uN+AgC4YeqKzUXjHnud4N3H4rpLu+9O2Qtv1v58qfSmrdNVhj+ZHYujqQ58pbh
op8mDqYHI9fQhs2r4djE2dcmdTEJH3B1rDFW9yHtp7eFA2kIs1MrgI1c3MVTi0V2gpa8YSB4nsQP
bYljgt1p1sGy4KCaevxzjM0Mgcs8euoj8R5kROprFaD3rHPqQ1VMOWaI9Z/AE+ZTh4/l2cnVZ+EM
05FpwxNlyPrD7FVTsHovHLQQw3Wjz/OTxqfdoUu7T7rVf6jD5tFSNArQnafdEEfu0dQn3M3d+EOE
wBHizy0muAuEEBVkvI/g0gcNTA0OtEC1qnipoelq3QMeiW8Iqh+OUAMnctxjs9a3BzQLDkBn9LPS
lsNBR345Nwu+nzTxvbesr2YbYy3aW3ihwXk6mTqz2Eful6Es2nOpZtpZUKI4JnieHcwx+6PWPcTS
lJ5KS70cWq3oCLryh1nxnTfPytvG1DB8cFGbGpbbOcL+08P02jK9G25Ks/ul0aOjZZTtIRyU+znO
l6BZ2sesjd/jFvx+sQkbkCClXykkPLUu/9Si3jh6Hm4SVetytq2so+V03o1ix/1JU9IFl+8pPQqB
bbSdL9873FgP/5ujK1uuFFeCX6QIIbHpleWsPl7bbo9fiLbdDQIhQCAB+vqbvk8TMTNejkGlqsys
TPKzLYbN38dloq8yEU8jrJVL5AikWYPylFtKEaI7L0k210t4iKvhezZrCyW6SQqkr0cwDUGCsALF
l3nEzCMnFbBVynZ24qNsimEPm8OCHMI8wH7deUJeOmyvduTv9uF9H8MfWMXJ17DHb8uEVGOOLRW8
KRbRvmBWj0EIRbRIN/kCOCm6jBZ21ZmhVfzfiEC038FssNJdtbDsCqoA5JtB6NyTgOVRmEcI6XqX
kWrnfOmW+LbPqblIy9vDXJv12UyoNpYuvcuTcGxlnmDdockciesDjn+955w68tY6eFEmyB6u8RiY
OapgC08jZNUXOg30NGNP9+B4G+LGifFbVN76S7f9GKVWAQroRsfmHIfh8hLtnTG5qFLQgstKgLyN
+3BHRxM6kCqRDDO+ImI3gzRb3FOru3++aaIrItoxQ85DMhwHuCsVIX4s/Odj3lwjy+TJLSyxWYCR
/JHwMPivb9x8rVLb/xPNVD+ZdIxegjptPYwgg+CpFvN+r+GmG+VpNPZPYVqT73Bf3a9arwmebkoe
Ii+744od5Bp3XNReZ8Rtdpke9X5LTDcPtxFuFNhDj+L+J6Kc8zuRLOtp5nJTh5rM/IQ47v3E7Ox/
uVTY1wXef3dkByKcwfEIifZ9vVWFYT+LnOMe+b40LJ3+JljzsVkDh2wsju1Q2G22eiFyno6oEPfN
Gn1Ny4wvnuY+D5Ros3EZv/ZqWp+7catPNYffHVJdzOMII5MLSPIbU9OecbYd05j9rhR/SfECZVC+
GVxe+EywCdHFaKc3wiQrwO9K5Dvg/YtS/e4b8uXxIl3Den6yLeI0KDYafnUUmdIuTuQFC6hVhj1w
Vo40oFm/I8MWZfw56pJLFbE3Aq+iQ9pjVUDuer9IBMll0xq1+TzBW05NYVMkSHJE2ZXmkWgXFhFC
lHJceX/mVj50ZECJNcmYp2sSXPfQwO8KYcf5T5ZyO8DNqR8mOF3o4LDUE72PYjbgLsdhnWDydB4S
db/Ak+uoh+rXtkQ93BpZGSpiCgRdR7jAncmZl3vGZv0118Jl8x4jynt3DkW9X3D/YwhB8sWx54PM
EUtHMriI3Su/1HnVKSQY/VxqXiSs6Af+KtU+556ivRjs1p8HOKi3O/6WcZ00WY/uJNv5clxjNP5T
OvtcInowX+H+UYSwAhp3bFS3ykM0Q9WfVDr4JQ5LXY5t8AYFdIecp0BlbtFIF0cmNsBS4fKemA9Y
8n8DN6+zudv3QhhyiqMxhc1qhyzzFj4mEOW99RAGZINiz4hQHC5TiBWIYYmQRN6rFDctb3cw5fp3
nSw9PhoibRtE2hzGYexewoWjri3bsa81PTjcb9nKq5sbt+HvtnokSfuUnkJ8yANhY3yYjIpOVcPI
cW3W+E3Eaa/ydB4TJJsuMCTCGnldwGBStqjyezs+DR3BuZjkqmBHiUW67hYNXJtTypf+IP3PccFc
+GPzudfRI98o4kdmyA/Bx3Zz8oyXzBWMzemZi+BndJf62/mpPceN9ifWLnu5Ixf9D0VQXZ4MqX1E
/DKHBaZMT8j2Hs6TiPwL5Sx8mNk2PFcwqWsztkTks5Lz8LwFYXUPUWp8IGJq3nWH5UtYRVXPsJxb
igV4x0MlGv13XfYG+deTv6WCL1foDWvQ6ZMC8lj1CFanrVCZYSsqxJj6l4GHkDGlur+63a0zrmV4
aK6eiiutK3oEq72WKzYPnvZdroUViK9BZZzsDe86e5/rbv5Vj+hvRtWiE2/5egyTfcQRjpu3NjDt
y+IVK3u3p1m7cpXjqaDvazVQMTMP/JoSj/TULgrwyu7brZ7HqrA81q8ukOlFDVEjszRqxgvHTX43
IBpMHjwfuqJu6zTnScVyrda2gICmPkAJER0gvrMl8x0/94KNpWyWP2NFqi+NMOsvtdb4O9WclTGc
2T7h3C0eBBBBvBm2e12wrP1s+s4cUlENZSd0c5RLNxY/z/mm4V+BziJBgH1VkdO8IUFMIVrz3IYG
HDOP18vepQrNjg8OxsLcsoG3V46WZyvM2IdvnPr46nB2i3Tmw/3olqmQZFnBQ/TB42KSPp9/1Fi2
W5Or6mNW2CQmTyKJ4pNa9gojlRYomXVVsTekRQgE/GC19AGX6rKWcLRTEjZeydhlopnp73gBlZ/5
XTe3tk3Ipaetet4gyVozVrn6EZE90VMdefsdbgt9W4OIX9UWVH82VgW/GfzrgzcZ1QMA310xrL/N
uyQfSYc/5mEK9krnBE6h7KMVgdoLuYnmEyFwbrzJYBzHctirFR18CklbLpuIvMPjrFKYT+rut+Qd
Ab9dA7S5BC4iqpS11VWGZp2HBe9qu13wmqvpwlM4b+WIpP8xlB151f4LuQGLKEm3j5lqErnDptrR
MJtFZJpiRnY8utiWjVO5BgKO4t3Q1LlFyCWDg3qTkJOFoaH+yzoYf15hHNRWJ1UhDz2TTrqPBGZf
D12yRFUJe6w2vtYh4uYPZiNBm0n0fU1m9nB0T86HzP63ABvfcoSwoU8a9Ly051QPIkCIWdLPhUGN
mZ80HETgsiSRg4mLI0Em+1rXGJFgtjrSYt+qDa9fh0fwTHANQZ7dGKwW6tQKfQzmJvlW2CZC6qlO
g+FuZyKtiipsRH8JbZfqy4AUwzHTPQmWXIx+8vdhFfDuuPhB3A3BhMZQbsaGT6HiIbCkRmBk8CJa
cGsmi6R9SczcOpRl4l/EpHssCUbcxXnKQ28PkvAgPLh4256rJiD80xqYmWYsmmAGCW+6sC17tO/D
YQw30j0hzQQ8it7gBVwM8MmV8Hmd2il3zMXmOAQjHz5paxeKDvMnLfd19JLaZyjGeHvpzChB70xQ
W19SGwRo41aoul/2Tm3pBUmPQX+c9nnCQ2h72W5nLVQYnCs1Luk9YABkq2VqXpnIEUSL+GrL8dgy
t1YxXIr2dmgwfvbmuxmTXd/2KFr8PYs1/DMzT5tm/+QasYB5RVIUBKJNkF66Wts0E5GF51sEm5YJ
ZDDKe8m2BZMBnaEjyzrSqNPEKoS5IJEPXoJy7S1qF2T3VakYoRFUiZh5sY3kcA+7Fczfi685Je8/
HpH8YFmAZpp2LcfYu4/ho60sx3IA6IssWkla3fgeMlU0GnXjNMx+dRn8afsOb3u74qWStYhLxM3P
BGhHpIdzypylnxV2nG9R19MZProwOMhoGi0NPtMIMt6rQOwHCksEhqE/0BKvtxeTy+LJihWnd4zF
f6j8bjzMwbL8m2XkPheDNYJihV67OrV64fQ+HghLL4xB2pY3hm4OKdsT3+5gfuGDgsxjo2/S9dFS
biZV/VkvVR+UiOHgGg4iZrRviJsN+CubOWoYbvN1z91cpxQ+UiqpL3HEoe0PCf5RVtj8YXc1vPuf
5k6A18S4Wc0H3MqY+zi3XXtryU6Si0XDhdwb0cEGE0cwcedGb/ZXBS/p30TWrgFSw+Yod7QCGZFj
gbWeD5ikx/3Lu4aH9yBPm/EvtmQD+xcbR/j1BpiGIMGNCPnFvNJ/kNMQimIjYuEZEhK8u58o59ND
v40AVeY4TckjvO/MXKSVtBItFdUgy/tq3XEZsBD3gvIMCNM2ICAG9q26Lnb0MigFVjbykVcwon6v
aZekF6nr8XNrhZRPoWYTLHwis/TloLVackTHDfvFp0sX4EGZTpWAERFzsbOV+3tfjet+dL3eyUXF
e/d7quVSP7nVOJ5Zu67jGe8OgqZ2L0VTYJk32srAr8N6ZFMX/ONjQ//OLsX/1wdoEo+Y7ebkziRz
oDB9r6hFvrc2uk3O79vZRstALyP3mz+HpjPuQMOK6BvemCB6BuVggV3VyR7mNoJxbBmzSdqiWylm
eY6j/gGbtXn/S2li+19NJHefAT6GK3nKYwFBYGKxpuSUiimiLiiy4KKu6c01XHTqiyBYElnG6zbO
d1Fsvcx5HJL0rFgfU2jChpQdx8BhGBAAbzB5kBnpwA08bb7jGQkURTgOJsQdZBt1B4574Zd5Gxec
YY/7qrBEdVFZJb4R5YL4N3sEMGdR6quow1sPrTOC/mAyHZZpa8RWyiGZMCS0tSEZGAWKyAEFGPaK
ziBs7uoOI0XemtX5glqkMJcsDMm9m5SUR1FD3J8N0jdgKj1DJZs1jdsruuZxOWEsDOej40OzFwoV
H5NYstXyKnXou4LIjXmgZbr6Rzkhaxm3E9OFHDr1n4ra+q2rlwGpt/vA/iXNDlixd7ZdiqlJ+FQ0
duVPO/rWvz//En0vzJXqMmoa0hVxONTvCWTVQQavqui/JaSdOW+sicfC7JND7W0Uso9yJLrwf2Fo
1qh04OAMxvgKqBrjDboj4IK1vm5Th++eLLZtj/McjfLitirGQ4HXlmW5rWB0fhgS0cTw5sYxako3
V3P7/LOk2pxNTZRByY1r82QFnAtykEJBfIMLfAKcdZ83RN2HG+VGZ0uvHLtgEI6SwiT4vLBflgwt
eNobzE8y6jxeQOwGY49i8m+jaxs4lWLijzMiYeP7YbpBuUcOHd52CMMh7F4oi4KkBlS2AzQ2crHP
STtQhWlt1tEv1UatOamax2nphFLt2UyQb34HUZ0GFwGF/ZrRoO/ad/g8IjIL9TkG5Gg0wx4WDuRQ
krqlyLxc7VA/4AKDZ2JLSDroDFpiLFWhAQHhf1cNWHjNd+x04mCIVkxfeuAxHMDh/r/lHR/8cIWC
EEm3qIR70+cxri+T4VIfkXiJbhMXdzu06xPGTYb/ULUgZw49wMQHdHRDfTCAmJbMLtuwF1NMt+Xc
oFsMLiGs4qfLAGQ1vPRMBieYL853CjpsfR7UT8SOZdxj/IRxc1pyhELXp2mMOEiHIao04jfmLjni
20Yv6+5H9Olq6GIALNECuKNzVZW1LeuWIg7CCFDrqoz5XiKLIDz8NWX1BNsWQIV6CKOXYVyTAVcI
UM4SOgtknIE4XVAVJYvaYoi9nC9rOlbvEtdpc+tg5xZiOJUT4nJxlMV9JOQUH9c9GG02itQVvGbr
Fcuka58tSHM+TbMIvoGI00eA28k7Q2TYj7fyOpVbNzmscqnJP/00uUO2NxpCJRkDlU40YkWaaV+H
rBoTgMcy7ODKFTXPIoo5ViLo/pXotH7HteKuLQxhflUEuRDZKPV0HL2f0E+2M1yj7Q4NX9sH9QFh
1kkZh0l3oys8dTNUJZzeEDUfdh0LuZpgRQoD8MeuKQ1SDD/baQVG0iH39g5OzQGWeSyJAB9WGy37
itoZd6ygpUxX+9YHTFsMRSZ6UzOwi8oN3Vi2piVlsszm0uG5gnxIDcXLUwkw9nMLAzaoqJPDFG0r
ZmtsqJegY+3Dztn0WnW9P0TAKPSlq2psKQXWAlkKCXsXtfX6ME+9AvPQzCnDULABF2Ypszs6nnQ/
xR6j2NMY9tMF+1mYiwfa/iIw9i1jItvHSi/kvBGG1xAJF7e6WyNsysbpKg/zmjjUPM3uQwkGoXYB
/QNLBHtcHXY3fkr2a9tuUeFBfl8jP7R3DD8XtWZsXpJp409YtK0+qBn+6TFtcreGm80ElqJO0+4o
4qPouAL/XQWKBEmwPsBxSYFDe+18CI64ofCR1vHk7nzLkk+kn6PgdGN0EHU4f6pFzx920vVlCZvl
WyUpkPgtZUuOBOcaAHWqt1uCIeUPVOQMNXNbjTrsc28HALuoKTkiR8a9QMBQBX6DThYB8S5iPpt2
JLydrUxVWmpTbet5gMnresA4/9V6+drK0JQB/JLvg9irNA80S8rRkw2dIOa1QzIOCy29TPGC4Lwx
4MP7+pL6unvfOFeFWOqkrFPXvGBhQv8bwcF8pX5h31p5NK+boh2upMgUdJqRzmqUM+dmpc8InAXJ
K/kXw0V9g3gMnLMM99+8kyanRsw5zJttoThH/rPtRR6spHrlifyxfut2X5odORlNo6IcrJHLPAGy
lKgY2eCKCwAL8J3DrxseNgxqpdDVx0gRposoj/SwUS8BHkl1wP27vI9Vh/6FSHtf++qUbBEtYYM7
ZhHxSKvs7XISKnEfCIIgdw5/tm6h61XRfT1Zq40tBYZoMEWwgvn7IxH8ZNioKefER+U8w9ADDt7R
AbG4dEKuSJp8KViKCxhvwT8cNSYsDQntncXm+HlKBnFY5ATlCEI3cvCQ+OpKdZdOxuQS23Q+g30L
Tnu/LfmGTgsJbFtcMJVWr/EoEMRDgxjHMsJQHkfiCwaSGgHsmN/eO8I9bFGwl4ov9t9co1gF+sew
GgRHJrC/kYGC9OgYFlJ4dBNH2mA4Xfg4P8Y0bM+z9TO2nzecRtKFDxquCgo8Wzoe4Z6xIYXRxj2E
EIN/RgsfFTB6JqVdXdNgaifkUU+Tu6ai5u+2sfbaYMjKN0Q5Zmu3YIBmrd6+fOrXk8bS9h1h5LMP
2uTNuWr7pef6KQ2pvXMBqK9BbhIzEIwQJH6nF6qi+rxHI1JgTD8dxmka34Hup4971CDIiXZzWKQu
wr0C96giNkvcl1PkZvpraHu8S9QZdUwTnpb9XDcFXOx0AxYImXNopsLSkYk/LyoSBZsWfWla69Fz
wuS51UlwpOoHz6hmpLIM4YZAUMbvl7G2CNZeu3uAkvrYBDooArH9qdEV3GDb2jz6zvFi17U9NYZt
Za8x2uiAiBzm7p/Vzu+becIME3QcHulblyu4JvxspNTHkFV9YZa2s7DsTIAU6wrAIjD1HcwGZQID
HVnxGIswbKKvdSLNTaiOXZYqXhlg5x/Qf2XVgUFaXEgQcvjVZBXnzpr228SNz2K+dG+rYahLYJjO
PFmqv00bzNdoZONlan4YOBGG4Vuybxw8kcMonydjjYWEag38bfuxr4uQ1XhYMXY+U83D9yhKRotZ
0qCNSzjWLjfJfgXt8NJHaJrzFGgRQG45ObgmtOBdkg3lJRs1tNZZzaeRZsE4WYfagd2H3dbmG3uK
/spc2xXTNsQWTN8MD1YAL2eT8gq2jZ4dGqfOKbXLC4Fj81uw1/OnbMG1wVKdFqmOUfg9bKLFKs1t
sDiMco/1tQ9Jcu5t2+Algbs2LDnr+iUUXOE3JDB5UvjW0HiYqaxUDHovHeayZvULd704rGQLdxCB
aXLRjRAAI0jLy1Sx4WMIg7Bo4EyRR0Aqs6FOyD0OuskSQPlfPiT0ZdI8PoUEhdCsq7g4LEEeFgzy
V89JcgPsN9+GfQbJhBgRuJXVeUIq/wfoXFNS69pHytVr3wfqsrVTB658Xj/MpJ6M38FyjQZOEdDa
HAdN3BkdGfJf68DHh9aHrwPqQtbyqToZBEaUVjj2X6P64HXvkGld0bF7j8NWHbUKAnTGYDUgQENA
DqX8H43Tvwv2FsBcTFNSrB1rweoIcOui7Q9W0/mmgmg9RDBoyEXU83uLCo/baajpqW1nVUAwU/lM
iXg8pj9r5BoB6VefquUMiUj9IQByPTkZY0lhst3Hxhd31C7aX9I1Hi8+WEjZajk+iHEmxT7Qt6Dq
RNHN0pcJ0nSOgWjfsWhfZRB6yCIlOKxMbgCGG/TVjLfJAySG26Fq1vqmKvGZxFw/JcMPyCTYtF5J
ncTXznYg/oDbPIVyXA+udcD4JeV9PqDlLpt6xJONVaTRh6EOAqMDopYKOZcS2Q3fYR2weyIEOdhY
qqIVGyTL6IgvIgpibOUhrioAO4dpDu6yDfaV3sYGCViqJyWH9UfRM9HfsYDyFD+E1186Tf1vYvgf
1476fljVU0/38KFlWMw2wJruQBdEpenX5hRGVfQGgwHxEfm5ut8RspX1chrOm2L+Br/G5gLlZVBS
qktITJLHFr1gScjgjoHG7ZgxQ/ucatAqg63+6xMB8NBtw/dgALRsYQvMRXcGUCJyqn2og3I1oP90
s9gD5uLqDhNncpqBMB5wLnD3A4g6T826/90mm0Le66Pr2oPGbjXuc1qHEAVMNj5HatdgTOTBTbs6
mN7wQwjR1rtE2ORhbtO3MIZ7/Eqn7R5KelF4RBMibga6G6gUwNpglyw9OCgO0Tfu7gYgcrjveDuf
SFp3V+AUTTZbNWKMHhXOQ++RLwV0dRYOjEPs66KH38d/E1KfMckNqmAVGiCG0OZ83YEpNLhd7uJA
vCostkCAM5s7AiLhpYYpfI1gg8DesUa0d9vo/ySmId9oMP8le1AOhqvngAf+PFfgOgijEcJBg/4A
9QdQeo8+rGlmBLNU28nE7s80Iido3meWg7Najx6WzffYsiDAwTqHNKQhJKXx8RcOTVv+ULN3Yqb2
hPlrRSvRqSPQ5fCFgI46cydAH6jkvYvgcVWJzmF0gI+QY3TId7qbc6B+iI0dtMm2rRqYRoSAMoz6
vxB/hcRztKZngTE2t8AOPoEdgS7GIuB7gqSDt93YHl1uFwP+mMkVI0d6jtATP62uDs4GhekAYyqo
aQgGzZtbRPukvBfvyPmUjwpuyqjvUFxV9aTPoMPVTZrpIRAuOq6T/z2hESiBcNZ5byJyWipxP8e7
OEAq82Vlsha0Vs0bQdfx0EXoopBptxy3RLnLBorghISW9zrA0a9m6xiMuru+AOk9FhD+4x6Cn/Bf
CK/MsYnAUZF0WU47WXFNBABkKjS4EAz4bzuomGcNOJOLTIXOVt+2f/0IDgzO1rpcQ6LymC3qEIDO
RCfStqjumAxgqV2fKYcCSgGIaTHENvphjTmg6Tp2OdRbM3A6nuQy0OOdriJzZ1pVnffNbUfqUixO
6YbkyRzxu2SlCCUNYeEaxGzLXU2CIyYR+uhTbM+vURyPWQIQ4X1tQUcnSpNia/Rvj+ypr4RupMoE
Yq6udFpTYCPzE1QtSfbjAV4kVfSXbxUeM0v8ca7lVrQLypxKFZpSvcwHTzdzCCvx35hCkWRaseYE
sxagrNE+2J9Pukn9O5UDPaQynZ/TvhK32ccmj5cFhJv00UXs9L8IoxKw0RkAQ9Wf6TZN+Uzk/R4r
dJjBuBS8XwGMdtWG7ky/9ynaWevNLwPMsdhWoFgQ7/ui0rL/E07N8JCOdZX51G1vbYfNr4BzeekQ
UHxWafeXIYADjXf82oqIlQnfODQo6VTwEUgOIoBpyUYo8fS8yrutsifiPHvSsGApYmFaXFk4aiut
d0g4UEyci4c8bgTHx8GYAXa1y+PRNSfRsQC3C+vuONkAswS4xykNkiPwhr9zQFyOmNf6OYAn/p3D
W+izakvswcOWt5gHA44UHieFhzTp3EPHkANqjTOt+uEyVxwpruMGPR84lwxIsz7rVSFztcXq5GxG
LNroZD41tHkmHvYJaaTNdYtCerdsrv5AhDW+1E2A24zXpQ7r6rB2cfVmkUeaVVXjcQ0ty5PFNX6p
Sf8xCXC7y+KxdyEVTpaHLfw4RTEImFRdFWGf8Rb95jHYnq2OgixgUKZCcFAKUUGyBvkz7goyxkel
A3ehIY8fgqhNbjAiZje4oTbI7qVPcxu7cwiVYSGFGJBVG+rrQgFUhHZrM7dDluVnB5yjhhY97JC/
t4UqzgRoNAgkqD4D24VSKKiXjAcYURFD6UoaQlWgYZOFVI6PqoUOAVo3mtWQnmQ1FBKZw3pETuIq
RiPZ1zdkBYm7FpfgQxt30anZqvWdDnuHUWYKhocfC7TMmt7FKE49gMwxsv41oRITWu1YCRSEmjsI
78QjxGMQYQTMcOAoK1LqeHoBgbc/VrRvoJykB2gZzE3X1T/XBvUvSHGiIrG4DB0L2msDzwEQjdOS
18tmnmUs9nwe5QoVF9kOwDarO5CWQRZG4NVkQD7rGYCfWwdM9VuNwOeB6a2HXCoJEWStPi0+7DNo
tOnc2FrmUbM8SYMH1tL+tVuX8NhKqORRCtSRjfoP+Is2j2NyTXtMU6D/E9iSY6tq+5A/0g0bu+UI
w2KV46+mQPtGIUSf7ecP45rDZ5Xjqo8/0nX6DMG13iPgoUcDOl7jJLi3Jn6MsNCNmLPxdef+yS9o
hdkKiQtPzSEhy+85oa8TdXBB3tBm7J48jrvH4pLSILKFtvd4pTiYAc7zaIj/ajPJo0lJkIccQDhM
gZZMQxZ5RPDYrd/k72TFaOTdOGVJGA9/KVx87tD7wgQKOox7nk49hl+Iet/Tzqe/9KYWCqWrwHjW
ScjacKf9DuZlPqaTm06RkqIEoxLBmF+keUcgwoBgE5Ly3HdefiO0NIAApVkJQvwwN5MFEKk3tQ3u
6QK21GDi+QdafbxNPboCTXncZRVZx0L8Xy7Goa5qFmfgqtMZUE5hXEA2xoB/RDUw1TFZPgRsvRHl
bjEe7No9U6gI/wReqT+mNj9XvYuvpgbqBgFgRS770HM0Nzu0mS6Yw78Ca7f/hnqA8cUAVTAusNi9
BT0WMFBkCJxYyWwZhY/2OBwqBPOA1neRyTnR2x8kuianFIYZJdmS/Rw2Djqd2M/b0zLGE4j6dTqs
YdcdK1/THH2lugPUyW7ttsrTvpoeLXY3Q9WMPVx9CHgV/4PCQZ6XDkRXG4/IjBXSnlqSQIaiUVpN
J/jTgFb+ss3Y8FznYS1C37tf8Up3QJT4WUUa4agSqPrfTLQ332AXkZnZ9oICyNx8/RuUjX6Fw9L4
RptIlNzC0NkOZL1SSkekXK2dz8Z6nL+d8KPJ4oXuwYHvEpIxuKF5X85QqRI8XTkhnERXyQm7HfMX
gY3YkOFxdhiiMYyhk2huGM3IlcAE6Q6YpIJgrV0YZN1esD+7SKG4pLxdi73u5EMVg1LErTNCZoGG
875JF3bsEa70XE8zTQoE9iZAlFrgHJh2WZY2Wr1BjTRpcPPJgmF8l07d7X6gIgfEMwjINTq9nkCk
DX+2mqq3QVB7k1AaYLjzkMaeoPeY+hw0JPTY8dQna9lHuwAVEiUTvFoXTC0g74I6o9PSgNVpKDzw
m1bVSz71U7i/0RU9bya2oEZcNUCbstt7NIUNjtqSI2yXA9SN2vAQsNVZDCfd8AVlazKVqVgZxoAx
sU1O19ViG79e4Hbe6UWWHn0goB+1YFJAU2xPU2j/x9mZLcetJGn6VcrOPaoRQGAb6+oLIDORyZ0S
SYm8gVE8FPZ9x9PPl6d7ZnRQSuYYrcrKSqSELSI8PNz/pbwLWsPa0mnUb8qcHtYBHwHH8iqACeZ1
r1KYJjVNeto/ZqE6btM66YVThEzgSacrsDWLgWKYjh5PQsI80rdmwSrPCQXA/EsaRFRNm4JB8Vrq
PsOmziqj3EBbHOzdiHJWvztmenetKKWzrRu9uQPo7hy6NrTKTTE1S+6BfFGcTSIUWsTaEGc66WQX
v0qnabAXIgEvtnNmTyPglmWGQpCYrXOw4ti0FheHVBALuFYGdUB4axz9DWhpl97HlMdmFxiPJi9n
uzQ1D4iZHLZIkgS5N1gJ9a2u7JKeLl+TA3+j9LvcxH1aNmgSkzPj6dDznQLi+LQxzVIPHrtSa4Ov
U2HP5XOU5IOeA1IYs2SHPL+mfKfHOvW+haM659Aqm+vELxbMDjbBUMRPSZjVd6ji1g9xEVmZq1C1
v2mUmKckrpIqYZFh5ZtclJS19XpqnugT6fGGqmezHIZ24siUz130vU2EFni1qMPhoh6jZt6oOb7u
iNGPbfJGm1fKe0tYanWrB2qQ+SM4MDziWiWjf2CaQDZRVDo2SkboxhdBMB3h3DNZO1JR1fIop1n9
MWLk7EdKLTdCqzU3i7svaR7xJqGa7AOnyDdFVHUPFvDQTSfqew7c06WZ0LNv5NSScLT3CUaEANPt
cIIYYBS7qU9UtwDrukHajyosD+pRPy5vlkmQUKRYUoMBdWjBGZWYXTI2as70jbd0tKdnYx7u2RDT
fawN+kMrjelCDqF923Z9CHmvBtG0BLUfVgYht9e7x4USGw3p6aVXAYCFKcDkIhqjjU37FVjmpLiR
rSV+WrLfkyMm4EHK8it9KNJNOaT3k8CnDzzCsLOtaNlMWalcjxLzhdKAjD0O0CmVCdgJ2US5U5Mk
QPHMkuSuVqPNNx3ni9vQ6cZx69SWeKZVqRJhS9pYWlDV37tkHg4VaJCBHL2ur8BJKo1XgKzWPBJ0
7CH71t4qcOkFTBiCnZvVQfgCxLO5ilNOfSCKxHiD10QN8H7qm/dYpWQuQFYKr3fsWEB2ySAUZDGG
C8hIT2wTTjvu9NbQbh26GdQpmVD0Z4evodF226EcMm5YSbD/WfKg9XV4aMw5PzRzZfyZlhpJoVZU
t8UcVVcBWKyvpqGal1o0sGuMGrYEQ8OBxRWDrCL8lmXldaE27JC65MAGjA6lxqU5pv/04V4mS0s5
VtnlctlMw/IiG0parjHPzuQaFlimhDbegc2w3XJWeTI0M6g3jdmjz4LgzI8mBZJTVZ34Ksk8OR/1
1kZMRuvaFkhqI1TtJ4uqvK/FqK9g2fAlcJSXEkABLbk02skyu8lL8o9lXqyDRKhoR2Q8WMDeNrFt
B1uVyiWnvJLBK2+tJrnSh0LdJujCbpJiBMCmxt0lJwloEcIyOLHqr2UcA+svtcwvh7ZyE9neObLs
N0uVJBtz6KcNIKXrpSBjrp0ww/zdMr26M+eN0rUWJJ7qxu61a4BD2yrTi/3SpfsmGjeJBfCvRBD/
xiqzu6IATK2E8VMWYWfcZqX4htbI60yv35VDZXvKEIGQsowH+pwYhWhGtkV49BVg0bXZLr7RF9bB
UKqrzjAfbYCt7qJNDa2e6Jr5PlODLuASNaGGHLJo9jo1pqDvw42tJ1tjzB56Jf2BMRfZGQ0RpDqo
l0YHzYiughbAFVy0a/rPFhZLQj3Y1YweIKGuc+kRWhszpns2EYTw5OhI9ZS7Iw4V3DtLDF6yXteH
vooibNzLG33peg8VuNQTepiQn5T3wQTZqwwj+qGMvDtRa6U90ka5m9Qy3soaWF/NDkdbK9R3bXuM
PkaqxtdkOK+5jKmbsats6d4NoNBai0o05zQ9rRR2K8rvMhguikZeV+X4aiNsvQmd+dkBJRjROKU3
HeqH2Fmo8o2WsSuiBgJHXVG3kHHtzXSFDzTh9e1iR/m27yBj6WNl/ekUNLasCe5PaST65RJm1f0y
2d2DGSZUu7Am3Kid02+iUc6gVJ3rpJwXFrsMnafeMZ4qPVP+OjT1O9AzV4MqqkfFyq7tOcekaeod
hApN9Xk2x+pHZIcjWVkhrmlfZ8kV3AliIS3pK6s0qAwrpIozlmQ7LQDc30EDmNvsW+vU0x28H5rH
YBe8yQyNi0kfxF539PllJPo/0EQLN0lN3d6JtdseVhVtsFF1O2nVtKVjDYBlBYOojl5JsCGChW0U
f2kUVcBIA/LfFlY0eWMBrPmSkgLdwqb/0YFZvJDQ+bpB2rsg0QBYNf19AvSCbc5+JHcFLqIARM9i
1rpFpz805x4Tvbr9s2i0ZV9p4QGe27Xk3LIXWpTdJABKwIM9J2X6qAbVc1qGlwUQId8BVXzdDLhB
UY8eNnZfzs98POEvJNQ4THRHvk7VKRd12pe9q86Gdl1qkBajlFWKPjsAPjAP0RV8cZZkV0Nt7CSg
bEvXNnPmGPtUGY2r2rbKKzrbZPlR371ZlRoelNYsfy4G88OEg3xjEZE8KFNiB/Q68tJBkdQj+wrX
wX55j602adxRUM6jSWkCcXCC6MKWSfwyFGhOIFctoZLq5fc8ISCaVkrXzPgJdyG8xAdS+0nrf7oo
oyDbF5wWgU2GzZVe0Ezvpij1jCmPb1rak9zSNg6xAm0RYkaYuS1KVVfWEHDYUeNcvgzaQs4RoXnm
B11rJ9c5LJbMQ4hT/ZkvFtU2mY91/2VKGwFwJHGcpylvjUcL5brYrctqvi6VfNg7dBpjP62pB9E+
V+M7TTrFDyZOmF1apW59Ca1wMkEaGhDpgqq86c0RysZRP+UymGrzyg4Sca+C3C+9Ip+mdgtOetwY
TlFDIDCVH6WJttwEgWLmvBUaOMM2en4XZ3n00nGm3g/DsLy3y1hfYYua9BtO7Pa3IV4q1U+ieabI
kICJHVTrTmPStu6Y9NTHBqgJ5MMCq2bgkIZXFosAlkb7j1wtqg3qBU19o4Gye0gVCi96W2VX8BTa
A7Ua0GNwp67rQFOul3S0/QYXmQCyW1NMOxFE5qZSlbbhm1vaF5JOE91i1YmfDZDTl5lU20NcGLOv
pUe13KSz9WtAvPm93tvFxq5HyA1dqV8rjSWuSFHBJWCrZYNeARwzwpWEnu+0DwUJ7iYSx6qeqtrV
XQVeMfXGajA3bd9l3qJpNBc6BPUrY36WGue/dqq7pziylZ0xJ0fe1GjfJ5x8OeLoNEtG6PJHZ8mf
iVnH95kDeZeWYlC9J6Iim2hB05PNo40RqvW10GR8YUTZdGHUjYGskIRVF5TTta4tyo45km4N0wam
vCz6BkeT/CnJ5hIomTPd0oj+aog23oPkXYDlxK3ACEkOsFcpw4PKflNlQZEl4ji2GNnooTkLRQgi
hisy86sKed+thhq+30j1pda18AFgj3FIcTX5imDLsG1rEPBiHDq0zAXNo0jCTyAdgp1czVuwcjqH
Nb5DQ3nhiFSgnFfzZpzKOT8Qrh8GXc03UYkCVxeCZCc3L0l5zPAgaLESNCio6pqmHdDBo5Bgzp0X
AFa9a4QxzS5AE/En29C0azN0I42+oYiJY5WHtOTEuSK7o+Zr7ziYtWDcKV5E8wjowjGv4paiWx1F
zltcZceqWDBdOU00uJYW0JlFRnCHzgpZuknrO1r6m3yZY8C8JskD0j6bMbcSzuUODdZYBLfgNUaP
kY/8PlKvwqS5peGcUA4FgZW0LSm/aetf5bGhl+Xxz4HjjVtM6bzNhghr5ryN/XnIdVeFtOJ1KtAm
kNJiG0JA5H8C86YqtRzIpGPdYOr4iCi5hQNm0t6NfL4XsB8/9SNFpQg52olYvRuMItpZFlA/6kKU
PjmxuKK2VeyGMXtOAG1yYLAVKiXWfGuacL2SBQwtxMz6SNZoxbi4yAQabqMy7WVGbS5Lhmvyidxt
wtEX2bg3J6BooQE8T9TOvplS/pnOQVQaR4XWSV53mYi9aoDoKWtD9wJZsX1U1k8CgfQ4aOXvuWEP
vlzMP8mHm9taj/mcC4UW2Bbd5RDCbm5S9S5xInvflXZ9iOMgde2qrDnuai1bPXAvWwd6A92JhIgu
TqFkAdPLaMVNBgbQT8Dzeuk008E7inPGIzpGmIp+T/vc8G2FFDIv5EPHEZAJYib+6MQODRxwuAtH
5AsxOd8bgx+xuV1Sgu5587DYAE7It5aI0FJUKI4NqKp8VWzBtgno8TXqFSsmS+mMS90a6y9xOSm3
bM3zPm76hhNu3YFiDA2CwQh8qwAY3HFW9+Hu3SMHnF0qhp1Rqc8kyW/M8Y/K6yEfh+LLBLyqD1WD
UxIxwumoyPaL1D0TLoRLfhSjz2UAT4BH51t2pLB6HVX/Zqpz7tHrYKUX5US3HtpAVakFJbjFehmw
v9uP2WzeLACWv0zZ0G+UTOQ35mQVO81SExdWhaCUkLX838kc4FrlYLuDaPakTNKbSZ1CErek2Gj2
tKCZ0ul7FIy+9ksrNurkHPUJSuNaQpjzQDRTN9bgsXGsjy7qOL8GO3VrpFW2i9sw9LNA3GIFfa2A
ZvN0ATPOnko2Roozh1YF3jXHdvdNgxpHoyFvgYPhGjrhkeYOVjDfJkGZwPosSAvH3o1BcBLZ1GFL
1L4ei2PxH2Rt2wCcKfLUuuwWS3voIo4NGXbLbhdXtIbmI2E6LSltNwUF5UTpfapUnd+AyrorTBRO
EtkNbiL6W9DF35RRUbdtFiguULT2Wue7byyZX5R69A3Ue+upE+jryiAdaebuhqLb8rW1reqqzaRf
ae3LhMj6LoXcS9mtaqgrUv0MJUKpgUb2ERA0jAWcGLyQLxMh1FOT6XGc+h9GzC5uRlO1A/YybAuU
i309i64DKfVtbxtfjbAfOHk4ezOV2XZJHXWnhmXIcNSP0uL3lUW/Ii++NSmozNHQ5m1DrcCwIMzV
GCFsdVApuOalMRjbND+gJt0+WoP+fWmWFDwDvYdCdoAvB+dP4ZgBqZwoPGkx8eYlhd8Ovxd2eEaI
cMIK72mHelgcf9WnqXlNZHFhavH8ClErvQxSLbwQWmJvYBMG12PZvFbYW3JwMxq6rbN+m8fl8KOZ
ynS3cMR8TjJ9uCzgPOxKiIlfswbGnNEAyg4VFZSMbmiwMeQtOgG0uB06fzThMbuvAUZmsAVlLzzN
1G85W+ToLlAlHFB7hJu0NwN5Z8c5+c7kV6p2Hyrdjsh4ASz8qWmjK5Gwx4Gdi722AnZs8dWB1nVb
+O1v4VSkbKL5cacaXFuk7YZ99QZqLqhTNbnRELvgIEdgrQIVkuykXAfLsKnCbutEA0yTXrlBttPY
9kNLUbbTIE+GvrkkIPGy/qfJDowQhzVtZ3LNzcS6d9FG1TaOnfwJc4qDfdbmJEEG+iBZKsqt6Ob0
Lo6x4s5tZoBkVoUKHwKu6ku9aI/EwheDTuou6B04fJEiN63Zg8TieAvkNI937OML/c403Iah4yZt
pd84ekQjED8tyBYskqxfLu3U/KpX8+iH83wvQNoh6IAA/LTQc1zSNOPIDv28qkVxSe6GFR1pXknJ
MRie4l6baXMCIhDaAmp7qp/tuP2JnAg8WSCYttKDcMiC8GoJIICCTlo8yI9wf+qq2lsaa0QW5uT1
YY7C+UICk2cQU8RSAm8CKOTqpRrT22ofo3BJqOQtNxzDjqnTkHgBWPStAXPaVVv9KutCzCdSepi4
OVZeARECc83soSx14XaBdocKKdCTjJpjakhYOJTovDCPnkO679ghE0DBqteKF3Pu2toYAO8AqOMt
l+fvQbk8LY6Z7cwwPjZ8slsZa1hSZhVQuxQca2xAInWCmjautuyEXKZbJ51NLyJtemr0pfcqZQhY
XXO40WvavVaDIT0aKNUlnTXNhYdv7qoGAj1NXiiEDkrCYWNdgiwYaZRF8U4FF0hUGn/U6LVDNJsy
X5fd05BmdzXlRHegKHZk48d7TatfS1t9jKIeSuIYLR6inBmzmlb2rB51M9pHu7OarSUHqD5HoH6l
ca7Oc5KkfHmy8b/ccsIrXMIiHXpDbfwFpJVXVwklZjnk5GhNtUg/y1swwPADHX2jzGQL7pQuLBJF
ZPFtZKkMYqSb2Rusy/aFSlbR0HI3QjesZusSzhAREH6keIuJ6cOm0WWT+0pfK2IzU58qfa1Wgf2E
g4LijN04Hb0ro0iCwxhGveHTTrMiMDpTzTgqeuP4htGXzo0cQ2O6FKIZnsaA6fuQmgNwEy0LOtMt
TT3od/TJ45aOg7Ow1Kifm9SbVUBfoD/i6XMSj8ZKlS/ocRHWLA7XplIDE3ccdf5hw6P6+bEu1AlB
MmMl2zUryzRNqgFXWiw5+KhpuKJuF7h8t/mM0KM4Stf9TvdoJcoX4icCbxeUW4xnkdiTVCeCWUeR
y5sB8CHbU8ZNRxPLjF9J9qu3pqtnk5peoOXXi+jzykeuZbr/+I1PyUmtRPxGPWRJU3vyg7Ik/3Jq
NjZjfMvN4XnR5zM6eyf0w4yVip9CSpHatOH9upA56WMQPGkUa2I3CyXc3CpJWeOiBnv+8UudEOAy
VvJeIZ7mKVDUxYfmRvFCyZZNLxvt6+euvpL3Eqo+0p5tFr/oa3PDkUfuVbWMNx9f/cQUXLvHkQ2o
oZaYfKuBBhmYUxU+EcVOywrSM7JxJz7P2joua5xStQGW+KVw8soN4aFo5IRJdMYC6MScksdp8Iv4
nVKIAkIcXMWovo+0fp/KajOTjo2K/jlBurVxHE2UDH2ufEG/TX+rA3qC4kZ50rVdHTfl5yaRXMUC
4Ms9OAgbz4vUpAYxG8pWoytwRkn4xJKQqygwoc1hVGqykJwdW91GW/ozQhU+iIl5YzQiQFqkrs4M
+KmbrRZ5Cl4yNjoGpB0wNehUuC74TDQXcxjGO7vKC0pXQ3hG/e73o+84x5//MvokvVC+G0pTIb0E
N29JqDGWLVxO+A8ThnsfL5Pfz2HHWY0O1AW+kbLY/tJUzSv1mWWvLsN8Zn6deofV6OSTIKdEEw/l
ruwQJhP0AsQGHFDhbkjN4swMO3WX1bDMA/AEmeIzqoXFbTM6j05e31QBRXHkFL3Pfad16I04iWgN
Bo40xmtkEEBRNfS+z4z1qVFYBVpSy0U0yIr5NIynPeIq0HvM+Olzj76Ks7HZjmaudZY/jHmbenNO
xQUr9Jzy5qdusJYnD2m05oPsbZ9eSQAQF1GkKE+7h89dfaWdWkFrBZZY234PEvgKaipA8wFw4eeu
voqx+P1NIXxyB0WcMt4loEy2I6XCz82atQj5EjSoIZiMq9E0qW+2lear8OTOWHGemPf/JjtegAhr
7ND2S8tGr12gktQ415Ahe48Y+Py5D7RewgjLcRCqLb+Ga/xNVJF+P/Ycjz6++jHM/HsS56ylxhsd
N68qMU3fRKLk3tKiZqMsYoQt6DSfHOHVytXUXh0rNSLCtUhxunk5RU9mTnH2k7N/tXY53WG9BNDT
t6mchEg6NEAX4VI1Z+b/qU+0Wr6IHghLhhjnwawwnhfY1nskdcJDBd7r/lOjsNYz78Kulp0Ws9Xg
RvG1lzHJZFkn9D6r5cxbHKfLbwZ6LWpeWtKJbR0LnUAra2SPWkCpQ3XOi/HU1Ve72FAQ2drjDqAD
WIf+8KIZ6nxmfE+sMut4z1/2YanPU5ZMeEmNOTgWavxadIjF0PslTETKuLAwPzcKq20M0lO6qBUv
ge3jfp6s7VzVz06u//j48qe+0WodgFjJsy5dwFqozfSUgyCGY2VrzTmp5mM8/t0Ir9ZBu6A5pSS4
tZl0MRRFXo329FYv2bOWaPuM/K92xN3nXmW1JAT6EUZu0/ekQABeWVeaLHPRdFLVzw3FWg0cdtkc
59Co/RqKOHzs3J+FvUWN4XNBda0HLie9GPvZYjXQ7YUc53QObs2VLdMzL3BisNeK4H2KsEzX2CRe
GDeAgVAtL3IgqXz8/U+EpLUYeKpT3LZpYvnYP0cQAdPvs2p8s47Er49vcGLNrWW/W71Pqnoi99Ut
iTxXOwDmMC/KztQPylkTklPfaLWwgU5nIu1wcOsW8BsSLrKnBrY88wp/Oe/9Zj2sxb4RtTEzpG2w
4k2dCAVIhDFaf0LopXJNAbjlkrZOeRWCfJV4HNld5BZ1Zj5VlaM0P0O5aN/DseqrfSBt5NTwhn+j
TuyII7o0/5wtgLM+wU48XwdS99iwGqFC5NJGiGsaR+3MRzjxidcn2DmVJniyxPAtVA4oxgHaeO7p
AKnbj+fJqYm4iml13kM+BauDkCRg4o3F+PVuB+Old2swTee8/k68hrkKbWAdcRQZSUGnYmgfA10b
nvNlNM/k56deYhXN7Kaa8jDUWKt1dMOUASuhx5cRcM6PP9KJp18rnbfI+ZpI8di+SivO5+PkT20w
nCshnLr6Kj23BV5TqpKYPgqIEtVwJwlHuvroiHxuDhmrDD3uTQ2qeU1HtI6cdxLD+cEu9OHx449z
4uOvC6FZYo3LDGsOkTEbQcWxVtGKylMYirb5uSP2uhgaWKEm6TRjYBegM+RyDF5ACKSxYZ8Jx6eG
4PjzXzKUWbOaySnZDkuQG741wcUr6Gmd+f6nvpD+96uHtYVmWK/i8512XhrC8WkGqDnWmcsfh/E3
YXJd03RUpCkttTAQ5F4OZgCELMo032rqCxTMwk1UjZ9LctfFTD2CLDQEiuFnkTH6OZ2zbSqletsa
9Cw/N5lWKxk/JkhoWcO2PmbDozEoIgXcWzuNSwBRvn98E+f3H2xd2MzaxcLaaoRdVxXGYZx1+a4h
H6QCiLC2aK9dlsv4NepF4I5lnuw+vumJKbYuFMJTxJ3d5qaqNSFLpkPW0hU6yh9f/dQrHafeLxO4
lrWctDylpCaegmy5XBx0RyLEMAea6UgWWBxtGzGpZ9bLiRm9rhlms5bMbcntwBhMgIdQvL4NwWrh
qFVb8kxUP/XFVstm6RsEkyfF8QEyDzs4oc0eHYnx5eMvdqL74cjVzmdjjCyRkjL9ckbZ2VB380iX
NXudQfLCsXRh4V92WnVYGgBKAAzBT2dnVuypz7faDfOFY9yYWMdbzxizHCmao0CMB0mk4JPTbbWQ
zDnOqsaWpu9g6k6pUIdD7jSfe379OAt/mW1xp2NQBBHPB3tYQ+6yWw/Yaeayqdx9PDon5rO+2hOR
LJRzVximrxuBW4fZLtCh/YIu3ifIG6b5dOMs9ibWz5UgTs0GfbVHkjgeFUaoSVK/goWepWpRbuEL
VZWro2eUIKWUwn/GZs1ZtnbVlJM3B4u+wAbPy8ejcAUExFEN5jOdixOTXzf//omR+YlzpV4oOZqj
4icJ2AiOnvnnZoe+ChdwD+y0UCPTr8dmx0b3lMr2TEnt1IMff/7L3EhCpLsXg1ppZk5g6JwM7gfs
6DMPrh2XyG82O30VFEy1qGe5kIoNKOH1Wxu2bfgchyVS4HYZd7Xbx4q4o4+PPmKA4H5wGOLCQhsP
op/lKqaiws2zE2Fs4qXVUFSOHDv1U4TdugtwndMPQIkYH2jQToMOIZmFLLX0xthMzO3HU/vE4tdX
caeJUWFUUMTyy6ZG8zl7orkbwcA1zs3lUyOwii50UVXTSeTxBv2bYJhdaiL9J5f+Kq6kx1JduJiG
H0Aah0Xyli/hV0fYbx9/nBPPrq0iS2ah/uo0HOsH22gvC5wcwLup9pmHPy6e30webRVVqALCR2yw
61PtqLulOJRG7tS2+qZso3IL2cA5M01PvcYqmhhxm4BCssiUBqn9qMEYq2gnHjU7P/5M4kR81I5v
+Msqkyjx5ghqmn6o1d1RIK/oM0/ACHwQYWDf4McyS8S+UV74hsFEEgLr1oqbxCRywSdtwmxvYFs/
Y18z2woUJuSX4V7Z6NviaJHbro7MXIPSdNKauK7Mo/jkCKwCjxJpYSwDw/C7LkZrJ3s6Th8rHGpI
ocOZXOjUxz/+/JdvM4XBssQI0fmp3igoJTim1ntSUzrlzEucuoH+9xuUSKG0oU69uu2k5FBlyUMW
afqZre/U1VfxAWEVALoG8s4LpcV9rjvoKmjnne5OXX4VHRDNcNjqjqdNNQnfwDRS06KWrLabj6fm
ifCmrQKExVTqhnEy2LOk5Y41rUuRWQ4GLigBfXyLE6/w16L4ZYDBzYbwgTq0YiLyEBfkSPEcocP3
uVaiWEWJGZXgNm07BiAP64OO7pZnmV1x+bmHX4WGSjYDoqetgXaY3l0sUwd7I5zyM1//1KdZxQUo
NRk8GBvsKnLAm0BxjI29INDz8bOfGFuxWr12O9RlVzB39N7QsO+ykjx0Nbil4UVq9ObPz93l+G6/
DO+EQ13djvTLeq0evsrQUr9Y2hy/zW0SFtuP73Ecy9/sBGK1hIu8N5YMAqHfNNYryVymuSlqoLO3
QJ8ms4uM994J4++9NYrhzD1Pjc1qYQvFos3O3gyQPYpqL0fWBN8dVDDeP36n4xj/7p1WK1sZatjK
I53AjsOm7TY9kj+eRCXpT9Mq5cMMSOHp4zsdx/t3d1qtcYl32JhHDUXJNO5uYjKaF0RRtC9Bahaf
W4TqKhFIDdMK6kqjJ6hAgTCo6dFaE6n/qRdQV0u8sKt2zhFc9lEqQa0CEmlwo+qh/WKT65/Zo09M
MXW10GPZxUjDkOfBz8EjpzPD5WeEujKS/wsAyUMITRIwdcODQE9FQPTMfU9MA/X481+WT4ZdChNr
JnyF8taEbNbh0rKwKZIPJ+GZSHBiLqvHmfHLTRSKeygJjdScTOHc6nkvcUgx5OdWirqKAEhE5sxk
MtgFv5MrW4Zi30fGOdDZcQB+M3vV1dqPQGEPRSF0fy6s3uuzdLowJYZznVX226Zzgh1mGMnnloq6
WvS6NIFzh7EOdARShRdFME42ed3F0kPRZzjnn35iRarrtT9CcXcg7+JOnHfwuMDxpzgOxZP9yfW4
WvJQdY0F80jdB0I7HzBUq9DKl9bu4/X4++lkO6vVHmTBJHpRSF9FH3qXot/kWajzffLqq9VedYaE
FQ+hI8bF8yjgOIiHKRAwST739KuVnlYmurch14/0L3Kx8hu52OWn6gD2GsMGCqIVUZiQZjbIAc25
fEfOT37ywVermII39iwNmc4YL8mlSJF40pvSPPPov19ntrNaxUM5TaLAY9BX2zLHMTVALwn0Wrmw
GCQuvjsLUvi3aNC6Hx+Pw18Z2r+vbJyo/h6VggDy/SJs3U/7uLTddOg74VFkVfChoV513Zc2ZAkI
/JAYNpXeq6JzpZXY46aEtY/MAf4ncG8jzkouCjSwoRLTyu5IDBpznwYJavxhNWr6BVIa0fvHD31i
6tvrlYtEP6UMoQGfsrotDD9jk+W1/t9x+j/epv8Vvpd3//3y7X/9J39+g3bcxGHUrf74X9fxW1O2
5c/uP4//7P/+tb//o/96KHP+u/4rf/sXXPh/brx57V7/9octAjzdfN+/N/OXd0jw3V9X5xGPf/P/
95f/eP/rKg9z9f6vP7BLLbrj1YB/F3/8z68Of/7rD50v+B+/Xv5/fnfzmvPP0K3pXv/t77+/tt2/
/nC0f8LMJaarEuikMI6N5fH9+Bvb/qdl2KrG99ZVaeLb+sc/irLpon/9odn/hMwKwEZDeM85kur+
+Edb9n/9yvyn6djH/5i2MKXK9f7Pc/1tZP7fSP2j6PO7Mkb3kAtbx1j6m+krV1MhDDANmjpD26dh
PSM/pmIF7sVKne8jO24uBpivCCz2R4VU29Cx8YHDZc5urOeiw6APGU07Ui0kb9rS+Nnh2PEUzLga
oEWl9zgI96OBHkE+ZGgEWQNk24XLQp9WM+d5ApaGDEJjfoEBryJpnDYoDuROcocNV4gQrBSO6gm9
F4SIXgl/pmgToBdBUhteKXKkH4c4gqhcOqSdcC06T4YXFrEk9ciS6uhtqAUzfDcsVFxYxkhG4tA7
wgdCFye4ahTYzVsLi5pHgR8w3lGWU22VZU4KXG/mzthAREROErcY1NaioJ7ajY6L/T7GMNjXF7O4
jsSUvQxmOF9Aw3autBH3zHxGXwTW0oKjgYAg+2NMM+cWkRa4UFE2dq7AitRxOxsuWG3lCCoLZJZC
txZ5+Z5jBnaF21UDYbDCMjOLlXJfqLrz0hZK+47ecnhtUia5CUvd+WKJLHsMBg0BvXpEL0uiDZy6
lW0Vt4sBnd0dcT30dRMJqNwe6m9dphoXdZY0UHMzM/mSlUv9ggZs/4UDyPSghg5qTTgrWUgXmPUP
7P3MP6XMsJyshN14Ni7Nm5nyzBc4P70ACTYmd7iREMEdTdYYfGRyYym2inhODKehQBntAMMM0xdY
hpOJKF9jvFFWQLBtTuAQNSb84NLSMTscy3AfJc68bRchDpaJqpiLplqRbIQtUBiAIHUB0RrLTCNX
eEnF4AROzmEHxNHCTAmSMZIfV4k+ZNNGhfNges4EWSinrvEznRs8zOJ6VLV9lGoB3VBpdt+Aghvp
HgWJYMaJLhPSW6Jav0UDE6vsIScj2DbA1F+7TLNsPFESNKNIqMA5Rrm4dgo1iyEmoJdkAcPG2imo
kAuzwzizdqjgKc9oqsmH2DGVxYd2C282K6f2Qigi/Kk0AEjyDR5oWrdTcFXpvBapaew0aw3XFosx
hDaOisGQVpWCL0CUoUqmH2dyT7cbgSQtu8+M2PqCLogN0xS9o9aNDSEvJEI9h1oLsPM7IgT3AKzi
Qw25x+tLLXrPAecMXk39663hpPlNt518QG0uNrYjCkTdVne64Xug9xPel6XQ1e+010LThyoMG8xU
y+4VGTRofJGYbQuDNQV1wTn439Sd15LcSrJlvwhtQEC/ZiJ1ZuliiRdYFQW01vj6WSCP2WWh8lbO
abN5mLe25iGBDITwcN++Fxhl0i74smWuMrUy+7mINpLZ9N/pfo53hjXivl/VUnxjxWOzE2mEq5yf
eRj9yLnrvQgYpNd0B0q3mt6qWwmWqkfnmwdNCEj9KTcSQ180YYfmB5Jus7XTTt21CPodDGJwlgpU
T3mtrTCrl10yBhNBVVcLfJ9kHAdSMRzbCD7VAvJJfbJkyILL2FdIUye1Yq+oxvk6/kq551BsxsWZ
kvxNHYfDyTUKEQOsmxr+Gt+N7uDSYnVv9p2G82RSYzuhJvoxlOBsLlM9ttbFmA43fkgX5NKS8+zV
7rFFXIiiSW4BfpA8HQ1epkvjtS2D/sBntaSNMrWCQ9Wr5pVsDcH1QK61dRSYQRg3usNdVolH4Z1q
q3KfAc9Uj7nF+mwTAwR23UfKBq/h7k9s8P/g9N78zKbzr/r/4fwmTvzi/MYK62fw4bznv/9zfiuK
/h9Vt1EEs8o4vgWn9J/zW1G0/8iT6xvSRVuxbcF165/zW/+PjL2pbPMHmiIsbQoa/zm/+TsseW4d
/xMP/IvzeyZX47kqBulCVVXNJl6w5sXxMZdkX1M6qHTmW2hCRFWG9wS4CMZf9gNJASzUZLCvMlhv
YcaHHi8subHlTRy7rG8/dbDpvsKG/EKhe7r3/09U8c9rEaTQMK3TmDiPLvBYiBLXDRK8etKDraYH
lU5g3caSTwpz569v9U9M8yGG4Qt8ehiVGqFqAjs4Rv5jJF5UoSr7SZPsatl98jXaM3txTDIX+Hlk
OrVv3IpBcTq49m6H0VKOPx8DEh+TqPpuhHK1YmMu8QvBjiN8whctWyg0cy0qQ/pRWr/slk7I3KLP
thDqN6HCnPz6/Wdl4N+DhcX7dBIQzxEPzq6Mpi1lgw2reBcp9ncDdx2YucN73CbCgQNQbuGX7qYY
zClN+q0xTt/A31l9/RJnPtiHd5hdiiWYXsqAf/2uKzLQ4pE4ar11S9+6ulQs6/brh328pH36wb9j
0r8SOo0CgR6Xo3iHMOa9z4urtJLe/HSH58ePODAev36a/jvD9nE24gOlCcOwVYIKpsrHCZJLde/h
ryptPVvOdpmKq1+t+ljFlapj477Y6zq990OerJJh5TJ/8moXQWB0UJoNqxaZ/VXSRSs/yvD7Cfob
HUj8obBTDMHwq+CfsB9TEXUcm9HgJOUI54QVqKpBsg6t1nNSHtbC31kERX/bgD0hgA4BFlbenddD
AVEtHcptH4qFjmXDrdZ2V0a8h+RU7DpTrXB3w/bSE98J2Yqrtpejb4FmX6eCf1GR3VvdM2n8z3d9
WfRXaVS/9JaBT8qVVtGjiUHqsQH+uxiS8UmjA36XtXq31FLaTk1PKQ6Z4mcYQfSAQAb81xSR33Rj
Vq4aTLHWWVc6XkxEOQRVtEpHfafZsLlxb4ET5bWbXreOeTMMeP3kbz6cz4VJe7bsZtuWQHRrKMkP
DU/IdeHmr6OPjwlX5mQ5iWcBat3he54R2JeDHh81Pf0RYaa01owSX8G8WtNt3uNWMtnXw+IA6OEf
o0Dyj3b0AqUPz9S0WsuYYS6EqkCqwG88z/1r9CH4WkmYLVkivddwNHMIxjWMbou9FoHIE/GLnI47
y0MCE2graYj9DT4pz4Sb5YJpgpeJXh4iVQvxccI1pNH1cd2bW7Ap1YrGArHmtFi6Zv5oZX2zlBX/
1FuJsowl7EFUWyvvZIwJUhWPT7l2nRonsm9mg5fKGGD2U5mlh8eeBQbCm9pP28kz4k73LTwQgACO
etMvRXlMG9s9FFn0gpXjcgCGaFrut7QLfpVZxmZkYCVcXHElkWO5X5pPRVF360HuXmnk0he8TnvS
kTH1eDQuekPWiHbuQISS+538VwlCUDQC8cCMFiww1vH8WnNjut0qr2oQ4RYwXr3jbxVx45hhv7KM
4AnYx7Cs0+61bNCsZEP9HGZKw4jZP/hNA5E57lUpff1L3JgMaEnqQ/fLhNbqJPgnbJJQ7APb7Ylu
glsj9jUn0ZqHqMpvLai4jgbqyQizdIU9L5Z5Go6xsDTqfVNhpZpl7VaRU2vRApVibaH+0U0Ly0z7
ejrzCk89Fln3nrB1qIk49qP+2Ob4x1fI3atH2HwKsz95hQrxzCZ3ZcGD9CS8h3K1UiarJXthFriz
xHazMMPgDQnQU6jgjpDLOTa4D54/Jo43AiWj817UBzk9tqUbLaM8sLhQ0IeL77N7IEN9DR/Swu3E
qlawI9/BiiZHCDP5qSm6hyPd79pN7j51gR/f41VwFeQgPFy5gCZSi7dUtZ+0REiQv4j27YIkOjxz
iLfRq5Fqj1it4Nbj2wAmOJzUyuJGF9+DRlccfHwSzAC958np2qQpa2AWqlFzDSAvd3xIZgAb8Hy0
Q6wtlHDghtWj/zKf+rgEaoORZla62k6pgFdGKpR335KfB+2HXD2D5dJfFFOV1m2LwVhaKaswc/sX
tQdCSKMF6eb0wVPSO0wn8O4HYH0VRDk2/4q5bkwIatxrwq3XRtFi1EIDcGFb7wN8rxZET/pCR5Em
KckrHOMTgJUdaDDlpYtTyHe4IY5B7p8saeJS8l2xcEQvm9JHtcFEVuP2RNRsuM2mhn6zlDuveMRz
VcVJsm6CK64jKcZQQ73GpI57s+RtqxirFXwI5F0dJMndGObuir7dpZsLtoxOzm/8LKsxNeu+j6le
XGG4k62n815V2l+26skHyxPrQNEysn3eTZXW3tJWAntrWf6ezj5j7wUsuDzEzQAUgOYYGSQ1v0Tg
W0XDL0INbLA8VVuFkQ6HS1KxQefYnbxaMH3POWlFZyHsKnxHUaUVPsbJWicjstaRHzuCPW1pJMUt
3ok9IGXbWsVF+CvRIEm5Ep7caXJQrWRwwsFFZBJIJzVMt0ZyckVY3GGnK59AQr0ZbnVv4RKSDkN7
VDGTSKYNcPTGxlFqcxXHB9VPNK73xqPHlgcMHI/K0gJA4WI6pmC8KnBSlHRMsVX31sXilv3GwrAa
CkdcFaA4jNpa+rAipVx8SyX6HWWpshyjBfBGhovjB2cWr72yA03fN4N0UCO7cpqaFAQmfbcYAd0Z
0HDWRrUos/E57Y18EYFfWkGduisq97p18TKue/FeW2a7AC1RwR2r7zFDWqQK2JccmFqeX3Ns2ZuC
C73ZuAZ8yn6XCRNujHINQy511CoBTai5t5barAX4CDKvNiGejJemm+dHBRoovlj4pcUw8NLJXEc1
pXal+lB0Ilexl6WGw05W9M+Wmz7rGdyAOsn3WQWHma+eYecSmNwAcZjj3yDOacejptXRsimAMprj
c2WEYMaJguqcA4MGa9mRUqzloDVUVsnpVJhPufdrBDu40nv7LcE1m7937XatvpNLrJJGZa2F/9z/
PiRv/w6n1d+V9Y/hkoY7oqnoqoBJbE83nr/rbXlRgLdpsoiVQLKmlvE1KlT3LgiVtRun4lavs2pR
0+CuWCLCstR6tmR/urCKK9MQ1/i6JqjCsZxvQqStpd0sO9TIiyRJoyu9sFaaobxUhi9uCs28d5np
wk25nlhDdWwH+2AOZb7QwM6veriucNU83HEUDIty1cYTUGrXGI47vumny1FynTKVPS7y3pqJsoLf
1QEKMe9T/KqyajgoLCbqDTtqut1WVVEhmUH1ZNJlsfKb4oeZPbvhIFY90OIlStnggMHLccDrbI+t
GzFIIT14uFVaBXXNnrCVjgnMvOCfAOp8x/+1W3i1nztsVzfY9N4nXrZ1DR0sbUnqx/oZVzrmyWnF
oVuuEhE/620D6LtNrpoEE/ouulNFem33bbsTsv1miRjAa6Idi1AjBPRd2NGcYVrV3Ujg+zR3bzeR
tCO7M2IiQkU/6KzvRaSb15KZd8sm2aL7OtXTSRxk2OYkI0nEINw2IyZLktzvpjhM77BS8dJNIxX9
eug7DhxLWnXZZJMkBUsJ910svbVfRlfe+YA1VooyHLzMDRegGLBBqvIt8epNFsrSosXOnNly8sDa
wszFxNTSJ8PlAvO0njwd/jFdoWH/apCsbCCxFkAa3Bd8TF+nx0S5dmh1WI5woAyTKBuXl5ySiq3a
kObY71w9fK2K6LWri01UcwVKrpMGH7SEtB2WQoRNCr/AacOD3njPUGG3eh1cFbn3rI7ysa3wWkOn
htDM36d69ANmwgJrjr2lQL8ojac0KK4gtcc4QOIfBGAIE05jW4nkEUtR4Nw3Qh/LRSYTdZSaflub
7caGKwKvbHjvBoLDCN/8hdLFTkd6lc5GPA5p1QQUPYSvIxDIRRQfSA5hnVu9k2UO10gk34WZXmFB
YUGoxUCK5b2Fdyhhb2ORMHVJ9BXtdWTvc64CWYOkHlIBt1JzZ/hmgFvk+E6/3Q/Px8S69w2+Nl6I
yYimDtt1OPRQnTE2glKn/Qx1g4geWoKuDw12/C2ECuV7xMfzsDS6wlvtQRob8uhtUgNfsncGUMx0
BNOMrWC9rpMbzTBKp/VUeelX1a3e4rWZdn27KSDiyEUYP0reEwGAIJt+5B6+pfjWrahseEsD+FZm
gF6IPaEvwSTdEJoafGVetPPCK68yAHwWUBMEVvVAAL7Bp3dJtBsn1w6v+opfFeCWs4Ro+Yx1x93o
w3MRPkqjiD8qTQMzK6u6j63qjsi9OcZkRvm/u4M16IHT5NIr4FPoTeJnWgS/VDqqsLpmMeVh+hIB
aonqiBUpQRfWSvhHuXIy6xPwdn/dBKh3vSHIF31iw+zJg3czARmu5epNSg5Fw1264lrSt8bDmIaB
o8pc/nAIlG1tz/U5WLttzmUm3Utazr2hvkOIVWCAWEP7aaPvldltdNzt/lzh/1Xi7nxB7UMF7v+u
Mvf/UW5PmfpN//fk3ukt/hG0P6u/03u//8qf/J6p/sc0oM5TqdVJD/BP/cnumYI6m7BN8NFksFRt
6gr4J7tn/keRDd22SRebKsfj1B3/T3ZPkv9jyooOGksXGL8phoEI49/k9z6W50yN55PV4hhm0Ri2
Oe/drfyxwK48wPzWGjd1dptWDTn7+zAHuOHCWs2ALGDUSK3mrzE6k1SbJxZ/P1iVFXw1+ZXQj2Ya
jDTCYj1taxkLqWdS2StZTo46yfIINz6OlGUDwzLHk722AvYGj7weaXtTXwy97Oi1t2EDu/BG54Zi
KpQqhkwiVp57EqSkzmiPKWSHr4OIqV6muO6OvrqnkrmwOskRib6sen+f3Hz95N8y0r8Coj9joQlN
UUxDNen2/RgQ2UFe5drIWIhM2URi3yTmtofmKYbsLe6sR1f6ZSn6Ca/Okwe6G+Dw3jDibZPXB/IP
z6Y2nAb0OHLu1Nx/uft//X5T+mr+epptktjSLYNOhNnrSSopSt9rgABCMujvVRnRTyBOciE50ZAe
GwmMDU1tXz/09wSYP1WX+R6GziSX532qeWTSNUqnoRNZ/RJ80qpuW+Kwm1h7zsp24dvtehKeuv0F
LeulBxuzmWlAtglauZWdvB03owCQYcT1NbBIAyvOmOYDMr1XsmY99Lb/Z4v9X2PjWZaUCj75dqpZ
hiLYFAwxJTb/SlyKkOYwaNOjE2jhkjN+WVN2ckdqeJl0YQFeetQsKWzUhbCICkYHyQwtYcFKkFt0
S2lNZuLCp2SP+zh/+FWsGWFodKBNk/3jr2pzeexlgErQjqebbbTlLuZMcOsLM2aSFHyYMR+fY80+
nNU2UFIhicAOBJpsA07U420wNocRCxYPNHdK7Yw2DLyfgdVo9v3Xz/+0TKbHUyTQcLRFqzCXWlOp
z3uij4mVubGI6bmRLrg3bDyjd1IAQWyiy8TStl8/dZ7d/z1n/n7sbHR9etVsENJsHvtY6XHTht+6
aGQstWN9UZObE7g3w1xe5oG5bC4tlmmafBpzct6Kwf6gqvpszI2QmFRX+bau+ezBK4B/tK2H/qoT
0gqf9VVu7IFyvVnJa/jTM4CJQjSx1Gpnsnw1M95KSnOovUtb+dlPoWEiY+im0FFzfJxxBtMxD2pm
QlW9t1jX1bG/MsE2VEVFyDyS+t6R2G4AOnErG6MtIs19A2ObawxU6eSGhp1TuJECBX/fxwvf6+y7
cYLDHdaoXs33NdvHHq71OXGnL6W+JNkTdjWOkYMPaPRlkGPpltOQBJvRIner1cvRxf4Tk2jM2NeB
BBWE9OL4oxTiwuYz1RM/fUuKiTYvJQg/5kdyI8W9aakcQwPW/z3OgrI5bNrxm5fjgWs1B/AaR8pE
D0zqO5o9T6To0ZalEmlLMm9eom8HkR6ZsI84wtbt9ThSA/u3ZxGLDNkSVVMVQBXQ2I9f1iJr2aUj
BrxlLK3MihZ0q13Xtrcqc3iJjJIJWVPVLk0o5FifhkYjGFM0GR4R0cHHxxp6OBCwMzReae+qnuMg
ce8zYPRNFS7LLD0Ku13BUNk3ZrVTivGq7XgN2wUhduFVzk0fA0aJLOuGrWtzIaLRQbHOqOE5uVtu
+7baBLBUDbc+BFAWArxNXezK3W8XJu30++bLnOrWpAjjaDLnyt8EY53SHuvRUSTkCBl3FvfBZlfF
Q+iaSosjBYiSyJz4VX2h9fLs/mbKJkGAKlPamxsutTF986FijyTB/ee26Q/V8DBCpbdQ0eSmvWvJ
yxnVzqBkOb2BNrgX1sX5N1BMCiRCTNHy7KgsjMhyTd8dHSttD6ZVL7Nk2EgiuMPOZIeeSPSHkpb0
6enR9WBf6uxXzk0+U7CdIRAiUP79539FBTHpfHzwef44JNt6N3zDpYn6m73oIVmaU/uw1V+7UKD6
tFm2WX4MIMYWgA7+i0lg6lQb2RvYu+ZTT/OLVgnTUHY016Nrxt/rbKnmKB2BQ1Nrc/GZj48k7Y99
6T1feDaCxE8TkM1HYc2TNfwjM/xrDHJT7vQm55STMmtZDMnC9ZYqyVehNYcoR1HkljvdbFbCdFe9
chAGJjm9dGEmnFt7pq0CljDY59AzfdwFrCQv6aTmQ4Sdv+qSYJVbFJ282FGNYaPwJhbu2KAHv/7t
s2r27wOeq6BAH4Jy35rLDzDD6Dsb/oNTpO5qikmFjH4MUM50F+mkS93I8/Tsn+ex1LkWKtxG9Nl0
90PFF7FENzh8hSV8HfLQWxMfidRdk0J6aP21RUNfqmzx611yvh2FZz9IUXaj5hdiVOVcRIcfKKoL
lDHcUqcg9q+vTl27okSuwPLTYDrZeEcnN7gmniwq20leXctdf9VED1GTHgc33H097r/7puabHqpZ
hB90z9hCnj1diemfifHidJLewvwu2KiGtrOS7yNon0L03z0tOrolRe1kPMqW9DaE7bvUXPj6n68j
lsLSt7jpqxa3obknYgiPk4Kj1jsSJDsjcXS7WdtF4kSYv1YidkxCTXnoN6l8yc/r8x199ujZfC+j
eqC1iPC1pjAxhbRh5uNE2mwM90ZL1JMAYw7k6gT9Yl/273ndPNT2sMkD9QQT/V5TLmYNzqxAhkKg
bWIjkNmPP06IiJq7J0Ot/XNBAkcG+nRbgoBL+UyuYt1XiXEybG9v4k7TBtUO8NW20qS1O0Qkexsg
MOFtqvBuNCCM3cVg/Mw5qWEoKFg7vKZhzN4vlMJ2TEzeryoomFsoC+vYYSI5mH79MjysSm8C0QFB
uHhInH2yxSPp1ZUxy55FKB7iRS8tUyZr6d8ZgDSi2l3DZz1g7b83kRa4Zr38BZDv+9er5FzUqHEi
8FkQgOr63HoEVakRaDEsPCnhdieCJXSjdZd3a0+nVB8aW2p5tzrntw7fqfIoXbbXQGlXnhZuA3m6
xP/Ki+5KEvX72Ep3Kn1Sw4Q8uXRTORPd6uThWMwqyTX+18epI9kdN97GnQQ0NIaUwLLsCACe8mrL
0Us0kvouTR6uDA9dNbFFmqXoL83fM9MXEJQpLEHpajpKP77DWOVjFGuEUbXGeMjJto+CW/RfWxdM
HoBAx3XFnvz+hZjxXASjT2uGny2jU5qf3EosjCQ3CBqLwN8I31jLbxWK3tgWJJK0Za0OVJP05VhI
C3twl316MYo7c36TUpvCR5vg/dP5rWKb4ep+ziItvXXRxFt0uLd2IQHRi8FjHwRmgUyuBdLtbco9
Y+iDO8lrLmzp4uxr2ETOCLXQo2mzLV1kIzAlS+dAKaylVoDWUvRVqCB0an0dNdA4wMMDgW6zfkLv
rVK9ZWyaCyVv8ecLXxu4QUrVrAJqS7m/j2X7h5Qi4hdCQno+2IuhuBBynDuNp3SvQqqYZKmYB386
ydk0UmWmi+rdF3aHJExf6XXRLGiP/WFEw0kaH8Mo9YDOBtSK4g30kWWkJYcQUZNkLL9e7ufOBF1R
DERu5Km4hMzOhFCPgk7BFcWhHWrZlQO6ouQ6jiKxaJWCErVUvHlNc1BS9ZTYiK+sPn2F2ucYk+1R
DKwrhScTVP/NDGd2aSxwjstPZ3UXFlwZPY/QDAeihdDo4QjQCIyQUQaJiKVg1de85OjltxDxFpYX
bT05+XVhdHQW8CxkIN2gswfbnAL6PAcUZXKHypFp7tPoUqjJ0VLzGzO1HwDQrON7KMrJYpTaq9bO
38LIug+rEb2ZugMK9dzrl/a8M8kZXZDY5+5AnV2bn0ZxQ8ncjjh9zKC8McJ2lYzWD782l8JLFtN2
A7z4+9cjcO6RyI+5rjDeBC2zAxDwpNlFYhwcOl6X1UQzJWubdBKLbKMN/pI3uvTpzwSJOq2njLsl
iJN/B5F/BYl0SND95tFVICnms+/LK7DCW6rmmyrnnu6V124h3aKXQVHC6FeWd2mJTlN+/tHRR9s6
3VbkmsxZ1rawrFGpS16AGiBaksh76ot2qUy35Ug6mrSCaEZwm2n+YtBQYGTNpsH6XjaU2/7l69E/
d75QFrLo2iLh+mlxZpki2qGXhqlYiHOoU8igq8z4drSu7GHbwxkkqbT++pnngnSdhCdydS5m01f/
eKiJQKBiAYnmBMRf9lhdK7W2k5bpAnudX5PyVCcOmgQcNMZuLjx72q/nQ2/I5u/rmG0Yn67mNh18
xlghSrIix/vV6dZ9VreHqu4OralvfUnfmlRKqJhM2qBVWxfXfq1tMwjuvWodcunmwgudm4yGjhsO
pTWVO+LshPdso0w7WyGV3oZ7iEB3o6iuEZtskMJdG2F1neb2MofRjaB3qwTjhY7mzxOAayKVpKlo
aJimNVt+YQhiKPcYj6xoQLM76Rjvdc+9dzv/5S1CexRcsmo/E1vwSNoM2XenrsH5L44N38qGUAwO
qp03QR1zUXk7OzUO5aByUdvrubcW+PJEpnogK3wMxMXY93Nox42A1cchSasCTQEfZyBOPz1Q1Xgg
MaFup51X7Z+w53amNBm9aBuLce81eG4kqDX9W4ie4sJn/xxXTHcSNOAWJVQOodmpOHpqGVs5eQiy
cZsp2DW7evcnrxttpxualifbcZ/mP5ArLhIDCLV/yZH8c55AyEQ1tJDw4Qn0Zt8+lc1xlG068tsk
2UbIgJEj3AYIDCoIqfA4L2x7n5ceiiHKcqSx7anAPU3Fv7bdJuqUilC750JKZqyPnaLqsWBDtUV6
4uvhvfAobbaoWhmGeJnzKBHyAUcOk/ymToOlrHfrr5905s7Pr9LIepgEW1xnZo/KVC3RK8GjFNBb
wipvrcFct6WaIT3m9CAlIi/lagK6UwsNRebB33wNS+NK8tzXr9/l3Fq28UaySX7oFpmfjwNMNiEh
LjQpHgXZMbWrHcL/B98SJ/8ub19Nz1vJ0cUc35mlRPAkk+XlMkfOczaJqqwy+zHOe6cKOmihTCTV
W6mVdETpuBobF810sG2lp5zpK+fgrQf38euf/TmCYCuhOEL78bSPzpspMm7pSp3ovQPusc82ITGj
Hz13gq5Ky7GGi7/4zNIVnNrEa+RWUUDoH4dZq4oyQMHTwxlPHLDnezNz77WQTNtPn5KGpKnrAT5p
ZFsPpYH0Sk3vBEr+r3/0mW/Nr+Y+wg+mlDYvvZhVa6hdJnWOWUgrzFvu4rY7aHHo0Mq8qAoIjkPw
Qm3tX7kZcESRQVGRpkyVKIKneTCfFk3dq2EBnZt0iEqdsMj1ZUn/SgoZz6i9/+JXkhfhjGDEDQzq
Pg51m9nuUNno6Qa4swEXTtP3V42hOxE0T+TFGTVbpYi2X4/tmQBFTBEwohyKRqQSZ2t6THNSFGGC
jI+aUdM/GDhgjiEcdtoQzIVMs6Yn36UBifzqv9gkYUuQqbJJO+DNNvvFtplodZVpnWMERNsiPnbw
T5sGyaUfXSh/n5tCYPrsSTvA/WxeV4T/amsDDu4OKXo4xTFeg9oJfvuuGvs1mvqV3xk4z/QXIo5z
OyZiBZCOKj2KXAtnR19JmxJQRZPuJO0ngkMGMVoXRbHy/ew1oBiQmW9q0Dqx6YEBsu87BT2LYj18
/Y3PbRooJqY9i8LEpyAEj63A0zLR0Uzkb3yQe62unuD3LlxI3SOA2dq4lFQ5O94akoZpxU5r9uNk
FqFW9GnC7+4IfT1qszlC8ai5DTXP0U2Kkyo93c2Fk/DsXOaAVzVLtSym1mxCdYavdhTiO9pcEsdq
gf15SrV1ReNE0iaacvN0RwBQPcYtEQA93Lt/P9AGESYxH1NMzL1sm9asjEgw0JDntphMcyxB2qAl
wnOMQ9+pF9bumZgG2YhpE1mhrfi0L46qXtWl1bBBFf6q8JtlFIqTCS80ISlDweXrH3cm1y6EoTO2
BkcfRf9ZIGnQJyXjnsxy7YeNhZa4+KmMBn36TjOgZQYvW9i3nSEunPSfZq89rVcydNzS6dH8NKgB
nQN0OlDUVpRlAZw8DTvuivXB8CYJULei7vVvf+nvR1o0xzG2yPFnv1TvvKBRiwEzbTSkmMiUGwli
t53FVwk1BjrAjm4xlk5BQy+Su0tSGeXTd+Xx7Ibc2yfJE2fPx8UjFwGGvR3pAUkulp0IX4or267L
RcFhvKQn/9fQV++2Zd3ALIkS6cmVox9aoSxNFXM7e9APQdw/ifZSq+zvy8qH++T0XoQeNtpKFG/z
9EVFn2rHPoKGR9g//Fi6p+duaOqt7rvyUpNKa9nTO+soQQ7P2gL+Gy5TEV6npmEtnvx4Y8ff4jY+
Wp1/K2z5OwSKZFko9Sk01W1ACc+VOelGW4XNFWl7FVCh75r7NPFoFMJw/OuPfG6Q6evlI5OHURR7
tkM1OC3hqIBooQrR7gNWHpPRSatu3cuxo+fdpb3p/PPMKfs2hVPza1itlcYgy6XshLV2KspuHYxv
mX8/VcunImmqVDu1pYM0foiDcNVb9qpDOlBW+CD03oNhWN9iQ7kQ4XzOn/JFiZ1lohvKmfLchBdz
zcpsegYhkh9om5HttQiTI29/CHDjF90Gv9i1lql7w1VPaUenBt27aCwv5U0/hZnTe6gU8LmcI2mc
b9xSqw91jeuSkwfKUekEPXK0TiHbZzNducXgjEZ7sPXgpWqsx7ZCaRPLTpFc2L5/99bMJzgaBtki
TYCaY77u1bppO0WftJxqfLCycVlk4VEf1rnsoZIHtd103l1gl/vay1dJLt3mBuc2iXh3aFd1T52G
C0iTyw7WBHctt/5eNu46bzi9haP7WEJ0X7TWhchGTCHE7KUn7QNnLMP3WX2i9wleJQFjRx7h4DGH
gHPrj74WPJVVRao1SpeeqVLwo0hLCxuiv9BGma9VNIAnFC+RBfTWUc3pA+QPy6x5j5s+cGLJXJUj
jR5uLN3YLYcnWfWvl+Dn7AhSAQsrGQ5Mcubsdx83Ok/NwTjRF+doVrJMCuvFVLADyE96TQN3Hb1k
qdjlXYanDO1pgfxQahe1O9Ne+nH0TBn57iQdID3BBePjKwxFZOtmZk35OelR1BzY9JW5TblLuu69
iq1FEx079dinwYHSR1T7lxK00wPmLzDJ1dlOFbLQ8wjRaIWkJioVwmDQ7i3UdmN61N3uKuqeLDle
VRmxau/Qvfnj68H/fKwSD7L4CdCUabLPzrjaNyuNBu7B8YV2qmoqkb50jIz3Wqe9iuy3ikfD10/8
HEBwaEyiLFKwqvFZplJ3Ed2zNBbhCiG+16I/WoV8q7npjT9kL7m8BMZx3enw3AzF//dTjWfzXKYb
m74+P1NdL3cHtIGjIzz3R83ZpcFBz4qoWMY4NS0RLjeN2IV+dKt2nKJ1/YPL8Nt/MwDEpqxUk089
n2xFGDUdPfWDk/fFwnDNVeHGx6G27/ST6zcrumJ22UHPo7uvnzt9yvkU45BDHKOYaLTmVbJBUiRd
dc3BaUp2UcqKtTBXifmGFGD99ZPOfmK0KAgQuevwvGnW/ZX3Gnq3iOWpjty5iEnNCv0HnVfvqXad
4V9Wx4uglRwr81/SNnj5+tmfD1hCEnw8VII2ptc80+65Ud3XIwvJ02NnUKmh14QVyi8ZTZpSGBdi
708XnCkAsjnNUR1xcs6XraQLW8IVhqwq6qapHaEgZZ1UzcHu3eNUyiO0OzWXRGbnFi37FTl9pvDn
m5yawkNSRhZt6GbUXpXvqSTe6KBjn/2Wu4pT5euwo2+8j7dGLzkeiNm6Q47WtwRYt0KprmkqwZJK
ti+sr3ODD3aZ3C4jryjzLEKE00yjRR36AQoMXVdfw0XbxsWVPrlONJfSUucGH1UFh51B8oAo+eMs
81t1CPqUOpqZdTuUP4Tpp9zN1xkuI4iVMHj2dwW6l68n2JnjijsWVxAKCEjYSel/fCwNsVATJWaY
oYX7Mah3UubTl9rT76lPzR/WUx+6Wy2oSRWNxY1cR+TzgwuL+dwSQ8FCuESQMq202Y9PqNEVbi1T
Uij9ez3xfpbeK54ut8kQrk11Laf+KgoNsFOG+H5hAM6MO1lAnd2LTL76Kf85hCRqqjBk0gd4sbTe
Wu37DUZkckWPv61uAYG8R7H7NGnd3SR+zYr6Zy/XjlHbfKPx6Ffhzuv0o9HfTO05F97uU3VpEgGQ
3EG+oNCjOtePZOiOxtRmDiIA29LF3LXRz5YTDtplfd2b+R6fv4XADoye4AF1ix04X7/BmUWAekPl
kkyxDU3i7EiVS0HLdNZQ6kzkq8S0fnQR9fVxzTm7ikbpwkQ4s6tzcpPoQPYpo5ifzcYC9zFNZYd1
PM141PV6h73xlRQqryJULqWxxOcThPIRyZxpe6VzYPYsH4FzVyk8q1ZuctU/TkJLTwT7nJ5k+kxB
dlmOGsPNLB+RXVrRpSjp3MSjH85mX6f5D/HYx5UX5gEIbo+7ZYW1nk+auy+1DbbuS3egj7n6P5yd
2W7cRrSun4gA5+GWze5Wt2XJluVJN0QSJ5znmU9/vlJw9laTPOKJgSQIYMDVJKtWreEfxocWrQjm
DP/5e8LBp+QFJqAy9Fg8tT4a3FIpeg8VTV9/jo5tN5+V2LiWfetGYNnfX27jIVUQ9HQKaV6BZ10c
bCHkYEsl/LExax4NNLOML5oUnBBM+DCqP/0uOYyz8xs52Su1jiEK/6z2rBQ0wBgrREjCOPiIEdp9
EErPUj98rLNrq1x85QkhZbqmUe7+xtPCFqDTzXXhLNVwzXzo+zpklqSNaPF3P8byOueKh/bgXYng
ZAhp4vdSULrdsHHgcZDuL/MTX+/weNLYSEHqSsl88Zvwue/6owINObnU/vdulg5wGXY+7ca9rdJH
AmTG+eHOWkSGQalbrcwLbo4hvoaadtVoppez/UWZEZtBnkXSjZ33u3VPqDqAC1twaWhwLEY3ipll
EQJGk4dj1dWXgzPrPUe5dkA0/lC3EPdi/aRFvxIt/Pz+p9182jcrL5521ORMKk0CcUwBGs/fbSZ0
RYXjmnEeJxmtyj2QyUbgpdvLLoIjyoR3GZ4wis18c2DEbfQDXZTuahTNyZjrE6LOD4G2k8ZvBF56
+giyotFNGbNsSEZTrURY+xGMDFj2I4g9MJ2j9MlvuvP7L/J1Oy4yd9qANsxA2+ZDLmdCESqWuQqb
yGvl6CyHaFFBsZuPehyfR6zTPbmerj6uotDnxnvDGg+mpF4rBNUQvkG1qSv/GcvZNcrCPiZTaXvF
/J+HZOTAIAZBuxEmCZWLGNkbSpIbEy8jRiyb/PsM+vzs0y6BG3yCK/ob5bIqkESM5UARI+F8exP0
MaaRqYATBXFwiozsfpbzl3jIX5T6fjQZzIanZv42C5uP97/F1qZm2szdQ+XGYHDRKFBt5BKKMCLD
tYzXNvRI2IhmwAxmdYyk4dTAs3p/ya0LweD9AsVEWdFwls862/rgOzBPNZSo1AlITHm2cuaw08s4
ljRM5rsMsub7i249pwntHKqmQqt32RcIqrCaDEArnhYgxWind4lePqaa7OWqf7C78QFXsL1tvtED
ISqiBMBlq69bWHXV1n5lcH5RCzmMCXRE+ixSRzNm/K4EjTvGUO2smo1s7yy99YoBZ4H7pc9OXbX4
qnPeYWM3OwgnzcnZbMGpIsrUA7UNEXnp4x9zFbq+sTPR2AogzFDgyyErQLNxGR/LpkfpjEX7MrqK
xi/ZlZsUmvcbI1a2D5UK1NNX0uIyhUEPO+5SjaWGAmwziKocwZeAXguaHztRf/NVshANBiiSIA5v
T2ZaD0M8ThwQARWQ4Y2W3fBBVKKTjAGqjRkKwjCTtpcGb1VlQuj0f9ZVb9cNykyeU4miRIvv0+Kn
ZLbuJAtfMwR9OTYZ0NL8wwTdN3sU/MPfOC0oRJKcqnBClyVhi/hpbMs0qKs+u3fi4di0zn0SF/dh
96TODBaYtL6/4ua9LkB0gmm2AUtACc6f+47btZ9gdZZKdJaSAE2K+jEdgktoaRcY+sfGz1+08rfS
RZrX4AVE2UFUun3Zc9KomBvVdA0HONTxqcBZssznc3LJ7PTQoS4df4RoulParWkUYhszraHjAs9p
1SjWpLTvwhwEWampKPRR/E6zNSPNiZRY9VHyJSbrnfrRyNS/DKYVQdhdxjTzxORi6vIaKTEfW5b0
4zCGaEc1CPQkY30oLb1BXs4/6d0eE3crisJLorHKtoDzsnhPYVVNKgo4o2dZ87kM5LOBimGPGj0m
EJ8My1PVPSLm5opMDQWu2mJQuzwGoNkdp1ORYe+CkzL7xxw2fUsmYKD2xOJ5tEdb2Mq66Jg7fBiG
7VwYt3uh0ZAJCs2G2AnzUq/lB6XJPGuynsNIufN3N8HmAyLIIoP6AkW4nBHZujYPgz7QC4+Qrmu7
i1MjBZlWjwY+7ckxMKudPG/z+ThhrMVoDP7O7fPV7exYUcrz1c7H2ncOKqJhQpwhnx/TeQ8kuRU9
SSjRNxGqNyuIPs3rGCoQGyYM4S+ipFcTx2Lzj6ZRgeI8ypl1MpS9i3drUbE5xaCbAdLydvB91NZx
8eMLGtDS1eAprCNPTmRh4XcscsfNavWzBA3p/RC2uSzdQr4iYw+C2O2LNXzGjk3IstkUHaMq+SwB
eUEt8ixY8nmSvkAsMTN/J1RvXhRA2QglzFoY8i2uXSwmAiNRWDbq1APuL3HwZzp/UVQYg7DUIS8y
9ehTy/XN+tD+N28wwGQijyOhwiWdYnfFzcurPIlzmYu4/GuYjdOgB4QChx412MlkOOTjHit/6yU7
gEIY1TPaXc2bywzBzlZH8lWAbmuJXCNGKlP5WMnaNZO+jonljsZvpee0omSqIvaVucwegW/Agw6A
ZSpTe4mFcQgo46yAAhqm3oxFQpymL4r9d7brsL2GWok3/GZpcZzfjB6SDJ+DqecNz/CBksltOKrT
dA6JtKmV8LXNo45ODnmQFlwSKTjGUO/e39hrAJL4DSTroAZh/6wEo2yjV+Ug1Hh8eWYZ7Wr42YVy
23rBUwhV3vBYf8Vr+JO0y77eTAtowAv6kZCqWiaViM620MRAhhbWQ1J0qJuM3+pO/l7V1QVAxjUH
EuwUDtZHkfF957FFpF+WqQ6YeqaJGFeskUGlQmIwB0A/Jh/xx/yTYBeJ1C+Q/a9K+Z157mMcHnzt
1zhHB47nLxSt4SPsuZRvXBFEaoG9eu2hLbOTqcE6zm9HoNAGU4iGwUyW3+eBf1c5OKQxoy+rPQzW
Ri7PkqREYrYGdVL8pDe7DmH8qgK7QoJNvjEm/r3T5W77EOfN3c5LFtfN4iXT/IRCIiZO8kpoIQ06
x8lqOnVoJh8aP6X4n129kdz5X0XlszpWnom4QdrF/x2fgXS7KeySBOF8leYirAs5q1R4St0/VJlx
BXrmju11KOW/x9F+dqZfRRRcUjt8Ai31ue1LZEL/fP8FbL5pmiACFSU0Thbn2zFjZabLBfhaCX8g
qOOkH4s+edAl7Z/3F9rcRWJGi66Gzt24uCfazFak0SSGIfnZC+FOT+6dFK3LxGvamBYLwreaCYDw
/WWXAVvAIER6w38ZM61uxbTGy8Kf1B65EPksuhu+Ce4l7Y+6lRxKJT5PCDfJpFjvL7u6Fv9d12Iq
byHrtBIpymSjs/VYRi2ijY5CbhU1qkNQRa5eAYQykdepnqVzA6w/giQd4va08wOW0UP8AJvWCrcy
IjLOMgup5QFeZK/1npkB5y4eigChJrRQ8a33jPjZvORV4ioVCK2EiI6sp51+NkERvP8zll/99Vfw
C0BvssFWrbY6klXJjhDNqMzhiAUSkvLo5sjNpWmGi1IZp4rOy/tLrmL265oQY2yTUoqKSryZN8Fj
0OLGKWq79+IkugrM6mQclCT4wBzpkMp3dvyV7+Jayn9NwP5dV5imcIxkuBy3685TzZBS5Y2PCFlo
c3icWypGzHYs338QYn42IlTUSuf3n3d5gl+XhXnFJjdpoi3dnAe/CnILxKan1sZVyBl2efPYNn+G
nbo31hBP8DZYiqVoRMDsZKV1i0WNo0KrMI3yRjXzHMVHV788I7vwLCinhfqrGOQPWYJqk14/akNz
n1S7vdtlvP73J0D8V9jbRJLFS5bapK61aUCb9FeQDHdi4Vol61LkZ7X7opZIbBf6Ry389v5LXuVB
r+vSomRepZHTG4vwxTbVI+wuQHvj5RQneH6nFYO69F5uf86xc2ZccJARcDSYn5t1f6RVeqA+2DnV
W9GMyvB/fsUiWieq3Yex2gyvpPpXNkM1n4tkuBRF7AVAMoRon4DO7Tz95lunPUEqSK69Ct4JnO9S
G+vBE9ETv076ApA2Rh2YT3sqsuQDMy43lMaznOY7m27jkTUGpHT2mEKseyNyKTVDYgDaNOQR4WOU
MaODK+fanWM+G3Hokrjs9ILES1zsclYUOC4gXIDYFsnHbDUJGWE4eOkEqGrWPw4dNZV0nC0Hi729
cLW5GgpDpsKSTJYWG7oj+ZP8kqmDEEUcBwTOdDQ78vtK/lY6e+TVzZcJGhQ9MwIjBJzbENVFahkG
AaGxU7uLKGGqNsAAJMLDzkT+E7lTv/php/9VjZHDQzpH4o5HFCpiyyxaKWxmeJXELQBCN1GMS4N9
hap1O6djK/KD3xCNZwGBfFW+fRv5Y0lprVk2e09PgtMrLQMFncqKrgla+7EBMgwv+lqSeGRp59bZ
fLPINOGQBR9mxTPyp3guysT5N/j73YsQiEqL7B7OWsbDJjY8gmhPUHPjdmWCwS2PsAf9u+XcVXIC
TMt7VLgE6x1e8rWNni2zu8BrEthZ57eyCiGJRp2PWh/cpkU7OiObLfwaaehW648Gxi0CDlZFxad4
vG/1cxkqZyHqGXHTW0lHgoUIJa6PlbUzsdp88je/Y3FqRjuMEnqB/7Im8vyHNn4LleAUt9/G3Bvi
3bGvthUTXscKBlIPqz5gnNck6ian1IjHD6IP2AMcEFDu5CApxqdCCnEAys6xDq4UWSq/Tr8mprq3
vzfuX+DczJ2FzMEaqNaXQ2DAFem9No7OudEffds4hLl5VAvJm43c9ZGjj8iuES6uICJ1v5FN8wPg
HwHslW3KwUX84Bw7Zi8MKGCJBDgF9ArFNz4zyvcIydhUmFfYe9Fj62gJKD3oH9FQW0YPuwz0Kp+7
3tNwlhQFYUjFYJ8njdUzwMMfk2HeyalWI2IRsRDIBpJloE5JJnn7oLNaNXLcc+swnvw0FdRiNYr2
qitFeDH0z2P9hdYURjpHK8WAA39k2RzPaEIcQ9w18Suw69mDpLSz61edkNefBUOVbBrULXC125+F
SyMwzAhnr7yDWGBjjfnYxR90HJfKEuoqFY38IhiNQhPp/RRg68Bp/7vykg8tF7GSmhHJrZiaCpJ7
FfztR3+G6ktAg0+qd+uXjZSDD8Do22FGb6xu4TBXImRfRuqXSL/Thg9Cd6wbKJ+Go9OGT/70Ha0X
t8v26JNb9zG9Jl3IJeGMuOy/62kQDXWGZWXYgeBGUkuAPCJSqtpvn5TEP73/XjeXM3UUmjjRok66
/aJ+F4/qMLY9DUXjoEndoUB2zVE/Gzmuft1eP3xzNSi/BnBSUvklVDoJ6kztkPL0sjg8Sy16ZIZ6
RX8K8DDJh+I8vf9wWydX7FUgu+I/y3BhTVWhThmbJu+ZPkO8FbOMqf0JYcCV4E0EBuqC5V7/ffOU
AP4XYYogSdy4fadx19R46io9WK9ToD37CJ+Ev5zQoMyVjtxKKOydZf08Ns4OtGAzATGY30G2gVa9
mjd0vlOjQMf5HGT67op+h1vMRXQb5ti/117Gpvb0Vj9U9p6IwMbxJC2nXwaGFPaivIAlkd/oGo6D
nReoWPkYOC0hDNvIFQAHxW0b/SoYAO9/3I29xDelCU5JICS2xZX5psy2qzay1QqaraFUhw7mkFrH
x7C9TyTT8/W9u29jKwGC5uYFXwZGdhmQ80AfmzY3Oi+XGMKF4NBFehGbB6GTpZ0Zlh06Jd15xM1F
0bWh4EJXhST99hGtLskmB7SX99HCW16NaJagbBRQytcjyoRSdfr1/jvd2kCMxF5nGQzk6CTcrlhb
/TyS2fRgii69+aeA/IZcJVpYIMb1HMvP2ByfQXv9zrKAvRijwDNYBVs/0HttDDgxck8EYgouQA3+
kN6P8Xcp/cCwCt+b4YNl/ufePjeaEM0GZGbDFVrpmzqx3UqtLRyC1dkTutm176lDf6Z9cJnie9tp
XOdn21fnNtkjG2zFCeoOIXvPLS+vYi/K0facy3xeoVwjktkep0FV++5IuFPhl6KibS7nzzEoQtRJ
/3vg12mk0A61VMBeS6Sm1GqjWusJobhOjoqWX7lhPyCm3KtAZJI9kZ7NjUX31YZWIZiSy2vNTgIn
HsOS+gRGcRk4wtsba87hQZkf4+QXxA4lms7zsMtvFjt2UU2Lib0lbhxD8I1vd7SB318Axxc2fiEd
Hey0E8zuEiBsQBtcZvZCz1sIAYogZaHi9hs7GwwuOCjAVzz/4i6gZzGaUl2zszXjIG68aADxRQJv
hN/BmCC5Z6AYGRwhS+60EbZaRvrbpUXMfhMg1dzkhQNJ9YRQaFi3B8f+OXSFazTIKrfVdZQvJig7
uzh1ZDha90GHs7fz+KLXuXr7aDByJxFXViLik9NVla5jip4hR2UiEVBI+bmPTjoi2noUgevxwuwq
ECZmbF7Nyv7aFf4FF9CdCLMVSYWQNqoftOLpVN6+CwX6V1/qReelcf+5sPqTTd04Tne2Mx+EfHNU
YToh7dkob+56ZEK5MAC4rIHJo6Ylae60HVKA6lU+RHIH7/efosk93cFshWMvh+1lTvbCuMjaFq+d
rU7z3xDCBbQ+bh8XaFMCTq3rvLgz7loN4gQE0sr8EgTmXRS5LXv+j8xsD2OT3mXyXkd467Fvll/s
PK0tlCo2sdWZEuMql4CjoZE4QPDk+uQMj1PHJdY1bgVq7b/vN1YWkyTRH9aWCJ2kdKxyaGiYRQAP
yhyyJxclpp95dRSiaFGCTqsknQCtHaPyefiSSZ+leY8VLjbT8u2LWQ/NcEgr7Prbt59GfTTXsd95
Y/yHbf8TpuYhy2hI7EYX8R5XC6lCIp0uDEPExXu2MfRMHGnsPInPLMTh8Qe/Ngg0qVboikNlcMx2
3vDW1lIgS6lglzlNS1S2lNcyGUnce04ZHo3RcIW0DAzwu36yn4cf2CnWWBHr7oATI/nbl53lN8oy
JFc06nBqFmdlzGMnaPumKQc5kQbcYx+DyXkqigaGc4U4FfrQds3/SBomeebu4htRBIAL2QIEB8ry
ZT1RI6yWJj2LV334I2z6UyfFP8co/2xVzpMQsWiT/NjPvitL+SffaT9kmXOv1DifzQrtagNPi/ZD
6Oj1QeueEO3bi7brlJgeHCQTYLeiolvthyrQB2x0G8/kM9j6wUKvNGnCs49fQheG2MUaX/o2f8Gt
/aE17S9YGfFnf5Xp/NAG0jcRfhmx7BQl601K2izElhgRQSVc1nwyVO9s1NTGq4ufHUFgCIcTikRB
9qJayTXOkr0YsLkg2FFwKqIpuaRIDBN71FHGRsgfRMpP60vfGK5ANhr55149CIk6kg9vxl+VVoKD
SgNtI5FixtFdFwCl4H7c2bXra1CUDv/7k5bXD+PsyB+GxisbHVKwiRdnR+2L/EBluFiuHrOmulD6
PwUYTZg/4hBFEEANqZnd7fyS9fkBNCya4dwBjOxWgMJkVkqzVWrEMAw3Rr66KbtDnPMrGjRXIiR9
ivLS+NGRIHraWXudiom1NTCuopjh39u42OazKbWtWntp/mjIn7r+HkUCxT7VkUJugLhaeJ9Hf0vO
Hk18fWxRoKaXQ+IJTX3VwAtAf+vp3Nae48SuhRwpJrjeVPP8/WMlHIMCSrnh887TrrchqzKu4zpi
7LDyVgMDZiqNntWeHf3rrdZiJFwCCx+0U6LdGXhRWzpePOyC/0s6GBB00JzmYPeE8woiQhAetXbv
etrABtAeEKx5gFugLpcQSF2W4Kv5Qe1JJJ9VRjM5HF5tk8Y+uIrCxySsi3WtIrl7ndJYP3dezvpA
UMCApoLVTZhazeWnVjImNXIg+QLrinBab64xMiXFi/gpGbIXGH0iOWO4Pp18kScJaJeU7+qkiQr6
9gY1gLliP0dgIjk3FomSk9Tt0FRa7cUyY9XmuU7/QPCaAWvltkIUHOdPQtaXODnqzk92z/uvYR2v
WZ2ISKWNMfCafSJ3qV8mdu2FJsAyGpuoiY71g6XlbgRU4v3FXnEHq2dFBpwLDEgXcKPb45fKSVBO
UdSw9etXPkahM4kCvWYH07nFNctRrtLHOqCtUaOmnd4pVopns7oXDNfpkQE5UYAUaMox41z8DtuY
9KKY4B++hMn8SYLWW6DgUFsAm1HsFE5DAkXgwI8SKYyFhnPvS8c+ZZjVef/svBSRiy1eCr+C/pFA
rOJ2s9gAdm5keJ8GlafR0QaK7DYPCjDRLP1mB39bZYIbdeWmVIvlJegQ0e9c1Y13TT/WSRWv5M2v
ELHkTak29BL370T90XT3U4r3bP3ST0/szC81krr559oG6ikZnqTHXtY3O9twIz4K6hsADuxWEMAQ
h/XN6lPuK3OvWCWM7vogWj56iDMXY7QsMg4qms4kfCdf/fr+q99cVWeIZyI7RUdNvJM3q2ZTEOdF
a5ReGJ3TEaUdPr4QAROOPjUERwnJ2trcmeZvFMW0W2hssaCYYy1hSXbZS+ATiH229aO6C/6MEi8K
r04/uVFdIjz2ayrvkvkpwXSsU6ydF711BEGD0YrgPoL4vCxPuH+MQNJKbl8bBBh1yfhs6C/iChD1
4NQwvSuxOUlfBgbxk4ncq1Ayp2h7/9VvvgX2OqA/ovD6BhgAjUdanNavQBoxxGv7Q84tDO/kINSD
BUhMXJBikIeOvFeikRnXe43y127i8vDBr2GQpHMjrQSiYifNTWeMaq/ADVrCnhkAC0Dm/FMZP1qQ
+U3/zhr+KhLJBaeJGu23JGkO2fTQvpjSYdAst4qey3QE+LL3pTYub1Jp4e8B6pcgJdKoN5tz1LNU
wjy98hwGE838op5nW2HM+ULaWqOAtvM9Ni4CkSAKQiB5ClfR7XKM0KWhVIrKG/oKn+qZ8YQMtDit
rT/VSf9rng3MHP+9o0WOkHETNWpOuTEepcS6z4qJpMqnazIoez9tI2F8JTfzDiktqCpuf1put6Wc
jWrl1dp8HgbcJDmjovEtRTRMi8DVW0g4vTuYe1zylY4ZZCQxBEU7DHisMKG7XVrpKmse1bmis9+6
83NcQOAruQno0k7IuYnCc9SFrFx8cOhoiM0aN+jrhcElL592PtHGexBtWpEnAHag/r39MaMzgbSs
zNKbgvE4pF/mZnRTRb3a+vTQBfT2QB9FVX5vGnuE0RVPivcgJg7oMwuRhhXtqC4mLKFa4rNqpR58
ZBQhrylOSCEGGEANhGmqjDEtFiOeAO/Q6D5YBbia8Ukzk6NJkmmhVd39KQWml6X9h7oaXLpHe0Fl
414nogheFCml0EW/fUOkt40KUa70HMguzLhcrRncMAARYH9qO+k46TjfSIUnRw+9WV+mCcJ8RCMU
j9CYidGka3sd0I0s8+YXiSvozSk2oxFd8MnmioHR69D7wbLETq+582JS/bTQqETAE++KYz2ZLw3J
p4JV+87W2cgxIAGBFwTPRdm93Me1HGeaH3G7t/WPufwstV7SvwgNvIZIMvbtQexk8dUEFLeSUqxx
yINC2hjKXgm29Y3oSqGowj4GqrQ4UvLgZ0ksh5XX6gm3rvO1JumN0/yh6B7xoLnIY/Rd/JKpNw5d
9CJwNLafv1oZCM5lsNsfF8dmcQVAmeUuJtBC3lkaSeArP4RzkXDGEQhuo0Nmw2JJVZ85yBlhOGS/
kdM1/+lNJ3JLnGl2qrSNOE+LnOqM0EsZsuxmdaTfypByqoWCcK/rjIQNt4LqgdTtUU80L9zlSW1d
vlwsyNPRFtYhQIqa5M2ubHTTlGZNK18NvRzrDytoDgKyO2AUVdbmwS5TNBbuh7A42Up14W0e6nqH
rLwBMIGDTgsApDCm66vY2mdzjQapU3ilbDKAOIdd7FXuNBNKgd815nMNw4ahwCExScv07igAxELj
wY8xnYx+lVl3Ufx277bZOLH8LME4wdVkrbXbMNuEeBpwYvP20lpf6TZeEdjH54Tb0KG7R5eiLSNv
7L72uvpKe2Ke4+4H3a2vJHA3bEqBIFgx5muEaUYpqUsPE9SD1rYHycrOzXmqk7tCb49l91QCtclx
9UqwlIqYte95kG/V6fwExpNsFjzOtMVGUediJNlPS09Xe7fOszuRqc2Y1I4VWlRwzMxIoi6VTlHd
PQi75RIiw/uxayNe0OaEhUmeLuYJ4s/f7FWnoN1Z5lHpyYVAonSvvvSj1BzUaQ/jtnEUb5ZaJBpa
0Vu+lbKU032vg+CjANwI+WNnCI55QECcv//XZ8PDgcknxwBIIT2x22dL1M6aoG4WnmiDCRqoqkgn
VMQx19s5beu3KFYS8R/qsADa3K4U9bqc9ZZRvNpUAM4U8z/Y3gcp3jtAmyu9qq5TzEE5WW4ZqUyS
ou0KLyeIhKp6nWZw/3Tn9WGvebEx5eGpRAeJ+RYaXUuTzlQv9bTJp8Ib0NYkH2vG4Gwb6bUEjuZz
aYiBLrN8t7CkvRt1nYzdLr3YluYYITnTDYXXNPUrg3cuaL7X4OPkP4xRdxstdQvFOQSEjPc3zUrG
WSjIgsSgW0DnAl2LxRuuSiNW+qoscByvmlM70a6yKjcbgTN/sGLnqNgPQ3tO6v7BwAxd4JrsKLvL
MrqNOEnuXF8bIYJ5poBtc4cBUV86OcgS+KYBg1YPsEY7oivdZvdSdO5QJRcVpV5KXmogqyLgVRXG
1bvjINGsub2/+QGgxwVCBSqsKnKfNwEiKdLW9jufQzR+cWheVxMnlhskTp71KAUKy3AIemJJtBq6
PfWWrd2O/5W4SsU2XIJyjFAvygxNaq9OOME6KTF1Kt1EV+aA7Xx38V2XDwpqncRJgOUZ5y8eNAmd
QQWNiZ415TK7Xmqugs/UYPxNV0Ykkj6Kz7VCtLIPChXRGO+ACVaPq2rgAanDBAOG8nQRRiauAEhV
QHGSPjiGvGTROGCEr1AAvP+0q4xVrIQAAPYYsOS1ZYvOTK2u0GIz9xpDPmNN8kkP8PZR9yAKqxYQ
ywi1FFAhCjpDy3aIPDKsGzOWGUdmlWF+iUz7kKJc1cvOvQDFVGiHafEe5nFdWIp16QMhKoqr+Opu
H5qgDKvGyr1M0q/msSgbJsTdITKlY0jqLdF2V3H0qdL4gAzTdQi7D2Twx1DtcOLem5av7j3xY2DN
o/4J/hJ9ntuNJYXQyExJyr08+OTAEssJ1kGOiribZZ//P1KsrW/7dr3FtddnFCqB4/PwzROCm67N
8QQx4VX+dJYTnpqjajWt62TH17pWDMbC6OgkR63Y2WbrJItnp/0NOgL+ALtgcedXWlGg70ocN2Ld
FWYsec7qWht/Vqa5wL8svbOm9G5OoYaUvfJp6sMPqYxefhHvaZ1uHS6DmE4jln3Pzrj9DHVc57Sj
uDljKtYmj47CxjbkrPeFvvPYO0stCc1gXyYd0d6CrY1LRxMfOgZQotcd7+YDK+9KW7xh0No8Ev3t
1bi+yhF3ipu6oHeAPlyGGQwbq83zP+QJQQQ9/xIl1ROBBStb7VtqtfbB/5FM048MdP8cSgfLDHf6
/+Kb3gRS8YtwZaVTINBJ9uLGCBXfMeacK0uWjIOAJnVd/HPqrF9zgbU6Fk/vh7LtPcbUQ3Q6hc7I
Yr0ubPK462MuCZVj3kXHskWQGYc2NA2OFRfHUNDlZu85zpe8C469ib7QHnx0fVHz1Ahw0b0B6Ue6
ubg+Igg4pm+SNkjSi2Ba+fWpGWdXRHEboSETNSU/y93AuDdG5BWULztvYZUxIePG8BVqEhLDaw/T
JokKA5vKAgxydylRIhkby3fnIgaE5z/o/mPHEKz2NS8I52/vr71u84KrRMIGrSoWZxwqzsObHEFl
jCIVvZ95Tf0XrjG0LsnsQUtMwXBSpf4UC66Q3J1SSEqCIUUzBuj9UVAZ874DDcY0iINI9+uur16y
wHSL4e/3f+Mai/n6G9G8Az4tNuZiBpLQoB5zDAE80eIUqqCyA9MQPInU0ImX9IMwcxW8Xd1IsLzZ
Cwlb+8NCZFZYvoOi5nzcvqN0Liq7aXlHY/QVayhXNDmF9Vs8d6cEdoOK+B5i5+fAD8+y/Vmqs9P7
b0Acg8WxZC6CbBlitw4RQ7v9AW2YTElpWPwArTowk/ysY52oYd/0/jKbD/p2ncWLVqcokFuxDj2G
ch5QaoJUMzBeGHyahsmhcfDIjlwnJciLdoOyd99ufmrR+mAEauJLvSQhaiAewrDUmbMw3quORXrs
tFOLzl9rk87RTA6zX4M5u2a25yS8EfiZdEGRhkjKa16iEKvW0HsDTz3qWuUkD+FdmhheSx6S18lO
73Mjq2C+jpyzUNBkqrA4c4hdTyYhibgeyY+iZR/QOaFC47hz3dPOiPKdFdeVEUfIppskoG9oAKmL
Lzv782SFFVY6alUc0DGm65ocrB5hGrQVY6CvKq1VMWfWFTyLA5/GSXQVkHJQz2LEH+nomus79dpG
innzoxbRf9bDggKI7ebTRWrG7tBMzyFHesQX5hV2ilq+U+0sui6NF69i8fa1pMyMWbyKQs5dwwZw
RDk+f1eyH4k/uXBg3XguXbvdkTbeXpdMEo0eOkYrdE+SJwq2wEgOVPJLrhh3JiWooAvoA6awDCZ8
/Vtvh3Be9jAlmzEevguSizT/QXQs3rNZ650ZSKw8M0MPeME5Ftn4L/jk0o4Cq5gg3g7twZpQ65Ep
Jmrl0MYXE0rVa9kED7gP9TsD6EMT9Qiw0hVncPF+8Fl5oZMNcfL/91cuvouqt3Gia5IwPfyDqV4h
36mjSpcAPbUIHARDJN9QvfaiToWbJTIzz2+HYAyRGfKPviUJ8Ooo/VNkH8SeFTzlOd7JjrYSNn6i
jloFPWJmxOJgv7ksywnaY2dEuVcKGzde5gxa1k7UjyYmoKKcjkCqdGnqCaCQ8HoRCKZp5GRpnDwG
RHkk7dSd/4/XJqQt6TEwL168tkzPcLazk9yzv2KwfdZNxhZALwcySpBU4geKoy1r/QkzL9mvvBT+
3yxzXZvhmcaiKzh6QWUeauOhMpKfrU2zcpD9o9runDzxS25vMQvzJ3Y/hj+iLbCIQXKpVVZiahGp
xj3tZU/Xi5Ou/dKdPWrOOr6yECLX0J0UIQy/+EyVlI8jLrCRZ6UysrydJ+O4F8boYtYMDebD4Fs7
m3djZwglfMZHtFp4uiX50ohNu2NSgomPmX2MgO1Fqun1YXUOqilyfcv/Fpf6gx11X5I6/+zQDmnz
4U6uwoP0POUKvj97dL6NkC8af1jc0BRBZWZJIlHzJhzDJOMnWQzzJvmYlOF5mstvdq9/TkfpzpST
uzRErgmhHUV1G6X+ww+DL4Eq/xWorj/RorP3cu2NT0M7AXUOrj1wRstJbYXkTjFoQwRfN3JD7AI7
OTso41NbtZ6RHXVpb8HNLyMwrhSxfB6w57dntuutsYv7OPIILjD+Zjezcdik74fllxmDJop9Whzh
uQfn1FrGURftUdPof4Egp/ERaCcl+GgN/V6utc7pUB40UIAXogSUgYug3FFKSKohhchmlFe50b/H
ivxXX31vg/xYxO1zVFUnOSuuOJ8G0/A3eNyfDspIeCz8hVTw+7F36yUJ80Zh4igQFUtUPEigBsVP
ykl5ZmeG9UMmNWc2dOtmGByH5UEvbe7FJDmYyvevVVxcZjWW3SZm2hDa+ZnCcQ8YuhHYoD4hrk0D
BqlLekGLD8eEZUA/GPnQor+kMhqzQr2vUr/XCUIubRJwtrMa0GiruuF0r/fzD93B/aZQ8qMUd5eh
9h8b/dJo9jeTcrqWAVNLGnU17Ad6nokK2nkPgL+xvcF3U9ILr2aAAYuP2vfyKPeBzW8utfsOj/u+
mr9Oin8dVADpkfZXNVlXJdP+cfTwc1qld9pnpDs/tHXOMH761TZ1eiimIYTpZpx3vvHGhuO3AXCC
yEcx85olvLm8oq5tswRxBK/3lfsiUj8+VbL6kATjV0gq3zUH6hNqUHiteeqI1UMc/cz0yyBXfyOd
vNcaX3Wm6e8JSSIEdRmdgW67/bYpMpiR1CAbN6fO16gJn1Do/CYM0prm0aq1ezlOEdFHzE/2nwTU
audViL9+cRO97iswdUBcVwm4aqSOnJcxTghy5iFKhCQSE2YVlw2Gh0n0j4VyThRyayrxaaoC6p7k
vrbbPzsj3GPtr2t/3gRdRMug7qAAWXT8aK7CIGkDZGtRTUDH+b6320tjhk/xnH+SdVoATvhgh3Te
8kn6tvMexF++eg8OMyKBcSWBWNSVAVAqmQkF6n3IQ1lYxAvEaaPiDpF0JzKxEO+PqX6OjHOuaTsf
YeOogPrWwRcKE5nVdB/LzdiUMquHD0xVF6T3czG4To5vSzwdB4iIza5F/EZ1SQVPHwE2PT1dfdlH
pMtdygXK8d5I00DooiQ5XpAYQKvB5FYOPFbrJLoZ7Mq7TNp54I3qmtUBKIkk18LNZ5GWdHpm/uvm
6mDo4tp+WcNysHq37xDz7SZ80ToTqV28KRS5+kPOhFhEzvx/2okE67JL9DHwNKfXJNAmi8DaN/Eo
GZk5eLZffALq8nkIW0/282Ng11eV7hswTwD/Rr1zy6yxUpx6BheMEwTEhRL39tTTwdFqWbKHV6DT
bJNiJsWxzD7+H87OazdupGvXV0SAOZyy2UlZsiTbOiFsy2LOmVe/n9LB/tzshoj5MZgBDANTzWJx
1QpvSOjqBlh0gGj5aMLom9qRlZrOUzujZmowvAnbv3mpbqQg3eSNGvEp9PjDxq9V2v82tPFOiGp9
/WlcOp0O9oRCZlLIBS0CuSJV3WxLDr7GNTUR0WGI4qseQYkUo1V0PY04WYmJ561XNuefFRd5CnAU
rQZ2gYyWDsCXzlvHqoH5xwYULtLx//x83J0AOWinQTJetv3M1pTGKENoMcbtsFD1q0LHPzNz4Xjv
FdO50YnFX6946fh/IsuZaFOsnLkKt3E2D0qLbmfQ/NYQQ+oThas9gt7ZX2VvSkDalar3Vllc93rx
xNzs4+sfIDZwEeyAcTMaRrUFlwVZvIB/7j9bgs+t5ihqzkV0RW52HRiAd6zykFrF7uulLpweikSQ
UzC+wBQvJ/1ZlTdzOqEMbhXxRiguYFG17UzJS+rqAeeBOlpDDV+o8SHQYs5G7kaXkFz39OlkdZzD
fmR3HRhLKSMhqzrmiZ1v+gBNR1TZlcA4FMXvIElaUgzpdUSabYNzi8sJd0e6vXOJg0dkarRWO9fP
dGNbF0HrBvbf/745CPaQiIiW6tmAL8ynrkTZZfAsrC04KAel124rWg9Bk1xZ9NozZ9WM8sLHRR4J
p0FDUUA9GxAHvZNJkknkKfV5T8l8U7X6VTkmbuKnu1BfU4K+MMTkbQDNEYUXSy6Z5aHcYvGb9yQY
2mseW7tcbY+D2u40lKGKqb+LjsbwYmabIpc3Kb7WiiS7U0ThDQN9JepeuvQ+idV0zoXo59K/pS1t
Gb3rdESaOUaHurhLtdcmSB9H+4glBehUdVvp1t6R2t8Yy/z3mp/shmzT/Gx2LokEGE4ZQWGRYRRK
fCVkOWYJv976qDdrRIlPLcvl9/2pRw0ui+zbWgwJy7GPikZIEVtJ/uBU43Vt6tvarl9Es0Oy+53q
xE+xEh20MTyqRX9btsG9wQ2rJ7siLZ6txr9rIKC18Xsppysoo0sH8J8fZy/uXKCdYZ77A1K6Q7QN
7W7nRxGoWgnEPAr+ebySVorrabkXtjAsRLaYBHvJ6yyLgj5VhdZMJsWfeFHf0jeQzleaT5dCKu0O
MBeIyEIZWmQ0cZ2WVTMiGUjXbbJ0ZjEt81IgGIxnvw4aaystXi7yDWEWt2SLgisqWGCOiYuygbS1
sbJ1l2L3P8+0HAAnATXBULJSX8BHR1FsUBDl1XrAHHTW4ORPKLd+/XAXxqA4V4hGlSi/4d0tgree
lUwmE7TbBH5FdPAKNd4YSreLVWdfwSGwP8bpU18ynwDRcDdXazIvF08M/REhxUt7c6mLNETkbE6M
HJOIwAGQ9FHptutuUpe+AwCt/3+ZxYnpuiJv8V6GoU7fuQv/dskreCh6qLtodZh0Ic8V2iJQS1En
BVC9+ObqLAj71kIvR8w4BBjfYmiUVtJO0m7bdmKe6yM68t/1UEGKkDSiXaPApz3jTjkdGgNjj2pN
lPXXOl61Yje7qbvWovxNilrPCfKN1OtXam8/rxykC9sLdJz4B1CCf5ZZABR4v/Yjk0cWohJwCRhS
Coprn+LO2b2gk/QUlx91kj42zvA9s/QOmo47RONfSZqu6Ui9hnryI1TtldrnwqsgzaS7JKBw53L1
6FxbVT5ScKcM2HJnerSlmxTZhSo2nrHdtmLfbap+5e45P9ICPE1KrSA3QX0tNuufhC/xO7owMSJU
qtPvdOtVJdZP+X+fGzJXg61GXQhjDR2T01WMWB59Sdc74I5P3fDktMgOyt8TfWWCd/5mWQYkLOdJ
1K/LNv8kaaB9VaXzQCS4jVS7ZfGHUWw53lbl2iNdGFWJNiAxxxRlKqC202cqbKUc7LlCJXuK7+S0
Jj/sbkbHR9TwvbNonBWO20avKsCNrw/weZhnYTr3iAPQqkWx7HThXLOq0e8RBOpK3zUlYFaz4+rp
Ll1tL17YT2Ew6pCasIyynOn3cq4GvYoYSaEc49EHEPijKR4ZjNVZtnIOz28UzHqQRAUeKMZ+Syxu
XeRgw2eHGjtxYPu8axm+3IPk2t0hyipss9aUVi4tiPk4Agt0VoCWiF3+5+DTYFebOWHBMXmzg/vR
/BmEHkRF4W8Tv379xi6dFRVxYh7rk34lLyBymjPrGD/ZLRrFP95q/9Hp3rP2Kkl2Fe6pSLJ1P79e
8DyUcCDpWhDRIYUgw3n6cKGUknoDhvL06j0anzqkqmS8AvyDn8MLDz8afyXJuXBSBNFAfAiaKKzE
D/pnN2Ojb9PMDJBqihsm8wibjwKr5O+1+Qgb9eunu5AKoL2ALj9dWksnaV58etUkOWVZI/2lYKOc
O8k+NyOk1OuDmVHUxTt/pONuGNvZsK+zqLsbb3v94f/yGyBck9UJNOsy1rSZbGdqgIxMGD0N7U0/
+vswk/dW5O8NNXNnJ9nJpbWTp+S6dpnhqGsAiQthAMolc0LRpUKJYHGAdYk+ZB3HnVfnuVulv9vy
NayeZmaaXz/ppVcrDhP3BNURs7LTV5vrtaZU/ozyVG1vgiY71tqLYia7LC92RfPt68UuFChAF3mp
IFvoP57BzPwxj0Yj01Coqa2NClUwUB5Hf3Tn5tGsHrJZQ2H7Z2HTlAh+wjzO52w75MNWtf+ovIHh
MDg/dTVaibgXykN+FVEXySDBMV9mSclg5F2C2Zs3Gu9KMTxBu9hlwbudWNe+M6Iz2lzPsIAl+3Wi
E/f1llwIVCdrL/Z/CKamVCaCcJqLcWS7t/qG+fSL0pa7EaZHkK6hPy6viOYo7RkGxEt+l2/NZdX5
jIRxUHVrpkXU725UoBvb3xgNFu6FvLLBl1cERYusB9pXy8Raq3W7dyCGeno47HnBc/eCq+y+RyA5
Q1bDH/9+vacX4iN7+r/1FgFkiuO6MWvkxeaUSNFrG8zkgOjN6DDH2+I9pLM/5r++XvPSJUA7GYNN
ZH0UUpRFjGxJemeosIR7FT8x7XdWakfZTzZG/UfStN1gopk4Ax5RDysLixNyWugi4ipSbSFQKXC0
p1+wngL9l1CJ9FRSSBkI0VjKUK8+0oGpe4nQVNoz8CVEpRYumWvdjUvvVvvsJ4qq6QwzpjZpE9Mm
ZvUyds30NVdeQuc7MNY2vYu1tbN7oavEw9JQhFSCYBEoitOHzevetnI177y+vHfQAhko7hvlLdS2
aXHMxr2f87BmuFH7HzVd/L2W3E3acWXHL50v3jW68ghykiAudnxItFiG2dF51vhQq8omaiKch+G7
vSaqjxWW7snlk2kidt27qS+LHwQDR0F2rHTNg93VbgBDLptWjv2lKwPpMUYa/DYmr4u9SfEjDfyS
NCRSnkVlkcQds2oFvOqa5PjFiAn1HfFgUnEy/0VdqYRSkPeMMHF4/RN9CJg+UttxAjOTbjoDu6L1
MvlpHFaKuwstXl4/OQF4XfqY6Befvn4nUptoDLgVw37TFfhbEjxgEB3U4ZibV93P7o8Bfq3YS/Ib
LcYi2pGnOM8OE3z5KjS9tZpOvbjl5OlCpIdkbDlDqKPEMHM9ovKJr/JecZXgAYodRkLPg//aqDeA
HN1UwwHl0Lcv8/AWSLuu+uEXtxh0dvJj2T2+9kXmjuPOzPZy2bpadKdPq33Bix8pDWfwJkjJklid
bpsEaUhCZ7Tz1Ox6DDzkpbtixn0gvElz+RBZDyrUqMb5bTrzroflnNrXDdJsPhaBiJKWO3sVbSFW
PAta9CgVKKxUxMvao6W+0hEXIr0Rs+VBuzHH6mYkXOPq1rh5nB1l+S5QXmpwMrGRubGUXaVp6pqz
s3IBX0w3OcKibkXyBP3k081pQtVMKVnYnADFyaDx5GBgDveUhJmbF42LVbNnSMnG5qrslNrVrspg
5cs9S8LoUqJnzF0sBG+pOk9/An7rDIayqfVsXQf3wLo5EUNPNjITgpUq+vx5xWKIOdGLIFjgdnK6
2BS0TVChN+bloSfRRFO+O83fyr9yJldJtw3YtNC1sIbWGYXJK5v9edWfvPfF4trp4irm8gEmJDyp
ctVFj89W4gqCd+0N4bfZup3DDS3bTc1uSzsUCCL5drC3Zepq6aNsb+bDpMZ4zf5s42FjBa6lUmD5
6NYWm/y3moSbyI5hOCoHyB07NXwo5/uqfU6cx05O3U5Hu7lS3b54lrXMxaljg4nzJg/TjTaXG2V6
VLJtYG1T+6feyW5Fqm2ggThoboDVHHYClWuGOwjfQf+OkZVrJBbKT6jxuF3M7PDQZvcN6KCv75qz
q4b9IsYKwjlMpLM2BK4CmRTlbYulxYtgQgmV4HzywBIwKkcbgjiXmduv1zwfU0I2JpVgUE8OBeNg
cUJSSeriWEIOUHQoBdpfiC6B0HBL8Jv0y4rkLUbMZAp+hsZK4XXheZlN8cTMxtHQdBZL51niTE5h
f4ojKlogmP668yFpumttmFl0yRpcSdxUiwN5suDiQMp5TeEeOY1XkElEMMjNFjs0KMI5fw4kHC34
LLD0FiJ8K9t8FgPFNqMRKvo9ZBHy4hJ10iDnHuVZSyNyreA6K0wXYdqNAGQLbTlZ/UjZfMNMPWVA
hU8IT43DtlrLZy7u+T+/Y1GC1PJYOoXG7/BnYL2YeGpIvZVDv51kxIWkEV/T2StXQt4ndm258YBA
RAHicHkuY97UaHKVR2br9dXPtvlWO4c2efbTzaR/k+y93f3tSV+pvuI28ox947t+tVXGXVLtgWkL
gpi11qQ6v815ITRVBDCXnhE35SI4OeXsoLZB02jcKfXBsg7OdG3WyFz8KA/SzCXvJoELFZKOedZ6
mn1Xy14Rufb3Qrsx9taAONWmejeGjeM/aenx6/PyWYae7dj/ft5nBfJPF6ao8TDoI9o+cehV89bI
dvis1Q9xuqnv6wldjt1YbWOb7/Imu5HB0DQ6X+z1XBzm/HiTN26iuai5t/I2VEAAbA4AAJzhUbFW
4scnrPbshxKr0A0EVgV/8nQfszhO/VlhH5VJ39rsWohYFIyZV7wU3+MAzr09ZkdHxgLQUjzmk9tx
UI+p0xVQbeofyN252Ju4nf9Rx8l+Lr+jq7WtejJ9Q7pPzA9DhqhgHVLGqOZtGVXM8L1Itg/2UByM
FFV6FPOoBLA8UJ1d7ucHAERHy3gkB9hI6lvbz8xCfqCl2JQvSaU/RLK8A+6WYG0ademhlZRfmJ4K
bXtVuBS+xolXTeZ12L3E+bNpHuOQNM641bM92u1uIt2EUrXtwL378kMgf3TaQ8RBBt+RYKWdigep
rgoKk8KaX8Ii2aVafdRSgDwIL3MhfX1MzEthRflMkoFe0NFYhFDD8YNxLFSuDPErd82v4Lp6NIZd
iTYUt+N13B1msL5Q6dSDYgJrYzKzHcaNHiDxsoGRUalXSrNxuocj7idynLihgr5V/s4B3xrGLiLp
ro98fdqjctu+ZbupJTZtHa7nD/PGv5GkOzg88bipdXRQPJo9qrEv4+uyvfftHcpo6ZNyV+2ch7AE
Zdy9wlXv4/3KJpxlvOJTBvBNZivwjctvRa+kIdAqvfWmrtjmP7r8wUYr8XdwL/1s+Eo6C0vVXz6d
pZFD9ZjZ10p9VPStnh4qsCDdndUeDfM1LH6kzq6KWrhtm6bx9LF0S4bX1V7Kt1OgbuqcNkYLhOPo
hPcqVO1Z8chnZn0HYxqDhNfQ2FmN5iKYG3wDW2LcW/H7MFzn3V3gbLKXrPypOsMmUapdFdwZPnZV
CSGQURCIlXvN34+o/qlB4BXdOwDGmyhYGzdc2ijQGQBRkSKmfbDoM06yWvi2OpANQsaiI8cnGWyF
CYGbN29giFcuvUvLMQYj12YeRdG0qESSTFNiycppXYfjlsu96MyDsDhIrA8tZi6WrIHfjQv3O2gn
aG2MvxhKLrJ7p09CaZDT1ish803lm5BrEUq3X5+3tVUWEW/Ev6Ni8kgXJCT66M7NPL5NSr2WrJyV
m5xqMiN4qjRazhsPGRp9QZkKqGL3UsL+d+D+zITRkda0kozX2fzsBPe9IKBzjSsTpKVxuAPksdVr
Crl2bWJ+KVOkn0uGiMgFrJalorcDRTY2csSzqcIJLoNqX0mooOb27zT+EfaqR1EZ+IpXOcrGbx+/
3vTzlhvaD1wzDCYE64RYd3rP+CTNZhhr9ByGyhW5m0ApCmK+6n/4gCTSEFk14ARF/e3rlS9kTPR/
gJJjvIlAz/JQdYOT9XFMo9aOSIMRGVTRl0m0fGNCTi3eHc/o1ia5Fx+WIRNfDm+ZRuPiiCVTl5FH
xQ3UIexcwxfBChN+ISJXFVqHot3FJ4D9WrtyuC+9ZToHNO0JqLLBqPd0nyO7mGUcAnjc5HtpvKeS
OzUvYp+t+Flu7+0QVpcEhhJnNSlZax5fqI0/QboAQ1AIOHPAMSfDHGnQI0Ls+G7S36eiy4RCoNG/
GVa19qgXygFot3SYcMj8FH8+fdQS5Wc7iSEAxEDvrTo7qNXOUGZsoe8Fwa5pUFG0YKeiv/r1kbr0
foXJD6knrgVMSxdZeJpYztA5Vu2hNLUx+zehCm8JDHj4SjD5VMpR3oRQzsq6Ih1YJGsn6y7SBbyI
1Q7GJBU4UvND/d7qN8qwd4w3rFddf8Yzl32Pso3g8QVYRXy9/IXAKaStmD8Rz5i3L2qgdlDqoaAj
ygzaPLaTfiiHn/4YrT2kOKHLh0QLiWJaFzyjJREsT6KcKNISKfTXqXsy6IgmVLBhnHu93u3w/tmZ
yCer7b3QFs+DYNeOtmvKT18/7YXeC0AMviFmt1SddE5Pj1cqQUxRJvT8TNoKMfI8OuqSRv29IFu3
m0fRdOsNt3Z0d7SpwwzJG9akY89jFz8BlwjB+SAzWo7iDb8orNTWS08wqTREEwUJoMogQ0bkfWhe
dGV0Nacr1N/zr/h01UWagWNwnURCnjQtswMGBsgVoKuuH8Ap31Rl/rCyz+efsWB5A0ahDc7l8Nm/
/qdUUuwky8IEpqePrTymxG5dK5u+geGX2vgobOoGFynckUPSq5WltbOjRrYpcCrQnBlVLFWQjG5s
iFaMC2fnykRVKwZ4hW5Cp2Y3eYlasjC/BlemcwRjEJlCR9yc11yTz9Oskx+x/KySMirD2AhrT5YD
rChRwo2MgwydR8V33Z/Bf615GZ5PZuBRIE2DfQKiKfQxxZf+z5ZXfdXmmjJVXqUU2yQANGjKXqy1
R6uStkL8qhTCvBI2F4buFqrkdUP+0KbpIcRAUlvjKV+o5QXzE5VXTroYcy7CGnnPkNThWHm9ETKP
KNy2j73fKejeHK2zoAFkSHkcIKNt9Dvh/CTuUaEXbGJlh/OPl2X3A7CiDt1ge0T7wdQAWt4XHTZv
pQuS1aNP9PXR+RRzP41S/FSw0kjto+pIv+90C7PBtidlalE/HeMtHD0UNiCs03gQAvSODTlTD9wa
SRrV7rbB3Lmp/CD8IqJj3v3S57uOK8Nun8ceC8XuKg5QAoHaILo3dRhemQmugGp1lOx6LbyKsHX2
wxnGCbQEdcRStbzCUVLtLVRS8+TNJ5s30bgbEIJGolUIV5jNfka5c+B3pd1aTnzhU6d3bstUe0Iq
a3lvoobfmZJWce6IYyIJFPItyWxsynKvZig7aNgS5t3ObFZC2qVgfrLy4ojhRdgxzq0rL5qw0EFT
QAiiCOEYsbqlX9kZT08Wyp8izHhUKPzW+9dH5nwQJ6YnAjALsP+CWlFnarXU1n3paQPUMVEOAPLM
nWFXdMlBppmo00tvk2mfoF5hPK+sfr73rI5/GDAZAbVekjz6pMgLK1aJ6pK5a+aD8SDNwk8z3sTJ
becfsNXbN2W/+3rZ8+B2uqq47P+JNGkDMdOclJIZAm+5u23+8okoRnNMi8TrrBXY+oXs93S5RWAD
FjxqpcZDzmroApdxpxBxFDzh0cPtkeTlnAn9zyDhNfsvArf09eNefsefaQs8dhNk1OnzVnE+Y6It
I/VK7drEz2qwk5PMS1N7A587NNJPe9pe8W9kusYri4vNPP20efp/Fl/UWG00xbATZw4Y0xYFNAX6
Cpl26/jMtjOJLgnRXLxmfAOu0kY/hBma41hy5tVaeLyQIfNTgINZkEQhai7bs1aA43HfTkIuO9mA
Du/ml2LukcbLD0MkrNafw6whFK5BpM6rbuAcKjrvcKaY8S7NY5m1AGqcUQSbg2pfz3/n0HErQJnw
hFZavBdONqWdKKfRNBT56umbDq0CcdS4RQsMuyE1qjdTpWNTztSr3NPYvErm3yuv9zxyc0EiM8Rc
mGQFGbLTFc3SCiosCgpIBePOIA+BoLkf+7sRP1xzql1jpA/GID3cFb398vXiF55WYGvpOZEOn0vW
Z7WvZIAWcg+zn0OZdreh76KwFOJbPRTRx1j//Xq9C0eZkRIvknE9TKjlbCnT1TTQMjv3ZLJfeULa
KKhXrvDPN7T4XIALQnNBRhf04Bk0hCshtnP07CR93E0aatCxcRvmxi2kvt2UfkcF5YCkN/RW+0WI
s5qZ/S0aG3qTxW9H79+rJJgZPZm65yemFzi4g9l3gZ38TAyECLp5N4XOsz/0vzuMYTZNFR8Mo69d
G0lGDxzOLoqlAOEN9bEP/3y9e+cCCRoTQdF7ItFDCHJJHtQwqoZChkSbBKhobrND6Aff6iq6Mof+
uk7vp6F3bQXV4DG7EQwYERShqewbs70uqS8stVnZ7XO/EvGTgLfzXaLtSkvx9PTGaHEDzEO1bgo4
rrSu05FMe8pdbeAWRh0N0hd6Dkyx4hyIf+EKwcRsUveBvGrrduEuPPkti9LO10M1VGAdoeFBnjuS
sBXhzwZVAzNMb0y/vQ6IihHO8HawCse5dLIFY4UvmP8C7DvdB9JWpAbSqPBa5MGmLNjp+bAbMOIp
pYOYGAsnJf1nERhkudpniM7HcjfLwdoLESnP8vgz0ANKqdBrMo3FXVmMcHjnacpBRkFiNK4ZcdI6
T1C2Mj5V1Eqzd2dTpp+AhQiiReN4WDmll34BsUxHzVBgKZbg4WBOlXlsCoTy5HuLWl5B80mI509o
0SLvsfGxWTDGYJtawV49GPg9fP0DLlwWRBaYfoJeDnJSvKp/khMl0yNDSwy+xpDhsQanHu/LmFqh
jcuVpS4efwpNVBuFMuiZKGAoxXlnDVmORZCJjFe/VZ2bsmSwRp7NJENUNI3eblo5YhKWuqPxAPbW
HdRf//WRaeEAX9HRef6kWZ4+8lBLZYuqUu75qny07HDvIMauNQG32Mr5Ou9dIIhL50RoVkArXfZA
51KOrTaGP+PrsptO9h2UslvHek/96wZ1SlmLH4Y++++AGVbl+jcUbHzQHlzckVzXjNtaBa06G26x
Pu7nsLpmiJRJV10WXTl5vcmdfh/n2dZvo1tNMo5RN6w8+oXwy2kCgi+kYKBzLevrIgmsvJ+hSkqj
4nX5e9wYR8ohvM+lXW7UTBL52qcnW0mP2pxskXuSFHnf2TNCYPOhiLLvX7/1C+kY/GW+MLh6DJDA
D5y+9hzNbymXUQ9xmu6KJMNDEwdOov7ZkW5qHJMQS7MMFMImef/12ucfGUsLi0YhHMJNtIi10VQX
VjmrwCQ43oNCluI8WFWIVFv08PVKl04cHxf8TtR38EAT4eafz7kptQCnS0ZjUdgc0UP4nlvTB5bJ
Xtf0kttadrQd5mJthnt5b/9ZVjtdlkldKCdCAxI8TEWXorzK1ORusOsE+EHt9U5z48vB9WDrHLdx
9/Uzn8tmEbgYp5CBCoz+WTkfG2qsGjV6bWV7rNrymE3Fb4D7O8nP/4T9dDA45PFtooY/FRzZaOxd
10V9M5uKO7lp+dYV2dPXv+g8UxRUeVukHgjlcN+fbkecNrUyRUTycKyvlOna6ZAHSnFDoTXdywVX
jLESWy++939WFH//z3svhsYwqxIgjlrdoQ77LFnpq1T/GXwg1ml8G9RkPtb/6Yv636LLrl03gfYq
Zh6zMb0IOnyUTfspYfg7BXvJKjd9FO3aOLy1nWDlcS+/cg46dybDUq6v0+ftk8Sw/D4E/5OOe7OA
dtG0N1UGyiSy8fkxr5Is36VqvWnKAlNS27WsydPKVzAb77jX31G1fNMKYyX0fmpynuYTQhmZz5zh
IiF4+aHbxpj4kg/HbjSkmyDqQzcBneqbD0HplJsyb/L9HAEVKVC3J/2LKudY+Tc1XC9HDby5Dr5H
gYm9uV+0lK/FSzN3Jm5O6RG1r/c5ljaT2txDIfr6uF64mD8FnRnVCTIALgynu2lXiY6RPLN6B4j0
aL+Undva+wDcrZUx3Bl+l2N7ZyloNl4nmFvGDGjT0Pm98ivOa7vTX7G4t8KkLaCiUl/B3Nryvtwf
zaNvgFVOoFWhLWtF8zbW0zs5iNciyKUALToV8HCZaKDnfLoBiTXaaVVgBVC5TVHv08D46OSJAWVQ
3Addehw0ZzfI9lYOGpoW43dfdnahcpCaF0WDwpavxI+L8VRcnRhPC0nvZTd4VPIGkD5KtnUK3I7F
0gSYs5qF+yogejnlc1o7D0Nnhwxdwv/KnhOtMVQIkEKxsXJd1oSTHjlm2JESBvK0r21ZcvWyuZqN
duckzZ1mF+FKrnApXKJFoNBGFraZS9k4VR4srbY1Zlujdo9R164wu2++YdziGXiQpumpCfLj14dN
VBjLD/XfJRc3MngRzZro8qOvyrcXh7tOyTZBbm1RMtmherSypReacqLdCJ9aGPQ6lDynB4zB91g2
jkIXPjCOiHq7MwK+cq9chyT2oMdqL2kKF3eYjxqL42RKAaGFw1q5r58XfUi2M2GAPstJP5srtto0
ZCrOJZ6B5mWqdXtLim/7AhD1YEaHVKMI7DLysvS1a6NDXIY/J637TjsV/0imf6Gk/KlkmuUR4zC/
1isvqVLg7/b8aqXVztJaG1+B6Eds/BhVkERlt+un4UeujfCRMxssqD7dlBZANKsJn9M01kAp5Ux8
xvomjvV9mg0brUwPRmk8oGo8ul+/9HM1Kxg4ouHPzcytcSYi5+MGOAxjKgqQ8O02mq1XO872ZuMg
gS7bnWv5wNvs6Wfct9dKMBySTt32anBswnQG9603m/ipbDNEYMiqfKXaHLIhOMjjsJIvinBzcjpB
LyACQjwCwSAgFKenpUfRuIoqxHA19VWfA9zEWlcqmu3X23EeZcQydMIRdhKWVJ9//0/S0BiDYuAQ
lXiT1VwlbQvgD2QMdA4t7Z9yLLhiFebKnNw2ivJtZe2ziMvaDI54QD54KpVFilSHrVxlE0jFUMMg
N56uYzW5GlPrR5Qr94aR3dowHEiar6fC3kgCUqwlt9XY31PMHELLZxAWdivbfl6ziB/FWIhuG14K
XOKn+672WVBLTZh4aZxeRc3dxMxd7hGt7Oxt7EPbmbtj7lc3k+64jjS4qUPDbBofUnmGgzCVAJys
FW2Ts8SOag0WBVeSAFKdSVOkNX8h11bsgUEHeD271ah+xxXoWxvaXhnKD1k2v/b+x8rrEfFoeQJl
wckiUhAmlvmVH82lKiVK7E3atG/kBlmz5GkOtfs0r+G/y82P/LekVNswSz6CqfptasGvCa+vOVpz
lzm7HHgnqOjDKTAp2qiiTt9JlHatbpf8EmtwvKrujq2m3iPM7cpdtanm5Krx/ZU0Tvwvzx4eejF5
JWU0SdHpkqrvh32fs+c+5CMKUr+od1nf7hI7PpjO2sd+6QGBSAk2M7qasD1OV4tVe86jXo69RHnL
mMCPVcvY+9Vp7/tfQ/t35cWeJVmfR1x0BUSJyC1/uprVZGloShK+13Kzjc36RlLHva0xiwjNhxm+
q+XLG7oHuAXM1+herfUdz0Mb3Wx01iB/0kbnCj5dPy8VgwK1jL2RsXYxl1vJfzAGeSW0nUcXmAqC
+08KBctTW6wyTo5RqiMTdLl87cqn0qb2nW+x4dmtbOfZhcrnCXqC2A9UB0DQIozJtaSHaCFGGCwW
bs1sO5Ne68F3bQxQINq3W+uh9cOVVc9PDIsKSWaDTEL4Z53uYaH0sVHIVuTlJtD0phHam64sZQf0
yK4z3XJlfyVDO/8iWBE+D3hUqP1nnbsp1yK5CCI+wmo+ipGxpJaPqj/vMjO6zXp/5aK+cDMBsSLb
oYziejjj3TcoKBZG6seA7UUhhL69KV/jzPZQDdZ2IiK3TrV19DoAmWG8rrxT8Qmcfv6CVQEQnU9E
iI4uassZzcsuqc0Y1UPfy4DK6758LyfMzKv5JrRVgNPNTtfm60hN3LnqwG92yf8h7AuNA1hFnK0z
krQc9XmQy/yGcKrcmig32d03OzXvrMje4jH0O3HGx6ReSVMvXjYGCRJutva5SWfRqVrI1xt7Tf5h
+PU2ysdXRR0f48zG73d8wg75LlylX1zYbjCxfKQkIueUsRAMqmH7PGpX2zsldbyxn19tCtFMYov1
7sWKf6+8YfGBLN6waB2Q8fABoZchwsc/iU/oJKTdFSAeerdXSefcousci4QCZQf9qLX98yQ3+wGK
T5B89DJXgBIOj3m9drmfj8pJgbjficaMaflFi7IAKcssbGM4ghmaTro8Ptaz+W4Wya2kDY9hL2Nl
rN9x7F5GJf41OmsmXZfXNwWSnjYtvdFFnFTthmtp4HKdk3JjGPPGKA5I3+x6t/L9fVniOIm8sIk7
GEjXtY/8PMdgSs1EjPqWJPAsqGSOE9fQZ7n4SD+HZHwskxsHE8jITG+VQLtXInuXqaHXdtaWL+RW
9hsXHY6dFK4qalw6EGIGw7Gn9D2zCzIko7TCYiLdkacDmoN5GR5oO92piA3XWnNMOhlYnr0N8+om
KJzXGTBxSbX49bk8p4tzHCzAlnwF6Gxzo5yeyyZEPT4Ihd73XG+1dHrAJs8r0UQUXr1JNB2abP6W
+OZPrbJBFffVrjavS3ujVYGnF9hsyH+MVH7T1RylfkPbJPwvunleiRKfQ/bl50NuBAdZWDVwD53+
zKmKMrTb/NAzK+e+iozHKBseGtW864PxLgS1mAxqAJo99IxckTHqNLC1ZxDiFk79x25kUCnFNVUB
Pp9lc99L5d0QlU9xlt/mTrPDVWc7jbzte6f1nySl+Kt3vuVOU3atmEiw2CBfs1B/Nrn9tlKX3OVq
RaOKEZodOWuWeheuWua06NkzMgDOvXxUhb5qabZYEQgcaDEAKw6qrYGnVV1D5Y/cFtDx14fgwlXL
hQfnBDU4B+bJIqMIcAzIc5uKvCv+TkXyaBKZqjp+okx8GGZrpQ9yoeThyEGrxtsI8iwqXqfvMtWH
JIEyi/FGoD32afPLckavnbtDofUI9cNAizt930LRCLCwK6b8eWxV2AuVAkMZadSEk1njlfH1Jly4
iOia82sEC4YcYLEJUeEXsW1hB5IoEufnLcnKKymrt12F+ldfb33Ig/UaCevi5wdLAglAOiSi+Dnd
C1UK03rEJsdrouFKKv0PhK+BXWY/+syseevTW6fNrjqaV7Wd7Vp/3LShuc3wWgja7iD+1RIdznOl
mgJSyGyTiXGB85Xkfb09mvglyy+QZiktHH7suY7DkLdNSOMw8vrpTraGB5vZtBP79cafFPlaS9/o
YL7YVdvctpUPi7J2XiYLQczagH3TOdBUAwkd2aT0LOd5nLtwG/4/xs5rSW4ky7a/Mlbv6IEW16b7
AQiEzEidTPECo0hCKwfggOPr7wp2ze1mVht5zcrKihXJDEQA7n7EPmtPWoKwJedndCaPWo858dxi
zkqDM9/4F9AlHgxlYtXHYC0YjxzXb16ttqox923//OvP959WXcBYwQU3jND+46Rxn5fCgI3MGuCz
ZRwNG6dcn+26/lRO7YlJbw7L2d3++k3/U9BJb/Bf7/ohEcO+vbeGdsk3jLZjrnULeP6IUi9ZumgO
4HLg7Oh1v9lL/9MZ+O/v+eGRK7S1gD4FNELp1TkvNRLo9Deh5GUF/+VZcchiL9AsIp4Phwo8+aH3
Uz6WAWMlNY23dqwjP2nuk1H87gD7D5vXpccKAwB2HoDZD+/VDGIqNUV2typxpbLlTiXaScxNyRRv
5cdrt976Zu9ve6F/ttPgxoL6YjlhWZXbqV32gdXdW5iT4CdlWjHGG3eZ1+dR3wYy1ltzJ4b2kzhK
WArFBrcoy85+8wF+fvAuUywWuHGwYlTDLi37D/tO2yil+pF0Luegeci1B5yhmHE3IkKHyC+836xj
5+e446/vd9kH/y0QlU3idIufUH6tB0ZQ1ycU1Fdz2lEuRVVmaj0izvWkr3kTBgli76aV927HYHnC
UHmOW1Wqp/dSz+4scmpQt7sifZontVngzVxo/QWeaVOGbCvLENWoDW5t3irjxJInv8M/okA3vppI
nfyHdHlWnnh2l+y1uB5HfTNp8y5Pq9fZHq9rdzQ27QD9wtXlo5ztBDtysq+hEZ8npPqTwH6ydo81
CagcuFo5/Y5aaP/l3oDCJirCaBABHsfxh5NqBQPC7HaQb4Im2HZ9tvXyeYMgH4BR1Hg3fFHxskom
n8Wpy4yrzLKvH0d0DdPc3cw6puKNNz05usKJt75bUkzVSZP7grQusxh9dR+6VN0UmIXmIrS3ODZH
k0EplL6AWr4rTv1aO2Vac85GcTKS5mxhIqZUcMJ7Z2P0+mbovF3fHiRoeqb89rMytsrcL5aKfr1P
/byeeWYuDs+X+UEyY5QcHyso9lLYU6DxzKQrYssUBJ26q/Vv/vTt1+/zoVr+zzeiv/qjK3jhNH3Y
Dy1Mp2RpkvSvA0MYR9vwogyfG68Ztp2e3wfqSpn+zYjnh/CDB1cr3wKGj98W/1qTm6quMGCwjn3i
W2FrAS+ZDSR2v7Ng+NC6/N+LJFhimwTP8LFW15ej7a5LSaKMblsvxmd36B/qinrsAi/YThhGcKvQ
nq4VAEhkvk25TfTuOtH63wj7P0QPf17JxY8VMA7Koo/7rGjNGlF9c0meE0Kj+Vw34mHVxHNfzOe5
Xa/MyTsuaXDU/O5Wzv29Y5g3ltlGynpApRCas7nF0uNQ+925sM0rc8mOhsEs0K9v64dj7s/rDH7Y
SFBaQCXy857jOpXm0e8l7VLn3D4a/hchjr13mJz3CVESYX0mH3/9nj+csf51Bv31PT9kDFaXast0
eU+9IZrNu+umdXbB16ptt7omz+iTcdTqzOZUsaXnVY8WqLvO1vvVOC+ICcwKj5vE2JYtc8P5WUCv
GezvTmnCOVxuGdf49eX+qPB8uFzqXARXMJkpD3ysAKEFS5s24Vb2/XKr2f12oNfrdA+z3b3XunPq
AvvabtKDx/SAUlZ4GeFguGtnzf6hnqzzNL5V66d2FrAGvGtLGc9YxUzKjAw5HaU9QtQyT8T+ZBEj
w/cTbKCSTuSb3jqvpjXd6mUauWkdWUvAcEa681O1N4V7bedVuBKW99qm9V/FHA0aQ62GFjsT3ghl
d3RUtbn8GVV7bNSfNF/DddqIzZnKXbq1RAfOa9oY4M4QCu2sobzThbjvp/7uMl22zt6rucrbdM5e
U1U9tAXQBGt+C+Tvso6/nHsMP18azLhuXawZP7aYfbtMhHJ5Hvp5xQ79KtCiFdnrPMVWf5UzCt2u
t0UNoOJRb4HoNP/cQv/76/J/0vf29p+3cvjH//Dnr22nRJ5m44c//uOcfxXt0H4f/+fy1/7fj/38
l/6xe2+vP9fvwy9/6LGt+efjj/z0a3n3P69u83n8/NMf4mbMR3U3vQt1/z5M1fjjEvgcl5/8/33x
v95//JZH1b3//Y+v7dSMl9+W5m3zx58vHb79/Y9LP/i///3X//na5SP+/Y/oc/2l/ZZ//vg33j8P
49//YHP9G9VISvfsGhdlE/d0fv/nK+bfLucDFqnA06mF80rTijHjL9l/Q1XOa7ZDnxHlPAHj0E4/
XtL/RoKL7BQXLYC1aJH/+N8r++kG/uuG/lcz1bct9KiBT/Khr3GBEpGhX7zJCD/h/Dk/72o4dRZr
schxX/c4weclSIq6f1y8pbiaBLWRafZ8YK1S3zD+PRzSaaS41uFWih5rL6hA7jWCqjDx5zqeoIui
EmSqtlvqW0csBYdJ0oZJsvCL1qEPK7+Su3waFHYg60u7lOPT5KzOCa9iLCKW4DSXeAI2mBXxA3IM
+8Lto6J1D5bXMZBiJBPMOKfa2UNSx0E2Pk/iUnhzjN/kND/6dP/ayWANwGq6KJIuE9p8Ox8LfJMM
kHz22bAfdeda2G4PPc/3mSjAUNGyIHJVGtyiwbYFS9F3Tj++q5Zhg5NhMDrDDOyLVNkx1bsbD4oi
6xJDp3psn3PU88NQiWOXL1YM7DNalG5cj9KC9uAE+RanaT1eSuMuw4b7nPpWFhX1kO/MvjejdjQ9
OlCAXK0ua+K6nfOdJdUXJfxlm87aiwy06irQ5RVCqoPvWIcUnTIiqaXcjun7quW7olwhaFrZk+ut
5dW4/LYY9yGX+fHVoTC7iPUZNCHs+vmJ4o70epF6Yg9/yTmZU7PEeh9lFTJ9ENddZKU2ab4/tgeF
udV2ndAfkpQ0mvnZqnJ9mzfybFD1gg0sn4JkTq99d78MtNdZRxBPXT5zU7Nhg15pI/7lx1pLIydl
PJSJSiYh/20x/7lk/n2JfKip8HkcGglAFanuX7DBH+LnSp8KQgpj2HuXd3aXfN+7QtsAVMl3ojY+
1Wjftdqp9hgRGL9TmP0cvF+eQ8wVaeBeBm0vBc4Pic5oTtPoobveD3MA/Xth6qoeq8fmcuN/PDhq
fZGFRYCWYfBJ0GnfpmNQ4nHW9vu5Ud9dbsChNBF1agQMTa90OOWrsf/1d/SxIP7jOilluxdWKn13
98N1JsXipM3KdfJFmYwAaOuBygiuei5k1DU5ZaOPltBnEoahmWFr1PWDstGr//oy2Ez/up8Fl27I
xVGdBh9umj8/fW5X2U2wVvN+Sauj3lyzKy6hJix/My16EfMU3iYuhbhlWo54FQ5htop3IR21KQzn
WnPGhxQVUVgQAWJ1bLj7Uiab3lx58Arx0ngHlHRbNFBvGad8ZPSdF85i3lLYPbSafNFm62Ys3StJ
rBjmfk93xItqxs6OlSKfFMLOrpbmSV8ToqGukoehc7d1O5LjQ4uKqsXwDlkwPLuySDf5isAxS4un
HqvKbVGM8zER5XzMLv/V0W8Ild8PBDFhX8fdKvLYQz56PdUMYsC4HKiKH/qunzcFriEHBGj9xqpL
69l01LZNEVkWM7mXMrMq7lcNjphlNjctJbAwx6AKi0Yb6bGjy22nMsJ/iuOqHk5URYu7QM3ppxaw
UsnRt1WB2wKS8s9yHb/jDfBgu9ntyj5/KHX7TrnprTWB+DYnRpILvXutBfk1SuOXSk+drfNlzgRi
mmCw2BwqZqR4VqPa11S4GrjGFq2GW1fm2Ay44mmUFa61SahnIZzut6vdyMg0SkZMEi2sB+vsZ90B
KToo+RI6i3kZRcfviHJ6FjDXOdQmbij+Qy3M73aFCLEN0jsxjm8cbMVu8UZqtFOCEQPyPepsX4oW
IDxDAHI2KRI6CytLu8v5dLb3oJLgTgvMB89S467SMXXMpWVukDxwUJAljLy/VhnWTTrQkGrMuJXN
SEFieFZFk+yLWbzr/fR5uJSOZTUhVmWjNLvOgVeg6dGYUPpvjPS6xclx07v2c97vLFMF10Xa1aEX
QEcxTHGtrV0H60h7sC98TBPqsLpYSVjGk2kMT2vnAFzt9sn4JTGdz3SPKhL0DpeEzDyZibwWwUHU
2U3tqL10XEyDR2a43Wlw43WGlOVWJwpS+bkApe1bi7dLdPdNkyu798UIQV0Zq3VrTOqcaeJ1DYIx
0rW8DOXcPDndPFFZibUGu1Enr6IiqLxDNbxNqntMcafkFPth3WDfjy7jnHMq69jtVlQzvZdtG6Ak
rVyTM/9qT16Tbe1Ce9PnLo1w3Rl5Pofslvjb3iWWk4SeVXVhEAjjmGTzG1NR7U1BLZR164ZM9+v7
NDfMMBjUm8qxCNfoR4V25tOFLpzbflInz/gmOUdDnQYqC8I7z9lsxBTRpsjsNTx8jKraljbEwLJK
E2ZyL45xg3OTirmKVeYBx+khGmbGNSjH8UofRSh7fQpX3DlCaapPizNBntXac1JzXUGdVghWGDbu
kJjbWJ6EbD0wBeUIDdG5bWZXXrt1cNKXKj33fkV+6d0kDOBGUyC0SJ+WAxZDX7BuJNEqOlKqtET+
eFBTipR/ibAj8zkSErGnP2sszqdMlfnWlt3XImvfhyJdHgy2qirDoIPi9YuztM92Pta7SivnqHMh
72gHd2j35ZCg31K9AzpXlJjIGa+LcaGKpMWnMqi+Oxkkf2nrxX7yB8ZJV+M4t87ERTEW51dNlCSJ
eC518ZIVsKIWs9/AGXJ3uB0jVRURzfM6zn1Di8aAHDdY19elFbFprvO3sc+qsG71O7cB7lBIo4lK
e3qWHWURbSXf8wfznKx1VPpOufcKcSUEz834UjVWBnpEs/Efy8zwIqrjDso+9LRUjyyJ32xxAZwS
xjaTmd2Z1XWgDHmymiZewEeU652uiyqu+6RHPo5hpFpHxhHKbNmuRrIfvYISRFOqyBrktzYB+l7r
+q5qvTegh3VhvQxq1tjVdEYFHT8cxrzed+ldbjX3Xqs9eUZ+PeTvoHY2ZaWJncwtJ04zAdLcKgFN
iTvm6/pQOcl6O4Ow5f+JvDssudNu/VpU20f0+F4M6GOMx7XaNpUDk67+Sujph37bXrtjboUTfsvA
0+/GRrvURYGGy8LYC63sQSCjOtWEd64UOOgEPLXuqO7AWSl2hl6chjKgiG/arNJgui68No2NAgmJ
C9GwCGZnkxVbeemlNKVjIzhJn5egZ/dM+5c01qVYjgrhew6kWwo90ugMl6soj0k1R6NLrKKnT4U5
hs5UfWIM6sHrkoc6SD734jqd5mKfrO4brKQDVcvqlrMhHiRkPiOFBTUKeA+eZm+ym1xULMxOffO7
agyrsX6tVE5eBi1YyS6A+uHRVr240BlN8E6dy2Y0cgpNeyp3Q5uWBwNWy2RVV/Xi9/vbup+su8Dn
YZNHVJ4cePq06Ur7k2Zy8gRpdWN5QRP1Hd4gwPAfYQ0xzQw6UZ+Tl95rQ7+xzks76ifoIqvZxT0k
kl3FDrDVGvNg9M7jqNX2pkrtJfLm5qBJ78FGXYxEvL0t1dex07yX1QFcZzja3sxB6GS4wA5r/s0q
ChNNDyP66OzOubsALPWy+xYR8LXpb5zgMtlNYXnTNQbV2yKbtg4rLBKOGmJUDAtVlHDtgrfMGcTO
bnS1QV6xG41ZHMUWMqx5lVZGhEH8+iQHtQmc4hkhKWem4wJNrNL63KLT3AREdxsegPHQGoGA3Fvv
xEJdpuiDPqpT97KJ7mZpUowoQBdIYzova5FezVLD4nZyubW2yLdmPTknOa/2FYO8b3m35leZK5Or
qht2XTnXu0nRWcuRt24oDR3Y178GmcPQkZ/sap0ntkl99xSMRE3z0n2tPDMuvTwL9fKIedR3LVv9
CM/2JBS2d1D60p6FPz35FziJ7/VV7Ky4sCKOTYHsOVPUtcW+vwxfO6tF/7YY4BDb3wuKoVel675Z
RXWYIHtESQ6Dzq8RjwVVcwdhqT13ALZZgWTI3UzB26BVw1bVVZEuvDdjmXCY105TiihETDSlS4tH
tjfSXWWUlxahGj7REXobMjhVdqpdMdq93ra+rHbTTFix2Nu2Kx7coPwcpDktCdLk0HKzJ1AsGuRc
/VvH6pkdE6Rjd6+lCnvNrnkTWhUH9YIfhm3uu+XkVfo9nmjz3kkWQDlO+hos1jEQFR2m5JHC76bC
uG0jBEsSbm4Z1Y3vRp5RN8c0P6wZY/SNx3QNWqdPKSlA5BvZnd+yjm31UhCoqJGb0X33pfUs3CmL
5sm70sUqIkhoOCMYt73e36ACeyswd+n99rHNv5XB9G7YyesYWDNHltWFq573x77Tv6EUIXuwyBsR
CDL/Y+OS8pK4OkSIpPCj0mz0WKDfpbv9VZ/G1zKzFnwL+eJVNh6NAkzKmKm4cpwlTlx1Mqa1D20o
iRoCunjuJd4zPsFqn90EdfaerDeaMd/UzfQF5Vqy0SbNj4220Jk5bBg8nG3y/pqZh6b41AenTDZP
Ix5Jg93YaH+qr+T8ynfuxmoFeISlD625jOIsD9ZAeYdYLTi1gm6Jph/AtgJ8o4yr9wqF9tAcHOnm
oFX74eSs5Y3eVy1+C3jTM1FTdOJ+NGAPO+X0QH+XR9r8tsoeM4T5iDHkk66Sl2VlTJaMoiNaXItw
WIytQ4gRSj/Qdrje3zr+io1RwkEKDTycNOM0tSCGOK2v8zS4ZXa6Dp26rZhPcG4zBKxy8a5Ur74k
uhXni/6A3OEL45lHuQJEoQ1+7OuEZMN1jgYpcNgqkMNVJmcQORUhzkJ/EvmnBwaIOHMqXsd62U5T
cAWr/mwU1q0bJGwPLccoa+A7MenFfac/l659q7nlCAzJ5q6XV1MA57ip5ptUM9gHfO/VUaQ9RecP
sZk7Hu6RpdpiihLqquWtpPk02X0ZD3oApicdNYJx+dCtbjfxBXcsHoLLbGgeh2psLyVejOzs+RwM
eDosdEAiOdIBNOnW9CMYg3ywsn0wl3t3YLem2eqXNhkD/T5qOTZTqVWOTVbthoPRTHFAYT6drX3z
TSX5SQoZhLpevHelTpo0u7uatRNikQN5V2o6rCb/4JjjiUmQ5ayA8olmKTeIF8KcY28oRpqGyijC
OTVPLeBJNjH/iLtgsC2UV0eyo1XprHGmb7SsqznOfT/2ncTdIk1xImEZMK3UqevrYYu29TvCvVMi
S59FUBUbs9Hu9a5b94L0wEqnB5X2z2WXXRfsryGcrZvRa15M9WiLpt/61YiFI4GR3hbfmCYr3eJb
n0gIdk6GprTLTQhU447ZADoQ03QOjGo4wj/ZtTjcXVVWcIHNweJoi6ONA3GQQnVpK9C4ZncRaRqE
dJTR23X90vIGyLx2atYf0gnh2mrMJ7ZGaP8rv7uknewiR44bxz9PjYHCQC8/Aa/p4dcnK/VFpwob
Vx7UPKutZxa3/rI+j6jHGSOHrDPLe8Qb6219dKmCBQKSZeql3bEpO84btw2lEbe95R2MlS6YPzqE
y5J5Abav1aTb2Y4qavBy1vpWO0pFFG+79Rjmxlhht0lftW6qk9VDv06UveUWHhD479JyvtKc/slx
2P2DB8tpUb4UZ5pyw6ZO5YE9jxcyiqeyOetC9+Ays9Va8y2p9n3iees2xwetojHwYGnwPxMTjw95
qT3kQ7/cN4253NtrpLUyj1bZVLvArLBq8WElAdmn9FctZXwx6A5S9hVB72Kb1253Mryhu4jLhsiy
tQY2y9DdLi2TgyKlb+nnp8HSjnM3azFgYWZVfX2DGjC7LedLUWEdfOaWF5T+2CwI1ZlxUyzHxKvX
vZZ5n9NZb7fFQp4VynLZCTcpMGCYKF1yTF9NNufbZLnnhJkjFsTSYZhjfRUV+2ZpYIrlG+Jc6+Ow
z6b6jKkwEO4sl1GdlPe1ZNZNYBjBUZxaYj16FBbIfE3zpqPNXrUvbZAld3UNVX/Ki/m41suDLZJr
Crf6BpxPuimphM6Lj/wPoNm9ZehXun+pso3VLlfO2bTcBapZmtIhn/fTTPLPjoKlIUWOeBVyS6EG
HddMKNzRpXIX9r+FA2iiNBhZeXJrJtS4x8DYUStXuL34Ef4OB63mljm5mXL7k3hOKCYHCN41W3xr
dA/R9Ci2wtKuaqPfqWX56kEOL7Vhos5T+JtHV+kF89DeyFnYTlvfREkg1u+2cK9EPtShhN0SWhwp
l+ZapNmdiFOLiB3LsTdTp1elMvSNneAcGDAoDVbVRKwtQFP7uVUDmSB8CXc9JlTKQsiWDyYS9W0+
1YduEoJqs0WVte+eMtNrdqLPCnyn6gdG4UxOmeRNUAyfUYkczdyL+iF/ZUWuoZUwmGvNZkONTOQ7
2pb7LHeeRD3Pm1WXKXG0ehw990Qmw246UikbCLz7xA3CgRHOyPY0gZR2XsK64itmsyeMpVDMwIe9
HfDMIJkrrVgjwQ2kbYa4ZLmMlsIDzybaGWChH9YUpbBTnnOJo+gqCa9I1zhOrEOll9VxycYWqMR6
NrqSYh+ui5E99zcNpjjSv5y9aC93SZsY2CxV16V4r/Ho2vvUlMyMS1AGxfr8thio3qSz50FT7T5b
XyG1sCkU82ENmuOSq4GPa7H9anQSMb7RN5lwXzNrZdI9Ld+k2c2IMeGneNRmMpKeA6GqFk1NPx6m
pUEzUvqxycNwVcyg3Zl0G8Mhk7HW9SWDpsmV7JN6N9rEnU2bH4Fhatzr1z7Aq4ShhyZsj1OnJ3HT
UBWo6iTy9Gu8zOjJmAS8plg/T2NKYFqPRL7LcGBvgPdue4/1ojF9KT/nVV3GNA6GkHwpYLnJNpzM
5rupgaLrpXVXkwltKJbJsKuDrz3AvtDJ3JHekN5gVuZvle3GxXIvDfGS2heM86w+ZavFJnEPekCF
UjOdDRN8B8YNW7QSJu54NmZLyv5a6+ZDA3csNhMk9u2pTdRtitp1tlIV2UaKvy5zHINc8X0hyot9
LbjuXfUwYvOw0zTnaOlds2lNKnGcv7qa+ljv0MzPWXpk9V5nBt7TOOJ98cVMQlClGy3l8wEPZtMk
yACpbyHFSC6QfBoAo29fl8o82OV6qamCts/gAhZywtXeyOK+rr9Wsg6g4CcXiORobwNiiXAV26a+
hLAVmF132C+9d9YwyXHz8XFtqK/SPef42yeZT4DdcYw0HUVhqcTWaYH/mQ4uTUxNqv5uzBydsgTP
YKeZj72TPJi9fbOs5fuoerYCjZeN+0SfAhRHvdqUwqRdjiO7MXmPtl1SDq69PVO8O98cvjA1smXk
8cXLnGSvm9t6ID8ei4rC8Ax/kiKwA8/H31hKJDDR/Ce7KFu8swPcHTPzerW4zU2gBTdSFV9mj+Lr
AGFqby4thjKzei0XWHrSFpTP6rtqre4WKkFIravT0l2Xrj7T2fIw2MBgIUx414btN5kSLFmWYKHO
U0Ao87JHx3KIQzDq9Wup7TNh6HxjYDLTBtd7+OCWmwLLpKTnamRKZcC7B9his040fDNG/ZVnx6HN
maTsMFTl9r5VVvsu667Ncol0IygZC684nJsi3Rk4JlijOgyIG2GrcsxopUWWRMGudZFFQUT07ipv
PrcOTM5VTRdeNdllXTHZsvCwRlna3MtZq2OvV8V2GNIsGiqL+GSQqBaqz2lWMzkwYqUgvSLUW/ue
ObYnk6wtJtCgrp9NkdUEHoP9R629xKMuHhqp6ohEBo8QBiuKWbhkCdiVdppG3ZQUD8HQsM+dwjyy
OTKOqiIK5u/KKK/9RV5pS7arJVnKqN1Za1uGzSofxgbG4WRBMTL68qtKj3Odn5x9PhkEYoUWj1lx
7TrjO5WFFrN2NZFRDt39ZJ66Syq/4lLL48HTOfk4CQwEtQGXFHrjWF5RvsJZvmhm+iDVxS4XYf12
Me1vLup2axx4T2Ypo1xKGy2IvFKG9QQC8GvgyW1d+ldJt+xt/4AUl9RuDahc6OQ4VZsMkUj8Gmxe
NBHRUNSv3l0zwX+kfc+JzHYiG6oQuLOw7/0ByzU7MwDS6ou5cY5BMd7JVhhRd0Fw4IO6kZNPYcBq
dl2N5qq8sM+EfteaSh6WC8lq9tH8+bLwLiZSh2EqtJ0rQJLwDBiJutdEnm2SGU+8sZyWfc8TCSdt
J/LR2cw0F6HgkoqreZ/acmtN/qmd8l3KE2iiWz8V6w43aHWeMDfJHf2pdfp202ljF1uJAUwBr4hC
GBXKtQcYMXGvNYQqGr7rflMUsUn3YqVPGLOXLtvEjgeEpGlJaGdOPLplIfe6K+6snLTGNDt1MDE9
C6hENGUPpJinSfoX1q3gyU8C4TJjb8lIFtOjEIGFZju7aE3IF3Out1+qfOuq4k4hPNmI0r0zcu9d
jOZN66fEo7P7WogltsZZ7tHAHMcG/4I5EeGoKmej09oyevc+sfPnxKU4tfinNZDFaRGKtG6cDkCz
zb2/9PdFOmGjSY09b7XhetBlXLT9sMkTo934ompjU4exQUw/iUEgwSFvY2WMW21Nc/oDTDQUGjVN
Dxet1pP1KStKYivmtB2KIlSzLrCyHG+Ovn+q8BoPim9O6QcbOVtgTgNYe0qrdLp29YTgkc8g51yL
aHPSBVLJNk2a7LCnv/Amg0I9OMXoUf7Zy6JaYtFhSVMJ8+SWxCVCqE8wLm94yLvQEezNrivLCBfR
QwYWMTSGpgxHFg6O49DrpGeeOR7czgv2nUFYabMLJtlah5Vg93cT/bD63hYKKNjdxSO0gsiU17Uf
N6Z78APzVs/8d6IQhZtfGWySsVH0BgcDqhVT6VNJ8IuENxoXvvBOQ7MJUCxq1gqhVVU8WqQym5xM
weqrOfbqfU5La1sCWZuMTw3eA1FOOzxqCpyFkmI6BpPc2D1quIIHwXObl3H5hpnVFhpd9tyU0203
1d+XRejPYzNfCNnpp7XtGwxVlhYhxQy6QPTHqjQezEDcFc1LYi+PTd0GcTVg9OhL/ahT/fbsWUM3
kj62zFw5U/9OKGyHgxf3nt3e5hYNMC3nN1L3oco/wemdZutYc282ysY4zVPZizevxzLQtL0+UwkY
nbLYzl4/7vXVx3fOXQ51RxlEg4EWZX25EeQvUZP7T8I6WMkkI5zr/KWSW2i4Hp+52i3G/IDUYcPw
zd1A1TJ3YWAhIECOQJXAWNs7V9BuMOn5GaNHZbJ2zI1al22elY/Z4pkE39TNPDx7MsOk8urzMBva
rd2RFQtd7ob12lnEsPURh1+lPVOTek/9NYF0jRAuLuviNhUkEsLYWfqYfKKWdBr44FGOWjuCul7D
r2XgXpUHSE+fIdKfVVu9uNbwLCXjRCZOVni00RjoXPwtCPKiBDIR1891l8vUY43UtM+XiM5MOPHm
SZyZOu74QBmQY1k1T3PZZpC2H50Ml3DYCw9zSoOIPlgYTK6M6yl4rAZ4HCwQNIdNzJpjobQMAjWj
exotsLo6J4hhTGU8LxOBaJ68NXUDz1mjZtPo1G+lal+17DWo0HrbQflSYdwQ1V5WAAVuzgGMkF1+
uYzOMVdCogohkpa9+N36FcU+9Ts86C2fTaszPtXBNDPuxLyxepknrIJMnBB0Lb0ym0HfrgQhYQsq
n9haO0kTkw9aIxs3OKSXzDqfCYtNfdnWFOC3FgPgoeav4EiAEe7H5KHzje8UOzscFm8Mg3pz09nn
xFp3a+qiNnbTeWMPMpxtaZ2z+iXXqmOqlLHBozHZyZUKobS+mA0G77lJmYNuT9T58z6vAkELNTUR
0gcHTmprU5jBqzv4XxzL2wzD+GxTINFHjaqVI3dtkTDeayyfAgX3qNPJTJGYhSXpfEoJUiUJjUTB
VAi72P9l7jyW41baNH0rE7PHH/BmWygA5Vk0IkVtEBQlwSa8SeDq5wFPx0yfv11M9KbPQickkVQV
Csj88rXldK0HEx5TH3Q/Q24Hlr5OB0m46U4ZuWfHVa/8FZY5snUSR+16DBYNW+9iT5fEnutrgTC4
UZeHmuy0nPlWcVDCaJUGODU8tbp3GiZ74UY3wcCs+smMZ/vg1IUZ2m7xPdv6GrtkKA7e8DSQ5B6N
DG5k/irPraNQ1djT/6E1bgBf4qcy4fER0sLgABs2TvJBM8QQxOp3r5jkrleIZNarOEEdarwXer5p
SkmCNI2e82WOEgLDkUNUyc5uGe+I+vXT1DitPQPdqC8VCqQcz2YD+x9Qo1Ocwe2Q/HsfYnZY2RtK
6U0Foa8JxkzSv7t3+r4ApK3cXaxhbC5aknBiE4jCyU5gtkPYaJMRmYO0/SQ1MxA69XcKaOKPYh52
XbagJ4vbdxnfuiV/b2bKWNX+yXFBj/UW4ck8e7upS33GwGo/WvaWLUDPNKcv8LJ2DoyMCtXc47er
poWOHD9WlS+smR3GJMWk62lqkJgVYeUkoqbgo5o9lUFKzWqjyEcbF9lptSfYcZG9cxcYvuXMDSX0
JH5NVReto/vmcv15y9Q/PyYgvRzZjAvxopnZPVZF+mann+VQKMc0gwZVxEvu1t/T2D4lTSiSeI9D
m6VVLzzYPmoWp2w7xq7qNwGx7g+rO1/U9ObJSo2KpQ45i/dnz6VQLE4+JhiQXWYu+t6xl6cxNSIZ
W48y413IAA7kanrpa/40jQ32avktczGe2IsHec32uyPFgKoRHjTfRntATmXla458HXRIdncSDAlF
HM55be4EaLvfix4dPFMelqoS1X36QQ1aX7JWzMOWs+syGeMjwXa5K3oC29SsoixTMTXfEcal7aqX
thq8wC54ux29aYOpxweLCaG3tXd6CFCn4MuLOEOghxbInmZleq3Setx4Q4uUy/a2ZhC0Kkc4T2bx
sew4TbgTUsGqN4+00ATW0kWLt+1+rfqWSA3Q3faIAS7zINcrwh+nQaFzXbujFfwd57TRoRUjSs1L
w2nWfhG4DRki0EbHxInCIG7p9UtyJmLorrj1YzGQV1Y3EHQcNEKcKPt0QEFTlzz4RvKzsBKelNR5
XRl5jUmOBxVehtlxKCG6qOXTMvVnrY4RXimar6v6hAiKAz0CjUYd8jCe8tBRPXnsyTtiJnPDymTf
6fR+iHoUGXXGxKHO40UA6ZFfywAJwDgOv9RR4uSVK9d1Nf1lgDrj6Mj1XJtLktcsw6TPckQpg1q7
UwYvEV2R9Vqr6sn6UjjVqUYSsIsGgUQEzWp/iHQ5uRWTUWbJwzjUK6qS+jIaRNboEoA2MWcoB+6m
AktplHpAgJV9VexhOhfFjyVnyejGdt0cMGrEqYH0U/VRMfNLqQAQ6fOU7s0CZhfRKGefLqjk+NuY
nCrsxyqgekkPE4f0ZM0ZYbyy/q6Y3OdMD8toA19W5ZWkGO/cZ81BFnOkSlAfLMP92UCHJmV+XApj
OHjoBvm0p2fPnhTO6EK91OuNbAUV2051txGcBY6b+B6EUtgb3p8SDnjKtN88huR0Sjj9pFDOTQKS
PnjRtHVRIwV4T1y2UEpigrJMXitOGXaqLr666lx7TgfWmH+6SWNDCbOjVI65Ky1SnWbu37goFnYy
mirrnOrObGHe7D9JHM8jcx3RUtlJelitZ1QKJU6kCvitBbugshslxw/calrEjuRxzqpAVOzkhzEQ
hM+OCBI4Bdi2lX2vWe/qQo2em45qYK5WjvDBix8NdB9zl+yrmND+mdS7vS69bxnF7LzufN9QoCVs
pQlisrO9lYeOe++bN5BeXFQtAnok9UFjO5BaHsc31yXNlLPFu9anP8jf/7XGc3/ou0e3qm7dLCgl
7Uvm+944tmn90gmn9kurY85KhXUsCnBJqf2ploderWzEv6CtjobKNk4XdMHdQGOGJrpLNfHveEz9
fdHY+1nxEH4MNc2Jar9zcJrunR+KAdG5mPpCltL8wvh+hVAwdu8MsSZqOy3ypFX5St4+LVKQKDZG
XsqxxgXw5IazKaxk4a0ygpBFYow7PregV/KHeKxAKrhg/tIpWClcdFBjF3N9mBNXZ9Ki4jiX2Tf2
+8PQ68Y1p1bPr1kWnBSHF5PSQRmWmnF1OjWNWQZGrzf+0Ds/lrlZdgJNjN+an1NeUC4pUukXNDZo
xUe8yOLkrsm7UbZib8EwZlVxYBYDDV+r16ZEHsCpIEgXA6WrLb/PgBxoosVnMnBGpdpp3lfzx+Bo
JRsVA4YKLBUIJJxJf8xduijHiUD2GW0LxpLk40CS8bvhyPJYODkdizZ09jSMAMIdVY9zsrPM/HOT
zUfczXsVKWKwaU1287JWYZERU9XUTECe8Bgoc1gHC/kdmzZSCOHsIasGv2uKibcHA5pW5QdHzaOV
p/GhK7OzMlWouGxETsaCugG2ALTnW2on/aOcCxUmBmWYiQ3fV+v42Stomyx5KCBYEx/xGz7dzUcS
u1evCAw3N8J10U5M7++kZOb72WJPYRkZTxwUkwBJkDr9KU3iMUnqfbQ9IGGkuu9QnntnSvJnQ3hH
teiesq6D8HHat361ywBE72h2DXs/Ce7mTHjllJkvjLl7BCiR5jQGWmEqahY3u1bubIRcHxImFMCj
bagx3UYiQBhmOrNpH5lb8Tublg/Pq4/QAEiznfaPV8e7tU6jrFccLocaUxVUfHdiBekCmnlYL9bz
30Ctz6T/fKAJwf1l9BFKaHR5y/qayXiJGi17T1XtZAuBzkmgZnMUPUgdKw71mKNKZqbfnKb9oL9j
wZfZ/Zzr7FXF9BMJL5X72lBwOUZtNb/r9no2G/E2LrTQyxo0IAWoMaxf8Ibo1ZuoczTYXJXTZkmW
4y7u2Whd23p1D30/mjwX3U2tEGDp4rVctITExYWEi0k7abqu7WAuwo5AuMgRQIo1S4Epsl0yYYNy
0aftZTZE84Kmp7asz8VMLkCY8iAqWjgNK6Msij23X+KfrSv1aO28701FlmjrifIVg1vcyzwcM93Z
ySV/8yaGAQ56U1DGrj+Dc/tkxkGY5kj6FP5uND68PkNYVrc/tOynNFlv0wIUbm1PRimMIE35xilz
dqsnlZudgzRN/bdhC9qda2JgndKOcG3wrLpFthe6+21IHO7XYn0yoe5YSyE8UqRfvfY6dAej6iOR
JgweOsdau3ujUaUKxgU+D4dDyGOc2+mRwPhtieAYVOmxn+PxSBqYj8ziBGrMuQjaIcoNFV9zO9ZU
hg6RbTfB2BJJ28Y9yJxGM2vunEctDa2m0I/Wh77QCOQB0HF4yT4WyvQOLW3WItEzdDnIamKLY2RD
hWNOHkhA8xqC6TQCVrMwvEhnxx8iH9L3eYfyQ+KbLpX8NBnNwwhv6HppehHYX9syzc651rl+rJSH
GYqsUefUr0VbBSQW/M7WbAlU1J+e1eXh2oD2qnNe7mMomN2kVi5LE1Y2Ly4f1oZN3/ag7JKak4gz
+bmuMpn2NtRWhRahShEjKVdAlOmslS6guAvrnsGNIuta2Z8Y+5AYA25UJz0pP/W5rHZ5v24YWHyM
KxA4Z1U/pEh9e9KWXZIk76qBF9nl1e4HO0sOpSU5Y6ybf1L1mHo4aJiY9TRuowoUm+6L0IkBA802
e+rU9DAxMaClVWCTRpvMuvEVXd/ZmF+MTs8vrjWjjTQRu9s5QZxIBjAlodzo7AC56Kkn6HrvjPji
YDYmvzbTTbEh3lTU9HuoPrGbY+PEGo3+ylC6C58m77IrqwBNFTIxgMF4zaagVswiRHjJ4mQmz3UG
HB2zyRGr6T10LUrlVm1Cs+yZwWZQGjRe8Rmy/M8aIw7a7BteKx8kFqKH0mwGX0F2hnNOzPuUKmm4
hCE/d8mh1tNIUS39cbgmYtTIjvpDuVN9m+nktib9RakN65zTR8USOCIIyPQMMeGxSWmBGkpdXDuj
eWkzh3L5WW+jIak5XBeD9TJ2euCRvGdPb9bKxpS4aJ90g14PKtuqMa2vX1/79UpjCM2znqJjmkx4
tIwnYwv1SsaiPsKKzKg1LVIg7cnXRomWIkUxMMxXvUcR3ko5HycveUq59y6uHCPRO8pRGVaoQDxK
phyB3cdFPXvpqazG4UmduJM3O5aDtIF4wDQ/NYnLgkQceqctvxJOEidl5uRkOlXQVQijlMp0wi+/
lkzZTAhifrM37DsbpRl4I2CPKEC10CQzlJOUeRFJux9bBnh2YoTn1bVOXvguM0oRPDLj5OtzJ6rr
9wKTym2isxEWpBS7YcjyTRLG206AW2USIQzPH+nBeBJjJiOwTohKsEeke4wyvYjNC9q2yif3yK8X
6dI5qYz7HJB0X6TjXRu0b8TXE48lykiRZ0NK+7rEaUM7ed4Fvdatvm72VSgn0e7h73W/mb5rPDh3
1JVW2M/5p3Tdy9ga6XNZrD8Uzl9nnBFHVeTPRY2zQ+TFFu5DzU47lPemG7KocYbmVMQCIUGm3ra0
/VNtNiYNJcnRM/ry2FaxB/lpHq22MW+xXP1RGXXGO6LgOZMEpJoJ8CN8bxUJnz1ffq1K4sUGSmW8
bk2+q6iLNLK58oE1qNG1S13xtu3O2qzRc6jUiwirUWv3ienlkY647lzpKurc2osqtdkJDZFGDW04
ou5HP1QpYbpApZXDvF9imBEunndfRPchAf6pxn2xOpXPg4FnMPv12K0WT2o/7NmPjJs2DOTHq/ZJ
sbJNr1gOoSrB0wnzYgAqVXZ+S/oCcQlxKXEeKnncIyIGDuZAmZwtSMJdPRi/13YSaBHn+mht7516
j6dp0M1jK0fEKIphB4snm/fOQseblXCcLctnP401gnVEwDy+HP2soPJsEQzbBR23v1usxghJj/zx
5enyNn+ikienfmWHyc04eRq7IkJilx1JO8PmgDeTCL+xOebqnfUSUYzF6ltrPRYCzfr8+sGyAzyp
7VpGtdbIYMDCtosrb4myik1ymMvPwmaUJBs1A0hAACbWuYMT4onITJojDUMeSoyXu3RJayjVnUdj
E2K91b7UWUyzI+yjBmp0RHHp7GhYkYHVaKfaqvOrudkj15xIWrEULCWWcI8JbYZgHU9TztzcZh9Y
F4snS6fXh0jlKImHMujbTt4rx72wlaP5Nbsnr4bt/7IwxlDLAJHJoetYj91BhHLzZsb9wP39UAPp
kzZVt76m5/VBaZuLyj7sW0Y7nYVntoBwHu7CxDpo6JNzAV+mjDl/nMnlEttzuNo0Cq1l8WQrpvCt
VKqbWGgJqm7Sbib4aJ3o480eoe+zwrwB9QZaaTuP3MenZEPxlgmJlaSWOojb/NdaONpebHfX6lH4
mE6xTYGRGI9O6X0M5XwXuZrdEi0BJKOgHe+QEX7djK00EUanevBL4aY7j2MdLfXKyVl6T9YMoONk
r3Vuc4MoaUqacMseW453p7f0i4kNPamQxigzEsQ5ma1TObfnLId+RJTW+6bHHRL3ynzo8lTlWCQf
MgOVxeAKM3Tb5cVY+p91UXECjN8LWOm/DHH/Yon+m9/38z8ybP/7Luu/ebf/e57u/4mGbUyn/7Fh
+7nL/tfloyr+7tjmW35/ObZd7R846z0Vwvp//4tV2/H+YWNqdFWyVP5ycf9fq7b3D/K/SB1TqWtx
XDRm/8+qbf3D03ULaI14WtobqYr9/7Fq65t18V95kkn6gyck1UlXTQIWCDP5u7WRpZEqUanIwKvV
c49n7qBPqXnsLbSuI+AOcEKxHVnSFzcGW2an3CNPMP2qmOygULywaAsvooTsD5YmhoDmgej+9+33
Y93pfpfq3annoKorzf1fXd5/x0Jr/pMneHvpmqE7IMqbR5fsgr+/9MJm8gXAk8TET7q/JNqxmEYa
AmYqvDZfcyUSnlkLYn/tTZwEwGoo5F8bq2PsHRsAJb186UDkIt3j7GDDQxzUhk2rGfmzOP7dpJO8
Z0pWRfOKB2t7//rYwpwWA4GD7ON1nwDVFRYRThwMIfHnzb2iI7Yt6ia0S4dL+hyTKLwT1qCTK9Qg
blTkDyGSZ30o3rtxQ9S3621Qvl4R3Kf1NkeHHOLkP79Y+t+Dapy/LhaeX6pOqeujWOLvF4tk99Uj
QVwG/YhmaCqcZyOP8+PcDS+zrUpk9vNZITfgr8Gy8bLbDKuzj7eXMtc14pCvS5o63xJ7+ePJUfhf
G5S18AXaoPwhAwOztHlA2vMJTku9pdCsPUjJf5XJp/+Td/rrrXi8FP6j0eXf2OiLHKZGGajHy3Nc
/qtD1bo1PE2q8KJVKHxQOii/GGs6PLL8wMDmRFUjpseuTMvNVH03qoBmC0I+yszed61ich6pEFI1
wCjFvhJpfmxK4oKQhCKgKUM15XStKUUSyt4LJseZzjCT6e4//4j+bfof+XGobUkJAGkFs/3n1ISi
d+2hw/5qN2S6cX4A2Nt93XUpc4iGkRaaT79o7VJclIS7fMkajFC2euhMdYGfZBChqJgyKaqh/4vX
xgrzzwsF+C4hrSZLFgsWeUd/v4G0PJe9zbYcxNVih5YYTyiBliPd6PiH7aifk/JVOuvBhRLd533+
gwrtHKOeaI+JUWo/OYEWhzbLrmYKoupUpRd1HZpODnrXyvROjA39Q59bZ0nI/IM9wntrmfXa9QM2
pIa0ILVIn0Q+8VzNyUnE9yZJqI5pjItlzv1jWeGq0JMHas+dPTMOdXZOXO8RdlEO4qJ1cua3Rsw/
KxsWW3Q5I3Ed6wdi9zuw00U5JFvFH5VMGaUaiAyrTvwWFrI+zZjWw7hO33u79aCUIHccfHA1MkxN
/JwyBrKy9LTTqv3pRodsBGc50w25+IyiPWhYRp+adKH/DZMTodkZIVOH4ZtSIE1phkDgCQBW56Bl
l81ysDetRKuszq7Sk5/JyCbe8e/WwvRBV5Vj1VHsNKDv8FdZBWvbNvdRGz+AGu59qWQHxpPfOZFU
EQmpIpyQP6TUQwAzi2slM+HbHgKE7bg2JSmR7SL+noyafkgU8Zy263KQJgfHkYwFb9DDLZzVbzzj
bI8N+XDe9NcHgAb4WVf7Jpj7J0vp2BUwU8wurzW3RglBBxWgTCyN3ErEJlH1tdOL5vh16uEg7pJe
aF8ye3iq3Zo4y0Uxo2L1HioZU67gxod1cOuwJWefiYpWexSr6sEDfwwRz5DjbWAc1pr5CbwrWCib
vOQ4bk94ihFUyaTbDlaz1U03MWgaUzb3T9Le5uQ7XpHsUeOIyAQWn+Xx69FizcN6NzS0ZSEll2sM
IGrNXiA9GL3YfFkzwZQ+TVD9LT9Zl/c5Gz30YpvxpWGBGGYpotQY38tMfNiVVftrtSBS3d6n0l6/
vno7nY22mWN4TJIcydPBaWbpY8yKH4umi3RaVi+Y6DGBbZuMk41cvzFhQxmaQ990vI2O3MpsIYRZ
wdZZigX1lLIqQec4v/VGrBiFFuMKoxYpyJB/9oZ2sCjRQYBOnpQD7vuap/g0F11OZ8X7jLt6PhUt
5ypDoBvS1nm+2BIPmJfkQ6QmXffcW+ofs6CThMPBMmIeiQUjrjmMyPxX0lsk4gosydVNIJgs5xiy
J1PoxxlWeRUNWo2lnLpwgkPnwKZcx6bH0t/h08yaoY/GUdThPBV5VEzo8gvTXHC1q8qldRUSTARc
+lLbFz5YeSfK60cjtJWgN9D8xVk+TGFC0NXFy5Jk70uXmEdl5JqtSTHi0xtwAZkjqForYANwleVV
SzqTgfQkT0FWK2t6k7kyhy5Xm8wGt3pY5S9zWPaDa+jHTCUoRs+Xz6/7lR/34pnjsP/6ZNAAsv5s
p3cUEmAAKgmdw+D5cc29ASDDGsFTodXQBq4k3ymYUkISakIIAMi3G3GFpFe7/iXLedHJ7H7mc7z9
v35wctRlQweugTeMdZ/GoztuhBU1Cxt6fJwG8YhqYY3qrnlRJ0M7D5LjvtqNlzpOz2vTveDWbKJ5
qkY/TzA/f73iNRmVcKqtbkdwwWmc++E0p/UrqXXtQ+Y1D1qKwM7Gp49UR35TbSu92s695E46Mhl9
8sps37ZqbS/H2fUzWZlHR59bJGDiuWHgCbUOva6l5tMZasUnQ9i5pvYY4g1uIn5BNYxKdQEcM915
CCfBEa9WtW8zEITRzjqV73lYkFFw1kglP6L8+IH7NmVvnpm25qYJ521jz+clmkWrnL6ue9nafZB5
HrcbItFclcvpKyIE/XATJkpm+WNiX78+gqbdeAwR34axbULpZRCTWp+H0CsOdBliifiGeZIkj9x7
K+JaO8CkbjkISB4FREAkLeRy9vgdMMc8alB2SgNxr89bR6JqPH5dZDc1PuOWYL7VYBYskaUjyUqd
C7soaguOBWDfCSOoMx2HsnXueq895WIw+IjASRAJkOfrabtE1sOtrutqRwjslihhNtclJ8AxU6Tc
N4TsIMpwKr8CHT2YNRZyJUu6oMEhtI5JGPdrdVjpztlryMrRd8pbIqufQ0kx1aiL6iPOflmahtK7
0tDgrfngO10NM1GUahiPa/EE0/eAOj77jinjONoYr/I+UUKLsL6bToHwLo/JL+vLBfPDxGTbIstS
naNGJswTaPZ0KXEN7ooNj0IU9VQODilo7fRUKOkBfMV8wOuNdF8XbVR6fQpFZ1GImbS/XIPb2FmN
hUAomexQpX89ZHB5IDlIq14rfb46eUGoRNG9lAMmc00axGIiJ9lrM79d4W8vxjK9pVZmvxdZelWz
HDau7X7VAoIOO3yk6LZ861MRGOU6v8ygJ+jY2g9HMzMy7hcjaOrsJXGrLLLiZX7oqZDwZbe6NyIs
VL+0f+iLkn9WGQDFpgKf57W/VX3D6mO1eTR2XC8H5WtoDOZ7JuEYcyGueYt3cZzEC7J+7aB3cUWC
nPehr4V1pgAZw4Jqe68rPnPJsy+KpHi1LZIY1lpcSerTzuSHJwe9UQgaaIYoJTQx8tgh9j0LHEcV
82IOjRcR9trsxoq7TGQYyFzu4VFY8WMyIewTPWFzfMzOEfBF43En8jtl/x0I+MATb0UjwRm3oW0n
op0Gnk/bnyfYJmV9T+CEzzGKEVZX3iTkH0dFXc6+TQxzaJrTfSzHU2agTS1IS92eVamPH0NekLqB
kfowDTkLHBl5RbUeZUZYRbaiIVMsuIukqx51d8H0jTiXm959ZOMK66Llr+Ym9nFZn0FqOY461cOS
T6xUKUs5uzBBN5lyx+YLOY9EnbWrCUu9aQBjm9cv0NCzxmuXNGCZnEVMJfUi1XV+tIat+DQO3Gb6
KPdJE78N5mwclRrSRclJvt+GLcQ1T3VXV8d2NGFTZIsqfVqOZso+NThUD8ziaHE1OVNuM3lRB1Zh
jNil+5+KV18aTO4Y7ChvNjq0CUCc9tmpnfXR000yF5S2Q2mC5ZV4s3BmbX+shEYkSFv+qUlzv22r
edJY4cjD+1yn1oM7UpIl1Ila4G19sxZ6qOXSOFc8we92tWphmfLavEGrHt22e6i2H54vjc0nqrU3
+sBrH+Sb1Ifa/Wbltb4vLDf2q7gycWUv08PYr1E8NKjQmQWjWOse7Am6usZ059PxgUtj0F2fYjJU
EuDzQZ0Kc2doEKHMu9SlWWcAypONi/1QToBohAcMT2VudXvF23cNOR6G094To0Wj76AzU4Tf9dO9
rFeEz8SVj4hnH8gOPS2DfUtUEAO7TOtd4cClQkbBIy/9L8aPNnJW1pZVa9/WpdZeinr4Dc/01FmS
xMWpwH+PyD9qPJWVV3svKTWBGnQZT3SVUItGiQPVtY5eryX7xJ64bfRCOw7ZqDzWGfE/ZvIK88sS
Yo7fVRNVV6O6CvENymUrZQ5LS0mwdZlkGtVNFUFnY0ahs1s1F84Q284Sa0SHFvBCYSpN1a/pBwwk
XTfI8ctvZARtrdVpqyZXqcNtY2SwD+aqYFDvLRuVId9cxtYagh9PORZ3CKGkUa9946Z+ZVq7HOsW
IS0mE2YKQT1px7bsNJyNvE/giKDaWhHn3lctTrNfD0GS2WCtLuj1tN3YULikIWUZuUrdmDzYXnU0
46J7RpJ1qFZieJIGg5dqFBCdlSECbdCnyHSVx6of2rPp/qwncZjqun82hvi6FKq4D/qV1jKasLaz
j0mlqurN+ckyy+TQ28bJXpBdORjgM73MbnJO9r07O0eMGzsiMm+4Oc2wQx4DHvsydL2I3G1Tngrr
G9Gu7gFdQnnSa1oojBLo3G6OqSaecJO9qX3/Tco2v8Uk/jZl9pt5wQp0Mb1kZaw+ijX73q0p0tmC
/oo2pzdKMVec+/wICz3yzquz9Zw4UGQT7bEHp7RQptnxJzSFg5+uf+goy7jM3h/iCDS/q2UZ1qPh
HsuqeF9NdTyJod1D48bRIDvkKHOe/YX6fB0ha5cYZD1XCT/CXFLURIvganOvPFvRaJ/qxK6+03Ji
IF82doq6Ij7RvObnhLcgVsnojfPYfsaa+piYJYUTE8PyhDbxMpJV5WfqZ6eZ8n3KEOd2lSY3OckS
ku2oBCwl0oeQdlDi0UkmVIaeuSY03e4gu4VofnzhOFluBqvp9leMLQElj+nDNG5l8wOTiqYbF40d
8vIFipDzLO8arC6pIe5F4yZmy2lZtSFJV7c6VNJ9b0dyKnqskjHlygAqpnoojH72O+jgkMOoDjQ9
8VzYdlgPlYzywYNpM58sQVT0aAdkOhZ7ZXKHYGpxX8cturKUjs3baPIcSDMpL+aEC6fVDOSyRaZV
jDAxt9tgPOpL2x3MjlTSJibfBMXOfdHzwKxWc+8WOHTcTGS+/XWux7Hmlohj4HzsU8+xko3SdGhS
7ePHcqD3Wlsz7HeSqX6evdDUwShmC8ZVc8vmpLfpOz8srIGXQl0yc1gDI5TVFvdFYU71JCO9naLO
NmF3VrU/uMpAAiylVeSwMc3WOf6xOamx6MVt8x5vX18O2rEamjEgWfY+COJcCpUd2nKHZyiSu4vW
HTUO5w09nptQHZKnuCWi1lCxhUt7VHe1lX/7GnSd4l1vEvv010BaE9s7J49pXDXBF3s42EyP8QqZ
DE/CfAaeg3qcFZ253iNBJf8jlfj8dVrFmP5mA08+sI68imLL3N5m30ogmOLGqyNvifuAgywfWq5a
z2oFudkXxUq40vKhOh7a8LXalxnCd6xKl0YdUe6mQyiGqT6C/hBka5JBwPvXDgOZoFoCf42s7mcz
eYTWqCUVs+505u0gHE465zyl02+CYL7mdyT5JcF55Agd5jQ3kEJ6n1LPq6gdn5UlbfeKIAqKBERq
SL7WUXvb+wl+q56VnoaWvm3GW9nmaiQG6m3K7m0dC/nkmP38VAiCgMgrd/2mV876YDP7G2Srwrtw
QKJld8SNjl8cwf9ysyGVOB1sVh6Z5Hej1kSkIX/Z6dUIR4zVNcjmpbgm2y+9KGtUyqYajKmVn+ee
/Pf8Sx9LfhKjVY43XZVJ4696r/hFZ6iXNCE43WHXL2xDvQpggLtKlExKIFsEddmS3tHGN1dX41ua
Y1icOUGi+9pSm9RlwN2td4cutrHaYg/FjdFC+9nGUdbKeB76Nah73Y0yjWTFrw9oMlED9LFVXq3S
yQK7tu9Tv/6exzK+M1qQuaYnKC5bgR9znA6aYw2XeQ5jCoBoI2bRXvSVbI5WZOHXs1vZVR4oTk/M
GVi8JKnO94+FdB9iyWYeu7/BEv8YOt/Yg7fv6iZtQ5WGE9ckK+LrrZnzPU4s8ac0jEODePyulgkY
jJfZZFU9auaEFVp6NNyoKOR9oYLuVqXt3UfQ3k0cX15ySUXMMO0tkwVMIn9F3YE/s9EcDA0kkVux
p9zdmgAtzpf7trq6KJBvSiKNRzD4NGJAuRUzr27pG9WXMwBrouh3uBRJCwUbfrVY4wGX/QkER2Ep
WKrj18U0UUZEpDb/rtf5XI6Ohp0RFWqrvaBmgU23kLthkT4wcsZhTqyfvxQEmFqkcr7TKzZLtboW
afdUT8h5SurG2IoXRBvWoGGM4HGiggo5s9vKi6FMj190gxOPpzRj7i83dLMhGKUV03xgvYD93cIP
ECD96ZuSxDuleaTVlb7uiuuS9IiYaiFtjvjD7xwXW5jHKHqr3qDpzCz9zNLS/8PemXVHimtZ+Bfp
LkCA0GtMHsIGOzPtHF5YVTkwg5jE8Ot749vdN6yyYHU891OujKwSaDiSkPb5Ng6mcLfR4gDigOxk
vie4AUdVfEzxuDIY7f4GkDZkbIpTCgZrapbTV5xBOtLo9ssO5+SMlg8sjjhHXhruxqyPb9u6tW/q
RU/Rgn99EBG8EN5uqS32/e07HR8tT1aT/jIGHBiD8hceKYyO9kYPRARdDpHjBGdsDTQQO3gSNQFO
Wc5RCtofZDGJn4XsO/RR8cEANgPadBmCjwAKGcSoEbaQkIlxnBO8HZP//83oFsoalwX6m9F9nJTv
b0Xxn//7VtSk9r8YLJjhZugC5PKGeP03x5rRf0Fva4NO6bjLyc9yu/ffHGsH/+Ti/zRwXWJQUBH+
g7H2/vXvO1HXY87/5Vp0ucz4z60ouGs2s1EGXS5BLixAulkWuCLl0RMuIyBIbWxyqgZAWy6q/8HN
5VLKR6WrVyjQljYjcj+eQg6pMyRS9MAaA7vLFOS99UfoKrBc915UADLEsQglSDsZEDh7iOOADwlt
sUHmfX+Z+J/mwe32ZekRs8DKAW8/EKHJAc1IHiua3iI35w+W8rv1GuieoVxUxkXfCmaMTuBU3Z/Q
bV9C4h47ab3O+fR1/RG6RlI8Jb20cZPatpAWAzV6lUwPQ2Ye1ovWvP3b3eVF+88NHTInpXZADOOL
E+IGzJDicxSXX80w3PAS0ry+pVzZD8jRwUkiAZiB4lgcOY/eGO6QMcbrjUpoxukiPrjsZlyJu4AK
Mhs+m8hyBE8b3yPO7Sytn+uNpKvA0ngXjYSMDNGGyNYPqgxohaHCDogYzZa5ra50JYaNjBBgRoFM
Htra3aet91rmkC+tv/rSxh+EsLU89OLVGbEmD5QeK3Am92ds5oBakDval3DvAfRu5Hei27Ik1tVD
CeXOxN0OC0vkwC/e80lcfxODZZ3W66HrYiWSq36OpiSMUTjpAIDE/h7s/bm6x6Vi9O9F8Z29wyXq
XPcIJZANt0eCZZdaAR8skGWSL8Dr7ePG2+gJXfMoQSymCkpe4RVP0bwkC8A+BMyVcmum05RuKuhx
h+au0VGSPxHkFhWAsDYHpy5gkrje/LrilRBeBG2SIQ3zKerhZwWDPfeYC4i1rytdiV/Sh6UDnXP0
BFptyo4D0jJwvjhAhn1Yf4BmlntTMlxGARbnfCRdHYRmClPS6B7HjpBJjDUAhFlx5UOUOO4r5BTg
OqoO2r76K++R4Z5ZJzvCd13Fs6318r2W6H9XNNXkM7KiucI1vBck5XzPswYoLDqdIiQmIsP4BEL/
/8li7j/PUYIZDiFdXQlPBMi0MF5whoGrtCx8We8OTaSZSjD3MxgapBhFYLjIiwfMq/kuByR1ZfjC
3Bqxb1ugD2a+N1j/RZ/XdMBmDQdIQWecbABhm4L7Bq8ErtEAzewfke6HHPvvjgnGO04GKigYxvG3
CyIPyNlI/Aerp+j9Cgpo9wslN6Z9j8QayLa/9D2+SCTF59epKF/AIcMXAki3p8GN/yIl2O7jF5d9
GqyN/cXbC39UEWXi4HDMFkgArYKhjheJ+jdpvaHqb8CkBJsYDou4HD1EUYv7garkUHol9kZgajpK
NV6gwyhnpNOwIKoKtmcTh+goQRqmA1b6RtRoZhZDmVloWMsYSXFe4AE+UUbDX17ofVkfZrqilWmF
DnHYiNp2cWTH4xun5fymB31xo190baNsCqqJWjU1RyuoAStxw/zBrKbXyAqP17388tiL4Vu6jFuz
kVaBi4RDE2iXjn9FfmJ9c13xS5tdFO8B2lc3tcmCoTCPadI/WWZ4ZcMoUweoNmWNIzEW1BC2HYso
Hl/jlDjHrJ6zX9e9vTKBuDBBC2nTekGE1CZIDZJ0nH4ZZml7D+sP+LhzXU9pHipNAMVw9xi48LXY
ATYo94ICot0iT39ju/Hx6HQ9pZnKeLQYADZugItvwO3miuDGti03RKcfV4AZ6mYGhwYQCoZl0Fnz
BG66hYyEWpanuoci6Zo2gvb3/RBCeqEU8ASxgiZmpzRq7iREOZm0nteL/3jNhiXo++KBIMrjiMAj
urS6b1ODlEqP3GeDuHc9d6MGmi5QDTtziMzKCekyQW8AZV6ZkNLaBnKN1ivwcRfAjPh9BZDfZ8OO
BqVLo7nlIGsjweEzMoeuWqGhKX5ffNgjurrIYUEpWojx7NjAubidmM3n9dfXtb8yAdEO5k9RJliQ
tk54dkSCFBJ74HvHTZKnATCljZlI10xKqHm2KUFzSHlgt+JrCpaLkWRnJvPH9Wro+lgJM7NsnQzO
zMiMoyb5USYd0tILHBReV7oyEUFwgw8GigXSy0Dstqofwoo3+lfXLkoEAzJY4FKy8AKwsyKkr00z
tjCp/GrCBvB43dsrEQzpQe+VM/WCFOotjnQ10DzvkCYWdqerHuApMewYwKHgRtjBlz8QyWkegxwp
3dvrCld2DjjJBW3XTnFAPwQlbmlhOwCY/XVlK7FbUphhhax1A5EDKB7j5gQvzr9dV7gSuXYmMpp0
hhm0C1RupMu1U9Wk13Wqt4yni5UdqOgY3GhpBnkuvEc4AJzKNko2JmXNoFRNzoGjs7MGeG2QBOQn
t7CQxAORkNk0G9GqmXQ8ZdADVpAOeYrjilp0uKHyoC6LH4zJA7/IS6/sW2XUS+nYvIpqbAvhOO2e
Qqh3f4aVgE5tvXs1bcSUQY/0E6DfYYUWtFHTn50WzqyhW5ZPiQQM5bpHKEPfiCbOQaovgpzRc0oh
zc65B8+c/s96+ZpJkynDH/xLz4TxeB5EJUtPkHCBmBxC2bxeurX05j+/aFymBEDIgd8hHsuDeroT
1EHSttx5QMZB1zbsUmTq4ePJLcYd/oDxYNXfydLwR/wFWXMdkTugWw5Qbt2yDMTLJLkr2q1jpqWC
H72ZEjxminyWCIcFQQYAXthmxwzMP9jqCSfcy3w+rjeAboQoSx5xhcPCDk+BfAIcPYDOd7hT2FiS
dIWrCx6oDEUEvkzAIIHJKRS5YDHNxbwRobqhoa54c1G0oMnOy5T+AjCCCZS+mx7WG0ZXuBL+mdek
RgN4XTDaUAThWHq6YQvl6brSlcBvcy/D1awX4kZXhAfAuMJbVox8YznSDB3V/I/1rjmZSTIHBfPa
PbJKwHeU/AeHtR7A/7Clg2ZwK7VoifMPhqmaBGfESHmpIbwJGukCk8mhJALrv7+pcmuAigNQxwjK
qFvgmNlG7TQ9s1ixXq4qAyhu9sgYEl2mengIs9l+4a1T/r6qZ1xlQuBeRXJAlDLs9Tl09WH3xUjb
jTfXxIO7/H6xHvYRchbLFgcMxgDYYpU58Djz6sKPBqB51l//7eDqo/5YWu3iGbHsoSYBFzsQgOcV
Q/sC1fQvEg5A/EKW/LWBfW81wwegvgM//Vj3VzabEupzO5huClRfAJWYI4C1gE4IRIxCxMf1ii1L
1kf1UoLdcOahpyAiBVY/WL6g3Dj3Fk5lKxCDDoThyCydYJFX4go+K6dmYwbTbALU1D8kg4fCtq00
6ABCPAj4G0JW/S2K4aeD49TrJgNXmQyI6WWDTfssmCIoTRzY5OxlBxjaesNpwsVR9gBGbLdApRMW
gHRYfAc2AxdTDo7Oho2O0ZW/TAwXA64JQysLoUkKCsByQEa9pbzZcF3VFa1EelbDosgYoaaKYLbX
x/bvEVaN17WKEuYFiesIXO45sPMa8nAYpiCtZuusUrGo/58ja/ctIfCiTeKZjLYJTwdEwyt2DuCl
P82YRcbwqcuQlwDOR97/3DyW1TXT8vvF04ApM62BIhkDZk0gbLcWsNo1slauayklsgFAkAJrIOCe
xlzuhgRK/YKJaGN0asLaUcI6medyxEFoGmCVdZ64mc27mXhIhEjlyWQNPAZyF6l4dQhetTNsTJKa
9dFR1nYvslqYrbtJMAlcMlsEOnRI6qw74UJJj1yG9YbTnJZDqPG+XwRgCnWE7Oag92CmZjn98Lwk
lv3dSxPwGGQtT2KABte9WVaYhlaPZkJu1p+tGRK2EvRshsBrAnApSEYB6zMTwrvaq/uN9tPMirYS
8maTZnE0GyO4SdO3KBogOkMaRc35kY7dl/UaOB/P928Z7BeDWsRkTkLIyZZpC95SFAYqSJGGgr3H
l976I5bX/WBJsZU5IBYYUSC1moEALflOSCjM4dnbgwhSzCfcNcDx2gpH+GUhvX/9ibpKLb9fVIoT
Z7Lr1pgDqNDPliu+mVYd8OnK+XLR/VwWb9nA/BpCdkFjTd1riBzehg3tRofoWkuZB3jugsjP6i6o
erM9UkHcA4+QrQa9PdIZBlmfgP6AoDCtqpf11tINYmVuaGBiWEwOa+FSVyW3SdSODyYZ4o0PV13p
yiQQIwuLMKNuIciJ4Io21p77vRcClqLXvb0S/YBbOWHXVE1gY3HPd8A0lW++OzXdeIBmMFElxjmn
IoLc2/OtGp7NUQOnoGSHrLbDVe9PlSCnYCXOMe6lg9FE4mfGpHEAzXrrnl0zBdPl94tISDPg4aLC
9HxOXpL5znEWYOxnIj8NIEitV0AzS1ElvN3KNgfwmzx/TvseVNEnLrrDuFAEy/5u/RGamFA1b0jg
53KOS3SBUTyw3HoGosBvkWex6yp+JwFsBJnaDtYfphmwdPn9osnsMsQBIKUEpuhgg7XQSZdb0itd
0UpslxTAwQELoR9Lej+y6VPesON1b60EMby7kZqJw1c4J4+41wAUJUo3OlgXAEoEA8DKQMCfiQ/E
8tFwkxNSbH4Lszpd9+ZKABupK8HoNtAoxIHvZczIriugHV8vXRMAqtoNCubEBf6EwHN4flyQTfNs
gIlWwekq+g5k28YspwkCVfDm9CCrsbYnvimsYTc1HdLIyA0yWpGHCxb7el00w0cVvUnJk6iabOJX
ZHghwGlHWbSxYuqKVoLYgi8bXNLQx3Aoxfekc5cW5ff1t9YMH5UZAkd10y09vHU7QfPefzG719bI
N5pE171KsMJklzvSm4g/8hzWBNmuYIv/DhKh7kR75RLzBii6mBGk5zTTHCK2rM5+lo178Fi3tTnS
NbwSt6bRI+m9XSoQ1Y8j4De5cP+sN7yuaCVuIwsuThXviO8IILG9mTw0efq6XrauU5WgdTi8CGSJ
sisbNobzAJwaZkobmdbr5Wv6VRW35SNcaIYW4xECw09zP98DrgdUIBKQ2uEmkiAfrj9H00amsvoi
eyaCDRcwsFDF7rFWHpawXS9a00TmUrWLUeOGTQMzBs79UU5gnDqpcWxz83vt1Mlp/Qm6l1eCNivA
kOqTAWOnGm9dhxzc3tyIK13RS6UuXr5Fek9CQBDxYYcK7CXZl9zaOG3Qde3yyIuirZlYQHfhrZeV
aip/5fgAwJ5EFPezk2+0ve71lYV2yIYIaG9J/CmtgNpYhqYHG5n1ZtcdO6hiNjuLnE4OjGNBHJ/D
ERZDsFuk3bEv5K3jjM8R631k3WS7Ztg4H9O1mRLKdYRr+KpI6wCw4S9VCSxnT19shqTbZrIPPK6O
61VbRs4Hn2pvNb7omxjR1TFnbgITcO99SuMJGTdpe4iKqHzsuo0VQbOdUzVmbdO1sPMrmiCG/SUs
W3+3yPm1O+O+GNsbr0s+DUO3USHdo5T4BigSeyHbFcFQEj+RFiwHYSwIIlPUwk3Ahe+v3WwsoZq2
M5R4d+CAOIMqLYIss5+iMn/mheeXETj4Uz5sPEMzDgwl4qssDMfMmkTAnag6zF7xYrrTADAjfCMj
7Mp6w906XNOEkKHMALlh0WEuoG2F4q1/7jKgFSCBr2CisT7UdFVRpgEw5kcc+dYisMEJ+9ZMyNOq
KIAVjn1Pej4/wKYFYbv+LN0oUKYDmDHPkyHRbLRKits8A0IVDdk/prQY4XDpdienQx4uEOpXqgkM
ZVkvREaiGYkoQVvAPemYkAbOQjllXGxUSdc9yoyQeJOEPyzBAuxEXxMnh+cF+GYbM5yucGV1T1ha
gz9Vl4HpVM59yhzzQZQyfFrvDQX49z/Hto6q82LILaTzHCIg+dexfOaZdTth58NAkCncv3F7Upuf
IbWNiIM74foHvgYOFlyIevuzA2NbW/617CSRK7nLkJlkOXd5TOARHO+YQYy9G7v3mx+eHzcEgH7v
1yohMgenC1EUJLPJMWd4w6fZTLcuVj8OAfAy35duuVFIQj7LoIswOIwwgPvSDexSXifKHgFTf1lv
748nJkeVjUXIESiolQJdZyVI6zU/kXn4LHl2bt3kx/ojdO2kTBZD2aVGWYCOB0oSUuk5gC45Lf++
rvDloReLUtdYMFpJizYwov5naFhPZp5f+d7KxND3ONqBtroN7MJLnj0+TUd0Nzusv7iuf5VJoGol
GoJ4EkdfbbOjRmELGEXOOcx8C5hnpVUHdom0v64/TdcHyoxQCTOfmuUCQXjgdRR2AiN3uApuTAlL
T/5zZwCo3vtOME0Cq7SpngJIer80dvbc1+m+d/tf6y+vGaOqbAz5740zdFgwqzK9YV1xXgJ+BP3B
jAe+0R1vGRMf1MFTotmpa6DOZBIHeRhwDjpiTI5x+DMp7lJ43s6ZCViVuxvJtwSeYCFsVxbbGXfz
811XRyXcu8LiUg6QrqU2OMqkO4rEfbJi75vbZld9Njmesj8YgTiJQJOGB7Q1nYZm/JQOxY0NjnyX
Q8LvXXmQ5aiKsy6ZAbMTSK+IE4y1qUOyRcJh8bs+GDRjTZVij3RK264pu2B2wfOg4tmW7UGa1x3f
O/+QYUeAM5WUVEHcjPk+SgQAaAU8rNZfXhOGql6ulkgGrWveBKSpf84TFEQmUF4b3wG6llFinNoO
NpnuXEKMVz/1bvnKZ5Ch8uF5/d11I1QJcvBmQG9Jse4bg7uYHsMCbsSi3LYAp1ds81Ba00SqXM7h
o+OGEymDIqTG7TDAMaQgUbRxFKcrXYny0nQHpDKFaeCWEnt80GhkUZQ36y2kK1yJ4TSXLZR4Ig0y
5tKbhHjOroidLeGKrnQlfIsWyXAwUksDw668U8NlfmMJ+bL+6pqxg+zzd8toUVVw26i6BMtoHcBj
GdmyEjSJeWPq0b378vvFKi0cByhky0ign80BUbO/z6Te0tWbundX1mnkdOXNLL0k6CZ3X4AQk7i3
gPUdiJccHACqZzECx0hBCH/tCnfnQnoPqO9ofsNx9XG9+djHHxEOU1ZzcLggPmQSt9ltucvru3Q8
0fAJTidvf5F+Wd9N9YkmT131OEWDj2uR2xLyZwmDQ3hc7OfiJyzA91byCBuxvZn1u559jrrPZRef
rJrtKABRGRhEsABqupsuBcPp2zB8b8LnsfielJ89lh1QNJ48md9mfJ7jacSF27o5g+AFHB4+nzg0
0ROYo1YMU+zm1DThJ5rBrIh293OYHxx6SuFDONanbsxgHyYCVGLiIBBZ9yH5M8pgsh46CjMJKz5I
G6qvuAEQ5dSDr0rEY5SxR9KMNxBCvCTj20s3YMWut+/budgHqzNT5jZeJAUxbAwg0JdvAJ7DUW57
yMFbtOevnUF3U/UXAXISb4zOn/NuRyc4fZs/h27eVWEPZ7+tQ0HdaFOmQdYmGaFJlQRVDaZh2xsA
QkI4vO+Rpb1R22W++KCyqnSwpQL5dNSIkUkznqMQIox0nHexRx/ClMFrbEscoamKKhvs3Y4BFlFH
QTbVuC2jOXyv2XjXMFFs1ET3BGVGNFqAKkDhiQJpYyxkMoFbdBQjBPnr+sDQTCyqUhCqWaCTHFQh
geXrbZTUKXzKhX1YL133+svvF9MWnADgNAJphS85htPsZNkBOMrokGXt1rWNZlV1lZmRFbDuIEWL
zRI8UvoM2HqHPOQZaKGudVyvhe4RyvxIonbOq7TiPnzSb0uohkwm7+OiOArZflp/hK6hrPcNJZFs
LEWbeP5Ew+ZI4zPmHLi6hpa8ciAp8W8D7pSZU8V8F15XfTs8W9n0eTHAue79laAWfRvXsMRiflYM
FfiPEvjnZZ6t2MbGT7M+qAJAyGi4DReZ0Cdygj1KMf8ETvRWmuzgev09/Gz/jrok3HiYJigcZZMj
bHhs123m+jbokT/6pIWhIAxgJ77RGZozbsdRwroSBvjlcWoD0MlPkLj8BeLp2cisP8UMiyHciEHq
HD4CK3nsM/5nvYs0o9hZfr+IRbi9AnndjdSHbOElScgd68get3vgi9sbm0P+8byrKgYt3P6m7uBa
PsB5e7gogQI778Q83dURnGrJDNAE8756A7xtrquTEvx9a6SIkWzwh5b/NOCK5LmwbJ+85jkBmXXj
IZrYdJTwn+HqbFTesueAmXYzQu7uumDekY3BpiteCX3Yw5a2jMzBB9eVB2xKy/wAcycudnnUAU64
3lLaIadMAFPteTjgtjtfUpjtZfNJTCGgr+DxVf25CIdzNorPXYykRDZ8Xn+mLoyUSQHpjkY+17Tz
KcGmjtL5N5+M60azqg2ss7BD9oHV+XkCklgKRUNKnecCdo2gnZ6uen9VIVinkkrwpzof/ry3sBv+
1If9p/WiNTsUVRjokDoSYzl2/lRVe6fjPzC5wbbDAsPYfoJs8Mv6YzRj6x/iQOrZY8Pzzo/K8uQW
/BugGs9uUh3Wi9dMyvby2IspJWllN4aMt77MBjiC5b8sNz/xbLqNRX4LE6NdwouNBtPVRIl0blLw
ySPW+h21X/qquTPyeM9ksXFUqZm5bCXGM0xJoqjC1i+AUz3ZWbYsYhOHA2roHoe4/40lAZYRLnP2
pVllG/OlJkBsJfSBCXChG/Zaf0l22TEHFsVmBhu29d7R1UmJ+BnK8EEmTus3DN9vZgMXDDjwuQ48
MKvygU9Zvpd9e6yBElh/oK46SrybHuwcCpZVvhnDc3sUI+xfumwLbKGpjqoUtJ12xoySVn493YIz
u5t6WH5nCb63bqn56NFq10wbOVmawaaqBlMv7hrHTCo/AStb9H8x9M4EnvdVzaSqBntewAyqQ+lZ
CdO2kGQVemWMNiYtTUyqgkHuWHbdpWPpxx0ciO02739Z3jA9FjKaf8I8AFlMlIhvbT2PV37RqRok
L0LavAVWrJ8gVw5GXzDkNMmjOzt31zWYMs30vI97OVvlsgBbSMiJqk4coxLesRtLsGbgqqLE2WuN
ida09Ls2PiMm/NIzrtI7wuDp/RSJW8QW5gFoG6Ds5R/wjMt+BzeY7ut1TaPMINYIayWYDxS+FNlc
7Wkzln9Mg9FP1xWvTCHm3IfI7xsq38ll9UpE6OLApbA27tt1Q1WZL2hRtzw2o8J3IuuU2MZpGuvH
CIm3XmPdxKGz87xuY6bVPEoVKs51zgTyJHpMHj/AwXpN+RMmq104P3uxty/TLbs1zcyhKhVnoB1I
nuE5mJXGFnhhmK6Xk3HdzKFKFMfS6O0GiGYfBIx6V4IwD0zI1nKhe3Xl+yB1WTRYZYgdFcnYT9Bx
x6epge+0XX1ZH0y6ByzRd7FbcDsvSnBnVvptk/AdGVq561wD+GtYiFx3gq9qCes8ktww5s4v5/ze
mcHXjNyh3rdJ/v26OijxNhkEpiGWKXxI6O4I5z0Sxa0cSfv5xkDVNZIScWRIpwYHvcIXoVV+t+Z+
8IGoTu6Zk5QbW2fNbGcpYQfTHjiv20Pjs3JO2Q52M1b/6A7E9b6tN9IyYj44flPlhWEhqdU2c+PD
xReGs2nv7YwO6VGw0RFwrPIacZ12FLr090NqokisgEGq8J2m+uM47fexSLfEr5qeUBWGVR9PHkvh
8OLAoGiC20BUi9skTDc6WtMLKkLPKwAOT+cCxcv0C5fNjeNcp5Vy3s75LwLNga8Gbt0zLGMpYXs5
ym8R8Q5jOMDWSGS3652sax4lmuO0k3VpJbU/NQa83LJPAybvxvS2MvZ0H6ymsnLC0GiOCYVzW9dG
LTwuABOqwuF1gJlyGZnAmlkzTPTq37D8WKwWtm5DdP2iRDj0efA66YjwEzuKYObhcjva5zBA2mo4
zVL0lmh30TtzO9ZhUhe1D9Z8dDDISPcZd6pDRkXyTdr41ohSPtyngxFvJeprvjZV4WGTSs+woZKA
h9No8q9GDEgtsnO7GpTxPLYG87WCVyvJYYRNWUU2dqKaEaIKEXuLVROcC4QfOvwu7XJ4Rpq3zdi+
rg9ATUepoDtg7SSNiah9E9mX4q6TyVTCrL5oEuFdty9URYepVw5h4821n6aRyY+1N8JdtK8wVW58
aGhmSlVxaFQw9W5h++dbSA/M4SNotkaI5BIPkVokG2uWrqGW/rkYcDWBc5eXWbVvJIR87cfK9iFw
3Drz05W+/H5RuuWapbNgJv2ocovPhhUPd9YsryOKgW/0vnSXQdBDOaYyOoUVOP/t0SVptdG9ugGq
hPrgIa21g3e9L9Pq3hitT1YJXzJGNs4UdC2jLOWzJNNsdVPt51PKD8zAzp/m7Ra4VFe6sorDqK+P
63KsfTd12p0VOXeMVBtfFR83jK1KCMGrKiR4+TW+f2PrEDIwuLwFIzOFlnFzTfTC8PZ9x1p5bhvg
MdZ+DF+P6WaE6xq/Z4XXbR0Na+qgXsjD2WsckAlTofWdQwsvCOFUz6Tcks19HLmgxb9//zmG74rt
LcW31al38x9pYgQ5DIv3fZptfDtqqqAqGF0otTKDsszH4YYv3OKce3BGaYgMN74ndA9YKncRuwXj
JB2AtcGtjeGXVfUZeVafBRmu+m4HHfZ98ZTKYo6nvPFthx97NzvnVflrffjo3lxpfkaAVnfaqsah
eew9tC00QGboxY+UbtoyfxxgNlenntmscCKIyX8y5sdE8gfSt1fNyDZXJp5sdEF8hgGnT3CIAXfW
0NwRlk6f19tG9+LKvNMM/Qh1eYTTKxjl7oqui/dpxTamBl3hyrQT9jFABxkOr3gJB8Ri4vE+IZvT
vaZbVaEiHJO7BlqlxsdN1fQ9L1v0Zt3M9Gc3zOWX9ebhGH3//DqxVZ1iyQU1W7Esh3n0AMV6uTc6
7wepYTRAh3Nfw784rJ5z47p9iu0tm7KLIGujbKQtkjBhSNKcTDf6UcXy7/WqaDpDFSRGVezJFqh+
f85aeJFVJ+g5r9rew3L9/VtHEbh0MI0Vfl3D29Fm1No7IJ/6BRySN2Yf3dsvv180TM08sDFGIaDl
ga1rPt40zbzxcfXxHhtswfdF07goYQKINh9nnBKb5gBT3oLlNyAXwVTWsmCQG6IerO6bjfbSrAeq
MNF2qjjOcsRFBC+bHa50n+HX4+yiKj3U3XX5NvDwfF8tOGwm40Aw63G40QEkEe28NPk8wGMnz6W5
M83yziPDt/XBpYtFJdJx5moncVjgNL9hv5BGku6A1J0PcELdaDJN/6tCRTjihpOBzBc/pmI4xaz6
Hae4k1h/e13hy8i4GFxIDSS1lfWV35pIYyilVZ+qVpSH9dI1baPy/GajyOGkjJsOGsINlaS3okz/
bnO5sfDrXl5Zl0PsS3k2ytwvZNI+4MvM3bPB7jaOXXWlK8FRD10d9pmofKtNDiXvHoqx3jh/0xWt
LGy0MhgZEswaVddm0BDCXCushtN6o+sKV0Z/2wwhL6hR+pVZNkcmZmTlSOSpXFe6Mtyj1BTCgcun
P3rlH6ygt2V9HevtzePociwWTirzEYatPuPwajVCCp2iJ64784Rr0fuRnpABNrvjcjvSw54NDmk4
GBYPCW1e1htmWac+WC9VUt1UZwNNkUXmV26DA57Y51Z5mpDQm1fmpxEms+uP0YSUKkSDJNdrPRdT
NnxufzaLxR0E9h61NyYbXfHL7xfzQRs3oHvBHt1PYd4txx+Z89rA+Hz93TWTv6pBixM5u8TBVNm3
7BWO92dwBF7EYN6Ka1c0VwnaLMEgMku5HEt1N4bI4Unf3bvFkO0SKu8Kt79xyi3aha7HlSgOxRCV
IklyH/bHB2Kx28Zq0x1P0p8gdzzQPr1ujla5dF5nZVYEm0Afto9QN8JYER6qZh9uHXzo6qGENB8Z
UIUNy32v8koslf3fxEsDiE1/85r63SA3Zj3N2FK1aThQ5wPndu6XeXtD7PBu6OMHHtONeU9TDVWN
1sRzOVnGcq1uiGMXVU9l2p2Q4fKdcnHPI+tw1SBWNWlNF/EugqsOPqna9E6GcQ8pUBPf2Ub2ORTX
7fqYp6qp2NQbDGmbw7kgAgrEvot+F3FcvK5X4sM1AqUrQ3fqaDVljT2cHUd+Iin5i/Hkml5G0cry
U7vx4MAKZDyXg7en0r6ZSwl75jnfmESW+fof8yzKV0YrJie7tmcqz9jIPzlGUe46WOPOhhWEnvVX
T/tk15rJxsHjh0OWeap8ymG5gRWplmek5lm7wnGrQ0g4GAeiqTeiW/cIZV3C9hQkzR42rl0DHi+m
9r+HprxpPfqy3tWa9lIlVDRnIe2MYjjzOL/p7dNcsTP+aFwI7s2Kwrb9ujGliqgcKxQjqU155n0V
34xZEx7i0dk6hNSMWFVDlcIu1yuRe3lG1k52Fm74vTeG8Xm9jXSFL79frHrNiEuZPIXAL03a6s7D
18JXG9Y3W3umj+GAGEbKqjS2ueg8gQT81iKFb45MPphl3uxbs0hh1Gq5L6LOgQ0TQ7o3sIeIdrOJ
9EPiunwjKnU1VAKedGQKHayDZ9J7t+NcRTtOp608At0QVkK+nYwhK0tXnrENd3ZdCwJOm1R3Zr1F
0vhw44D2U2JeVLDaJckgz4nVH2lhBAbBVW/u3INVc823BPNU2ZREBBbZUPdnzsb8WFSAA0GZtfXZ
q2khVSlV9ICmG7IfzvDAlUh2SdMb2pr5HYvHq3YJqMCyLF6MYdvIB5fResC8aLVHAnvIg4AzwcYs
pZlFVLlUFcq067pengsj9wXrniOjOhc0ee0IlNIJv+Nh0m08S9PbKmitb3sOoHQ6nvPcHBb3p/Sx
lzZ77EYX17MwFN/ocl2nKFGPPKh4kPCvOg+oQ0mtPwKSzAIXf1dNKqqkCYmLqVtniIqKsfgkmqrf
Dw3ZynjRBDRVAroreBd2YdidiY29iAUywm3WOVd9imEwKRHNeYwtITJGz6Ks2t08xsNhhgP58bqW
UcI5HquQsgZzOYQJdryDpdz82Jn15jfqhztB5qkqpmX34cIgRZ5du/q7KGBT0LjAVobprRuavyKa
/byqHqqKybMza3HsHc61w819i+TxgxM6f64rXIlnozJpYQ7oAp7a1jFrSndvO9S9ua70JfYuZgsT
fknwOMJ6IMO2vOOkMGD4Phin9dI1kaUqHQHvhqs7xM7nkJ4s5s6nZEbmWu21f11XvhK5PMOxD9Bz
CK1ofICO8zQUkc/mq07cMH6U5RqB1ZdZiqYHk7Q8tpa095kdbiG5NJFrKZFrl0kxpAbtgIMfIC2W
wCRE0387bGvNRHWFK4FbAPhEhpL3Z3sU5rlynQlcqGrrtFtXuhK4jm3HCfKHOnh/eMapLQS7SXJn
a5ukWWNUPVQZlSCQzl53rseyPCahLPbNvGRihsm+HJF12bTM3c/Iitz4lPhYO4NzdGXvPUvaNTlM
lM+JZDO9wR6Q7sqkSp9hfUdu3OS/OLuSJUdxLfpDjwghgYAtnjLTiSsrs+YNUdXVDUgIMU9f/457
laU2JoKtF8IarnR1dQaq98Iq2ufOs/p6n852t68HZq18fiFKTOSU1+mi5I7dnqloIQndP1a1/jB5
6cf7QbJwjJrIqW6Cj5MGyO+sbXjA437/MCn/tYa5nOVusn/FAF679m4bybI+Iy5NkZgRDnRGQ8fv
Y9eXn+/3YGmAjDAH55KCFdXj9pX3ZMd4Pe7xWxVaMEnaOAdGqNPBnWxBSX1WAztaqBWNrv/CxJrs
5ELAmCJtmZOXlLQjxofPoD3bQ34EI7s83B+fpdaNYCc+US0Au6ijBQVA0w1Vf9VFsIYMWDhFTZ+9
gAQqh2tFd7ZbxsI0d/xTMUn74KmaPHi+pV5H4q0puyx1xdhZ/KDtNG1RNQgqAbX8ppwfqarWPDMX
QsGEWAWk9y3AKVGHgBCDKOtfwmveskn8qJN6bTNZ6IGJswKVI7Bgx45ssqhgxkrHD6k1PWyaaBNg
pYXTD2mL866q/EyHnBV92IH09ut+80szbSQDkmepXQbecG4Lx4OA/OSGbu7qsMnpV89zpge31yuP
KgshbQq6FaLM3C5uoAMzHWNrDL08b37WeUy2pWTkOjvvNiQvDdJedQHiGSifggdRlUF7//4wLc2w
sVcw8MsV9Sd97rKpCRtAiSq5pke5cPYR+v5/0/8xNdG65FyfQVCwQ0Acd5TA/ep/KQDBg6hcDX6+
3e5sDtkJN+829sjYQOKCE1c6MNYtpDfvr7p6oWriaSXHvD3XngmPYlPQ4wkK4zU1dvwhh/zcA7Rr
0/1QyTVh5dtTghLQ+2Gz/zcSp+utwO5QPKshdQlmWPeLC1atBMZS89eAebeawKXyB6VIc+7bwYeg
NWSGaDytGbbd3pW8wAg7zpXVSz3XZxoEEw8tLeqzjDvrxPy02tvc4Ss4mtvx7ZkAI0tbRTeDmXu2
M1mi4OQMwynte7ZDQV7vrUDPX2EYsW0r9wIjBIWPgmZvNfZToQe6TzvCdqXuf9yPwaWuGDFY93ih
HufefqLeZQrIHkZ0H3iVhqznP0CwOt7/ytLK/SMa7f8NuZNy6uIrIG6GsSd/zPGzdv1/7re+UA70
AiPseM04wDVovnRwueZpOCr3lA1dWPk9sI/tc+U+V/0DXAseUY68/9GlpWwcsPCb7XvtUVRn5yGD
bImXWedKemvS4wvNm4ikKct44jm8OoMAqtSuAjljDAEL7lbmfSFWTDSStGhJRoWqv1bJEQXT3x2h
oUurh7zQK/nyUheMYE9VDSPnpEE4qsCaj8EoRjztJOM2pBwY/Ea8ezJX3YBpOA8p/SDy9guPq5/3
Z3dpeK4L+d1GJSnKYsXU9GfLHiM56nlXzPU3loznWCZv97+xEBSmIJqoZuELp8XDy2Af4IH6rNxg
1zv5pgo1ak5/dmFw6yIrAjy1uK71EZngx3xcI3osbBom6EgVaZzrpEY9iMa/y7SNshz7qzs+JqM6
i3xNnGlpARlh3ds04WDfVuci0G8QZQYsaGUDX2rZCN48H/AA6Kf2kwrUhwRYGqaCbfuCiS6KbTbm
xZTYTwGAXzj93YeZqxV42cL9Gkv+zzmVQTOnTozGRZyPAF2knwC63LdwyrhqRHVNdrSsEoWz8Sjz
TSYCEGY3wpjb9UTSPpHnjox52FR+cBTgc+zvB8FCoJkWonPiCWZrOEV3hBysItg3JPh7zsiLT+Nk
U1bmmZBs1hEwSL2APKXd9BY41mevkyvokQAD/9/HU+Tuf05IpvlQQDCfPGWijAEoQ1FRFdVPGK1W
e2gzZfshL0bsr8I75V03rXx1Yfl6Rmjj+bHQsxeTJ6isAy/EAZaIP9+fj6WmjZMa7C0u7BYrLLb5
JyhLnTuIzK7Mw8KGZ2qBCWucXD745ImJ8Rdvg2etimiqV82elybDiGorLnlSJBgW1dofdV1+UDK9
ENXvECx7qbyDlOMpSfWaEuxS3mHqfWEL6YqCokPtICKA817isk6gpx2cZhSWncL9OuTei6PkLp3H
E3XWfBQWJsmEXsE1UIsqdsnT6Fg/03Y6dVNw2jT/JuoqiHMInEs07UBDPXSkHcEL7a/7bS/Mvwm1
0rXTI0FzyJPUeTS77JVm1lcelyvYgoVTyTQIBY/tSvRl5Kl3xLEea2zsyUOTZieA3iO/r1629cIM
+YH2hVujF2U5hBAVA0WlQyXVXenF0twasV33zPKyCs0Hc7p3UvKopb1yfNy+E0OH7M/NCtAO2uc2
BqggX9z4CKJpqKfPQoOPXqb7WqxM81IPjGObxcKCJC/FEqrlF/hz/lMNw0patrSCjAinU+EENRj7
UEErDlXi7VLS7AbJD/enduGfm4CqZOpS14GG37ntLWdngWN2mCFftd/WunF4z47Hh04K+qRKAlnz
BBSG3E66La37jimzJTTpxmqINSgM2fycDWUNAXnR/n3/v9/OPND8dUbeJcQabFsF6qu+1DKJXNpX
+wZAszEXj3Wl3no2n8aRP1SaHYO2XznmbgY0vnmdpnfftCfLBtEgKS954T8kjv0FWpIPeF14RUXt
UAbpSt+uXfjPGY7PGBHXQZ89sWSWXgZv+tq44gT+x1sLRb/7Q7fUvBF1XcHdHpLa5SWoxWGY2Xfu
qI+Nba0E9VLzRrRlbS8cuwbAdMrjbzBm/eyBA1BSttv2742IayRFPjXl5cXPuy/DTH8mTO0YcVbK
lzcjzndMPBjrfdbqWpeXrkxfhTWf+6Zakx5catuIN1bKQapSlZciToJfdGTW58EVzbZVY8LA3H5W
WeP5IMgVV00GX9vxeHTFyCEuLkWjVk6bhU6YMJpZ5IMzxMCIwBjvR2KpX4WKj/endqlpY3wmvPwE
cTfml4HDiZI5mTzhBX6bRIJjotd8t0scixRXxQpNwiLo3d04bDSAc0z0WlBmeGjgWDfCsqqwHHPo
ybJj4UL3ndrPU2sdNo2RaQraB9DfJIksLwM0K0MBQF44XdVE77d+8/KD1W/sPLkoEopqWHGZOv45
nryjC39gJMX7OIC4wLZvGNuP1r0X0AyzTH36RQ91OAB/PCoIcs6rD80LG7Vj7EEe3uE6nbjwYrer
b2lhRz2ZLwAw7UY+vqZVubLVLSxYE7XWk9i1p3ZSl9GTMsS7PA+79clYaN3Ee2Vea8d94yUXqal+
BGzJPbLBWXsXXRgiE+/F8eA95LlWl7qr7ZPsHHmq1ChO0nOsPZldSFRyplZW7e2LCeCR18Pi3clp
6UKmPSjsl6zw5AvkT+LnLJ+KA0scf991ELAC8d/bucVQHyHKpvaUq+451RN/uL/qrh+6caaaylZd
6iHJKYviMrf5Uw+QQ1i63lMO37T77S9NlhE50+TxNlZgzcRz3p9KMpGT42ebnnEwfEbMTHFZ0Hqi
4uIQvPTHsfqVuGvk5KWRMWJlnnMKt5NUXiZr9kKfdWGStj/hsfdx28gYBzZ3WN3mCgRxD35bYcN0
vlOxtya5trBjmUgw2G1abEzB8S2rJg2BGvpZW+UjbPxUiMvFSm16YXJNGFgDeRpK06S4eL1snT3I
udkcghegvm0aIlPOKvNkNzm5raDrlr0lcbsvoUkY3m97aYCuv7+LPNnNXA60VRcYZB/aQrxMwfwS
wDg3JNOaJuXSN4zotkurmJRH1SWYgmMaBHtX+CdR8yiz523xS69T864b3BNXAoujLjlXL1mq6XBq
Uj5PnzQ8quKv98dqaZ6NIMYbvA3MORhkWdfabpgq4Oc/Dh7P1xiH10zmxi5kIsMCmmSqr4AQb8Hy
7Wj8rS/zx36y9l0pLqIV5xI37ZWJX+qMEdctmTlKJjgDc+Kyq99nGMwBP24bKSOo4UrOrVY30KD0
+/REqJPv+9x1VlKEhb9u4sSqmnLWFSUoiIEc9jbA1Pt+atbMqhc2PBMT5jCk+K4Awa4JyEua5B94
UvGwytn+/tjcrPr5jon6KrAxTNwjOFmBLpOx3gV2/6mZmmOF+kydF2BOJM8EfjP3P7fUHSPAMTpg
KylAhGvlflFdAs1kR4R4h19JcpbaN4Kb9GVtcV1ARcHT8tBRu0a9oGC7uiP6r/tdWJrv6+/vgjsv
4ArsaC4vqvX9fd2qpx7vjSuLaSHmTPks2IBClGvs1QUMDcDmLSSZGjXwKGkLP+yRf+zyxMIk5c4a
7G+pO8ZpnWUM6bIWCsad3P0+pM70lFhzv/Kes9QfI66hlVor0vL8kor8qabFV6hXRYT03/HQc9bp
8FmlazDupU8ZUT5AtARAzUFdrEl/S2b12IApKhz1zO3xzWmKHTj4p01LwARwpaPT136srCi1grGH
pm1Rw/MGNiArQXl7Tpj5Ik9nOKg0doEsR1ZOv8tp6UGZP1dw9LjfgdtnIDPrUaylrpjyFlxRO3vw
A/7dl9aHrOAv2rXXrrAL82Ei0HKF2kdRYylPsz7gZeQ0VOQl7utDmltn/KUDkugtVV/wca7Xhnch
OZV14JIYq0wm8bcgCZ6Dol2TJFjYUUyxLxUHFGUnP7/Mqv5LCPmYxPWrQBfuz8TtqXZMBFrfQ3/C
LSo0X2TCCuekCUJI4kxrKedS+9ff3w0Nx6hAOiDIL8SjV2XswSEhBn6VL3j7ZsZMD7w80GmF00hc
+sGd98BcTIfRLdyP4wCPOpfWza7IsaXcH6yluTBSHosIIgaOuair6i/g90EPvl6Tpfi8rX1jLxwL
QOmYBCXY8dTxCoKa4XwYFrXz8377t8POIcZuGEy00npG+5z2b2XhPNNy/FK19DHT9doz4dKEG9tg
Zc9jlmaZvBRdAKkFksu9P2wU12cmiA7VWA0njwwJetrDLKIruxDKEWu6cbfnl5n4OR+GtLWqffFv
uQ7b9ZHwHuCgbFsJhJnSXJ0tUqmTRF6Er8FvLOw4hDzC2km69O+N3KbqfWrZLTY8NqT7NJjqkAtc
80a+6pB0e26ZiZxz07Qa+Ii5DYjvhLzQ3wD7XKkJLP17Y6MAHGso82qSFyA+U+g6S7WzhnlELkuz
lWNz6RNm+AbUZp5AFcdq7fGlxQl6KHPev3ajvaYDuvQJI4LL0Z5ANBgww6wZD3TW/iGhQ/PYwIt1
fz+Ib38ChOg/d9QKha5UjsEciaKAbWnL6Y5BqfohLeZtr1G2WdmEaUFbNk08R5CCzZC3ML4jWf73
/f//by7533udbfoXFD3wnd5oQx7NdYaoiYW903oq9uPAmwefkHEHl2YbinV+tR/iEjrJteTnrqN4
nYfd2bTvXJZuQpf4tln8JCpxkox6c+QneOEJ2yHtnwS8CVfyz9sRY5tFz3Luqwz86TmSti/sh0E2
jrPjziDWtqzbH4CV+J+roaUeazKrwos8LpfVGT7aTnmErS2cxe5P1+0P2OYTRkLrtOnzkkS5Wx0r
6vyoSoCV7rf9L/HjxlIwicCJPba6lAlS8rqycbUYo8zxDlne765GHSkBIBRKp0+DF78l0ooSUe4C
a5srKEL/z6EbLNsrPbx9Rm3K+35fBslILoKXtD/c795CpJpVYwvZuWwmhJFly2e4Xz7kDugKINGt
XNaW2r/+/i63Cqa5TTPAlaNczv8oGJdlo/NP47sv2/6+kS10cV+UJTQ8Ili9zkenbMpjl1Pr0LfT
3/e/sLS2jFwB+q9UVxW+EFdtfpCWKkOZFGsXgIXhMaudRMkyqBw1R+CrtUcR1E7o1EW/Ux28M+53
4HZCZZu1zqFXmja5HCOLAsk3zjkEyai763QXZYG9cmwtjJJZ8JxYmimdqiuStZG7hmX2Qwss/kpO
u9S6kTUQq1YxoIFjhLmIKsTjfnSaNe76UuPGCs1pYgH06A8RtdLkYzsE+tSm5dr6X2r9+vu79W8V
JJ7SnE9RVY/Wr5kV8VfeNGvp1FLrRrYAgLujqOVPEUs8tsMk17ugquTKyllq3UgULJE7urCrPnLm
zD5aKud7ndlr63KpdSN0nY4nZNbjGIEqJfFyO6gzJLzXHHuWAssI2wSPtbRIWyyZHMj2Q40C3kdG
0/F7w31Ikt8PrYUumGXN2GdD2TtZF+WO14SAUSGdrdSmC7ttVjWTNm302CRdpAUtUXQY0whbxXDY
9teNg4U5Q84h1t5GPtQKj3i9HR9sNZKV1hdG3ySyDoDPZGnPm6ji7BF2hs/Q/d5bk1wZmoUtzeSw
Niyg7aydJmpk/HvIyk9u4Twyp4F065o0ztInrlP+Lm4dBcWXGB4MUQc4FU+dj0M9hZVjHdthm9Gb
/Z86Zj9XLTrSRAQ0R+1Nl4yC6dPyR1nNaxTH2wUm22SzTkUtXNrZ6EafT8emksWB8pQ+9rbvPPuy
ckMiMvu7IGo83l9YSwNnhDXUOrMkTdErmHHYIchLiLt0KPdV3vrQRFhV07gu1Btpman8nwdtOc4t
qyOqhf8g8MAdopxWnSaQjsPr4VYk23zlbbOUOXGdZBqlrQhP3n8DKhPlaFrzdiX/XhgxswjICmk3
2nOqaBqdtxheo6GGc3rYB/KH9oqViFzYqszyXyv7ACp7CBkAlsow6y0J7EG5MYs0C4DatVhsgXAf
0aA7WG1yzpPZD4MRZmb3V9XS379uNO/C0WZT7vkKf9+DvuQF1WAk2YmzRnu8/cBjmxRU1khrTNqh
jipPf5YQfdKF+AAEyCnj4jiPsJXV+oxH4o/bOmOc2h6DjUkACEBU+PKvsu51GMC9ZNuh/Sct1f6f
19Qdb3peRaPwrAdkqsnJUagQbfvrRnQzy05iDm+UiArys5lgIzJiK97YuHFmj2XiwKW5qqKyjbNn
PAZzEXrSWWNc3T6UiFmXm9LRc/2rlwtraFqGacLhmU4DmG2GzIdq8soE3F5MxCzQ4TXemWY/KCPt
Y4HWoDxCEKkt95nVFpGc6+BIcx/UXVg+HkYZ+Pv7M7PUO+NAh52Zlj6uQtE4tGo/Seef0XY/MDyN
3G//9i5FTOorGTphN3lbRnNRwuKKH72p/M3i/BkAs5Vj/XaQE7N052mwA4PC0fiEc6AwgIhV+vX+
v18anesn3+0fEyQBLWnLMiKD/5Y59NVvhl9Z5W16oSCmon6Nt6cJOMoyGpLy++hnVehYIDds++/0
z/9essYKXD6WUWcN9JCWcgz5WDhHlMnXEtml4THCWro6/jfbj2aLk6Nq8hepEvcwVtP3bX0wQluK
Me9yy9ZRnzOgepryYGtA1P1q2/lGTDZrWU4+dTOmI+1mwUPbMvWYuP6nTf/epLIirWhSP3NVBMGI
49jMe6vLXxVJVh7kF9a9qaNPAdoTsTcXkeD+D+XIJKyG7PX+X18IW5PBKrmKe7uZdOT49JOb83Pm
ZOeOwmk8FvJ0/xu3k0xiKurDSoKSrBnziJGU7gD2I1/16Dt7z6uL0IaNTsgqr/uSQ7dlf/+LC+vV
JLYGYwfxPFjyRjyZYuxGUBqyWtgqjmRaO0eXOmUc0qmvp7igQRGh0PyQsPHVm+fvrpV8mrLq2FbZ
Hjeoz/d7szT/RoBTQdMs9VkeNVljH/BODtOMdlrDiy2NlRHbSUxH0eRTHlmVfCa62tde8sjsZGXT
XhonI7JnMftx3aH5EXfunRePc9Q0ih5nAv2wjKd4f+Quv8T1tnI1RET/3A6l408M9DQUghzrU+2B
O8gCa1OhiZjsVwtmEMDXz1jJokyPadv6p7nM1tSnF2bC5LkSaFnbiZ0U0VC40NuMBWyBqqcZIIZt
J4VJdXVRJB4LS+MY4rz5aDVN81jFxH3mjeAracDCWjWZruCTz0kMRZuIgSa1b4KOPWYjmbedoybZ
tUz6efBbUURq7t+S1oZWpT5uCjKT0ZpedbUGIlU0UpVFk+7jgxjZmoLGAh4aQIE/VyV8wkb4MjVl
lIn8K1CSz12T/hXP+oNTyJ/y+qDSOQdR6UMg3bPlDl/u92ppSRnB7WfMsyZLK1RCMv00tU3wq7dr
50MzkG2PK8QzAnzQQUJ6N1aRyLT/NeA91m6OVGrNWPb2RZ6YFFdSJzSpG19Hg/blzsrSt0TVTxmV
B6e1n/O+SleW7sJRaHJarTzIJ6rwoX60CsgY1ceJ0D2r8y8wRVgLwYX4MNmtbUb6KhiYiqSfQPdn
kiSsPLbGlVpq/dq1d2ms7xEfpnSBjuostkJUOrKwb4qH+2tpaXyua+xd47Luy4aimhbJKa5D4GUn
AGadMiyKrtw3Xe+upDu3J5yZqRrzvGTurwR5VcYRJ0MoEsiPFDlu2PkrPEN/3u/O7bFiZtJWukXX
+GOfAb9VfgIU/p+6tTcdE8xM2Io0KEH8quUl7bL+GMfIenjapPv7f/x2TDMzZRsgZ2jxHhCAtgz+
7ml9yJzgKSfdNvQLM9O1K8M1n2DSeqGOPrPZouHc+GuaxkuTe52Nd4uIgOBCS2w+FzcD46Rm9iOo
GedOxiCsa7xy1SuDtDS7RnpGEuzg1Qj4OHxZ/0b63H0YCrGmIb/UuLGZV7asvMpzJewTQSmZh28i
WHVhXZpdY8eeUge7UOlIeJg1B4c6TzFLvvdyzRli6a8bu7XXebStykDCegp4yEENDXDcZOOom7kX
dF6mOUhagGtcmLtaQUEOgUrLlQ16YWjM7CtWjZfSnsoLGHdf/Lp482T8rYG+wf24WhgaM/2adHrN
XmZ5oTxrdjJGDt+6G4tXzMy9YKlX8EkAVTNQ1r5Ns0O+2nTIV7Lspf9u7M2BWxQp8PkKRhxlH3Hl
dx+TQbfbyqvMzLtsQKXHpoMfI4rf8GRso6obtj1xMzPxQo2TwrcWA1N15BusVB954X4i7banJmYm
XoMNppPyEnGpCqlC0dTwY0x/cpket60aI17r0W9abMLiAtR8Pp3x3pf6Z+z/Q7ey6pem1ohYn1kj
TGhGwAUdnuxVDWHhRIxrm/1CTJnZFXSlyiDPr1uZE/N9AQ+3hz6If+Ny9s/98Vn6wPVe+G7DV1WQ
q8kd5aX15yPwWDxkI3lpAGHf1v71oHnXfufrrMxmgqgda/vg2IwdJNXOvi9Wy/8LM2CqhvCkdl2X
p4Cc5nSewyTI3L/BfxLbEAbMlA2B5hDjcFKSl3qyHWQ74PnOwZqe4sKBa4KrisZ1aqcG2pTL5KM9
l2+V7sDwHR/KKntTQf7x/jQsyDMw06apH0CHzuoGOU/r7+a8PvS196uv86MVB2loW9DvTMdf0Jyo
wxEPD/e/urS4jIO41/6MHLdTlyYmNrRKSravbeCTMjasyW/fznqZadU09HNJs2suR1IXOMjmDGb9
waLJS1WsUd2WPmFEuIe312GAhj34Q4n76geT3jkkS05DmrqvE2D5K1vVwmiZ4iLambLaEcDJ2zmg
u/ZYd7uGw5kB0rZesnbTXfqIEe8un+wGtwKwb2j9JSX1Pwno0oO7yYLBZ6ZXk4f8KKsy0DqCZuj2
VdNlu853tv756wy920xE7nc42TDZI7Hmh5h0EFbqSpDpYk1XJmFhMzElRRLqpQn+tbwkwkkx9Gr2
vkPKOH27HxHXYf7vszczpURSEudV79bqUiXdl8An1q6nVJwbPM3s8mLuwROrhlPuDsG2EDR9p9xp
EJ1gcGycaid5mTuZfYQ/odzToGlWTsCF+DD9p2o+F3muAGmvK2/PmzRyvW7fCOsFr9Ybe2GEYD9L
K+XQ5rggvRz2wnXUo2sHKVyhVp0zFyb+P0Ij9eBaOQwFL3Hr6Z1XdGo3CX9NZGEh7Bwj7AKnHsDm
R2z3XpvtlDv9xMW/2Fms+3Z/YS39feOcLdSUB348YxL8Xuws3lo7mJeuFaEXptjU6iBwipWKt+KS
Jl67ywbCQieOv8AnALo7NlvJFRbOQlOzo4ZVoVOIAdyXID5UXrm3Wf1cyFmGnQoOXrVJmRVOjdcx
fLeNTJPtD9Qj4sJEhdjLnHIHBcM1BM2/CK8bMW5C20Ve4+UEZi4XDa2UOSWHgaKUbr8W/DWl884q
f4keOtxlcB7Z8EC6T7Nwdm36tdTyQY3DTlTtaXJ+bFsXxhHs1WSufYILZQPh+qcg8/IPTRo0K7vl
0rowsuupn9KyISCK+ol/lG7wCBHasyvbB6LX3jaXFrYR+t2gORFMwHI21rW7q3hF3N3s1KwI74/Q
wqoz0efZPM7E4tA/SQWKQClIiIRm4uRy3x6LsKd9e7RoP0+HfGZtEu/vf3WhWyYsPZ25npQEPTGx
+aNI7Wc7WBMBve4pN9bff0DngL1xy67zSxcTuav9rN1XTPghze3qELQ8gStSmuzKjm3SBPSZiUKn
DIKiEpXzyzAFWRjDVeQ84l3pcdtQXffUd+FqeY7wWlGCtjM09gN3k+Lg9Dp72da6sRmoKgapATe4
y9SoRxUENiKz9lbW1tIssz//eu/PLcwkUStt5MQe/MSbw7FV+rDtrxuxnU4l/EMhjXoRenh07PGh
I2v3zqU/bgQ2pHtFyUqIIMROufd4cczYNsEqxoyAdi0Piq4VxqRm8ncDHTJlryaIC/uRice38Rbf
V0pjRHjyMHf1k+bZiY8iEmIbWZaZeHwCkyXpQlTowkWW7gDQgnoondvHANT1T5vm1UTjk1a5DAIz
8gKt1eTLXIPbGtKmbuf9tvavo/cuoLgdwyU0i7OLsqyk2PVT3ZCQuDFZe6pZyHZMI5M+7lETCVR2
6ebBOwFdOO9pF9uHpG/kysmzsGubhlc+U6ByuVJc/PSqFJ++WI16Lml+El13nIe1w2EhDkyZk4Dl
OLzBq7ngDqaO8ApQYdpDd/P+RCyMk2l7VXREEpDUrzmnRuHCyZ4CT/6TFeM2wqMpb5KWY+cmnpdd
UmjYUKZ/D0lShGAPrkzCAs+OUWObyFJICOUediB/ymCWNg4QCkXq1vSXOYh/XMXKOiv/SkZrP83e
c2nTndPZ/yi6Br1YindjL/HYPAd5XckLs1z/py2LON8D6cM+iLnzv8dcd5sMbWBwZ8AWiGsPnhtb
2QUiUscRyFsm2PeCWxEM7k73V8PttQbk4p9h6c3xhMNiTi4u3GKZdk7WvHI5uD1M1CQFs5i7c4oi
1mWGO/qQ6yKEidhpwHTBmn3jN67ffrepQGEP1kgZXNhbJed907Ye3szHJMyspNrF0h02YQyYSdoY
4AucYHLFZaZ1F04aKtG8bL0Vh8rbc8BM1kYv1GAFqZtdEuqnagdaV/1jzqd2YzXd1KJJRohAzm4g
LmPTvukieZqke8lytvL3b080M4kbBS/12FKaXRqkMFNtneFp8qIE28EF5nh/lS7sWSZ5g5YJdIV8
FOyHSR7HHsXDUTh/AUT0sK3968y8W0cunmThpgdpNUsF7l4y+1WPeOppem9loS5gPZhJ3BAzH0bI
JeFJILABVHWJfQFPZ/7txbw/lJ2VniCuWO/quPLLHWcD3bW0gsbslGcrY7i0yozEjXZ9proyw3V6
5l8hzf5a03xbsvxvp98NX8Emv+UcZYx8tHSoe9YdfVzKVjLO625342rxH9ZGVQmZV5icosETh6bV
76TIfuXZVfwLWuYzf65L8mPK8y+bFoNJ3YBb7DTFFtJQp3Zjth9L1osvMQqY/FD1zcBXPuPf7BY1
kcsAE1eWl8dWNDlFBTmoJtsXDFxklwfqFY7o7T4LIE40z/BOvd+x2yuAmpY9UL9xGwjfWKA88zew
q150UL1ua9q4c0hZ0II7oxX1vUj3VVV0oP3plXICXxgpY+X6dRdwmG5YkZX431QDHP7I9UvaWV+K
0l95q1gaGyOpYKVLRcVqKxoE0KFxTW24ZNj2xpE3UobUI6BZToUVeZVjH/OibQ7YcJqVDfj2f2cm
GWigKKtb3YTwi/W3GXypsMRIrRRalxq/5sLvYlslzE1Vn2SXcQ4+l800ha5Lm5VxWdjXTQ4QTJ8h
GaBQ4gsqIo4DZMZ2QcH/Giq+piNwe+0wUwfIt+sSSx6y2dfDye7qj6QOQukHr7AUCDb24jp074YI
N5ux812kaUAw65AU9ZH7yYeWkJW1uTRKRnB1gwPtGY2rk87cJ3BU/taj9eB6a6jlpSEywsulQT0D
a59dYq9MdpXb/IZ29wdfp78S7q3gt5ZWkRFekCPox6QLsosLtOyDyyGHbDH1+/7mc3t8qAkOc+uO
xW4/phdW0KOq+j5s/P7TXK3xXm9f+6iJCpOwzZBVWqcXN62fajYeQbQ/Kcd6GwP7S0fXari3x4ia
CDFHVSzp6ZBe6EDmh74h3d53/XHTJkFNhJhW1ayIjU5AmSLfdaQu98n6i+jSf79OzbsQcOYaFqg5
Njh/nrKvEmo9e5/yeAU7tzTB16++a11ARIOIXkAoQ2buHhvpSylL6KVM5PX+CrodAtR0pUo832uT
1osjmZQvsNED2jY7AFohwp6svcYsrSIjzOC1ksJcIbX+z9mVNMnNKsFfpAiBFtBVvc10t2Zsj/cL
YT/baEX7+utf9nca46EVoZPDc0ANVBVFkZUZ9ST7Msn4ysfqoaxQV+z4B6tqNr1nUK552tQv1J+G
Mn6yfPpQOfkXt50vUhXQaYtFu0dPyuf7a2bacu1M45VM1Q1n8TSO43LoHad9UAGxV44dw2rpqLHA
KThYdDC6rH923q85+UlJRDq+78SfTb9fR45ZpE+g/4yDDand1QXGJfHqlR9vyPZByPe3wVYDK9DD
YsVgRhXsgLtRcCAQMj8WKN2dM6vpABix63dNHgw7h6n04DP4Yz/UzWnb5G6G/spjOkc6cTzL+Gmu
4hYDp8PRmVAZuT+6wV10QP/sKzLNKBMC/MLPg+r6fTzRiKSQL+Xd/v43DOalw8ssgt2vXR4/cTvB
U9lQNDtR0TUAlSGi6AAzX8l8lJYLWvU8xoXlQ+X2OzBWrCQEpt+uuXrQj2waCZFPcaKKUHb0ixPX
Kyep4dqgy1XZgOoEaEuUT5OXPoze+A2v0bhAAuCSsvFz51kQnO/WmEhMG635eD/6MXpnevkEiE4e
9ohSe1QO672VDs1lRN6wzVx1xFk6FtaUuY18YjPpdx7UEnYutz9tsiQdw59lfi5pr+QTtXLor1bt
sus7unapMliSDt4nkKxsiglL1HXqoz33XyjC+eB6K4UD0/CaI8syKGo3zy3wian05JKquAQyDq7J
wOuV27vpE7e/v4oV6A5oxsIe5JMKgt3iJE9D0l3BubdythoMVgeblUjMoOrJcTUslj/oNILuOvmV
e96xWMbnmDTvnWXcFjN0vBke6WpfdhJeXZP8UaTceyBx462MblonzauhO5txOw+saCoSP8xlAax0
Vox7YMHKh/umavqEdniDID8YM0KtCELHYHPI5LGCsPIUrzGUmPZC82dulYHf5bl8crxpn9ruo1iG
NMSev7BaPWS1OskxXknaDEFQR5aBQWSGHiQNotifwzkdHjgJVs5X09C36b2y2MyRVVriAT0CNfDX
RQl27Ni4TfyH6miyIuHDmMVzEDFF1K7C+/x+KPI1Xj7DDuuCWADiuDUeZ60IZLEHnrEvgudHMJFs
e0OlOgNxQTNoYlWjFeH9g31KUD16Z/mttQb6NhwIOlJtTkbGF2KJCB1ey862F4D5eV/u7bmed2O5
xjlt2mDtxgvOQl5YFfLx2S+aRyctE9RLrG0dUVSHp/ULk0new8uKBhQIO9y2pmMZ5Kv9LIY91oU6
4oLYzZK3QVSAjpaBSbfuwSm1WCvWb3BiRwsSg+/QxsUTBOIQf6iSIZzK5KGypr0Ev2DScoC16crR
YMjC9WdzP6Wt0xJ8qqXz+QYgGmI7AofmrrDEqbesX/fDnmFG+gt6bbdp084OR2cXKhAN4+d6Dp59
ReewJf0xie3TAn3x+x8zmbC2fOM0g7wtXkQUwwKyJHkRSVyEhJZnMa1VnQzr5mlx1qcUVQRi8Qji
Czv4pB92Lj05szrGIn4H3M8az4NhMjqAEEJcKpn6WUSsr49KpvuyXr7yhEdq8NfqQwZz1mGEpQLl
VGo7QSQqdiVpe6SjOAHp/On+fpiGv63hq2DeKfBJFn4aRD6OviZMgXhqd3WA9vawHxx3xcQMEUUH
EwbBmDYxJQHIJKZuV7LmNy/HtczANPhtaq+m4KCuSHo28EjQ2Pf3JHYmEVaqKj9vW6Lbd1+Nj+bc
Ni4Bc4qyDG9EopHiYSlq72iDXWXlhdNgsTp+ECx3NGk6P4iqPHgKZHLIa6VAXibe3TKDpHXe35+K
aam0JGr2kmUe8l5EbQ1W2Z2AFvt8UG1TrglDm8xJc+80qCBUIaYgWjq/Dusms48T3nPCSQ7+adsc
NO9mVPS5CxLUSPbTh8ayv86ut5I0GfxZxwVCNz6bU7TfRHipexDM/VkC0QZaBGixbfQ3HQRogSha
yKEJokSpo0PqNoQsVzgiXoSblkeHAi4LBDmdqsQOxE2xa6pcRpVH1l6bDfurw/6AjVHZkKYI3/ZN
bw2aF1CKzZMCgF2H1e24ckqYjiQtxYyTui2HnPOIk8oH9JM9Bs6MU4ieLSmPS9A++P3aiWSakhY+
hE9Y71cOqo9OmjmXoba5j9JvJeKzmzEwMt3fF9NntCgyWXnlyJ4j0GbVu1tECa2CvKvzZeWiZ3Bt
R0vakLMBNclgWBJ5bUiSwQ/bAWwu93+9IUDp+DTXEcVUolCLRSp26cS+0kW+3JKsJR2f4qJdCbWG
SdCbY74KtbxJSB83NVKR27kXFnXr09CJLfbx/jRMdqXtNZh68sQfkeoMdv5LNP7uVmMJOcmvWT3+
9Mr0VFdqJU6ZypA6kEygkcTOm4JHdEqeawj5DV11sKCqjJ6yT6Tp9ksKigagFG/M1HjAWvmuIYjp
CLN2WoA2aTOs4VD+TAX1IUiNA2VujmiheXd/HU37pJ0jfhB0bcU5i3jT+pA+WU7oaWv39wc3TUA7
Q4JRjo4NoGuU1f6HpacvwLShOcpvQYTjuS/bPqKdIu5ApwmvqzxiwP4cO8BpQ2dOpuPUJPTUKpuu
FAwNK6Vjl6B4SGnr9jcj6FFUqOt6+LVYbv3t/jRMw2uBcghsj7qyYpGPV1bwPnyegmrl3d8QsHTc
EofMDY2thoGuHwzao1O/myW91lm1zU514JKPVqgO6m4sGmPvTDN6sRDiVck+BMU2FmqqA5d8FgP6
nlIe9RBB+e6UPXmXgNz5eH/tDcGE3PbkVbDyqRuAaRITSIL2fWYHp6oQf2hVfrj5tF0C5DVOK4mJ
aZu14L6kA62EwKf8BCetiIuLTIs1xnrTRmvOPDpuTOPUZ1HtuTnIQ+Kc5yHge95LW3v5Nh5KqqOU
8gSViln0LMrAM/F+EQTM/Bbumvf3wrRAmjvzJa+DxRluAQm8xYDThr2s4sP9wQ2Hnw5JWrK6LwRP
/ShA0rP3YnJKafmrUN0RQoWHdljTcDRshI4kScu4aXxW+RG3pQxzH/2BNjqPA1wBtk3kNsFXFuuB
4TmDCis+kNovrFMDsBjy5zzHu5E5p9JDK/X9Dxm2Q0eWZH1bL6AL96LMRYgNsi79YNeqXHlkNa3T
7e+vp2H3lHZZyaK2SNMuBGt98S0J7PIXmsm6cuMUNO/uud1OkMjyIje35P6Gaz1CQnWNA8HQnE1t
zaMz0cUTH2sWDZJd3CT9E/d8R9PxfUn8D2xyoiVzPvn98Kueql/3N+VtJB/VeWb7oaQSmGwvquqg
PIq+dMM4afv9wkADV9nEvZBsxIO4dPODysd4xegMYVKXh8pp3NiuYPAe8Nu+9I0z77N5abtw4r39
aIvsV9WS6YD+LgDV78/UZCBaNEDL7UI9bnuRcpb+Q9xR62fgxVkoFV9jmH57VkQHhyeS2DA+14/w
RNCBFbZ9CLrieXbZEcyJ6BYX3WOes92W+ZB/YOKdJPOwdF40KCg/Tt4Od4hn2W9rPiE6VjxHZ3tN
IJ4X2e3cHzw6O4+tBwLw+z/+7XSO6DS0WbZ0aFKavcj/JGfQuIxWDBA6L957wTb9ZEgO/B0QBkgJ
1VnhehEaE7rQ46w9LjOkXzKOB//7s3g7ohEdvSkbBdpnApMap6I7UkLJMYCa/SaDJTobbTKA4NZK
A8RLy/qIzvZIzvRUCnvjj6d/r08fLLnMYoTj1ge7WRXndWjl9hrB4NveRnRdx6aG+MZQLl4kW8ve
x9R1HgNoQ+w7R6xRGZtWX3Nor57KOfEnDxgUlJWstp52lZztFQs1jK4j2EqBlhxoGsNCc5W2O7sD
wtIXrrfWEmhYIB2PImL0Szd57OHVqfxE5/yJE9B7g+T18ybb1ImMukXEqooTGoFjmOziOE4uKlDO
4f7ob2c/RMff5RT+Ntm5F9Xo74CwXGQrkPF1Th/dajDAR6/UQP9L/P9FmhMdgTeroSnRz4MPOfaO
xHn2sLTqk5RQ5ZIq/WjJ/JRU867pez90/fbkocsEOMAjYcNlaOIPBUQm1aqCrGHTdMSeXDw85CmP
RvEUWycLjI2POR+8sC7aaaUaa/rE7e+v8hhGs6SjgtIIZOO/qes+i6F8nup2090Q8hB/D5+2nV8R
vtDIdpPx28jy9stUDMPP+2ZhchotgQGwF8qnQeCCRbaydgW6fcJhrNf6FU1Gp0UsF11yxCssN/K7
pQNymH3oyvg3bwoVCrv5H5vXcIGmaWjFBqdZeGGPtRs5ydiF0LI8+2p5t22JtKhlUTxDWh78vrOK
+AiNz/whaLJh5fppsB4dowf4nCDQ0EaSg03IBxSqs/FPr9T3TT9eB+j1ngfz8UsvErb1u0nTbxn1
XrYNrdl9LuKRpW5Fo65s+jBr3C7M6KoQ4M1E3ggjOnSNTgpNiIkgEXoWhj0v8SKUZPsW7TZuh36S
moJIzj8uQ/llHthxnvKzX+Rrmach2dGRbcNAF/QalC6eNvP3TdcdApr8KpUbBkAEhveXz7Txmm9U
Pa7m4DQD5M8NxjADo8TO95IkHCtnrSRg8Aod5ubxrgI3yuBGrO3UyWnAGujA97alszo/7VKj16oN
RhfYFPLLSfKrxZb/od7+YdP66HC2BqS3AcrfJAKp5fjNptgFyhL+Xbl8WOmyNayPDmprAPBukFHR
KLHtva8ye5fj1F1ZHoMN6Zi2shsTW0jlRM2iHpXfh2lDUCdGc4Nl55teI4hOoIau7JIAdUsiGxAV
1KIvsW19WoK1NxXT+mgeTocxFbIegRnGzejQ9Wo8yb7b1vCGfsa/DzZVB0kwu1gUbuMZpZjUjzSt
VhbG9Mu1Y60EOgANiDVB5cL7Dazfh6Jca502Da35raIjq9DIQFGYR+s0SazfVb/WSGyICTonGm+a
AQxrM42cUdX7JGnbPTjmnFMS19seFomvn2ZFINM6k04UOOpdWvvfh7T7ct9jDSujg9UqBzxAQzfS
qIQmAR4Va+jCT3a/clAa/Mm7XeFfpVkz+oKagOc08rgsPlWFZIfZ8vqrCyHvIx4w/2ybhFZcg1gu
m9Oyp8CKNvxRtQ4JK756yTIt0W1yryYx1WObFwtBUOtyjiaMG5drl66skGlwzV1dZ3ZuKj44kFFW
OwT9UB0nX/3eti63j7765bPdlIO0MXgrSy+M3f5xmObP28bWvDWukoJ1pIO3Bol7EIHdhp4MtlUx
iY5Uwz0c/Az97TY+OF7IZ++PGso1Icjbxr2RpugUakMXFP6SUjuaWc0fO6f87nFIcam5TiCLvPaW
ZogLOhRKthLabgQ6u54CHCpxji5I7VWcrRQWDMPrAKgYvEMVVbkd9Q2Y4CdrakIrsZ+a1N1v2mAd
/TQ2tK4nD2K31RwXfjiW83Tp+kl83DS8o9mmcn0+SqKWaPDy//VO/KOe2Ap47zbEG/urv8d3wBI3
fGmXqGhr5xxQOYAYw5k2rosWbIrOFdwdbexrX7npoa1bpw+BQgv+bFoYHbAFJPQAbkJIKMsbddi+
Yqk3PySVP21rMCE68VuJuoHTB2KOXPSItrvOrpP8JEslitP9GRhMU4eB5vaSo6s4hkyyDOrjRMvm
mNJkeaGA060kam9vsa0D3htkOMNcqTzKc/vEuuGlGsSn+7/+7ehg+1quMLacZk45qqhGn1cIhuGn
3FsCvMrFzx1fQwqYfr929y3HwW6rEio2HlVju7MIgRKwNabdx/uTMI2vZQxFn2d45oPmz9SOw67P
5hbFqS7bbxpdTxogdoB67EzzKBuq+lSmXfnA2tUmK8Nv15MGN7G8oOhaFcVgHZ+AB0qL41DmpFix
nbfN09Zx7l5b2uNSDyoKeBeEfte6Bwf5+APJk9/b1udmWq/OXVd6JMcjUxGRMv/pO8QKqSdpuG3w
27ReDd65aqStwOBqLq1Hb/ayvUu6dCUJNy3ObVNejQ5jDKbOrlQ0Jao6QAEpP6GFqLlKoeaV9Tc4
mM7KWgQMdFItKSKv6h4JEpPJFT/bKdi7U/Hx/hqZZqH5cBeMc2JBmS0afPm76Oc9WYaH1qpX6qW3
UP/vAQM2or8XqU2rtqnR6hgJq9+jHHctfdSuvX6fNOP/ROdvKlLaegZBOulLOVUFbqOA0dfBw00O
B2i2la02+JmeQfS11S5yHosI7cQVNM6Lec7CIC+34W9sPYEYikE0EAxXkQTJxKXPS1C9CHeN9cxg
Ra52DA9cLT40bRHh0vZ3QvEI2JDvPK13wVBsyiNs/SSuB2iN9XOFMBeMau/ddKGU8uThvo2all/z
40nleHsCJyVezijfB37FDhmwYyvgJ4MH6KyrfRLUaEHqccBMYF4dJvDAxz+Cpvux7cdr2b+UddxJ
BcWGsrgUM3oXinhcU7YweJerOW+iFpuVosqiMnF3Vuzs45Qd40EiQENo1t3G72G7mhP3c59CIoik
karjNszrcgpJ2x3vr4/JOrXz1wIHTZ+xMY3KCqhNr62veT7tvdn6JMmy6QaAPoS/oxBbQKzULySJ
+rx69Dz3hL6LU+fPK1APg33+A5eGrGzVsjGJioT1VQgdkCHfp9xVa3moYY10uHTAAl+JuU8imRd7
VTROqEo72S2Dq/bLzNYazwzmpOOm41bmvpctSWThif0E7MpyID04Etlkxx/L3srOEAyZth3OjubU
nkhnmUxdEhHQrOxykvj7Bnrhp/tWZdqS299fHc6dyDk6VmUSKW9+LPqsOdgZczcOrrn03I5T1Ra+
jDwxPFde/yDaZU13wfTDNZcmuLwIN3dklKoh2CkglHbVXK/dVA2xTu8Ly9jgqwHvUpFw8tNkkYeJ
VhBuXGORN/14zZdZn0MnqMpklGfeJ9E2T4Wjvt7fUMMv1/u/BPCjuFOgTyAf+UMzu4/MGc40t/53
f3gD1MnW6VNBFg+JKVnLaCDz90y14eLL0Gt/VPMnq3ZCT7m7HopEM/56/4umCd2c8JWFVs5UV6K0
rCuePPdj0T46XrWTs1pJvAxboYPUqTXa08AxfDlVadjG8RCmlr32gmQaXXPeOq2WATyz8IBY2S9q
HpsH0SRraa9p9NvfXy0NFN/7MqGBdfVs9S5xp0j0/HB/1Q0hTsedS4X6npyodbU8Aqpp3gbHIks/
elY8hTSAqpXsxUpOapqF5sm0H2XRVbGMCtcWzx0rShRYErWSkhqOBJ3hdLbYSObSk1HCIAtN1PTV
rdivtB72pPdXHpBMJqq5c5zA5QoHMyC+SktIsnP3pQNP2RLGy1JvOzx17HnWzgMn/Whd5bj04z7G
SSD23N3InGnrzJnEAosa1gjGJFkeYkJA6ffy431zMqyQDj8n00AkFK6sa5bK482J21i+Y32/klYb
rFVHn8ei9Iqqwia3ZdmHNmhgwsDKv/aLONhMQMUe0LFt4UhHobtO63eTsnDusL55BulMfBqTxTp6
Q+9uy4T/gaKLPlBd11pXNZE25Gk7hVm1hsUw7YR2JsduMCRWXFvXJYuhPtid86w5lXa9LYMkmjOL
oHPSYkiD6xL4eHYQz8UIptd03hatddx5PIwJ5JyUjOom8ELHKs4iCbb1+9s6OaY9zpM/KJzKrj2f
oTD3pwiacnffAQxhSEedUzq1iV/H1nWe1d4i2RlMu3Ho1t2l42olkBq2Vkec93giHD05imuWFY+Z
9E9evBxnPAffn4IhTtvaQdzGzOkG6eCkXHq0WeEt4sFyyuGwbfTbwr06y0CMWNQoSgTXupHNfhLQ
saq9eG10g6aHrXMXujlMnqLbN8IVDTJpau8P2SEPHkRvh01Zh4N4T3gWztUSBsN37vTnwJV7wZ4p
fz9nP3xxTNCyv22q2rHtBJAGa0YVXLmYv3SxeAdBhhWcj8kENO92uy4RE5jgr2lcdmdeBB3wMnH3
0Kl47ZJrsmTNw3P0lfgyQwAh3mjjmguZAeE+W77KycuiXJDRpGJoVqzCNB/tRl25cUtqxxHXfFKP
1mg9Lmkb8Sk73d8J0/DawS1rR6RLEYjrwvJjG+c77hXfbGtNm+92bf6nqMcCHVZeMbzNgcxNXJUP
TGBaJP1Dj3M8nKHXdWQZrBsFxXRXKG7voF69qciEz2pP5O1UNV7t+uJKavsETpSXETn0iu2+ufsY
WwsCCST6smRo+NVf5o9OIKE2Z7WQgh+/pLda34ZtwUe0WAAtKn9JxCKuQEZ9GFL+pDr7mo3LSix+
E+2P4W/W8CrUiAGllDxo+bXLGiBChks6tc8SiPkhxctwDIVDcJD+vD+VN4MmvqX5Oi9ZaROrD64i
FeIxhv7p13GQ00pJzrQbmrv7xdD2RQ0BhQW8MbWSuIJl16RwvoppWon6pk9o7j4uwUAyy+fXkveP
I48vdVJ4R6n88wg6/S1ujlXS3NyzUVfM4oVf0TV1kFU973Np53vCxRom37QPuqeXSWfFIAO4DjYw
NGkTJGE3eR/ub/Lbl2IW6Jhzb+mAdbY7ceXS/kpiW11jS/wBc1azs6tA7CVITx+S2lVR7rrNuZMQ
BLn/aYMt/4PnRnVlYpUtrtA5+kToO298AdMjMAcKghrkUDf2yocMC6jjuYFtcJs4QSybu6DdTSJu
drODAvP9afzXRv1GqNQB2oPntlx5rbhOboJO8Q/N/FUMyV4449EarD1YmHaxFx+TqdpPKC0U6Mbx
8lM2HQt0AjVzZMffHR/tV8tFCuiHdB9a9In28X50h/39n/jmWYE91qIGB498jU4dWJDi7n7koC+g
ix8/AHu31lX5XxHlrVXQooVXTD4gMEiCOpWCzLIJx2Xa0THK7JN0VTiy7BDE0cRuE0+CF8f5aXXz
Dmowu6p4dus4bJZghzQzpLV9Rv8zqWF7Rb3PnffW+Nw4fF+qby1Z42b87/r21u/V4k9bsR7oXw/Z
fvlxrvGk+nT7mYOfH/pahuWYPxAPzAXxl3luP7DGP6Foh7uMfErRbHP7fcGaB9K3j1p++/urmC5T
ktyY5oOrw7NH/BQmyr27vM9xaLjul4y0R5gHkcveK1jIrDXS7f+UWN5aAS1y9fHUZHOBHcvQJszm
J2AHyFLvM8wvn44sJmG35Me6F+GSHALp7EmTgY/RP7ZllNTTU6K8XYGDE/8NZuuQkQ92tlIJ/O++
+NZv02JeJUGcaS0kuI75ywzRU9I0IbhQduWy7HO/DOFAaXZUipxubuY5xxpkqnOwchsxBAwd0Q7h
DdW74y2hV04RQqssC2OWroUjk+npiHaekUXV6QLxkPZHOf+IbbIj2Q/Rnnzn2HnVta4+qEGEg/rd
8SiPs301I/dXO1gd2AZXCj//1YPfWGK9GcgitXTAu3NL5fFQYpMQPyAAZE2Nt1ril5IkZ6h6FwVa
YJruUCxoAp6Ojfc1QH8/ln8WV9w2sPck+zoxL1zEr6k+JjXYJAZ+umU8NyNSCxgS3ZuJrBuuaXe0
FCuZnXayOsmA1i4fgiprdymP15i0TINrobLlKfp9EulfhZc89/NwpLJfOSgMUVjvB5jixC99L/av
E0DtYVCwJ9K3kd+uXRRNP12LaBWJCSg3Uv+atZ+Bi3jOQGh7//wwjaxFqKJFByBLE/+aJ/0QBtR/
tF317v7YhixAR/gXwUIJnyv/6nSnibPQj9munqNafK+dAUVz67jtO1pEmQQplE2w+l4XfLeh5bv3
OXvK8zyybSpCf/TPFsXL3v2vGVZMh/7nBagjm7nwr36SWnAgBuh/B3aVbaPf1vLVidEX+QQOHw85
J3gS8kOSLQr0eFnTVyumavr52lVJ0LYA4tFh17QDuZIl8MwccHAj3//5bzsC0yFHcUzBqwJ6k3PQ
i28+zT44U3cq2bRSx3v76sp0bs2e1+PkDA70mRF1iqehe7GgSBuLL7iVxcn/wKW0cgW/rca/EZT9
Q7JZApE4jNQ++7X/WAXeeQ66c58HP2ybvHCer3iIablum/RqtwOrAqeH35cX6oEnPAHt8wFCzcHB
tkixv78jbzsh00FIuZxcGyxQmEl+8oV9ILK+YOnKNEH/KSTH+rX6kWkuWiThfEnSEqq6lwAZXdgo
/o0P7UM1TivV9LcNl+lYpDSB2oAlC3KuBBAYAw9+OGm61mpv+vFaCFHpBM3hwUovaMsl4isK3NNa
i+TbV1Wmo48YLVHKmTD0WLVnZyl3nj3sams8VZswlgzAkL+tyOM+qEPqfjm3iBN70pbpY7bwNflk
w9Lo+KPJopmAKnZ6GfoULKH5nwXHUWgna1d5w77q4KPOXTKWiFRdGloUN51cmbehXPL+830HMI1/
m9crHwO9Cdh+bdAoVuiUfMgcoNf8Qa6l2qbdvX311eiTzNoAmkvlBe1B32k6fXJS712F7Gpi08O2
CWiHf26JIkcD0nJGkdMPZzrYIUUnwrbBNa9d6nKgKSuWMxPLoZ7S99y21qoAhiCqA49qdL02s2+p
CyfiU+7Zl6JDV/dM+VMTex/tfE361WShmvPaLeclXtjoGZSZ7Kdys/bsNSmjISRFNnWbMaZjkHDr
R1SD+vGlUR6e8Vw5HSsWrD1/GWxUhyBNuWVDqILBB4ryWtLyT1G0XzdtsA4+GlsbimBeUF485PpH
4kxsR9tx5Rnb9LtvXvHK+nkFGXS+OOpSUveXq7IHmtgbh9bcFk0ZtiBTry7jUo2oiebjKfPqtYTd
4LZ6UwbrvHSaxlxd1NSW34OysC+tBY3AJMwD38IjMy6GwYqLGU7gf7AvbZKldevFF7/4FcyohrDj
YB/LKd3JdoBU5iZKYgYs5d+bkXQDGn4kvuMU6hEfadTRH7/6UBaI5a9NxqRTNAaotC0z0PsXf6ze
eV78nlveWrQweLEOeSkzj8zCs7KLrZIHGpNd4tOvS7DxmNGVfTNm0VxwGl86Tw07y0qh9YcX+uP9
hTHYk87DWNCJqQoJ+yVPkzZqp6Hb+9AXD6GQ+qcVAPff/4zJ37SjwIEiXhfA4849hH7ycoIquht7
Kxcbwwbo3Syzk8wQ5IH98B6lgo7sStRFMvx7/7ebhtdqUuniokZLyvLSuziIw6Kb3BRgjprleRLW
OPDZSsQzfEgHCTkgZQpEHCQXmnbfGKp9rPNP1dKuzMOwB7r6sbAnp8gXllyyavwDXsGPC1itti2R
dpAxvAT0qmrLCwuS/AEdpfE+Ft78LaXdJjQBgoS2CxUE2BcrSZIL/OEds+wsZAXkdO//fpMXaL+/
SJPSFVCquZB5+l0OzSOn/QlnxBOUpFZugIbV1/FGsZsSZkFN91ylyRhC1pXsSTWt4SEMpqOjjWRX
WLNcOozuoYtXNQfm9Ac37x82rY+ON0ry2M1kmdJzTKV8Hqr0mHgi7KouvjpztRKKTCt025xXZzKU
IHI/5kN8QUfp517VNGyabi1GmAa/LdyrwXsxeS5zK3lR4BPfWyqOqKzXemEN5qMjjBwlXQm+H3K2
WPOBjrQATRJrQ6GSXTzyfsVITXusxVDljH5pVb68QHIxB90BgFglFTwEk8rL/W02LZKeU3cVXya4
2bnpkvJ59gR5KBq6qSOQMR1sNJd8zPuY8DMRHbh9F9E/WLTchFXH6LoLx7MLMd6Fnxt3GnACeE6Y
VoCfsK7Fi1beHu4vkWETdOCRKhvwAM74DBmbz9XifWnJAt4UPExsG1/LhWbJWsL8meNKjH7h3oM8
CviKAd7JyEqR3VCK+gd31MwQG5ATP9s5P/KhLHczbb7mjrXgGXL+mKXusCt8bL8o14C1pkXTPJt3
JK+5PbMzdZvHmrafZuYVezRtbiszMx2OxOO8aRbIup+71nZOXb6QT57jrImgm37+zV1exY66IlY2
xbZ/TvGMELoZhL4rNeQfob1Tfrm/7QbP0xkvHeBaHTvO2bn0POl9HsgUj+/8rCDF520f0Fzbsi2q
LOjen91RfK2t8gXVlm2Hv85hSUCt7txyl/MkuXygXXNaODjopB9s4sRhzNZ8W/FgYgyt7mcLMNrD
zII5gQCHVJ/HBHfy+wv09iaDpPvvTQbDYzJBr8Q7o3MjO/e+wrXHavjDLDKxaaHA4fz3J0obkAaF
x4VzTcByvcubWPyvq4vE2TW2qtZuU6aJ3Ioar6wVID/iDnXmndH2zt/TtsvfJWXnHVLVNJveIn0d
UNRmLfhSl9o7j8Bu7Jt2qJ/rhZVrmODbevxbw/Z1QJFNFnDijoDEOHwc2EvNKe8/+ZZ9LjuRBb8a
Bn4hsJdWzUdPCLGpIZv5OrRIdRn6/WqxnEcy8T3FGxAKtmJZ2XsDFsHXWSydZmgSMExiUqnVh7Ti
Zw6peJE158HxVQjKgm6n5h8yX2RoZ+JTYjU1iLLTHwACPs2jFCF32oNbgBr2/5xdSZOjOLf9RUSA
JATaMthO2zlXZQ0boqZGgBjEJMSvf8e96o9XTkfkrqM6A4OkK13dewY8JIfEH1SXPwfj+AZrlC8y
z35kRkHFtabtMZD9eFj0VEY4xxucItmtxfX3fYqLzTYi7VDqRnT8OCxZbe6UtVN9x/ogaJP3w/Da
D2zSfA4ujEFd1Tv6edfC/8Ofpl0ZkvwGoPPa4zc7yTRZ2KpOHsPU1nURk4tLbMRAhfn5/utfCb4t
cql3ZwskrGbHpQbkpJ2H5lRaWKr7zJU3fuLvyabYqlOZroFcr2f52evMryWDEtbSfaGAYnR5tnv/
K/4+SoJfvu4/W0jTCs09Ivyzw0q9mxgLk0FyemOK/z5GYqtQVcmyHbw89896Zq8qbF5dCDJBUuBG
pF17/CZNhvF1KytOfAD3BMol48HL2FEs69ePjc0mApwJxEffYXh7VDESqeEUFFbhLRO7ayO/Wf5C
5LwOhwIvP/M/aBXlEaMfMt4FdXOz9ldVedrOM57NOicKhS6BYx5vYQ6vLMut4oQitG/VjDVTOLke
7iDKHOYJxNlQN7ywNx9M5wYf69iJrf4EDULKjVD+efEiQGbXPoL+24emd9sH5vnU+qXCo13OTeTO
IxC5Vn1s5W+7wNmgZ9cRGTmrrj2vxfzoqXqf+7f8d6+s/G3vtyhwm+rtxM7DxBMrptcaP+Nl+UcY
U4HYGiyGhUVWhKLI2Z0bP3Ka5p6OJf/g0GyiFqNduFNDybkrpoQMU5qtbMf6W83kK3G1VasaO78b
/M6S87zydO3ZnYRQ+Psr5tqob0J2YAXoRULSs99xeMTBHTyu165OV8h2pu//xLW330SuBn1Pjcwh
51p3d6s3HG9vClfeftvkbUsD8jMcALFOxhPkel4EWSNm5P79N/97Jw0V3v89STzATcQyW+88WPtW
oUTbMJYqTx9MmKeOYjeS9ysDtG31un7RdZ3nWZilWxYvhSvjirjejePw2kdctrz/HIcO7YjDuHTP
uBI/NxATyWx5D0Ry4q/TXdPeau1cm4rLv//nZwatqWLTuiJ85/XkoCcI8+w+Tzru3Cqi/ltr+f+p
tdiKTvhqWeXUkfXsWRsX0ktCGdz9ayHUj1WMludTR7qXPhv3nGWvvhM8vb8Ork3QJrz7vm+KPNTr
WXpl8Ql2IZZE6A6zj6WNYqtIsYJIwYRvl7Mtxetinb3m4421dW32N/GdkRoSLHAzP7eDTpuW3VVZ
8ybcrIicHMWTYProscY2Ye4K8JigtmPOggbJGA5IvTr+GyohH+tkiG0veAzsWkHdFKM01SZCR+ZR
dPYRiNWX92f5ygredoMBfahQhsHzoUsBUrnbVuep6oYDlUQd3v+JKwtp2xV2KNicYJ8uIOOMDADP
fk4WJT9WohRbJQpUSRTprGvOvA2qz97C0DLnMOL52Am61Z7IJBrasE5BV1g4w52LO+iJa/qxu5nY
tobFOjHJ/A5DAwdtXjr7iyHP+6N+bWI34Qv7sla1PkadOi2ctDSPW+v9pMH0sZx928HTqi1hOKaW
M8/Fo/Wcp3FYYzTabiWM11bNJoZLMukePkXLGRrUF+ohdMYtB8zyY6OzidvaFV7YVeF85mGT9EX/
2FRZYrLyQ/gxsW3Dz5qKrKun+SxdwGigewexsny61RW8krdvm++8mYaRdW5/XvxhJz333psW8Ibs
o5T6xqX7yurZNt8J8/ms1mU4l9OYx0vnHvKgIFGeeTd4W1emd9uBnzUbF2Kd/sycNo9ZHj47pVzT
92f32sMvX/WfY1kHrIYjVDucq2n66Xgsj0IOfPfHHn750f883BGzCy06PFw384+WjHXkyPlGx/Ha
sG+CVlVdpbE1DuemAmeh1DiwxhVbf3OLr/L3ToLYNpQVs9Doy/IBURW4MVADMR/Yi5eJp8Jtzyyo
dyWqkZFyPuTQG4htD9guTZ33M75IoI0NSFDtHPqcjB+Ms00YLxUE90FY789AHj1x5v3ywvn5/Wn+
e0VTbJu/K6hqdiF5f87qORFLd5h8lrh62FMEG3WhAdbf0ua6Es/bTjBA5Djlw7o/u315bnJ/N3kA
nTbTN/hnfXn/a65ExLYbDJ5IX5kRP0ECee+U86Oulo9tpVvlCVQqZQe1Ery9XMRhXCB23TsMrn4V
c29k89fefhPPyjJfdzCcPZeer15JB8DChdrzsYDetoKXkrfKz53ujErjS94sh9Ex3z427Jt4Zi7s
kVWbd2fwhKe0kAOJHMTBjRe/sltslSbWtdPgXIHpM/Ty+wLTw8hzl0+ilTdC4Nq63BzBQSZEs9qi
PYsgh6LCrp+WlC/ZATlX+rHx2cQv9poK5MGlOTOwcc6dVw0n16v9p/effmV8to3fDlXpiXWmO8tQ
ZFHQWdiQO9/pbD82u1u1iUoCJKgX1pyVu1TpJFe2z4O5+tjob5u+aA1AZ3wh+my6MSootBL9c2CL
06o/FlVbU8NmZqQEkahB1VVC9czyeuAH3+P5LfrHNW7YtscbVAKWpd6IX5AkUiFUsrKdVTIe7ddZ
ULRlj77z5g6/dEPirOz3HuwP2gJgdT92qzoK3SZVA5R4lrtemhgrkFI34lMe449YLZNx+YH/cgD4
CesXjAu7RRy8tnI2Zzzx67WkPFDnoHfwdkEdcYRAh2bQjdC9ckPdNo8zuyo0FEV9BkF61+psx5xl
R3x95wG0XwjvY5XvrUUiz91VF2Nbg+M20cM0+InKVnFj/VzZHrZNZN8WgmTjWGPjR4Y1tfyuNMF3
y7NvoVvd2uOuDdRmh8DWHHbtVOILpvoP9con66wlfI2Kk+K0ihQ0pm5Myb/b5v8vtITbdvK8dJBk
D4bm7CwPkE85Bh2JFvPvYqv9NyaW1DTPlLfg8s0RSs0fGsZw22KGVEUoyqVqzjavQUT0ypzv4DFY
jn/04pnuFzx5b4E6/j6Y4ZYqP9MBqw6eUCcYdUCPTf/sCye2ELAZJvetp8uNdtffowe22f+bIZcN
zxracnIqusxCytecAgaz65Leunv+PTcLt1R5/CIOOT2QUzhCkqYtIEMp6J46+gcZyKFs1X2Z3wIp
/T33CLekd+KspgZWBXbOjvlZ5eo40PXt/fPp2qM3u0xu+rZclUNObW/6qPUM3a0lCDvvP/3v/nNB
uBUqcSfYaekC+/vKi+iyO4LsHMio0lVMdRj79b2hb4SW+5l5+8LNo9KW4FKRWLU2cm9ZWlxZDFvg
gSRBaT1YEp4Hx0mzUnz1yz6ZV/nr/a+8Mob/D3hQj2HY1b5/clCJO4qq8yJVrDZ5/+l/3+LCLcCg
FBmonnkVnBx//hQ02bNog4fe6+/hlf0xjme4RRkEcCzqpJ/z0zgKN+4H+HyWuW9uNMeuDT/531gc
68LtNZ/sCcpYKE6alqVDyw8m6z5UBwq3wiW975RqCDx6Mn7wreNAcmf27DfjjRzu2vxu9v/SnTrZ
+BVF+PGULe4jn4tbEOIrz952/r01DzlvQnLqe63TJVyrHeqLH2tLhiH935EXs2WUh5ScNJVsB305
eJuR+mN9yXCr9tAUK1+nPCCnMTNHKODcD8aLx4LdSByuLJtwk/rXEw38NRPkBErnwZ39+8LW9/l6
q699Ja7CzawKq4Ow0pyf1CQ+mTHbYXRSJso80uEtevCV2d2qL8w1mHFQ0w5OnqRPEG199YFmfH9b
uDI6W+UF7lkPXGyGM8HX36pyeZH++NkJyY2M4NrjN+dnu1ThEhYZP61D8NiNxRRB3TFhTX54//Wv
jP7WX9XhWeFRKAef0LR4nqnY92v2lfj8kNX6xuXl2uBfPu0/RTIZAPbM2pWcqtYjoPqTf6S6pal8
RWso3CoguKrJeQF+zamC3sUI4GI06/lTMTkHnQfxwrtDAceqmdKDJ8iNc+banGyiuewIpU27IJr7
5hVEt++u738LVPChq2QYbLbpXNE1dIaJnKZlPnmjOdh13X9stjehrFefW2FnchrgHLbLDW0f5FgH
6NgvMnYXTPv7v3NthLYxPS7Q0/Da5dRZNOqzig8wooStdBhQ58ZPXFm4WzkEDUO/oeLNcoKKehNR
v3SSEOd/6vZdmzRDON84NK+s3q0dojcUNaw0tD2N0mMR2qAmatzqY+SzcOuHOJZNSVoJTnPNwW6T
nPQHCqO1i6sMiz80F1vA2ciCEYb3LT25rnyYzHzsFpKIjL987PGb6Ba92xKQbc3Jn11xFNLOB+I3
5ckbslta/1dW0xZxVs8wZ4IvljlBndA/qn6QyUALcQxY7yfvf4XAXvSX+97W7gie6B0TvKQnqBXU
cx9fFAuCsIwr91clnDgY9qg4vP9T1xbUJrwHExSsGGp7qpp5itgcFBAOFf2NFOza0zcRjhSP68Hi
Q4q8W+/dQDtxBdj1jXe/FnSbuKYg9EKrCjPhAkGcDEGvIag59SfRiiVp3fHWfeXKjG/RaMFsJFVI
fLF/5ONO8ZK9FajDvFA79Tf2jysDtQWhuWOvIPbje6dqsqyMNNybvq+ELzdgB/8qIP9lRW2RaEKD
16NN4J1I81B71cEAbEDUF9u2qerHOK9JWrtvc6PTHupIAElD2riL8kJEVfDB++oWsKagFTdo+Kaf
LPoXrwWpRMx4cfPsvTZLm9CfCZM9LfD4jD67y6+mhgYxe6lzL57bMQ3lPcjArWvjPFQRvjWw/kXn
q/PN2/uRdO33L1P7n8SiL/wOhitmOcmaqhd3habUADnOOxPQ7Bah5+/LhG/LJJ7UVq5jzWAakHnQ
JjP84KAQe2OVXHv6JruzLaeuBdXl2KxLAy+0FoJ1uQnJ5/cHyBPhv558/38d8m19ZAWUQxWgxx/d
Xg77FXXqXaXYL+Cn4W3Bwh1w4P+47nzXigCEtEGjvFnlb6qlX1evfhZV9XUI/J/Sy745/VImXOrj
2vC7IhMq9pvgUcyj+8BEeO7dcozFdNHHp8ZL204+Mbf4tgjTxqHx/pQBzw+2BgIeuJsuKuom9crl
T+/5STV0kOJrvraLfeUeWF/aZW9Bh2Zwmy33RvG4Zg6A/eHbJLPnpu/yiGTd52ZAuqratFHDZ5SL
n908LNLLcwIa7LvMTYq1SqQ3PXe2++H4QRfXfvCjxoqs3O4YgkrLMm8/Nuygh/6THNlxCnwdCbiz
9sV46NsMVG2ZVH63D7iMG1fFzKcnxlwR1byg0eW9pb+uO2qEH029F0Q5rL0izdazKZBWFZBcI9Xj
NPFjoaGOkpVnWI0/ZtqyyBHNvqjoeVJ+BN3d48zDNPPXFK6Nd5L3R9nbY0vcu1WaN9y8ItVPDxfS
fumwz8vMf9TZ8DCx4sGw7gkiDlm85uuTW+WHojEyFkX9Syi5uwxv2XgqZTr8DBW6MlpJVaa+X0RD
vTwKgN3jvCDfGCoxdlh3S8VO4cy+dail+qF5qcn8VVfB/Rj6QWRyFxKe2Tonbd39uIz0XJqngg4g
uKni08DaV1f1KW5CB4YuAqolczSYCu3SMNu1rX6sXfeh7O1vEYb3smJTOvfk99wpuFgY1G/F26w1
MvlipyudQlA1hq7d77DId23u0BgN8bTOnJO3dhDLUVmUT7OMVlvh7Cn6Vwrh4N26eg9O6X0Ge4lH
vvB+a2lI1Ibk2xzI+tENxjOsAIH1oOSzK0on9QJQPfPJOlEpOd/BavhZN8WTZ4s6IZDBPcw1cVJp
5jkpO69Iqpp0T10WsIi2Li2ivgvyPQgbRRx0ZvxES3VX903/Ioc2j7rVPkL170nrTh3V2FT7EN3p
dISaL+a4+RYWAd87qMnFDXMAVbJwCK7L774aw50KVdIs426ZSMK9+jUvFxuVuiMxLI9+i7pMhXWf
Sp69qKz9w1ATj0NihshC3bECoaPBDd2pynGfWYdGU94c3NW0ka1QVexb90TnGciuOobuRBEz4TTf
cWJ9lj3atZ7I9rCKeBvH8QtB32wflPXemCmPBHBVrjO9DUrvTQhxUmLLl/KiUb72Yoyxbs8TId9t
OJ/GoDrToow9MaSVWt20cNwl1sI9ZDZboq4q9rqGobNiAJtZXp3r0QfzNnf8iHgevJzCTj4O0nvp
6uxnjuiNJj4em26p4rzM68gb+RHv9hWs41pHxLh4zXoGLPJSvSybJ3ccHwhcaBMowv7u3OK1XE0W
FSU1UT8Uj5CibqNiNBUeu/IosCQ76nKBA9PgjhEAQXs39+/GUf+0erUx8UMbWwXZxmWw5K7GTgnm
rvnnsvDmcHmV8/yS5ebYTjn2s5J/qqDPnawTOqQ6+KfJ5HjxKYqawWeRH5JjPwRffZ2dllq8BdCE
KLP2s9NChD1wEmwdKqpgFpRU2eW8bIBMMi9j4F3krebf+PM/hW9E7Oq8wyVO91+AYAoi0D/rqAmA
q1NrKIB7n56VK0/duISp3/oHzwwd8s1CJ6ysv3M0+pKx6vYtgJ3wDuC73qE7Ay4HDTLsFl5ETX0A
GeDOwmUuygdcGFfbT1EHMazYSldiHy+rQ7/69/AUQTObl+VRUkriMYBe/HixIQr3sAWL+w7GOCXr
Emdtnpu1/R7U9hUogYNLe/CfocvZwDcnJLHOQUILRz6d/DE7NGH9dcrkIQjGF3CBFeRcaUwZGANV
sfoHQfQfdxjXCO7aS5pftvzAHGegxPJ6usg/L1Dln8d7H03xUDb6cS3EiQKQy/05hW0C9GiEd58t
VCSasCmC0/0PQtfvcwjsmjJQpGxEjQj2IL1bL3vwvqpDXS+oYISSQelvfhx552JnEM/BUtwPQh/Z
5B6WUklgY6c0V/qlUNVzq0qxr4cgjLlcVVwX4V4F6tA7ComtSbkH+UMbPNIMhHCuhjkOw+pHQIcW
rqIKrVI6+YnTrb+9Cot+tMsxbNc7v+SI/6YYgSXrp7hvHJJMXI53le3zlzpDK9SvcSYUnUlznaXe
bO9ClH+f+ECTgVv2wuDH0nuLSvN1Lr9MGRpLhddAshMT5wb0IRfBZwXuGgDxOSwCvDKl+bjGpdLe
XZv5v4zjlpEcKojKjP4chf74Vtg1i1wNo8mOok3a8hqyNvP01dUTiaTEPmarro/pskJ4g1V/iFMN
ie969sAYy+8UXXjslUOq87A6UKjHpUBfeMkA2cDEOlm7t0AgxNQJHsMRTRgkCAi9NSaE3tshT/xp
4LGFKEYptIZZgfhZ1cEdIu/oGBtVc8B/udPCUlOv2VM9wqrE6+b2QIynHpqZ6i8zn/U5b3Sbhn2H
1Vq6TlT1bvc5c3mX4PJegHZjyzWqGmg0RM7MVsitQAQ5Ni48VijJnIS35fRga7AA54phz6r9wk8G
PL5KSWeGOp7nMn/szTrvuhHNbK+kQxOrqp7fDOIpgb+6p7BN1HBhaPxSpkaU+rNE4et4QbEntCAj
artjm05OWR99ptcvxqpyR8B9hAUtpMZyVjo8qmiNba3tqraOzMLYnzLLebQGjZ90bWDRn3Wr56wc
pucaSK0mnWjevLIVOJ2mE+NTp2aNTwRM9zcbvPIL73hlIxooe2eLyZDElS7LEgEjJ4Pjsyiel3bZ
jzQYDwBLNbHvGbPEJaugHOaxJVVW9m95A7k1X5XmkHUk++PQuf1TZLjjRYGS7cOql6mNZMGCBObe
KwUYU0O0tmo1txfBlnFvfKrPInTgCi3KMRqceUyhgervZNd4uxEZ6xEtzTIN1iy7r4AQghOdx/Yo
yzY/2MycRyPY8CA6VT640qepcNw1lYH3ArpKGHW5pN+YCskTeJeAHcwZ0lRE27OyxIjIaFd9MshP
Yy+b5KViQ95Uj+SjbyFW44d0TXm2hhGKv+ZsdVn8nIQcYjUXP7y5e+7z9gcrPMy7RKcVlwpkbIv9
aZrJ7JTidJ+b6jVkTEbQDlBfQrKonbvCHasL+yqBjYzMISnae4+mC5s9u0ioYPsDn5pZDkWnLH+l
gTYxtGxldVKkoXlsl8CN1tm14OeJxzJvi4Qqi5x4mfgO1C5253iyjmZpyVuhRn5uUGWOSa//0JXc
TSSTTz3zAfUcglf4dP7k3SJO0MIkMZJ5iyx94f/Yya2jHOkYQF5GRnqmY1SaDIuuoRR7pePeU/jo
RnD50LsxG9Qb9Zb+2LeiOXWCEnBp9aND2Bi1zE53kOIjkc6MMAnNMx/hCwMsNbvqH5mtOrLSyp1e
FPonurjDe2WQO5/rN5pZ8aSgRR5jY2QxynT1ngeU3nNdzV+UN3p5WgTQuYymi2YFYMTB7oJQjNew
4BH0P0q4tjU4YsKsSAY4o8Q6FAgiNUxokApss2Qavw99V8ZirRZcZ2Wd5EFbf69E8CscgiWGfzv0
FUOKtb8ydsft8mit9T8xrK+7MBzKHYNb8R4yIM9dNX5y5ThG7kryt2CYcSjl1U+sSHMKia+OpHIe
IHScpeMc9AnLK8APiKzZfqlGBi3BwTtQNthYwT7tODQ+CnqtT2ONl4yVN7gxd5fmpPy5xI2rGhOl
dZDYUfWJr/slUR4L4gpshWgoWBkTijx9WUJ+IPX8kxF33HtZ/2QHLZG5tSTt3OkTEq/5iy1LH+Cd
INiNgXqYfOT2XdGXkBFXTYrCe34XcvK5kvSEvLTDvtNlcRMY/aNu/J9uCQvuykGJPu/Cb/hE52Hu
e7vXw/KC++8QSddV0TCT55aR6oGB8L4fK2n+jNPspHpi3+cVx30+u+ZTCBu8hHcobIHTrBIqF/Pi
rRlNSIAqbX1Z/BWVQbR2I42AZZrjoSFLvIQ9yNo499tzCKpRltRuIR4yd1z2MG/5njVKR2pgVTzW
HcPVzut05Jczi5EYtrGDlQ+FPyKTKdPsT5D13X4tkFMvJVIz3dfjrnFMcfCcrNzVaBAkQy38HVtK
2M9KwtJyGqGcZclPh7cmDlozQv64L5JFch8jU/2ZIOcVaeC8qhWRG5DptYR4D+4YY34wVaXuTD2b
hHX+Vx9+nog2z0XvWeNK2CT4P8PZKzN1ILn6nMMkEN503hwEe39e/Z8jrvXnzs7t88QhvOSJiu+I
pDC4LhqG3E/KFFncH7e+6JYI8JGnlsk7a7xfpdN5ae3wManL2T+2y/C1gV4XZK68hxlr4VRDsyVq
67baMaJLrKQAUv3++qOzoZdkBTYllRXFjuMCnXAzzicCRY5n5fcXxHHmpzhv4G+bwWawN7Oz76fq
IqlMYAm/OutTgyMxqUg5/1NWlX4ssWQfBgc1tKjLtHdGlx9bte9/gaR0i0oqxR28WejeW7qv0ziM
p0rl8qy8fvpeU9ODYd+KF2fEM0fe/+Sm1fHUBmHkYh+OmtAs30KeZV85LHJjDbXa1FD50kpSJ7jx
v7Xd0kVLi8pAW1mrnqZB5bC4CBndwQYVIh24bWQwEI1Gf5y9H7KhhYbtKpJnp4dc84wNQ4ul5v84
Yu3rT7kmGeo+eoG0aRkzXQv3vFqLnd6ffZF2M+fRmNPpax1I9x7MFn0v1kJ9buqmTYcO9/ViWuvz
zB3vNI9Dvl8HHJ6T9ZclFq4if0wFbBLMAJafSiyGReYCrPfcbO4iWrfQpl57Ou6mypjINvmcZCF4
BNHqLo4bi9LnQzSbJXhjNWefcM1aEogrkBjnp43GdgLuHYznAZB9gz9XWakhPEcQjj5toa4zTnGo
2+LLakMWTeuk3kpcCu+bss+qyBTYQZdVyLsxy4t4MLMfFYVnYgYlpiRD3fc+GEy7x1TXUV8F+VEN
LoTtljq7X3i70KgnMJKxOTKxHLUEmAwgo81di3Q+cCYSL1LwmDVAao9egJYBhxDPcUVF9Gn2KI+R
CcmkIY0XozE87ZFdDHgJ2u7NiBJX2cFuwxhVIu8TGkVnXEjUGSofuKE7UEGPx7zyvoteqrvShbhf
DZhTGDtI217aWYiX0PeavSKm3aE1DF3lQnR71nIvcsPGXvSiqxMLvOJ7VfUiHvse90qTqfnFKhtG
kMkoTrhU4pBbxy71RFAfle2W36Af0RdRZfM9fNOcB4F77D3WLUURw3YnmP22cVd08wFOAyhHQRb5
WTqDOmo3dHaTlVWTmD6v6CMw2qexyesHOkj72yVOk455SPa19pZnAaPxQ9iSr90gYRBgynnPl2I4
VnTG5TdHyaSXXXFcSGHOps3UEQfz8DygGptw4uRRL+f2M2ln9QJDqeZuWBuRKFOP+1449BEJqknc
oG+/1x3O5G6Y1jvST0++Rb2mqFgfT0Pt/appSGNvxWkDwmETtdMYPvC6yaOsZ04KJPKEAqIU0Yiz
YafX1exmv8cOVoMYpxQKRwUvnMTz5jUukPihCLH2uBYHBTwlApOWxfQF5Ifqka79sCf54CQNp7+H
WWAjcwy0PKSj/N0IrOq58QXXEaqDl6UxkrMkxT8whnajOqzW2FkcedeRJUQhCiftQ5kBFFjL3KSN
n31za6AU2ex4Eee2fPSYaU9rZX7hAtVGFLr0qTtJi1oIIHddW333GGB/Nsvb10WGw3NRSPk0j6Q7
ZsHqfFF8ZH9CL/Ce8sXRgMyyfkeGwXxVhcJmgSN3ByWPGteNTDyIVbVJtWjci4TTxu4K3sikmHn1
y9BPqRnRe8qX/ru7SvklN9Y5K+vbEwlRLpMWDHEtetQJUZKO6on9aXvd7N0JOTjge8WOhTU5LLgt
7PXqYEMQrfmJWwhqnnrMqBcFUHE46LFH5axg2QGScM5+cFtsMMh7dgWWPgpp3hsvFnFvJ/pcdxJQ
Th/8rscJFD7ow+dwTqmUinGiupFL/DUexQLWRZktMcTT5jtcCHXcEO/rMNZAAuvqS7WWuNP1tfyG
fGeM627SJ126wamHtG2KtWmiaWTDKXckkE+OLxEobMVRZdynTnBvB873tGtyCccgv9U4jlAfPpN5
nVKcOv5n65QCR89C7nIgW3eNcWf8Ca5/K6k/Ubbofe7pMmGFM8SZs7hnt20AfhXSXR4Guvhf8QCW
LGzkl1Xoo0KH87EDDyaCc62I3FzDwGdBJZSPegLQPjMpycriyUGnsInK1ZHf5nnK4oFPMl1pLlD6
aDpUkhVnOzR3TMxbH7f6NhgSL685fEY4kd+7rpK/kBEDURPMIo9xeTHpXOJ2SKg0EaqSJiYaNjhL
WcjffeZMT7RAmX6wy7SDOKd8pP/H0XktR4pkYfiJiMAk7hZTTq5ku6UbojWtBhISDwk8/X61Nxsx
OzM9UhVknvPbBXKa29t7gRcIfsycx7vjG0Ne57aXrA+WP027e8fGr9dL6TtcCQRKrt+2qbrXbRr0
R6+dvIicTplnXzaA8BogtiMk/q0btEjcofEPYa+qF3tGecUpzgzWMi+e+I2KNAMceejypv0xyWeJ
Nq7YX42Y+3cZWMFVUzPLj7LSnp4ttCJ1haxPc7abn36p+bWWarMAt0NIxdQLywYxL/1AzszREdGB
o9+NrK7+LTRnR4QBTK9VTo9fRr9TMgE7RZPp22/LSOW4g+Pk11DkYzoG65IzXI4yO9yCy95Cd6rv
S0KITk0e2owgAxI1RGR8EDuZ3L3hNkk36bxKCB8JL3riKph85f9aZLUdc8frj2afOddOOd5Zy6CS
0WZSL0YzCst0MVtZQ+WAXJqkdFzrjbdZU23hGE3Se3LeDsIP1pOxUSp++wNByRWPSTYNL1ZVcFLo
3DqCepdX5RbtZZiVSmbMaoRaVucydKY77e3rgaBU90eOvfnYWWgD5bbqf0qQi1i2xqJJTgUEP5eW
AawzZ564D9thif2+0WdRDzVj91gPXuzQ8vbS+v9t1koBUOYGBKxwyPbjDAVZNTLxlQ1tPIo71YdP
jhpHuJpR8jbUIKorpUjibkTkVxv1azkXU1SBt4JLPjoie1NZdZha/+LPogVPG976cGsjgBouJQFS
yRU1V2seu3n+ZTMfssHtsRW4n5VvHgpfvFXuFjeL8YvWVMZnpzxrzyCPwYyAnCmPgFoZ/QOJ25e9
owuTRSVWISsg50duMqlNS5bQWHI/jNmDx3WLmWpKevpo0hp0OhaZTTaoxXs4JHnffdToa2tlst0x
F0u5/Dc4zu+h9qh3qCNhmvFWTb8m2Z/bfnjwrSrWizzwvCWiXs9zYLyWLZn3jlUdd9tkcLLSTbI+
lcslbKB0vOB8Qy7Xqv82ukZHTjV8ElByGpsqHfr14jfqSmLAoVn6c6bl0ygML7abER7T+E1k6v3i
e5dMdS8ylE+2rnrQLPJlV/MX+My/rFRPgTD+5cPGYFUwCg0jqDBJXnFjTcF59vWDLwNCmVvbSXt/
/qNAuangm9DC7U9Bm50pRzsLjv5Zq5dwp2U3zCl5VB+9E1zm0H9VsxfyLNV/KBlPysD5yAxiDNz6
ccm8PAmdYj+Cp5LN7zZxtbt+TIJfHRWcsJHlGQ9t1uFzUt7R5HIdXPGus/w86vyfoHerGZbUdOFl
HANewR3WYxm6Rz3491gri2Ory3tU8X/scvr2eRNPRdANEfqCR4fGsA3rheqnc0+xI8Cnx/wa6Ijh
F1V04ehkzuHtkQv8ZYJvIANZgCiBk6D2+3u3592JkS5LRsm/OHbG/eQ1z0VXHMIh+MZEq36GXf3x
+Z+jsbbffjAmi+t8De1wf3sIRgLTA4J3pn2IR1rEaJJvo7Bs/zWOOHFq/WestwTmfP1oQzPlP5lO
vERZwQSF6ToAlw8OLflVRbieGqkTdouXbQ5TbTcpDvNktszk5i1pUOjalZVUO1ZPi5kJ5sTpdQ3P
JwTvaQ75aUzZnaPHr8KRj6OfO1dV6QbGkNnP5OSsQc/pZwbeqyxG+uC/cbBOpFS8lxV71V6c57lL
+tJBACCdNrUCMzyg0toIoO07wj3VR+vlV4+2QPAiO2BT0tmxndpP6h8yPrr1jWsNPTxdXKDS7hyb
Y/PadaNxdG3dJWawTZzh1niepxoPq1u/2G3lpbzcZ6ues4MnRorGHG6u3O1ewUXLuPI9NFCzawMp
8BzxgTUX3rA58vvWiTOK05J5Ma98vH5cmMGfbVmf/XE9rK19n5cm47pnwCb38Up/mSk4GNtFn2Uh
zHR0sxiS4rUNxI8ylgfDIJ4MujrpAn0n6uzkZ35x5gszYZlAs3IaxqPcztpoGfF7Rm3rHic3v7Yy
uNiOeB3z6Rq49p2br7/M3boXJUleDLUgTAWlw6sJ8KcC9w+ZuH2ycxt88xvdl/b6sOottf3uOO7T
45aNQBS5bcTGUP4In+3Ga36ssf9T8vGBGVvqSBrfGLfAQlFXtMcQ6qr0um/swS9mFnhwMvZDs4xP
5JYVJ6X7f90W2olcSROwlclhOryYwXAeaSfipZ3iDhgmZw8Puwevmov7YG2fZTUPlBA209laXMq9
xuwIONgfZ2P2//8Qd0p/ED9xtyjrzjJbJ3ICQMYJBm9jjB/66aehx5Pkgj+1Y6emwq1fWnkTLyP8
UReEHPSleVewGasKU7OVV296XcZEc07pW2Cp3796PMZZXn9PgSmI37UfqsZjFtIvCCMOlm08C1Hf
hU3/OXf1Q9DkZ0Qt3tEeApDgrOoSRIyowUR3KebmPqtb9bT7eNicICZIvEsWwzajRZpngt3uSq6c
EkxLRxnUWHTzCDuuGmn0ZKgCh2w2stprGEBFSCyWsm2bjtXc/C7t7NtrQagGFK1ufyw1OOVGxH40
N8JJSrV9FCDqwCKpu1ozBAZLKd1KTWRyetxlc/de7TuTfGsmQVPLSAf62uHlmMf1QZnZWTsjzZiQ
W2IPOFb5wEiHyKJ21UsK9/gU5Op16upr39avhd6LyLUnL1ptuiW1VD/ttGwJ8+OdP44i9UplRWuv
XvdKGZGu/P3IAOpfa1/ALY1NuuIBikQNJSHxMUZlR1cmJ9tdNpUpTJC9Rp69fA7EsZ3gJuNKFKla
UAGwdUd6cuu4LPdXq9xB2PNnHBGf2tyMGDPLIVDWQx7qMxWPJ+IxE+qRj8XtR61D64uJhlGifN1K
xoHBuyUXGOJehvbBrZb+orccrr2Eiapcbk65u89B1ydD1n0q4Vf//7Z6JDFx7soqHur8qnwxnYdw
ePJ3PB+oPuK29m45yGbkLJyc/C63j3q8c/ztuc/rX8gT58iwvfe6hUhazQxO0MBs029KAJlIdbaX
KkAdG3gPftFMJzN09mgN7Twqarr5gtw97ZvzKN3wZzGyAz0abop146Oclzejaw9NtltRaSyMFvXy
1yj8334Ieje0JQilcnsuUHdOZ7GFDP79fybVMDHfxkftrQHwCHyjXr2/mZ/HeTUdnBraQIQpW9ZD
3g/PRqmYqlX7loXcNpZf/ef75OdS6ttG+2yw7pYY+ZmiGI3ruFLNf1a4vfQ5B0SzfXeheJ4t46ta
oNWd4CXYMFMIuT0WqhzAqAlmq2Zeg3ptT8RQHqc8XxP6VGhHqPd/YTHdAKszqZtHb5kfi2Xz49Ce
zz7vhFtv9GybkjrAQv81an3jbp0voVQT+3JZr97a/zOUkZ/7qg1P2hmMaGEElI16BuEZIkDKW+3M
u7d0j4IHPwt1n8rApJnKmH6tGwyGmJz3ueIVqXmGomyxzBNJiMBfpv+8mwZEsPkKR3sMO/lRSXo7
qqJ4tEk2jnrP/eMymFWD/YLS9jusrPeac8tZgndvXV5rc7hwlHL5BRNEhOgO2bT9nUrzoaBcz8nc
KN9QtQyasvUeLNcSgk2oZcitegarzmjet9q0//STi1Rws+00HPp3L7RuS7Plv2Lsv1U99XYcbCq/
mnO+JTuGkKQ2Afc3k3W4MnN0S00Obwxm+bojUUrXMDDPqgjkxV3dQzDmt4g4Z4gtw7MTXVRo+qY6
S8fep5/dQJhldNA+vfil0LA9OOVURN4wRmwHuP13JqiAWXxOlpU/SFUe0kZ+auuxcASuLPa5IioW
7b8Iy74Z0kbbSl2Q+7cqQEi1+97wzAZFoqrrhklFZebnXiCSCEvdfa7Eyr4hs6gc8DrsmSHqAso0
u737i85J/QLYylIfp32ae+1blQWfOz9dvJtCPwFRVMk69t2lsjmpx1IhEupnyoHaHNZ6M1E2aC7i
0lpfaIq3r43BL9Fm8t1Vy+PSB8bVG5jcCOrjpzTHmBjj7IB4PjgtuVWkrpfVCVoX/1Jx44jDIpDJ
1mTCxigtjBczB24cN+Rj4xS2xBPq7gCu0sU14ARWO9TfTLDeKyW1w2VeauvoDf52GRqlXzDkNTGD
zxb7fqHfEIru975s9w9G3KcuBzBw1MyRHsIPU21lHFu2vDfPEPm1b6prWJsfbd/nJJWYObTHVD0N
QJYErM8+XJBevKPKMZdXg/jW0/rSKoEZ0Geqs3pa+uheqdC9ZwXJutY/pxwawPEFxMTsZKQK5gDf
NZEbLPU3IDXhiLtmB1vAt2qjO7dM7A9uls93kr381Hg+yE1fTwhCKkRSU24cLVFknEnGS9bDw4Bt
3PeZeKaO5e+wbuvzUIb9oVgm89ncZ/YPeO+0cdzmIE2oE+UyE1GzlV8HMoDP+Byzr0DL5s0yGwRO
bpsf62bsT+2E8cREyA8LEJDBMJLarEJDHIMdN3chrRlVEXRFI9v+WIt6iVwf7q8cJcISa1pemkbs
cBHjNEamcOWV4m+7ipTe50PmmiagZNjz5Upz/Z05+8QnAxlND0+flqa7fHGNCK6x+sNVThbVZDzy
H+1eM3TUkVxlT3C7kvcwJI+44M27PoOyacaRL6l3shU6oDQeDJVllzoTOqEPhCRiTPUHS9OTOjab
c6rC4r2tp7/51FtJ2cFL97u9IOrIhgNgLSbpqZrYZUiTKQTD5xQigFp81qVstP8L/MqJbNd5E+YE
6uDa8jQGvZuQE52dszEfgZdBFcMQjH9trC5BTVW9VIsxRE2z97G1zVXcz5Bm8KbbQ+WP6to5cChy
g6ivi1CCFPKxjM5SxpuCrmrX+qUlgyZx1m4j6tWWF2HPgosIGC9akbUU8VhOCHvIoDNaqgMHxCAT
/8fZHpvwmd6hJ51l25O8Pct7rx7Z0NG+rRZMq9Afhh7eQwuXYL8L7+wV4V0lu7Ns9kadeVTW78CW
/PRdM+9fbd67X2Y5dWHi+6vY4t6FmY2glt0xbXsopFuRLSS8dLqo8Qj0iFubKsoESQaktbGZtQR0
3Fp+/MYjvRnBnycTRY91cEGlhSpTh9lUH0HNXDfm3ZLuk0GrCLQ2fjQEhUHmP4uG+x8Of/qv8hDJ
8IE11PhwR4wTecf7OEa1IOMpzpo5z+kgKb0g2uu6KOJu8PgMtmEov3p37kf4w2pyzjAb9sVh0lnT
UJjzkBSd6gGubQkTLMXqO6iE6J5iTQxFkZQIfH47+1J/zbUzzlD7xeRDDY5iPZXI/D/Wdbxd+k2n
5An00zbuA1cgP+NfqQ1+/5Z9zapz/xumzY2XwQ3HKCDYsU1DqnjyZ9tamfmqsoL/nnB0Ml0ZzixO
fuWDZXBKwJTxlbEeusKrnDNQU/68WaZx7YJ2YLgfBq9Lx3qpL7j+KVhYIBbefT7M9b6lKS2IgoDn
N5pZvm95TM1sJrPjWMUDYpjg0W0G1HXzbOYvQxFaWFUr0H+XRuiS3Am3/p3XdfNhIvjwIqubWv7Z
lXTKq01TxLdrzNyaFq0gQFKZIqxy6BEwxVUzS6zbdmCEXIoBzLzTG+PFmMGNYyMvhhAQYevrI6mQ
BR0EvvY6rqxq62On0yjAoDvYMoW3wEnRovxkimlArKc99V771njdAe1h70o5/JIrWPelMAzkXaOZ
UaY6NnvhgMXyISXuqN2frcr3LgkHe/vbtJBQUVNY/eu4DT7qMtHUNUXQbGSs31zUZHJIM+4KB8i3
XJegoCPdUoJBBudM7IGGcLibWLfvGb5BooSnx8/crznm4YZoZNd4utdDYRvcstIhROTiBHb2oXZr
AKuScjOowbXRrDhdYRSxRwOHittZeAo8xKspA1ULHL4IEWg5Arj/YfAKh5elN4Gw0dtaYzILm88D
3TTzrZi2YDxRqiVzyqMb3Ufam8UCu+HfIscHG+ooCA2WAblI10pCpeHYW+1HpqsPmninGcwJniyd
gwAQPXNZHmIX24VOBz8fZexKvXz2i3K+JpTZ4eUWad/Hguf7e8tKr2AmlWb4IlxlfzRzLf+CfKL1
KrcQrqJEbstQF9xkkq2p2Y6cRjdAJbUUpyarhUrYYRGSiHJSbxtFrw7c32LNrD5DbcIIrfAhXrtT
Xrw5sLEMFVURlcW+/4cPTTqpP3v+byBed0rxE/P0CC29ow+dcyswMwudACfo/cBTWr4r3Mjo8gO5
vIYtTQwIFAG4IU8D41hB3z21uLVkvJWlvyU1N9+f3ZKiiIuerygNaqMKOfY697Eb1nk7s9Ty8TX1
TbOcrbO8jPzu9ILJYa4Pg28hKEDBsb+NNgA9jd7Gjds1+1XFMhxPVKCZ9cnyexv61to5mOxgaz5l
X3lFYkHB9qdi2vnWPaFnP3adznpVdkaakdkvK6nXtnSCZF5HiOlCjIjYQRcgnSqxABSH89b8Z1N2
hJTaaR0GE+1U38C1xZ8K3BfBEui/nSiFvA9poTPkl2yctRuDbg8UOhDfSqZ8NkzzPcIVvPfNNrtv
80hqaBTeVrfDgNBkeIKD7FA8+swfUbh0gRuFFCk2ED0iVCwd+AVES+wVB8UIzutCsQM7raYa0nJy
7ApFo+ng0DaK/6tJHRNYiz/hpQ3mwI72cuZ4Z4TJnrKl53CxPdW9ZZ4znq2ghRHTfLZ/wqHZHvvK
6P7sISkK8baJlbSGuXLXyM8XwKWAqDhqPPYMxafRCmuP2srpm8TpiJFNOvTSRbQ4XZNfM2Va3qNr
DTZKitoz8uesmdBX0BgljmCBCCxy0+nCO5KAUd31HbWOV3dRWSSdCVniPPMBUJgohofG9S/TplAO
3gDMEC3NbawqgBeHu2LXf/y9/lvN3BbTTUROhCzMrONdkVlDp8j6v9bYXg3JTLWUHGkB0cnRuuxf
bMZXrvl4XcL7uWyaBObsUOM7TBuF6mTcH1hE72GeiFfGp15ZR2F6HliZ/Os35oOerLPK9QmHyjGD
/kUIZ7GDVt+BQUNVWIvTOtq8LtMfdN2SZjIMBjSqp769aSjQCVWSOd65snzoyuWt15K0jOaT8fYa
hNo+hJpXoqqEfxhRwyBARHtbPUIqv5mjkxqAIZY7Pbaz8+gxcUDh9Ww8aL5WnqUci4jp9BcHxCCG
FBsPi/buTI7NGJLxcSgz5CPFhGpWZaBcZfvaZvvjMFlvupiPstBTAqHGTrsF0wmHzRbZ435xiuJz
kv6n2dSPQd+cAqN9bIzNi/juP0GJTplVs1FkwGvZ/M6NIhM0AWsczBUZLXPCUoe4d8XeV9KWapdY
hBF9XqxxW842SutKjqcpQDsbdGddhW/g+6CXYXgQkzwVQ/tiYfyNfRP3G+cRzpn8ZV/8NsrDaogL
m027kmCt/WykjrMrBreSkYJLx3GnZydbLmPuOynl4z/Ksc484T+5u/xavB5BbolQBNkMZHR+z0Dw
YfPZzpP1zyYxCenNSXfVuUGYKDbz4/Y4in2dUj7LV+3zQ/YUg8cEn/dJPgz3YY6Ieais15thYqjC
3w575WGS7XfJ44H8ojpsM//sPvfnGl1wPsDW6b0+6IIKzTYr/xZiO4pdPRB9h6DIeC/K7b/aci4B
3yArb8hJyywWFb53hyHgcWEldbtGnaRv/ttGBPtysY4rK1289caQaOMmUzLfXERWuWPCd0/z445y
sqsDJ9rF+CV9mKe5rQ9+hSCXrekiVs1IzAPqASZ0s/OtLQ+ssFPvCFt+oYJtj71hvE4jMv6bjSce
JesCzDnKsWm5z0rEcnZrzLFX6l+zlNeyDsB1rQ2l3LCceu0eyxbAAqc6mtA8dZAR3iCd1bJd+HzX
UycTW0qAnMwCiZXVUv0wXyOOQIE8fg6uZgKxUcGsm4sb333Z1/qSBf618d2PMJjuBu4bKP7uqTaK
nmF0p1ZCPQeOeycWNDyZZ7vIm/WFb+2jmCDdrU3ejQqxNIL0rZw+89ndIt+/2Z7c7uX2QDAjvk0W
+xFJq0evMmb4zgw0rptHdNvVW9vk7SET49008wLWCyHQgLIpY2oRKcs5ZtP66sE3nDkp3lZXPNUV
nWFb0USVsfy7fSwon8F0ud5TFui7Ri8HmOpHUKxXYRa0yC2/fQqtWoifdms/h7l/EEF9wcwRh0gN
EmPZ/8FZnCtHPOtumtOiri561uaxbBZcdiBSGxTYaFVfzWT/TIbkB8fFV9T5yZqdayXCb+rFEihX
FErlp7NbH7PQ9wMYedJ1ywNVZ78dFwGtKw9TPf5XICi8faxZmZ/XOiDrCRIB8e30uTjqxYddi9CG
RxDvZ3rkWF1H9a92oStsnb+bNxDUKpZHtyoOnrfeeTMzVtYc/HL5z14yhjIjz9NeAUIvlCLjk5/O
cvLO87rduJbH7QZwMH+8EV/6VMoxMVm0U6frdLTv+cO8NmVqi/0xB0gdRyx9+fDZ4E/Dt/qrXPbn
ypWKm+CGCiBpreyTUcqXySCkCIVZOq/FqVD+HaPyrW/NxEerw7+zNO5CQz0gGRtSIKYzWnW4XXqC
vtGqsaRu6/iT66Y7kbNVn8NiVYlJFl0qHC4wBt93VKax6ORdG6zvwY05aClqp9K4sMc/fiH/9YWd
it5Obz9QCFJbu8YJ9SgJ/HbLhOs+1rUfK972tQ8fDPgydxOC5aj5NJHudLp4VYv30PVeOrj5a2up
t2ztLrgYz8LSB3Ka78PqNrbK8Lq2aP2kS0NQXZ1WzDdLu4DmorePbK//lJVEbiPvbf6O37E6c258
BK0NEiiGCLvMZWutH5HxIrndYaxMYnnaZGkLFEPTGWiOaS5nT+/HP2W9oFl380ht3XHgN3Q3wHOb
mX3OeB+gW7EFtKfZWe63MHzuevJywlB+DdPwDxLspeMaoJfnvR6gW8fJEwC3buK3PJbsRGxrzX1R
+CqtAQaivllFPOZAYF6Y/cJtlKwY/BYFDlFPGbYO3odpuGCJKQ/B3tAaaveXzixAdGuXou08xDuC
v3lsrxm7U2GUv7EDENANZN2swdXbNisBsKWUGKJa5Uj0/eUsyW8zKn3Nq/Vadi4ao+kiQ+8eXSJY
SZ7/6xQUAN/4u72F/+Wufdh75gQE+W1H/E1Xc3xj6usEyh+gxAZ5+xa0z97gfKC9/GlE+CoDxnrF
1397/7RyjoI3B1/7RfXtHY19sXvrRza646TCu0yPONCmHhiTWOuUP0dFahEjmm/3qbT4bd1WqwQr
ynCaKvnbofA9cgu4snwUOh3X9mhRf3ZwXIFNZ+lfWWZPljFwWvkN0Cky7kw/15k6Wst8Is4CceD8
OGzNIwaPz3oOzmvbv4YbN/HsgC+H8+/RC/8ZJJGneChfapGdA7d5sAJOiSwEEjW24pmhLGbMSutu
eWVJTwTxzUmJguF16GFJWqx/N8H57cTo8uNo10e/r9LbX2ed95hbKvsqCq895TxwnhdQU10eOYJo
helgRtp3qZk++aQCF669GJ7a1jzPTvAqbPqZfOe4lSJxgu1au/OT23HmgKJpOT2z+vwOJ/U9lua1
FONDP2Ck9FUVrxP5inp7kTxmBk9LGNz2Kr5NRq6/a1WcRgNjjKgUxYqeXC+IE38WZBR4o46dtm9n
TS+/LHt974Arkx71ftrC7UWtnz8Za/bWMax0tRfGbdUQcByqBPi4/mxQZjnu9uObVBr5ZfHTFsE9
zzvp+ngU80YEdxv5m1/rDA7qLy/TsFwpEsZAa3Yffd19rNLI0qbAcrtQfMr0rMLtDvwVrKy7r7wO
U15Q3aPVSOWEW2IC1iwkjm+0C0bAZBX4G2+vIlJeqaPCH6pmCYjdJIbuWMyWEExoZQZQx6LZH3q+
qXpWh1Xk96Zb8YbQKDqWzy1zEZ6k4hguAivv6l860W+xMRGOsRLZRIlHxEr3OJvUHntUhObLP5MJ
jOVTF5Fh1Ki+KpwA66dQFKw4vY8TFoM9NhD/PyR5D6oOvuvMPxbhfrKGihSBnnxFDn72Hs7iNTKH
KZlajtCdnUYV5tfuDhup53Dyyrk67CBZYH3uk3lZRuOgjOmF6M5EzpKpxBTnJrOepceBhFL5b0la
YK6M51Dt7Cht8QQFe1qm+WJ3hPnw3caj48bCzw9G6aW3f7rLYXlb+VggIUOGKCF6yYmfFBqLLfVU
lepF5ZGR+2mBrU6rIQHDQZnIhFgv68OMaHwW6rKr5b0XgwQAzK4bsFYz/Q7y+ivbpitDvLypHo4u
dAdKKiDGPbsvpP4JRvekOdzdTdNtlPfIX6fmItcgRLvnHk3DfOm5TNGbP23k+3mBAj/zsWw3zcto
5b9M5FY4WAcXJTTPoh8PRXm8vXn7YByMlocbN2si8+oYWsCb09gdsR48Z2Efu2sZl3zBzhQgiQ6e
Aba/9tJ49dnQFnZdfpJUbBkebICGdiEbWIvUGfDImx97YcclJCbwhXlsyejJtuakb3NvyLnrTDWy
m/AFZ0Dsrygb3cURqVtWD1vdoYnoURQCTdsVf9Huv2XWJ1XQHzfiCvYes81OCfzQ8XpiZ/gb8hzW
TMBqtmo0jiDPjZkiW/2piuEXBKIRs7Ej7OzYsJDILcVNORUa13Dt75a2ibXLgtL6+4cysCE14jFg
MvfK8Yid+3U180Nm93zPe/iTGcabtBFNIEESDTCft75OVXt0KG4AlU5ooUi1ZR4HP0h7UyZjSzfr
jKqVCTzJl/JEpMT9aJtxn2f3hmwfh2485hnIbNlemLAfe0ch1gkvt4cWJQ4g/PIsmCa7YTo6JQ3s
/ZqOk73B+ufHZdTvm1xOYyt7lF9zTOHVHRbVm5YA661GJOqka1GeBrcjELpKt927cHsnVIxxpKHY
k21xXm2BdzJooIR54931pbfsOOc7cqeWU6BIfYTkHfCj9ucy0hwNJbd63wE/kn/vxbrGAiuNp9uV
5q6BGa1OR8CsOq6zk9Tj+DqY+zHI7Dd3l2+gQPLgWA74M4V7YFHlZXPNBIF5iJ2reQzrBav7aP+6
eTGz1X/LGW8oxiScDF6z5IzkArNSlF747x1WhZvfZyL0DtSGQFi9UvW6PVlLdlcO+i2b8gfAAx2b
RfXp1fJzhAf3ve7aut5HW40rfrPFinm0F2zk89n28zsfItHlLoLPu6/y+Yl76VdXh49y8FJdNIfQ
8n8DUd/vpn0BRv02FQkv7rDf1LTHnUE2G5yfQGagmPP4VBbLIUN9Os7BmCJD6ONB4W8GG5558Ahf
RrnC4dmPPJJ6wcUEDNrgq81o2cnBBW5/4GrLjleRURZI7p2J4qY7mmLdqPssXBDCh+AJMwieSCRT
Ztyt8mxPNeijQHNr+o/l3qVN76KN5H22eT1tFh7Lq1FTvw2csBED1RyH6/UGGPgh7mQCd3Ld0jH0
fPsoMHpqhAnGk73kB7NsZwQj+A3c6avNqATGXOCanPO23/4d3fZc9uOd7r2D79A2Mu9RYC1vWQDt
4XQQGRbuXzGdRjAdMgBQvOWpLfcPDjtfWm/bhOXGns5BbxIt5OGPcrzEtLMTeHgNIYnVjULDiRmQ
63DLDoGxo4/y7jd29ql9gAevaOTU93AMJ2IUZmRa+tNzsvc+bI/4HkgZkEe7XP7H0Xksx40sUfSL
KqKAgt22N2x6J24QFMWB96iC+fp38DajmdCIIrvRVZk37z35jVsAX0u3FXl8LPN6Y6Xe39pe93T+
rNWEm7lkT4LkEnDU8WA+uuUj8jyD4qHDpDKcGBujaXJ48fvr/uJy/UP8N6W92AhCdi4Gk/WFj+bl
sXGCYDPi52xWgVKO087Py/8av9tP/YIBsPB2tnhPcc6zPrD8MSUAkCn096IngTl8zCippWOyS+yq
nJLVO9E+xVu1PDm8KEGddNBvRvw/9UjuEkkwczDZ1+HW6oXcdFn+1s7kq8V7jY0I3cfHYIj4g7nw
GTfzIW+mb1JGdPHYSzaxGyJaZP4tUTySVX0ZVHslgbZpnfjJ4Yfigb9UHRYuE3YoRcU+5ynGH/g7
8HK5KFcOZhXTOZ+d5mNVyWbvxtV14WjitX6QgL9dVXxTHL+zjzvEG2t/SwqirtgLsitNLAipyivX
7zHho9yEeC6bcthaCvY3JIH1zXJq6xKlDl56/Zh02aFf3H0gHND65qDkAM6ku6u86iGMqy/ZEeda
/2A2CKJOzj9emL+R698tfOBF2D8Am2DqZ+9jkAax21EfNnvyFlvbBFeBTyUeISVXxSVdvnkQ1h7r
z3r3VYl36ir5LIv6xbedTcocfmUxyAIFprVZDmt2abuwwrwjHOVO2fvUmHO7GtYTLL9YBS4kiodt
BpB+rXWTNQJeBHjVvP9foesJWkxNu/UR1sqSa9OWl4medduNablJZfM9Fe21AIBER8G4TvG+1UH1
N6/8/8qAnGzGAAhzs7cxUcIwGbcufp9FRvVBNZN7Vfidj1U9Yx72cOVNZCO4V9WLrOdbV/S4UYJS
wcqX1bvwxmeKmH5HHukwuuhbiqE1U9KlP/aYYUhhzid7EcOuHhraaXYkz8airxcSp+aChYQpJCKV
55ytOPxeDdtuxjKNopmqIyrRe5f1f3CwHXEGUwDJTQDdXaY0OeVCWodUiSoxnJXMPbZVOK8sC5xl
PbaqNIV56hbutlXQM8YJXEehHxwKmnE0L0PaI+rAIVRL+DpX7Vtuo3n38LUH60dF4wFk8IEZNjwh
i/5UJ3/LZDl0BSVmIe+MruptJCdCGul4c3HABrZ4Lgk9bafKeZ04+GeaeXYg0b0x5CFIVPF816dA
ojSXlgtKmU41FG33w9eHrsLBQcFOhCLMp3NISmiif9hkFDbkS55Z2/49EbCisFH3DNDFJjVwcubk
n1Hozlb61xTVx+wPsAXs/pRa3VOZkEHv/VdLJS7e3fiEa5mysEKHse3irp57TNbd8uDiOFwW78V2
3KeJjMlGNgE2ioG6kPgX/l0eQHKPfMqG4poFzUdeC/dcCf3ZlgSth5FWh6DDncU5QaApu+uoYYJF
HydRH8QQvE6Ffm6z8t7W9mflx28R8TIGeB50mJx0Z2uy38ybvmyeRpbg/grj7dc+hesbNSDZ0as/
1P1C0Ufw1/YfkYdTYhADNiUqMgTjvOr9Te8E9LPa/luSW2Df13VUKQ537lCF96hK9B3OwmMZeH96
r3B3ssbUymqtQ2vT0mQNv/JNj82pbSqwOzoDkmOvJ//yglJqdoiGHzKc+4PfMzvvpoNpbetWLwRY
VUc4z4sjZpszVpkaPLw2mT5HdRFu1pOpqfAlq/7V85BlAM76G5cI8Q63Y8RfGT3Qe+AuzSm1BGXX
BOhKGil3KCjZfvHFLeLmnWNr5y1Js8/cBc8ZL8vAWh4sNFN2dQRuNZljD3PCJbu2GoPa7I3NRkrn
Dx0CwpNI/8miuBKFvsZZ+iWn4MConWXDKGND3Z7SwMFaGX84GtdtKAKCt7n9QCr3SEwsZMzlf7Lq
46yKBbdMOtHgs2GuR+MmcBIO3qszlWC7xI/kA8aY9qSMeXM5USaO+nhSBPSsZV/W6V53ssWO3px9
u7w0IzHsBNwNiuTRDuSjP9QvOLbfGwdNnnTKLYqH3yDNLywJohUJ5Jsq1J0NeqSijqEPisGJhExx
ounqoAfM/oJ8C07GkHjPkgLJNPR3y6Cc7QjufVUZ3Tl4jKBTbrCTd3usYf+8zlCyVphQ8T0/+kv1
mg3Dt7u4BqMOSQLTIfDU+peeEzq6tx8y67SWIYMf/eVp2SegxSchtjabADb/f65CN/zOAu6nMn4p
0TPssDgXXn4O6+gy2mTtgH/hNL5Y2jvnhbqf25FzZGEP2MKUYlbxK0tbtpluXrtlhAjl38HQirde
HmgqybHfCr98LJMWj282vJLoRQQdq2PcZAKz7IC3CK8j7X32szZ/XuM/D0guSTG9eiNfn/MJh8Cv
n2GR9DBlMtynUwYawwf8AsoGJ07ovcYNE8lF3VxnvFaz8zA1/pNlFw99oF/HOPyM+snQjHV3aUvp
tL689uplMdTbSVDes8n9vH734BPiTWrDW1o5ReiGSre7nimaTdELof/L4h2tp+VlSJp7SwM6gxwU
0Y/ANz4wa2Ll6hieqfSe6rT+I8PgFlt4DEUn/19cQiTYpkP7UAXtae2PZqp0h9m3GzWvssFc6jbl
faTmEyCqy+izwKpF6KQa70P7js98dW8rBLuuWZKj7PCO96w43kTAxfaOoxumOm2+s1h0+RDgjT51
qYEh4w7DHmum/TDFOj7WMkvupijzn20AP3hzreU966iQCYzJs5k8KzwEloh/CMQTrKvdIN+10xh8
JCRPfD5burqvJg6baW7Orq6B+5hZQg4K126nvncxOZvG+mTdGnsLjXuvlQ3oa3VU2tNvUmPpabgU
VhlAyA4HIrXJArKDTz3Tb5sTTMbTbxjMyMj9P2+ILlEo/BuxciZiGGZ2WURYSU/6ZYLIRqGnvp0o
ehlLWFZ1m3BQsV3pUqRD+l8bjng/KBm26zjNk5K1ewmzkWWke9hQqo6nCdcHU5vkLwZcc1V2uGwq
mv/FKa9tCBInJY4uZgBPmiZ7/Z24Hz75gRmIF8GlyKMfxI7PcHRONUor9DW2WtcjhVHJymMWdH6y
7+NPNqYE5YIm2thgf4xuvkPfuaY9zzC5EEypyfzeTgP7AMX8NUzFCTDblaHEg4+XPXEClnA3f4p6
fAAg97tK3W5o3kExUCk2PtHO/g1/R3yiuqPoHJiHJlPykSj5jnEQ0JpT4lVmHQeWl5+Ii071jFxi
t/8hEMlkELmusl5SEsBj590TE8KZ1h0S2d/hENL/v9LB5LwmaXQb64IiMB2nO1CzJ38EnYZ75ikO
J/Yx61Pe6C+pp2+OquDg9ekjpoO7CCdUotZwwLyr2/nGYLDa4kP6a5vs2R18DByz3YOG8ffYCp4i
IfURIfXPuKgrWAxCjCSAQOWO6Q68zn5YuOhJNH65ZXYbsFVsjUoZ9OnwESf9U8wGJl7UvALZZy5e
MuNK0ALyjDB/pohQWxaE/yowvMz229UCTtEW+t1LMYQVn4XCwhJIY934PWy7oSVDy7G98fCg7506
LTGHNCgeXqufKcysowiGJ8elEogssIngbXhHFYwJ47iPs5EMBKh4MZpemqL4mEQM2G6Jw3PmF91d
XRPcUbO9xtOHGfHL+i9q+q9+sYOnMStvpFyDizevDR3e323f9ikgppoRJiPlTbiADM2Csaf99M9d
58B4aMqXMu/+GmxrOFrvcSrekPYLUq5Y6pyF+WGCVXoXL2VzFmOuf2y5yKO3xMFRV9L6p+OuDDdJ
hKNT2hNSRtAxaiiwxNZtWD6mXimPYVV/1jWwNQRfqt4cjAybS+ZNqfJyw20ELiaKdyZ3raOf2+8W
3e+7nHkMBRGUxLNetTX8loi6nHlVfF/3BEDqSrwpo+R/fjyXPwonAU6TQgnwXXO97ahMT76cKIAC
7zmZOC5HzX4eN7Hms4GJs+H3SHKJHhRNHj2pMoMzM+WvNrMwSsZq3LmMumA6M7OZFfKw4L2COKHv
UjSaV+0F0yGovOBOFgSfYzW3lL/uZXEKuic9QLkMmN7e8jZ4ao0F1iHDxW3XBaFlN40gJVZWhJmq
vaU5hfKiHcBtSx3d82HJGT7PL9VMrR530z9kHmYnYx2+kA9nNtWFxB7ysfZ+h2J5H0z3SODxscH8
AG6owA9hABvJiVFHOKRvURt3B+xWiKuDU+6BVhC3XlAQYmwNxyGtfDrK8AV4MlhM38S32tRfRa/+
U2wU2Za6wWov7X5T+k37ojL9Z8Kk4TnxSVtLyelBQU9Xfs3NYm/GOn0YayL3ZiRcTma2PAxODN7J
65ll5F63HafJboBX8Sdqq8dNFrtnVOHHMXYdLNTVqyrsZRuWtPbEjxrs/El+Ywyvrv1oq8/Qx32U
2M0f7CnOPp6mf14OTiyl/shZ2M3tUuV/Zj2/2bZ+9H2oRl6XN59dmdV3rcKvXYcxI7aKOWbeXm2s
8meUtEd7CLJj1KirSeo+4iwnp9FqfDkWOzdwsWLacO25AMm6tBdZDRi8RXun/cxlyuR+T3RV967M
7kWA3VrExbHBzrYhwvnfoNtfy/RH6B4NpK3i0S5S2j8LrOn0b+FooBcZaT2BXnEvbVymcrHOXuKi
f4D99jgVXCKuRtUg4lhvQ6/6UgltrjMMT0k7QBWrfodY/mLeDPYoOGDKXPGv7JYnUWS3poAasv5L
mVbUgpRzgG2eqHvwBPuKuAQHteeuDAO755PhVasPCNgX9cZXWA6IixFvhl8My040XXtVSeruAnJW
bTafhhg3F8A/sijRQPF3quP6KKcO+l07hM9p2KVnNKZk1WSLrR8G1ncYLOKpx8F28ecg8XcAE5dh
y3onRBWerFXOIDwscYJfS0GQZ07CdBvgrLhWbJGHruN4AxFTYyAJki/qPaHuFDRpc1zGuHka26z4
KjppMXHDwMk0WLIWi683E7kKLUEenolX9SmFV1xgz0+/0J9I6w4o+j7NL+iuZ0c07asq8YouLWbo
LrTyx7FvTMvJH0I1tQdJsi3STNO81Lt0ypfvxswGUzxJet7mSV8we1fHYY7kNVdB+mDiGB7K4C7P
Q/ov4qcp8PwU9rdrxPDjTh3znMCOK3wBWrY9+QQbE7DrSZv21OIfQQ7guZ1SrMUGIs0WcVh/FGsQ
lLwSpLt7lBB6Jms07hlVIN/HdsvjW9qEuDHxptU9GfY31/TEtXNT4D+rRHwwSVQve3zw40eN9Fbh
yN+aIuR8AYXk/Tc1MrhPpoFAI56v4D8J8ajeglMsNhnHCFDadOxvfTFoSCGRjB9aG1FElBhmvS5s
vk2LPmfFdNU+7KDHAYcBDjFXftSzmGJ0PUde+8gUbzLrGNUk7hwxMx1xvZG+jMAppF7/0cypPCcT
cch6MUtDOlyGp6zI7DP0BHNyxzhC0rUtzEmsbt0RbgwucIknoC2dvIvNTNZtSPxfPfb2aoeeHZ97
T9j/eX3L8ZzmNcm2kaZugImc2+n0zNyVcEFD+HeeCXwJHFCMtQgwPCcFcsQsQmQC1/Wf8DhSmwZW
4sCPJM4GmH+hlLdqjOl+HdoYo+QvUD8yGEz8XDSrhptJkQW4OiiAGc064c6x94eHnKF7XZvmUJWY
Q9jWOF8MZM4Nr2r4vCwRxlbO5RPhdv9rbKboQYdjfS7RvrZR1HO9K91MF3tc4oskVffXGWOUAsUC
z0WW/tZfDHHoNIie58xLbyRel4tNHuyqqjmFfTbMyTa3E1RqbJWfxHahQFv2v6HBp7nrqtY+FWGk
CSj44H0zITCMzXm0krr6T3KK6IGKLnI7+E52CJsxvyU8RTcCgxEtVlA7B7/Ec2mIpaOYh+V8c5UH
nMincL8ohzD501LMdYUlXLdAYpXz1yy9ONdzGz4XhTEHXowo2OSD554DPWOSiWorvbgu88htRKQM
QnU5FvhO8yL7NqKaiSbBqNtOY5PsZ1YzMIQSSAChvWh8CVjSDgnet3vXL7kfUgTJt5ReElijhAAZ
OPnwN2BzNRet9KlxptlHJzWVKN+bKBHBhlJrCnZzZpuHQJs0OusSNxLOMvxNHUwjIvFYZc9DlRbT
vW7TyAWa6E0JuVEnZMhUYTVNRbA6kNzV6t/NEZomqkNGDGsR1qWmfU9o6LMAVWwQW+M1GdP/SRE7
LkiQMg03dy7rsrASwuLbiiX09lEbLtP9grbxHGHb3dpyllgq4rQ+6NSfmqPkyNw1cY/gHHE0NaYx
z65rvPcyENVzFYj8NVTIMhgpqmM1GedLtoXaNFmWHbuAr+1CHt7HBk2qcpntqniibuGh9D5HyG+v
5QJazSwRrBjT+t819ud4w4ruxgXJsajhOHAxAlOwgowVeG23dwM61KjJ2ujBd3tIXjKBM9KHDrTY
1p+3eB70gcI7I7NCsn7AOsaBNi3oNnXgNh+28srXgsaHsH1F9MxY5ECIBtxNIpS4FOHGdO1c7W1N
2oIEnwcixQwXjY19l1dS/0CsCX5r6VRPsFWheSjj3FRImq9odb5h3KX2jR/IrUlr4F6t1R5VEsl3
QinzkRdz5X9Q4HclBpltBGx8Q64UOSHzew6l8LeLQria6KkbLbr8xtKFqX6o6V4fa88z8z4LQYMZ
gN4HFbveo9144yc1SPEUWkC8STCblxqHH/Ngn6xrUmPjOJBZKdK9j43yCDPL+oo5e25xRTrRc+sO
JRV60ZeDh2inGONfRgeIdy/R8BP0WYroJngUvsludh8IovBWebXc1HvqcgM1iWjkUbGiI0FvgnhB
UdCd81Q4L8mkqqvsZcF6zsh6b4o8xfWe6vJYpyg7jhDdnSBSl2/CitTcSDb+1/NF+J/WNWQT0lPh
Xe3WAOEJQO+ML5at4hvfW4rYmgX/Bh1wSoxiCnsO+rzYDU6h/vlaimeyDNDFM0/vUolU6qF0+Kcg
bkhKu27Z8jwSiXMWWhtXU2wccFzbu8ZUGJjbVp2SCfNmK+GkOC0RTRtB4WCT7t0liwWvQDbmOPpx
8ZNyKR3cjsM+hXO19fwaXJlP8EEQJIV7WXUi3PU2ky3iK2rXBrjIoiRnhmI7CBvrCMabag3WZXQ7
snxJ/6lCXT/K3k/0KfCa+XFO5uaUG5wZpyDTknUQMWNEy8BNWMaIGKc31v0RjNq4r9M4fYjSzv4F
wUGQNEud50Au8RNogJZIZlMc3dEXKMd6Gk5m7iRqDt0zro7BCFD+3jL8VWrIywPLxXjK/Er7F3yI
7ED0e1TfxgPSnYG089t5uAxuSuumGMalrvN3zsfhDJWLctxl2Oh1RLEdZ2A+3MD3zNnUeBQjEE6P
IeZjMZN723Kxr3nFKXxp6/Arw5O7ek7kS4amAgqjWpgxmMndpb3w7tuMID9vMqAXvdg7lUU+Plnz
6+iwuBhhyTv8uPIzm33IhLSg1H1VRlewSQlzH7xCtDv20oa7NF7n/WPsvc2Rp1+dcXlTpcxvnRgH
plx+se/dLEApgoW5S7qgfw2zgHlPUOtkB8x8fKgmQXTHuq61CrLo+DmEDGntEQuDRTfCqvCrA9Z+
FisAh3jWJJ+r9F3JYN8BYg+rBjh1BOLP+Wnrjo4rwLlXRgGV9DrhzpJ3R2QIkgqTe8azxsUV1/Lg
LZr4vq9pZ6sd+iPRnthpdzxXB6ySjP5CxV+FZuz0+tNmuM+jCrGwz7+zePrSLB+Y3dHauIvcCKqE
lAxkAEIJTqy7XRT4Le3JnUm6xyRO71wmT9ijuWNeyI+ATbO2fN62tu+fwry9+KJ/GrqIlwsGySzo
BrtD3rd/mzB+VEyZZtWTJQu2xVD/pKyZ7ZvkK3ICdgCYZZeQz+CoonmKoOp7wFDIaO56etOyBmtc
TPbL3DMajyaLiFr8wqTttORhxc3IaoR2OtesMdBWguF92Uv2KMQ8lIV7Jed7MHF6ldN8XQquALjf
5BAfu+A2pZD8zV8WkB2XKXm0rBYXDhvX9YcuP2hRrkUa7rKUGWjpXxaFqTArkeKB9GHZRQhu9bxa
icdXMc00GnVrH+asJ8kCRHSzdG537tzAeaApKODyxjrYzrVq7qaFPRU50zZDEYknVsdJ8LBULcJM
XDrFIbaFdegtuezQooC1sQfyn+s69WNmUdVKdvdecoKjGxPDwRiqIbuyzpk1A+BEiQHDswB/RU66
S9v5EXRddgrcoCfek0XPjSdburIUa1PegLFQesYqyid708DA/CxdFggMVLtnuxzmWzHWw7fnIBcX
Kl+eFk/UQJBdBya9RFqZhWzvY7ds7kxVWE8T6CpcbQNKzVBh0FZenb9hfQek5S3LW+LUGt/V1D7E
xsuOBOuigxCiPQ1AMDZFBZGQhXlcya6yscNW2W9aFsMB3XXeBn2qttkAYjxSI1eYInm64HxwAJdq
f8NM7Uv6hkMWfnR+EP2C08NEvbzk7J7YA3pTh4FgIRMLVZ+DRg8EIjvrCK1UINqRRkocWHoJFPKr
FwAX8ny2Y3VxFUui5NCzM9cPT0lRlIdKIXrrMWye3dGb+HSwVPQLsgHrK9hC6Xyhs1s7cGQxA1kQ
d4vj/Daja06ASoIt+jdhj9LDbxNWI/f2UO9GGJRQT3wPUWUiEohXFRumnxx6lu02m5pJ3NHtO0JS
ooJU4lTDRvj6j7HRnQSJt32Q1iS/wZlQ4vNkwekU1pbZb3LQZQZIsiTXmVVooIXQI8wJMm111OXn
QHUwMgovprBJ02nBtD4RZhjiZdkr6fdngtL+LWsr7zPTZfFd8fwfyoEpaIqh+30MELf4iZfPCAA1
Geh6hLGczs3eLOJv3RU5J0f/Y0Eb2GXktEGR27ihiv6xrAJr33QYYsPaaveNYKastPUXlbDf4hLu
94vyy3NQeBhUusbbBZhd76vVl82mUrZcyFQSdy6rDyJX6mloWPrkccqeh0JBLRZMr8owia6Sa/Fb
Z7LdFjOWBZzJMLuDzG3wAsOsjfHcbHq3l9fIodQTaYF9am6ap9oU9ns3cF3YEXY7lcp/smmqZxfu
GptKCp8NEybZ1p4jkdqleWWK0J8lg2Jo9jSfxs1ZZi0dQd8AWMlne9i2D1190PNodpKY3R1LD8dd
rAkZGm6SK1l/7HgD0UrLAtXSJs5442kumM7kbFgggjReepWUPxDzysfRqHZrT7FH4eJGxzzR0/OS
5oBQxjjZTXWFlVLhnyqDptpODpWZSrpqH9U+oVnZyZd6ajLi+bo1VxKWGM0qouEw88xR9+yuGbSj
9iZmZmtra+Y3mK8vs7c82nku/oV90R/HtB3uetaUHJhRyvsoK/Bv0x1cARzg0HGZHoQ61Pf0c86r
jQF4nyQdjsaCN6OzTPwlyqp6n4bY3ANytJ7rhlvBV4o4rU184n6YjbMjbyueq6gNdo5KcO2FIPLI
mJD6cDvKm0bMZ4WWu7PaZbrMRVqDcsWeY+LhMw+H1t3wZIC8CTAc8k5Gzt7Kc0OkTph6k88qv7eH
obwVUV+tp2R97Jp0daFY3TaM2ONSBiN1HrGm+lnxtt7GOdG/nXR51rGBl++eRP4dzAAgBtvFliSJ
DWJz6Tq4VdJ+Y8KtDrFW34oi7jL4nX0l5k8ySAAnEBXkQxBoxb4SDWEklyROmgaUDuVpXVufBfh9
KStJSewj0x1QlAgUv8bDdPBiFnQG8/fs8WOpgEK2cn6yQL87vFBRrbcOoBpIgvuF2TZ7po5tVML9
cY/rv4dByofRO6XeV935u8Jt/iC8IPFiN5lb+YbfY1dG4ZbdYhP7yxvAA9j4/TwFi9OSKjMofvNN
LCX0gnBH2AYRRl0n9CEwAZuZq88L0OmLiQ+GeVh/VTOe4BSfdGYrfQRUijNVlRcZp2+mLW5FjOHK
tuWfmK01OnLuUm6YGjLQ0qGRujh7hdwX/bTL4dxuYtXdNRzZOjQvkDwOKqxwOsenJSleZv5AnuuL
5VC91n04bnoC522a4g5wEQhE94ifbZlgU40upqCIhXhyi8CypZy+T4X9R9qc+Xh9vawjikI2lkqX
g5O9WO1P3ipkOtbpTHKfWcUhAnG5E7J+YazCyBqag3agEd1apbd2emuH4AgaEdUvfImUxt6cn+0U
ZHuPjwaKdd9bF7cmzbc+QinBVqtM/woIlbsQt3gcLT+pASEfOtsJ2jGKAeYNnRMTW3aWC2VrAZ04
9O/j8ujBaGK++SFKLofyPrPGveVE77ZhErPkJ+HIUyvji0jDUzuRoxiA+SBIv7Azxpz51fX1Z8F7
XPLdRgarfZ4Cwlufu5jaL3MlrKOQVJB/deb5QBmAYfVniP429ke9TDvwuPipVn909p8XPWJZusNT
yJ4JCTwST4pv2xueosIF6tuN7XWR6GoreBXQIbEmWGBQMTahww8RZ0QnzH4hoLk+hqn0X6ZsOuTq
uYDbmfKEB1Z/DubsOyjlr2SY6Y4ciB9z/S3ibjNZnzkKpeTNZenJnQf3Hlwh5tkYsYezxxXxdWDc
O5sSCiwnN+40lT4ano2pUnf8TT6/O4hlE7a4mUdDfteG7I8vdMSU7Yd7UNJ7D9yDl2S3gDw5agkk
ZDeSKId6jSU2h1Bjksjq/i3QxQtX3L7WZt+S0Fni+j40LR6LlodjTd4H+T2JKor1fMvkf8j+RMLa
ze0sQXjSSozwxobHcUzfk1GzKED9I6h4hurxETSZzTkjefr9ncRDVGMB5wM7BurkF/pp9b8lIwbV
BQxdUR8yMR2tWOERYBnKpFZkktiOSfAnH9uvuhWvypqH/ai99/WJRHgk4cn/OivrQQHDFawOYJ3n
RerAPbeYobpiftH+S598SCgSm4TcstUOH1beoTPCdYtxjj2YdkWw9OWb1YPnL9KYDWMrc5AQYrhb
PGx2o29xCjectURlJok1lQSHf5j4GBOLn6/pSIaVRR8UaGH0BNVUXJ3eZmGMCh96KEKBk/FIZdlu
ap23Po/vZ4N7h1vgUGUlptvyvlmfz1ZEd/Rh1q5yOGMnNREaI4TUZe451BO7DFrsqy79yvog2Iv3
UCzTJxvpTs5q6CkUIAYxtKtVqFiBHjh/iG2uT0OWjUfXQEUC9Vks+ta6Pl6aiclog+N9V9cJ/suu
ZGxU6vpLd6H9RPk8nxLbq4gXpv2djE1J9UZrZoV0FbEHNTyMXgbqpGZBnl/hpXA2SMBgNldjww3r
WO8Jm1CyzaDFvC/sGGgecHP21GHfrz39BobnDpr3xV5iWKLdUc/ASIy6YN+iRAsGFLdiYvEcKWoE
YWRHuhweePNQpsUH9LQOGbuvDmXGOVgmgvq5fQpnMvclEIidIiyz9ZgbH5vYvXX9WrcneBN4xV9j
TV6AjVHULcM2reufxGIVL2WI4tkzY3jgtSGYbPTRH/AG2qX3JMCR8AXwgDaUPMckzi5Ef14WRuLs
n3upY1Yj9Sz7SZdfS+CfT9v8xr1CYNG+6zyg24BCbAYUHu5KOuV6u6A9BwMWvMVjYkCDqtllvPVI
lrPpZfrDRP6v57PFLwKBwSK2egCqz+1Y41rcsDHlV/PpVy4yXSjWuJSFAzvci6nloDCHKR6xExkP
/SR5h0AgtlOZ8UB3fyI0fxBAl3rGnKmB6HWcBzr3rwN6UO4kd7GMHlB2nmk0kc4Cu97pPL7Fk3cI
2v5jyXjFzDxghRnrfcuJUcsq2xNp/oEhcse8YrfwFnZs3kDfuRRTj/ZpXy1KaehDnyqn7CjldQzZ
CccyK7QwokTLSjGLq/TmjeYjXCTLfQbFI8T+uqzEtS6QFjPN9GBFvbgT/AFOtcny+Dn7Pt72Qfhi
A0PuMtY6hmEf72tODTgeITd6M7FUyEKYnuOX9YcAyb86msafWckrrTmPYgHRgNJ2OtMtggOog6Nt
9FNkpruSb7/q2N+DW3oXB+NLOohn0DLpzolmuA0jdayI7U3pAMYT5DrDGn9+5aKvcObFQJ1pkknc
VyhoYcQehg5DBgtzwM1nxGi3/eKQiDev2kdFrTh8jAGiFXoPbs6cCeggn+zaAJmL6Tqa7rVpwLYu
sXgNWgxlLk4JE49sB8nNT+ox6ZdWuGetG5s8PIi1rHK/oYyCFp0x1LZRenSE9cTGurdk5V5x3R2T
BnNwabVbKJYDkyh9U9jYPUlD1HbjYQL1pYT4dPSM9XzwjwVXaEJv0xl0DFvhqW5jQhx9/ijRYkpO
uKzwLyyDPKKgsgezfmN0dHJ09RME+urThxsrXEs9jgD6d7V1ez/H9+hceWpLVs9VjyVuju24jO0t
6EZ7b1pS7r1tdSiDat4Hq9cwCONPI+b7uQoYS/2PpfPaklPn1ugTMQYIEHBbOVd17vYNo932Joqc
n/5M+T9X3tvuQIGQVvjW/Ja/lSAhnJZF3WpUgw7xYcZUJCZ8j4zhVj9vGO7i+Khk+o2zQvurR+19
jsr5q8Hr80GF3WNq0roJ2T1S1ciTg/XPl0rG8FUUDpimIEK6GaHbARTOJwoJkBwRQwMIUef2fofW
MX6EM9juns6c7zD4YiANorls9QkC1cB/niMcohYGebae31urGi8s6Mlk5DEU8ObqKlnv6LiUANz5
DjxCT7mTgnJy8EK0a17M5Zxb2jIEpdoqiJlqUg7t0IJhG8zPId4RvlE8rgW6QBCJ+vSgm4cgBvDO
ILp1uIygkX0FXMMUt4E22TbkiWAhuUZQsyUhjFcYc9LakIW9c7LgPySX3jpy7IKWwHyhPvEWLSb2
OkvBJ3KZCYEc8VkyPdB09nsDAiGJ2h6FufoTJuNvNqT44cbiWdbBO86kz9ShD1IKe7cEwLGH2H6J
Qws0gLWpA/sph8xCS+Pg1AG4UtS7M6LCLgqNVY7Hzh4EvHEtRD8xh4Xm2mIogNU51MmD6ka/aaYC
nQTNBgESH1cnSsQBnijcdjtAQ5+i1lq7rv8L/fyr77ZPapYfuvgbYRiooMQzmg3DM1XZVVE8r5Pl
lHBtrj2+DslgriCBNPTTE82fsB6zo9FfQfdRZEFEsQ0pVTdy4KXURe0s3YMdogpfwEkYmKXxEcIX
ZXKyQ5tYPH6jpiCZi53NbWf6Hgyl4lnMLjAKAz5FZ/Y0OAAv8WDVC9zxAqbVRGu65G1t4kM4Oceq
TUgb/Hlrdk6xpeb9lFj1E3pk/xgMI7CXGmwJEBSeUfKTLOGvInB/1T5q8bq+jlXxcKbhEkkUfs6Q
H6LFevF80X/bifMKSW+rdaSuX3VHKoVkBf5tUPPz2GCuauG2Zs/G7yZsh6fA9qPNaGS3KmuevNwD
uW+QNeG+khpPaW6Oq4QebJDl5J+YK+4XsP+OMd4y16wOraDNlfz7ohkDSTdKmyNbNylBcpBDgjS5
R6BlL225UbWfHqZew7hz+qRVNG2xcqB41Lc0SCfGn7Cu7ft3L05aAIke2PXi3RqDD4RY27kM38oa
ySD7+ru01QMZwKmNo2OfTld06+d5CW50Cr7tkpejH5zdouYPhC2/cQlPdnTnbxT1Nox2u/SqUmg4
iPL8zNpmIG4Xxz3FZLUt2tqkIIihIk5bd+0ENtQ1stIEbxdXlzYs23ptWuKtGq/OYNkUmRto++U9
Y/jFZpYpdlxZSGAXoR8z6cVEi/fKEON/nk0sb4drVtzJwwwd5WD0MFJJKmxAC5xoZ1GFj0EOmPRW
ZZvRiXc+MR06mRPd7cXPdkFMLh30V2p01yCLj75YSO8RAEf9DH3MwZwoGv5QlYG0kLw4TnZGWPIr
ZnRpUzbFZz3BfyILUKqEhSJqunk2uFqOCDAY/5kldkyrIJfzejLR7lcuWHmpPPMQzR0GCUvnHjqn
qdemtKDeYG2E+CovKCgM1O7zgF5TWRo7wfzFjnYkwiJC2FtpFCaAkxAynQx1Xco2Z9QP9IKT0azB
xBaCVLnmthfIho7yX5qaej4NONpXnyIDgBuBnEOREYz9EzIwdaPLHjEy1ahm58moPQyZlzILBYNv
PYaJ+btxS0bH+tiQD0734rMoMg/xBaq4Ho9sxDQa0FSWuPKmjtuupyxwdgxHAlLFxmXiuXAsVIsD
cz4M+zWabFSTdkZ9y4XLLS2vz9cxKpdtFpjxLW4ni8pfJ57rpDH2cZ/AFJeTd3QHAPJqJj6MB987
jWGHYqg084sJ/+fAdmNvQxmgdRqWco+2Q20RsrqXpTBglDg2wdKoOxEGoH7MR73dUsQA2J2maTf8
+Ao3WZ8JRlckZ6xyxg0eHpQn2sll6CMuP6uuZu8DuU0s3RsnN53x/u1w09DOwXu3icA9ez6gIdkr
Sc9yGfaGpN0LwBzFIZ3pXVzEy6PsePN6I0IRGrjGU2ezJ1G6aVhPVrcNYKltVU1nbLCoodOFiLfC
HvCJtNmo7RG0iJXmkvEypwb10qT3sR7+CLAFrK5UHmRkhM6mhXD5IjVBoYZ6sDKo3G37OR/OlSP8
izJGhBe5X9ynpdDbuENRI178Csg5qNUVaUr6OcnW37PXdPs5DZZtj2QTdj6dPivlLPWaMN9HZvDX
5TzSE7sFr6UHmwM9+Aw/JP526E2sqsa+mKENAI1eFm9TSRNiCreZbnd1AQmwe1RUzAy2OwiSV+W3
Px0ZEZqA4D87quCvyuYgA/nVjempG7NTYmO0TVF0Z1NHC1QDlTNuH6gmtu6IShd+Be6DFiM1oUg+
VdM5qyJstz6IxswQD6ev/yyiYcaZiYbVqIcTq1APyUDcYxkzMwLYzzTdcwY2B/lugnV4/2WjFdYD
XZsmWZyTOXjEdH3/Nvf9hAIZtxojvpSe9ripaHVxL5CsbvKZqX49kFHC7UV9f4Ivvmlc52Oq0/Vo
LS+JKCEOxHuBoUXd0611m1fozn97F21UXJOCdjoqUdFFzsElw7rSqozrmOoyorrYVnhsq/J33I41
2kl1mpP0MaVURRv5DKvpPvbWV7tMz/0gGe8nKc0wVuoSOa7c1vjWgynenLwIqkGxXd6zxbl7lYtW
JvvqmMzrDH/vtPVNULOrwc7gFRVfZohLnI2MCybVuo7rJ1fat2qwmF0X2Web0TgCAAXD8EIt8NWE
C+yNwluJPN4v7ngaMxgC5lLSXDSaY9TYz6IQO2/Jrvr/3YR8UoC+z3B5Z3LkGvkYp6Cu/p337S7y
xntgmldZNSyD6qvWjJNOTe++Gi5l0Aba/sgEsl4Ee7oh1MQ6ZiT75YTO7YSohGbz8ItJkV2RqyMS
m1stzb2N3HgX2Ir2s7oj674LylsSURFaMfg5ZZQ+OYl8tPXysP4Nvow3vCSbc5v2AYmucSEcZba4
pg73j+WR1MiIGmT8Ti5fFxffD148ek/Y4tFzQk8X1t1LNGfeL4ov9KLiLL+O6LT8HqxbWMsvq7SO
opjBQ1lEKysmpPxXyVgOFwdhe1Hy1tKew3EkgvOWcu5ZRfnv1vYIBh2RAxuBGTXiixgnxDhqnOmM
eQuQgg5um03YTWjd0XelZG7ltGIjJ3gSVNDwDcX22kuxsIYB6xoFI6QM1Uo1IXcxCFEiXHsQXPZn
dAcUgLrxFySTF1CZmEzLkO1YC1kq095ZxB9Q4nHqxhosyNXnUHpr4Q/7HKKIpmf5zN661e8RvRzM
Z4i5UbfWleas9cVlECZUf6xbdWGhicxs7TrztO8m0BQMwSZUNgdn3hZQKRviGoY3sdSglAuEHOrr
iRbDVzAZcKqYRK6yLQfMLrWBX4fIaUL7ZGEhTl/91BmYj8wO3u8UeXJaX+c6srbNEH/gbryewRxw
JnAk9GR9lja5fuurxWdom96s5WZ/J1ZzyEbcWWDIckVpprRflQWeVs3FQY9DqEki3Y+170mdwGkY
cQZSA+EDURSJgKGjTbP4Eip9uLSKGcCke+UiLGwy2mShp65lzGzQ0p0G+DZE1QvQ3Byihu0wZBRW
l4axmWVKftxSnXWNZJnFlWGRp3+NZHC5W7v17maAPXTEWEowNMke0fVuCTk7a6qajVg2ZojWu0vI
/CkNuRWIA4Ax69BiOMER4UuQz1u3Wu6NGuBw5hM0RC1SXm6lHW1QFf5a0L7YObPqioGBgUAhV+/F
kJ/0dcVhDP7nneL1lSNk4+fZW4hYP5ogdzk+URwof/4+dYkNTOeRKe0/S6XfD/a+6m7ZUNwi4ZPz
Ao4w0qNZ6mx13nKibWuHcVYKVv+4NBZW7aZHpI6VKwKf0LxkVgd9x4gyDDuaTcooRG0H2LbS+03j
ZCOWEGGkf4gy7+CSKkVIwbEb1Xp0+eQP5qnO/KfKtXYMFKF2FTZjEU73VAmc1FPr3OJnuXTxMQ8F
PTe8DAEvj3c0LbAicn/tKLLEOJg/0nSizOv6Zw8F2GqunPeCuZ/VrBibtOe1xfi2XqHMG6x7rn8E
WWiWTNqwssNx2ebRe8lBNwh3K3htSXQRBKv33GGcNEMNYzU5xHh/Ly3fOfhdDAbQaRAlMPgSE36Z
lX0ECvWIAcGOrf81oAYiv33FIEo7sLMl42k+yQ8Qxnepqj9Q8BgsZrnrV0UJyeQ6hs0hcza4MA2q
XO5movcxf9mpxlB/mGoz+FrmwNIEHWxFYV5OOEvC7cyIHmxnU3eU/fAvoTSjgj+N2dJlT/4WOEpS
xZNr5vGPygT1S28/XFkVCNvKpTbr20+90z5bjX1umDmkbIK2vcno4C+XoKmcXcKiaLrylZLZzgmI
lJaS4Q4HuRBAtPXYJR++wzSWN7gnFFNguFFSkGhUZBHjW+iQqxIvOmw9wFi65kgnbmeOxQciCABe
KZ68Y5h+T17CcurwOaMhyeaOUr/OkxcYCQeF6ShwMf8tjOuLhZlI5ikJJb779vqBYWao7lvbiviU
U/G3DWYX/50x3hQ2hu4Bg+m7MRif6oIKC+GRPmJ5i+tv6HsXoea3zJQP36VsSz04h3nOPXet8i3o
wsu4qK/eNaeVngGeohiXEOceUKDqfOu5bSUW54E8Vl2hqUwTNuLIyYzhAcjmuWzaPyWFUYPTc4V3
8kupjScN/6ZSb18unKRVLp7cursHVfw5UYM9SGTzDyoULhpf6JqBzQi5R9lzYsdTNQ0HNd+McUGr
EXo21WSUYEX5HXnpPq9pNEK/RQzO/CQV4bKwjkENTN0vgrcO0fZKetobqTWrJ+En4S0ymJEk65+u
Q0UC1Sl3IxAQjcheWHEFYaUXbggi1jSsD6UToURB0jFQwgCGkUzOwdNh4NgUEWpLjx4bbkwXauNi
n49x/EzvZyHc993sDqrKpZoMeKnw7PmTxBbHjriLxhcxCsqwg4J2UlUp9A44vPRcjREnQbe9ms3y
VUsUq9OU2VAGOMOwpDqyKIAYVZ8E+YLuhzB200gN1qDD5gfZPvbmr76ukMGO4yv9jTfDiyPQL9BQ
B9K9avRIFyMDHZC85Timroyu+C2wqR1MmyJEex+ChE4qMxY2aTVlnFtS1deqxSlB9reA4sqKMPAg
+uEJBW657hlh8Jqx2DRIKghJ/mQtM6tEeCihnjulTgaof8aLYvnSOQa3WonZfl7QFJyRbs2aNuW8
VRGE8Ib6y6Hns/51Spe2Vp8GtNpRU6L3dxFdkWem0KOVu2davfjlY4nwIRURC6V5prc+SjUwSNPG
FDJzrE4ZvJF/6ih6LmANgJz8LSGBKUmnN5keCIw0UWq64g/6znjvM6ajzw2EgCjEbdAq/btsLQtP
gJ60Hpjrndqk9ehnnIiSUqvb0ODW4+DzZs3INvhhaPOP/WIcsOikhIftc522O6uB9m+jqkGrQZcr
KKlPtAd/Ga81AbhBlkUaOJCz0tzFJpsjqBigVdjd0SFUaUXzw1gGpjbVITKyy0i6T4J/8TVBpEQT
pTrim6iHKjMiwrqMddbSbSFWYkZoOrihFT6HDDORW+DtI8tzKRZvP1fpzh8Q5OWBnW4E3oNx5Z46
1cY/zoK9uZjrF5EmT0mjyyHUkzuSl01JjxVBvV/+sIe80/FAXGTZy3lukPrMRT7sgAaHFpFSdUra
GehSASCxyY+lGwQMMhQVmtnGyN41eII+GIrJgXVhpgmcFIbX4BKjmnaAchPoJQPeM8T/8BS39jx/
OW55YXs7BNhRw+Q6ekv6GPJkl/b9ncmpjReL4QQ2u4buCj8oyd1tiv35BiqKsaIkEXPc0y8hqxek
HEQRB2ui3etO86ONqDmlOQJt2iv0YFonYqp7QIdxTabr6JTZa1yk9K7k8LMg8jlQj9IV4/Juht1R
dM2fqE1e/JqoBFnMLkfkn/GbA6c5Dp56oqF7nBVqgnHI2l8+PnrEjlDpRlq7g9gw0XBvsXxnqIiq
nH8pnfSzN8qrOybcT7kLc/vTVe3LrPk/IVs9yINNNk53JzIO4BzOYOn2Xjuc2yk7UOx97SKUetCc
cthqmpA9tlo0mhAwl+zTukxXpm9k58x6+etFgefocL+zCMpVpX0H6KUNPbCg7rKU5baRFOiy5g1X
lY2Vev9Ztov0e7kYLbNWSUY3Lc0KtBgYWTDNiM0Ibhkqxhij5bS3TRaBsxmQnZe25u8UDvOujHKi
kHX/1lY3avdZDJeQOa0Y3BtJWH094Vh5mFTVj4QrFBJ9r4dWd5ooqhbNuPIAES8CLG0CWDUIYMSH
/fhT19UdnZTcLAwgN+24x+qBkEiXtqo02kqfGHYcuSvGuAev/KF1MtPc3iqnU+tadtvJQRMUMyG+
sidxaLDbwP/9YC6UMmstYVgOg2CC0dUMk6hmbqIAOFfRzm0Tgx6H7VxqFqVmZm98ExpYwJwEnf31
DPNb0c6zx+hMJ21vaRx8zrTUngkOvBsqABdAlDFg0TuEbBCrEnmigmnv0LHxRPMmf5tiRMiE5cru
B3yKEv8/pD3E6HPMZG29XAabEmxj1/S1c+sxkTOlSzsyJgtSJHONY+w1+sbbn3UHhcXi48X9dnQg
GQGNT12oBWIhWAo/ZzHebJcZI31Nko+6VMzlxwb8JPFgFfcrRFrAjFTA4KZqwSFQPTfC5nXBlHMv
ohAWTtTSp1Lctmj6r2amsWncfdPjUMeIHiTqA7ribWwGv5kh+mDjRkc3cFpWCKIqH8BHNLzZnnX3
mumtonPlTtNnmXF0FcGHz+AZrPiXvCGHHB1iWFEzMtWm9fIcT6Bs5rFD1rPU/Y8JBPtLKTs45YOI
dtYcfHtF+1Oi/CMhYksb+uy4OOUZDx9uRrpjmpY5WO9u8ckysTxm0HmpYVKTHX70p0nphhbYu8dm
cc3r+Fh6GUfREj0Ss5lg1Pdn/Shn1FrF8s8cnNUrrpVa9gEvY2B6jAm1z4AD6XEZu8zUzTI7xLUu
Oi6htkYyTAfkavcBsf4ToNiFMhC+FGo6RL17brBjEirZuo7xHtnpXr8QY4Agh10PNcJVFssnlF/e
ol7sgylA72LdZr22WHU5KjifOEO15ceks4u69DkzcP40kuVAIw5lrb9pOjiqLzUI2EQh2rz6DP6P
JYYOhf0LoNpZDM6j6I89r446oudEiIJFbJOsGdBf19bLNHKpyVEvYsdCnG3Ot5IWhvNfWr20aXLO
qICm5KEZSBY/rFhRKLr43aENPsMVBB+IbZli5JdzDQVDcMMtCQ9a2O4TkTFfScvcu6HbXxeoyDLK
LgkvjezY4ejBuggWCKXZ5rInLrMpaNIyhtftLEMdnXbeVvVXhnB8RGDgWe+j/GidH36fVVW7eaQ0
zLXy2lKthviAEobai7zgQrB1UsyD0ULwHS5IbS+FJkN12rOT9eCaaCCGdWIq+HYvXLAMby2gCWZZ
KiqRLg6C2KPIaM3H4UKZyOvJ3LrhT1R+ZGD4+KOE48M3LpOFCJK5OAlR13ueiz9ceo5Qi941FBtf
a3DWrjWtFj7sTGLsUxGti13vtX/BxgvmH4ujxQCUXuA9VoB2FF1jnfV5x6JI9zbg5KTGP9N9xAGl
++THYXKMCTI267I/Fuxj+icaBkNajfyOwkPA+OskjknkkTHFiKBIbK0X7sLExHmME9aQXT2CRL47
YtUqdmj+gTsKRZPp9s+xmDZNX+FM+nehXeIrbzWDWpPjV0CPd5rZkP73wFg0pnL2+qH0HFksSSS3
zwtRSS2/sen0uRHqqDchvqEm9jeggelHH6VvhVj+8reiFjebbkDvZIcFzZrQc1vYp/uXsf2jqVMS
kI3LeS/J0WZYw76NkaQuxc4nfWf0YgqqDwsBGQBP/Xt4G1i9CoQ2+oPV4InVlMFZmOmt0cXgLuAZ
tvfLmUmHl3H6iQuIuIXcsAaN4blRlE70AsRPx9ylJQMi3a5mBAOvkQ0fNxQOqkdFCfnNdt9cdGmy
+fYhrVmEH4PxmUY0CcWhXt5G2JSo6I4xJJGuBC4jLh74YicnvMIU7/8vdJh2afybVT+zQcO/MIJA
U1ooCJAxSfARMOts+U4bWH+H09v0KFB3YoQCofLENS9e+ur44YGJK+AVR9dIzgue6gQE+jyqY3tv
If/ll2rZKiM+q4CuCy46L/yypvMpPQFdoxXL93YtWlLibxEzWWCVG6f5TukVsaa5Pv3UKWsxrauO
FhsFvfdLw/QJzmMHw5tORY3JYktKoXU5PQAcMf8OJFDhiCH44A/vVFfMv1oK4Vn6wa3NlvZQW+nG
6md9hdFkHjPrOWZteH61pSmy1a9qNwQnJ/9I2xurk6uAbnblAvTrphfv+IzL05m/oN2+rni9JrYD
34wp472WIGL5jgRq0jB+EO2SjfrbuJcrFhY3ThDvFqAASkw4lgdmLcxBV/Nqka9ocIYFI2IPMBuq
7MXZ8ZbnbJfsDbXzo3/5oMVHmqnB752KPy2EHlQCAHbNcw7VshHtPeeG0C7+4GmgodnaDJ6xyJPv
DjVK6YH4su6BeuHaY0ZyMDDdLjI8eknR3uDI7OlT1yvuC6k6xb1O3ss0+8ZXj7ZSRIaJj8c7OrXj
jIZO78ZM9J3IPzmPl6/ZlgduZWabl0Lnl4rCdAiT3I7CTxomTdLfKjS8sbFsXOUeeRbcrTmxThFy
x5D9OunzDSVgxuF7Eud3PvzMrR39T3xpVhPJKW2sHdLqzRw+NXiwDkN8iDhJTIqKI1zbeSIG5JUr
qh+Qeyv8g7eB4AThuTE+7ADW7LhXfXbt7S/9FIZOnXyBzTOBW9LGj7jEZ64w6NXw4czqrDf3rkFA
gR66q00ou/becMXRmYp7NNt6YzT67p3WPxK6hII1w1JRtu3dcsMiAVuxFe4R20ecONQ3T/4f2qw/
jknnoTCGcchbNLDhx6/CdF8lf8OlepV21FOffIiE6+FrggacKSpWT7ZQjuR5Ij+Kke+O5EQlhpte
t8vgFCdTtk2CjyjBfLrHiGihuoGSYE8lmmJZCOsS0GoEXlGHsvp9KIEJsVBrUT4GH2goYip9rDCJ
u3a6HSdOFqBSlEgABd3bblfRuao4PqbhhXbAJWnzldF+YEmk9wl1lL679Qgj7Pg2QNBoUKgWdqCt
i878q14w+Muv4Bvxhm4c+Z4TwHdaXsxQZ56WPwZ9noYCtGf1e9YG8h1fvcwMirCRxbG1h9q3CUOP
0LfeYMm1sY3gZ4kc/Kso2BREB0muDlZdPekvKPt6xY4rzWyfIeMO7xmTbD5DrqSPRzrJh74B1GmV
V4fMgJNzYnxZnxNcqUXy4MPrGLTgGh+psaezkMnlP7hM5yQvwBBKY8derRLrTYTdh1uaZ3Dlr6XI
PmZ7fuZWWaG1nprwS78a/Uwwzas20eWKivreW/IV9tK6q+59zStFt1bHMdxZZaId4bvBsNDFInY1
U6L87gU++o2jffEYQTFoQwJFrcWRgiPUWbXOF+1B/RcrKyzy6LUaF+wQDgkH9CQZ/7sN/rId0ssw
n+oBdFxj7er+aFbWk14kPXQr1JQg9Di12xU2LgdugT6jRzIto3rSb85Sf1J4Ah8AP3lAg5Bm7sHC
uaikpphn4miEy0YwfeH0+E/77C/zPJ/6pfnPQQu9jpvmB1OvQ5P7z1bn3kQ7n6PA2MBPx2wVCoo3
tt+0oW7ZVP2uQoDIJc6mtTAfIPUGsgkmlYhKJ/zUnZTJ7HAe+RKIX0Myo7JyL0JgRBr49smYs08z
iI5m6J7KQbxlUtzj0HNXdgZixVHHUc5neN/HpSuPgUo+8Ezc4+FzYOL/kYDpKILsh4otz8qyP1XR
ngGE75swPNrsANTM9jGwjxVTT+vJz+6Wo/hQlILdAPRLodV2LI7WAe/nztPv0eTNcZxdNCx4asR7
z1lYy6HYQcnbNFZ/8upogocE4YLjMJ9qi+wJ88oxMKaVF1d/lKfOrtG8TgprIN+pf4/cijQxt3aH
t3bS3utaUW4YruaUDmtDdHsKmUcT13RZW/tIT0sy7fOcFegSi9k/LMp6yaE06+ByRANHo+fACPPe
Zv2qnolaEmRZjDe3+TZwiU7Eg3fbFNfQfGvYN3ll9XYcs2kxVN6FdM3frfrT5K0pTerEO7urrx4i
IlyY0Giyq16tEj3ZlVBZxzTt8MfMli2H4MDS8tnnaXiw+7who9mbmBU4P9RwVgWCx4IiR91d/fBP
3H1w8nH+6TdmppFkgoHvsiesSWnDaQc6hkOCXzYde+31503xMxunIjRlB6YyR2/gpuzvCmpM3sRM
bN3b7EmfMSx4fXQYZf9riV8zfjE/lZ1YL7WY6ikKpd0yfEbZorMcXR1sOSqn8YvRGZpeNCXTfh1Z
cj9iB2BNn1yovjtshZ4HQR9qno6suXCje22p8NSodMpPh5HsFDV4DqIX+fV6aenjiyMxBi4FRPam
mZ/dhlBSvU8AZWyH2DFerpLIYqKqwO5cCsbc6pYOjHnQuy1GYxurey9QyMzuHzbt2uMyeUn1nUlw
YqZQejFoOvDcqEhRUeKcJaDjJw+cqLrrsaD8NxYUvCZTKcgCCBwccdK/f2RwcZjYWYOPgjRJ2Kgk
+BlcRkjzR7RPQdaBd3jnZd0E0bLn/hVYbXT/YS2FCEynV4P/6RLchwrGC2Y/OszMW5DebKxK/tbH
GgkDi4cvRWq8KlTEGBA3pQ43kXjwTDhC0Uwz6sHJf/fIN5I0huTz87+freM2/X0LkulyQg9PaiTk
O3eTrw7ynz5GnETo1fOUgOiu0/6HhWGndCTFUWUY1Up6jDeWAIPs+t3Su78QB8r7Zx5MZ33oZlJN
AlknnFp8Eh9EXm98Zm6289XDUv8FROb8zDh+WejJIwlYUSXD19U6CFalgmzLKvCHhc3kMnBuhQTh
DJ/v+/TKK0HWXJvwhQSFxPiV1yRtwfpDBUZLe6B/tfGhno6YgY0Zc8oFIxSwMwYGVdKHQRWba9Rh
IeXOQ5J3Jx2VqiK9TWO69cI/pQkEDecIpE7RWF177GRZAwfcK291pxH+eLGiM+CoKJfnLGWxyQ9h
RkzVzdNGbxM2syq6XbaJY/fAh7QkPVBegD5pT9oHHmHzmZw3zG46fwGBuIY1tc3cuyeDL50cTgp+
gRFrZ3CGCF5H74PeE3AF9YGNZL5Xpb3u/H/nn36vTBi8pm+sYg/FbzGjruba0jl91zsG6v916v12
ev9Gkkv7mtmV6p6yCSi91NkQpvw7gmLfROqU6UOxUR/AftDj0YtjJaZXUo+gE9dAil3KpzXqkJkZ
QqYxXLPigy5A1geawhqZOclWU3hI4t+jftb+u7Z0BpLP2om8tU4JY7/YFkm/CjLJzJZ6saiywaV5
0F5HzMXmlG3r+t89CLj9IZBEyycKOTZ0AlY64RckM8xiLMp56nv5pI8Jq5uuXh4fEBGcYj4JBQYd
z7qeB2iEhjWxozbsdqezA5ITRd5tSlHMJ2JHCWzjcVVpfeSJ8h6yaemkmp1Fb+/hEK71/47ENBkJ
RdCfJrCrXAVfDddso39bNsk1uQefkcHrf+sQNN6mC6ptQviSUHvQG7/edfusPf6DCZu70vmxina9
cIzFeAmwyyjz/1eyXnosKBZ50JhbtmWetH6hp3BTk+Y6/Ml7GoP3FQghWrogg+3egk6XjALugv6i
isr1wibBX/FuLARsnOWQEJDGEr22VAJl1h3C4VnnAD5vIgiOB7ESv4fnXSboCNWL3nwL1khjfWS8
XQmvj17smXln7+FG6YXKV0tbIJPQIyFfXf/XpaqiX15TYHCEVUeZaPTBrqLEpVNOHalTHNW3kO1Q
hn9Yi/PwYQ9v+mRrgIXHBNFsbCHz8FxQ0tJ3JlD/VxbJv+aRIEMT4K0XXSnEnBaax3sZjYyLwNDL
m7eFXlZHiR0Fsi4FWOTG+gz04WZwyXr5prrNjeiJS2cz46p5clgn8JSmbdOg8E6Sq35KTe4d9J95
kW0yl8mNT4tBQF1c0c+XE58MjTJH8w22eR1UUAcpeEgkkv1RFzlydjoTtwC9Cdru0S7tHSr5bTz8
WqQHcI15L5IIjoWkf4WGjBLEO0wj7twAZ1MKePrMqzjUUbCSKeQgCp6k3+1znoS+IXyQ2vnqBeMS
7NFBdouzT/1fOkOBT06Ie9O3JJTPE4e0PjD4sPronglxWRP/GneFu2blyeKFHN+W18njn/q/dIn2
VtneLCIhI4v1suSM1atBX25DbD6JhD5ouuU5sZMaI8U0XtaBwDjt+EEwu8Dd6o2DaluE0N++OrxN
vFQUKD3on+H81AKq53OwHsr4e4GlMzrmxuKkJBSgh4IMfEeinmU7ffmswCLOb477prxgxXMsKNPV
KcJhffY12VZXaPTz02tUnwS6yEYhkK/URTy9iFnZDJlsKTb+O5G0XJdnJUmf+9g461ohl2KTkg5l
vqEeRUeCmNReC8OGjc/7wlmQCGwePoL4nR/9/wFYHxS6EtXiMeTywAjQ0XodEhSTHmJsohsdT5DF
O/yYEMJMm37ow4BuA9qcR1OCeWKnEnnBMNWPj6tZxjHNmepDw9RBBtZWB+6bS3JH7tLx2uhqU0XJ
rD86A/t2tNdQBTD/j0BImn7MsBFas7RwHNUFKn2wss9eOG4okmYt3itqW0n0V/x0fa4yp7Kisc5o
B2hk7r8+n+zQml/13sgDZIbY2uAwjXdPbn/5OZGODGv8zlV+tcW0oOwvitcW5gR4lwDh6bA1bbEO
ov5hj+Lut0zza52163NqBG3pA24hHmcIpMT2YZX2CVOkqK78Cn1U54GS8JlOcXOITmESvw6kFF5e
PMYgGxBT+unLLOX87ouhwBzRK2+4ibYH2dR3gkOKQEn31KuIrTchXKjnHQTqbZqp69xQVtHDEuD1
6Eq5LypPjiOKndVQ0JnRAZxeUJPbnhYQj+wkcjG+JFlwK7q3rPK4Edo0TuwrqkNDo4h8EMEl40wB
A7hlKMaN5+C1hstUGVEYjJfn3CyYWYD/40bdQxfmR/oH1mTs2dwePRgyObRX/bbpxBH9/X8WSYhu
Mv7v6+eTlWZ30xhfGWACYNQ370EQfA0+E02SKn/c/OhEy7DCs0yTE8J8Cgn2fuqyS1R7bwVcjLXp
3szWukDKP05UNSeJAcNUH12KDmgPb5FXflXO+BG08SlKh40O/XXSkhNo+V77aGZ4CN1knABN7PVf
zpWFW5C0/o+j81iOHAeC6BcxgqDntb2T1C0vXRgjR0+CBnRfvw97mt0draSmAQpVmS+fkpRmUOt1
14TZi16NKIfPHsuzR9z2I8Pnm2HSY2FZQIoHWDWpG6QrU7YSJviKPG/L9VwAiccOgxUwSYETc7Lh
J3hA0xbUtaT17KeAMWA1TrDiY/d5bJqHPiS8diluYNdO+rbW44K21NGUweFOivKesc09mdzECA1H
e5jSfRSbuCAailnX0W5IN3Pu2IKmTe+11i0vy4eh7gBSlBya53wIbrkh5HcMAxuXvUGXk54c6MOc
g2xCt70A5QbhG6pUIYztmACxMooa86Dz2qXZ00jtYSKgwiqDfzOdCNmkSYGZ4b7sKNx003FqK0QP
NFtmDnB9YB1kQTpnzp3Ue2XtW+iUIvn4/zFNTPpZWUcdaCdqrEe96akhpEk2cMJBm4GdepwBtzpV
LHjM5m5b59haGg6TlmcuWxKMbrYxvJGTin66gBgnKMTgKWFpb8sLv9xwGHuHjkeMnkM1pAoXBRCa
GN+6gWJPFOEWVDUwKU6n2fzlINxnVEYQF6iMW+/E6dOMKWaWxqUrURUKGrdXO4y2oVHvZ5V4V8m4
cm2WjYsK3QsJFgoYMhLSOIxkrtejtzCEMe/NYHgcRvWix/lD5d5Uh6F6gglMUcsMj7gZkLlPraW0
+UQtRBdZkDGjgMeDYmW0+58wtUqsCOjb7TcIbSyiZFjDudRrpgoAIXflJkS7FmEL0puSbjeO1W3k
lJ3OIwm02iivnmuqbli82GWQYw7oKGxKYUu906lm3+dCD/9ShLDMs7GiMsOocGDbb3yBsNo9Z7rU
JYsNuDlPjUETF5XolvqNtV4IuKM6kM0G2FVv9R5NfUMxsk0oDQfcMhRETqYHPrhcUQMtHdERLMht
NaE7tzaWK1841FcNNKjJNF5NNW3q8Fv/Ymb8Kqn62EnH5Fl3AwCJEEbR/Q6c46rKxXSWEMeHlmnu
Mp4Q+1izgZL9jNKkI6URAybK0Z7sO0rgIrgqZD8AaznA1Ssz8XiKdoya0T+B6IQEmS/lY6VR8hV7
iP7WAY9lTygOH1OPgLAAnRrmUVH35kMccTgg60aj7onxFbpOcpgV6B9AyPhl4mZIwAn6r6lDqLF7
9VJzDX1YTcWQYL5JiMbo1k0100ngNkTks9GPq/nICd23LqMirX7G6GaBCWiY6q5bTvPsgbk2nqEM
0rNij2q1zY1HCgHPNCDe3WasvG0miTFsSUQLVy7tHwqUwXvT35naYUA8SpgWuyuxLjVCMI5S+k/d
nZdkKurhLiVsQlzClDzTkDQos/RfxupZbyj60TN7cuCeqR70vp3pPRm332Dif6vyQxmhw/fFgYbB
yYUe43v9GW3sK5v71MR3fNOeWZx+NvJg3sEoZEZPkns2vwIa3vAD9YfySrAqVKL6+JSokgpf9yOe
tGd7iq6jO/2LXcSwwKNSHrTOnfdMHXPHvDom+6Tf7By02fCS9ooNuqBHwfeY6GDYPe6FkuZbqMnc
0y8Jxh+FFHeqzV+McHjlJDQVZOUQjMezzPcM8YYqmBl00ul3qi2fgtuNXnEN6fDV4tHWxwT9K5vZ
sEd/gnKQLXfweyLIOYP1bz5U/ZgdVUKuwFzyFjHQoHjXr6xuPFfF9P8DQHMkREzApaVp7gz1iy53
Sv99MqM7jC6XopZHmCAbff1do9uWOXB6LiSdlK2+UqGsjjEeTX0u6zBJlli23AEevYFf+wnD7Sqs
/zxogKveLR4WinOPialLCxMEhQBIny8IgpNnXEToUoLhk4JN/6wUUN+6JszA4Yf4gAj0yYBXNuYh
bRr/gI/yoCcQMdtci1s3UqgdMXrqEqAGJYLram2y8hJR6G00O74KDVwD1aUtT0NYX5BY309J/v95
EtHEtuMRbWl2xv4FrQCl7URfrEX3OnP79Gumnzc9YkvZn/UkVC9ADbxmpToi52n8uY2zDyz8r4X6
zv3pSV8RvWTplc5EXiOok2mT5cLfU87r/32Q3amL+guNJf1OejLnhXZ2etgt5RtjitCvXtoBclOW
PPnVgkiEDPF26PT30Q9Kl361k3HHirnImTfllvsd3WU6ssXWr7luTHq5szF9Akm/IuYB5W8NK3tg
Rh16JTIlsMw+Ic00QfjYS/UDM4H963Xg+Y1olunhXC6ACZBxjLel2pn8pa6ri2CEq0JHLbOxHsA6
YVwRsuqwaLYRAOAEm3lX+g8zm3PagAuomlMBEdATBS0tfMdUR/pl4MXj2MSiSxoTFR/toMTvnlAm
axg4bIh5hfqNzvLPQna5V59AS6DvxwfE8lSb0ZEXQ19gmEXEE0M0ljI9ZADvSlbq2vYPo3C/qgJc
bsPqhNOa5TNr0W4t3k/TEAowJHuaWLuAN3yua2B+7VNmeVs47wh7wsbdkhHO+N7+bBKXLArjIIP2
0/DaJzGC6kLjJGf31bCWP43hScTw6o/JVrB2ZdK6NQS/Q6AgWSOZcyC6tjq6EXnSzUa3UytP7ebC
RLorca4VuGxEvTNz8yachYOGe2HQQgq6PBYs0BalVmen7xyX/MjcGqY4ZE0P5kwvNHO813suXpl9
AwaPBf3gD853YnLS4CmsWR0Yz/2/vWmB1tQZzi7gGm9lEh4D3uQwSyd0bsC92INTnXcZeLvRaU6G
Bx1ZH2P0Qqmn0npr1q9CQ1nV1SNBLPahmdHqj3zjyvv0NfprCrMf/eTUAzSZsW58IizHVTC6T8gM
UiOzb138Scd228FAoa1wsAH+XdJo/FBBdYlilOUN1JquVXdlF6z1Teqq7MCCoqsR3ZQh3G3Hc0PQ
pV4UOBTGmKy8wjmTk7HX+2tNWCnideOfkBU92UrSHg5RvAk6egad4C7MX7wKbzCbjj6x8hyhqQEQ
js7IDjZmjHKUf26dZtfxitHVxCiXrvWeCU/tQ8/UdYmpBxb63R1oR0Ce2FX8swy/M8cCiETO4nDT
bTxuuutHxPMxQeVhTV37QX+IPrvzIZzKxr435L2T8+1RGtBbyBKr30yee0uNCnxofRNMLTwxTJtR
N8rRHtIyjJCD6U8qrOFcznjfLPto+lSKDijMLGAgb7MhjlgNuRJIiHkfnfgzHUiKnG17x8KfzhWy
inf9a805LhYOCHlvIn2RWtJUcU7rYYgBKV619LX16kE7UdfQejmLuBOR15DTwbroLhfGLjPNZ12r
uIqpMA0ZHS4RpP+GAcJiFeWQV8zw2bNQGsRVsJNK/RG8Cli3JclXeOiNiScosevCdJJ0YhnmbwfT
30qexbxOOU5jDvyc6sx5VKhbenpK2H2RUi/EPUEN5OYVGdN7EiWTeD45Gb8v+BXHVHezxQYkyUPZ
V1q9WiuhHccxyXNR955LAqBdX+yTvLv3EfJMKDb8br4UpDouVOTs4KfRLbDQeEw/vdTBooaWkdWQ
DIEdW513stPipwpCtYWg34OOwG3ZIQQJlbP3VFo+JaYP+RYteME8+GzNhkABgv7QUE+gjdbmgPWk
VwDO27T/adh22B8eTaf4bfIJXTBJCJ2NpdaWT63tvBllcR+ZLhcKqTmZz0Lt8J/m3J4qvTldd1Ad
0Uhh+2anhIO0rU2A22JuPPiPoIYJwomcGAWGCB9ssOh6S205cOybSvVXh/Vujtx8vYCHXjUT0Yy4
+ep4IL80fBCcXUw2cUdrM6w6vLN4rj3WcdcZTmmIYSiwnt1KXuhasYNEtCrNbBQsy4u3KmQ4bGob
2bCxdMdKdO+Az496J7fN4YEi5Rx7054e0rpzytv/4l7wtkvsnRl5AxlbKLGV2rDukb+l0GjPpHw4
9n6wS1ZY2Cs8jGp4NIT6qHA2uiPd5jLdBdTNBEydeVp3wmd2CdwpCquDq9QHekLcJst5CNI/J6Fd
iKeJt4eeM79F7eisiDmjDOutTyTOyBFQ8rsjsgP9vNRmQC+k+SCFAYNhhXov+63r8cmmrMHHstF3
IIH2bE/xv6ZEgOs2tyxxUFiNb8Mc+qjhcJla/EqBy0OQCAyDzNMGGS/YeAiMxTmMOf2ydP6/2bfO
Ki+uucXVo9exoo74USEGrEI+gSX+0EeANhOcoBZIirz7qc6f8f2TfjlD8jGdqHqlYgL2xLk/I3Rh
IEZA5tP/j74onCceu21tRE+xnVxt8omaFuq5nmz1ZHWTQ3Ms+dkxFUM82N/5hES5bFkigRozu2s3
yiVxrdEFc2EdQqcGCtMua7MZdwvVblSM28mUe5T/4MYYZCxoU/Btv+kjS5JxFHXTQ4zRyuNBCnit
WoOjXrW8BI2/gacZrdKg+M7Q00Qy+qnAhNWgbAUV7TS0z00TXw2Q3TTTqXdYe/r/i5mFksJNXt0U
6Y85XX2ZUuXvum6kddxv8aHfSlr+FmH3LQntUbehyYePnA5Lu7U8nNPFL2xywn/MTR4Ckckrugbd
sIqQNEIh444CwjHQW2sBBP4aYHvZ2hLv1dBcHEY5fm+iRw7nu3GqsFOJY5/6QCGSGshjbd9bzfjL
w8edB5rmz5j76GvE2yRPrj5DStU0TFkQF3Cagf8erTxjYNjD2QfO+dbkFjuD/YcEmzfYwfEyM/6r
PXtfe2ReptyZeNSGqwCUSwhAY06jD5EbWCOsD78ZD+CW11AWrg0+Dm+AiBFGVJYK8WpHWdsGir5r
4nIAmN8XwpwGX4X7Rk+9aBLA6//liJsCJm7eaBZvIoKGuOzRMG+6iXYS5b/Hlmkh2/D8gyZeMxKD
seYhMunOEcCK1gtWDaetyN2PzFJKdMT65/J5SY7eCNNbTepTJ5itHbN9iz2iEUPUR/pr/eg+5TWy
zf6BGgDT8HnivzZsY3BSN6pNINM0sJqDEhc/EuEiOExOtI39FzFNNAfVT8kRPWrMxyLzHoeYdiWp
o0ljb5vWglYX/wuhwRDZEK2kom1CG52WbzaAqIGzv56JLvR9WDCxs3Iwd6RsZikuy9x2SS7heFx7
cIRnglXyfJvMsM5rOus8kxzOWroA0ZgTVkxrmlNQywm2bS+56vfKcN+JoUSoceJKGpPzh48ZzfFw
yWK174z2NPr0//UMiE0HEQV/6MMIfwy066mBAjuACBGsYa+ADIzhRi3bRYuE3WwDCg60Ub4Jgcfp
OoX1saFRAG6UqoqdjAvJVgMGh4goiqpEVoquHEgFDicWcyD9mg6E2evioO5SOGSF8u9yOdAoD2Ah
udUFowUXUjzLHsoiRwnHos6NfgTgYCNz3yUFuIkoqXLGnsV83lnzdKa9vfO8jFTODpYDtfc0XkPZ
XYOWwXUbBRvB/tsDzgd9Ih6ExpCoqaMTXWxtJnaSVkhR9pce7GdvcKRt5+bYhN1hDGDRjYLWH6JU
JvP8zsFPirxLmOmNS6UnCqWcP5bBOHRwRNl253VIKmyWtdcA2/qKC0fkwcfCZKH54OrEGaxqG+8X
ok8qPCa1O4e9jktHEftcc9CdJkgVldkU68Yn6KApX6w5veglCp/uY8oaF2XeKl/ii94Mgsm5OEVy
yhz7hH5sX7R2vh+IWFBGgFuRF62fwsNM+wxk58FWBRosttRM6+TMYGKP5EDS+rceUQA4r6tAReYa
02PGZD1X4tvtlm3Yjfc+m3MfUBqmzTGiqxC3GXN1DlKBusxcGC9uoV5gNs7S/hJ56CLQzwqgNBnV
z6TqrTGNJS88GtHmCGcfAwuAGHX0pxFgGZVrpc6uG22GglA8FRMpI06NY72ym76H7LhB4F065R8b
/ymxwAwVtClQKp2CjF1UJpSbkfluW7iywuLCTd57FskBeMM2zdzemZxre+EyNxvJykL2T5OJy8na
maEN4aVOq/BzoqnDYzoKcTG56H0JKIyKAOLdmrbAv1I2K11u6yLCVOJoY9oCQ8UOY3xNCpkK5h2i
PVCdJdMK7cGJnIX9rJG58Ws3zfthwVwheVHNoXzrYO7in9gUPFcDirFe4Algqqn6blcSfeY33Yes
YSxZiHMQknPXSrGF068bc98lsNhuGP4txaeNX1avAm40fOSLfYsD+z3us2deHMGRoXIJfJ1l8YJ3
NNt48s3xOOlZjvWM527tiHQ3UnFwH2gFAGShtUnnzY/z8zCDlYJShoXBj6Y3bhqPO+yNrcmn0OeC
kOMD3twzX0DjzmVpjuiIVpG3NVsbPoFzV8XzTdA3udZ8sHkO0GH573k9n2sl1XfSIDkgdW3v0K3U
LRbDdlPKYiDxbIWbxUvqS8jRfl2OOD+8V/gtlFWock3xLk2jxcMCdoYpgT7wGG79ZFBdM7uP5dfQ
z9XOs11QJ35FHKYxP+HgYWebvoQSNTmL+WeDBDRBHKA4HLbDj36tQPbvctY7pP2zE3qamPXR5M2h
Yf1Qju4vWOX0SKgeUc+y18xbnjBnUb/GKDaB7e+dxj+3LCElL/iqROJAqAdrntXX/f+FLcl4uP0n
7yFvjF9icr5sv/qXjcX3xLHPap11jn5msemQhAUERW6hr+A+xAYIEZp+HKamyKdnVzjUaMl8LKnk
HqXdzY/tYG39UTi7Oc4eDEhUkJcnHMfWNhzsiw5Iz/0vsg//WYAwNwWn7w2x4OaBlL3+MASYRCzU
/p9DKtJPy1HZcVkyA0akx6jBJ/Kb5200lofcYcft/xfrImEIcEkFI1rCeCEoMYZEhpRshFihRs36
ykhedlm79bNv5vERZCV9YUJaLf8u9nDfRdfIAG8JRqUO2w85QVZvvGrYTtENYh9SbYYdMDLfgGJ/
m11zrnx5bprxNgUUNIJT+har9rcD8budmI0Je+SjgAMwDESngeOOO/KZvlLk1JCJL8kQJg9UXXt8
Vd9u62Z7pSowA3SuI19VaxjWZ4xFR0Bz9Bh4FDpEqrvYqLYsOxM9svZIBg1JUn3AMws+YdUjdrTQ
NMVTwR4nLuNcHAkku1kj25M7tj71i6OhqbzCuuLxnQCKnFHdZ4MilaIoPhsfqLe5PKoekkLl02FQ
VSYJw5vuJxmc5GINDKpMe1241XMewkP0sJM+NiU7stl5zxNGlMLqnyrX/UoHOeyiKGKWkMKt7h/1
Ncf5oTMvW0UMlPFO2h7FTwQMngQZ4mfMCkG4Rd2MfT2OW7Exus7feEXFXg01F9IHumsWsNbuPydP
IklgzfVGZMcBU4YC029fNbsSLxoSEaAXpvxqvQa8NW/q1BTo+yXsc5pln5UzXXPwtMnI+K8beNGj
Xm8cqbFfaFfduzDwUYFj9eX9s6YJkfw80lULX6IgnNZREoC4aY3wGINO3zbDmALJoX00h+pqucFp
KfI74SgakHA1U0bFmKrC7RgAlAZmIeeLVCyfYNBfjISX1SRvd+oxSfQueRlB8C6L5ZYW6WZS+Ydf
Z4/WiIq4an7joN/Isr5UDsy7efIO3IOMlj74U8jwZ9iZm3zS9ZcFYxOPF1O+ZCX8IXkN54xfMWbW
wd2rG06J9c6DHo/iCMVKBMSKU3j8avpqzz6A9Du7uI23yzDiuTTS1TSfgjyku7GcvLbcm3b+WYxg
9023OGBu3cKI2NWZ+watnYn6UjznVUWyWnWDrb9f0uBfZPaHpZ6/Y0OcSjffyknggUKs5wQv6Yx9
h3KpkWa9HoO420Vz9bT4tNLcJv4tUh92oyEQTtTda2RhUKy9M7Me6+C4CjN/7bHh99TWS2pRCY9d
e8dg7qlwJ+xXrrrOZBIgDObhFET7NcHIIi/zXd0uP+GkNWSMYuBmOtmGs+85MzrmwjAzrc5m9Zoh
Bna0i3N3elCWeksiiWOpeC6aujrRsOQAS8tmNLHyobkeNnY0Yd1pdpFLXBsNR6yFdIzXce8clf4i
hs0b6XA8mCQdrFzkcK7q+kNNWQWW1zzouKyTiSL30+eShH6H6438D1LDePkA9jrd8GQQiuDD11r5
cGs9c37BW/9gCfdKNjfHNy7ILrYVA+V4/PVn8It2y8XBRLi3Iw5Ane19Fotzt2Q8o23OiBTU0zkm
Me9+QIWE2pkV2p+WSzqzqqXCOLej/TT7+bdfCUTfMeKyqQVGO2BaA8mMHXLIh0MWeWIXYtT4jrse
/b0jOuLVF/qvweT/MWF7tki6PXK8lhw8WZiHKATjU9PMIohmQ+6hueorf9wkA3hrd3qf+0rs29ph
SM0biwcfEXdgy55HMzh2kNXSVF6RO2Y7t5p1nLpDwDL2UbHM2LFIbCNKrfaxWhpMC2Gq3fUDMZst
MTp57/8WWfTnK+sYON2PWTDCZNfzo5T+RR4PtwGoo0GmzMrE6ZnGQ7IlA/Kxr8y9i/Z+05eoLXM0
n3jm2RVx9ijahGMdZidyN9KLNCmWY8IJN4kf/uUAvNyGCnTGSw9bBS8pgbhXIZt7z3SfnC7lwtWY
GAvPozleO8mhm3lhpE0CMIdCVtAoNA99UjOyiMjB7ie4b5J3mWxWlPxxFJ39oHz1YzBnrQtAdwwe
ZWP9WIEXXpcwte+7QumZR3/fSPvqTku9o3d1rWEwr+KQ7jurT2TTllR+7BH7FaDshkuG01+SIeT/
TMn4rAUIWFWq9RA7VOsz5O5l8v93SnpSQBFfzNeoWvCSUJxz9maSQ60bd7LS0N9118/hajEgJRem
dZW1rlbSclw5vnOd7OQjm9Q+Crt53VX9oyRU5uwWAxt3IMdVH84QIbsAT0fzaITOr+G3N9uzH2qX
Y1cN2Gdl91O3ok642KN3WDKEeJOM95OsEYvbM7z+IISz4rv7ns1CApn8XxUFhNTojX3TzxcIcxev
B5RU9biKnXFNxMlxQQjpBNDaWpZmLKfrrksB1tSQhQjTY0Dfjl9zMOySKGb8mZ4qDNmOC7NNZM6G
qMOHMDF3w1B86CmjQc1buE5H+2vaBLV39U2OTsLv3G8/MZ7z0mR7AMBlMmhxwpDnB/JvFZEl7v6a
2fSbG3TeUsKiEv8JjssjLRW5Nfwsu0cMBhe14bTpYCvsciJDyj16m6PtsjhFPSHb9XoO0+I01S5v
Csb4YzBQ7Ns1SxqPRvJODEnNCYnZdmgP4kDhGHG2zz9Sh5af72dHRuMr3x6ewlKeowVHe26T7Fn2
72Pk0bi0CJkv+vhfQTapKm0S2epHtgh+raE8j0wRVlWXP8BH5LRXiHNokJUbht9VCv46pQNk6NKm
A01XlgYN93D5MG3QkXghtFaSmWqrcRSIUjzrrQxqUpOHDYIwdj55FmV17uvq2louhsfA6IFih+JU
yOpOMLp2yMDdBoTdUIZ2l9Zm4OMxR7bb7LpYRGXziGIhbv7KcbojWfFZgKgsMoMpbkzxFxRG9ixS
iwZFyVtan2mcBD1NBpswig6FB/omytL+HOXaFFrfmEQCUps4E4+XVrp/fjz47CzNU2pXC0k/LLoK
3vrcumcKF7Y3ZL41EZ8rP8AYmRNzJf18WwjOCMIkV6Fpc2BWDmcLoCEmSk140n0PGM8s4k96D2c2
qr/a7jkkl6fEaG76uxckWnijdx873SlNKL9sukzOZCL8KI85wOpomfGDMIqujPbmyPmp0Z9H/6+9
nRu9pkcT8mChijXYMhrLfZ5SiB5MXG6sPK+YytD1jDhOp0NRuxs3Dk9WzvrUIzySGbOjrvvTKZBb
i3SdNv6WiHxy9qDV5DdXnHpoucZin8ZkjelVhITYVV0mL2NXPlS+9a/OW9LM2+2EHZ+kngKX1/AN
oQBdRbgch3y+aGuJ/vSdF5z80nhzCcP8/7Zm7Kt17Ks11lk2DEGZ7lYbw5rpJnV3veFe7Dq4W0YA
XpU3bmzpyh/mndaLl/YAN4rJ3QNPkydaV6gUsx5fQJMNu2ywg4vKBghdc8kMM+oms6DNTPzcJo16
a597oKzBJYDjEz5HLAH5raOjTrBrQBRxlv9V+PfJaWuci6rIABdOCzNpMj7NhT5WLkJnE4oWykQ2
MBa0FoTXiUNogA0AVyX9SzyEEYxHupCtOf6WY5CfptTBOVH1xtaq8mEtFtFuQCENX3FeBfCTitE4
BQiZglWBsWJfDiPJnZZT035A5WWSanwLMz97TP0USgko4OHkj5X/IjsapGPUYs9OZDSj3VcyPoCq
rHe2x5ShcJL0xKEMY/Q4iKsxM5QGr8j5u/XmF6t0rUOXso4iBOifLUYydUulapY9LTvi3BP54Ea/
AJIwUrUn4iaUw7sKNN8WKwOo5dTdjdZxmpKtkWUE02iNHw4Nd1UbxnPtfPRT/V6VH/ovoJce9d8U
SQKYyPBe6hBkHYIippQap1BUpXZBgqf+J5nwpwCCc/61Hl8b592VpL4N0VegZ/8VIk5nM6FjqU5h
1v7GBIwL7h5Wcr2KJPYpbM/aQ6P/TaLGsNHceajBwgjJpLcrq5ceWkdnhDvkUAZeu0re4ZkZqYSX
5JhDaakiscM1NY8vExglr/8jKJazybsCd+OjGx9pGDjiUVgIiL2nSRn7IvnzBEnE9qeLasASHQ6z
Y9A0W6+L6IagbWotPCsNPQv6/aP/rH9BPpwo2q+kas+ITnoyQDJEvkkBfiyIVrXzjqZd8MuXNMMC
wsVRp6Q9tJaOCrgmXYKfQqLZmjzJp7EgcbfDwm4WHybaOu5Ozl5SJslzqehEB+gFotvMR4SFxiPP
O47H0AZTVH6GkGMxD4Ery9HBagkWpvIPW5AkWJ0sLiIXzg+cR76n1QKMnUHKBjDG7GbPFwyj2Odz
qDVw+pfiD+VAZ1YnFiXcmkcr9/Q3MKX2lbmMQ9qT39VXi8qyzREaghvedg3/YfiaiNHRl68i4aAp
f1GOWzP9S0Zg5E6xN0LIkHS9tRhhfAu00irRPWRuKLeIf8eARmlI4bx84Yk8cLhYaz+M9lpRl98n
1WPmVY+c1o4wQtlp5Glo+uPcDwcMB19TmhymytlxVzvjYoXP9QRMoDrVXYUviLGr99wnoLzulxFj
ur/jN+TD6h2HUK+dsJn2ALGy6FeA00F63ftrWL5ryUXGADfb5Vq/KK71E4zOE1ekYtOlUbROTPUw
2j9BZaCTabajCWm5OpnjtWTwwdexWxOnIDkhKkyINNyd3EIdGtb7wQ9NpuNHmxZazY+p054T+y00
gENRvZPolj05Bnz3OmXg8tCxU1m0JXmMeOnSFhl+BECK86/5UWF2MsRvGVzdvFxHdG4GIYCrVM1h
6PsStxHe18prxnUQ0/gMZYpX79PiM+qX21TORhB9TLrqCgjTui1/9acTRMk1CMkLkJ6nvit3ffip
SrmxcOQ7hDLUZb6XZG4p8gF4WLg/QWvcx+aL/p76D4gJTuftyVgGO4z6ljFBoriJQr9dXQVPQfw2
lFT699CLC0i/D9aHXv/GjbRelgTeaePfzImJ+/KEkVU49H1RCARyPnb8n3lb7/WP4T7rxYUvoqud
zu2eximZrq1+rLkbhEHCHjMPmQ1DpmcP1J+4qwHgyrdBRnvfTi58i6WK8AwSpdK+KhnR9NnpBzYQ
C8LAEzYjeu+/+n1IRTIBvooedTzeYYHZ3+UYAeBm1sY2zR3OaDJ+18KzJDf3Jkw9c6px6vBs2YPc
T4v8Fdnymqbqa06QAtvky0BRdj8NUjrBmR46tWyNqnhIZz/c4xx2yKm0QvwkeGkSD5w36ZFmE54r
2XgnhmJbjaBxic8w6+WV0oO3WvFt0aQQ1os+P6K5qZqXtDTRAZGeEdjMECrrvYvwdOU0/SITNak9
ohHvzyk7PdoK+AP2zzyhM5TBMcl47WfrK7PVNQd6XeYZDgimj0I9EJixsi1FmxvO1yzgYsq/wUXv
YowtcDWMxZPvccIso3Mr+g1B77sRDYnnq3/IXJKz8jI2ntzDqsDlJ/iUI8R+sjNmZW79QoXMtL1Z
6HuQ59U3JQdedXE7ziPpkm1F4kNEa3p3vwwBA+ZiY2NuLRtTnIwaSoUxfTlg4tmaXhOiG6O+QtYE
Wykk44k4g2QtJizNUCtPJHqfTEInF3qlpg0laYZWZgBHlrxMcrmo3nhmP4b1Qpk5Dkc5x4exjbdK
4olsposwGNQb3UEO5CuH/rR3FumfR+qYLnXMW8XoZM4M9ieUeFFz64zkR/WUPnojrWk4I0I7FQnL
Ua6YkTC6yLzlvNTpfpmKk98vT/YCVMqNrjp0vQLv2xgpJBEaeQEac2MBv8vq7nBhRnpLB9EJaFoA
/vCsVh8uv/QC1yR0w3U6q/Oy5NvZhIMY9O2T7bi0T9T8D0/Jt5UEjH/6NUTg4+S2D62b3/uxeJFD
uzWZFDNKsLAwsVME1XMQDs9OOZwzJOymwagCU9Oqi8xbLMbjwK0ESbiuUsJ/TTBPZpf92qI6+3FD
gCWqxzqqxl1jfPQQRdE5uW9NwypgFqbC36P4x0VSk9HUdsjeBUROXxg8bb4bOf56BEiHM2mUijnD
ELEFgu57zoD/TqF744D1N/qZdumFLcev7Nwkb14UIWtti8dItcc+V/edSA9ta21MZR+57dhxcCtN
0dkY2kvvI6zD+nmIcjoGI8YI7toullpOnr36IjkvRhxgG06rS6hkASKOhKxWP8tGWTaH0HK/eie4
i2NiNNIOmWTGhNCeqQz7HpuP4XJ2KbmNljve6h5FnlsfuF0vcOtB3k7tpvPlHsvAaqBqbWKUV83Y
nqucNTyu6A7jJDdRr4gthcfWsTOOG70LWqR/FuNErM/4J23z2YCS5Sxij46lXyek7rSQUdeFmLFD
z+V5mcYHvNDQ6YwieQ/nGohDv49mLd5ooNxhABmRt9lE9Lqvvt3dbGJhTxLGrD94zSEnrgj7P0QU
CxY9Y70Atp5dvtOw3vWp/HbGCKwpL33EYABkZUvuSOki+ClR+ZId7KYWQtzkLmDolWeWxH6Mw65B
skfYD10BrBtZREaJPQePbtq1e6RmPLse6fPIw3K8lUvyIAIqx9mF3jRsm3B69KS8FjwpQr2prn7P
p/kQu8AiqdNg0wTHbByffaSyeCYehszliEJna/E2Sk5wywEfwxaa+O+97Z5Cazy1eXoZlJbrB2Tb
I031xuDgusNGCVqzdmqcIuGQzmnUpzK09rNnf8+uAlGZZV+cjVFzquFhjt2f0PuPo/NajhzHgugX
MQIkaF/LO1WVvHlhqNUtegOC/uvncJ52Y2e2W6oiQCBv5kkqmPoBwJ1vSR4TK7y7hf3etQzugQtu
GWEcdOU8Zda4T2L/2Y6H8xgyHhPiJW7CHc3aD2AHUQ7QEmtcf73FUH95hqJC/RtMKqNVvhEtrGMr
xIUKi67BnRpNJFyqY9uoi3Snx8D1Hma7e2zj4C1AIs6r4NSzaw9J+mpgLhGcdij75dxk4oqNid/N
gA1d1b3hPDsp1G23i9YUcjB7k+eZLXJtZ9Lf8f0YK5OODnIrFEg5HR73MfstihrFwoj/MGb48mqr
O9RcU3sJVII/yqcgk40T+7SxSSPzQsUvg5IM7aerf0jbtFcvZq5DMddrsLj+wS9WLwkA+5UQIGtk
ZgMQqrkghvVwbAx9rhoch1OimFQ4niZ9vjRAteGPM4UcA5mtk9Ahg6yW5pLZy/uHaUzrTdgUv6Ya
/o5JfSE6SsPK2MPWdf2JQ9j/HQpb25LDX9uxnQ1fdkQodXaeS8/A5Wo3zJ9lq2nbbJD51DTvEDtd
wI692vYK77EaPIY4KR2twvDabUfB+hYuwXyLcoOJYlfHnPC7/j3Pa+Mc1bxDtA6ObR2etVZ7v9Y0
njm7MmRzxQr5UbZgZlpUMslCp1viQDHMiSzYuc5dDAdDuk9t9gTLVmofwOwDjWNQ3lE4+DkT9yVn
wtB65WfUEKcsbfNxrjPSihbEYtuGS4NAa0pwc1YJa3jyuebHWfDUZBWuoqqCO6qrW2KVNua7mWRV
/jVPHSvLD629qSu1jTL3iaI0wB2iWRlV+m1BQwDh1EE5mhqNNNIwywaILq0WsvAiv4/tuSjsm6XF
3wJmQOQXD1EK7ZghwbCuWzqCGsYVouHwUUxnFTZnAo/Y3/CtNfuBHvdt03aEX0P3wsrGS0fpUdV+
BF7wVGGpaLPihn/gYS4zpuNaxRirfOPvrMcPj0VIXHfr5hU1pB0hF0XlqVcsPHL9Yde+w3Bc37mH
L/yHB5SCR6Oh0JstkYzHvTUIxs/zJ+L3VQuIRRVtRut5sIhCxnpn8RO3E4hXGhpORke4VEIS8yKP
zl6yD3hAfgqPd4WPnYqH/buO7e+4Z6Kb191jQwde0g//tGlcq1Z1PL52hBAPWtFnWMmIoMxJQVKN
5AL4y9rmGigUHgkhpRMb8t/bBdfuzsU6Incatt4XTeEnZTHwikOfRxESO2jWPdXx5wnK23L9sf36
Lc01fBIKhfoebTnPdghFej8OtYHzAUqja8ijoRWlEBw+OExw+CCtVtv+tmAAlGQFYy/ETDN7lRwz
aR+7cuCd32l+/hx0+Om5RXHo5orh6shEO0cOcz2fF0vwFo7lT4qxMih7FI70ZTQ0d2jvkLfQwiuD
uiHUjVo6NA7TUcPEx3tqFnpVl9uXcOjyvWSvhs9hfIGU7nYyQXeYLCRegMYvKpM7z0UWdoqMct5m
3w1UrsrgmIlp40/dS+ONjA/Kp9ikxqHQdLfPTfqaG2yXA1QNsP8sao+OUF1hi3cBptiYFnuftktp
ufae0dGTIdqdk/bRPuTMh29r2rSGeNKqWfSA/hDJ+SGJqztNBi/0S9yTXN+8MHuyKLLtKoImMyKo
MXX8/QKykM93R48kXMHhJB3SikvlAOD2LcBuzsHFTMqyw6uLRxClrE/HC/jOr4DPQNv5ZzXrmyXy
HwEFGqQxfD0z5s0MjdRgXDYwYGTKYZD3crzmKKgb/uMR6WUhDjjmzeZq8UOKmF7ZxUPixU8Ry12z
VCQ7Tu3oQ8YZNRQm0Y2EDKCdVYelgjQJzCfPHk9JFOwMJqxHwT2d/Ohry+bkUq7TZ/ScjQ4limaA
9dk+dM78a2M+5tFFl7ZdbH8LYkLm5zKJ/zoOeYbKySbsYRJBj9xVa7Fr9j1qtuOToaHOAkMo5iF+
HjFFD4WbHUWM5A8qyeQxNw8o0+j1I9Mh+jxWWodEhAZyKV4IPjSngpPww9toEPqphv1UsSRYYFPS
EEGznnODI9DcAXwyZ29dFCkin+zph6oG5p8YAJS15t2wKUzgu37UHjyjs7e2i5UbTxiFO9pdwpHe
O5cFhjqDexpIM5ZDzsgnJ0/Jkfdg9OOnL1pGr57AYD48tHG7Zfy/M20axHvNGBazUybeugKbTbL0
z83OZ5u1JV45LFMG/cBTeo9gf0fLOTJIjXFj+8lLXPg34hmPhV3xG/k2lM+Rm/FUoqyDLWzXAScv
e1bJeooE70ZDiY2nAMBX4LYPcbGAfCW2Ed6GrkNtrKHc8CDMMf/DdYn8GC2c7Lq2AbgjIjEpzKPW
clewXkEaUjsNkq0jqh0n08WQza0oxbOaEErm8DjG3iH28gNOgWc8ntw4JM3ANLPuNLcqLPR66wA6
9it/1ypcmXqgkTfuH7Jofon5RWUXn+tm8aEQRottJI4Jb+lsvvI0rpOm2HRS05E4Du/FzCKhBSLV
8hDIbmtyoujm6AY4XD33uBmICsFAXrhcUUQaRQMjSFV1rpd0lgzz7dQwIXMyec8N85g4ITYj7zim
4UoG064WwmBSaBMGJaPCsZ9RVpok+2ki3J9WciTRk16Xh7PKXFp/kKImHJtpjklx+S8TZnHBl4g5
7CwHRi9F5O9ko/2N7ueD6qYrLtyW1i+7xzbSnJlJ/PW95DMvsN6Uo3FIOcWRsJUo8Uh6UZJpSm59
yB+NkWyjCD9plGoG9tBNt+aQp1zy62fBjmjTlpBmakTfX/DLdSvtbRB5zCtKlBNRzBOf5/icJtNz
kESMoIfXpvRf5NyfR7iTvKTk2eIcrAz7n0sbPXAmznqpqVa65T6mY/alwPnOTYwrnSWuuW1uPWR8
yOurAO+WLsi/trzO6v6JiTns1+DiBz4+IHOX9OZ+DOlFcysFg9M1BiznUX72BoMhVsPkpJhdLo2F
ftOlACDrYwkfw+orpQ5vGNPHngvN0s1zkza9wfSHAPtXsfcPIe83XoQen781K6O/RkdoUctbwFpM
/flV+JV1LVMUfgYb5WK9oNE5xwGYMWqsY+83mdBUqyW66lRvDB2AP3otChAANnjVu1kUOy9v7pXr
MIGCJMH1CN+N2z/Bx36H7E91jXizNetXgTguRk56c/Qk6/FkV6m1ycLM+axdzmVRMz9YNj7GyorP
Y5u/tTS2raOeLUD5pOJNVQbH0Kvr85wFyGtMQVbao27MHJcyC2OFrACo3PKIrVbFL0fhJ8npjqwA
v1xQMqglm7a0kZHJLyOnONdU87A8R0AVJrEqall7+sRT7YB3E2wMM2OxrmPS0FnUoMaQxw1OLCCQ
2Rm4HNxyo3dPXMG+XDmYgC9MVOZRsWm2NS5bmEjuLF8V9xQ3Gvdua+8jHMOkpdg356Diti+PaY0y
0TrZOeN7zFX0wVgS9bCeUW4HDTuIt4Fky9zqtPmwR6p12YdyaKRFsnebqaELtyVibXpAbmfCNHlw
GNz0UKfeWwsnPMxR5y2w/Jt+QU1b0fhqWTMdLGbUDE85uyU3/X4bYhF2+p5yRhO6d5X846t4IgYk
z8IWR4w1WB4ARD/VVc7JpImOkRmGYN9oXK1VJg5D5v/rAtNjdDajhVMZjNvWPUaleWt8fWprHKZh
Tclq0DfnoMfBm2b5TP8MRlVrOJoIYKFKUHfD4bfwh2Cfsc7nIIPy5z6FFqMS7AlMVzT+Gc9Y4r5c
kAH6n+koOjrCo1QEPw4OJKhTlFqGXfvsc6mkkbTD6SpOvN53XYTbzYindRbDiO7t5MfDkbfSJIvH
hVjRZAGapwGKB0xOTkfVKnf13c3FHsWFZJ4jfhv6Oa3UIfHnvuLxOjIj93m6uOBniWQANOcnI6AZ
KJyTmwlqg38XLxo1sQ5bKxJFeex6EltWwcpp/fcwLu5TmO/w/5ytKN4lWXWZPTyaxWzDGW6wYHay
f3FibOxhY7obJtc5ECu2C4/P5LcwpprXFDfmZIlLN0V77BwK2ntJ/3NlXqM8oYpe8PbBPptziti7
zESPjagJUDfjg7AjGFjLtTGNnRdKdfeVFdxUlF87+gBgjiAA9C5osZLB2N5goWxU0ft0Umk6A126
oXXiHPNE3cfO/i0wn8fqKqlkxBaDqGFz9+d1GGBn7rtwQ5HHemnqSur6ua4C3ppLctNPaC02g0+n
+2gL5rLOwByUaHj0anAmaRrgAqO3pyzonMxyXaQjknL0imtyM/jN+5gW52L00/3QUN7Y/St6XhzL
Nm79mzjJuRGDjdpiuZTVpUMv9RhYzEW6ShI4FCpovp1QHBqRbYOgONDPDgzE7OhxKiTUAirCSw+F
18CaZWB7A13FGZkSH7Aj5gPhILXKK/7nqlwaF9zpV1W47XWRXmdUqiAzvnwHwumC++bp2FrFMmgL
b1EU3TmpP5cGegOyMXlcM381GWjSuvTYLM+RJAxNJ2GWVWsaTf8oouZvSKWvZsyC91yYLJb5Q9Tq
3BEHm51FuufAEvmARLD4GS3mY9wtLpYEKklcWF3NhPwvcWPD0gcc2IEZthk1+LPegFB5VLbe115x
caP5NydaxlTTYBDhc56m5szPnDd2cE9l24GJcDDF1+WzjOvgMsbRdmpfVUTnFt5KIGOP+UxPSxff
y3kCt2JC31vOJ3lhAgkYmBrgJSU82d+DqR53Oq5+s7BgFVK72zEVpRiqS3/sxaDJLhk2QGDST6yp
5yqytx4H/eVSb8bGRpqMqahcoVl8LxbvPwnNKEfQxrOn2nM3Ge+4RLZeQ+hYYSuSNFwaM6pNr09U
nO4IGr7BFTmYIsSZQLaRlGbVAvrE8wpN3b4uD+RUEhTnTFYYYj8Mwb+s1syBURRi+VQEuB4SUPx8
NHEc7HVr4ScmUZQRFxwm7zym444V9rfsI17/3GwKyoNdT1Ceh+FuBeoB3xIPSl+YRMKWhDZqpTY0
c4TJfo6N+MnwFXgeFfTc2E2GrJUH9CgUSCYB04Z4UnhUgUfhMtt0RNBY3PtJll+lYO9ya+OGu+Wt
g7uwKaYmuUDsTgjoq/3sBTh0/HneRIX5NNXldQDvOtBt4gC/tMgcrhFGoRVY8HwwYJl5AlDXM9gQ
ceCtbXrTN1S2Oofepu29MXEQ4pz8MqfwoRUx0ndViscYsArWKjpDSuD/nNxvoGvpkhBluLG95rUE
iyVgCrevPSK0x09LJIv00vCgs2AdVkPyiYUByypOhRh3xMqxXO7+bNjOsjW0oOpq+3kssT2PHlTg
8t2lrIG6Ze43wDWwAzE036DAMw6TDFOq6JaJlzGkl2IctnS+3VN0J5YJcY3sFkdYuSrEQyv/U2v6
3nOy9SJPD2lafeeT+RThgMAyzxx8EcEbb5EthueoYHDH5vhqNx10T+9SuxNaG0YG9qJ0CnZ8YPvM
+tdwlG9l+UE6AZ2ZpmH++IMKrMs8/kAGXJXiJTBawEi/c6I3kx2+KopcuGhfzSTkcNIgUEZvbCJ7
sgzE950H6UOQRYVi/BGvqqmhhd7bFoxkM57IRnKVDy+SIP9y9fJrIIP4RWx/WMIMb8PonKsSamPU
D7tQP0OLgtIbxdcyVncckcz9K1zJBEHGXr4ETcD03j4snwjOuVPOKnOgfjrzvNO8+hg/cKnk6xwS
fDcjWJ0YG9fawo+9Tmt3oYSjGqBm7HLPeCOleevwQXE/J9fsXMLUWNgJ7EyGx4+KpIAg5fFxS41D
ovzSif5r+kQ8awMkIpjnUwDl4+z7FfPLyN2rkL52i0ZczOiFb+zQxh9ULE6hpi6hp1S5al6J1CIg
+AfASFCJnUdvdC9OCdqxmJNiL+fmKxOuep0Vbd+uIHPGCToHzoLWbCXgXJS2Nmx6h9Jift80Xr/m
bf4DxPirYWJNIlbeMseiNoUGPZ1GZ0zoN7vM31Tr6pWVTqjtbae2tWM8pMQWFXAo1FzE69EL10Yr
0f9CtslIp3vep5sqr3et64q9FbLJkpKTXVPvnLDm0MoX5layBlvefPqR+Q0mdTtGAUVHwWMaDj6R
9Gml837vlMMeh/gazg0DOxJ1Vv8qybQkQPR0Wt9lhzHE4JocXny6ab3YPJXleNTwDnkUmFQNXGaz
+YGp+lrRcqv5M3KcptrqP1CJ93VNM47lRS9xPj443AJ8TS/OknYPL2UYHrrlRWXg/FPGOfaGoyLA
yCOZwn2zg+zbmt+FwuLWW9ysqh1OolVEuUWsEBujr8jO/pZj+kvgYUXZMwWzVbZshPW7ny+rj45O
klHprcEM6yYalow4ZQUDht7+dpMFFhkrMmk5MUPIqMW2qkNC2JqQAq/c7ZznNy0mxvWUkGvU/C6D
QgEdxzxS3DjS9dN7GOyA2Ij0W1ugJA3O/FMZn8kenLUT/USOsesULvKMAFY7UEldthyrp0tbj7c6
FEeHHKyCQLDOmcOz+V64Y9E10DrbjPPvWOR3kw0o7rK3gdWx8r30GvXWN+VY4aplOywaeGXphIee
dqGMj6b50wHaWvIVXHS49Oa2KJZqlBf2e77kQMWwQsAVdry2sbYdekA0Dn9d0zv35dFHkn0kVEMP
OJ4MCs3WZW2+Ssp15ilCpwU/wCzcTMSwlV5CbUmjt520Xs1CHua5Y8+iQkSUtG+UavqurZk2v/7R
wau36MBIf9O650FYucuwEjH0KW3T35ovbUN82Fz5fv4SafJ4gD3QAPhZPEdTm8b8Z9UxWVaN/B0K
HqCqxCyKqPuSOlja+4Xe1yuurjgVXSpBYu+Mv5xcO0I45x1fdbgSyHYwsMnXBtPQqTe/M0KwC580
ytVv61PSygDLaSUAa4pTvI4Er78b5+CUMHUemSyHbsI0JahfTfKRUCBtT3y0hrvtIutX2vGvQ73h
ESrlxRtJrlcKRXbZ4AHMEy8fNsrvHlJqUIxmPBDmpfln0Psyb06U2FtbEHWdWPq8nD+FR0qjxPfs
xTaaPOvJ7DgiDwrUC8bl5cuYzEfmfcw9QN+n4J6CmYMLo9+UhgB/dv4mOaTC5TrBTW0P4OpI3x2r
1frxjOEzqP19s9TeFw1QOg52Kv3s03abMZ5po3BrhfZ1zKc30wk2WLdPi2oakCoSXcuVIuQDbgU9
U9z9SzvgfZlxAtAsEWMfpAGsl5JNOLLxsSsneFBF9Dhb7iuotn3couyNdvlOLIUvzZlzbqHl+0T+
D/n3wlT8HHJ09OEdk2EGoUJLuCiwow4dB5uk/fAGO99ZXYlzjbfUMOS4bFJhbKzY+Z7UBAwqHGAy
Zzd/Km8h896hpeVTsFb8QuiXys85uFjuIe2GPXNLh6EoPi1J/42axIuidjfnC915NvE7vK1bGgQD
IHz8ex18E5ixaGlh85rwl7cQlwuvHfaxrua9jaRBQkTzZQ4DRyEYfpO6pLaFucSZf5ZjI3LX1efF
FYw1YGf9iJXjTk3ij2MEaz8pfixD3bgsSp3/UNTxbjv+toqLV6W6cKfGQR+NuLunKr5PExMWNdC/
WEJAN4KTr2lJ1iNQcW7pH71DqikFGTU0i5tzvJGoOHjE3FZOZ/yhHIjLloMmMivcgD2TfsgcbWlv
rFY/Q/qhbcUaDyqPPgcXXGZSU9Ni/LMCdZBdfTSbwgH/OIdwCJNduNAndN0v9ed0usK+gplDUWdb
1t+JyvJVO028Nbs/Zug/auYhq7CkhzaDX4rjifYohfnZy6MXOgLa9Uhk0mgRoM2+xYwaGk8uQ5vl
+IiYan8SLd6GpmIz82ETlzjUyyH6dBYCVOaPpNFj8J/G2RT6GsnxeVn2sZ1+qtC5h769HdyEtwhp
OicAlJKpAFnpj5EBPUxI9DZh+Snc6XtIuCPI5NEkW4VDiWGySb30wTMBLE7oFVYgv2Cz/yxtsMvy
amJ6wwYuD2a2Xy5SywWm4kq806HzadAxU0mSmbHPEuU+tR8ClmUT0qGBYeAaDh4IPd4dkLGn10iz
7VAm62OZgRbb1GeJMZtEV3InZHMOeO/KokUu5AHDwOaDqqeK08Tuj69uZfeYMPnPTCC4OX3GpaQ+
+q3/G06oOR0Ph0NLXeeYD2FSvoyi+TQKd293BY+1wxvTH/ciHKmOa99ymR8ZVjdrV5byMmL/gyJM
jnyCcMDVHn2/KUAL1h3uSD8zNpmrn8yye+V+9NRA4hMFIJNkMeCzTFwmGdn/onGy7csC5I1tjHD/
GLA1PMLUT/sYpRS17I1xMhz/TGVddxCquedulN9chP9YYpWkpHJtRQQnIAESiLWaVQZba6kbjntw
HjqWF/LHHjCijrAxfa3rZZssCKZ5dFMnWX9Fhn6pcoovg5K1YPrBHuvrHojruTbNbzF6VyEq1LoW
HaWRZIBH9ezyqUakrRfjjk3hVfvOpZ9NujPhr6V4StH37halPbhYQNTG1XfolWe3jbm/V9VTi0To
zxEM+pZXJ96p2PrXeda/5ejZ2OHVMnADhg1kNzM6iar/a2pQ/hVi/WBHFJmpg1VU3tHIGp6e/K/X
Uk8d50QuC4sl02xgQv1IJT+DRHgwOoY7aJm/ll18myG4flYjBhvUeUMyEORWOQwuFoxg1Xq8aJZN
HY/VL2RCEsEQR6FlWK/L0Wos3AdnsRCB9iIp42wr5W68kKt8RcKik+lDEQS7aKqPiPnDijIcmhoz
kL3pZDJVt6wTOiFw5KVejCJv7HkrV2K9HBUn+bZlQmhl7UvvYF60+1cR6hu9vIflAe4CC2mUo6Qz
sElRQiotR23SgGWi+wl8hPA3vtYfQ9f8RDL/O3QEEYQLpUp0l2DxARljklxy2V4AMJIsozcGgRQD
HPfeuOe8XlnOX1NwPk5V8gcQFT9a478XLkNtMSncKj44cD64Hh2FAX8E0BBlpGIrXUs6Zlf2NDNV
CZ5Nt3j2Oh9bc+Q+dgI7bq9H2EmYPAMs8GubjbgcaEOuprsH/DB2csx88UlO+Zn9GPa3DJ9s+Hdr
x24rdrDguUMRKygg2YRGunf1jOMkvQbVcJ9jrtKhFb139kClCjMlECbNG47aFyJMt6Iez2mPl8a1
J6RrvMiNzQYXTkejUREeXCxiecx5xY6NNw01aJW47Re+fDD4g42BdNhbS8NK619qThkhVITl3Ggw
3K1ScrB5+8mzgguHgkBmAXMGD6YUHZE0eUc/f88CYoCT01AXHWa3sfeod8dumBvPGUZYuxQAIUzK
TLv1VMjHHgtUFJvjttQeVA/B/63qSTfRis6Ir8adNzAhWOKRcptxo98knvWKDSSEvsaJNuyD7kzx
ZHfwrelsBs6fCV7m4CLxdoSuGhbn2OFcTNtXJ2OgObQZINRofEQcf696qjTMHJfYmGsG/Ja9L8Pq
QwF2il2kDR/OPzSfNTjz9TTEjCmY06FoPMjB+w7m6oalC3CRJ1+W30rjMF1ljsL/HNJmIRmqpQ+t
H6Ae5ouv4+TxOawG7J8re5gOU2wesbjUq0SB05jrG7Z3nwa1YJPM2V2b8XWxxllefNUaJZqDAjGb
cyRMiqucKT80QCZwEHBqLxdfMD/SWTXNiwAwxNZJfQJ1DiXfnymsH9bVMR+N+zKi0HAyFEaCYGJ0
aUAMbVIOxm3q363lPdB/BeX4JLr55k5TAMkPCkJavglCxtAsbmYdPIxTTAUFm0NpZQs1lvQ25wfG
UMEz7/gD0XAa2vMvD+uXSIYdwuudCCrmn+QiRh8eDAVdDE5Geg0WWW652CKGnDtd3EvExpI9etmr
w4bwnjX8GfroZOM5I161nRZn45T/SD/d9sG8ibPybnjk9woo/EiJX0GcYziIvNcsRQJXy1dCgu9Z
zUR+vAyBIoRAEyjjEM31UTp653GkKDxxHNoCaF5BeJKt0uLNVVsOu199L2vnxWn9j65Wv8se2SEJ
LiorI95Li4lJNi3NFIzcPAmiJeZGHETW1Q/ix1E5h6HGlB+NeKMs70k44Z9wqJ4bHf0RlmT6zvMk
q+BQ2IO99oIiAx4B2qFvevqxep/xAfygVBVgk6wrjy+CE+l42dOx1RK0II1xd5H5mcmCVVxOCUOt
NJPptttVRXGsBYentAMGoHT4sFw77SSstpESF9ExAl86qCzTx6VEXpZcM2+ZjBKnBM4ABIFH4anH
POeiGJln1hobShJtEgmjU0trR4yRGAs6QVy6/+wRSujyT/w024WG/29OuEY70XAMlH+L+YarkXcF
dplnt/VPRRi/1YTry07i+oIWMooHJI3TZGdHK2cqR4JAMOFCyzgs/8xmYtVP2EbcaB8MRI/1fCzx
D3uye/Xt4G1kw+CM/dJXHIRzjoSh4r4aGG/9okn01Z9o/jZKIj9exBBG3eouvaVMN+bM/aEXm//f
g1UFIa03xMIj8TS50y5BIgPWwW+D+T4QI2Vn5C1xghCajnm1A7UrmbtFQ3+ZOShlMSMHzDCax2NG
jjRLEm9IWCJwOVU3Z51Uj6rxro47A+6Vx6UfdlmOCCH7rJPXvBPAMpeXosOvlV3xBoExLcwL1NxL
Ro0XWPJ0W7Og8I4TvOtSee2H/LkiebgCPErdZ6ueSyt8WG5C/tjvlEtBgXA2jHS+SnBhIzsDr6i3
MvRWomaiOWTq7tO0GyfhO+wQ2jzCp9brH33+AJDkz2OzJN1gea7U8iDFcUSSlJaAMEiuMUiW5TZS
NuPPXI5/Ws693vKYN90rgjQtCgBi6rbiYJ1eak5OiBA/dmqSuPKKvevmH0nNXCaWZz0MdIM5977F
Kqe6ewMlBufu1qA8oSfbWOXd1k/V2fD4HeOg2imKavBauVumQQQihX8KpybAiNs8ZZJ3oeDa4JqQ
Ahzqp2HL95jo54ZScISpb93KN0Q0ZHY2+2lon01iq6A4kqcKqYo9lYeiBHhR10/49kDFGqCzkWuE
d14O0GUjTlM7XhpNS4KlgJUQj11N0PVzPb4k+fCtU2zjrmOWJyfx/z9W/JtIKnqSbpGM1eJYw6Uj
Ack5gc+iMh9EzU186NR0qnOTmy0/V8CrN7KBxpnWZTKGs2i7t0ANez+BZsobgK4Uvmsnc44lP/Ty
IMs2esrnlHfl/LeX+S6wIuw8qntfftiE5ed0okDFZVRAQpfUgDz4dfitFNGqEHuhXxbcNaAlrsh9
7f7PXUZtThzajj5kEl3HSP10ptzmtn63THqsjUZXD0mUxVxOyuFYBO6fSStkgYHCYqc7D1jUlNE/
cN486YYDjDNXbxgq9nrBqZXtjT2OVMRAWh2NF8pyXz8ETnJ1DIXlRgOfNQgtbUFTjBzU2oHzTvKD
7YvXV3sNHO9jTgwwOU21nr3oX5d5TNdaIE/edGgtrlPL7TcpjXUp/ZNlWwcrZiqqqp2lxmedBGzS
I3fKaXFNmEZw0crfyo782VxbXHip3mbu1tzLgtBgid/GiarneYxPuqs+KtV9lI02VmPcAfkzpcUw
ui2v7RxnILZtxotd9JiY1TMDODSE4cN1xD3zcQFCpn+Ix+KWtN5LB4CFS7qF84K11DvqWZfR0nSm
f/PA3qc++bgQ92Zge96+BIyb0pu5EWRjd2ErHgWFtNaM4xjDDTK+Ud21w/kG4Bx28qqAbt8eaNZJ
NrNtcyMuHH9juYiidZ6OpEdByJlhQg55pNMAdtswy32nywNnUwoHOcw09a3HK0WFi36YMrr0RrEh
yATIT35ZU36JJYgWu8ZnMLYoRx7qxuwPL3gdnUdZS4vRT835t51PCY5kom/R2XIZkCrDuoW4QnP4
m13AuDjCET+bSb4GC/zHw7rZdeEH8VB8I0xkKrt86IVzcXj1jAxq/SDju5xvjmZsWFcUT/acxfDM
wduPnxo2BD17L5SZHr0G8/7ETsv8kBJG+9QLa8/0+SvEN0Z9xl4MvEazgWMqxXrYr2S7oWfy0mXt
tp9xMwfsIR3QLGgE4ISArJX4VQTIdQE+wLaJ0g6iLXayZl8q5+bWztxk/DH5Vcp4qf3soqQoUbcw
AjB7CMVIo2QOcNCCOUUybChtmEYc0UfWDLa7xlylXgy/xbD2As1iKJhBRJQm0HcY41LMWpqkYyIC
bJrsxcVMem/6Lm28c0a6mDn4kVamCZEJzpehrfvAaqZm4dU34+ghMRpv5VndNYLvRITJ6XYetCAn
taAe0wPOICC37SeHt1LkhOQc8jfP9f6WAddjjrR9ltawPfh26tEDbD/cq7S7OU6JSaCZztJSu66b
KFfG6+fE27SN6GqrYHbIXpPalMw7jTmOLyS8r/m0gLE6RpeJwvMW/H8KGSQbVm1bz1WTPXvDgNbv
oLDZikRIV8y0VkJH/X8DlYW4DFK8qwGHnj2yb/XaKc9odQ9GFv1YLZfiJEK8swTA9gSNLQ/Mnbao
6mkG4qQZwK21GxPUiiY1Lh6B+M5mMGxcqblixe8iKW+uHZ+aQv7By4CRoiMgbIsoOg2qafdESTci
8NDMoadeUwrK6Y9ugSpBSiR9XLTuPiqpzURxr7YlqLD7KKR/tQkPIIDhwtpXuV6AGHGx60uuF4Rw
niXbnnasV7sV3wxOCJJkZr2Vkk2DOepzkls+KU6TIf0ILxUj06Gt4M3PYBgCtLeKhHsTbGOL6lpo
/1sV169J497yqrmThXRYf/hEp7Q92YX7pPkNelGzh04Hl6WSUQ7ReXiPaCLyJxgbkbWVo7UZghzR
UByXyWFrW3scBw8ByetoGG/Q6x6BCS+O1op4AjGRgtLyiOhxagIhpYSowpmLp0JGhJCwE5KPgIeE
MY7K8/Kt45W7qRAWXMP7j6TzWI5cR6LoFzGCHuRW5atU8rY3DEmtpgVJ0INfPwdvVm9iQq1S0QCJ
zHvP3dtxsLVy9Uy18kNT8JvGIm9+bWxyFQ1vvcTvNibaTQhAGmg/OMhujPbSyr9TuzbBEQ3D6fQL
0f8lA8SC2TK8zoW/a/HkyoHeRjZ4Fw85u0yKW7+sMPktb5FqTgEnYiysxIPYzBI60nU8XojJFj+r
00rGFvF3rJr3xHOv4bx+SD5A+k65I2eV6LkInC/VWrbEV5++4cLYqS/9ByhihzbxwVxbqJP0LUo1
ZvOIP5sBxrZwVYf9nHoU2kjDq9dWEWW/7wZMfJYLQ7JNXo0vfJ+LXKunqerfyHE9i04TfMNaHDvy
B4o3O3F49rr00k7dAzQRQLaRPBVMXB6Fj1qm03FAiQ73zuV7230b0/lnXIgxS/IelAck5scurC96
XDnC9i1NalqeNAj9PXv2h4ewspTW27oCH10WkxhV58slXssPd0iGnTdlz1mUn/pweUxC/3H09CUZ
cWBZMZ3QRhGBuFhEXcQ2gpNovquD8tSOE2GiM7HXS4PXzXbdFL52jFrIqAQ1mCWM1hYBjqiRzE2v
t5WvslNRhLeeP+7bvH7sI/zo7mT/TdblGLfBHy9mGt0OnOMRPDznS/HuEpnbuQzQ2nl4CeaYNqj0
v2bbPllEo3uL+HWa8c4axM9sy0MZdLe6GYh+YZrPgOBBgYva+GDerlEb2ZRj3X3AuJ8Hl0QgWWZY
iFP7tPRi79adu28mzZRcLtXtjB56UuFzWoy3q+IUqht5NfzMNGhPayOPYZlDmfWKrUGXWoX7HFqE
WThTSLg463eaBDR/EUmj/ntx5fCDn6jdZE7408QIGRqgIoB79mES3Lcka8WC7lPmhbB7kh+/mn8b
l1NHH8+vkpIrlrY4wJgpdlXMOTgv8r+tmFnip6ewJZalRME4QiJCcR0dh8m/rTOq5do3GML0a24y
nMcMl5rpkdbe39ZLrE2p2q96QW7pkCOUhmn52s0tJzQmhMRicqWClJ5a6+5mKUrYKTTVg8n0PaPm
PffDUxAwfIr89IikPDETyqeZi6jc6eh747mLE2tL1BLSEQ/QZNt94A17nXClgPprIdrZ69GFtGBc
k1tl4yncxAAu6oFtMx6K97ryr1WfeyASWqhCVn0JuNwYIS9hF+JJ09F3vA4Hr4XolGoOqhmgzc7p
HgOKVTQ5JVLynsUsjd+bPEqfc7f9OybBVczDn6H1711Jx0kCaNo3o/7vwgQpypJB5x/roH4GfE2W
mE5zPP0h7PDk9PqOjWDLcnIouYKDrAA0oHO/a6Am+QCfP7xaPMi5wo8oR8Bg7k+SkzUXzZcmZ8Qk
1b0voaS2wd0a+H8dC8Zukg+X0MTEyuYv8n9cTm1zHCUlNIleF8cRTM+a7i31yMQm6GnvYhxZavET
uisAJRX8iW2a1jCR9nNDcAcw0gfP/EiM0lKXvz3mHfywwAvVnM27qpvf1tgo/7vljJ504yzTayGG
04ooPZMNepJl0xVEnCDpoAKSLKWTWOedq4tnkIbeTUenlZ4prdIMdbmIhQkBjza6A8Fk83JPtMvb
5nGZxyfzA8C2XtByEUOA4pJx5LZmcU0itRuL8JhN4/Map2cRZztmMsk2GyCXFplDDZWT4YfsiqGN
st69UoN6hTCNZMDPzMATXwW6uUOKcsuve2hMAQJwDJb0zKb0hb0Cfh8/iO20jFVqvcatTYUwLnmI
4xh1kZRocEtZQpoBiW35O9bFvHlxBjEk97gAOZJOSSbq6mbtdN8+sRla8l4FXV1ynKJGTM4xfHiP
Qk/NOXw3RPDlTTXrPHtwvVDC/1E0fmnO56uyNZMgvig7BqcmWC6pwKPtl32cGZpl7dyFztToLfNv
Vz5MiW6KH29uQJZG5BDA2XAdW6Cq8Ec8eUjk+nu2plBuF5vX7qwbWOzfhFNDBmM/FJw3eLDsBDSf
WP2fYo4SApGIwgg6MCL4c/c67uMBLVBc04PZVtVcDHepjpCj+jnHLybpfiFuk2hRr6Bzff/Hz5wy
+ArsrNUXNwkSrPjtVAtCfVKQfaSmeUaZqPpy2TgoL1HnzotbQiopZ0wxM+PIF5K6ArYCZ0KPlM6x
EGd49sIi5y60o2PhppNDQ76TqdawZse8JozGXtACgANfjrXT8IByuo76xyRRXvIZ1R3wLpo7I/rY
lplzRzQuSrZdXLk0im70VJExIhGRqUenLUX2CPV56dkeIemUNyAnCFkvawvM1E6E9Pl+m6yOl20Y
er6zn9KWgjnGweg/D/iPa3rVfYx3r6uglh60k0fEEzdpTc8RxUL5M6WWRKIQuyN6QhgRQsV3ZWlx
icIqsy2awqDCQIr1QUQnsxqGV2H3wXzXtdYS3zLwzPUmn1TprJsg4lsa0u1gJZ992ltD+6UjZqFq
oxRB9D859cTNzIuVdalQxW7Ihx7UTMS9mFpME73FilBWlYnOlaWFlVkHEBMe2gpT2E8LVJ7pcKod
I22KA3t18MKFac0CvyBvGUrDBpT2r5skqDI2aalEmh9EBHcMzBFTR8wFS7+kkCisgI/Moal3RARs
tEXHkCmanEPrx/UmJ7jt0HS08zP4SqFbMyj28Lz6Ljntr+tYBy4eBy3s6WMaWa7fh94P8Tn1pUVm
ap9ygXCuLfZsudvK8UnV2aieUg0/itusNl+1wOZu8dQ0rfsSamfon9ZoirsFhWC49HdYW6301W5g
1hxp5S2wjVMAMwkCSAaIS7CVHpcaupZ0qMepiDKxihtv7lZEl1iuatbbqIFxMhPtotr4T46veMUz
nc3JPYbvunsbZOMgIRicTqsnkcZu9OUPYzdQGJLthmpntZ3CwNoyu+n/FB1dhO9lHXuSE1w2wnkf
uPXomvUBNdlPikMtenOyVhYf1OfO/IASXSXJmbobi2iaiZ5Z1zy4lcU/WdCj9jdjkKQx8LfBZ1y5
5GVXx3uRx/b0rAPP5SQMnUr73S6JErkgu6D9nZHggNiipI+bExx+GmdApCMnEIUTnoYw/3yEhWj3
JZi0Lk0axvZLHU+vY7L4w2NZ0wrzKJ6INSSYb1hcP8Yo0/gEJ+bWhBXtpshWSft8mOhylYQ42qVL
hJrnwgjZIsTIjLGStSYFGBwg55u2FfpjqGWqzCTuvp6B7RvKRW9+nF0dGEwy2riIBrhjebR6gWXV
1ke0OGNySAilN3d8rr2lPBcW34Uwk7aZAE+xhBjEDMSs3goeBhGnLfI2xLKA59y+798zGzobRlwo
l+JHpqE94ztIA484rNQu+nzPEQ1DEWG39QyjxVY6oRsRS+gcaDwmp5tJlSm83LFOfeXg+thFowI5
DhiPJtCR9kPW92Y4PSh6h0UkUE8HGn/rkPl+/zOUc1I/DPYkEIi5tr+giJUBJuh4w6Iz1C9tEej6
ifSqUqtT07eKXrI20Cjt2z1dlTSu6/uahgycwEWNIrwMeGLx7EaRE+FhSmKfWemN04dr2JGdEPkD
mM7GBgKJHK+gr2H5IzjTfeeXmTlmOrmJmebI12Jb8Do3TCTOaAiVZMMwV9fOznfonQvWgwLyO8zC
aTgwkWOUHnpTkjDetWj8msZysYhH7FM2kJSlylLCAdVQ6unQc9rEE7DajT8EN+C/PUpWxbZiBomF
wBx+43SuFUCwbLM+ktshdWwb4ZbS4FqOLUm3gd6XOhFBezeLtOKsPMkgSNvNMtq6VVuFUGHWByuf
4/F3waEgaL/jFiv0s70sCGsu3hTCln6wsqar1CXxRNp0+76in3MtOxu3zaEnaCr4ByrMDpwLkrA5
hxsdWYEvr8oJooCclwX+0H5wZR45u9UJ65puewZAxgTdummVqgelEg3Wex/jFqsnZGgheH4Ej/NI
i42yYB34m6noWo5GY+SBCAJYWtjfFnxicYfPfImeFqtFuAoNh64FgxBrHhPv4AR+xgHZRS075Y8T
4Te8c6txg04OblA5pYmHWK4QvVWOB5e1PaWnFxcRtTjAKpSyN0ywswI/ADpk3Wwnt++yf5k/pxn9
jD5v6U7JFA8VXbFaSVds8KOm1khDZcoBpttd4zHj6foFzt6OYWaZPvRjVSPcbFy7nattqKymDpAv
VjzipUWYCqD6aSZMFVGEBFUbUxD4B9mQ0ZOTCKrs9g6GVJ7vwJD31PxEx8IAL2LHW76WIevG7xIs
qAk/CXOm7JSI6wDxXuis6D+kaNL1F3NTQhUEjnixogNzfqbkMKDwPLZMlrE7/rPdqK9PgjoNH5QX
AvFoWMHq1npfmppAGJofVQNSPm5xUcUWFGpnX/XYqs9TugYdXgoLTPOq0jT4cajv8JQUIoK/5RP/
sYRRCpSB57ut84fcDqT9jvlA42lkAL+6T5lbe1qc+qSI0N3iDxs7koIXfNTLwcJ+2B66cWhIi5/d
eGApDqZGNPeoJLPkDwsJRB5yEas+/vYY9+EBEjr/7QZrGvBr8ooH6yVkmNFFf3EVJEy4AKwSHYNw
uEpAVlUibrO3vB1H2Eh1GEYz0Yhhas/IKyy/6DPct7rHh6bGqssfVZLl6/cQKj9aD3iIHF/g2XIw
h29BJmdMHdyk9fx7ZOd5Ne2o4BoUphDKXVJks2weOfD3cBdJ+24TnAlj0KNz7uhZDUc7ZZhlnZJF
NqgzskkNyb+c+b9wbyYWQ1huNLy8jBZ3lMz7Vo2Dl5/Srg3EdKQe8Cx74wMiH651zlBkOyiQRtUJ
r2svHlzgutOnspUgnrbM0/nNskHMEQzszlMmd14vBAL4WE3Ra1LDJP1T5H7KjoQZLiXNt5UCUhBd
7qZh44bCM0Y/8eykJbrBmA4ptRdwU0bAmH1YyQg7VT7dYpn85+wJm0LI+wDXZPNedM7g+LQjTBt3
k2tHkKEmKC8yaFdrOVqUHpg80njDf5gloxDUEQsEAjCL1K94ZupXbrLRtpfnBfwnq3+b1EnxTG7T
Ilpm0HrsmZcvS29XxEB5XhkAqKfpordrkkmUWkTakH1jOT3PH/yzKsNZFdHkeJsqDgpAl1p/9B5J
r2AMaXGO/puheoD1OCTwoZ3NWGluwAGmWjcRjMTqTAqYXhp/vAVW7053+UDedoYvN1HjZxQGKy4i
Aoxhnd90DcZ69ybKZGVDjF0mBUBTJwtaXIowbk7C30iDxh2iig5MNVe6n3axV3b+wGYYJQHqMRqh
9qdHK5q0ymmkWofamNoJ7rYRnyNzS+a2A3qumXtcegcKWH/6LfjJeaLnzZX/XD3V7z00pZDRSYF0
PgNGGh153yqOGbIsGNr9N/ySA4lzThKU6KsziCoggUYciBGrYczRib8PbAOg2LFpZXLHs6OqakMA
eMIsK1y0rH8LDl+wKShNaCFNru2hDF7zxW3puejYafzdgmqTt0wXtUH4YBiOcmKAO3eVZy3XaDhH
HsyuBx8MCjalVKIRusssDXVm9lYbx3rBIV4PW5o8baBODsJ78JC+S7GHLdZyJ/c8hqo1FvbFp28O
LUbWgHiyoZbGahRqXBRuNfAYbrkSc/jFfpWSOWxr6Y/Xag193EhJXWpUnYWf6HyC71QAT0PUwOmm
hz5XQcnLk7T9DXsr4R6Ojgnl82XdpAzQsNBhV8ojbRyKeR436qbN+7pyKPAoi8gagryjiotb8oTz
lHkMSrFn14irvtMINBBRSX4Wqm8u7zxhdaDFWp6zNF0h3vjYLsEmMFgfknHbOy4njT3fhteKJYSM
3HDHn2aXd5UqWy86NhMG1NcIVzr+TjVEjvdHl6FNjdeLwgHwuRRuRlumntksnBZX7aboE32fgtzJ
eshqHXrvG0U/gnNmlZEYF0UxfZGj7Cya+DcRQgkTd+5CVH6dObiuFlXNAtkQJJVOrYDQBzLP6M70
6In1bd0Q3QVCok/QTCIOr+vhEY5IRIyEwxigRuu81ml88cOiyA669yP920bCwCBS4jHiY5m3RYQ4
OV2KsjmHiR3a17DvYEBt6BzMBQwyBr8yuZG9nKy/OLJtXsAmK3yydTj9NJBZEhIkMHQXBRLmm6nJ
Zg8VtsfH44EAzngHGZ2SMsw48z4U6ZTUjxl9rOUL47w5KiVzaJOkKPJm1RwVCCSNvsmbmIZHxiOt
Io1Vallt0y5HunjDjSiLhVFWVcd/J1eOOKmYubgSrPFEF+ihZWvyxCZADpr+trPK/Y9lgkyhca5P
s/5ElppEr2WwDgLBQmuHMuSypyq8JxB4EZ+6znsN44VTQ+d/sgInYAg443nhSG9Kpn0M3zFmZhJ4
k1sz0STPcfkpw5Lj7pW8nrVF7atFPP8GtSRDDchgkf5Uc5JToEVBUor2mSyIzP87Jb6qCNiwJg74
URrZ9n3ci2iyAEdGKXHuLJttZ9P0R6EPHqkMJiNZgQxj3N2kAiB+WBENCYqyEYLBYHtrT/Fi9WzG
CMkIyr4RQWUX9PuCcJHZZnC0pAbIhK3QsVU2y/VzwRm45HLuGZ8RExLFJKUnaI9Tj374a+eO+Qxb
PYCh/2H5zP9nvOLVoNJDYzlVc+8nRdE+dl2l1SGzsx5YSzOBq6Li8xtI2RppwFW2XY/TZEEdjdmv
xLqofhSbd3GHW7u1qSob5egH3w0LZgs0/fqOME7COBDQVIhayIJ1Wz99ZLASBv+sdBhzQcxTxDkN
+Vc9z2rXOH64tNt0wCBCi6y3JFHiTLOZhm/t1m0NCnOu0HrLsbKzy5Bmboa/N8PMSSTg/BKWnJA3
SCzL+gB4kXiWdRVjvFnyhrqVDlab33qx8LxTUGfYV8kbssZNQXgGxQZtGQIAFlo/2ASq/G/VAa1s
yW7wSFuuq6vjSu+smRpf8cmDyw5L6nuvDKtbqsvwQeVY+x02PXNbg4Zm6NCFV+EPUKtXQfrsjbd0
9cMoQbS2KUcOrDSY9lRUYTDBBAcPY/CrZZ87CzuqCvS979febFAhxX3vA3Wxw6Q/9aZO2GY0Tu5V
mxFgIdyF2zCchwSbASewdVs2DQm5rT94hCyzqJzSyq3+ZUGe7b0YlGyXDMNdOCe8bRwr1E9PS/8w
0Sj4qnpm3qBmBRMkF4d6tbNVFN9V/zm8ahk+TqGznKWS4Xc/c45uUoYOHHeyLcwb5OdjbtPfrOxr
5DTdl4vvgE5SNU0JL4OL2Y9RMS3lmS5InDVwUru8/5zplr2sdAd3UIWqE4dcBfB9LIYtysPq0Ufb
BnITe89BFtVr0+lkHwTLcPKgYINikohcmcPfZz0HWRKDsiNqIYbCNu43YrTtW5/FhQZZ5e0p1Jdd
XqzDtS16/Lg6YuyVqf4N5pX34CvEPcnkFBv0VRiXJqsloNbvQFqBgklFrX+tVcqDXqcFDakkRUEs
qfXEP/PpP5iMhPKalWgSbP8jl4haxAxOCBHeqY+hZGIej8iacKfiVg0Ntm9akhjfIhJfVxPYmaKE
gsDPZBl3qPefIXOkqm0Cdwthdec3grNqgyvtE7HxJVsz3FZi+ZMF0dPUcXTJfM7FkIRFfsk9eUyg
JTJ3xYjXvDRwEYwae7K7K57iz6Yi56uK6pMZl46qImc4AFcICG6hpE9I98yT8pjQhhwLyCRYNGBa
cHuZopR1ey9IiB6dkLNpNNAg0Ld5yvzSmsCNdwQlwhBI9GMeYBiD1BplfIe2P/jTipSQz1uSFSag
E/511Irdj9kxHMLRD3HIWVs56quPg2XNiTFmD0bxe+DI82RrUBBdbB0C7cP9mbdFov51Nd7BhFAO
EkEw35Xri5/HBxPs7hbkiPkE5gV0gIZsRkPMySYrb4fM3Q1le2RVf3YYv4ALIWVpYPg974Tl7ih4
TRL2fHXs5qHslm3JS6Lt33z9yiT6M6ggxE9vM6feuap8rRmPIXLWRCG7YC+9YxDXh4Q7S8Nv37h/
0wS5pmNv3YahfAVZskXquH6yHm9l3t2JEeGEgvndEKhi/F+2Ex055HKMFqPG4I7Nrn2fZ2pmctrx
xKAPWLoH38bWhFJvK4bqqCHWw4YyDDnXewYyRTriWrxbZAtzoNuw+R4IPjh0DhN9ZbRD7Xfj/pmz
YFd00akkwsl2SYlaVpuXMl7+TkLIzdAHVx7Gax7O5KW6t45NMtG6HlgHb70lvriWc2cknGnFTgI8
5iIG7DUuwehDhI2qXsN3InE/u57gZagTicbY7703Oj/6y3AYwErLsTgghqXSCF48KP3N7L45af3K
+gtpWJHLoj/wgZ+S2N5NnkAYyaNMiw0RGupnC0QUKIIZLJaTzpuVXtroux/NWL7IOHoxP2jUu5EU
wH48fPIlhyH/SIeaTtIX6RzbVn4R3Xm0YCNLICQpo0dk/jfmPQ49+6aN0TOI8WktvwrLPYOtPLRy
+UuD8gjg73FsXtfI3g1yvmR1fkqYSJO9nUTBNkz0ZWFYtYTeR2zEnE4tbqaUvKs4pMKfLEYB3aet
4yvO10vutD9dO6MBDEz2xW3Y8mVCfnjJXILvMgZX67FeCfEkhrqyJTFAIPBm7pkz/w0xBrSkElWS
4hFRq1fitB6IvwgIBMU/jfE9P8pAoolcvhpdseBNm04tBwRhDzmWVA9mA09jS1SP031M5qqzAEGQ
g6zf0H9wmBiXyXnISUosi7caVULQL/c0DZ9sO7iLZbTrlbULNInd6Bvp4WyGoj0YTYAHx8MOx3tU
Zl9kxxDsJw4t79qC+i+jS1fVrGhS3Oa8VIbQAMocuWt8jeg6+9634Qb5XrxFGr2Nu4LhZneX4s3N
vQZwPwrI+q/NuTUug0cHWHyYR6hih+3EVSuab1LfL+mI/YLJBZ3C27CrNh2oISX0OS3yQ0bghVFy
Am280te8GUPr4AUQ8Row50jb2jw6mAVjYflW5T+v7zEc+ywqSNd5Vmh0MOFQ5UvnqmtAxI5lB0ca
Y1uzNCsCt+mX6mG812BVvTzc25MDT7re8qaeG9X893zlIESYjn2Y7z6iljO8E/iURE+zNrI6uEm4
6Zr8xYFkbi+sk3gPHWOM5S0117xY1C21OLjX+CTy4Il+0cljWeC8gIJSX2snNMDGLTJ8zkrODtXL
FjvQib7xsUutP3Mab4sWLxNrH/TzlyQocKbYm5G4Xsdtzw6npZgBFsSr8RtR4SXKnfcVNyl/pAE5
cbP1DVXOifVyVxEvhHPvzPXeC6skrxfSehQcmAuivhfQ3hbmGExgJWcjbhU04adw8ZAhOMdUpJBv
sTzw+wYWOSL9LoHtwkEkixQugbknGqKEub3KLrGXQjgumHX4Pwx9T2H0veJwUThhWkYI/IaXMJ8e
/TF7VnZ0W6cg8JnYUz7cTNHM5Dk5rBarzdI+2TBaMCad7Dnemv8dTcXZZiHpw3aPOb0X5Atm3qb0
Of4jtogWMEVY29CVIF2oN571Br7gTqjoYNY0s2aVbQQIiykrWzjFAJ8evwsx7zpOG2W0GkDMp0yG
bYWasOL9dEeolCwfZreymm9TP5QDcK657s6p4x0VVkxzrT0P0mMB2HB2mydHdPhTCvvg0Cu9GX2M
0opNLVVoady8Rcw5By90VvbTGF6nXu/FClBaFSN9EsffTnnC7qfb7KiG8bXgy0SV3gWSu2VZTxER
66snD37sXiX07AD2vSvuaDpta2qLHFh2ECGDRdo7Qt+wCnlwyAw2dYeU+YZ2KJxP9zDr+lL3wca8
cNrSuB8zen5FlnIg0aGgYx/f+a13MAKDuuyv0ZxgvsIWzq68TPo0T80Zmeab5X4n1M1957Ch4lxq
aOTgJgwnfTasgmbGDqwqBqes1h4PTbdIIttRWvHZVMgswuhG5yr+CshHuJm4scTHXBkhMeq5hhSs
cTbt29C/mN1lyMdNNmjsUIwNBmTryAVrK3zU2keulJ987X80XfpYYTddOU3kkzyvghoFH8HFRglf
dGjRzUenSfrB8PToZJmkHVV8VnZ8MLvKgpfALfrboTErudoF2R+rKq4uL7mBddOF3Ro7kvlu5rkn
Su8QFc9MjIiSLs51ML6YK8zs5ur56z31/qGvrT/FQMStBKHfR81TlsZPxlNsHl1GUjc9MQlOTGyf
aPdmNW1Y4UFX3wmYGuabZWuUb1TFQEs5p4o8Dr9c/qAe4nUZ2NToxczwtCTkU4clqbbf8JjdEwq8
L3t8j0jcbSCQVg0Q2tPPw6AxFNVX1QJQTEpnX+JmsUccCDjwGJuMuwr2j9cTM06CmrHlLQE6UqrI
ALrOLKZdj0JLVPGpiaZHBA37OSWpIwLn2QZbhUjRVLSJHx7tjDM53iZnVVtjLwoyDI52e7sWZCg3
1Vlz+a2QDjPlwkwnDmkFYcX4oIgsiPIsBgc33EYzjWdzX7Jh4nTIVTe/zkF4oye8v0EWn2U7PfcR
yR2UUVYAxzJpvlsK3a4Xj3meP5vVwWyagRc/dFy1FuEIXZiHfvK2wzydYyqOiTEKPUCQstGZZGYK
qPIV9vaJRGVg6+s2GL394iYQ/0BEkXGwLO5FGuwJCnvkBHuNbT7gQIeClaWv2+Xc7zapztyFh8Iw
992/ZguGFHE0BkXSMv+rtbWqb9UEZoEVl8nYTbWAZDTlNp64hG19lcOnz/bUjfl1lKiXeKSAEIKe
NCCJ8iDkCAm/OBWyvFio8xUVW+B9E9cO8DO869A4FVVzbevPcUjwXAjOvQTwkJq+l9n6qaJkr1k3
Y9nvbFo5ptwx62ZbGCo3rAK2deLoAGggg5+iu6mkTI69jVr1Ic6s564sruGak1dE0FYnChh65H/j
kKpYl5LFu2i2sAXboPFZiLQ4E/h09qL5nM+mkZMyD6X9i4rhrjL1HcmFpvzx4+FibrLxM+blcgCg
tknp5ZqFspLqscvnj2SNdwj5z2w5RFO6XxOAgzGa7prEO5l9eaiqd8QGBgrB1OXZ1CVAQf519FDH
mUJT98Af61ebut+33qqIa5IBZA98UMHTm1nIWggv08Asg98Ixcrc4HCIb83Kwuj1TGvm10bqhpZh
b/ZS3ESkoRB0zQkHBeetzKavKXTng4CSMlbVp2WAMjylzGpP5ogRyWa/lAMqZIGWEBayVy9Mg5HZ
cODseXm7Eh8LvCeSH8lLAdnWpFDxWoYr0II4p0dJfW4b7LG2dx0oCRhPgu7O//qTQwXV04lcD6wF
KUUkWKe9GL1zNxrxPEpw6HqPZvEfG8JX+a85Wo7pemmQWgII/u91ycmChqh6Ma810+YTM9KOnA98
i53/nLC9d4MmayfemYpdw05yWGXM+05X6sHBJHzTx+xqnsQblPT7VA37CYMkvcvt2Ee3U3TtOE0Z
G2Xa0dImfi1Eco1l+zsCwumL5uAAA3UEARPLXRUGz8sanhTvr7TJFlnlPpq8XRYGe3Pg8/WyYc7A
9KW8dEylIs52jCBPDC4uFp4+v0YTXdX0n9N9nKt7C3aB2dEG2MYjX1jIO1MGFjynBYK+kIqxGjm1
kuW6ZVvetCz5Tpn/Yzi6NxuveVpEAeiQuzogezTPaN6/BXLYyYAjZibAmHtb8/tczhEhpySlMG/y
jiJUvy2X5IqWm/e7PsZioknmH0PchQz0bgWRSXH1ooBCmUeBQce7WS5K3n5hPzam2ZYMe8DspvqZ
umlvOQ4maJJZMJGTQTNE15bglkb1PySXUtQEhxzGTTauF96YQ08/VKH7FgmtE5YPaoJ9nS13ho1Q
U3JVVnW0gwDJubczP0c27zZF7m+HiAvlvXkl+BB7cM+uVJTisBN4ubBW35eZBby82IQMsWucsyZH
FgILgWKNxYMTspetr9TfTjU/AErmiFdvvbZgLpltQ3Lh6J2ROmw4MwZXlRlhiL+IV7OuyTw+8izz
IESJ86ev5wc5BNegQEHTXE2Za7ZRBq24daFbmitNdbiCjMMTRQPm0pSab4GOD0yA/sbtco4yLE6S
a8nDYb4u+/gpmKM7WnXwNF3yD82drn5nGi+Vw4rdPTX1vLNW59aOH506P1AR8viRSQTl8b8ipV9C
Ymx/PEp+q7sza+c4hE+rU+xM1W+xJLY8gW03v3WcIsgROxLKecjc+IUsGP5ql3eTrZCLbNZll4MH
+RbmUBP2+tMcMi2pn82vMi+dqYwSSpaa3popp6gAyxwGmhIuA4n+jkPKvitmhrUJg40qPUtaPl0k
7xm/4qkSW7v8Qhd/ZmPKOfRawr8gGLma41HsksKLQtEzLFh0xuvq/Pqc4gvakL7Vb7gqcVUfzfLq
rN2VOB6Wxrg7sUGfc/ZaoPgMdbtDRHSQ7O0PH8d0zCoYQ3PJmFnfBLTTAnhUbR0zP1rdnzBenwp0
PaJj8NFcM9d6yMAn5oF6kmy2DIdO5j4wXv1TJgHBO9l5cYtPAWKjQnLIQPqQUCUa4zhPXXhlFdrp
VH6YngOH58yJL3aR3JoFwSzBtgjoPbYPQVIQmcKSp0zVkax7OgkV+EHTYGAYcYg5M0J+OhWp/vDI
cGNkdA9N7MkcwNqKMyv3hSJh77qKxlR578c1cqmIs8JyM0v9PrjIxWlpLHK9z+T0TZDvYZgR/WVC
Xvy4oQ4LzrVnXRT7bazUNlvzd1NNIYCBzDPI/07HyGbNyT3EzXDT5NNhbOQjacFP/P8h14tudDxN
tzN/08jnoQV68mK1j+iI8ExAHjyWFdBD3ANw9GAtrMlPYZzivKB9R1FKwd3JsmQeHchHwXxEBY59
mwXxEekOg67saufpdRzqb/pRx1D9v02RsEgab5fpCfZr9BtyomjtgSq6uqdQ//0fZ2e23DaWZdFf
qcjnRjVwMVygo6seOI+i5ukFIUsy5nnG1/cCnZW2FWm7ww+pJGkKpEjgDufsvbbo3Z1m02APWOI7
VXWZ54U2Rx6wi8rxMhGttpjG28xuXjUvOKJ02elgDFxH3lhZs6tc9E/QVdchNQhqiws9UU5TaXFa
AMZtsqFrA2mjp6zmuuChReFdkNH9artIAUJTYVCt7gufXk5d0ZZUe/00VWq0ylxMyyk8sgSm6EyF
yWbUMnR8+IR1R8drUEArD/cutUxa4clyYPAYMkH3PXqmAbSz7eaa1tLMVvWrwlGY1avzgq0BPlxK
734aC4VaPjgZtm0qTx2bQB88zbQA8XXz1Lj527QN75gvadVcirq5AIJHEBvXeRJnS3JcFuhNd1WE
iMBWUp1WUv0wLY/1WJzovR8YPI59F76lin8CmHHg5dZUip5oXi4sSggwh94kuy9DdM+p6ZOJqxqf
h7C6srmOU13UG7yhRBmSKIv95VCryUPaYeM05aaIhpNZDMwmhHI7JuehG58/NMR+ey03yboQSzXY
m1JeVaG1V6L2DnHnkY7sSwdJ97zn7vCTkVHGdDEtBs4TNZhP0uYv1Trfw1caVgRA3QEavLfQH84b
MV5TZVxEio4zLtprJYmZVOYFe+gaqeJU/tB1n4DOeNOyoZ3IrhFL7qaG+a5MRShmKj/sXrWaOLmp
nsf4DwUhcqjl5SbC8kHdOx7GG4m8ZqabJsZc9zrIsbvWrH/CAtGsAts2MVea5i2rHAmMze8g6b2s
quGWfDPOGhaqss/CK8XBngMQ41g2E83ENF4DxdhUjYut0lFmOAoPWZoe3D587FqARjU9BcPmsJlP
9JO+Z4m/xQF0HkwsXPTTRWgVwd20o4o7ce1xtiQFcRX0qS/rpruF9Wuh/a8uppoS7ipqBGxNp70R
0lj6Kuo1tDiulmSkvs4UYFoA/Gzm5bxJ39lAfFJKEpSy9Lkdwg3gPKC6Bc1LB94eTvV9Z+mHksGs
EZWc5bhCYWzma69u3xWruguc+uBa+oVJKaizndXAnk7G+hVGuzV60uV05mQShrNRyaOuDnLZZdpb
ZkXIUspF7SSCINTxpFNG7HyPzlyxmvY2gNqfArMlHZyNq2FEL2nfLCSlzq512BMaO1/PEVMmME40
sNesRgzUi9qUSa4JDJFAQ0BYkV4+BA+9JTRittOHIkR6hADhE1qwfVXx9dpRSHxQmzzasbLHcnPf
eQSBWQrgJrPq1lPOAoAi/dpFc6SVwV2PNnDmdVRJCBnBpNPU4bzwsUomWeWyV3RIDtbC99GJH+K0
e0pMa6ppwJyt6C7DRg7YHRnvtkGmn9KTqxNkb6mJTh5Fw51FZIrbt1iW0HfMAiQDGOBwTaTVoRpo
tqGXg8xYZE+Dhf9AS+4zq0SY1NHETFWB9LQgpm30Y1Izbbrz0xgvLefOMstwUwQjXmrURrQ8LHXa
OZvOu8wxjvg2vptqeNHZUyF2NuluqEvZjisxGNdSqx6neti0KDYQ5bKibw8GBFglbRfI53YDAWbS
idY9kxktZ4pFbIenEnNfpAxtnBaSxGnN2AK8BgNdc1SJ2CYW8NJS7wGU79oz1WERmMlj2cT3Vkt4
LuEFuOQRrlgl4BTGT7Ir1vz3GPrOuizhWkZMiQo9BQ8WmI3jBYcMvfQILSPNYLuC+U2BiH0Y752A
zuQ20/T1IO1bp6Xy7GCB1RKwK1Jc6WDL0XhuiNChcpnwsVfsW1If11sMKFCSQRePNZapZodGxF2I
tEBAF9VsGfw1SefECBGAQ4c/uUU8s9aYKigm8Lr+Al/GpklZRmXhYZD5pSCOpyZfIGpNYEmYn0cK
7OxhMp3WnstcLOLDNN0HXXciqUTOULRvW37B0fV0qWTo0ykXJzjLVtO86rkgjsLa6VbTMmuqiOHN
2KJfOHiKsu4zKoq9k0B+9bed3XJVRBs17jc6S+vpFTn7SL4yo8uK5XSmDDj9nF1DjcP10tdYt46e
0W8Ms71HQPbSJ4D2nQTBMUuQxvGOHkbnye7qz7wRK3eisse2JCP81HSC8kVQ+CYh2MztkM5NmKYW
o8y8Mum2Tj52zp4HgmUuh7D1F5mVr6df1BLxFELT2qaqvXMAU1CJD08eK27XZtlqW0AKKE6FFlsb
StlEJRbzNp9ciIxGwG+KuV1p5QHQ8X1TOs06hWOGGdzfk1YRz4g8egw0N2ECpDNbYfGjlgBPvFiF
VZMiBgvzgzaU3gZRZnHNxiBcJwEGn67xj42e7yo1+My4ZE0V5OraDqxl1Wrtxo8TudOM6r6GBQ1c
RNnJmJw2IYOL1Avetda6GVUFKgTW7wm0SBrOU+rmMUDD4tAqAjp8JQlj5Eo+Un1c+bK4UCr/aiKI
lHb8RAzAJii66xiiBpmBp8JwXzLBjpjMKhTUrnof2frtEJML2PSSbZhGSMh0HYYigyUzbkjPRJQj
gQrh7Z/3KgBU1jO3pK2TkcD2Vq3Hq850LllIUBE2jLexmEAATXpdBs175XfrZoRVHJi2voidsbuc
esmlRz3bpIrQ8JXg6S9b64Xv8yluYNFGHZ6xWhDhrrywMV7ZVkVoIkv/lTG4l8XoH8KguGJQ2mp5
ddnQ6Zrqt5J+kK/G6ZpEgQtFjLQERUzueHhiToUz2wOhrakgauJqqOtXnA9wTPR3tfAPVQhlUQ90
urx6vEClh+LGZqjxR7EhEZ3pg9YNwRs3lN1gLRKTFOFE7m0olxQoNgrp1EM17LCDzKct2XSmtO2w
cr2S5QuBtlqMoX1gozD46k2uQCEw2e1NbRH0PemMPKOrhNY4bo27wcO/zWQfdvQSkyguNtXEtW9S
9Hmi81ZJ6x8jES2TsnlK0/iVd3ZTWixDiCi5EKYKCbheVHXxOQwJSqJyoPXRFhz2KWp1Aqly1hmR
hlRvSKW+LhQ0zkq2VYf+Gps/+n/+VJNYX7fYmfy/n8KMSrHGdsNWtN30I2U2LmKjg+bmD8oVeNaD
TH2WJ/Vr3tHOrQJfm7QziAgAwNHMS2v70k3VY6nXd0lDWwL5/6NishbuaZNrzNm4M9ZtitHRqDep
g6xqaPBHIAzTT5ql+XDmva3NoqUTENUq2yExtdmG0xpjemt+5VE/m+ITQLhtXAKR5oUXTQU+55rc
xxVmOOCS7C6SkGyvKIH70oWMezg6lqlvXDG20oqUU1oXhgNwR1VACEKlsolN5QuySHw6zqeIUtDg
W+6sT6ezoYPjarU9aRtGnG8t/mYxV+2k2LqItu6RR5BD3/k7YUTYudXHYAjflMigqBFp720YIz1T
TGJPikHMgpwKs5Iwm01XeCT8S13oG5FTptDsnkqcGpFtARXWp1Cu6dd5aL3UffGJBuxj0FIFR3d5
CjxpzXD3modWS6kwTpUl8geJxCnusxInimY3DAYGeoIa9phV1M+j0P0Z0qCdQuJhKvwrgnqvKVK4
GGUCE0aLUrAJD9+nCZQsuoR2SEwVLc+TdT3EK7MyW3qq3Z0FBGUemWExdy1wwZrE2Y0a6C017MeK
lbTbJEcanE/I5nDiW8UFS+CrEgQi1QSlnpBFiMOmNSw2ymdPs8apTn3VstP0WxabptV1i7ZpLmrR
nETWAozDlIrL7ZZPeSuC4q6PJRWdlgwzR6VaTIExVrUHoxIsi2lnOBJEKBpDyXIofQhlecNOfW1h
kG2pdbuBS19Aie9LEVz7SrhtAud6oKs1+MqyUtj/lYrB2A7ilK4eEJkcV1lomFuDiGWPESIt1Ju4
RmvmtvIqbswjBNzL1Cl3iuJvaaYeR1KYJunHBSDne5xQ8IDc7OhC3SRazJqLc4hasBQNlSjEd49h
ZW7QcV+kqQQllr2MjP+NpT51pk3lTz0wkb6bVnMb0FWYBRgWWmEN9CusCzcO1n1Im1kWADpol4Ux
PLGsuitL4/P5XLPjYlmLTEINVy97Xd85La0FVLDt3GorMg9DFyNh+hw24S6JlUMmNWQIIz6RJk6o
QPjZEgx7OmNre0pIEUH53N9qhKrP1M57K3qSX/U6nmNh409WlXsrSsNFPOgvAUnPR5tCIWiIjYez
v08z9CL41delbNpVi/s781DMWkKQvpim+yqzP6cphbskalWqvioOMPCZGQoWJ+xuu1zv142m3ydx
/JYLiM+1KVNObJvuF3JzfGUWn7pEa9zbEP/b5pFWwCGSYjsM4SWLHv8SWW+Debh50tz+re7zlVap
REOnW4bVndJBZUKuAm8t75mg0oo4p06i2CSvtL9vAGjM/EQzPuWyj0+p7+Gt7kaubFsBjGijArgk
RcDe+SYUxHHiwFtRTAnS7iLSjeKSDK+xMFeEN5QvXT7on0PQMvsyKOLbGPDEocAfFi0MCHYok12G
6Upr+ErNiK4HaTXheJsSRbesG4+sEkBEr2UwhU3mgTk82VGWI4VBf2OSzwEI3yMexzaRgUnXvWHc
76agCOXEgNg9kbxDA5ur+dHQjWw3FKN3q0joAqJQIPCTREVglh7SCi2gV6PUdbL7Oivrmda0yuNQ
WeaagEFvbfJOZr5jbfkyLionAWlqoTWBg4tvESQEvWxWeMY4vPpORz9fA9H6QCV1bTrBs1q4773d
Q3RiSxZTGfPxcGpas/cYpbFL3mc0F8KuOgEkLRjNw4HZswSTEdB+7DY13l5gCCuriE6poaobz6pe
cLq/hpTIMbheVpLQxkB7tpX+imXCptWUF8URt02CPS+vbHMvxjq5TjD4XfDugpu2aq/J+ILeGJNs
EMMTcyxs7bnW3nGBJJuSFQP2AZamFIxIznMFMRdOAAGTSqzD+nymGqBggVBeOTpW8yzX9TU3aORF
zktNivEi7poHlGcIoqzxwjbKp5AzpW6jh4FqGX66e9HiHRbJurDTdWxaz7bNmGhN5CrK8XCO0HjG
NBroWLcjKm4mBCJ8LUGSAN1m2xwOMmSnqVvqss/Di16A08o7/Ehha59qk+RkQoUin+1sYSbWLhUq
O2wrBThjpQcvKAvCVuVUv9MLkK6UZj1I1QEBy8h73rTGYUaXl11ckGtgHFXXw7aHLgVgijazKvWa
8wTPfWQu5cimD9AUFdCQfZfU5TqgI+GG466srJsgTw+tWixsSF++zXCklu0NJMY1o9I2NvPbxEqf
h76+dnzxVOOrAmui7eyqOlKrvCL9e+vyWXU2vJM2iftLk2goVtGpMeupmW/sTluYdLyomZhruCT0
Kkt/ShtVjrWTPaaoNmoMBC7hwWOBfCo3eTu47mvFJmmNp4Pbn0s4n3qsH2Tm3kPB3eRBwJgSD6c4
su6k558aPqQZvI4RWA35ZBjEkScrt2pj3lo+XFS2OXdmq9orSynIu+YXcuc2KxqYMnlBl3xY2bVO
Y4gSRxQfMeucMIavtcw+0NCk+m+rn0NL2fQowxBJcgqjvKP4y5qYMmTemHsndh3MEv4S6+HJVrL3
VDHGQ2imzSKqKYfY9RZYwdqULXACXN70Qgo8fW75KBXj0Ri6V8JltpmWwtUuJyx8TYneVhchUFKM
2lMgW3arpv5GDOMGUNCVhhB8TlrS5VgDPaHllM5QQLM6tIscHKSJbTEJrgYD5aLvVdReh6NS4PkJ
lfIttpAzdskmtjAlUnlD4aS6T0bZranZPjKUnnylRbjm8sEp4kaBoz0QfpcRoghvfj8YtOCnLrOh
hSqbwXDLeUN3pHZpC6E8TDtwHTqlVOiNMf0OpGQWVahU0GEkPzv07oKeTi+kxwOk8GNjj5i3a+y1
VUYbJiifgTyN87S3n4SwbnKSL2eYBy4n+k8+qHh7k2Vn4yKQOUXewSIdxFlTKbgLEjBhCLpJFlDo
Z9l8sEEECDWzn3FWE5mRV0/wRPZR1N6mQYCy1N/bhfhk99VjqspbTuGHNqGNZbgS5azCyDDI05cP
VPAVpGM6oU1uy6GTG8x/ciE1sLC9UT67VToh8DsVwV5OQwXrJQOj8jCUukKkADQe24XV+cc//vvf
//va/4/3nl1m8QAp+R9pk1xmQVpX//rD/OMfpLVNj27f/vWHIrDzGViC7Onx15drPKE8Sfuv2uvU
MSHwfmeWR9/Kjw7N16LWXn7v6Mb3Rw+NQos8FtQ7ePpvPuxf1id0Kto8e/29F9C/fwGlyAbMTKXY
9QXIsrHZBRZsriw+/Pzw0/v8u09HfH94XfGi0IpDsWuDUd95vQ27SnXG+e8dXfv+6NTrLUoQheDT
Ya8J4QKdAFLS3zu4+v3BR4cKajfkggZb+JRb9TWk7/1vHVo63x86qAw4NTEZng4mpI2f6elGBwiw
/PnRJUf5m89c2t8fXdEScOJRCSgcjyCJjFPjsVr2loVe2aXbiv3r5y/0gy9XTm/gm1PfU1zVDctI
7LyqOSWdcQzL7Dc/Iev7Q8OkbESf+2JnxCysK1fZKjGZVD9/39NB/u4D+nDJWjCvQiFsbZcl7qdc
NEufqgo1qY3EJ/OL1/jRZ/Phwo0UBiJHl80O5G8M35gcWCa7n7//Hww58sM1q+t5LAWmoomQ/04+
i74YhxgIPOP++uevMJ2If/cJie8//lalp5M2mbaLffuoa+M2N7qDLl1aDRmVO38zzQmYNbc/f7kf
nbEfrmN6L1QOAnMqCsLSH8DbUuQolQIVf0Lmk3/z85f50Xfy4YoutUz11VDmO13NTHUBWDdF6hmP
cvFbx7c+XNaGNOlNZWW+s7Toc5zCBSSz8RfvXZs++r/5SqwPV3UfNTZVHrKxzbDf20mN5q0iR6A7
pEU8L0SI9q1dM7PuYgV9s0u3JomYZn/vL/t4pRc69XwZDTt0QidY5YC28+oXf9kPvnzrw6XuRHVm
GXowoDIGaFKmi7LGExZHy4JwP/Py9/6AD5e82lLB0HVv2Emud1I/ymBV2+Rl//zoP7ggrQ8Xu8QI
XohK6XfSG4J1berBvNVHfTs4dfOLc+tHL/Hxmq8LSbWy6XYNgyIWbgAmg7jDqBz94iv+0Qt8uOT5
hseCqbll61NTnCWStQLYLeuLn39EP7j2rA+XuK27UVVrVUuyHArf3ukJ/BtJoPn50X/05j9c2UGr
QXExCt58rXhHWZvZKoBktS4rlu+/9RLmh4s7ssO6MPWq2YU5ONS61TYWDZ4kj3Y/P/4PPiDzw/Ud
On1SdqXW7CxzwPjYxgo4OcCfPz+69oOrzPxwBZcKa+2Ebf3OT2j7uqtJ9hQm6KK7RZaOS/yYKOMQ
dEWrXIZzpR7nnA949wD4BgiBxUJFw/nz9/Kjv/TDBW/jtST8xkpA1KnXOqyD0sh+sVz+0aGn8+Ob
FYniVXbUemWxow/WL9lsknamD7+6zH8wK5rTq35zdDjRpttaWMmhPaDfDmhueh4gNyyHsJlQLGbd
s6ITSC8i2/nFF/ejv+jDdU+w2CjMqMl35MLKWWaCv7U7ML6/91V8uOhtTaIElszpXjraM6NGdJik
iTP/+dF/eNJ9uOjTymhDDU7JTiPrNxtebPZGDestNppb278SVX1y/WM2jIsiABMit4kWLhJ045WX
byrd2Bp0RX/+Xn4wQpgfRogGLmbStMzN4VgcIzvetq52nU943Z8f3/jByXF+/JuTwxaqqg+hme0m
e6sKATVthnou1ai0T85g5iSoGBYABgrwXkS8MygB0J9jDC5gCxMIeHfaRtRNCIF7F2B1MOQUny1E
XpQ8HS82U3cV2a5OLzBonPC2Hpl1tkM39tUdOQUqlU0QXgmMeIemKk1ZkTu8ypC2DkB0cwz7NWZv
o1gjzzdRqvb6J4BWgXWZ5Tkt8z7P8rWBLoyGUQefuMXFogpJbh70NiJGa7+fqraxh5EuIlwDnfUD
usAgQBTdkf/oESOBn86bj2qT1s99KkLkv+PYGS4OYB+gGXnMQ9G+JAX4DfLfUlRa50/+v7/bgVfn
Hflrlg9l4Pn1h7v/Xr9nFy/Je/W/02/99azvf+fftxn6hOTjU777DY775+suXuqX7+7Qogvq4ap5
L4frdxBN9X9qBNMz/7//+I/381Fuh/z9X3+8Znwk09G8IEv/+POfpqKCpnHB/FWDmI7/5z9Of+O/
/timb1n6XgWMjV8O99fvvL9UNb9uaP9UhSaBbBDNYGuCa6F7n/7FMf8JHQ0mjC4NMlYMnckmpUrt
U9b4J6Jn3XFskPqagTKLX6qyZvonRVP/if7SYPGvCUdIYVh//OePv/yyRP3yffx9weT8+t8sZSV1
OiHIStZMSZqG1OwPU2ra1hqOmLpfZV7hrtWhjimeh/Yx65Xoz1sJOH+3UiApC1JuDL1XdnWHcnW6
l5SjvonLMcXO59oYaRzJrWi49E1+0IUGKqyrBCUoqTsbtZciFObCE8NwTb42LVEEj49TWFLIUd8g
7s2dyiYxiv7AoveqAjJ/81nXavNBc6NPVaoC8hvaKz3yaOzQn9q3ajDu0TE5qyrR+yvhRepcJbL3
0fT8+1jW0XKwMrckORLsfWxpMKf1StsPeqLd1FF7HY3d8BwZ3URZ1LT9CCrkBjrPtTlAiHFru3VX
eR4/ADvIFgCHPNxAbXllB7K8Oj+WZ+Kzo/so7UgU9w3Vvxn0zL/xNJYOue5Rz04j318qIcX2NDL8
4/mWYpTBl1tfH/tyy0O4V+TIA3uzARjXOsNzGr6G8HIezRGJ3PnhSniHMQ0di01/T/neiI9Kpqhr
b7o1KPqft86PDTHwV4fh6hCbl07YRjeV3iS3pYu702sLb3++WyVk+cJFypaak+Jq8Nr7NBhIe9My
7/l8S+ks5embW1F/L+unQNAB8aYfOnFqpxrU21yVqVyeH8Nf8osSlqZ+Xy/gfLUNFSGZrjuWakrV
+Tj/T7N9jS4K4AAyslqW1WGYQjJkjRBP0eUR2uKft86P9QZCBOgxFf25O4XswzbR24tiule1+lOZ
QfaJHQJLKg9VSwgHhgQaIgcxod0UeOj3Tg8nvDMAFOVjbRkbn9zmxVjDOuq8jORoboUNOc54qxxM
Jd5/btnJsPchUCFVz5eoG5untgmGpSSbZz9E1dVo2sY+M83x2GHDpmlfnbopcu58q4qZSyI7uUpV
t1nmNR5IZInZQzNa5Uw07nAskSs+gLPAneMndzDXzP0UTzY2NWBjl9Tt1Mj9o5BJheKontjW2rj0
7OROBXQFtyi561ggbUY3N9b4I07V2LTXpJzlZIqPr0lNrzVS0QGqfLEbK0bFEU6XiqM+ZjgOn+CD
xhsagAAIk27pDqpxYxs0W3SRyLfeNGdtaNq3vSEh+zhhssfrl4Lwp1EOREXfl528awvdvzGhq85M
gA1bNy+5m5OFkgXiwR2NbYCF4c4XYUFsn/CWsU6O3Tdj9Z/D4bf14vOm8OtG3rYMgCrCkLala5bU
bevD2guGeZN7ltOvqtoYliIqsovcwQqsRU26bkjVWpE+082jOLghZLO4pOJj3lvdBmeod2+atbjq
c2uftrp5n3WJOODw6Wf5dFeIZNh4yUgoeB6BwaS12HVEPcMP/Jx6GtlZivUkB9nNw1gtwSEGMClV
5Kul67pbyE/phSRj8YLmJ328T0NhWicrEZdlEOp3f92rEiG+3uuL6qn1vPoyoUqxseBbL704QsQv
YFBEWvIZMHO375OU0b7WrYMAOLL16c1tLawfR88pkykUTb8yexX6tQyte4PiNKmIVv/JTNqdFg7D
L65oc1o8f/gKDNtkHkMj6jADfdgUIaazGkS8eNwyxJu177N15Aes5D9vDUJfOXgmg9SSxqbV7zxX
GzZ2pLZ0W9GFArkO35Ip0SVNtGcEkS1MbgvMXgvxJS7QN3ow0kgBieAAKCFJEDg7y0OPfWTfoedw
JDLgKBXIyAV8DrzZpF9E7v2gt/Kimu5JU95jDcFqQnIG1kwTaYjPqOIPuC5togw7QtKtMFvA3dWu
i+mHEG2xiNhcrbzYntK0gvvaNBtYjOy36rIIcVwPAJNBtP5qoW99v70EWMcqV6oSIJfAFqPZH07q
JrdHK/Fo5ZfZKbWJKXd8dy4HM92pKf0jKF2Zsg4Hp0Bo5VXbqsnzB91xn2DV6KdM85Ew2IvBThKa
9TU7Eoft4XmeTFRv7dYEQbSmxb7gr8cBiK6Gptz6JbNna8fpyhN6tAvatIMK2cfbyrwZGgssVdK2
tzqqA5QvZnfwhWxvgTWx9SBicG3FpZxZXpEeg5iSihZBos7U0T7yR2CTbDt349DHXBCeG69L06gX
GeHGN2Ff1kQGliu+/oxdc5lvfT1ob8lAmAZacTq/KszYaB5mhth+uWv15oxe1b5XG4RmI0KGTMby
rTTgKZjIw508WbjTmaEVdvnlhz3dTQr2B2FdO5e+IIM8E055TTbUAR/LDpONj9QM489c6bJx040m
5yKQ2I1grX6nY9NY0FklFj1GwMLixFykkwMUfPfYzHoRQYAy96lZlVcdLBzE1DkmpvN3hnwsD8hU
iwP3tTVacdfGzqWLE2SbVPL1fM6e//2ve2Fs2EvLgrtasX85DZaHYg8TwrNbdtgPtSE4VZ0QJ7N0
aPE6ErKVnVuzbmrbdbTz7hQfpZKfa0+WGbkro1RhmnhSfeqJcmob71Fph/zUMSfsLY9+qRI7+ZPj
FjiWK1FcDIOlb4BQhYDrq0sdS9OT2cZglYEUbs7PDTSsgwgtr8vQ2irA53ZuQhX4PMuQLr/vizy5
s83kuhrjdl7gp3yqsJDF7fCcEWyIz5ZsVtTa54cTA1aBo8IytuwcOoEhiexiun3UJoesGrMEZQUG
S8LW6Ojm7cPP5xFz2kR/O4jZcLlsndWzEMIUeIG/r0pYJop/PfbTXRihTG2N5B4egvHZECQ0uBIe
l50dG1VEL3kemdxzi1sbmA1y26K/cCkobDJaxTg0F3qPMr2x++ExoR6ABDy3j0PoJCfLZYBKkx7R
UkSMXkJqSmp3R9DG8dbKIdbiHDGV7UBFpNZIB+MMQnXStNlKCrN/nh53VYLzYmfQ6dW675XLWEoq
sH5EXfr5PJP8dQ8JjgRCCxWk7EZ7P7YQa4q+ZEk0/WjxtGpJ0f6izyTsD6s7W05bHnXaizhslhzd
/lCs0LuCYhhEBDBmzcrIQzJKEC6x3aBo0E4/zne//jg/hm4ZGEdCIAuBGiQahAExV1rqAbdpiML8
5kF4W9kOmiO6oPPNj/90frDI8CuZ3bA6H+f80PnHCO+cZnafjTC6eYUvD5Z4uL684peDpY0VbgMB
InSCaBaNkX/5UQd+sfMAF8eganmwne6fHzzfHbNO30irmKewr3bBMKa7+K9bva8WeL1qhEh/PXZ+
CoJcXv3rsz/88oe75+edH/t6GM9q6nVFYnKnkLOiFKTDnn/0JudxKgwSnKog3bGigyjRlhNvf7qZ
FBYgs1iBEP7l5jdPqJXQWNOUXDcEfvFZTU8y1UhFrjj9WaP24LAiSkA3OZIp0PXtd04H0qBbw1zI
7IKW79Yo45OJ4AdxV3uKQ6bX2s/fB5vc1NxEaYWR0wxuTTuncBqcEkTGsyps5Fz3goMate9qGrNe
wFTghzZDdrM0LHdf1TaSWShTJAiQTopNlLCsijVuNNy6khxoVaI9pnOw7GWK38xYtkXc4KTM1gXl
WY/EpFlEcgXyjeAJHRkwO+ZYCFhxPt4jjMUfxdKF5D3tJotrZl0F6YqPi0kUYqF7/qFXCrmws9Zf
oYA9VNqwj+Unn3rPyiWkGhzzp7ROn8syypkhrpAMF0whzk6EZNQ77VXtecMaabFQW+Slvfece36A
yYpgNhVrh9uipFHd+DZJNaKQ9kZjZouhdFlSbp0HDDMYLd3iWGUt5Cp9ndjzMjDv6fy8S4cGuzxI
uOSzoBa3pJMh6PNvS1sAUvPTdNF24aWWaYcptG/W62IfaiBTlXfDSzAQ+mR7Jv5dGl+BBwqxS2ZM
7k0CgSIrd1Ft3FT+AKwDajPmjHerGK6z2N6Bz7w0onAp8SMRstHNXEBMhRVCLWMfWmOSd9zyouJj
VWJ1HabI/33rwpZVhytWX6WdXDcK4isKnNeGz0IuG8dnHLZa/tQEBYQbdQ6faYrTbDah7FfwTJ9r
nJcLNRnRBmYHKv0FFXZ3M1AIZB8F0t/QSNsoFIngyryISueS61LlzJST1apbUVlQF1UHikSttbUj
wgvxIlNxURTZZYNfKvJ6IJRx/AloJXE0IYm+bJxYOe4S1M5W49fzqO5qtKnF65hMHYbo2g2DG8qR
S5hSV70Hp7RnmnKyNyPXTgagwgiGagTEhcmZNMF7ZqKXNC22jdFJ2M5GOkPKeS8zdQF6oVolen5v
dNmnFiQamCpihj3zJrFuA6S5mlI085IJQWcnivmX3LOg0qFTNvEM3Gs/D6Ngiy71tpDBe9LdmpzW
0u2fqGOKZTF4N6XZX4ep9uIV4ikNlUuSuedppz5RXwxneo0PRp8gg2473IN5KJDFgQaxA7gOqZiz
RcX86hhPWaqn2Pb0BelHF5hydokzpKyLggs/d9cC9EcWTPpetcNTsQCqiKi3cpCPlW9GT8hDlQzA
mAYnZxvmEzmfe/0475KpKzu4GZxTHOO9Mqy7Ki52pWHnuyHv6f9/ve+06MCytlmdx6bzj/PYeB6f
zre+/sN5vDzf1TNbW0Qs8wHpMCSex0VPsxkSz+Pg+cHzj/NYyJbWJgB6euY3N0OquW6i6pvAcs7w
nqxNCcPhBxJUi1M5lijXDUTerE35zWnKOd86P+fj3b+e8uVfp7vnW8mXI0weLrvGHXR++1//EBCr
vMDXP/HLvPD1waTy3T//nRgi/orz53J+/tePqZ7aAknvecsMYu8UTsOr2wG97/Off7719bHzXZKJ
ONjX55z/+ctvf306CSuf8H5R9KgaUe2tacZmw6X+efM8Cbug3NNNEIDjE0SqmmWdfZktMZK3bo6n
0HUZ/jFhKMokAZ5ma8hjSc2YyOHO9706evCLEUGsY5Yzo9K3BoVa40pT83amJpD0EZEOi/NGHGjp
/xF2Xk1yIm23/UVEYJIEbru8r3ZqtW4IWbz3/Ppvka0YzcyZOO8NQWa1pFZVAZnPs/faDtd/ism6
lho7IuPQkfJ2KTu9IDcULy7iYu50U8Dtr27LPTUe6BKdHLdz2cz7QIB3CUoNfkg1GE/e9CRsy35W
M+y+Ie2jWDyqOVl90d2ivtqR9xCRFnARS10tNKmwRWaPE8IvYFdMWYL7Lt30euMcKNdOC/jXlTst
jAnCaNJ5TRkA2Co82iMS6vxQCxk+R/Sv6QCRyiFxADxnvZ1cjNB4ptnpHGdCVh5ML7Be21MUteNr
arf5azCuwmdyZEa+yq9FYNhX30C/KN3UP1Gi8U910f8+qDmQ4eM6Wt6uCn61oZEnQ9gnZQx7OaCB
FudgeEv5IjcAvPZoTrJDlsme3DGddCr0Pw8a8OMSqrxxwshOmGFspRcxxb+EZqJqjjMIaqLwjrEe
NRveJSCI7qNTB/03bUHOoKyczjpZMLdynh5kjXrXyhPvJesa/VoK71mNdC2LnocCOufy2sfBl+uh
17xH3Rm8Fxy0ONIaeY7FTbcn+yVFjAPpxNUPLbEsLy2VHRqzWrntl6EBiXs/IPdaqSGJwcY5xB+F
x9eE1+JnjygR2kc7iLcCfhfJilS9PBGLJ/W3SbdG8W/aF/VPzaH8AakXWeeEZU6YfLhlMCzINg4F
yTgE+aGyhonwJRgb++tyQqq8/RWk/hd8h/Ir/agvBCWP7/my18zgxMD8ljfEzv4VIuyCEqCuLJZN
p3oBTrd/FR3bgoLSvsTL6hI4TkZTZJw7ChbnUXSwEYqeurne3ov4jh8nIZUhzO44oD7B6S/e+ilH
bIGHn1Rl0GLz2N9Gdk13xx3nDVEb1Zpyk7irud4sHUSO/ic16jK6B0aAYbTqr4YRaY8sN5wna8QJ
5Mf5U1Q1e1w44toBUTz2+EVTx7euasrJ3Wk/ENxCjkr0xbbl+EZKZbXuKVjccpjBUPzC4uDwhD/S
DTyThxjvhk4PTr6JHNltZhKzSdt4zpavqqhs58b/7cUjo4+IBkIPAdnyqfks2q7Srgh5DaM05DeR
0TZwBY6LZej1dngdIA2hZu4vIfmTqJ4zsSaXGRJOVy7mHxjTjQ/KYWhT917kFBkF/puvsxWxHi1g
T3f0gc/VbPgr9UJpkPGJKPvVEXm+r6mtTq2k+BHb9oupdcGJiA5AABFD2g5837PhWpBC9JK3jvEy
bdUrTeblByBfyG1c6JgsSa9tglWn9HAHDJqTHOSc9S9e3PkQBUfKPkhQ95mZE09PLfaUggz4OPie
Fx1QkOzUPDzPEBuFfCRZUV5GSmirj525j+yZlVD4KKGXXKRlwaJyuPQE9ArutRBaVNm3m73kMCyB
39wkIXkkebIduTdf1IFsp/faqTwgAdXvKTXfxLn7MAd9tqlrt2sf8GY4G9Z7NRA8UZ972X8hGazd
y1zXYCFprXGJhrcgTsRVtNWhadzuGSU93VWaC5d+7OcnHOMvWmPJ91ROMD2pRxz1MJzeFmEBt0/n
vdWbdsf3ESN20D4Vntc82GNbPpuu1u+qgvwct3bEkSaxDewJpx4pTAkdAhFQ+xlA5BQtQSmNkVeX
P2eW3v19zk4HoHttY8idTU0dOtASutr207royumLUfiXVibzTY9aIreTolkn/jAQ2tqB1zVTbR3o
UXfTyXLY/uusEHYKRATTUk2k4LoL9fGuDjTDWxA2QFkzbbz3QSL3QwSBLV3QBa7Z5S9glvtN3eKk
SJx0OvAg1vczYQ9XcB32emKvUQxihjpW9C8uWWpr0B1EPS7Dqm6Tg5u47SrvDL5dCcSKvGjKZOP5
cGvU+0qw1HvnpvKxbHDgVQRyfsyHGZAOkgCnS2ZF5pMfNqxd+Ryg8BgrYWsrOYfgAbVqyadMm23Y
TP6zoLr3YPskkxLDWm/m0T1Nre4+E901Xsjk8h7mMareKYR1K8pC/UGv0mdzirLtECYRGRADweDl
WF3BNwafWvY4pT5GBM431WkIfXpaXVk9adr8dZzTJ1xA8ofnmzRu5urz3JvaWrZsbegJbIikcYni
8/LvQoJa+CjRLFUbNYzsAjI0VRt1mEkr3Gs9NdxdjBN7xS/qP4byCCQwfYyWgTW1A4nj8lG95EXc
GkPPnXZ6LsEBSPN76UbjWVVBUQaVelY9D1ZoPw8/iU8YHhw/9c5xMpRvBhZIrLrVi0hayc6yuLiy
KJ6sTApyK9yuJIO6u0o0gL9gnayobI7fNXZaD1PmNewDi2+tBrwJ3xs77OFnao6QqqqCeGB7BOOX
C+c0zXxxA2tepXjS7KOdJbcBd8Ohyj6RIyeTSzeE1Zo4l8KHLKUDtBRLU8nOp3tkFsnNIPy2r/uX
AazAuxtp1kY30mnvDGX1nnjEscZl9TaOw76xY/a4oflDs5Pk7hZVea/du0tq70WE2BvYEGmSiDWc
5T8TaIIvBHFI/KwduHRmwe9a34igaYFWpOJNJ05uRWhGcSSR2Hoj5+YIJ2K3MOOPf/pxo4Wdl2xC
m4DdjWPbgKyX2vXkzua6cSCvq4oz1D53787tRIgGrw51A5k3wmRa6PRTNHcsvrYA8sXSI5MB6UY5
GVsvMbbHLRlRDbKwKbkFi/HD0TDmiKh869OOpI1OEnO5DGmlffU7fbwlSadfQ+kBFwiPwgpJMpVB
w0KIJNllyjFqrBCdHdAoqS25szTiHiwqBOc5dfXzJFNWKMTZbShvf0WWth2HO4kU4j4TJnkXy5k5
5O+wZebjn/nKAgWiUY5cVQSVac9+bj+iI5M/tICoI2HO707VU/JG4stunqZejJ8H6p7uf5uKX+1s
O59Zlm/44MaLNXJdCWFD2VuGKU9pk5zUoxqpQ8ZTAirzNG2moV6X/pIYQz3D3I0txQv1vSagE0qJ
lPaZ53XxlvHMnfQ6fTGD3CWCCb9xmnUT1PHIOk8GHVmWCvU2cChuxA7RkObYrGyzNM4guUiuIw4A
NmDo7pvBo0eOT32PlsyjZwlM3tCyt9qCQxMVUn/S+2g4FoXekxJERj0hqYd66RXZ8xycjdHCS7r0
mCkLnx0sYdi57bxZI/TxSKdMUTcYUJrizMdhPJoBxk3O5mXuz1kwNPOXPz9HiYPyIxDMv35U/UAh
yW4j6hAfgzAQi1bQWPSsXgOwdS7hclBnkxk7l0L7UhBaBuKHOlWFBIXdec8qkE+Zt5H8wX00Tl9r
ykqXJHGyFyQGwabq8Zmq4WiR5CjTrjrYsACIo+bA/earLiz9b1NgeaqbSyl7ed0Zed4GfgmqLPOy
VW802d6wtOaJSnL7FMujJO/yEEIiQnBm1eSL50jOtdq8yhr1Ekm3znOFDGkVEePyXhnjS+UF+i/P
fO08/eaXIHf62KvvhIVc1Pblr5Flt9ar04zOFuACbwrh85BZINYQZTOuSRqdtnyc4XNCtuLj8qra
FamdUjmav39CzamfyBv251parxyZJwe1Zyj14GyyB76rPYNpYeQfyzY4qxcJssFmqznzXr2a1mO8
rYLI2bAlbXaU1nWP4ufcfgnkROZ5rRss8AztU1PWclcKUW7UkLzmei1hexz0snUvNrkaD4RR7rvc
y9+rvgw3fAzdufCn+aKDKlijGfG+iJrWFOhxtkI8rPUEugCdxuIJpxhlZgJedixwjOduMNmQNz5h
wM1CaI1ggvksBQp8ACt+L+uJK03bJOT9XsxhcSr3vrmPqRhdmVuoXeRWalHsbUjg0S5OUt3qoJsP
k9GbPeR4+l1R6OIKWl5t019Vg9HcLqfpioMUYrtvexj1igIJXgTtwOu88ZrPXk0YaMcmpK2iA7f/
7dyT4duUwe8DGnJAiWAWR3gp9i3Ss/wUeKF7nofh7FSi4wu3DPOkPWPyxCYcQGlg9bxqPHCQSCxN
5/JxqqVX/QGEKu7Cc93CPIKKzsNRHVjsFBeaT8Pa6Wx9FfXBagqFdqPYR+hDMyOMn5NwYwxu82S1
8AmhPSyp1rV47HNjZ8+t+RpklnicTGS+xldBRh6mIOeEKrq4pr0ht23jdNveDJ80Fto31dfTRfyU
NXK6zUvDeelDD7r2qF5XXT4iOp+85adj+LLV0GHn1C4N4kNa9fN8ZWOasjCbzUdb9PaGTc5bV4hi
by1rkFlm9gBDHcZJqlabZpvfyB/c6MsFWS4XZDFCFnW6msbLMud7kkTBFN9V6v8gb8u51BIWKxzb
aD2yHaPgXFmfbLW4jzRwSqG41Eqh4PtckzGx7462r0hKeDRoVD13cXKwESy9RTky6BFJERzEV82g
XlGwI6V8gMAqybbqd1G/gcFXJEvL9i5zwzo5RfvTJKF9Y0kiVYylXJGVpCyrYVh/SfQyf9RzMT0G
zUn9eXWoqgF2vd1UycbNvLVZUsrbBgUeaqBSEB1Cs7k1Vd3ccos7WdgUnws7aOlu4iIGNxBXOaja
0XhxS2d41Gw02TaLQBji9UZNOXNivJAIBIeAuGLq/XS4y4JginpoKA+SxQbFBjHThjyqJ1FCFpnq
Kjvb9uReIP0X68Xc/LXKAasFiBncINcfusaGn5dFQPgKduTQ3Ch5LZK70urzu6ynO06ES+Ys6Ud/
HXQvgEfhVtRlq/bGnSb58Y8TCgLpx8yQuVv6gSCpJ75IZmVpe/V2srvSVgZG+32c9hFMNwSwywWr
Dp3umScJq0hX16uaay13upZ1g2im0G6GI+JNt+wp5EDgUkDZ40Qk8+PHVE9ct8EyoNma6ohJV+1v
e0w0pjiF7px8JnUQlsb0uQ2RDbHhJ7Sd9ee2D9NqNxJywQYgyk9jXFpvGT0lwCzFSx5WpG/5GqBG
IFmAcyN44Fo62fQbvGhregBfiY2wznaTIvByRPRNoLAu3CF4t8wpIMpz2Z56VbYvbb8DoZNbr4tq
+KCGKHiLK6K7T63vsYjMSCZzCFBaF8NUP/6Zcw1aqVbyKMDLzRAj7gRoeS43l8p7cGKT1lN8Cmwq
dOFyA6iVWEB36uKqx1DTPMP8Hpl60BF8Aiuv9Oz4yZOevDrauJVzmjypqTnXeYCGsIdjm6Q3MtX1
U4d4CBHC9I2s1+FjlBRtsc1Y5a2Vrkrkrn40y7l8gOiY4TCo+2Mfu9ndZ2N9CuHfTssv/LvIOVYs
7w3s3WTQGBefaKK7OihhJ7WBe+G686mJeiI8JhASxmjYoIa9Yl01WndgDV6+JUHwnoIAvyFlHz/1
MDK4LewnQ/Mf1OM/7KqfEUCYkxr1aRbfNC3aak/A3eevtYnbIZ3C/iTqOH7qy4Gu+vICtA0gO2Uv
7rFoe7ZbbQ1d2BouEwwMNmQc1BBaIRtUduXQyMrq1Nn1Hmln+U7wF+GUTvht0vRibXpaf476Or02
HajvuqeRQFzbi+jF77M/c0MJxr6d5LpOnfDJscDC0JwPzr4Oe9kcrGLXtIF2zxoDoLidzUfyGLW1
cLRVsWziTSeGuUin/WDUXkRAndiLgXJ4PcXOXRazdjEL6st5ZU5fssJ8BklNdp8QsJ+WChzJEazT
9MyjkWKT4D6L6ix038DPHTmsjbPiwtYionqqaRsPz8o286L2xe2BueV21P/UCDdxtSWfykIROPv2
KcKY/3H4M6xAnxx5cmgTKWw1FDYxVV+NJP6uTtw++NtJBa05oVpkEJZ28wE5jR03UKgkXHWBCzlu
uaSszgvPHhWALYnz+kGadnb4uPZt3NtXCnTDZqwL3PeOLK+tEyxKVvFMG+koqqy+Kb0BGXsa4Q7D
p9QEr2mGuvlakhKyqTWz+3gI5MswDES4lemFKGdoy1Z9Hamc/ETMuofF6H9xpTajpgnWqKude6DJ
fJ8AQwfiV/S3TnOjNdDWiA15km8CzQLBtpRQ1ZkGN+6dLSlcrOUsl1AYlhrSKomMaE+4s36abES7
Sm0nuxLEyDxUp3aRccSPWR0MT14/ySWf3HqNwhLPf28aZ03oyaXGiL/TveypM5awPqwC/kOBu/SQ
VmP4HDYk3Nj1/NzpNRpNn3KiYQOJEUXE8it2tccAU/7yk0m3fCFN45ZFpXX40B5/XJ6ZkR/CDhTL
hwpJM8RpRC7izbF70pc1k956PdmoacA3bBlnBEJvUo2t1Rjkv18uA+fFtkR/sBalauDNzQ2Qez+X
Ny0tp02kkeWWaP5iepA/EJ+xkZlnKpVdSG2Mi0upTeZq8MgIYtOk5CZuZnnbYeioMwlMLxFPI9Oc
0ag4VSlg4yPJMyFYANJND0M7/yi6Udw6Jw4PsHA60F88BEkBxAVbeQSFaN24UY9C/C7hpQ774GLY
NuWRpfLU2eJhZl3z1fKpsAZjG9z0VAxHT7O+sIoyYdeF6XUgOnb7X2eQ6v/+avE1FN1C924JIhyr
ITqG9GTZphjnQtAqWI9zezGz1LmqTSE9zFfditIbLAeu1mgoNpFB73LugNu2kRvhPrGaPc9r4w6p
6ptbA0R1ouQV9s9AABRnuV0DS6HFfZn7lvArNvuDE/H2ZRNQ82XbrwoAas7UaEFF36ul6VMZaXMi
eit8sOC0HYy4KdekrjS7OazngyDz+04doFs1qCc3LQmnm8rxKSNpuCepJAmthUAPHfp3AW+vHnf9
8hys2Qju3ba0WW/yHCyx/l0cCJnhOjVNHwF79It/cdwNskO0ZBrlXi8t4zAUo3cTkcxWom70rRtx
wySdmEkd3cMEJDhr9fyi/vW6npZgM8T++aL0S7syOZetpBfEb6UOYdpius26Q6W12rklmHTfO02+
4dtcfZaXVHhUheLnNoiSc8Iz4kKtA1ZssHA1hpDm2QA9TItq+VzpfUF0UJ/v3Smr912v+w820TaE
9Dk9ikcCpztKZ34GwneWtyUd/OA6UbYbQyGfaUOs+9J6caNA/pgdd9kI5t9sQ0yrDHvRKqdS9KAV
PCdzSBhv6ixihfE29NwvMQWYKx41wcZbHrYef5bQiWDtKtuE0RB51kfFQPtRd5fgbpzHaVOziOFL
Hfue8T7IsUa6WwADn8yNoKhpPFRtKDdDbT1ZOZ0OtMHYEEzN+Twtl6RW1j9Qen53oyp4NWbhbN0q
0Q6djIiBdABqd53vfXdA7JST2FqLeJx+0fAABan9rM4Gk0zDdsqvaqljJ5EL54+ok2lOsnMr4+nB
4a9Ev5UmVP3K8VKIITwRqPlE6oq2JWu1+1Tp8laCDz7Yc5hvhW2Ml8kN6dYsezi5DENYKimC/AfN
1dsV1bf6vevuqtdAog60qlkL9mrasP9zeujuQIF9hPTFS09E+BMZ4C31qXTFYwQFgaSoJDNxhiMI
GKmPY0pnOsRXu9M+1YbQNhlLyp0aljmrrr5D92YH+b7HWHDv4KIQnpLJHykKDJhuxVeR2u6KWnRy
692qPQKHA6PjuPrLn581M2PNw7r46qUmzWZqtadxcY3kNoER1JXMdc77Qb+Rpo+XYaGdwVxi4uAZ
hy6tX/Wt89twEU7xeI1sfCv0P2QYNefqozMyTxGhBP1VLRxDYVqQIEn/nBtiV7j7VWTrZoI+iiXI
7h088m+x/nnlSUPwvYbAUhN17/anYOKZWaHDOaoHcW3VDV8/9BZjEMOT1+SXBFh9obneK4mz5S5F
2L9PzaCkn0b7c7RHWPjzuMQuGd2d0saDWsR+rGR5hhAxUlFsX9a6NnRHauiBvg3HJaIcGVe2iRcH
WzJZwXsYlmcKEuNzOaAK6h2d3C4Cqd5JNyzXHRu8I7Gd8rODx8VOj3nHFkjPzOGJ1MOVJmGzrjw2
ukYy6TgvaOgKEwKTRwTruVk6uH2M98gPOmvlFPEvZWZRB/VW29j3vEkPrx97Csv1vsAT1Vg+EL+X
ZBqU27+eWkncbGMZ1sCvZn1P7wvBsyhaIkkypD3LMFq6w5Hp/lKjgIiwehTjFf8SbHlsCpuPq76y
UBSbWfMlhqO/hg9DkkdZOPdK+s4dPfdoi7sNUOrj0Er7tXQkjPK/pkhkPyWwpBNLT36QzVQVlvyR
z2AyAZT3m3YM2C5FITlomV1uW2O5EsrUpUtkLX3t5Rav4Tg4dU0Hv40H+oj99aI2iY3rA0hNtZ58
KIpsLPd+v/rn59SPNGk5fPyIegGnRQHluHKurkVdxu07cEjL2mWIx+QxRwihRkU559sQq0B2ooFG
JqD9NhZtSze9IJNyiutfUZ3dp5KWd1wSBlgAOH9rU8RcszHK52lMbfjSyI7dPJ5RkeYFsulI7N0Q
FsNHH2pswZMXS4llXTrTpbFlfxxxFD1YsgJLaU8GCh0zXau1ZqZNpHNBwm11O3uufbJiFttFao/5
s5lMK62xWVwOrN7bnPCCOnTMTbkUQagzW3iPlnXwMPuPoiLeXL1gOrY8ehUIWPU3OZirPoa+obXP
HQR4768p9QfUT/z580GYc3slUWULW9k+0eGHyWZVr3GRIXdWc6bsul1jEy9i20b4xJr7tUrq6r2i
hb8Z2tr8UGGnNDbJ21jjZem+agnvJlkEyRIc1OxbMQT7onas57QEEsmNUH4ve4AEIgg/j1NNOLwV
pydtCHY9FMGdBLJ9nye4n8SjZN9dfXEHeRr4LPogUTp2W5llWnvg8URU6V8Ol8DvXLz81nsxjM1j
I4ej0odXTUwmNylfxwJa31u0QGmVxhwNCB1K0K+ptribIPWrWkJ8RKBF5JGl3DTi0W+F9YZgLzkY
g1w2P3n8IEif/13m6Mp8nfI02quPOFiGUS92GLJYSS7ymLagbZ2Qs6VG6mAFLJSsUit+ly8safVE
exvlm0NgkaCRw9Jn5gFdUQnILfunsdQRiLK06EO7P/UhnE62NX1Tpcz/LGqqV+zQIfTSWfGmL81m
LnFrOVROwsKvFTs19edewOZmLTujvKopvcVQUM0Jyr8hdndRYOgHz0HfUfHVXgdWM3yO4vyQjb+E
NWifrGrsj6Ig5loNKxAF2w7/3VYNWbCVK6Qb8D9dvXnQGji8A+mBSs0TypAVkhGb6yzvqBwm5Usf
xOPZn83myTBr4+LUO4LDUACBaTvWi3JcSytznwweEWxT6J8DZ/jEOqN+TEQEOi4J5D60wQasomUs
rDKBYRvAT5umk9+k9SmZg+amDmKp2WX+8Ld5YWoXiyRpBF5oMoq+EfvMFZ/+KDToKmCY+xBwtDuq
CP1FCTvUTFS5Yt05dE4qr6d5RKzMKsosn40SzlBCT3QMLWRlaPm0BBQ4+Rao3q/UGbtVgd7+FYlp
R2pR+PtMzbVxc0AfWiKOrKgLjSgBZv5/RykoqAcN6Ya97Rov0vVauHKl+900yGQSOAc6x7o5pTa+
oxKcV1pCVKNrkooRkyh3ReWFsg8fw7ssMYlHg12fDH2wPzWT9yC2ntmhLRUJXkaAcNFOVYAsV8/v
AeZbj7DjdQrnd8O9Yrp2JMKA/J2AwEXFfFRz6tD4WX2F+zRhVt1aORXw1JCYeBMWeVe/jddTaI33
MMinlRuE49GaxPdplhG22jY90vW0NoHBfmtoDjEf6UOkhUSZ4pPm/mFxR4RCbJ/UuGuHbBtolbUr
2Thcs6Tx8b4hzeuLACb1MvzzQmRTdOaD+B4287SS6ZTf1QJUHeAOrimnEwJZAlZelvuFPwd4Jbvy
VJKpEaAbvA9EMp+HxjiokdfyGExjDHLqiYcJ+kBSM+1U9T3UcFSgMGjXWkuQxhjlMTlcS7VVbTHV
mdvl1L3MUqzUECLzqdWI/64RV/iz0ZxVYfmjujx0BBZoPfl5KNDIM4IhT/uDRoWTf6Kkl+6TeGh2
9hJtOYggHR9bQn1rhIg8ewyqfcQZVPusHf1rirHy49BA5N6GAdCmj7oKrtZtE0b900CjZf1fZ0VF
vIkWjcaeZio2Jy/y9F1b5a8UKpY6N8xQV7sHHiir5SS2IPsBz703Y0DjN5DOYRJa/JSOw1todkgt
lhFAyvEeYZVVo9Exf3odvPEoqsTZTRyd1FU6nJPjfGmcunyy6kCca9oW6Pmpt3zs0asMKIrR9lj0
vFJzjrUBAXtZ2aZ2ePDadHxO0IpvraJx9o6RuG+N16wKVTFb5o1lftAv5D0IUkMo5/eWJLKom+y1
queHkorw785HJauDehOBz3+rR03+fp/Vu9v2vrXJ9boFqDz+Clx8UkNsxwfXZG2vHsgWH9fHsIql
DzuyMneA+ItNMfkkJiyNCTVMR5wzNpYbwgV9gLZDTyGrZuECyXWdopk9B1Jz7k2PnKmi9/K176wf
No+uJ7uBhqzlvDnqD9jGsouPXrMmP6d1nW4HHGeHhJrhaxmOtxoW5FfH6+i2l158BQEc3lw5azz9
aXFHTg++eUguQyatH8uJJqqPk2mZGUR0yfVS/Jg40QLbpimavIed0a6MgAhgW2kPkvCCUtR5nGVX
vMTTsKZBWbxVvu+ccxvupbX8lJllVEJLeh3qD5E20LK+7Unl5bjr+FgPMhXhoYVXealgklAY7MtH
ieN4PVDfe+1zto5IYPwvRQEWPxv1Xy27k3JJnvMtDfOIg1BLeOAIgnG6d/pkAOnpiZmq65sXm+7r
qKX+TlSVvUtRvQNXgc5h6zfTtIpHs9ez18Ql8ZKCzlsA4OIqXbLT1LCP/wdoyXAXYtAfYxh2dd0h
N9O0BdYmTOvyXzAcvY7q1nGDgfQ9Ee0zoyYE1g/eZwIO2HyNEk9eYJ2CtnxN9GY6ZWPWPOoFUUAy
I9eo7rTmxFerObXLWTmbNQmpsbNSL7j0ubyVTdaLTgYkW9Mm+5YlUf0ZQi312s/BWFY7vc98gvAS
7ZJ7VrfG0E+1oJb7iq0aGOfAf4wmAPdcSdGT35nlhvrVE9YT8zD7CBpDO/t9pubGZS5e5oLRIP03
wYQpqyq6Fm5lr2tWmG/IrN8GLINfNKc6H7rRT76XuZ2sO6qgyPuy6UKvJ17jZM++P/3rZR1x7KYr
WIfXZWnvczIyDjH73itgATjhMFFeyF2agW9X9Tf2M7uwje6aSKd3xJO7cfbEVxkLYqqk5T1l7CBZ
gI72vkMzrdoMQFC7dZ6FzVYN1aGEvd7ElJvVOj3BT3tWrduIp+I4Q7MMev9QZjy1CQHyKOh/a51B
EIcM5QK/vyhf/PiL5ZXhScPsc7fi72aMRIr2+k+CczMkS2TK1ew97mUSQ66u2UkNJsLUhg7EStkd
Z6PFf+JxGeStmW648n+knXBuJOr86tNh+lzDA9jy9XqIWEdSQev7w2Qa/pEYov6giYYzkzhSNmPu
g1tQG5Msu/Ugib7pGQ5p5C/efZSiJ2yRDJ159PB6U8CNloOq57ouyt9lXo3UfFEe8tlhCdGXPPWD
BFSE0YwvgQ3Xo6gyuosImHz2D3unH+yN+j31kDjsiGsCiU867/20oj2GqsoUZXaw3Fxfq6EbuMDp
q3xXd4ijevAD4YJy6vcdVB2gzvxWsdcMm1brzFXcElI52eF4SI8Fy82V2lzkZbCGg6u/1EgKofG4
4WYg/oP0g7k+q0NaevXZHgf5P/zV5j/hQlzSEgaFpWP2FLrteN6/KEZO1yClLMl50KU5or+k10VN
8VvSdR8ny4w+kDI8EF10/ev1OmrexloSb+MEFE/aLlnY1ktXfiCm8aH0YYTGVgMzOR1+EpeXfQeo
9mrGevM6gXevBzboT8Y0vqjiVyLrADlkIz4APv/g9/ydiCD+aR7nf2cg4Dddy3OFgZn63wildnYL
w+hpOQ6Zoe0z302OWeY951MznEQof7kaPuCl4EWuxTdjzvXXIdBo2A/DdGyajaKfGIa3H1mH3UKU
yc9pU/2a5wEQRCLzx3opSvuUbB9dj1TtZadlaWJtdrEkilSnOxuHyVZ5oIGLmPdCTOPdjGrzzkfR
3Fv95LuZccaevTxrc/ngWIuO3SH86px23cmHD1Zv2s7EbrCs9pwfpZDa7eM89az/QRv8f98v6RnC
hSwFIoEsCuNf34YWe3MifAucUwvxXGu6joX9hOh2JBMz2FjLTrjMCR0QI9GPDaX2i683RNHCxmHv
bbaadVH3m7DF8zWF014qM+8gFnRG7vawJUE8a4FVPqmzfOqqJ23gWlJnud5+/UDcOHVHvqOJTy4j
oWFAfvUzRJ201vlMHq10OrZGKdapPWRUBpP4M7kjJyvv/aeUJuW9MKnjhGX0uSG8eBdxBWwwLEef
owXqnULe2/z/LdPuP7kPfNEc3aBCYUns0lKa/wbXtmSvx4aRRLuP3nseWty7eP9ejVI/xV413Uvb
7ii2l8/UHrMbWdDewtzhPpKFKzZy3aa1h+ESStSD6qz2hvah1sf4OHafIZLUL33D/8rFq87uYpfF
Gvnn1HzwByXzFs/NZ32ei0M22wXxRFl6tszh0vv+ullM5gnVxs0hdCheKiXZYJmSm2HzPPpV+a7H
4akTTXjTYlsic0TPLZqieiKmynloKjF/b1iv53FKilVJrJhLTNjH39vTPMCIkrwMoN7oR/rmaZhs
77FAJdTaTfQiE6ytlVN978Ka0CJV3MDZhkbUbrudVgbaRt1FS5FIiseDee4LcrTnJSDQ8Zp8G5tR
vJZLSygiNm5DKFKxyg2nPaINtB4U74cIivop7nk0LDK/MDCa/3FdKOT2PxY+uMolgBXbAiplmsa/
HPFGz4Y0HoNkFxkNAV/5NJ4d6YwfZ3kW18fJ/j/Czmy3cSXLol9EgDMZrxQlWZIly/PwQjjtTM5j
cP76XqQvOquqga6LC0GD04NEMuKcs/fapv/3KRIzMKom+ElRDjTnMqokQYp8DrMZ/slcA/pJ8I2w
tLiSSR7eDDoNgvUh3oUef1P/aZulcw6K0D4vEQiTA02fm/XZGZrIXl9qpGFpnXPxEnZ6t1qrksVa
Zdn3SkzOI8i79jiRD7vS71rIkoTHeUCqfEPVyUwbjU/s/Jshm8U3IRUUx1lGUKITGzuXU+lYi0K5
iExRiBSiNx6H5rbVE/E9R9O3o+O+gnU3+5mr2aeRA3Uvi+yBlph9oolsnxqTLaxng/ndVFEpt06K
/tlVrUVpz4BtrU/dRow/z6ntNapU+VlUNF/LwY3eUOzLTYvZ7RGpaLXVCkEMT0nDKK/j5hQV2BTm
qRT/ZcWw/8966IAhY01Hquu4pvjPLW6Si9BCbhzvNb1T9qt0xiLhzTPVQfNyzZ5OK9KIdaXxVZKN
yMVggqzMNa4flvUtKJrqWsknsUC16rwbDxVJWcnGHC1n13RsBvqRNsDSJw4U54TzjvT2UFWf6W34
07I9alPCShrF9swqGO5EaQz+GE/yJYsrEFZUCd+qjnhPEswEXyQ86oR6s/D+VeIng/1WwAXY5UkH
R6Zzan9w7ekiumG6OFgK9UXCfUbgxWFbTulZtUnOHUfUdBhphl0xT6SPqA6VS4dEeoNmsydm6Ssu
BvFHS4crDJv8s9TDYQl9iF+QAceAwarhnglevjMS2Z+piAXw6za++f8vtM5SYvz7mWjwCVlCGKYt
HFSGvP4vUETUdoqOlyPdl5Wm+/VSF5eJVh6SzvlMln7aerM+n8itMr64rniAU2O8dtg7D6Pb0xdb
dnElpznDoIb5Aedl3Oeb2l4KspCteqjiA9BA767PA624YM1Lj07UaAvCSLs4qa5e8roUDHZCBJ7L
C+tz66tWQZ5UNj2gwFEPjlo9yTB0fdMs+CCsrKIdhO5jasqjNejBAyX/d6G50S/DdlF4j4N2T4Db
01BMDH4D7fgfXaFhJtujcvSndOrFvhCzu1v3UJTUA1QYf2hGd7/qBBd6NBGOyGTWh4lpTQd0OMBX
i+7QQVr8VXWL915JiksN3fHSpLLdyA5f/v//oa0Ys//40JiBrHBAlC9cRf/9Q2vKkYt/qZHXV3Tp
pVtQWaIJDfgpSHl/zg8ckB9hYeCbWcBcjai+uv6pWq4Uw9JSrfPK2KQG3SCjTQG1meaZ9Wo4BmZM
HIRFMJbEcnhytFL3EobJ9wQNQuGaCCOjE+Cvnr5U4DVSC/AQvAHVK1y6DyAc6p01aCjYq86kv6Mi
U1uEs2kRtof14XozQRslsLW/OnnWbkpLaNtq6cWtNxPVxHmP/O7ktml8ydrMepw1KAnQmpjpWl32
MLAi7x2Htko4Otlz08qXAJW7p4A0uyP4k4nM3LF5WMSkeobQvzNLebEXm2kPbY12t3pFQK4d1kfr
84kRsBC2GSmKUthXm3Tadaq5Ko4GkmLjosxvhnIS2k4a+Uam2vyQ1vYnW4risvZ0yMz5FDO7zCi0
3tRfdBjNT9Ggx9FnyNNR7YwPdK7+C6VMWyCR/3IKuzYoOJP/SbcwVdVhWf33oyEIzcZs40bZE4kY
bCat+uzk0D2GRKwcWlCR2yGs9I95fJzD0qSDtnQS7cne6fU47Ks+1KD2qBsQF+IlaFqWAQuhuD10
2nsymX+ciShJzHjNKZis7uwiGRPE3VzGdBwRywYQLtJ8Lm8m+o7KpLYk1RrBSc8j5TRY3cxF2Mz2
Be4zb93cl06dXScXU9SyuV9v4r5K/XHJjRuUhsQe1SEs2bW38Txqx7ES8d5UnDLdGhW8YzsNCZOu
CBC3hsX7E/4umLG8upW0jnnBdEnB9rVuyTSrVPc1LXSEfDTcQL7eh0u7K4yD+qaua+36M+1Lkobo
trAx/Aq02DGVyhlODNZtI2q9IVWsC7KKxd1EzJKjI30drBjC1GilL1pQ3OtZUuJ+JRYbokZO0LQk
b1XhaJdWl9yUowtNIM8/fhQa67GozYR7zTqXTI05mhsjrVkf4mOv6R92fIRZ9NpVmq+mcfucZbZ5
bs5AH+dkOAddsW0XbeYq0BxwWR1/vOc/f8xcDZbXhAjtfCK/DnmRfuR9wvxvkaVLVe/IaLusovQm
UeRxJgr1BlsUajb6jOtljY6qjQOuogkWDfZ/WW4MV/93TDLlsWkYFnskWzfgsqn/mcYi23Fquw5X
h7QVa6uNtXgqAuHuEMKmW1hM4il2pDg0moWYbXkVltBE+mrwub7IftK+X4KIfl5bvkAihJinKN9Z
GtDH9fmZumBi/bn8/BtRGJ5tSnFcX4yydPBTy6VGX37c35++vtrS8oFqTMBs58LmmodObKIqHR4y
h2NcK5ggc9PYaef3Su7s1ofJyLwpAYmcqVH58xX0vlOGdM4//6oiiOg2bYK3v99jAFBHSdbkuI3b
8tEJh+TYpAQCrV8ydsl5SdO+OB2hU3qdnuOlXjaVvDnUKhk/PyoQTBaPeJ1tmNMxSJpc0W6sRDhY
mQr9xljujctzZZe7YEIM7Qbg88FutcA+aobIrnQQ7D1WMG2zLiNRpyvMOtzqRmsIPHVrVT/8eKvq
ciQSiCEZ00HakLUm7vs+YeFbBFz0L/H9x0myW/VcAQa+Ho4cHe1PywmGT4IRDD9kjwnooJmOZe28
0F1EhI/i7L4pzOZe6vKYq3ehaaCGHevAU5eUM5xyNzXafj+3IQNJZXieFtWmatAi7MvpVxzh/ckE
G+MyiAwWLsOktEX9tEHeUiIBBQTvVqJk+sylP29ltocPGNxOggFXDmxxzogAVlTrA2oOuVnw1h5C
FV5sM6FCyvJC2fbuESEXw9Im4GImg8imyydfisVYVagdtXeB3OHvPaUf/s9zf18tCO/tZNk+TW1R
kMDElw4F0qU+GQNUBPFJ2jL1y6VBm9FMI3UuHG7L2hIXufYVqVKsbTOSU7yquLSEtEnm8hlRW+BG
WYq6+3lYkqBRmP5USHqVhV5m22+l4+a+VVXsiDP3oKgDk9QC3MNPT6TslA2NipzIOKu+RYVWvxoh
awiASFUJP5OofGrwk+66RNf8OFXbh2q5pJRu8Mb7G5zWpxhGTkqkHbBSt9hPcLgNaIQOM0gwjgeq
7WKslEMBKnWTTM03acqtflcO8BdLPQ+2YRhbd3/vhRXi5Rbl3VHtbf3Z6qBZ5fQrjrVTbIKlpaNM
s3pbyjrb9RlwiL/POTRxodZ+yl4a+1l1xHs9b3sLF1WeCFbFZQ+wLv0JfA4k2CF8u3IizpBR8nrv
743aOONBIYX271PrvSUELFdu9SbS/VZaZJUvYMr1RrSO6vczmyhS7ZxLKyrfkpW8X7dfUQ+8IZxt
+psjkFYvHJTidUb2e9eW5Rd5SeWr6BCxRsSB+fWE6JfRmMtBrVZ7q3bl4nms30kwzDhMxoBLuNu+
pqQqr89XZeBuRyv3teUtUwO8vY58Wh9k42tohRlIkuoKOEveJ8o47csYkuPf05DotPnnubR1sH8Q
icOOix4KHbrQY5BFf2854dGIvfcip/ebaG0OEh0etIzt7MVBvj5rVfZeCXNjETy+s4h42MwNLZvV
5gHmyL008+j9PFrMIBXYrI0iwq9+NQ0pQVXs2DWb3s8xD/Km31M8aA9KYf+ZjSn+lU5thho0Ue4z
M8YNH2XZlk7S5udYTpT5pu7r7lQ7vfFq9rbf0zF6oiKUVy0IXnEldheL5/wOdXWapfV7hVVgb9AD
2vXL21vp6nEokuJplGp1TpXHIU8W+IiN9E1pnqJSzA9KouKlTgf+EpN2s2aphxUjXEYk76ynwXoG
ZKP9mnagyCyGDT9mohTBhQOA8riOIS1T2bVl5ZyLXFY7enqkHJrxP3/KVJgLtBL5Wj5/KF0f+LPV
Ct8CxHwzZIQc2tiHdnkNGS00q8530xo+GgCvFALfn+VOFNs/d5TonzvrS9Gg+LpWe83wZfb0wsFy
jOe18MW75xyynqo2aPJmy9tHV32tXmUnuLoS7Yan22nhV6TDwcoU4zXJIyIFIxewGAVY28THOhm3
bW27l7VuRwYHZ2mEFG6izbvSdtg1Buyd2cHfshreRI2K8OeAMuPy+gO/EQVywabmYj6iDrEtPXzM
lYXAhX8HWdKh00FlemVou4exFxiyqTkb66o5efrP9bFn6uvhVyqZKLKwashzDgReg3eJTYkWpX3H
WMMptr5qqTpesXwxvSumBtF7ucrZTeai5jQdb73erTdBt1BdE4NdqzN+VniA73SrEXeVnmKAyuvb
n0f/+7wYLOFnCmZno9F36zumpsQJsGdpaHDyBgqd8OwgyCwseoVNOniR7bt5u8JXwYaZlzIzQ6/r
YLGCG2I5L1LbX1/N3TlhwwgborTS/fq3jXqRXcc52gZjOO9glZiHXgcwYiNs/u1Iypoh+D1gFvZq
zZbPRWG8ZUljHGIZI/SmAWCbM+kLaBp+tJe03hfcwKrDLNrSPEL0YK2xogElWjs027JRtE1ezUe1
677NIosORmnxbQRryohI+pQgwwMenzIo4v/G2cX52PHrLS0SGrugm4mxRuopm6BF4BATL7zYOLrl
IVyaaBv1GfGv5ICuX7E+tVZcTmb88w/suJtv5ToGWcdkqPoZbwd1c2k1hk1TMdPRYZ8B9oqGxWC3
UNe5BsJsQXyEhswLSWB/ykuVTVdanRsBuoihmq7erFuHWjdQfQSwMJLcb3uT7l6qo3WoRFvdBhNs
wqzEDMPs2oMp5hU1zJNslCXX4bq32Zlaz9Rd5mWOEEFUGRHYuRaKxzStDkh4x53uNtYtOlRPapXy
Abog8Otx6o51VSvN9sepUQTmqyybg6kN9f1a0yyPjDFzvcyorUNjlcnZdp1+Y7UWlngjQzEOTlfz
esFoGf8kWcCJvSXQWyPcAzGkKc03iVvzV281vYfhEueLVgwHTYkhjtQZ5htVvNbxeLfib50yv2qq
EBcnaP6QhVrvtLlpDl2ZV0+jiwFu7YEgSWJu3XTXcWSkDAq52re5tuGNiC65Jovr2phtCyKFK5yS
XmXJw/rtwah7oZOozG4x8lVsea+9I14jeFZ7hqcqnVXaeWmiTBtyS9B2icjxB1my1MfE8NjY7b/V
MNtIJ6SVl/fmsXRnCRFhQuA31zri4Mzcpko7esDriK1cLnnaOl9blID+MOoZQwZd30SxaX863bBx
Fr/K+vxYwggqothhYcbiaKbSPQiR2/cgiNErcpnpmH+uf9p6o6DRvsaROPdKrZ0ik+ljk87KbbyI
uh01Me4nWpXsnoOUd3m6moI+gYQNE3htu+gKx/r5B4dh5nI+pgrklTKN0odeIiS0Wi15cGXjd1pH
ioA5b9dNeZQm5R34D29dsnXVbfdmhJL5Z1NuxtrBMFB9nqeIQ28wkwBbTet40zp/c2NxXkv0tSif
2kqCA2MuoIwISWece9biq1CaFkyxsXCSFgdINFXKKar0GzoHd9WiIab7tbVpcn9IjcRHbKoBS218
netu2o40nU+LYPMQ4o7/uYfeuuCyvcSpiOrXelgXWJgvNSq2RlEaptoivWscZb5D1Aw7av2LK6qK
cxK2YAf5+624Ui6lyscXpow4SnCbd/9xb4kBym1tIRS1xskOCrgbqxstDwWgq0rX9mvnuemC5FyZ
yZ0IjJf1gFP1yN51Q64Qdt8LOGeBX+qEKIA6+bPcKc0IFVAKfJP/DkOH/7NeJMKaIZEIL60HRhIX
V8/MjRZ13cHsZPvQWsTOTiKQ15+BngzSRT1Qjps+U8evVttUlZZ8xxNUhEAk5RV8b8bVwJ12dYGK
hWbri2zY2dOKdfsHJ4Gs2KvafG8X3dPqkGVpjfahNgSIdMzopmjywj3obu0Zdf40a/F0iZP2n5t5
MKZLUre4NRL4ssvz4f++OCFHwB/wSWtov+5gzcpob03ZN54W1pd1hmm0IzW4TlB3h9WDjNwGhd1S
JnZySveMXhA/Lg18BshnAoKxWJUNm8jFkLneqHikN13SJX6Vys/VCKeSD3GZ9O6TIikFmO2V7tQe
V9dS0UEdRkf91QvC3c26dM9z40Abcgy84stFwiI9x0MlWxOqLLWdaRfmM9XEgvdBL6E06qGujAfd
6L7W0e96EzVqfXFI5siWi9TASOyfYbzZIERDhAcbIiuHOz2z9ZNCgsl2VAK56cIg21QzY2nHdK0b
tGHRbZPlYFd1RR7UOLtgZP3nz8wrJOU0oqedvUj8GIng1Fcb9ZQq2BnIBPgHhhNy6dOax3aZ81ud
rhEx4PQXkZfTTq2Sbtvpj60o5GXIK+3azVpxP+FkWo/WvK5dFCuSGF0TEUBoxcltORnfDDXdczPR
mY1r5FJ28TZqg36qrXTY9GGg3ifQlkgdCLdNX/U/Q81ADRRIIYsgIQj7Y8ce7V/adlUB5VXIYF/a
7nhYmxO4eV7yQFi3KhM++OCKuTEWJW4/isCr1EDfdZUBFMNkSpamNPhK1asLBT1A0bFqsaEFRGHf
mekv0bWT54aWvo0F7si5fHCH5MZmK9AW5WOsiVuY4Pejg5mygcS3GeX8MDrNxu5L9F95fZIlLkwT
vzSapnhDGtKEDI81qRsRCA23piIUrHZMhYaKJiOR11kbICxiQLMLEtO3jBSQu9BtaIZipwX8xqnK
EaC3nN5m0D2ielxYt1oHl+Nu1gm2cQha3akRdVWq30yxZuEsxzbSdpOJNji96QiM9xFgd7djys8l
aWsn3PkRhZqvRbWgvYflL1DNG4LWrU3aKq9aKe7TrEj9fkydrT0AeVVDIocs1dp1E6OoSNxQeCVe
zmjUC2OIb/aEKLpoKZ2i6dESrbsXeXsb24O+o8Q4DkBfD1Zj7+qqmOBPAWBThQGlZ8i9tqSrjVU+
3IwLJ5uT+SmfYwyGpfxVdgMCjY9O/yibTVEl6U4vgC2bzu3c9bFfBwbKHOzEnmbqHCNBqfia84Go
6MbJ1dfl/WIUjWAhEkxL1Im6i26LxcaMrQ2bJEkf4+AE/FMzde6tBqaj2vW7zJqeJuY9W1E2y8Lz
VWtp5BvdbWUXXzYp7eZMLnbAQtHDZL4p3eYY6fGH29gXpBRewhGgDYAUDIUku1RBKT0Pn7TNvCpB
6ilzp9lN1sxGbWKAJK2wAq3tXOkGfA1t8VrGqOqlNXsuS5VBfOE21XFZ5giaQESrV9Eox0wK5Vz1
E2phBbtGrambeepfewplZPbOUa3y31bFqT4Yhq/Z5q+uqB7jqLCgNmk7fMdPypxXvukuv5Rh7xhw
6ETFFMqOtNXHotI2KLleFM0IGZfAf6+D2mfsfE0sXTvUZ1mzliXzhL8mQRvORrMYhdg4AQNH5tca
FnHsrIrbPGbpGBMs3Hoypm5qm8jvXRe0iRIYSN7PgZyohgwwzJr5XPSNsXEbw9mMrgpAvMQU5FBd
4LCJ3i3FRLJrbGjwOx7TLzwzUcC5q8VfVVnfNGk+noIqBlitRUc9ko+uLmOPNdvccjl+BRj/nucD
ebsN/QEUm1szTkmGKmWDbYOlPFa7DyMDgxTRIuhjEFVG099pFhsBTD4PhTEVZ1cmb4FS7NTJReQd
1xMy36WL+BX0OANn5OrewMQ5mbW3MTZvu7n5zU6m3zdOeG/awLBNh96XbkRfsqozr4Nb5wUlRomh
Ij2yLayT6k4VYTztsZtoPuqLFIIcuAVXIja6fQulmbd8Un5r9Vxt2ANdLUTBl9juLi4aCy+yyvta
dQyfDmmNlXT+blv1u2Xoxtueh0B15kNY658KCsJwHNrrZCuxnwcROOiO8EI1feHCfKdN3bRxYlod
ubuF58EOpgw+RC7RPTIo9rKwmTmWs9Bv06LdDmpMKWLDJmCrRTrPa0L3wocqz4bW2hOKeec42b2i
6e+KPQeUg/ELxAHHL6NOYGZtnV2SEzHTT8azU2YJkv9kb3cuWy6pMCJRbLqwxXMYz+nNCN6iBJzn
ks61n5vqpaioTRTc5qESfufRkFDI7lY5Ym7SOzLPXQPPLdCLN+RId7ijE5Qv+e8ey+AWw88u01Gj
psG8r1qZ3hrhWxs421lxe9zbJSyO3vJyQaPJ6aiuZjs7lchbd+qoJJ4FDNd1xmbLgOZOtPINr5f0
GyUFI8TRv0hptPl5GeFE9W+jm/s9ENHMTyM5gPMaf7uhEfuzvEaR9ck7C1+9fIF5cEumzsYxYS+q
SsrC0j4CV3zksyT/MwpMvwnnkeUm/2w1on1tcI8tvfUsuh/4Ad2o3ZehgLQeg2Yygmkr2+i9qGCc
j6rxzuTY3YggeGtDp9pXeK035HKNQBKRhlm9eq4b4dumyrWHyRA++8720soGu0m5g+yLLoKCbthX
YmPYTKprkhlo3cwqsPrS3U0avC63R58f2Jj8kFEiHx3grZ+bIel3ItBejErvAOcMk4/hvd10k7JT
7Tjd1ZAA4M6BbEiL6AQLzhvQasKkm5mE1NfKDPTtFGL0yXD7eGSqcfg1f+YkvZ8zGvl9z2QRs0of
lb5l22dbdvdlat0k2kR/FANmYDk9LdhPTSmKbTV0JWE8MZMakyS0QXnSE/1NrSLyuOaEShgtrGgE
wSyB86TNNWE+bpiwISBit2c3PlGE9/XU3zq8b57RDe9RABfLUkP2YxYGWZ1GVBlUj7h0AnfSdwTc
I6VEeBAQNnRrD9lv4GoPhWoOWyYSppepcCsHaZA4Y88IKI36IR168LT21aVe4QLEp5VKYno01Xfb
Mjtj0AMCI8lJk5Xu91ME6CJRvmxrfshn/cqsPN0wI3vplCI/XmipfsGZuQYOEy2EOT74xM/C0Dh2
AHoh8I40JXyJMXkQgRfRveAXs2dX8TB72KRsv4e6emrqLtvaFrXyqKPt6etbN/KZjjibpKCWA3nH
IjhWKNiKi6rVZBzo0w3vJddXTiIhk1u35HyvkAN5Vh1GvmO58NpR3uClWa6KLhqz4N5R6VzD7PF6
g0IQdRET7/CadszB0kTbpQ0NsgDQ87anWPOWrSbryQ3bJ+cmjJt7zkFczAi4UbukfxwZP3ZxUIB6
LyRuR4UZcqxBjy7Ha4jrsBhKiLQp2oxR7b2qQXiQEQ5hhpq2bcKK8xSpzTbE8pfFOSsrvkEAyTAr
En3Gs5+/5x1OSosuUy7dewtal/aOF7/xB51NYl3mm7gdtml/HvSBHY9LJZ8kGGaUpr9JOlLrQzVl
/zG8GQOxzbjVnXM6yms9di4Snu6F5lXvz2NCY6MI3ZtJohUTOlv7sA9db2pcw6fnfkydHjfaHEKV
tgexpR2Yblolznb60m6CH711A6zGqqNxYFd5tnFnBpZ1Ue6GYEGKV7npFWJgJdCyXy0tOaYcY+rb
SvkR8gZrSvVkxkrFtd3qPHvZ4gQBdBDTopQ0ImObRqUXzAz8cfm8xST/mDmHvjHX6tO4GSSIEUeJ
Uq5c4W2qV+wFKuNPnAMhko3FCkdHcmSi4ANuPWZ0KtmL05e3MK3KkrewNpgJD0ZwrybdqWQN5vBZ
0haibeokVyJ25KEfql3VwMC3XdnejeBp7OUNr0zrLTIVUo3RMXt6ETOamqbNEMwvgAfw+WUsXhNn
e6/bH70bHhW67rdI+39T1oS30QwSxRSLSbszCc+wnkQ0FsSejWVKJIq9QKWFuJK4DhBSlonHPO/c
ltikImwjMebbjQSk7MleL5mNK4JzvHvt2Y1nuprtNOTzG8f9DQjnJSvIKmjgvvijSVhR3eI6jgA0
jAoUxiEdSwaUBwJ+ALYybwKqonkj6lea9bXfdiy0WkUoRmAXNf5ytsSZ84SNaWCzPyM73K8npkwI
H08AYvjQlK9xVuevNgiIxHnuOkS9o10SkdGjVdyQ/4MiBUOYKnFCKSHAuPItmdJdycea6C3fL9D2
TuTucLhXuILHdI9Z4EoY0atp6WwXSK7aqD32UzWoL5QP5GOfFKQI1EsTolAyBtMq/3YTJlR6Jr9p
YLinxWKklKXnwCvx6ayd2FANOM4KegJ+45ESx5YGo8IOiellKLQLRTHAG1Vq+4GR12DYsed2eEYF
gx8fosnSgSIzCmcfXFou6MolHKNvW+RnBUJzb8XqvYLBqW2UChFdt5tV+ELzwIfABP5X5wC/zSeO
0mD6NuviIDkVMoG43iKXAwHxmbneI1JJlgKGAWwLhRGX5AElRzUucIDl2SNSqlPYd7HXOL1O2wVW
EL0LyIKdfYPO4hc00gZXEZhpNzad8yyedAm7tdY5WZm70c9Qrx147RHEo99urdh5tlUoJp1N7eLM
Yo8z08JgYflcvzgalxNZdYfvaQAZplGlDW0PbyvWbx1Q6Yh0GRCBQNhk95O1d8Y0+5AGVNZkJkiA
Pc8WLgmm8PBSl7V67Rvm5AuJiFnstrGhDYRlax9S+lgPdhlup75D5EVhNResNrJXNBzWBD5SBn61
AaoWGSQnTD07QBd3ZdjysyF6eGldvBLg8ChqYW9MhbHhNDQ5mMKJszztAdG67amLlNeJ6Sa+fNp+
mKcH9s4Rbu+8NJZmknM0ZJnvAAW82wMtKFvoVxES/BGw19222hHXYwk7FHskZqJnYbrvsmjfEHJv
9IpU49yKn/GBLDgZ/q7CCj/syn1ASFBvkIGCRKhwHPeleduiSPEKZT5XgAjYlLDxRbKa4HBn8kmK
RcfVxN1BeTlFqbzkVcgxqt6kE1it1hgI+Ypgrlau0TKxiGBDFTLapQFlOAq6GzULXKrFOtgKtlxE
sjLYUZcYktTqNlogdC8dDcpSLl7CQgeatfWbBOnjxc7AXJhx1k1fjNcyxmyCinB8c+pvLqQssjkX
LLm4dt1R4cx2h9vBjsCm9PDd64hZbp8CLxobLufu8NR27dWydPOGA+FdY9id9e62zdRruoQFSe27
mXvm6qLtIU3helNzTookHx+TtnuYClTTis3y2ZGLojn1BvrUeFajF8jCuTcbFYNh8m3MvO2OVhw4
RAJBSxvn+dSmyGHbKgVDQX1I1JGIahWii77tXMpaVipqS0c81uQ3HELXgnaeu19jOkBEGKP23oV8
YgbKOzwo0ijNkk1uGx7ySt1q55S0lg1989GbmxxGKkddRq3hpRFCiGUdz6fg3YmXgxYmsw+q/JQX
QE1pjHuAiMArLsIsvUj2hEB4smtzvy9tkw1oei8g5xoWhOkc+rcBQo3vwc7CVnrPkEbtg3NFxRR2
4kAPpoVcpv3RcutYdd0nYDvGppS9RGrVs6fM2k5tCnuTEGnNFr2IDibdbs+NEtJqWdAb0fwppuBL
A+niF5p5JakuOzI2uB1qm4FtXztbARthw0waSXWqbEM5T0e4WIyyhfwDTI0C0z1EAbCCLHlolEhu
E7O6hvyeNtHd17iGcaoRH4+vvPlKM6qPUVOJ+QO5adQteFg5/JIM0/pFsA/malvQ8aFd/AeIjOOz
jQ+BH9ZfQte2TgSLqGMlWspgqzHDLQiA1zymH2eFgfC7zAKXoj7Pg+Mlhntvh07K1jBgC5wrWIi6
5zEunY2qT296LTklLAlosMxOpJ/a9Gnn+2KKTz1+hEcMun8qmqwn28FZJyyY840qwWXHaH2icNyK
CU2wAdgbCYNy0TUUqoinPyZ9yPclnHoHBnKBvGc3wqG3dVvdEts07QM9OI1jdZ8pkYlGQn3qRzhh
Lke6ZyljxviVcWGYVpsgtn5jeDkCDIpFArN4TAN07nx2ihEshuQC4xQlNLoV3o9BfexlbeycasRe
k/itOhyX726NFiRZ68jlPqUJhccwBWzsdYIVWGFsL1lsrXYXjr2xrev2w1X/AJmkGzT0JA1MC6pv
YMeaRo3YJeys6278DWMAukwZFkcZdSGdUKchUAH4y9Lt9qXBJhK9EUxqSYisLOHmzMDIGdYRf50A
XZFzD5UsMekaduOzoqdfMU3TtE/w3bZEirBaoCq5DXI6kEkXHimDnG1O5NhGjOFnhgJvo3cNhzPE
8nqx44nhjjOlYfWsgChY2lMbU+8Uyt7W5LMeIqVSNE4iePnP0ZQaFGrqA5CUX1E/k8ybx/siablU
64TIp0s/BhyGp/YKn7+CZdyxIuLAlGg7KbTBBFWno9qfJj4LKCr10RkEg+o2YeURNmmT9vg00Mal
DPnC22iRtCNxPzcuABpa6UJ8VdhHKcDv6e8wxQ61vZbb4w2EWekFhsYvbpOXNkcckHzFwpWINxpL
Xg5X3mM6gQSZlRlX2S3le7gRQKqOqlaeGGXPbEc4MYLBuFX7bDzlWr3NrLCGmQjkLgwc0jRov2MS
8gkZvNC1mEmeXCKzJvuQt9abyOdrAoxoWwnjrgb47o0wcWesc/TeBFbLEaYK2IXScO+MfLDpHIpP
klMepVNfMxH4SsCQzkhKdWMOsIrwpu4jnE3bvlS/Oh3HGs3aakPnkG1JEX2MirOlE/A/hJ3ZctvK
sm2/CBEACu0rSRBs1TeWXhCybKPvCj2+/gyAK7b3XTfinBeFSFqyRAFVlZlzjklXeC5Rvg24xiGi
72qlO8xQMjcwJxVP6/tn+KrMD+sO1AhnaZRPUAhFk/hOm/wYrCmnHDFB0gXdV9JAvDc635B9s51g
zRCjunRN9J6QTGYCVo4+IRuOgcrrW+yn6UbhlDjU1b1ACL11aOpe6L/vAwcjfC6tCg6F+ziLWdvS
6o03bkodn7q/Ijwt48jWCjZ5Q1/lu3eWDKX4NYlnTykWTVoD7C4scK9PVXRwA3NTSw5dZlEXXkDA
9s7eBmm4pCvx14nd+EXTILrFI60MdXxkjs4Jw+FUjwr9tYd/e+rCEPo6aS2oY1KVvL5tnyxk9ZyS
e5Enzeydbq7PPnXwEBftK7lRvlbV9SXsdZsWJB6IUf40cf2A77NczBxLbhRbuGZHhlcm2SdJPgi/
3dcmq+KNPtRwfGPyyZpYEkMbJL8mxYzPEAwP9Zj8MLHq7EslW0BJkJ+t6C4EHr8DyhLrPTC4KOo2
bi9pcw2nvuyyPWjkYivwjqA+jMatxsmU0J1kp9dtgWnQ5WytGY+tnbFjmKnc50P8mcngo7bbxwSk
VROXumcnb1NKcF6cclia5mhfOV143xc14caQWrhxPXoqBaCJ3aiXzGBVLcVu2m3VJn51JRe1Y1JL
5s0COTZLPzaMPfzueqc5yu98zjEYDfoxFqx9ukmiRwCTo3MJprXVxthX+Rjt1IlMO7e0fkPLWqCD
ww8zQsciQnXR1BYoj1lzUJz8yR17E3Lqx0+LCb1VTkkw7WlG/jbxhG+bQN4H41SfYY2mBNM4KY0w
X0mydo8KkGxcx57O7GDEtWTekDYEKkepj2yOs4T+nsrM3IBlwJ+XKVtiWKuDqNG8ytDTJ4vTQ8ev
2qr8YgawrUy8NaTimKnzFptUMo0GtY4cITYEEymRG2AFEh81bxb5oc7Sp35NM8fcquQOb6tAMw+y
1R6GGVT5aLGh9abmZ/VvNY6PxVAfzK5VnoJRG/3CaLw5DWi3QQ2Jw9wTWTueOAV8hNOISzNEfgE/
EckQf8NiptdVEeWSQhqENf/Fj3u2yvGAoSrdwcc/s02geZhAxVTxsdXDz3buqL5c549aQa9A01l0
+q92dA56Gp4yxLJYZ4cTGPJ7SwJJcxIj2UMdjSbOpk4Bb1JwUdMj+5Y6iVuIkN2NzFnn8dPvQLm7
0E2rYdPqxU623e9uV+HU9HvbDHy8XMuByQIPXV46ZyABIC7Jq8rOXRF84O4Nt/MQpru5MB4MDWlo
ZJTzJrBHr2oYSNHY+BlBi9qibKTSq4x96ozBdU57VkSjRZMMCdiwHoJWoO2swsCbk4h3hnFGHyHr
mNXgajrhO9txNNZ/+iKzd0VMC6EqiB8pDY0jT0mXI5if6pQuBgQzC+4Cp3TdRDNlkX5Xh+xlUvbG
g7QCUFWBgiSkp31CJYvNvdo0VlQfK6ZyqAeZjgwC5b7BuYmDZvTtDHm/A4yhsMo1yLSM6SuNqtZv
+bWGiuwzBBx2Wr3SkdfpofkxfnAfoaeJ0hPBMbBPGDZo1jiLX+IEBHaf62hfmJpJGNbIjpjEDpz8
hqDYV+cio6PdIUpMmNG95AyjNmXHNUvt6xNBfuwarmJ4jSV61fan6oTUAi7pOg2XilaGh7gHXV82
C14vSB9s9FoXWgtURz2nbxt2eiW55WzhBbV2ZVXDQZp01JJzxYgwem0tDikhEZxctMs96bpeHPeP
6FD77TCR42hNyY+Kk2WMHuLUa5o/l2V71Iv0DBDxPCGIUX1ZUpaLDjaDWqbPVrLPx/RZGlDzFbZB
axZMx8L2YtWjcZwHuIzkA/m0+2muQvbZ1EO9d239zazC10TdJmATfCMRv42cHa+aDn07GntriJgA
BDq6KIxuBpI0Q9drD9H9U1EhPKjRZBEPD7AtjQ8V3fMtpjDS4W14jTgxuTimYBeYwMIyuD3bUtRn
kesJWe/F1iKLZida6o6ePuzYDM0hcHqGKiMiR33o65NA9hVPrOp66RwMp36btOl39V5HfUBofUKR
ler2RsciilS9AP9ky9MsQSW0y5FQLS5aQwd3DrOCgyyiqdmkXVbVqFApe6sp8DrXRJWwYNRa+6RV
44+cLvxGRwOtGs633d6ZErpF4tRfxqh/IwvZlzgSNmNV+c6YW2AZwTg4o+lZBNbs0FT6uhW8aM10
CFrV2JO7Dhi8vnYzPgsMxsZGA3whVf1TcSn9HeeCA3umUTVoW7U2X9NczmfqvO8RhWYVZzZnpwFP
jEHe5EILpG7knckM0lesP3rsficdKxzYRdbZXLkTNS3Vwiw+6xbgsYP2eB9X3XHu7sglClKkwWq4
pwVO0XM/4kTH7D/CwGzNdyWc/nQ1Q6vEbdXdZPUX3NQDRynspnWCBDOvXqFCRDtaK591yaAUPTRN
UjOdsVB8Kab+bE1kzicqxOaxQdbiNs+SG4mTg85JiZCT3dj9Np19NjvRK96ULbEN4YG04nejRmXZ
Qojm16NdodH/7CPX3YUK6rI+MV5TBCk4934wY/gqZS1pnGDXhmVmF/4MRLKrloLlKrPi1WrQZbuk
DKOhRp4afxJl/J3W0udI024Rs86IWej/j2M57XTrobBMsYvyx6GgdhkUEe21KT+LcjYQ46EPi2fr
HNCT2uaw8VLp+Ejacz+3VL+3oH4EkqE5rSpm9yxDBgO7VhjbuqD56LpZ6nHcJK2YmwK0NAMZi1/P
zRGkE/bbtzSP9YzFuGVuHdPCp7Epq0XhvwfaPt+7Yt5QtERnQoG8fNDnfVxGvxqmxMQ2LUt8zJs8
00oNU1V4KuIcAf/4PDLsCHUmO4mmQ22qum3uWqe27AevYFSnpNZXPlTUFLPxQ5FcTvB3xA7loc1u
zoEnLXahrn8rveYsW/Vrucww0NYRsa3XyYFy9zg2IvQL5BoG50ZMje6HNtFAzPW8fnDGttyVy54T
V+3eFsqXbsNk1cWfwvgSKf1NfQAFS3HxbCGTUbBAsv93DMVVeSYOiHER4x+/s+QzARc1CGLVE0He
H2R47qosPaIRos2pSJMOvlPyZcEvIqKYEzThVap3ozJ25FTZi3S25+/DG2FaXbOf8valVRXMlUrH
rUVAYW59BdyR3pQaTzM5WBsONNCntHAbNc6LPf8sa+cn02rrCgEH8GGINaN7shIBmANVPjHcDOjz
Dbhd0OIEagc71wJcy/VJBJEDQNwVoGi4Tehp6pMPndm3Fwegg+dua3AYTOc2I6urPNF4fqxbO0FR
ob6pnfK7WialdYonjVIkI9yW6Q1KAnunKMpFonSXUytody1RcaP8BGLTX0rbqJ/rO5KvzbO0rRyK
YGN5VktfxQTHBto/EFt1jIoPJ4gfC0SHf8rE2NDzMO9urAsokc5+KeXY7Iafdo1XOMLrGY3imC7I
52ExmK5WU9fhZhJ1wlDEtoh41FAUcsAo0106OT90ULhoLanU8BrifEGZLRdTSynTcU9yhuUhdibx
rWl3yIXKO2SjRDhPogY0rhR3iVzwqFl3sC2zeSK/MPJdWLjb20M1w0KTo4keCoCXQDbUQ1kFykLH
0i9/P3OC7MNSG7QQi8u36Ofwjt7RnUpHeZGeopgICbUDvqNP1yyk+CBfMtra9rQfoUp7fbvcLvoo
3qexIEgboPOFfDbx7ujp1jJhi+dowXxZMaWtcaxwGtL1q6KgZIyHCpXEqIsDAavqNUd12PHMtXDi
+MTAzGA0iAJ0ZW+n1j1NMYG+yF5ILm1b+HB77mXljtSdaCNhBBT7XhjymLHK7WwdvIuqxsM9dXt5
PxkIwYYl5GV9Qbfw/qV4Bh7GfEIHH8gXOzXnu9REnoAsGUTp+v/AGLKuCqWYN2hS3E8z8t4b2p7J
m36OONzVXLJ4xuKFmRHfHtHm4hdcvjJhYKMkDoz+IBi8wFGyvb0IOlbGUNa8/vP+wuQ7FhBwr/Qb
f69IW0xst0erCH3VpAd99hbXM/kRTAK/iR8iaTc3P6tIebt9m6HN9a9cYF7VtPlnlZhiAfapzx1S
C9wuTnMhIaE4IyT0psw+Z1RNjB5BNa7BHBYOO190Dcxy1fwh0I2kC+I7tTU8adFgX6Sei3tU0dS8
ihN4dRIizNbCXxIi2mMxGgkLetPf0iaW57tUPDST+o5R0/VW/L7ZD+0eiEFww+8LyRl4EOlH0Wna
PRitZQsOdcBO9FcIOJoOJtiARfueXuaqH5kmL4/zoKLSFCEXZm/2l5a23V3fTPLBDlpqejc+BT29
yxjkibfSIJDA536sDI910l3CUf9UF07AbIzaNogGc9vVSbldndihm+de1ctiv3qyZ0PNqVf198oa
PppVkq+OOTNqN5rPYa0sUlqkoELnO9mNcSpULbkoPXLxIjUV76bwl647PxCXsYkx1/6aBFM9XayO
cnJ8GlK6riLJ0xNbYEyspnOaFscKlHjWCvx0vPX1fs1xmG1QfIxRAcw7xDq0SeJHMIgaJcJE6Upg
basnN7EWrcjM0UIpzWAP3kecaJ6qV8S6kTdPlfkGLuVTyafpImLDZTCNjNzxSMpLHpKpchw0V8rS
62crDMxwOiahsVsBIDRrzqrqtmcdgqqfFuVyB4+ge0zudKVB/clQLsRSbHIKbgtG3ap6kBPysJEc
57EJh2jb12ixOARXXmKDGhO9XewGd3S2aIfDOzOqoiuKl2Zn1rOzYfIS7KqqGg5pGX2xWJSAGKzR
p+BAm5Ap+YOpQKq0AYLOy6P1qXwSv4te5JuJftPOidEEk0/zpugC5xVeplMlM4vUjrl/KVV0p2ZA
Hq17ozYNkfShIC5IA1284/mK9m0USD9eHqKmB0M52qmfDvNSqKO7DkVyr4MgeABb1RBbhJwuWqIR
tCnr91WDrui2xon/PEY1w2+swiau5tRbly/N0sujZWO6qhpZX25v/SDd8ayXjNsWiW6iVFQpjPCv
XZqxk+fyyVl9FykY40M4NH/WFcVOETnbYIj2eKDVTQZ0nkismExKB2HLtR367jQ0/Z54E04jWofF
XUt4x+eufQkIGcCZcX97K6aYb9l3zHtC1mJsAnyW2O5WEtN9aJekFaCmzQISmrdiQLNzew6j246f
0vXLkZlH3rjyHs2W8GxSMhlhc4BpF+4e+gcStuPpU6g/bCr+NhnUTWm2yS/X+LWah6xo/oZ4VL+l
LlCNYeEYxagbt6twW4zmB0iu/m69vbvI+TABlW9b16KSmkrsKFYQJ0fgqZjqlzuUQOzHsamA3XCI
frBrcjDdN+L+tIcVpokae4c0UTneFv1hiKdH+upDLtAm7oZSt/AvtqgMpAYKLoqsLS3H/HvKTlOs
LiKSdjqutqa2cKxTZc0PN5p5pDjKsbWoCnHazEc3hNDVVnH/zHV3WC8xZ7EBlmVt0HflEstUtFhT
QN29V5zwp5tp85eQ1bMe9M0L+gYTm6hpeuvz8V1SVe1XgjHBUzJ9OpYTwxrAIvJoLqW9a4Ti5AxT
wwxQUzP6RMPlX2ASJHEAIMUw0GPQfHYttDZaMt3WQqq77kl1PoQpzOcshMHRh3DFxuGl6OEQOXQk
dkUbjJchdOgIcxA6/EVdSES76N+AzUVatE/gXH8qiCQWPJR3s1c4rSaQtyfyDi6vF0GCowHRf+vh
5B7rqVJ9BF3WYyHrlDaSmf0sI5dBeN89DnEnNokRxtsKbdSlDQLrDePfZmFgvd+2BTNmG1vQgPRa
qsaXOWaLMSKp7z/xZU3ff0OTw5G2PjVRcaCo6vR7F6mL1xiO9thjU9fsAjDI8iFoBPqBurBPTc/s
eaTfX42yfVqBBlADL23C9r0+GqkBLwm9oqJ+mQ1QcSmYXWjT2P0Red8JkveuXdDTyF9eSOfEr0Qs
3lXmdH4zG/khVpT0bfnK9R+sX0m2VXaNCPkdxjF+6m3luhpPlcZQjwlUoJ1Su+JdotHZ9fguFFx3
u5aaVsDZJX1a75BexnG1zO07407TgUvChR4Pc6Rfu8VTJVLqHDte9I2T7K/43c2tnFzrrcioJ7Ts
UrJ2POG5lE9VNl/WBdGWmX0cpJLvHNoBXt3xs0cS+SAztOCO9V15htBwMKtqoh6VwwH6BOFoEeFq
ZPoBhpcyvMKY3Ax1VLzULfP5rMvlRYq2eMmmpvMKLty9cNX8peAdOMeMAAir+GTASCiMNprP1cRp
H9j4Y788ilROdUtP1JjdBqV1V/6YwitJyvVHkTYpP+tQe9Ew1B+aqn4UNVlsA82eO6VwT6uzCBbv
q95L9W3sTOHNLNKBGXxFdYX4b/EbNsuaV4IekIqApFo31b1ZZt1OL8rq3TXsL7KpjT/1W2GY/R9T
FC86s+53krD0nSrc4VpSe59NNReehpDYu7n8boe3KbLIhFLjO0mvdJGjz3A9HXhOdtD/zE3pz82C
j5qyyov1SH7bMNLVgJzjBUCD1c3Yz/BJ9+sy0o9Wt4ksRb0yYymZ70M+EHrUeQKRwH71DJvLQ6Cm
JNu49L5QOoQnlw4GPhHwX66Rzj/yjFSi1DAZoLuJbcAF1C7rNmLQ9G5SeXuwPlOkNBRvv4dOtu02
tZLm3gj7xAvLINmtD9cPqqloJ7yCwyEpw/GMVzbDe3cpw4EjnpNM6AA7AvNgzHL6EOrAiTRh32LW
+UOfHIdhXJVdZVVlFxp/H0FifY7/sX3bU5qSMxmp6AAoOv++gCsxJVMJ2cL4XWMkRjWCxGM7jEZK
9RJG3tg497dVV2Q1SvNyTu7CxjJ2FmXVe91G72lrBL+BIm0X9v0JGoJJb3lhnAWlezRknr11ruav
VKf1eWi8x2zGR8OUx3yWfcJUL6T99pf3Yxk+lHziOolhmVgtt4YexA+AVrSjZnIMKYPM2U7dosCb
zS6EFj+dLSrKF9dmkj2oJVj9zOgf3db60wmLU7yFrQAFUzGc1xQL2SvmyZkDZncLusypDLwKU7ck
ydPTonPYq+DC1lxONzeK3f8OkNKwg/0LGgRhEfYI7QoaARoEoX+hh1OKbEuw9RyTsY9PaLqbJ/gy
nsWZkf9WVvtSNBEDTD7oIyPXW2UdUD96Q1dMp1nkyS5Z7FSFTtMeO4wO45Bps2M2wz6zcvlRjkwv
Fswso2NKPtfuLzCE0we3bjnvZqH1w9HusRGM52FGgliD+BsDWHwbfeHArx/4wUtfF8Gv1T2mzt0W
rFR+T2+keZxHbN4EVHMtjms5CFYCwwkYb+I0R/eSLFcFErsj9IP5UwTNvO2JVXwoNcPeZ0H10OJ2
2w6a0kdQhYN+vz5eTEv7oGmQtgxFiR+hRrrRtUkV4a1XFNwQ0341QjbwCzcN1JXL+hDzQ+jPCpql
qiIWtZJGfUJKzpAgGBEvRyEWNZXz4qzC5QfTvZ3bwLwUwZwcg9bBa+wEJYoerYu/UDFvWpam74LY
dXptyYlukmkc+tGcb5nxuT2W+5Sk75uHdUXVIT4B6wl3EHm8Nj1kwgmfI8NknN/L5AjlM6KNqbZX
Gg2PVBJckrWp/T+vUoNczcLiflSk80Ck1nQSioWaNNGqsxNTR5ChjCI3J4j7OBNN74u2cZ9WVnRV
t/rb7RdJ5vEzGtv8MOcaFV2q5YcyNQxvlg2t6nQ429EszytqcWUsrh/W50vCyP4+FRTkFa3258xZ
EorF1HihsFE3MPOcNi126J1NKrHvzPYfWWXBS6zhrNNa5KsoUt27XozXf/yxbe0zmaAusxMbjJ+L
SGO5dHVlega14hwJtuZbrtmQeQil3irBxKp00NSqNJ8IYBgp9zL7l2nck5E6fncZWSjqtOQcUUec
2izFielo3aMxuN21HESNhgpiw/oCc9XoJGpjfGDTtS9uPUwsnItKKtBBQiQL0bh3ppwTubpfUQdJ
Zzl7SD/qjmMMm2lKWRsbpo/nzNrdLoYctCYSCIbrWt+EXjwGxIoZ5mDeKzZn7fBFZb/tnyJSneqZ
6Riz703ZTNSKRMi6YXeQ1WGstPh5tfG2jokmF4r6Yb2Y8xjRRhRX5z5FjI56RRzYP7rn3saIZOIx
8UMHhgrT74CqbSKciwyRd8ExdwV3R6rhh728Vtmo/HLp7y13Yo9ABsU1STMqjCNPraZwX+bGj9VS
KoGBnAK9+lwfgb0iR7pOwcIISZpl3WZ+SvTH26TUjyEJK9u6zuez2qXukQlztzU5kz1OsbnXlvJ8
BUogtOZw4f6utPZw+2GFhI4dQA3ygG63H11Re+moyEvY6PH4qqv0rde0kfVHiFXiujtNZVKVSmWL
3KrZrwyX9QUaMe1x5ehlTUunp58z31xycNfgaiSA7S6PR7lbI6vbuc+tnWq3Vy2yJJ2zEP2OPeNx
Q1+4CciVuXXkWvlGyJp8swbLuuvM31U5XCcsGJf1A3bYfz4Tw6ReGHMNLhEcCb//LhlCxJm2QY4w
ssvizJ1DpYWyfGl+6RGskuXR2rpcH9FC2PVGr79qbqmurw2sBds4jgK/Vzp5WT/oa9RCiofwjIoy
tqZNbwGs0WBUHoqwTPdZ4Td6Yp4n1/hcPeOrexyjBl7dblfmSfsyK7OxHYXevJQgBrfz8tm4PLe+
GlbVn7SiCdhPeg1Sq9rqC7UGvEb9rHN2NMNhqyi987CuXh1U3Z2q6sCcql5s6nW1DyebSaiTocJS
rU76WhH/yK0JOfGgZt2mG9PaDyYdvLremGe8/tfVnV9oTXc1Qn23Lp3rB/T51H816dG10cXHtHOf
/q5F6pRhKZ3s/1qenjAVF8B0IAllbkguh62haHTll57oze1tvL2D65s5DYa82Pyt5hvZmUurPq53
fsP543xbcFpoDVskytQKLjdmHCSPramKZxWyx/q0HWiozpNAuUCQUCAfVfkmnNXxfoI14Wn4OV/t
TP29YqPdar4mWZJdtYrQ42YomY2sJ6uaShYfz6ICqi9Dq9fvto1qhNVRzADGhwDZHCif6EZPtVqm
JrAU6otLDcQOR/8lp2/jBQQXHnWF2IdGb34Cy2f3ji0oUUNW7Kk7yC2o5XiZ7Ej3HKZrjzcjsaIE
D40bK3dY6Lq92bfKHcm9YlMU6v3KMIgdMzyHEe3RkSxTRLXMROblszGiSbt+tj4Xoge8vTp2dugt
s6Pd33+8fjbGucMcvF+ABXSyHTX60Y5E68ZJSUJGSLuZoeV2zDuboelC7WfApNC0xpk00ZdaOJki
H9HMoJkLkAnrtXpdV5iVWxPl9rW0ZLQnDGYBrC0a8/98Ns5S4xTd0/mux9ZjlOXUE/loy/qk6Y2y
v+2VWZTXB7Bo4bUBQXjFsISrxmTyhhAyPtR5/Js3tnmK7TF8LJVfJFljVxVVYfnNxNge+gbaSJKC
d2Wq+K0S7ta17+/PGLKHDjVhIp3VKwcGWdb9ENIosi13/pDjeDsk1dBUXetax6SSEXWl3AMdvQ/c
AKiMpVhULSG9pLIv/SShSP2bsjQiOfB6e2quSHOHWWQ/EkcXZC5h22tgwPnpPJM1vvx66RK62lY0
LIlmP61PcTrf3Fo65YzyKJS0StTG1u9TRVM8VBWxkcS0FAG3rXFgsexIPG+YWQIFxQ9UPbPhcOqm
fuUYhmN22WHVVDy3llBKT+ucN5Xb/ATaCXX36mK/cVT6ZEBzsjRW1w+5y6KMY+pyWxnIPga5OTxm
2QAUesq/eacFOUdkGReV8rW+wbEzoFFUGmdDWGB2Z/7UjVI/V6OwWJv4CyFbV89qP32tfz3KivZJ
0qXfTdyx7Otde1UTNL7L7znohLwacxzum6LWEMQvkdkKabDX9X9ycknKpZOcogH5XBWrkN8S277k
xklZj0FOE/mWiKpdPMf9j4VFErUj+ESy6rfrZVwEGTuUBa5Lal5dBMVRRdK2N9phesvC5B6YDtP/
IdRu3diAWZ1a4/Ar20HcFQwbEpA333nZfKHyBOykC23PKOM2S0nKVoPAgWZz2WqIC9SeS9poC9n/
mLpQX5rZNp6npHkKogYNz9KsCevKYD2KVS/UjSfR6Y1+H5POvq/HGB4Qgz66B6ZXBEn4UuUIjUr0
LFxP0BRuV2KNF051G9+d4s/cxfzLnvDJ+TT35kKbzwqWBFr8qPar5YPTMeW4PUSm8u5YtF1EwDlm
XDt5ITL2najyCbW/1D8KLb/PC0P8abJmW0+j+I6qBFkHaOxHTcXMW+CfGBxSef25hWoBvHPy0p4Z
vSyYd7fKnF0CTc6HqsJZ29IHoimaj9e6cIZrRn1FesR1xXVZZbal6Gwvf/tyK5ZO4Prb3Thm7ZCH
noNUdROrkYaCMCREHR6w9BhXUxDUSvWTQ555wQsX3tgWpbTRcsFgOTX0Pucq0s63XCoKPrJuRXBN
cyLgQmEQGlsAwV3ueRuk1yk3wn3dcTKPBcPf2iCIwVwQrZwc727ld0LRtglzlw6uCBij3hokk4mu
OqUF+c8MIRedske5guNMU99zhfZXqdjonZcrxGyEfijj+bOr0m6L4d89tJM9YggR+45gkRfB1bgN
2xiB6ZhnviNM+2qwNN8+o7uI5nYdLo0Er2wXjf5zAyHpKkXzJgYtI5lUTNc62mjrbBQRtPHQ0WP3
cE8bxMVP3b2ryMfbq0yiupMTNUgIg4Uk6C5MwaTjzGzUDMeNuJvOvZPiyxR97/ODPqyP/j7/9yFs
Ejr6sxrSvpgxE8n1I4bmAJ6gwLVZbNsJLJ9sOOXQ+uOfrC+alYvOfaoJWFv+LeK7fB/3LOvNBJLF
QavNQPWfKC9rZlOMQgUuiaa3frM+TtrsGJBzhuGNqTny3vNKgl+DmMO0fLbCyTorU249pOVBzSvj
OJVWwyXrTp9RHOwr0kne1ueNCKxiVZuftWMqpylTphc715EimE+yJYz173W8tiVaQgRLwPQbEPPp
/YSM7IiPl0hIZya9QzIJ1XDHfElgL7eGEeHqD9HE6MKzf2F5qh8Cg7CYNdI41HLSxJWjRQ75Ppqi
8q7KdObpy2fqsmWS2zNv1lc7INBHtWoigJYaQ26dUegs6gHXSOk84wC7QeSaoDyrsALugiIg2nkp
dzG+H8ooteqfa2qIHNTDeldOKwEqD3OO+ehWECvzJwdLwg37Xy8h1qiwavKkKme2ywqQe2/b5VVp
MvJagl68koWMIkkWwSleSK1Zah4Ndq47TGusdY3mwo7gJuzjRfE518S2xdM4e1GCxKUaevr/tgHN
rDtagKWuhJbb11wxHxWZVI8xRe0oi/o1HsxnpGqMV5NRoLoY5bBv0Adt10BaQlGa+/Wzvy/8fa6p
7acOujwIK9e+am53mkGkn+ys72jALP+fuaQk6I49bKaJuIqkbXf/9VdyQvUCmua0/s2yoJ8eYorR
i0jaeyFM37KG+n5dM4KQbpBtdJz4R0w42ymyfRAd9T0bYLxV8TgxeQSRNC+dPghGKtD2VHuaBqZN
ZWJqp/U5HYvUnUr3fn3RjHP3nE7mt27AebGh4h+nqVy47pJbRtNVb33o2DIBoFBA9F9e1QEX3jua
fh+lmsbZFOV8PlBrjqb5pxc6cVUL2m79IIPfgjy0h2h5xhnM8BrH450A9Z9gvbXILc1rdb+7deZu
63kVvEodgzw2NFaOwMKA7+Cg2K9vAnnkBr5LfCW3dbRy+scS18k/7xDEgdt9kUNZoSceMvUCQLQO
Lhnjf1aN9QIhNJqHTZAH9Vtj5yQZ6eqPhnHK7Sv7qHW9VZDg1DROTezE/vr160MO6Z2P3ro70+oM
D6HRnyMwz9cVa4i9t7hY4/RWLRRXGDfDfkrw9/7Xxa9Fb3KaAT8w8tut+0Ft6uY1LuS9YgXiksfy
/nYtr5f1+kHBnexI5Yemif6wfo2m1/N5nro/quJMPgOOpcVJVE23s1IjgS1sRj4i1/qtZkUoVUds
/tn7MtsilSJx70MMGcdRVT5yOyMMfn0O2L297YZZ96jvkRVEMjpmUIeSZuGAEG0CX/Uxu6yfr89W
eQ8k6TQt/6IQrReIDFhG7lACMyi2tNY5lc2ALD7Ulbd4zF7oxFm/XATMiVTnV4whu7nikNardnAQ
MxOhthZgR3SiYNQy3JNXETI8WVYXHNwWSn4qCAN7zuP6WR0xCpdt6Ddj0NwZZY7YeCL7BzfDzjE6
0Je95A+4nBRwRDio9ZA4rtdY5NpyY3M+Oat20/mu3cr9SrFaNv/KzFEFNxGETGdiW+7JdjlZYf7O
kEiXyvBezWF+CSMXGMLS7wpk72HDr07AaXf/WmLXxTZquvhSwC3D5ya9yphKb1xGtF1zlmM8o6Uf
04tVOneB1UJTX8JYMdBgxBhcDvo9+TsBJcoGuGhM7c8uvI7hTfyDt79qgT315Djjo8RHd7l9A1ps
nGlD94WesXGtWnS7RhocQt4kHwmT+Yhaab2UwCYpByWsDdRjpL/VIDOXJ4wGQ2IxHJRSWr+jsL7N
N9aBRmfObMirNEQpzPawXqPrSYhUJnScKQI+HTGIf2sgU3AXJxJsk/8D0Y/R9//vttN+0dEKWLpr
Cf1f3fbQNSsnBr50nLPE/QnED0t/M3Xt3RhzH/Yu+mSBgmSDKc/PEdihxQVfLTjqX0OOxEsNxJQZ
JmKb0JBCahZLyUJaWNOhdLlsUzvLj2pYXfW+7B/Wp+gFVnvNrD+IfZ1OypA5Dz2EuI2VTO5Pkdu/
1u+KozNkkgl+wYQkj7UXKtnSg7EsAF6QMTxUmB1dj7bepQOCQGIrHQ/4q4MGJEL9l9oVAkSO0NJe
vAjiFdombvpKxXdUmPNDGlRffc3AVotFshC+fimOFR0TNbSXQ3X+AMflADY0+fM/hJ3JktvItmX/
peYwQw/HoCbsuwhGH1JMYGrR9z2+vpY78z4pdcv0JjSQEZlikIDj+Dl7r81NhQMcXnSlxZb/uDsV
mjbttYLdmmovRaX9GQJwfVT7W6sk410wmUjR4YO6sligrQhJrY5Vv4jy+QUk4YtA0/pVC0paO3bh
cpmRV2XmjKdtL4SlWhECmFWYP1WgRZlAXyTCGKSs18LvY+dtF0P1MINA0JpZuxRj/mJFkEkJBnnq
NX+++nLhrVMmCuBgB9if3FLoUNrPXdcxTZ3nH2JOP9QbHrXK22k49dcEtX/M+BbPHZZ0tTO26Gvv
gwTOjIMjhqSJ+UOzRbwdc33boJ3bOjSlkPVVMPG9dHebDmT6F3Javb1wC9bQ0u63S04CgQoGgBmp
rwt1Jk1YMZ4EdtukNMo7LGWfUO/a9/Xc+myYUK8L+dSrLTAk0p2ofpqRpnlvBwXONS27mAkCbIzl
TNjkkkZKltgFEYZFBGef3Z67BDtM7HDd6HvbctDxkRYW3Y498JEfKpunpFR+1J0YWFz0GdqoTVeZ
hkeDjBOZePAtHsuLVaTaveF4/N9geUh5BKqYsvAr+TZxA+uA741sfPeSETN1iRK8gz67HxZdrEvB
FwsirEN5I9C9y7FTlvfJKkl174QcEANCYmUbMC79R5ZgLqKBfTF0OGAV1pFyo+nwz2kUX5VKoBqF
Ti91gmc/hOYOqpC+HjqPdGnDNS5BOSDlzRiiliinJ2o0VATLyU0FoZmyYc+scw+nvj64LXJizdWL
lzTq2hWNdPNBLAAv2wH5foLAPRQp8j9JZKVfsJDB7K8TxhK08q3lRU2bDYsEzWVe6qPtllxl9Rzs
KGawRjncwtHOY3tk+k7gy3Poo8vWSpuJuvCJfUL7vAaGmt7fpkFVQ4gaHnWwet6rX8xPIWvhfZqO
wOka7+hpIF/C0Wt3wA7RmchiVz3MdILa5vz3GaQls+/KbA7L4vj9//4fQU1hOAzxDB1ws054iZxQ
/pY8lJPs7hb4o46F53z2weHAiY/hxKCApMe0rByXvo1qMJZ0pjZIxY0D+8yToYcuzAlydSuwc8se
Jzxon0RfkDd7P82k/KmZ01dVZQ1zKk7yWaVNKyXM1MT0VTMj+2B73JQs3qWEycF8rEn3+PsfaPjm
f/+FvsNib9mmLvzbDPa3v1CYgJFmw/SPtyW9Mt1nAEblKgmN8bPfSmlgNgdsbhATqu+KfgMDOwMH
yt6zLpNuVI9AZJa7ciouCQC4fduFJondo8n22EJY2dQADNtsedRq4zmOu/hdL2S/VEcZDut6z8wM
Q8YyZ/EZzwGVKKKpa8i0eVXKH5P8igYlZOpvhc2Miv6xR7q/ajIteSSVjAFG1tLemlp3twTDZyBT
ziaUCQ0dHJEpTmOQJWQKp5lOjUKpemlg6Dvu+KJn76WbGVdMMNhGJGDd9Gv4L7RMTk4NZhv5abVV
wNUpa55CB9NyOXrikky6hy2co+h/jlBgpWtEDE+qQae6+W0SckOqwETUhnlvyipj9Jr2MLPCOKL/
3pgueyxIqtrWt5diY2k0bNKhAf/r/8QqwgYPEQ3yxUy0EIpYq6ISSKeWBBf8ut4elSRCUHkjpCBe
Lrr/xaevrmIICpjTOx0aLfp2dxtGQDXUkUauxHUqHHdrEfGJjiw/DfJZpPG6jWd3bcRiRybQdKf+
QRrv4YbOZ7ELx2mnmmxmjqOujtHq6IhM/yMhv62ITl5l2Pa04hTolHMpGno8RTTwpe5SpMjReLcP
ADCyTe1mBTGSXHpngC6c+L3vvybM19dRU+j4Kjzx1YB6RGPFQyQKyGiLV97b3m4XiZ1bd5ZGTcnp
G3+bSawlSng11stPRqvOcSLdHg+4315pBSUrerDZ4+0tpk4NDkftbuu0Hnaq0tBGhgBF8KaNSf4y
2SYaEhKj1jPt+4OWlPOV9tH2VwvMiVraa6kAW7ZTryaF+aWa2vQ8yQk22PZDZmX2SiwLYnpSejKs
qfdsuiTrc6/6Mb8eVKOmNBEYRO1gnEx1a5nAR9AQGbX/ZT1zVPjpvxc00/cNl7UMqTsmvT+i1IDz
A7/rsujkzN5A9LKb/tOF0rOi3wqSDrbhXAwPrVgATfQt4ED6G76FsSKPhmrPQLvaEVYB1kp2y2+f
ZEOC5TpzUiwGwP8gK9l9cVbPBy7mNS6X4gFAhbHzrApoSurQ2nUg0xlo8J7rLBHrJcfClvfV+yAt
B+rBcb9W2Rg/Oi2GJStBWNSKGpqdldrHCdUeDuMXulVQqspQ++HUdwTcWxdjAGFc1VF8arIQPa28
6iyvK5lI+eI1hf45gZeCWzZs3RZuthdZ38B/tq/ubH4UjrmcbKlvU5q3Krabg4Mcyw987Od1SrCU
y268EBR0dl9DHe0mctDB5pRT8MPPBhxOGnkAYTAwspUSM9uBZBsZY0aWHoQXPrzo3EWphUwP3Yb6
lcUgb9OsoIDUI76NZM4PcDIE2D4QZkNrWq850SkkOh7xeA7vZaf/ACk1fArktVRJw4D8z+auMS9u
mlQrr5/svZF68bZwq+kO9dV4V+VvM5vYB7bbzaPQYYMvTrghNQG7S9Ug7SEFDo3UcEdeHFu04gTM
SdwXeVxgmyRdZTTsz+pK4TbprF0cm6wYLUvR0D7WTfda2f10/p+XzSRHp53q+ETwMYWG/RY5jrvT
/XnaOmNxVKxhBVcuYD0xAZAlgA2E+7c2tOW0e83WajIG7Yh/COfW+PWfWw/zv7man2/KfAcyWIEy
EHa2+5BgEZ+adL5P7BTHuKDaFdoMHQFGKtSqYcHJPZjyso8BxuFa3IwuQSGKRF6OX8vA9dYGvs2T
6DIAB8MsAGuqKxLxJfcjuZVO/BnojeY/RzKQzjS4YEj93di1MzDe8aPnhRDhMChfyYO/hZqI2qyu
WZG8UPsNK7W7GkphsdPQSjaq3rg2ksQYNvpkD/0uybBhdqn31WqK6bWYRSnJ5vEpT4x+r8Zfdd8C
cohrB0Oftyowdk9pXz7laa9JM6X1dWTX45uzfko0DPTaDDN37rXqmDAyxQ7EBh7QZX3HeNf/avi7
ZWnrk+oOyv+fbYSwdMPhqMKabjfnPHUxp7oLUiGG1sJjBhTZ3oZMnQRzheN/FXCfjyqcqSuJ2Ygw
KosUH42s0FWtHtKWEi2rGv2j5qjFw4saaKs3U0CoJVNxqcGGkxS4OMRkyDo2KQoN/rr7nDUuDbYM
HanNnW3laX1Euev3B3upjGOpCUzPPPv1axqF2Moxy+GkYSF7GPzw4iAPTogT+lHCPp3ScIRFhW9r
avsU/xB3G78sxF0tW7qu1zyMVdpdCnfBNDjOD2qblS6ad9DZQyCcmrKvgL5taEFbzpcEYXYP0Too
KRrsNj+iI/E2RpF8qxhzvDT0YFHEzFs1IlTT+D5kt0Z35eyRPgdraWYNiaC/z8rikCQNmhCWX9oh
Idfvam6D+H5gKUAjM0OqJNWgrKf8OCbBoUGSkiMxF9a+mh1n3SZleiGFCpW6gW1TZyzzFYHm/rYF
GqqsPKj3kTGTZWg+5bvCBbwmd1pKLeLmEEy7mUtSt7BGQ57z3m7/bZIEXxYXrXcr21ei8cpT3RNv
V/ndXYsZChYmtDc2L8dCvjmsA0CtE6dDzNp+1cr+GOL7fAPV/p+X1S+MFl0RD4Pz7dlUP1ct4Msk
v1flsXqAap2vm6BeC3LU9qLpnAPngFh5bbj3elplaNa/9wlmt6wvVybn8pMeflbbHGXDYX2CxcK8
fjN0bIdUOxLFh7kuvbLY32Lv1ARmzErjlDRIB6bFrJ6yMtg1pT+glwuNnVJBhjRY96lHGLzcXJWR
5HpnHrEI1nUx5CwhcT6MuRteTA2zh+3iYBdgcMXQ6XRQid5oh8TZEcnTbG8tAqibWF9iY2sRc8dA
eMAtmuGsMbMZFv/ibNVAMXqbklqDR4IPKUvyMxH15MUHeBZogDcPNUnaqCSncV9ETbdRAc9h9F2X
t7+O/fyqm4v5MmvB2XVDp93VejPtbaOYdrNuUiESVXOY5bTKqfruWDp2tFYiKyW8ynYkQQveZEQc
fWeXZ4y2z2Ew7eoh7M5qBEx2V0U07mDjByutO4NA2Wm4emjEjoGsgCKvnc741t56vTBWmRzswNOK
qRTC+fArVdNth+By+wzsbMjZ56OXgWemkeEUVPY5tNP6gm2OFogHFsClJdMbZnpSxbXj4DknRXhj
zyxQaq6sHmwL5Jx6TaklvJ64zopAO/W5kvTI5eVP1ecmDObj6OXILae+PoJBsZ/dWWuODVs79sJQ
DdjIfraTiNi5pvkpDyyD2mXCyHDGXqLvrRKB8dAhUdWXytv0GPTZyFJO78vkNUO1SVOZO4gBHXsV
kP+U+6n+RobDXsSh+x2azpeZ7s55iujp4mED3lboLvFrSVQ9q6OiDj+Vuf7Eur6cbdvIt4Ulyg8t
wjxuvhA9CWUbM90KFOse7cBwEKXbnYyBwYfnjvLMsuuL50Q+Ss6I2t8SJOCUPlKOITDOmmE4kAdo
GXee88q4s78bbMpqb4FWUiILQOxsi+LcNrzx9d83os6fkYu+x0abAGbT9h1CaYTMaP5tH2o4bh7Y
s42iu/XpjfgNymKpbAC5cZyKSUNuJD7aafxQ5U4nsL902ZPqlSdOY5y8yv/pNQZqGBiZRC01O2Wj
/XVuqaOcvCzpxIm3s+u59dYZSOK2Zm8GjdVSeC3MVjQ58hPmoO+7xYdAJ1+beyYEbEzYWtSV+cqk
n1maOjyERcNu2S+ji2q+qGUh7OcjSUXWWc21gmqm6waT+jQ63kWVnfrSPnOrTt5RyY7bOGx//v3j
NFRn4vdC33d9V3dd3fEo+B3nz88zIVYXx6qTncO2r19RzcsEtTR8U0d0X7Tba+oo9EHCi+iL6qoy
vGzPXiMkPYG9Jc6KluLVtlfRLC5mt7B64IjiFA/HHnNOTbi8XAnVX9pPXXrKrRhl3H+KaFVO++Tn
kfwKhceSMsRMLFwAcprd+zo2eL+ctp6cTqkRFWApQ/T3qGLFKZrh3y9e1Lw2s/gWMl4SRAiC6jM+
k49NN9XxovuAHIEno2pf1Ot6qBV4EeP+mLqU/DbBm2ns7+d2mp6RT9SPYxs9Ke/L7CFs7mPj0aRv
vVImEyp+lBctTELwMoTS2lCNH2/6XCt+odw4hAu7ssRkhDmNo1TGavVh9Ir7hhjiizZq/VuB2V5a
KgBPuJe4BD1CyMiuGGzWs5t0ZhS4MdzU8E91ndzbEekTajGCr9LuAYOnm9wEFthEtAD0nIXWSEF9
49O7KY2GYkBEuYBM8Vuc9IE07pS62rgTSNBIbR7OLVoLJv6qOmoYIXO/VjdtJLzvzmIz6Fdaskz3
PjyvLx9Io2kvbYEIS0UtxYnEmdJt0uLuwdJGYN8L3DCptP+qQyUrpd2ocsp6PzTuxxj71T3szrBm
K9Enen/XxyXx5xNZm2uoxORuWUP3wAQcFlDg+QeTcfzVdm1jbVoy6ufv5771p22AU99jc6sbumCj
aytbwW9LibCbWGOmmZ27XEzf8P1yuboMJA2O7IiobdMdCWcMrTdhiPS1iDILv+vYHphXMLFT2T1j
aTiXygahjYWJM46jqu3+Obq9Jn9aqNf+/XthDG950PDa5oySiHAwTTA6VXpJ2+H69z/V/rM/yR/q
0LPTYU4R8EtO4r9XzUgf6LdaYjjrwvOOOY56ofzYqLT9NYAP0gkwIJToxz8RDI+yXVgvTqKPF72c
NAS84qiZDK8XlKRXmiL+lWi+5dSP/XMdO/+8FIck+3QLF2MyFHezDWvAlJ04Y9DGjcawHOYpvHCZ
x9XOiXsZvHS81GMK5rxp9Pch8B5ELe5HO6B7x6dciLT4OYvuULhF/PL3D0T8f24jcPdM10D+p5u6
80fqOBHQYEUsQzvdijq704ONNcsbZVq2B+VxMxLrU5xpJXFPQ4ZhopGKOJsY3VlDpIgJWfLisuo5
MgyNkXy5i7AuPifyoQDtCRnyXXP96lJZ6alsGtxnhpFoG8hu/kblCQUFbGpDB5Cj9f0JtSBBF1IB
yO8Hy6S/pwVD2t6cTmo73gw0LOPPFfJwEAewCOIIm0tcBHQ+ku8DnIcd65ezH4spuHRw3m9HjTyi
VVVhcce1A+OYRoPcqzeOxn2N/g/jRwQp7CabbWD4b74/ZZdetlfszgvvvSk+13SD7qh2GNoAeF+n
iSjfvYIq2qA+3OfyaW2X8wr0YogbsitWHox6LPHxBhApu5EwC9mGxxu1FecrCe/b0HcpSsC7qmoZ
Xz6wZrUa/P2LJuf3j8Y1LiUEE4YwLCQQHjyKf5/6Ex3SUTN7rD8QE49cucvT0EVb3Uv93Yj4fQdf
R9mpGn981ZOleLdj4luLYX5vx44gkPmSWy0Z4dL3B6Uzl6ZYBiGCG9Q8GgvCNxb52tSjTT7DULoV
QDbBy9ridqB5qORcx7iyoOQvyN3LszckT5UePGc2wjP1kFL73QWkM5JEIcunrkMZDjxd25kDlDjV
GJtUdyx1zkhkZYVFTg5NF7IIVGhV5QN+9WMsjZGN41IWOL1geIjYiYV/AQYdVV9CqBIn+FTBOVjs
4Ixm/DhnLdq7yTaOjci48egFrTQlUY+T4sEK2MUVk/MVgA6yedHhsFdFdmy5051RZDtV9fS29dC7
9nSZ4uA7jGl4N7bG39jP82NHILgZsHkuDfd0WzNNsbQn1Tdeylg7L5a+kjrhcaMPUbhLpZK0oD8c
9tpTVAJZgdd0X8LKefEiPzozgJk2cWUF72XF6swM6AOFnrsKTWRa5rww8/cKOst+Wa1+dQmDAsuy
77hnQIzc7Kxqr5VwErtw2xZ69QjZ937uDO1tQYR5diMzWkdmHL4bmp7sge6KbdD10RNs8S/lMu0i
NTfQQIJ3YHvnPNDfuqjYxePoUijIe5pGIgaaUM6MohHOdpE7h5BgkQPV6/sit1tLAp3o7ye7/eeQ
huWdURS5BGTRGh53tn+f62Yei94WRA40SJVeYmw4cV/h5UyM+i7LbfNj6vjLjL5On0v0DqhUKTRF
G0e7Ee7gFgsmXb1uwLc/5WTbGGSHudrRQu1zVaMKNbRoU0Z6wOYj4PrlqawIXO0iHAM716chr4So
BQT3Ig1fNEaX39RB2b3Aqs2eQlzl9EON5AGbqHOw0akeurZCruT2n4BpNHtbTmWjGUXZ3z8cy/3X
QuBhEsQ0QjCkzs6BQdWfC4EZGprp6ISRWss9naT2YxnYQfhJM94ngZEub4xYeO4v5YNWIvywJ7u6
s7UsOtfIh2Xvtn5ufUC6i9taW6s2pn9AO7lePOgawmR5PZulT6OmjbmAg4Imzw4kRQsbMy0eCnZq
u0qvyGcy3PjC3gQC+ZIx/JGO/M7r4k0zJckJGC8MiC45x/7nv38GQt7Wfq/2HRqvpumZhof6yPG9
P257TTRZekCk1f62zpQiXFYq1SzVF+1U4olGBynau7Cahn2Yjt1dKeL/HJUMqMvXXz//daR+M5yc
J0tk5tswQXTRYCUYPQlbVZ8Fd0E/DeAT6Te22TB/ZIHxyQCcvgFL2lzaMD4bcshd2SiLtGCY7o1k
0O7KEuGtCaEd6r9Osx9Rr2WG0cWokvKCXl9s8V5A7MitfPNrFmWEQuxpTmnd0bEojJG6ApDLuCSN
LH3rhp65WWd8mQqgIEUNSiQzbHHUwWQfRBE0D4UPc5kEbxSTov6k1I9pmgzrfqmzg5I/3iSL0UKj
Rv24zPNjZprhVUsMIvHM0j1oFYyxxamMRzhGxXmkkbhtpfvdxnnfMFrX7GJ+1ez4WJTwS/7+LTuy
mvvXt+zZSpxj+5zr3BH/qPbyPAtcDfz7nmQLEMVNTlCZxEiEcf/Uojg83TYZy+TddXpH4kKXIERB
fvrEJYxwpyKRpEi0I2MOBOaqL+uNIVmxcQdtELVLSFrLE0oY87nU2NW0w8ssH2h3vnpVmdyrZ3l4
SoYBFg7L8zWyGGdHjfdUzO5L4bbOqQgHXAiSUUhm+qkQZB7+cQQNST8WuS+lKA1pLk5nvba1oa8M
t7Dgkuf3qnPnJEG8415QbxVAwmVWcCDQAADYufbc4ho4Q3v6+ydsuf/9EWOsRhsFLUJ4GLX+WGmb
WkcU3ybentzW8H7SfTQp1PNvStA0ZJWzqYdUrBs5/YytfQmBb9VjY4S9aNJj1MVUHVW3uMvy5Boq
21466tqh9TTxstAgVlNsqkZOkTHaRT5LqorktuE+UngAAi1F78wrwt/qppVsGOdg2mEIs5zsB6vQ
oeB6PTa6sKoPpl71ZzWsClsZxUJvkADTytpVvuwoyk+W5ra5M8PK2PY6UrlhnspNJnXciXxQR78e
WgEXZ7ChPI/uCGMtxEllKld9IQ32vx3mPaRGrnzmLUP1yPQl3YaOzu1U+oS92V57crxGd53Bb1l+
mir8T+w5/Yvvl1B7S9QS8FW9x7YfcpBmrBJ2EfzQIsN5SgA1nWKYgdu0xDx2s0zP9LVxFwdor1Ny
2tQgRD3VEp4mRosiSoT1AYlQ8dBns7tO+97fJnKBDhx2XzfNdUFszT7IsuUauNmT6iVlrTtfK794
Cr1hJhAZPN6M3+bcuGbDO8j8zwHWcG5oMgfN7u+MGmWkRwzKXYyw5SEuZrDTslwhOz1c0Y6lJf2v
HzL6o+n3P//VCLfMRfz5mE3NW1U4AVrLKDlDeG/wwCYIwBlTnn8/ImVkWUagZbe/IWPqwTUbGxfe
jn5hIWdW1dB33d5st0af8bvJ4Mq05jDdm2QVH+2uDZ+XJnn7B1Sk18+JfF/VmHyBeFM+xYNvX5aJ
COOm8Ovr7YsE9IwJJZqnu8XI2n0Ziwk/WdvuQ2KRbkelnh0joj9AumAwDJOJAKOg3VvyaJKvtdZ4
memw7NTpSHa8uVqmejq3E3FJjlHfhylE5TCyqqeynjkiR9Wb6iLCjhH6Z832SPvoEWCDRHHGA80y
wBDOy4ym6okKLdlZ01icQ7Rt9yOA3U2QV96epG9/f4lSn4Yh87ethUHlF0Qi8dwPGt3dCmQZYLHC
v2/L5c2UqrnEgv3oC+eaV2b/qFsg56QppPzXs8St+8cm9Q4OhP88HMNX2xPtOQ6EjoWC+1I76NhC
P4TmF4ccc18EabIjT1M+n2Wo3pjnz5MFpKdnvgy7dxeNSIoykZQkE9JG4baF37Ael2PKNHh7+9Ia
O9TXvfziW/nQgCXZFQ3zLPVayYojgdLGKsfAPDh28hwB6b5E0c8e/c+9Wk6ALM+7m85Vj4aN3+DJ
VHCdIIn2mPBwqKSBfVSvdyYxL72ujTulD9ZBBuRNaN6rZwy88NP5hGkUXBr7WBPJHdLDtacgOA5h
eHclSXs+vvFkDvydS5q6HHML5iilPaFpn9Z9O1hrBP/ps7ks2yUUwFmVJYYzaDrNHTDYWUNNpXTB
OXEJ0JyHw82Phw4F65AWPutkKWyWXCQ79cFNvvdyK1bBqBFZFzLoKPQWeQDGh2AuiytDewZJNT52
Vb2phwk9EyPFfNe67nxph7ReqbNB6Qc6O4brJ/rrL3dJrYdiOzQmmpOgr/Ye/CzkUciplbGl1/pr
PWFrHEY/JLK5xvEj/b20xmzixQgVV/G9ipu29CbRp6jaR9bL16F0PiwT4WuXadwMxuBzH3y+CX8j
PvCjulciVQb3SPDqUQhWHB0z1IrsJsgKcEtfwxoGfEKc3yUXz2rKfksvpvu7ie3B2bRJZSAH2qm3
pN6DekiN7H+rzP9730I9TjdG6JbsRPuqoPmtE9fXjZVjmLVOGkCL7TgWBcOZV6+tkt3QD+xJDPdn
5iQzFmc6lDaJ2qblZ1gArOJjNkiQjCNIFtLhVS1t8lhGDojeJ8d78owIVWTXY7xvZ2M7FIhBjNS4
Q5L+02trNmrEdgJrdZv67Fh+uyWAN/jk24g+jENWRCXyiR7hZFnUp7RJ34pWlFt1NxBWSphkDZYS
jBE7ceKwzgM6PjXGYsJWQ+5yu7ulzh/CtA++TRwkCETUAYttD06UXBzCsWPHREbbw03G2wMULx0x
2vkpnQkIRPaab7c9J4BCNzTNpj39ymYbmQYMGPLBUP21xrkP8EGz+9+MbShe+DDRneh4KWv6QavQ
6IeXIarvO92V6BOhXVuR1XtMZ1dXmeJsc5drpX7tQtn6Qy66NmmDXFvI0KFEzE0Wkj0aqeSngVh/
NbkaVyP3krMyac9Bge7O6skX7X2K7tKM8m2CQojEMtN7Lm2QA+GpMexmPxkDBbnIS0APwq4+L4Gn
H1jVu12p+4Fc30klSTN/g++SxA7LlwsDpGVXS8VDR2/QdfLkPWHPGk+AKWuEkOVsvJZpmX5MIbG9
NE+A5DjwyWFopfK2Ra/pQuvTQLAWT7haNP2Uhj26hHRpHiDA4OXT2vad/vL3brHZ6Ri0/8YQi7or
EjCee7/RqueRadSaJ6KqPbJ0Saz7/Vey3gFPXfURzHr5BWpgtKHmVxbvh6/21sun5u8kXw8H9ZcG
Wh3NDOe9glD+TJwfWcPxrN+PpBg9sCEke2C2i60ofWvnUD4fJtqErCB+85jHfXRgHpFCb5YUlCDV
6bLSdnDIrFvnNvh3NXQw8fMuNCJA78lJMYEgwzYTwc19bDTEWgsagWqyrAazUka+hMi82yD8McfN
gxoPmENAmYpRd+M2dPJzTSd2nMFOXXM7JUineVQPQ6y1qwq76FFNEMoYPUTcFT6zWG5RAznA6xHR
CmJPnuYl0BuMWwcFgQWbum0ThMVqD7xk88k3NOfJ0bPwSdMbpjsAeRo0D2j7uEV44L/WgNiIhfe0
M2mIGgkXgnTmAuT0cByKpH9S60AxRFjgmsVdOXb+3UjY726M2kNQqPxmbJsAgk7Igx0fs4piJwXm
mF+TjF0DWqLdbHvezYfmB2V/SCzJTi8jRIrBXB/47OtLBI1g60HqSKV8JXSJK/FqF+MsgD8Q8AAz
DiNTZ0JNiTnoG6q/cVXkWo7DaiH9TGrGa6XtJC/n4s8CdDVDqeGJab5xmHq6LFzx3xV2a4hMQg37
Yb5Tn1P0I7BcPPkTG2rljhw7ivda+qR9EFbEgU4fGWDLE3Zr8tmhRSP1d3/GpuccW7zZ22Saw009
F/4h14lGi/SShlfoW5QfrrlHlsHXZiwD+VxgVqqi/KGmE5obu3fyWWWG7PvwkpPVmtJvgyYT9emL
jSPmjQ7EdSTSC1y4Yd6+VgORzCqZJbaurMKXlvMBlwhxUEZu7n4N9NRUL5um97a27EuK2AOjQ1Lc
6UM1bszQ9g7jwhm6DFp4YxoOc/u1bk37WrXW93wS3VEZLCv8Pujn+YwjR3wTqI8OtB/S/4U75fwX
dopcEuo6h+0fM2mLoTTb8N/uWp1VVy15wcspjAlJ6aPxXOrLslbYOYZyOgpG61NAbu9WTUhLK/VW
vUBRMGmJdgFNz2ppxkV0Uu6lqVxg1GSkjPlG+qXJy9tc25C0h9S+3u6DtgsAx22TaK3sP78eur54
Y5xxiAzPyM9gzqedqkKUvZVY9HLrWnO+Je4kQNOYwPWBkPICcOU8zF71eW56vgnDgq88TDu6qD4m
Jwa6IhmcN6nxV2i7gKBUQBBMJViWh5Ux9svebWMsx6qwhIjG0g3wz3TMGpXm9I9Cc8jJcQjzZjyi
E++vIhhOpUGCpk5SwtOvozDzkex49Un5iJWF+GYuVs8Ll+tN/m0SSSBb4aopXiPEOUSL3a/UU0Wd
7Ln5PMyx+VQ5tXZaEtNnBh17+xY4NXRSQtXBwxKwUt0nC2eX6uuHIu5gRNJ+pkmZP9fY7+W/kQr7
SyF0/6j+xaC0k9Mg7DflNqKaPw3EIp9cP4s3riiXA0uDz9A7KI/YH52LusfNLureJSyIOOsbcQ5Y
u+/VD6ijqoLIjNy4lPQEIL5zRyz92TqoPWsMPmcfaq1BNBpbP6QVkGjkfM6xWF17IztMBr6OZEy0
vSpBSWUxNoRVa3u0RveoZWHJtEjBGnJz1rZeOMd6qavHsk3R2KKBJJld31je3SRF16pqGeTRVJsJ
2mrN3uZSjax+QFs0CYBNqd6dq63mrkg/0Pro+9CqGNNLmQ4vLzOOx3ZA+sdozz3Y1YhvMZ85Vxtt
+OZnK9hBEJ374VoHtPrXpJkCHUyeLLLjGMIn7TUPtWYtkKBvlTAgcOZ3d9QLdICgJdVDSwwFmR+y
mx4P5VHdUWqPPOTONDijkie90IYLU6D2aYk4gUvP/UYQdPtkNam5ZbTorLNk8hGC1cHeluNJ8iEv
MYPKVWHQOA9svzp1yJsfPAJoVlaujfs+0lF2SNJfXDF4r7tt2Vcznrd5Oum+QxuYOhv0nPsdESn5
u5ZrP+s9+j8bicE7EpVm3zqltta7pdsj10nvQezL3lZnj+VeQ0hBYlppXZzKtN/MIAXPNX6tiiC9
s4GSnG53cIvNxZZ2Gn2OOTKP6r5LNmx/vJUX0fhD1USxba29bM4+HD96JDIW7P1UOY+lGVvoIa03
D4zDSSDTfHFy7aK+UBBeBrbz6B9ex228VLE030wDqshThV9j6v1mMM0CunqDBSkPzp0YaWLDp2qP
t7dpmOVI+Shvt21HgGEz5s1O2aOmgT0FYyQmA9I5Hg4e915AnI2UJdcVzAzfadA+yl30kuTuzpNP
5cYaZIt/B2w3OgcMLmkH4SgrzOhea4FslpLFRIVdUWwJLqCZtK0wDX6U/TTLypvXTag/5M7Up6W3
3a0WzNaKGSdsYcIHYb3NW1UBzQD/tmYngmN8UiO1oGE6ya0rWofUSpss1PTvS5ea+0FN/oc44h43
LWf1IbaieI3budvAIe/WylmmRGVm0YG2hDmwYs/1of4hpR1FEr5zyeR6zGtC3RevvCptWpHGL1rN
6GXS2536bVWiFWTc2Zone2eCyBWlzJWOJiO6gotlY0i85U2wR9laPPXRyRStTkRXI/ZJUfk7LxOk
TzsamwhyQtjfWv1VFZpJErOmTnzppJCBz5jrpNtRclSnLCMDzHBG4uJdg0UXjNpESjCq5ts7YRTe
XyACtvuxyvOTGOYSoQDBsm4DdtaoSE5ovf4RDy0TOVkqMl/z70ZSvEc9een9Ir5TV69Z6DRzcZur
FU+9Ca+wEvTHPi0VP3mEvDduxBLquxS29TnzCiIGul7fDU0FwjYKOK0ykgHMZoRA2vrjpTV7+4IW
LNlW0/8j7LyW40a2bftFiIA3r+U9XdG+ICS1BO89vv6OTGi3uxGnX2oDRfYWWQQSudaac0yNODaB
UwoS/V40nfe9oAFdJKnyQvBOcJpxZB8LVz0FdjJedYNsQ2oIAi20Pryk8RytZcKANs7jdhxYMxpt
/JbLIW2dcuEY9eWvl86Pu0NWVTfSMctjPsWvOru872OARk0U6wD7iFtSTH3jaTX+adGcYfrG87On
yNu6UnoXeOm+NFSihiXHr7Qx0YyqWwEhU9VzRUSlHDrYUU01V7rTYzL89MxS+a6HIDbcmvAASAdS
YxbXgbh7aM3lZX1eNFmoD5SVa9hoOXjAFfgNUUCTxfh7bk2z29vEtbaB6xBRHMPu0ZUPuUGR5o4C
Te25oAR1o6S+Vy75zo7Ffd75ZI2Z7i8zHLOHEgV2ojn6Se5PnMvg9e6FPcV48gb1NFEGrTyXZLjU
0q4AkW1wpnDwQlKlS5VcXYiwhjrRMNKGd4VyElPoiJp7GOvtxC80eORM1ogTNhWB9uT3GO92WBRn
vRa43Kqgo2vRUuoisq0mv+Kn4K5a03+AbItOcSMHjOpMOMYcNvmpNd2erEc93v7fMwL3n/NG1/ZM
0xC7QlMzTE3n/J/bQ6bpLfkTvofTKXW3JXm0TjwWP2t6n6vKb5w7hJd6l5tKcjYnx74WqqZtCssd
P+qpu3nie+22ubIUkDhe9tMmYq94c5ysX9H6JIbJID8OGNgLwofxMYaa47ShgNob42oKasbPqsE6
m1jZfpm74+Mq0BcOvX6MLWRXTZLy5QF0rFtp7Af8dV/ik3Hr6qh3Tnrs/8TnySNNq81Nz+QCv3GV
PhSgkvZxST5oD6uGEQbK+RXR7uEZdCodLd6b8P8fXQNwWO1M9QNZmj/ln2vCfLWftU7fapBl3z3K
OFAZtbeZypSisTWNd9enVc0M8/Wf/2VeZZSRFiFJMwjpPYlFCbQvQ1ChIKYJiCCoIlL7eq1elZ4V
P+vVMB4zDYOHPafJs3wvHCAN5BaxQpY9mIf/+8+OtuRf0zcPO6uHI033dNUgweJfM9YB1zj9Zdc7
WVKajEg4uigtd79rOqzYwPeVRDNBw0wKviM2B/J+RkV0qa2mSrb2HGx6jwTjevJLOAoqj0cv+n0q
FTS0vYiWgpeNbE40Q2n8MZEXogIYQdrBVPhLott5qjCcLZM/uycYhGsDPsG3PCUxmwmhDjBfwTIK
k2kTFcH0nI2kBMOyTY41o6g7SZZ36QqYbV8kmhXjw+zfJxq42zZDq8Yupd7nHsu4nVWfYL4S2LJ0
3zE7kDtZ+tDoxNgBRBEhRlJGqEMXkY5u7k3aYnSgdhNLJgl6qKq8mOA8+aCAB1+dsqT9FQQ6Awae
p4yxupfaLbm1tcLZy9N+iqYLO8qv5Yw9yIsRTm+dGMumQ1jszTnr72ZWlhtqMxPlHqf4Z4pDbWXg
lsSprtbMenOgN5iLkNHbMOVacBzHis7MnlRF/9CouMA6g+ytHHnpAoHovHa4FKwtyymYh0NfZ9Oy
3JVDRDPEAmqbIXo92ZmydCbdqjOvAyOkiPbIfoE2aVrxPGjARwXFWYqQmJ4R5Wi4ZMwq+vE/Lk31
n+N/IYFwVUvFnmzrrmnY/740HeJ0pqELq31oDhMEfhRNo0FlZfIxyjoorn0R5kAirRkmESljLbpb
f9AnHmv0BBD0zJvanYcdk8Z1tSiGXHM4WPY8Xi1hIWvI9VsHlod70g1n7Edh+1wUhM6O4gj1MADX
kYSmvCXSi0/UuQ0RiC4xjUOiXj9UqTdt5RbPqH6QpvohPQqKiYZg7onjiXDvyz2RGYOkiZtUJalq
/l8EkldAb2ix/6mFAvpW1AnQfMp9gxZpkwek9dSAp27M3RhsgzZ4YodxG2SL2Rp56ilBDJDG864u
RJfV3HLpQv2ZdqVD9zEXL1N+JWTrW1xVO6dqSvYIFU/lBeMVdbRXxDAWs740ZAc7telgoWiptpYO
0EqfNsuyANYP1qsPntKI85Dlz1/zuNY3bDfMB3E2u9WMaTFjgI8vlvbMYGo3j0wTLXRfYoqPe5BZ
yaaqu/nmx7VzmjNmpbEZsRSgq9rICYOcNeB5zv7j4eaJ3sbfJQasVRSa6KrYgGue6f1rkau1slC6
ssqOy68+WCYXfR5FD4FVI2L+88ilsFjea6HX41+uX0PASF4Q+69qGOYPpKbyW4ZW9jQFmd3simxc
WYPrn2dsIFtzHuuVbic0dOSbPVtx+M8BOZMuCvy+elS5pc6khmD16EY92KqgE8HQEBynlkE+v2nA
NovRe+jlS5rMpMxo3/0q8x7k+8k0GVc79L5c/uUXp9CSndmr1QXvSMFo13B3sZZnz5qePhdJ9GZa
nv/qTk6GEZEjRtP5euDPfW0ZGG8S+LzQ1u7yJWo0xry1g8VTvKf7qr2hGbmFpdCulZlncyge0PJI
D7W3CnXVtVe790QdrFtv9vorSa7vQ1KQW+BakEtt66XUZqehRAYDalrtUw04994OcDbs5r3wLHWn
aY15m8WLn0bmzXZVfmMnuXed/rHsWx1DV3dq7QSQ+BKqt3pO/f94CJruvy8Pi64ISitiLU3TVt1/
tcY6IrozKLv90UJ4fFuMntQiGMXCR7PToSSa2pTsl0UmMqJyq4hs4RCFu2J1aKgVksJTpmLr5fqq
SmHUowZkaBmM8XnZ0CyzZ2skr6nTqh847FC5Cr4M4KPyElsqWSdMgWskWKdp8u5WT4DhMha08Ixv
h/LeJPH8nLYpC6GTDWuVBRLEM6c5T0UmMdluTA0Qc5ld0K0P7DVB9cUpEqe4dZ+dZnAf7bGyX/5j
qf7/PkG0ybrNHhKNFqgHT/3X7pFY4V43FL85aZOlHZPemJ6nLlk6iVB2WXIt4Mh6SySlqk9vcWs1
hyrJNvJhHJTRZ5A0n+NUBN/FQVCiw6xTvd5I3WXeZvlGybAWZ6MhJknMLuRHVQyoOBWvIooza864
NNwHnKvEh4azsu0reAZGznxVJRv52fKN8oAcZz603TiuInaya5Sx20CIIyOdNLgc68Oq4N/a4+cp
38tuUGkNuTaLJpLh0KLKCLgzZvQtlO3kf3uW91YoP6WhcXatxwIezho4UvACs7pfyeSMxnpv0oCp
AZHnx7qZ0p022MYhUKvoI0nJaiHA6GIJ5E8/hdhDxvhLz5LxaJDDycKUsZsoKmdfVbDCtMFtnr3x
G1tX61igZb2PCpwB8rPoGtDNNQisQIWaFNkKK4n6obtVe1Cxv3nTa4ycjHhafdJXMQ7d7Vh3zwpr
y7MBoGPToRm6MLf2N4tBbXZJdmMjNaMUDL4FqjJ9UCl1BINrzwX0hDendJ/oZ2Q/xuGuxulPVDfq
Y2TZICtITRdpO9PXhDdkpTPM8souesBP+L8kqoa5xzm2m9+pGTAiua3VcN5aBc1CxbDiR2WyPqWs
vffc4uCHbblVxznfjzY5mjZdEKrJ1CfzrKyTi1p9J1LSOsoHqCJS93y2MfRdklsEtPFvR8Pcp+vJ
AZYgW+/YcEjOUk31v0bE/9ZbeabusQkSvXZap+QrsOD8rdfORAouA3K3U9VnmPcxHFmG4ORqWUfh
j8a8Q7W2U/Tg92mArzvU0vVgtM658FwmMSIb4c/TquKSsXUmMxk3Rey0zjUUL/IIGbdzRWk2XnsC
xsTbMykrJGSXSxURktp4AWj1JMsJ+UIQLbO6EJShPFXKWPkPu4pm/FPdK3dvJuU3cnaqScfRxKL7
t88AFPcwQvQiRCINyYup9ADCvsOmpZ/KZ/lCn+mXglBRrFLRqqVhJQVHUZBDdy307Mrs1Hgiy2AV
BOEpODO8Sm6l0KjBFUu3s6+SVdH0LRTG9ttcheUtIQca+Xh1kfxwkLdADZW2OrTQRn6rbwpMwLtx
QAmIuCXediIzrktiGpX6zIC9NvK1llWoq3Itf5RHOgyYNco2nPIg2gr+pFS0gfEpj+KpMz4Br+1M
FGMXuZyPJJkexjr6kKPN0GvNa9W4Rz0f6qvsF2ZkXaGtUn8XRTN47R0Eqg/5xaRqoi2tFXst3tIG
1dghQkxBvoNKGQTDJNDsR9dh7cj1IL+ZkHs2dD5UcHHcYAZrxmX0sW8A2gUAL4WO5AbdfKe6yzP5
oo4XTanGlyBlyo56zN8rA6GreVOkL/nQkUMuDSTo8p4arqYTTiPvGmU+jm/LTd6rYvwIVJxsM4v+
do7GB69z3A83o8lIHnDxQCZNc+x1UDHKkH+PGCNdg7ZU9/Io1wd1PxSHyOjpa4qOiBuqd3U23Edn
9pWXiT0ZYxts7GBUb8ZM0EeEfmdFU7l89wkThNlidjt5GqvNgZnc1asm53tDxzDGWnL5j8eb82/v
FQwzy1M1IUQ2PYoS4c/527VcAkvKvCwJuQkrfVf6qGdhe73KO/vPM1n7qki1T6QaYLKL2+3gpOax
8szpPhWPmJaIdk3tnqgPUSVnbN6hWw3rRf+m9PofDu2+a24VD6EJVJV6G8PuxLXSAIuKWG7v6Zgd
pNQyxqrJNqLjFjYEPQB3GLzIwFae5RGqgd9HTGwIbkhVBqDYZbXxCYb3j0gIJaRaQs3LDbA3h1gq
htx4LqetU+ZfXjC1C9ynssuvRsvbm6SviTOrGZ1d3kX9RnGmeVsjZ3sbR4pX0TQcB++ckn0COCwt
d7ZhIuJDiaaC+E6fOlgrh2Hos42W2fGmk5NnWzDQ2mmIib3VwoOEK+QzfT7oKCKYOuj1rfx5e8ig
6yh+dZsaOVmSG4sozWLFXw9WpJ/1qkpWVqN1JGyHUCPkS4Pl/U1ldJ517blWUTWaeAuohrLwKjFn
8iVRSGuGgGJuJV4kHWmIyJRZUSTGJTrVNkl+JEzbwL9T4uPEaY+G3Bp6qiH4++l7MlXha9qb5p64
e2GfZN6uS9FiDltqkROYZhBDfSWwzDD7+NBHZkFkc4SEojfVW5xO9d0yceJ7TfyyBGvGvXKT0yYZ
JNiNGGEYqazwbO2UOBpOOQ3g43Lkj8kO/9AZhN68M6h+9+EwwH8K0PnE+fxqGGp+KVWrX/ORVZ91
omwtxgK7NsXC+hcIyChw9y+X1gJwZFowvISpeqSm7b7cPCHMsYj6x6xDz24XDKzbdHgk2LU4Tm3i
s16l2U0ZiHoJnGG/7GD/7ztSZ4POLff3ks4mioyGlY45gsGLaop+5t9uyRnlsWmEib/XmeYeeRoD
nENdufOYcp7liws/Cpv9n+cmnp3Iab9BQP4uG/fodNJbNkbfo9B2HpYxp2smByuwv+f6FDznyqxc
LIPMULMxYeHLDgLdx/NcMKBvuw57U+j2Lx2yU6nfqQyXhYGrtlAi/9LlgfZgWbDUpBLYiPxHKQ7O
ImUtU5XYBfrbAvbBlLExdizT3vkJXU8vUF/BLb7h8S8OclyaE9q20cXpwvW0cSO4jQ+wP9OPhl0C
QMFg/spEH054Yvk/p+/0pZINGH79qdacHc/v+pvVAg8yYy99smyEOYhJVnZOZtNfGj9TN11uJqNf
xJEoNbv1oJgmPA6HRJxBe5ZuoD/P5E8jzmwVirDU8f35td8/OIJPHq/harT0Fbwz/6GYAFHI1gqC
//Z5HKZhHbqmfwuJ07nOeCaEUT7kSS77FK3UackhqgnH7UOf21PvZ/YftMnebCPvTx1CEaLm6Isx
l7T/qLpsk1p1/43/8mMgawNhCmk5tiCW53mfXgJl/EUGrPtkT8EFGXCy/mtnlKk042etJxW+QRO/
VjPzYiOXW5GLDqTZitl52y0AoKJpnhxEnutlx6x7HbFo6dCcUMEQyCukahkxpVhVhcGq87VtkLUe
OQKC+h5owTkk6C5yrOEqBXqOEd9cWkqYFZrhyOanuqO33FqpYrxbU1MAQidthxT6j2XiqWRPTZUN
F8U1b7HsuBDP+lmFo/YID4MwSQOod5hl0ZuThocO6fhu+Q8DpFt7V65+s6LAnAoOnqA9BuX35Z7n
EdRizmv7/dg70ytRj/eyVZTdiAVrk6KiLle4VPszGGNBUCNYgjtBSOncPQGszWgynFmRxmiJ/83d
/Fdjo5HLJrrmk+TAeJNH2M3YKIvxT7ffl38YiNJ8UsOkXwdZyfOqCewXYm/iUzoaxqom2KapteFk
ps6wc8L8l5LnZbKZMldbL/8HOlNU6Nnp+JiUypuUGYaujzs76iEjMKxHa5CmW6f3pz07uAQ/D5fE
5HfxkxJXm7jg76OmPTm20lkG9xsCfHCL3QTVMvk0b0oVVEca0gnWwWAvf0CoQf26Nsf5QF48mZiM
jI+kuYf0ahnHs4+UW0j5wuPtTnoPNRHEu2PvqoCFZ2BrsxdG99xj0VUmcqwWkfjQfxZ1kT1pDs1V
KzGj3VA25BT7hb0LS9jvgTVm70WHlZC4MI/kD/1TQv2UsA1o4Q76ypJMFEy8kIInNtHECZs3aiTz
ZrX575dSH45wlIYuRnwQJO2S5CjjHF2rP/dl3uNnQm7q0e/Z4b7R4GflTkKLnESC0At+ynIGvgw7
Q5j1e69CRKAYvr21/LxiAPM/8JmazqiOqurMo7Nej37U7m0TXBHvN5cu6/t7FZT6Buk7AyBx6pSW
c8gLZ1q3VungTTHzvdyyVF/LR+SO7AUqNbskANUgTpEszSjNuFdOjtR+LtxDqXQ+Es8uqF/rd6nT
z2bnxeuGYFsGQwlPgMca5mJtUvEZCkVLzXZM3g5aY82rOhrtrTwtRzXcLxUCJGyj2Y1lHW/jluDe
0O3Ipdch60GfXfnJEAIPjZutTY7DQrYaZ80QBWd3Tt3CXbd0MbaE7YXX0nGNC3hzOfrq2vK8/GL0
+B4aIR0WEmv6DohbxVkIiY7Ys/mt6Kp9EpTmqalC3d5T2jH7lBh08eKKF/p76mmZ/IvcNrk1i1/8
dJz+MA3TW9kG/PKQYLXmExRhuqlTKDjw34mCUP2941SkI8qo7SQBgtfgSGa7jfVGeAlCZ9T3BHb+
TBMue4tL8kh/U7sVXmhyn3fDW9/6vypAW9elSdpjxZafMyquHS4t5x5MQXIuQxFcgYgXfaHoRObq
R+rlKylQsOv25yIRQFhnr+qAxV0Kd3iSvtRo9tIgNB/s2OthTeHJTxP2hj0wzDOt8qMMjFNK9V0t
qvqN5Diq4mYti0tfyd+0uno1o6FZ50KhlOTNe+9VyZMQLG8iHpgEyHG+7bssWtuzah9UWzAhHM15
jaAfEb6t3uOmtqBD9O8ktnwO0FkoDBk54Mz9kSRzcQSjtpdzJ6d0wJAo43gc+BHxBeWPrRraZxLd
v3osati7eam02aDTY/F/xgK9SjOtWEtKkV5F5ctkLUuVWtcuCOOugwzG7NRwmHyt6sS6NgT9HuWF
itk/uHZK0FzG7KnVmwy8JlujRjx2KjuiDOM2X4EwIFM2NZh9gANYBhjMqddKamu0cLkODB30kQQk
S/2LfPHa5DsMxObU6kj64GONB02QmuWLW67KMQn34Mpwcwjxr5U7JQpVki2EhUCKTPTInTfLZYc2
iBBXhAKkp08fpqL3x4IWLQ0osdOJlPIwKwlJMwY7HQ+J/X0IoYW1kfYCgDO7Fz03eeaaKHB5HEAp
KN9ruygvmRMBexOEadV3CVCarBI+tEMYIqYmOegpAoa48igYhow4CRZYH0jIJi2pa2TqnxqCsDOU
/icmEJLquuxNM5thA23bviRZN9DfqjzI63zUdtxXK4K26p18pmKz2yBhJ3yXKc2Tynwf9dX/jtTa
0A7Lo2o2OnhkiX2PBW/yL2Fk4NUf9NPqK642RqBh/sPVZnXV2d23Mo1p8k3AsNAyRSeHW/gWZ/28
QRc+3pDJRmgSQuYt/vAoZ7Rmh77PRvy1yZF4F+tATE69aXiUgMpxqhHaTNOXNmjao0wuUkVyq7z9
/MzYowufN4iw+n1qqUQls/cBu4D1d2zsak+RhQ1b6HxFjXAKg6ygaU2xNzWd8QSkywvq6m530GcZ
9MqTqP6yZvWPgnbYRRrYCGy0L7aG/zWt9Ouy25u1X/QOS+DRFRtU0WGvqGOWlRf7q48yvou2cnvl
tUp1DQ3tR6U1BNjOD8PE3HpAXgBwGOUcqi7IA0wYyjO5ACu3MqMnORfMcMQJ+ei4WcaE5GMclpVq
MFeKI8TrmZOQRS20GsOx1TP3zaiK7tZYkki3Nse0uih2bT9bZkV/VzQ7O2IR6tAtL70RO89ZWyzv
e1hF+ZnHDwR/005+fpVSrQfdzl8LnB8PVZ1/nyw4yL5TNI9d0H+pTWy/uaoWbP1G1UiB6ZJTNBzH
0VF2ju84zzWafhSqhGFOeAoUFoQ7UudsBYJ3eGD4VqwJJ3C/mDKJcfp2wMJwV5NOfTSK5E0q5f0w
YINlm68+u7gdHMJqI4VtkZd1h1ac5lAw+bmV6LAo9ylPlBaR6qRvLFJpEXYzqsgDW+xoO3MJKos8
puN+O9Xs0RBcR0H8HqqRtmce5+zHFDJNV9ansS/jlTpSjcvxOXWTuy2QtG8sCVqvHX9dT61/7Mak
P4+kNqzYdjWbEXnWGcgr60yrt+IrnJuTcg2y7t2DmnFmhQlW8tqWl3+gRwWSo8E6SX4tUbnj2RDf
Ir9aBmn3yCq6VbL6lflN89jGpfdaIufGafpuI4u4TQWmmTQMswfoyz87QjBwahMyXIXG9OG4wacf
5t4jQnT7KcnyF4la4hn07+8yJ9W/os2qMTaS6Up55jzMfx4Vg/r7vb+OgjDk6Zx3v7+v8JPyaoT8
UQwj3zslPtI+aULmZtQ95HRV75bWv3cwcVYqD40rbf8ORCRZEkHb5B/Exar2PlfKJwgJF1PNineV
aK7d2FM7jtMP3u2uksNUo2CFQo4YVs6uUn6ZNSVqsJNmjihlj9Pght7LU7mq90GtMbp8jSvPPbtJ
Wb+MU3aXd0TlQwgghD5feSWQOzAXBMAIk0tgdfk6KUtxy5NpPGY6VBIx8YnVLH0a+/z3kXwvFO/N
4j15FLuouUNfWylCdmNhVGc+72YitcZ4b/XqBIDE2NhjQJdcODBI4IQFRxm0IzQRg1AyNmfNDE/+
OFoQPDIXElJfczvOBd4VMKddyuq0rNGTB7DDCfuXLLNRa1TjV61iowvDrn9Rsa7sq9G21/KLsEiJ
mANJuq4GdldBSNKrjS4sIaOcKA9nPSOavrVN351RxqNtFHS6tMQW1ZlzszFqtXnM0goPbz6ZXMiT
eUpA8u9Nf0wfkCcHW8vVmztDTAD9iI5cVY+eDGfQzxhdwT9aePWV9MNMvegTD/kgpBJAdaZdMOv8
ignQP7hs3tlO1TfV7LeDEk6nv4QIethrm7HT6sNsgVSo1FmU6/U6jhLjSbH0X7WMZKp7Y8dyjonQ
rIzLDEc/jEz7G83gNcxG+48aCtqqq4igVUFT7cK4ibcpNIqNXO3lS2eVD0Pq00qa2t1St5bCwrV8
4oXag+l1oi+Xh90pFSbn5UGB224zm9GSEhv2LSuGQz5Op4kUo1icxyGewcLlGSVFQHo08e9b7vuU
DdwySV4d6OBXJzKRZ6YJoLnnuKg/wgGjU2C5zivJsZDou2BjaGN2Hsh0eR9gnJmRVX1aFEYHiNzu
Ft8ZvjcpZTIY2h1rpXmU41g5hK1n/1llFHyptW+LrSkIq1XkBcEh1Acco+IlNWsa24aePxiQM8iR
b1qxvNi7Zdw95ygC+WeSDexF64x6on9BmfwylE5PaOCIgzl6ls5RSyvKPaE6w85KGGSMeLpPFugn
a1ScD2Bixm7IMaGokxu+5pn55Lf8deZcp2JoDfNWxAqbKLG1YdXe+XrRgHHCbcfOnMeTwgWMuVTv
heSXwYCbVAQH0iqbTcVbtwrhpuTOk03p1srKqEGQJgGh1SB9cQWpWfLAnRk98+h6dYay+qTroW2b
HlW3UqJuHGSwTTjttdCr76XdKhs1Qt8vQj7kfkFKjMVZa+nBqWk8dWtNTG1ngny++VHzFOOM+NVF
oEg720aQg8ZS0SfCyrXys0317pOP0F9Fg108DioXoFgG0tB26bUb9XZJf9bM/juceHWHBoYaLPPK
TyWi3GQ+GF4ShmqvSlZu6RFFx47ZwE7rqfYy4uOfaqHpmFMjPituRw+G4MhdaoTF1kXIuqfwufRl
NH3BvTA3adLop8gYtRPXGXFjmrABCooG2RdsVIy+e+/7741P34ABvnqx547UD/azKynrrkgL1ECX
vNXGZO6USOmOBLBRf1W0ydJxMC5NNh6An26KwDsGVqv//OdBGDoXf0iijaKIalLL2quX03sJgjg6
pVb0ZfNPEOHWtc9+67e3Ms+PCLr6vY5haOtHdnMqmeDtmBM3H7OdHthapD8ycOyrUGFRC4NwG/PA
2Y9h1xGZo3b7WRyF4j15JN8LoDltVKXkpu09beMTs/tJXPxJ8hQs61opPr9i2T52DakESVo8ho0G
uRv73WIl1AxVJJJhujfc+TGz3m0yXmEWBdaLWxEcY+Ef/OoN+8H1UsQiwGFTdwQhRuH5YnSNv3FT
Tzl6KZFlfewjLxhJCxFqlRudU1oI1m7sWNgnvCpnVMn9mlAuA6elr7Ak4G2Oe+PZM7LoIlsO/MW9
bYdh6z7Y4Bt9PUJBbWj2mlSDmUbm8LfKqCmUYmebYPqMOt1VZdf8MFtzNRFT8tPqzM+2s723sHR+
dpY2rd18nDbS6YqQh4xQjW5dmi7fHfX599HuxjcPZf+W+4YkZSQBi8J9Qi2SZHBJooJ4GHkbte40
H2v08Guj7O8Wd90L1nWym6wme6b4tU+ZCzyjYZD4pVvvBlEOgZ58wjhLDg4iY7BhACB4u/Ti9LMy
S6B7VCDryPejo/2HVPynqZ5eDPB6SmjnR0Tt/YORYe5NayX99JTyBnO6uzbgLjaDqv7qI22AX6VC
SwjoT7PYdIfRTmjKiqNZHgUR0TJytCUGJxgJW0AkzGZ+5WMbnQsrKJ6dHtKTbJz6c1OuedQRppeE
+cFKSxqXQQGLH9/iUnq6rV5ioSVwWO5atalyj8sDJ9Rc4/Bbud6EoCCrjv3GqtFjSmyWtRdBR5If
ZeE13IhJ+VN6S5q29hnxhsFGF8N9P/5q3Fpj6lxbh6JynyXfJ9QZG4VOWq6LaAiPAQKKszwC/t0e
WmtGDQ5vVQ1BBZv+HRYLeBlineie5jWh66vf7Z00bk9BE4zrSp/MY6822L4GIDKZOnir2CagfmhD
95xFkbMh9Cn9HhVrP1W076BVeh6ZgCq8hpmsN4CbXr6gOlyQZkU4Q6dtEmMiJVgV4ctRS9iPKGvj
nJleGs4nnenUlR3bRzA2B+Sexa/CBhf6jwNyRA6xp/gXs8u8lbQjmTV0igxZ4saDVeSvMh4r174G
SUg8oKbn87UVysNavGgoc841aeYBGN411ol5L2sOAKkoN3tr3sjT1HCDl8CdVg2ecshdVfm5gIFg
3o60zUH6yr8U/qzmLE+plbUTE3QSGsV7cVeb4KPoYOk5TsLKDDHVQhIZn9QJp3AQf8nLo7QgnkC2
NkECs12nAF5JFXApzQcOipJNZvXPsYkfTMoz5YsvPF9N2blniv5doMbjxmhIW3cw2SzblJ6L5rTc
qkbSGiu3jf8W0CwbLJaPftA3te7oxExWkXsToiJ6H3VkDufIJm9vaX6w3RtLz7mg41F8D6yGFhBz
NE6rgSCFE0qi8B4VdrGfRfdEfpUBdvSQJhg54Wo+BGHz1PqadqyaOT+guokeR+Lg8TgCtZny+A1q
u3LDbz6tiWn40BvVe5mreD5OIUSJjDryy9IS8CVluS8s090HVPUnoNPR6q+OUMW8m6hBzLSuDyMA
QObwbjjlueFJ+bb4ryotyRFfF2e5GLr5dNLTJP2iJ2LyqAonwPzZg7xSSi2ztpIeLv9Iki7rBPGl
6i39MqAK2rNVnlEKJdphYQOWinHTFUTnfuQQS6iPpLtm5J4LKEBfNOoq1i1n7SpIbce2pZdC5OOG
paf8anV/l+kkcy9/LUcaXbyeXgca+owHbja8z8M1Qph1WzZUhP2iGh87ruiyBCLseTjsa9jlTniQ
PBo31/Pt2PkKZNIpfBPv93Oz1snnJbDGzbdW37Kg6cryNUT45JFZNpE6LBZ8sNnOt3D85HYCraQZ
KAUj89E2BvMXUU4rHz/IH1NKzJXBj3yvG1/fLD81ver1zLjpgW2l9aJNOp3EFPgdgv2CcbNyj1y2
FfjtsPqlbIDM0YYLGJWvWqXgl2LmsPYL6x2lmPesoPwGfG9+z4fm3wdVgf5sWsH/cX7mFjwLGOGI
HdiWxex//lDG/HsxFMaHbsUF47WpfTH1GQSWR0Zm7pMpmGXZHumffYVhmu5zfmviMczfR4F4LxJf
/ff3ZYN34GH5GrPz2vlO7D+Wkd9A6RzCV8KlAIqEOMsKtfwM1QrXtaNtSRtCbeQ3Z8tPXRCjZnCJ
M6XfgeoeD6OnU/RV1JxOVLcHdhfWIWQu9Tj4TELtwcNhG5vUnHH3k134V1VPUB/KmLA86AMPQ51/
wHCg+ahj5CB7k/wjcRpXPZKmslrTnRyfG4ORsF+N8Y/IStet4AmS3vkhTiDSlVey3LJ75TMWbazS
PujxSEkN7e5gJ5RKYSiEHpr+TVdogoTwEssweYJ/aX1W5DUBbvfq5zaxy11KVYOBvdK6185t528z
6eyrqMjDh4kH+s3xSJCqe3f+1vgTjm1yDRzp8qbuX5JscyWFR2KEPxTfBkOU5b9J2VUBNYmdHnhL
o4430pOtjCZOWph0gKvd6qmUs9s+yF5U0SJmKuBdy0g7yzOarO0z28BrWinnrshFQpPZvPbkB100
1Y2fi47SD8H4SjV15hJB+MtnOP5gJNHv9E7ccBtMg8onevlqy/ymPRt+cU/NiMGqV2FeEumDOANe
1S6FXtGBjOvzyd/Q0rlhxCop3nm811Gun10xppWnRt8A+LLMtZGWzUOv+s2DPIobXbBGC287JbCJ
2kZ8KuJb5BcIoHOZlaYf49wPwuZpHxq7cDcSjAhJbSLzuwrOWk/k6oCs9/8Rdh7LjSPbFv0iRMCb
KeitDGVKmiDKdMF7JNzXv4Vk3TZ1490eNAMg2SqJhMlzzt5rD5QBjnCVsxyeG8tuPD/TqahOydLa
7gXG9tY04q3czVwBuZycVUiOxQU8U/kIXmU+2QDGVyEw03djmDHMF9RT0KGlvy8psxq7pxslB2sS
Bwo3+6R1qrEpCGOFlmdZJ/mQOY193+LrL31CG1Qcp4FR+3NvaKe6b/+zqXLa+DZyjrEPimOe6/3F
4Y62IchawZjf8tvhJP+h4YrRRf9jcBzzzRHh8+RE+EPtlEj3pEOYXqvjNus14Mxu3iMXAfQhrRxQ
EbWTQ+SaL30ecEF1f6pFf5AHDJ3sVYcL8kEeOVExKbsqYP6m2DrTVO7occ4NElYYuwsdLnay4TQW
6NhCZk+sYzrg5UlwaAcwjGksjE8DKwvu4/fOUD5SLwe+yMBePthOMK96vfB29y4zYUwPTZ9heGk3
WliUz1UYqc+th/Fl+ZexkKkYtZS1/DYhdOfbBkrFylP6J1mnGyOY0HoYmHPZrDiKtlUvRawxqSaV
BX0CZW1hJ9UXJWR6rQyxsdcyz9p4dIINJep/JtMOsjGnudDy5xhmwIc+Ms2yqkA76D1CZ7c8SCqx
ufSvUm/xBI0HKemQD6qCxzmvwnjXNcb+1wxzRubS0yw8NG24XEFR96U9PrUpT4Nny/bqlSU6jHxx
/TnpQ/gHsFnUj9jIR3oEG60RD1zIjHvT2DLscl3pBjaBkZZTr1kK1Rh32QCT8iqqyqeCL+U8JXQF
pADgz10KqGCfCX1aNV4HMaEvhnWtj8prCc/SHUFujFHyIlMJlr3B65IXNysO93tbkTkfPZ3KQxlj
xusWIWczswZya1vzK3phqMepagn6y09RM/8hlkGblSb2hSjSkzogBSi5A2xiKZ9wCEXJoL6tMmOK
t/K98oEv4zA0SXW1GpqKBVIHOpG4OTAQHkyajQjb2EutYnpsW7tZ55FNDm5aX6XZQc3t6RrVw+Pd
CTEUybZ00X9zP/1uSuGzlJ81ggZXFwpnPab331r+26D8u6UQQz+SNuRdyWtqmBnao6dpeDocr6Xi
4mYR6ojGMBCi4Cyq+BZK9IQVeJ+9GT38pe6RtJV6PGcOoqE/4w0gDaFEbrF0G841RakjkRR9p+an
3rGx7jWsDPXQKD4Y8NHE5HaFSGLfO219MSrWt3xtySZ0mmEt4VuSAhZHGpXTkDZrlMkwMJcpEK0F
GpY6TFq5yzRSP1Rg8bSUSp6QxZbOtbf06PhjSINRUIOmOGNbtHCe2+6QWScb3VWqrUy/iVU1htWn
faEd7Bzun80w68p9HcYILzpSQE9+UZr9o5IM4+avLbCLw2OIeWkzkaLiBVXwi3mbRlfUSSrBJ+VE
txSuLise907cxsNc+7ZJrgCVeX+lJQeAoq4j23ditdzWQzfvCidIsV902rpWRf4ZAoDxQnppiknn
VnF753kmUZwVqprv27m9wSIKTi6rzpXZTx2t8fqc5SGruhASZucqX7LB+G7hNtas/FEy3arFe4bX
BIsaaclFPAT7ofDCU6Fr3QFETghakDsKTh+chH++IN8y9V0HoTSPTsOy9derS1vz/gPu7xMYkTAg
0ScI26fAwJk8JlF0KGnqrayYr4LIKYo66lWxt4hk9Tt6Dnv6kd49F8CcyEWL5/A5VMvh9quxOTJy
9pxHa5zF9W+3UJ5Sqme9Sbs/4rBmHdMOX8zerhn4ANmKlsw1BU/FNs/K+/VZBlOrBgm4Ub2VZz0J
tuEBb26y6fty2JMGnKwlhD7r1dudVJR39D4GAknGpetiikcr6+cfmmfCueq6X73Xbirf02FqH8ql
n0YKUPtudXAkLb4QEinMKXQuAaiAVWpYxmbIXYH2AkkyVrcBwESWXaxll04AZUU+Q4pyIM4IFMrN
0rLrkTu/6q5462Y7/x7N7vcBN9ilN1qIHkurOyfeRTAPWzV6j/5VPqkWxUZrteGSLm/x6Edz2ufx
JZn6kxfE+R9hPp44w/M/2qA7pXxpdz0aGtd140TmIcaP91439Ruu6OLRpP3zVudP8vceq/HN6Zsc
oUj4LJFJbh6qD8McPDHF1dc208FjUsHp1D1uEN1EZzKKrXxjeanzResQMS19YqIxIxZq+Ukm+ijA
qvximbEXaab7hIYb78UlRdS/bp2+P8h/WU1oUbvMwcDAjW/GxOo5TZ7psv6hDmrJOpueMWT+ZMXa
LLmEbiFe6kE7aCBCnzjdX8ZqiI6zW1JBLffgaklGdAcWGfLCEmf20wB2if7vYkXUdBT7TTboB3sB
zQ/4wXeAgor1LRCe/g453b5AqOx8KUXPBWrGJopJL03BvaFmuJXW+FNmxi9LzLxzxlc0NP1uYkLj
W4GO+Hq580aKSE5zi8CYcYu2tuKx2E2uim7HzA7yHib3SAg9CH3WL07QA6FxIFtZFp3G1E2/qdAM
f7oZk2e0Zb6nGI9NEtCgrPMWRZ7Xri2PZaPbqfHVGJg3RyNcOQKhKziA34Dkdvc3jDmxxXHN4Pm/
39AYMQPt0Tz89iZF26ZZ1v3/P+U/b5C/R2vk4aVzoxPldnIe6BT7tdooH6OpD0hKokXurc43U6D2
XJ5PbC3b5EZhHLDgm+8ixau7PE+edLGDYVTuGAp3q7HUtQ0xV97TSFyBPCLjeG5/3fhKBi4DsjdK
x6VOHEubvn9Tf8zYk1YuYokzxsuIe5Ctncw4ZtlN4MWZxqz82hWr731FWSi1y1GA7/qbYrlibRPq
9kCMLqalZb4x6s01KhyDFoFJ09voz5MWBvfFneNq066o8l+7Od7fHbnXX6c4cHxCuGM0Km640u2x
/8Bx/w78bvyDpJ5VHdAq9XOGOmnNYiqexk9DKMaJEA3yWC1ukrVWuhC844BqGF1oYeUeoaHWpaqt
5ocmnHeV9PpXr9NaCGQMWnROxoc0ZnKaWuhtxiyOj/VIpEAtIKrArFyiypz0HCFUPEXBgrYNcKiJ
ND03RYmGaWqA+0H6IRjlU4v6feB1Z7kkuNd8js357MD6VAFPWJXZvRlirI41qJw1VXB77WaKLDlS
MmojeKJ6CU/oDdONWGaRLtDt2jL3s6lVYCyd8SIMflDqCcr9GOMvUvscLX8WvcktSv3w1xYV902Y
5SpuqN6VGRkviV/HWRa6M1TpTjfbH3qPBBcQQ/EGQJiQ5epTHUr8bSiu+wtY/0QpN9kya54YRtat
cs5gXz7Kh9ZziXchJt41hvIh1+ChjUXntyPdObngd4g7oiZyv6kErFBhLa/aFAuKhQ6/my+1lxr3
Y2Wmjap0ivkez8FmUjhMKJBgPLt59mCOvUv0iKi+5h08woUaHbDg8x0zUV9C0l63Njqi3A1LaMEo
a9GU8Jdk0F1XHuXsFtAO3etFtdVBOT/IXYtp4EoRxrzLx+omk+jxX4FKZcGxntyQ+ruZ4mNgOc39
Qkh8XQxGyPi1azk18qolgC5Wla9KkqbkwvMLK1PD/Kpk6Syg62MhiGwEseVF3jqAewfHJMGSJa/c
QGnCdWrF938g8vTvLuO7i6y6SO74AJZpM+d6wrOuXcwJFpv0AlZqCqmYVGC/KWbrUFFkHeJZbbaA
FtvT/ZcKEJukI51ReRFXCeY9xf/czUoajGTzbMIqij+LEMGDkszRr63Su3AX6p+YcNZrMs77B8tL
tP1gVcWhK3TjKvtiJgqCBMPvY6pXCr2C+Ys36+2zXG+XVmKvONMQC+MVMHrnX3zoeKF+cy0QvG4T
JWQ7pmaBNfB+MxJFGQUyfhf32LcEDpG4xE0qTPLvi8IA9Fl7FAVy3KYCMM2N1NirZtnf6qYirUc9
7JkNdi8ukpaTF7/B+EGuGyQ3k1GBlavPQaXpL1kw6ltVGcVRN6PkoQrIAnHL4WtG5Vmnww/Cj4mM
nfETCmEoXDiSlwz5wEWKYtqFz0l5/I3Q0PCsFnO37c0ExPVSK5S03DfYLPITY1QJ6K9TICy216JB
JGpxrSQqHZVyajcBAyXcKexatcYRMHsvkt9zJ+E1yrq0mQDUd5oPkMxtR/NiJcsOR9AFs6tRX927
uGPGvQJugveCOnhawZRz71tIufmpxtJdAVjUjyEK/9EJt3dQtTf9ZBVAlJA83LVBdKs2Llpm93N0
oWLHKiA8e/sL1N0427nLQUUsmTLQnO8lRNGLeu1yzq1pTG3NqEm+miqM5aRFHrFsDXFtf4hUd/Zz
5qpnXHra/cEgxnNdBaDg3Mwcdt1Eo1nOMIz0dlfjmLpxKtKc+G9RdE9mF8abLGhRgBtOvx5lSnrE
dGgXtkvQNyCpbdWWBFsvhoO2glkn504Ur5kVpa+G0uWvzbgmJVLYLptDZbxGHrEu0bUvu+R9DDr4
opkK22phuBIw/2qM9cw0yNEfqrC6Ei7qfpBMO6wKy2mfFG1uMCwF2rGekwtUg43W9X3nz4PZnOVD
6S42glL/lMcGlx1xmXo+0Ma1N7FwgoeCOmpDJnfzL95a65++UsBERMUYnoUPD4kevKffjD94EIkh
HnPl6OEa3AyMb1q7UL8vG0ag3zespMnfTS6+rsnNNNL6K4kX80Egml6ZWpSdrQKSSlpTv8GaOiTI
H1eGhXbaXIJyl1bQVOHwZjD7xx1YBxhrYyGEf2pCIAh03riaxRUtetHc5FeBCm8FOL+5NQ7oNjMp
W7+rpreB5u235j8bqdK/RbVKBm7SRb785GToTpvOW1wN7f0OLJ+XRCzuAVuz4i7sekn4L9ei/3ZQ
eRofpmN6lPUYldn+p4OqmMMgo8OYnZh8/Ep8D1uwPonq57VTXu8Ag5BOou8JqyrhIM7xdjSWQWft
6SR+v2K94pCPHDSEmL/9xiuUp8hp3QtZdYehdIMn3JvBUzELbe8uqHj5nHwI8Sn6Y1keG2Wa4fDb
Bg27yNrUJNdwbWvIyh056rrqQY55nSl5mZe9SnFQ19L6AEGZYAO3dIKtAz1fgPUpa2MjPsMZkqsB
SROFm//BdAZsXFpZ6lPOqA/Tk2M90X8W+7iq6h1Jzau0nJJTHub1dR5h8DShl36masdr/ZZjZzoq
y/xFPtjE/fhJnOCuXXRWadivNdWKnmTjEjVgsnZ8t9KKg9QJjnO1obGTvs7SUphmh4ylE5NmgrZc
tfpKH6l47rocAYfSvRqlhawSr+EVaf6qs5VVGgHN9xu2OoleSfVw3cit5VUjd765ZdR8WZ6+v2F5
q4lfbZ0kRv1QlQhXsJ1/bRyacUVWlE8kkCg7pxsOhLqIxxr5m/yE8VQVfgnI9DGq82vCrOzHsjFH
SbZTVBtDVF/yPff9vJNKRxj/D65drdACuBfHWEBHyiToQ//Uj0rDp5NMOA1hs1+SuAW5VvXdvqnc
A/AVVKKu49HAME5Md0sNoVUTFQC7Ec6tArEmy+5kqvMfc0AdnpfpzxF5uzMo3wu9RjcXhiuSoD5n
URcb2FKub2veJkyMTVblX+c4TThVkQNVGJAa/Y1i4ZDUODBiAlysEOCT8j1EFbwthqzY5na0RCz7
VY3BWOsn78ipq3BDY0ZEBz6ujZ3ZjvzEygMFp8e7plwSyxKz2ZhNyl+vhps+EDvHJDS77GyBt1I9
4rUl1mLM07VDamK3rWwwpWWdvQ6dd4uhs+/T8JzGGDGtNjmR8kRM3VTB0HaqLYIXQ6vp+fZXfKfb
aUkIwJ2KEH14JdNAXaeiKc6YaDgOwBsmCAN3dRYQxreM/bXpnHkhRPW2DZ9zRoMOkZebeJ6OU149
B0WOmBPDTVsTQYJMQj9Y1kFzG+/sNAa6wjJhRM6HgOxsPDKEGY9KXrzYto7aB4Tp2hzseRWTyReK
fmMnxciQYfa1nJu0GMpD1bZfaotbo57O5wpFesU4NqnNH4j3hs2sfppIzW3Atjrxij1q1NxpfTII
h90i3RYFY9MmEd3eDTz4QvoMf2O+ZV5ScWtjSNhr5gH0l+7jPslWfRkLsmes41TUrExsnYg35UeD
mt3m50y9cB/UQJAkZp+cpJtXhJwzLuZ87pge+YNS8PmF07FDiewpsb7ScPTYXPx31IeW7zXunvuu
8N2RWGC8pGSdc966dXuBSn+zBqBuHia84ieCWtCDpR/3+sc8pTZsDb+vo+LFI2Z4JVjL7Yk+yl+M
boHuiuhMU+BdOvmlp19qRRaUmdEoe60SzpYhoP7WptMVCPH3uJk8yL5qtq3cWd2xaOpvSTEcKUga
bMhpt9GW+5ib9MmmnFgyOn33OmleR6OkrJ66oXvziuGaaVBl/lJ8zvVcntq5W6VqVl2j5Ro/uHa/
w6+vlPm16CGudHO+4xV/cf2PxmduWMTGAz2j4+tU7yxW10HGedaZq55ExoCvbOTjyqeaM58MXf6b
+huSDD9CnjVO4rl0vGtAPHtgvyUi87tp5qKdwW40QQQ9xvFnZXjophibd+fWqXZRRfXMcD+BIfqA
Dad192GGGkN01NJbHDWo7Pws/DKjxXXCi+LdzMDP4i8MeVZ1CHZTHZGEXLxs46bthshBkTgcecel
vGqOGrQsYzEUqAqcjDeb6KZVqNIqY27IhefBTZ9dasqTEIW2qs2AtlylPHtuEZ4CAS45UB8T1wrJ
grezk1a4W0eA2ciO6khaywwz4lSMrKcGkx6dsLy1R/33oDFFLrRPY+jqx6r1hyQ7BHow+JFFSI8S
FcTSmGn/3oQdY3s9eO5BbkVubu1C3euPaf9B02wEWhEsQ/58A1L3fdLUVdiW9ZaW5ms/pPUlE0pN
c9Y5cfaph5jJ965ZCPLTXHKTUA1tHaJTCpjFn4SmrdSZy8hUtdlhtJVTV9Ri7cwjR3oUo7Vuyos9
mQ86GVVPdYG+N/1O2ONEGifdiK+OOXUbaoTRR1gXbUX2iNfnEKazeciM/GvqvXdBqfqu2X2n1CoL
PFreo+Rc1FG/61zuw/g9BxF7J7o61d6t1BoA1bi37TQ6q4HzRU6SbA8vg+Xm+sogp+JoW32xn1OP
5ZtZEpM06MVzXlYWlQa6jj7XvJUtQuLADZMkR2swcG40RG6UjnE1MNlvWzNDrbM8J18FllCudWMJ
7R2MBKoOmk6PhZFnF/X1Pmxi6sFiu10gIHE7vLdqAKG41nZSh3T/X3OvFXtNQwmPpJg7AylP16kJ
N17rEdZWI76S3mmzmhqYyXqwAEjWdlU550Ik00pX1WjDKkq9ECcjfBlh0LXKtPWwOW3jFvcOX5lx
t1ogUwxXFFjzVkqoFMB1+wBgiF8MATMPBPA3gAvWzhrjPXSV7iI/cxIaKAOX3TJtyQsgqmczW/Zw
MYcqODWljvKtIOhUGmf+t2Nf0/6LiaPh0ldV2/Js18Ih/BtkS2cVDNCxJb/YomCT6S2u29nrtIff
UIZO9ItLJ9fuMEX3LZf7t6ZTPyrUlnx207wdMLxcBg8rlsllsFe7WzE7CnCpZebGhfQiJOF5iJIP
C7OOSPribay0y71cNZhPR89y8QIYgfCBBSRBRKJ3wn6X+jFScQLspwDjdpLuMChAUm89kLGpOBJB
QH+Jeca0D03lpRs5iZgCfI0sHCWzNbkvRqLOW4fcrnWeC+yTISliVQsWWNYTHMrTOnS87wMJ1wsB
eL6Nqhavy5Y7HDY0ZAz1+1/eo0gwm15shDUaoyzu28dJL9fxEouX1eRPp73L59MXT+noqDgXhL2W
ov8hMFyIKeCAxp0j/TQgAr0L6QK7sCh2eujVF0mTwMFGXJPI73Up2rZ+6zH4RgEW1SsbfcZFhF3t
08ViAlTH4jTFFMKF5kbfRINxtdh7mcpCKmEpG3qfSMWis5TJuSJMHxx036PRXn85ULOwu6RtUzyM
U3ySenmXlIdnZHQHOQuZ6jb353w0n7Os3NxHef9y+JlLNfN3XoTrOKbqqJaruTpZyjJZ/m+8iCbR
aDhnZcFX2s1J4uc0YL5rJdQkeShWY2X7fYrfL5qTjADpKH2ZZDpZSSD2UA7OzYpnsmHmPF9pHc73
oum1B6PnjJIRCjTBXUT4mPQBIb7lg1bTYbG+lbHWGOtoisqrfM6L3W9Opfy8EzXrqlaaTTHlhNwl
5XBGBPVbzO7IQrItNecZN9oXE37S1ejhjXZR1/gyBkmJrBdDUaa9/DOyTgHgGLnGRhRusNWQFe86
/Gs7ksrERqTqk/TGqnF5VQol/4IePNqESuqtlTaFf27EYAtSc95oVgZfnPbtswfsRVqBUbd5fdpx
iQzeEPZm+zlvzaMu0P6bRInKxcVUiWJ/z2sT9t7rIHkfgkD5RmO0QZw6nQtbHfw6LqZN72Z0FCIY
i2f5YDgJYVcyaA+np72bhA0pL1sAX9Tovx4iGOp8tBCSKps171wrX5HW2yvprwhth07vGN6pcbE8
Y/WAeRoRHqpPnCGyzZrsnsei/xbSzH8KKhJeCKXB3d/RkiuV/Ap+ycNgb6Nlgwh0KkIm7E5PXlHW
tke1dfDfLrsNuZ9rr0MLiv4jfmoJbYaJQiyZNSevTJhIqrv7GaEqvvVl3+x0jZHeX7lUckgOK+gU
tu1Nt62ZeypZWvIN4/L+eQopcQdSV2Ks53+9GI2w0/ooOcu3WoT9rv73qWL83qMEuwqbzHA1YoII
n/2d5QcvNEUQonYHTzH7le1U82pgZQmhjgbRUbKAgjbbSbHt6M3eU5UtbER7fp33RjdHu9ANk5cw
WphaC48DGchqaLP5SXDCMrsHiST0JNuDe88enQrkeRDW7Rezbl7zwjR+qsmrCOaHuAwO8ryRqDa5
ZQ/zZvJ0EsFSPdrTKKo+gpRVSf0vH4Hze4+J0HlSRqA9EZpCm+T3rJTQSCKTMnk8VExevV6z3kpH
G48N4NdVXZXWm12ZDs0u+ubO8mpmTfHaUpEryVdZAma+1TRMqfQIfYHFBNCa9E9nGQPYRrTXG/IX
eyxW616IgX4sKxaZXywji926wEgwKovShGymrAYLI8+LEFs0+sXiPYUo8AH8c7XscB9ovy0bRmXx
Gc/xGtDIAtx284c6mp1VwMHLFLsFMQdCglyRiCj4XDsb/eSW6wawIytjABagIDQtejJLBkS1mPL3
3Esccw9zNNpJKdrcjD2dojrbRItQLfViKqpc/d7iZn6pFv2xgNpP0xU40lwHrzJpSD6o9mxe5ZZF
JMC/HLBL0/wfl3ZSmB0i2SC8GvxV+m+NLMfOdfoaaXg0hmUd57EMCBTzU83jaCUMIgnVqCKaPla9
s8EnCGMEHJNaEBzEpJur9bxFnoGEaWEsyodMtH/kNEnu/AiA/g5qR+M4enX3ee8oK4lyKvLM/RHP
2iFrIHG6KeIghAcI3FiANV3G/FtV93FuDOsir4x/yfOxvd9vaJ7u0JIEBE+smudypv6zfUdw0cjK
MBuOsWPER64Z26iermE8PIVTEn+37KO0IWL+hGLQIWFFZOYdIKtYW2A1AbRKZReOrFQIVZg/5FYZ
q9N9K/rzOfnqyM37b+9DXPJ9tloEe145nUfdqlfNMokVA2qNxirKy6Co7gn6MajTvNwwjFGWc2S8
GAp3Gbnbl968tzWUynIXzaO3JhTmR9ckaP1yiN0dA/11lOjNXtKaKG3Y7Rnea/OPTCJ0KwWJgAo3
/A7YhUKBEqulRY5XIPAHY7ExLiBdyc+VSN26hUebpnGzlS94UHv9wtP5DnWspGhow72RILeFEh0e
kqaE9LXs4pX50BpELk9F3SJidJtzQIPuLLdg8bXnBgzkplbiQblF5XjUF0+tMl4lVWvo0Cp6tmCE
tmRhECUNYqjK5zWKj/SgSkseed8u2AfGQHWEH09vwDKFi9O0D9vuqaSCTlTbo6owhhst8nQ1t2Fy
/3n1Ys5EuFGu7pkJmosVoqjNbDuZdnqKZoNgHGhka8fLxK4vIn3T5m2wETVh3lIcZsoQcy/79VzM
ldXH4sasGYnThYv93x+6yNhhFCuBJvB80pgAnkZCHCOQXDsB5GgDv7F6z3TVIvoorI4D8tT3Gtui
mgtSJDJkgjoFWhQ0JwWDz5vHxEe677LYLveFrSgboVQuTegBqKFjGI+QlpNTMrgvihKb3QY2gI+g
J3tQ3dhd603drhXbCE6iF8FJbul5pJwARc0n7tChVZr+nayCFRe/SZkRrK1a+B0tqMxmOiHo8oaN
a2vVupyhoeh6qW3kq7OgPHOn+KBYyqJ46lP9zCH8aA+rZJ7HrxFubJZVbgekqDWenaD5mbYZEScd
dsax5fJiD+2XEq3wmvBF55qrin7QlYFl5tR+abM220o0h9G0OWqDLNs6bToS08wAsC3BQVmdV1xJ
x07fYTHXy9KDFJ7Rbz2FpXsZG5fMSOe1aST1B90QwFgkjSDxMtdySmNHcXuf18hdlSaQP9qJj4US
lkQ3NKxNEmKYoMGNdhvuFVDR26httSNWPXWdRQ5yg7B7b5j07YCBNTsajOiz2njtMsj+KoQ6r4c6
Vk8Tc9t2NFI6hAh0ttkAA/uuNZ2GPD/rETEPpNrMfBZaAPKu9xBZF2+pV5Enov45OSsDQqZaRbvF
Q2uvVS4Ke4lh0Mv5NmWue54kdvvuHpkA8x0ZxxWInMSx7aD5S6R/XuQIgxLPxdlmNk9g8TTQUe24
saMmOsCLF/5fL4x1DqwRAscDCUH+UEfpg6vajd/OmAbiiXLOEZV7hFwwvBPlTqaM7jFnt7RTwFTm
yUzp+CwesMlq7C0aJOF3LBN9TRP2j01l9daPfiCzk0rLXlhebsMUMgrU9gTm13ivkKR3fVCfGzIA
VhCIWUa4mfGpGjaggICoaUs7p0m7Fbq55GU3J0fiEiU5MeubYasiJ7zfk1rNnk+u4ZBz5AxmeimV
GXzBKGh/Grq+Dx3DPg2oXfYecGSz1189Z9qNemrB5WZeGEzjcpc/4/fA9oV0NqIzdKPfWK0N4LKo
yewQnrXKgkQ4JnzHpt/oWqZ+tFyqJEUYeo3YgpdhUVF0nrMRE2aKBgzSrYvy6iGqOcAqLlPwkLsX
RKFyddhhEvFZ+6gXr7U3d/JWNDD1DCON/I8IGQphPb4cUZAB454Mi0ig3NUDQjwal2V2eZEMKsLN
lFOg0jmlBrszvLmt5w8Tq5mcXpuZldWNkA791WiwYsZueWPUiyDBEiROSuBB1BKIpYvoU0aRGWb3
ZbA5xUrlpjSG8lb31RZjR3MLacXeBuZTQk3Ddw8G3aUWHuWTKrybPTDAVjOXvKByhMWoc345zqVs
wn72y6KNTo3ENtFcfM+0WjtnjaGSHxhyIhBXQRoBiwUvdmApLUQhZGLdeZzGM+OtK3JX8SNhKiM3
cHhtOy/AYqxnj9LYFpOlpiZN9lgsITJolcGyiaDHoiKc6JthpwAGNP29T4N6hzst35OknSCsNcdV
Bu4ZeRKLpymcynNG9t0mZ4yG51hfLJoQ8BZSdstJt6WzNO/rgrdx3ez8zNPHQ6xn5EWI8ULd1p1s
xaScToi2kw8lgOCT5s5n4L3KCt6TRuhxW68kKCLKNfD/uvpHCfGqcjjHHOUxC23EdeDXbnM+PS8H
20eJE31VF0H8rNTdzEAcjYKnMrYbpnedzPIljMCgf5srftaZZB0su8vJzpClX/W90YBxV0oSXbvm
Q25p+B/uW/K5QaeXk6if3NP6p37WuotuM2yMlr9bdYjgxcLp11nYHCCkuLj2cSvQk6w+8G7BkjGa
8ohWfrwKifwrcodeQBbdKLQydESu8yCG4rHCPXcPgqOEyC/GkPn39qGJY4+Uq0JsOuJoHgdaCZth
tAq/IKeN4oLhc68H+qOFkpSslaNphT/IirJuoaoNmwQn2aadHfOGBCbBQLWwb+pEYewlaNrfI+y6
vo1hwLoUMQu+UEum72FGU3VQ6fwoLPkRa2PItCId7E7eMw+3HQ2418LdD/VOPVUNI5k/bTEhc1/d
1Y/wZ50fdbkPY1TtbrXINuEbwWAk8W+KkJ1NjfnRL57/eU7oLg3tbpqNbl+F1rSSvzN+7+65DTlC
HeeQBNW8xjKYY+GN6ofRqgj1lNL3cc4/o8B50xew3t944kxguDB53NoeVSRT57GcGIMFTrFRCOd8
V4r2sQYKORJscJE5AyKDgKCFLBdMQpvLxvbO3jBs+ngyOeXDs8y/Qrz+YtV9vb/3arB5WlBM5m/B
BADQgq55f7CxLJ7lc64x4oL3Cqy29fw9CKh05HUWbj7K1I4V87YUxuOQe5v/92c0MTTDyZquNYSx
u0wv7M1z45TPCvPa16JNvk5prn9dNkJV1xi69MZBxme05dqhw/dYkye4UcJqPKBkA8uK43tio9Qh
VkovI4DQnFEXl+KpIYwbhcHj3UnWkbNmFtHPbnK/6Uo9HPWmqRDaET+hhpGydSE4ruRulrsefyYv
DBiJyTNiwW3kTXV1ghE0Qu5d5MpSHeFDcPEBeWIaX+XCEKlOfghdjKnSGkevQVsLKG97M7HAAVqB
dcW4/AVgfv2olajlRAacJFnM+AF3JBjTaxR49Qk9EFrOaN7iGpsQfIrpJLf+eijqQl8TIvPzf9eb
1j+jshxP13GV0cgGP2ta9Ah+o7uHTW0WsA7F0dhWTndLFA0gTOtaJytmFCjmHntXY20SrxMkXi4S
ZLmPAHvwW8O+QilYhIXC2egsah/SNt02WuuevDQjMYIFP9ic4ltURuVLMY5EhiNZX0hPY6WO3x3d
Nll/kKTWTSlnvDD2nVr19JDJ75ANYqIHlCnKP1V4uIjxCvSQqqHfWJw9K3agvNo96+UZGUvQpQQf
Dm7JHFoFPiPlhrCXplWfKtrh/wg7r+W4rW2LfhGqEDeA186R7GYQKb2gFJFzxtffgQ3dQ1uush9O
HwCUbLMbvbH2WnOOaQ0keTAVPkhvHEZ2RFCJoW7kaVLgxirf/v2dle/cx05+fmeFo5maprm2zhts
/JHTYk1GQU5Zp5+c5T6F9Lcu7TB5Q8337ua+8hM91LqLdDDEElAe05zyC9veOEQBw7n+/yOTVghd
xDdEWLz9JUXyhhQSuk/WL6erAKXMS1xrFtAFsDwCsNDWyIsR5fg9DW15FHANpRhgfjUX0MDYbQNj
zJFsTbn6xYJL1fQEICQBnku/dMrHpkt4yJkVTjUH74TQ1Azuz7T3VHyWg2UcBE+Si3wJzMC8QBEH
GWa49CsjxFQAKRE3iuQlFdlwkYEPqNtUnkHRVSY/ULuQqhcmt1IhakdDHnYe/KC4yJy+CerImk1j
fC+m3jnoWNwPtRU1hzzVxOZjrSy65JdlOiiplRo8GJ2Jg5wHDA3cLX75T5WS+xd0iv4GmVm7U/0O
FnATg7WzGuVsx8Undcj7LcMu41Mag/mysvKpV9wed2Ds0vXirrG0Qn1UdA0EMi2yTQMs4+u/3yma
+o8voWEDqkRFyZRFtW1nbuH9pZ/fk1Sr0XXTTvkQBI9xIdodBmZ3a1c2U21FNSiADeW1cZXkAftw
gPwCxQ2NIBoZVavexrjfB0qY74o+bW+tkVdrEo6D7171PVWpF9RGQwCQhuOtm9z8lFXuF61qxpsx
v7DX0A7LlhJA0Rrl3iXK0+zN7+bCxC348qTtNW47E2nSHHpSOdqmEtWPWT8No6Y4oWzNaRsjoo5L
0qkDyLb7+S4cRM6QvACWko/Gs2ml1dPAo/2BcUq7MGriEZhLkfn9sXPNiK5VCXtFJbc2SZM3symy
HW2tXzIe1gV+vGUJZqqObmFdIKZjPq9gPZr3ReM4FtcpaR9Jnj0Wk1BJCrKyEyVtuBAh5+sjY9NK
Mb9XpCv0bdf8oAZ/wMDsPjs2b2VdgcYtY4NsvYkEgFVftC68FHeODes3zHzQgvMEofeO2J9qfBcb
tBkd8mTXfhJO56ZqvTU9bOcaFtP028WFpLE4snhSdSCVQKoZNOlOVb83+ry+lnr3I6/D4T8aarKn
+7H2IH9jPXco6CwAf6ZpWH+s6qzJ1A620QNmpmuU0U4IRof92k4ODFW7q+mEJqsFuin5mzmULnqd
F9tlN+vPZKkctT9lhhM/T+qYM9wjTsHnk16OchK1cyfDxGuRoAxa293JbLBMw8nVY0lbUAVNqQcn
u63D1aI4hN+HgCdSNrJoY68G6a+On5FCKQfV9XyEZwqCUAiX34bI/lzao/acGsI8Mlrwd8Xrv3/z
LP3P+YBrWZbhGBYPP91CWjX//C/fvLJi+EROVnlOA7aFk943ZyXV9BRLpZ2t7NldgTMJWXrOe5dF
bENEho4UL7bgduyr745RkpZHfjaNt80CYiGi5AacHJ29RutcLqwdfLHW9DfgtOZNW5t346tzkvtA
QriguhLtif3ERvWl55eWVtMFOU+wCzzsCWqbuyt3i287v4eqKFa/Zbe9Q1mc41M9DrN7z5yyEtTT
uCVi2kGhkQfkY1vqWxiQgYoY/LNe50xOm+gToQt0XZzYfmzq9i7yGA1J0JtPdR0/EPekHTD3lBsx
S0fLfDcEXfuUmHXNVkYvDxhrvC1fBgTtzeRcQWD1m66mbCpMHq86EYpnfQD7I7dDmgItUOTpcZEj
h1l/lHA+u+yrg5/336w5M8qeX+R1AiV+Lf0QBLcSI/KBbaWOiA+/eWUgW9C7NP6GMFsGtqjo5TiC
wc2vYJd5hQNLDk6rZPtVobjXJpn3OaLNix/gzwzKQr3Jo2g+yr3inYUrOEZqfZRjCjm/cG0redDx
diDh1qDvhNp2oO4JtoD8f1HW0bjrLRsnJOMHt0mmdmWrGgmNsmGBu2vcyKcRTEPQr2FM3oNP/OMU
qPzA61gPZpRdrJKlM4wemVtz9lVlKta2NULsD7kABzfr6Rng8XtO7Xlp4U8e3V2Jx+55Kh8UxYMc
JiMDzUEr1k7vgRTy+UCwsPHsNfjvHFWBchESiO6P6POj2IK8F3xxvHDYLZP1KP1lu2O1p0OOurTK
iJjB2S52/cDCZadkbuyd9iU05qmnVGV4BWaNhWrMgF2QXEikSwn8bQs6WazMLGlOtt4toWDyAw59
q9pWnt6tZSyGjMoYqNWu0BRX8pLGJGrtzjoK+U+LZjFFWbrWBshxuNcKvd7Eowc2qB/VU5Dqv4/q
BKI7jIFlX1mgsj8OkQqpZWal9EWAMS81j1Ib0s2bejh7nz32+31gt7eqr9KzM0Xvy/sgT4egn0eW
GLSIuw6tJtjAIPfOeK+L57LrX/AZshL64yFQxjq4o9j+3Fnc0GGsbiXZp3W64qliauI5z7KM7Qqi
9nQcR8818IBa85i/ePUN17q7mkJGGeidkOsj2IA68P9jfORBymXe7mc/4iGt72ZHenrjlMzEZklz
qYX8JwbxJ2fQPyGR3MWK3by2zwm363XwhYMDpifDfj610u6d8crw4NhE1bMNUI+FH+WfuoEFaphR
L/OLvF2jPJjJ57NYEGgN2kFLoK7pNYwqM3gupljaYWzFUGWDFvLEZikdeqGFFzo9rJfzi+6JY9rS
kYpZ1h4Z58e7BP/fxppS49LOz3qBmkcugAWgqtPC88eQyubXmpn9s+EC46B47nFBIwrU7xaguZUb
VeXB5nbfYRqFE+UVzUWlv7QtDEt56m3mQ1k9VC+EiFhrpQcoSHONKhbDwSYQuI2kdqibT5vS0rAc
QGRW4Md4abLttMk8u6PFSLHqtX2YFURVjhjGA60aL8pMRbIK6yFQakTV0taKRFJdpwb97qRteWSy
QF7jgOd5WGLhQ6Gk37QEFAKT4eBb53UXPFEY9wbja5ZaX+SBkntfMrUz7hrtSHAWAM+FhuiujIYT
+FLUU3HCgM4Pow5NrwAPQSTJJVMVNIFdBEJz6NBj56DGbXLfaDNGEOzo5fATefC/H9GcsZL6Bf30
bEAFgB7UfX0Enee/5Vq5jfhVKOei5OSB7tk7mQGYcobDZh1yvMJFzt0ynzNVRBVDI85jtavMW6Ng
9bNJHpMzbZ6LBSl/Q7SR9wqSJPr8kXPxeKZHmAUQDdXjxYi1HjVNgHWgKR87RD17qjF2i732UNRo
T75FTuY8NDN3u4h665bkO6VnDqSmIt3LwSu0iTnGoGNtw5Qw7Hk3nxaNQjv6+o4y24J+ys6l8mrA
UDMeZUjxW4my9vYWYXdrCxP65oNVbaLZk89TK4FHmJMzJzGLcplF7Mf+KjaKrVMNr5WOYjiL3Ef5
gqPBwQ2gR3+5Ftl1cl0mYcqs2fKRGXfQCbfq/EbJdyuVIpSPn8iUbyhx+tnP06uiKHS9UBD/PgrV
2xT5gi4ZAT6jyP0rfAdr3l9jeYyffew8axOt/kmazRoG5sspSs1sk0yWtoMD2j6WHaw9pkTePCWS
Rwa55SvRl6S15/Vr0HXm08Sz+Im0adJ+A7Z8Fl35Zhg6+r5+yLlXnTyl66AC8mcx2fYAl0HrDT7Q
5RkdLZzgXmhoimsxdeeP6wHjhY/rZcMEj28nA8lqeBZw1XeeUsY7+d9vzqfuGMe7xYjHoGfb9HfP
mT/nRsu/RD/lv0rHg7vXYmvYs1uZr8KgxVjQKcYlCYFsxkOFeaX8L8+OM+/b/1ZbGzbNPlc3DYeg
aSLG/14yqlg8SnjqNjQ2z1kRZDDTLkSzLMpRRgp3k7kPRkUeS0PW00bu1eLAfw1DL3225uuUJL+v
p1xXjSg8FnqqLv1Dl07PynC79DTNKRxwIoeDmWoU1HXyDLYQwlGNYHxynd2SIR9TUl7YI9GgY+da
JFP6RL1JbOs4Rp+J7kJcZXjlizE0R3lW409frid2Ydwt5MBADzIeBhqOhsbqg+18mjGWQ2o1PIRw
Rm9KNhq3Mgdk7gZojOS1eP5BqSC61gCzF2qjYBSYIFUXKqHXhZePmzGeio0fsXIGcjWl8Yh3EXyE
S9M+qexvfYa1EgfdD4fH3t8PpnZarmgc2AaDKEzFyqZv+VUZ5OUXxWyqgwKf7j9sWZr4M5CJzENh
uHQcTds0+d+cofaXbYHRBxglUs88Kc7YH9UhNM+Jn66lLC10hnydEim9k4EgkwIY0CGfbjll7K+c
fPwPKxZopPr1qxzocJJWfv2aYuFQ6uuiwGzHtdVReZhkYFSNyajRCZzdYDblkxHn5OKl6l03qvS5
zYOjEg/xi1bmJ4Wb8sD9YT2ownE2Xhf0ryq9btyoXv/dRXrgFiJ8hrEFsEZ3Jgx9kXfOTSiLU9EO
hDgF4abPau3ZmI8GJSvWhD8gM+/Fp2WMpZanOimyzzXrKmsM0RZmq16Ib3GPbmbsPqaTnuq9jfPq
Xs09+HicfDoMPxI0rI99mPMxazCXEOVQRMpq3m21XWGVEcz8vn5UPOeUgM48y4TDvmGeLY8IBjvp
Bslqac428TOEyavOhIrIUo9giQ4c20paDqTbQJaKscfG3Or9Uyx4jkugnkTryRc/nH/hwL5rWdIv
f1P+peWvy2oWZR2gB/DoO2jSJ7eIq+tgKtFT7AT+zuP+28S618Zri5wsctrTCVpEsh8Mv3+26XQS
/cEz2WK7946XQ6doP08DhLHRB9zbpY11TbNGZVnNX9A9mMhSlHBbhCCLcr9Q93Y4DGvMSt5Zvkyq
l+9ay8Rj/r9roDTa9fJMqWKIUbIhPbqjtjNnMqPZCmtX6UDKpR186K1rP2j6g3zy1aKjFupoaGh9
TPAhpG6lpwuomGzlmdKXQxG/grH7KROnssomoq5o/+s75fyRO2iD8bFc7I4qXc+5x/WHxqcOgyws
W0U/L7Wur/K+iTan0ZK4QfNg+mIFqN9BYdOQjmuiumEZIqzeyGqE4imK5c7PiJzFp7cKMa5fRFPG
FxuuDprz1bIxbId2fMhLsz8Kh3dJt+v8jh+1Al1pqWebAfKCTW3m0VBT8e9paUEgWtWja9F2G7lh
xMvu2RUJrrB3r1ne3uLZfV95KNyctK/PVlmp27HV6x2I6g72q+UfZafACav24FspVO4gv/uxrX9n
gvxxgD662tV5jLop4mmNolRfS8ldVDRsxLKsgqg7C/LSGISnnznHEZ7Hp5JlZ+6CZzO/vtobjWad
Ys9pCD3V0tfRc35gR8RzU5cpJUbS7H3f7q55yTPGJPtDADHYModv9uoMLmoil/W98ppF9FgaBna6
PD80afmTvGGWsdTN001gU3YXfYyVoRKXjxcUj2RzRFCuP67Jo0YbH2taSBtDh8mYO2xAZb2iKyRk
9RTrQDOJRCGDpnkjWu5TzIL308MqbcD6P0Hq1w4WBBs5rcIHX65qEajPSVp/xiVJBQ26/d1o+40k
W2BjCTZ9bboXdCXpUbidOPt92l9rJIq02YpVP0z1odYifzEq1DWAYHkqawy/NtFqZZPAdN7+xKUJ
BorvgEVPsA1ocZZN85m8V3MliVbyxZtRspmZ+9xLmrKjflRX1UjzRVNnyF+Vx0+26a+Loopu8hLV
Fw0+qyZ9Bzf7VzT0wyf2n7/QhyS/EmD7McRL3CJfJpv8Oky5xmIkYN0crnHisxGqR7TbeMWyjsY/
WTL9hpmDTlleHKEZBduKNOcF5xEqiQblGlKf9GU4MUDKf++VaX/mYvMFNlAmMsrgd7PNfww0ysFq
GiUO7HObjmK/1B6j0s0qD3XaKmOE3qkNMfBHootvgWWTxqYY9HF4OL2ApkyGu2sMPyPVDIFRaj6+
mFJ9wZX4Elsue9+QVuBQr2FxDbsPAWlYahFDsvBLlTA2+ujO2AHDtfkvBVM7g7nm9KjOKYqjpMoi
jSYxGKD5uZn1nFEP9XoMahI+kXjmnW+z8bFIjW9B3zlyJ4sEu9jCjsNJV+T2rRKeDQ5/VQiKZXlF
DJN9g7fM6C5zTx+XolCFzC+GtZ+xgYPSJYqH5btR6Rej4FHaZ8fMjRFletNvabk8wvC0W6isETa0
RfU9JPljxWbP7uFF2vq3pZlUWsHntHB/i8ulwrzVeUhMgwBcK/xym843vnx4Tj2D9hWd6edIMFTk
60Y+OFEha6MK9U1jBQzyK3HXwzZ+DxKGcVWlfB2HcIUdni3vQIyxzxIyH4xcUaDwPqSjPa6kbNvy
w3VaawUevDq7gekvN4tQTxXtIw2SGMAl1mWIzcYpQx3/ccmasntoCOPe5RQm+PDah0rXgodMgNmR
oBWPFmb5lGlue5EZhmTcOI9jTTS8FUDVNCPDOzg2MHRd+7pwRtopDg/0uhExzZtF2y2ry5JRCFPU
2lbR2RxRNEuWZS6SlKR13XgTTdv9h8has/8+wnGEg20UL5Bm8n8WSus/KsYK/VGK/locFZrvazXK
YVaqTUH+QQmPWc2iGC6gFVxkXF3YVyRmw/hdyQi7pMcjrePsMYqZ5Ja8yaREQ6PwB74ZbUM/qR94
sM5dTugsVgTBGMe7xrtbe98mvCwS65WrT+7M0yhR/SFa6K+SUyFfVLWvdmbZfPKR5aEfdPvvaXEj
cVQsGUOoAmv4GajUdatyH3E3Oyyij4Whu4/yiu/SrkFC0666wr6V/vQgcw98gNioXzL/0XYKA6A6
FpqwQ0WJDzDay1t6qfRg3/MQMc7R6Cbv0HMhX3vd76PCsXYakoKbFhMQPflNfQKOmjyCg4DqgOI1
Cn1wqYP5aOrQT8xmE7XTa+o2zb1x0/IOd+bTKAglINlMWy3apNp201UDqWnfVoN9lRqmnMj6bexp
8fSpZrr/2GWpd8nC6JJZdXWP4cuDHDZDqjaBcKzDTYFQ7dFOCeMAbKeKYTGekRzmPkzd+Em2ktIA
16Pd05nM6vbTlNfnYJYnDYrI12iUJ3ZPbbwzJ+svAgsl0Gazv1RdNOXLQnVD31U+KPmY7jKy7h9H
92UsS/OgjiHal1mQHLj1txbgw12oSnjzG5Y+fVKYZYYhbj76KTurbLpLoSvxmcLd33eJ6T+BgYEz
FNj+bH+lRcnUIh46PnZF+6UMnvdiq/2L14KQ8IDXMtZV6zfyiHdT39RfzVqBg+ha0xnHQEFAFAgo
xau+msiAENEkeIYm/3s4pVe1cbvL4Gf9BRnYgA/UP6isRJc0SjCvJoXJq/wzLexDy6g/l6F3AquR
v9qVSVsp5ib2TGrURf73748u808LhKs6YDZUTZizZ0rT5y/vX7ZzbaGjthdeeRqy4W3k88V1wUe9
yWBRJ4kVr2WnUUS6gmiLkMh53710IEv1a2jf6THZOzUe1DWZr+YDoqTB2/mlF6GhMf3rx4zCKSNr
i7893Pd4Hjd1HGafSzV60BGS/hRWdKjbwP1CisfLpPkRCAa/vrsBMIXYHb7Is6D94uKTqjA+ZQeb
6Ni9bHZo+c7u4Yv/+xtj/+k2sFQd35Oha9jIHJ7qf/Qy2qJRqm6IQIRnzIyqSlvLVKMaPCARq76H
qB34XckvLmvgLLJ+X89if24aWd1esDCuHJCaRynxo0VHIpoRvNVywCl/2pqEIDBcPEFXnd6Jt9rL
OJAeTRubKYsXDMBn0QLrqACWfq9zFd8hoMLBUy85u+MvhNmwPpWesU9cyOahhYwAJ9LivrX65Gr8
7Wzw/Ow0MGOR+c3RNkMpuFEUeLfyyDen/Ckc6IRnmCye/PkobAhESVx7WHZQE6sqUPXRWpqHIc24
gxkrBTs9QhampLw1k+XS2NZOg113Sxp9CrbGo7d+p4TpXjCDdasaUg80SvqU//7J8QH90YayND47
x3KEKlTH1NQ/HjgdAM6WgVa0X+5GlxngxZ+j0ONi3HtB0r9npk48zTinFCekntLPYXsxe/RoaKI5
T5Rnc9ZpEv/s/rCKUythqF4cALzNosfItL5jHkaZDXv1awH8U2p3+nB4CjPI+m3tAupSsvsYqsOj
H43f5IdaZNZbUBEB0Vqd2FuOlR9a00lfaBh+yz06oZblpgdpYsDrX+0Zc1rMujA2KGGNVJ+RWr+C
mO7sx3QIINAW2TVPvIeYQesLMonkPMUGkBLbH79Egf9IfNx2JNSbLjTveWrF+gqhuH6Sp0E9mLDT
EgUQ3/whqUFzmuAtrHx4SL/1V6RHIZTpycAzw5/ZTJbHBmmhFc4PSYCiaRSGui1dWsK7JtCihyKF
Gaob0bRqcB3uhO7FyEdxLVRtYq1g/2KdmE8dKz1mZlGxkLhfMzUZgJT9PiDe8JuCTGanmipoEZN9
HPGsyUCqUPwc60QbyXnBlPY3yq/ylSeWfkhESm+Imet7GTMRS4n8jVFNXYRJntjEpvhkhp77qnvN
Qunv9b5leOM+1YHlXjxywAkp9ZXtjPN57Xr2F4auwinlXvA7w//eNQVYDyQv90JkyaElmO9Yp17/
H9sI+8+Ju4XWzBaqaglSFnUk3H9fi5uqqg1FVfP9EA3qQVqUxsSmQaMi0JeneA6sA/bH4rNb6kQE
tXBSGlKEHqucWKgWzfou7uMfBtLjrRw2Ebqg30LtkLoq4pY6xhegDPW9HtNy7Y5+BM47zq5CKVA2
zA/nye22ZZ2U7/Yk/H0rgismU+s6uRpDIsKH7/4A0SWajzDI30WVZytVVeuv0fCzRazzZRlR61Mm
Xij7VlXhDu+tiWQW/sYFFWr/og0mMX8G4HzB2OgtSAa6dVFwVXIDJMrofdX9anzvqbl3kbCbPRn0
/ppY7uzQzJM4sytUyD7qvlChY6elwOWCi0hRII7L08yxyvOYGcmmh3qFG8y51016l8B0+eK0Cvr1
AraTPMUwpvzHJyn+fKo67Ab5DAnmQzAsNGmS/8tTVetqzL89Nkrh9TmEFCt8Gcxw5RhNfdPbBAdC
56YYTfJBs89SZILJNLgyckspmYxLlrBxWXzJbdJaK6GMaGwlVZuv/cgXt1E3dW5ttZR4EClHGJDc
IMOlgzKkqHL1Bmt41ZD90VXA06SLU5428ynCNMxsClNntXTwLQP2epJHvpaGTxKhhkXwVhCfCB8M
9ywt6PhGXhyUuWQkWGt+flTontYtAu8L+38TrXrOv4f96qUYSBAk7/mHZwDroJPeHtIy1fZM/821
b5OW1Zh68BDMOd6S7CsyZC9jPf7XN8r6o7EmGEW4hsH23KHOAUrwR2ONaa6jQSalaqbAjgNu+kYE
+qs8chSzfkDNNEOENeuFmaeOdoD0cEMLxEvSwNmf8nDc8EaIF6j22Xnsaa+qeSvA0QRkEzfpVf5V
OxqadR5rjc6SmFOg5OQ371XSGfusM94RXN/kqFmOn2XnpyqrZN/TTEI70QDKd6Bm+9pwnix0Ur1v
q59ZrhkWTKH1yAZdu1VKDyk2KLTPSQifHK+wvlvE0p5Tdm89KS2yRanYWCCMMqyfjTwb/6MmkgvQ
3+Y7usWyi4uaJEnT1P/sU/YB8QTcfvmpCIxbFEDoYdunv/nsBgCBGtEjtqo5XSIiM5wWzUEGjMsX
CbxiZUVY5UOwqdjiKv8jbUk/AX3VZm+0lQB1blorJmLKLmq78SRS8wkpzwTXMdwuUoTATqtjy1zb
PGC3mm4Z3a99MCnKpkIX/vpxKpeGeqrz/9jU/tM5jB/TQhTMe8C/xfqzxGhy1huN+IVTnT2HyAv3
cnmWL2E9rentRDc0D82TqSAVNOMpACFVvbP3DfYEqylnq3e8c5rQ2JZH8ppBlNUuspk7w8lyOpwY
Xv6Q9HVwSKr8V4Gp4kHC7OR1ecQ8+VI5hXYqJrwXmwmFUT2U7qmbhe99vEqsNH6hAYf1hg7vKTBC
iq8xd7aFjaJK5q8XIXAkK3INQur4aQOxRhmsk9SElPo0nAan2ctUmnnuvZ87rhMjC7ityE2BWEol
SG2q4aqgcKjbGhKU60P6kkWukQ+vkIR2dk1p4A5zGmfXTg/LAgJoLqE9MeaH0oLyK4t8MevKbL/r
9/9eFRLq849F2XUMTO/sdXRk3QgA//54rTsimocs9I5LYnDMIwCH3BTdG+YQJ0LLAyYGdkSrMTH2
fprGN3wKP1LTHN9V/Iw7dfL1vTxNE/WhN5v4wSXMdfth2u/tCArc3HRDwv0tNYv+JKcRhUaiBn2o
bM3+HisjXh1mdU1ACiDS7Vni1WnhfRBdeo0dkd2nGdk5Q+fM1k2fq3pb+8G0EmnZkQuWNE9NF1R3
UT/JE/YwxoqugH6qDWrS2qCSa0zHgleW65sYU/Uh4+GzCX29hfOb0jJUK1w7wYCVQzJp864Tq7Ep
qEfrNt4oHpjEzGawpiXx73zyQk0JpyS0oEvmPM4WdX6Ua3PiFrZZdKECGbxnbuuelAK9dsU5YCi4
sh2WqVxLTfIv50ourM2vdLrf9SnSD/2c5KDBkyuabHzq2OtoBtpQXeuLQwXh90Z7JtqotGXI75w+
oWEQT54SvEsz7h/eXEX36u2iUsj7yNw2aLOAs9v9vGDwxchmJVjajEepM5jiMly5fghuqYLGVpje
L3ZB2S1DNwTALk2PY6KkNxEW1RbtDugkB/dZZ/flscb+NCkNRllouhDsSsXfztntmJ06ts5VWHYX
XX+fwQegJRrSNMp2jprrYDRtZWlvBq2HzTAGt4Kr4uNFGBD68PuX4PaAdkWt5q4SQ8tqHpbmi6VM
E0uBc9UExqgJBf2Trikn2Q2r9X3eWM1jD+J+RTEYH2RfSnaosjJKHx3jNAoTSqw+9bOsfijpmBtP
buwldyOZtGczmkcebGddOjq7YtLtje50s8LHHWY/v1lu6gIRKLmZ3IZZ1uwUzZo5OZpZb/HEk76V
5RpacO4OgBp299wkKs7WvpqOWrPyFcD+kjmSwb66ZSijssy8RPgrbmkBYcAavrcWE/LlxnKcFN9+
XTQPbA6/SI94Zk7LmbSIy58l5qtGoaS4Lx2xRT/oUJz1JnPefdfAUmerwaq2U+0h1NCDFAVanZn0
ZhO4sFKq9kFOnkdXVXfR0BlbeepVobacDqHxnkat9aQ4MI/t3H7lY6kPSUnoswbEFvMQkkWAanOX
0LPanzZJGa8RUp0dvBEFdprprt0OIFXWKuGGoAbjCx6r2Sqibouk9vcjia53Ye7YJyHXHMf+0KbK
cJMvjVFVe54YwJCqcry1A8X54k2KAij0UgclX+xZEZU6ac06ssqjNYWk9+YbmnEObJLYTGuktG8U
UiJmvgTz8QS5yqNsT1NyeBvV0mDLxQk9ctK9zym6ykcb89HYRjc/G6tvGj2ubJ4A1Vn9UmqJ8+Yl
3W3M0doUNoECTSfyFdsGbePUSFEWK5AY69vSqqrAwc0NJc1qPudSvVTDVCTddp9MQ3lFtIYVdT5y
52tgRG369IgiVA+aLhuN8vrxh0l4i/eu9pc///EHLJF/I/wZE+TQbpTURgZcuBg1mBXe4YB/yuce
YdXEA27WwD7wAOrWDZS6E/zZvUSkm5Gir5CnKzdoT92pidgNNkGpXHScwquhp55FTD7ir0+8K5gj
KMaMDr8lYXaA8S/2cZFWh7ypSXu1mBtQBLWgIb7zZ/C3e7B3MMt2e7n4hEPxY8zr9DD6K0hMzU9d
/QYHJf5ByrjKNz6on0dSv9fl4N3Nso4+p/WbZJzjSNB2lZ+zAR2Dk9UV7a7REGyuAYrtU7UMHuT7
30RoDjovGQ6FqX+3K1xjHw+oMiKTVU3BSSIvfdTjPDpWZV0fIrUkbCbk92pawiTpAAYbY+YNYjK9
C9cYj3We0lUvrXa8aMSLeWnJ5L7sVlIdCWMYG7O4DENlPEyI8vgamdYtV3OQwyLaSbmpVLlbdqlc
4wYP875y13Zhvsl/AMUmU50xrfVjqgugAvF2+UDRmDjriCDwLFFIwpBmAR0MGgUIPRSTafwpQK25
kRFMBL3hwepN/RIzcP+UBNEqaY3oOTNdIkoMbxNqmXqXR1k6qfc5FEYhl+hUIcVBjFH45AV1xXhe
ztM0i7a2RZat/Kf/GoDIvXuQr9fLmD5wMfx4sCSW3Jiucy9MbrVrNbsu1Bpkh2FrP/ykz9YkLY3P
3DvVT9dimBmNSfWwPK56X9BbQBFyTGdWapDE43vcl/PDw7wvLvgpVQ7g1IlFpjvw3BTesCP8LT9D
g2LXrJFX5er5F6dMwrtvBddOmPmTRefpKZmMcxiI/lXJWrPe9WHXsUYmK6V0jTebz5JuJEmeuijN
t2Yk5knYJG6G2SxJYWN1LPrqW6WawcX0YXh6qL626WSC6KbuW3lZUhz0Lqy3U6JWG9tI4tMwmz9L
dJlToSLmNNPipU/SNzzDzTfaNeQL0ikwjYOhKb9i7tbnsaw0GutECMM/eJ2qOHwoy5FwkyJOj4oP
E0FTwZFqjRm+MzHajiLrX/xJGR/dMPglL48ZI+dpsIedMf8pbbKP7O8xu0501sxJXwVzekbXOvvC
Crv3wCVsc8xx9QV1EdwxTf7Cw7Ny7JiFCsniY1uEFZndKRJMQlxuCBeGQ1nEzNfANp6XTyQxbOIZ
HXPrRqb62yriaMh/EjAH61QVwWZQURY1oimeo4maG3XRm1C9U6PrBDChNahKAl0nh+6JtDouw05X
sC3vU39jE27xmrb2cNWS1Fix3QL+IBqxXar+ERlcQdDFzkfFPPnur5QK8ybcMD/IeN7QdNtHJyGA
Ab6LvXFtJHm+MbEWaWZ0Jcsw/zTwLg+zEBhwjNgbQ8XIrG66m6MZ/QFjs3dQ2tZ+FMPgrk2alusw
11NqoJThRq6+l5ikDkIt213FXuhAFki8NtR23END9GDz8BvK08iteM7Mpw7YxnAqdjXb6V0yDxsr
E7Wbn5rKtTWn6ZGR0InsyO/qODqIW/WQGEy/X7rrsMpuopxwJhtxReJd16JflKJU1WMdYGI6vIYh
HMs53RsfGkkzlTcBtMfCYEd+Skuiap5GNVJWA1v2w0c8YX3oCLR7khfyOBcHFEcOIF6BwhQT/0YG
08uIekcR7jZrGrEOM1oyZUoHvvFQfUaNg+B2nqVXcVk8hZ26nCldy6RgdqIIFMGynqf51+1Sq1Ro
UM6WhrCPTs047Ea2aOtRw5erwlI/2blwd5ajO5eRwFWCoRvQrGTCfWUVRl9I7vMUDv/H13ktx41l
2/aLEAFvXtP7TBqRol4QsvDe4+vv2BvqUoXOjXpoNJBkkVQmsM1ac45JSl5Nhc2rfO9Vxzuz1aoh
v+QNt/YMrLfIoMwFAaE38ixMmt9nsQbdqs6xWJVF+JGWynSTzps2zT4od6KnHo0DnCB0viB7Xkb6
quvCnT10/bwWjAQxLooilNnD+n8mV8QfwYCznwO+qjKePscRCqCxGcsNNvroJrTHhmJ/UWo0rLNZ
FqSmqtknoJn3RoRT2hYCB5Muwzbsx4qpXiwwo6ymztVFCDsEWwgY3HoczPm1ZtZ67nICM8TLtjr1
F5Sf+qpvo2anNxqzawI+mtE/fUzVlJzd3BxYn7jDB9aBrSzH//UdWMWqbY5qVe2zL1HqrCpch9/w
6FvrMNKcqzy0vmWt5ReQgqwG28sARaXqtrYLjfJrOTyhM4GUUHSXXm6SzMKttxHh1azZE/8a2eOZ
6bN5JisguLZUU1alwqMXWaG9l3eZvN/4Z5AXMjSHIYaKC3SxOQ7qWN6naEo3vjX5n9OmvndV/HUc
zfFFUwjcKJVSey27btpq85xfGwbBE5mY437w31Lltoj7Wzrblebe6Rddq4yC46SgnFwVjJrA2yKP
8oyeOcRlDBV/Jz7tykuVKzZoYcdzXTC7esrPF+ZsQ5nHnWqNFJpB0xykfCBVhrfMcfBS8lGvUNLp
hAQIUlBtGQ8SEdttJM4C8Zo8k68F9TzcAxLxpgzkr9S2S82CN4NNkq/JhQ3xenxyKEwOYVQwcVdT
//D6KjjFCio4S2lVOPUQ0rU2/tGVEGot04TQ2uqkaGC7aBVYPgm7oajW0k2D7es0mu4zYp75jXV1
viNRQj0Z9aDdrRG0CKOT8z1/bTsNtLbrz0ciGfNHm81UQzCqrqR4IIipX3v+J0djulCTGZZ8Eeyw
CPpgWiM8caGI4MYPRL8BI+9Fu7cj0Qq05YeLLw4Oqmggyq1GEDIZUDsniU4xHMZn9r3uU515NwkD
Iv6EEUfV0rVTjc3WHjrtw0vU50T37GfUXTZoVwb0sg+0DyVnO9ZjRb8S59Ws/ETrN5JrcpXHWtOK
h5Fqr4OAmjRDZ54m9FPrMnVsSpLAQtwUDhybzl+aj3moLqxfMyewNsxf4kuJG9jr1puHSyzMn6HN
AqHyQVlUij5yK4EOzfLxKVNejMGhJe937nPnTecEutPnok6J2FRnCwiXEn1Gx0w+kCMIH+YA7lLV
8dCGhCrMXV68IpvMd2FWGGfFxxyBJFnbqsoD20l0cZHRkNIwfJph4LLp0nZtXRVX+qPFVZ79OdRk
JR3T3ryaEQGgSzAOwXxvlu7cHUWYzU1CReaw/oomtEGacHdEvJ+OCfvC4r244iBzNip+9kdZlCfN
ZA9B9Mr4O3es9El2H6koOH2ofIljZ12UWvyj99oR0uiQEyEemgeHhd5+zqC9KyWbJuxPn5UiS5f+
GEky9lkPZ/QOTrr6U0o0WsUBIVbDc+EOvClquPsrgsQdY0ZNvxoon3fP2QwuJ9NsAS0aKbqkCdqI
1NW4Wav8Ngys2FjZKAjSTBuBiPtGzlz10YidEekDzoHn2nqJsv6A75Mg5qR50wjkhdPdUYISHgZi
rf71Oo6Yn0Nqv6p2Rl1vlmEMOi7gNC6BG1c/c5ge+wyt+L7Tnc9/JF5upK6swqveKW9tkEok76Cs
yqPG2mObjeqwdiij7P5lHmyN/id6FrT4jnYOFPPtj+5eiu/H8jsVKbpgemEucvxgsKoVPKQWHW3b
HS1h2CT2hpZn5hfbeQQ0vW7jTU0a0jMVovAltnyCBcQXlTbvNkHgDWsqpRStArUnXGrs+IBFpa50
Yu3q24c2hnrDFJRcsc/AzOTKSRX/WIbzG33H8WqLA8228Jo4W/lKLZqf8mVbzb4ThxnsFVNH75IJ
dViOfWcPofgxhkayK5QsQwjkmKvWiqttJ6hXdtTjpAS4zn5RP9f0Xc+lOMgzeTBQ1561aRX6LxIr
NeUlHkUyUp9ZiBn7pAqz3zISVkz6lm6DYEI0/hfSJPZSiRF51S0p3H7vp6zT/EnASh3Ih+ze5kV6
yHL9bqeuchgVrThYo5YdCZEY7lLWURUTKWGqh1wOH5A84J0sdqZjdOsZTeHyWm2X7XlZ886T8iMM
qzeAQwaDKaJ8rWXDLC9bE2m3Hk6EnIXKhTY+5fCmmw+L25NdKr810ABUZt63MUcsKU76/52IL0Fy
WCmpZX/5/39fGJX+BwmHGxUlCpUg+8dcW09jU3bvZtXhycyT5qKkECWbDjB4YWf5Z61LbwTAaStz
jBL0YDCBrDguTplq9p/TFBcwT53mJe4hI86dVeMmJEz0HQhguWkbuz22XVm+D0mGetezqJmpNaJj
OPiDCfEGWBjB7NbF7HGiysuYZR1sFZWlNTLHnhySs629ZP/SPHr0kvIgGQUYI34uug0uTYzZrq6v
pH5LHjqoRye/tZnTxf50mjv3TGTOhL8F1qIXjNNLj19xJW0OpXno3Qyee+M+pHYFmS15U3rwYOE1
bXp2fGdfaQLy4aKOBRoOaSUSgpcaMqST+29VMNbEVGLNJMORjbDqch8mvfHh9TSNhOVv7FGruV2e
X7yuKo7ANKjYkd1ANYzMutbQdmHUD5epKtBTh8FrJLZxteP+MpLWFQS2fKOpPpqHqek3bd85q84q
VIRTIegazA3HUfWyZ7pBmPWtO9UJb/vXWdgG/vJaLM8oeW7I720OPGxnef+ZfaNAvJpZmoi7E13S
oZ3yL3bllV/5FftQVHsa27xHduIwt9mHHOTQmnyb4BAnA59y3RUrlp3edcae9U5G9KqjkP2ady+F
NJ8K29o8pkAK1RZ9nwtiA25eUA4kfxqw9f7qELUhpAl7VE7SeJeYAV1G0CDSkGcU7YRw24u3c1KT
luxhYFtaxn+uY4tWmKmYHXDNl7aPqof8jEJNLffL1rYhksv1+1NgW8NPcdJE1ihPaEv6l0qPQae5
nnWu0UWd5Zk8zLNHOaDEwCVeT+hU0EtoCDaE+JT4lo2d1HA3siWWTVG69dEdbnqFtpERN91Pv0Gt
O+oNDmzR7VdL56mfAhizFhODUdb+HVuOscaIGeyHXlN3NLh+zapqfGlG5xdGhd8nUW5wJ9aPYBZC
/YK+jiz+2vnPwWr9tx6a46UNoBXIl70GvH+dOz9GN8URMHXmrYVFZpABy6mLdsdTd6VfsQxNfSIV
DTW5IBVlxA5hJm9ipQyInWrY1vs9sTJim5v+c+kTK/I0dT7GA7yNoOPncz6r24UUnnVGvmq7uT4q
Xr7WRZg5OO3mRV6JrNMk94QnTSjDB1LKX3xwI+s518aHWhrVsaS6v0XVIiJj/LMnDvKsNXvumhh6
4zGVVTbX63+1Tvc0u250WXB5+j4xAoirQOYjm/AWk9TWh5OP5yU/KYpxCg89UIPWMfJdL+tBCrBQ
EHpkkZcTMZyT7rlXWqTzDSMvtVEBpdCz9txnJdFoQXESPtEzOJZ8U1DRXeto9Zc/UH7BI52o8lmo
BSOtL3EYSqAoNn7XbUgIhLqPgRgCHZm6n3WsFptA6W80Y529mZikfv5zmHnjyMAoSRvx+pkkRuEK
Yrv12y4kLzXdjMm9TG81GoZ1nuT9NhIWqz+5XHrbfcpLdp7LW0YLn95rDm2AGjzgFsxQV4lr94y+
JP1LDbojML8X4HvWNqsbm1sdhhhd55fObeevbLpiGiyacfN1GBWE1+cof1sCgvrKJI4i+WYrXfw8
B457KWYbDJNLK4re3bBRxQwJq+zsmoAaJnElvbStETgnIsefMLZXqDwEfKzSg5kydmyfLcdECRK3
yG0Q4Da78vNy42ipYrLTZ7SPIbpv64rkCbrWzZN8rdE0GBkq0AbZjKipMSB5NI/tmPTnTm/7cyMO
8ky+NgItODeRS+05yA6V09672jdPsmcxik7F7IUDFm69OcjGBe8gq0VTr2Bl8Wayquk28jdrbtle
mXD2co2uJn25Mmd/Wlbwf9btci3vYSI7ZyMcTWzzBmXM6zLJkGqyVwFRh2H+XS39H3PsOoxo2vsy
jLVza38z4OcGs+F97wZ880YXGa9UH6Ztm8zpASjD0Zt9djCdXWzBRWyn0KxffdtODxq4c6JYbOvV
qo3P8kmh5fvVbCafmn0Kf7QSqylFNdbRVFJJqdX4UFMYu4fRYO5jzcy3nu+/ePR7PvldCbnH87VD
lFIF1sh4W/l6l3yBGLab0BPLn99mgbtqrGp8lCrVOs8n50opjehDfIc6zT9yJ0mfeZu8TaFN3UkP
o+aTMY0nI0wMMPkN4hWJZM21JiRscngpiwDdl6nmn21mVS/M5i+F6uageYJjpw7abmKX/WyA3cKM
aQ3330Vt2tQrBu2D/KvCJCMRamynC95utPqiOE5y9lYpvPIY4RKJ4/rQ1iGi5QCFUkV34mRXlMlj
esk4xZOxUr7N1fCzb8iAnSKv3ja1GV672TWoorfRUe7N4xEARzup0zpNJ3e7kDbMBK8/SSPVvqp8
2FtCwKmTh3WusqrckeqaryX6UYUssKVZx8Y1mXoI/puRcpvMYQyFJZ9sRm/tBtYbOJBxO7K4e2Vq
/dooZCelnfrZEqv6xkq/KSHsHw1r8xp3V3UuM++r1NTEUbvvpmB8H9xm1VdG+IJveTzOpWOsZi+1
cZxO9bJCl/ZPqwempPv+MR2CcI/JeNj3k5+uQPoYn6qKICXNGp7kr5VkF1whPBiamuwrc6hfo86+
9aZ+7xwvWIdKCvhtcsbPZYGASgmgXKUzgVsWIINGAHMwOiRXeTlVWXTuKix9zBDB1vLxqs6jrmLz
GsuPkIjtfRsY+mbIYn+dOUp+s9PL70V4iK3T0grvXgEhv+dRUe2N3LdWpjmgPDWQRBKF43MXwdkD
PGIQxNVQNMhnYyfhlEy1zZNRU5gUAnEvjoPT8pNHU+03BdEhceTqX8VJ07XLiTpYMabQ4mQnxU7v
bf3T3GXZs7iSaUBxnaC2CsOHz9SN1xZwsQRayeWsfA0FWrmL+2wrP+ihLfwHJP41/kZ/v+wRKIk7
t6JHHjs5N02Mp3IT4mtNTQgt2mOycbR7OrRz99P0EOeYvYDlF0pfbzNb8cicy5+COSiOUeRhljAL
59qyS1/OtMJMtjEpA2vpmqwDzTgsQZJWt4POwiCvgfevjQayCErLZ/kalhaihpNOPwbmFD2ouzxn
Rm8THy0gduQwTLuMQCPoq+M2SczuPuAr37Vu1C9ntThLfJMJs+3Nt7Eebxkd608Mbd1hKqd4H+cY
OZb3nybeV3ygMBiAddtW6VxxNJS0NIF1ZyNGUCot1VY39eTkk22MoQi+BP2NlSRy68QfPuRZPCvP
YT7THxKkbmM2C8BomV59U6eK6gk9Cvakz7LJH5vluan6fKsqcEmlLU2ZaUBDKVGutYbixdbmlEAu
+topC5C9Y1tURFPy4gqkVs8FPEP+N3zPexPyS63h32WlB96vw+gsTckpkwf/fXeW/nmfXtIO74nD
v7Jk9fa+fAYGzpr9n6oDI7WzmaaW5GX1NZ6dEO5GTslLU3pWHeVM9npNt0gUI+Ok0LdhGucPeVYQ
9PNABnWIB6FtFnJT2hrT3ijNdO1KQCFOFu0qxxyox1THyMtUJxw5oiwgawOtE6FRsLQjZIB53wC7
XNXCaWuC3zppsfLdEaERrgJqjShwlvcKqICYxDmFnMOgVMwXZIn1mvA2CJqC4TFZho8PksykDaUU
miv5vNfVzL0o/YxxuOgUZeVU3sTeq2hfjandy2Gk1tXNcmcs7Fh4nfXKoFmybDb9zCix2s8R1ejR
eM/DCjAtbN1FazgodHGkFiywick0THc4/H7MNX4McTPV1fVqh+wzqoCJbW89N0K+g75zz5b0gIJv
XhusVpxNkyv50Yqqdy8BxWj74biVneAGEfbOikhH/FMyaRwtuCCEp07KqrlOGxcPjsgBxx9C9FZo
HcldL25kO9fHkUhwL9M/45DLHmWiTM9B498KUH9XRl5IQ1LXwqO1ytk9EvGKwMVuCchifs13QZxP
+zJFlyntzrpFrwg1E1xxwKfbIh6NuzwblHQ66irMqtyrfvVmr39Sp0S/sjv6RbM0uizvV1O9UnTq
DzE9lydgAI7o2lk/tm7T/lreN7X4mAVCHJov2wF1oIxBScZz7GFrm7gBIj3JH+xGssPo9KxKxaWS
RLulha52DGAQDTbyo8WMwFOF+RowbivOhC5nmCd37enEM6yBya/VZv6VVGop6BH1ZWDvvy66cvrC
qPPujY6zSQhm3JBYHJFQpzon3tP2uUiqEaMEcSBVq9+WjqGdm1vufPUSBiHocg3AddEr4zkuv8W+
hZnE6EnGYPerBEX3QZFD1DypXi3Q5NZCpEhOejKgwBvqE5qRPXha3JkZz+XSXhp9fR038IZHo2gu
8iwop+YSitcIO2guJEL/76uJ56+Xjos2AweT/yYvwWzdx7RKSXhfkSBXHjoI6beBliU0ucphnsKW
7DeK/ZEa46uZj+ov3XttYZ6CiiKcvlVonnZ6+m5kAeOPhBOHwXgBrcwwQ3x9v24Sm32D7xo3V538
fQhFeWW2OTikIjMv1CzXnWcjLqnShiFF7h1OeRw2F6k9L/85K3pdPXb+sM/LZwlonUN7fA2050XC
OrbyQn7F7QecHHNRgfXOs71pcGkQPXDHsNDcQ1ymSBVFiwbTePJkp0q+D6dq3JqV2gE3V5ItCfPG
Pu7C/i1Sq34d4g4FB8NXWyxEqzKYm+uc591bbLa3MQ3dh9/WFlJCT19bdPzXscJyQUnd8an1k19q
EFlv3LHcbdj3dsig2euRH7tVQSC/lVX3mqeTfcHYgMAyhTpFTgZVyN2g9gqgfWtLsoBHk7CFX8kS
63nQKdM6bXWXVw2WsEMRuHt9zL79EZIoPo2LiBDHVBSZyjJBgaLqJRXL6J3Yv+Y9SDws9ZoV3WoU
7ChihwE9Fe6CuG+ek85HXaca7jdQE+t6HPyfYeJByUe6IKR/mZbQ7Zqz6mIY4GRBmPwofKvYggfs
ifqkDgmHUMh8K2NbxmTDmGX2Q/6XEsE66c3XRb8STQWaPJL+tJ2S4gcPbJZ/ksorD65Q/U8Veml7
9ONTjw/5oQMlogxFQ87N5rsNb+WmVPYn1gvTSTogynxj1L1/k+NlhANiYxEHsTYyX8d/znsr6XmS
mZc2FLVnKmJdYmZEu4/KxhuAqSDWzrA2JtPJoW24AouEirPBs4TK3/b7ee1CFtkldSLCMDTkP2bm
gGm0GS50vxyWG365sbVtos7abWKQX8XsiJKrm2Tlqs3b8do6aFcjPY4+md1coe8Mmx8oJFZuHgSX
QamcjVNW86ZPMho0Yr5pEuVRRW3/5LUDkUUtYQlMFyVJWEG7kUrjanLuWVYnr/L1VLyeKVN/zAOB
iPSimZV/Hx4trTVfjRKo3DBG3zC+mqipnXOrQd0Sq+bIL+ihFtrSF81y5WUhei+boIIH56JpRodb
NH+T8aB/DmnfTuc/l/JsKoxkZWXoJHOfKJI2SrLv8JmLECXxVM6oIhdFnD0QidITC74jepTFWu5F
6wh1JDNjQSFU55YWI/wyzI/Wuh8Qi8rBVQ6zIFWsuWcqDKFwm0246/+BtAvp5IFKU74K9dA9wLVp
hI+YslIehUh89P4qB48/l/Kr6FR/f1WfSP3U+5D+rtZS5YiC984n2rIuzXil+X3wHhE8SRYrEdby
q32al1tlOC9qaqUg+7utOim2Dcy9Y0z8KV7Ao9ti8C2s5g7B7tdsIJjpYsXcUcAm1EesyP+UOSwm
i5XR6MPBraC2UATy1shO1KdOE5tyymvyauBKF0UyeUU57+D5PyMt7i6SVwcTPzxWNbD4OJmMM4mq
6UZOCKZFfTVQxhf5Oq22dFMWqnPWrUmnhpVXT+z+74YZle9RM06nIZzUtSUu44Ymf+w0G7O10Trl
Ouni5LPwt/MHz4bf3niC6G0EXbfpNT/Ai+ktTjWUvg36JUYSUM/1Q9gVV2NqKlDolNput8OUDowK
rKYSI8GFWHVkDyDMGTZ4gcxLmb+A5+2PoxNYWCxw4mRTlx8Liqk85v5rRLLIhfEtfNFiS12bRv5s
gtM/uSjET/Is8FeYT6Y7QhQazQLXQjyiufIZAW8aTOl7C/95lfIPezVtrJDiMRxb9wOmbfwAveWi
oiJch/vzXIZZuyZct74YGpnTCUSa96ga3V1UsGiTXQ6l6DNSfnq6mHquHXIywfduaPCvQ26w0mhN
EwXIphzpcU8XraLFbTKzyFJl50btkd2tzwdCTqktHBLyUh58z145bwm1ccu6kl33+ymxBrJ1iBEl
l7mzvxalorJmL82TVzCxKC022mVm8hM3vUlrWJJXEGFIoB4zFseWF13VqCVr1vyeianEaPoIyyEc
Q+JuPzeC/c1G/6ulUKNbbvXfS5iagqEv9jVSXWs6FcDRBKhw0lnf/9u7YKp/WxdEpCpuZMfQ8DBZ
5t/GGxWEig0goj4p7Lj3qNeQ2vuxefa9Yr5GQwV1Op9nIrb7iFhdEZGAY+8oEUduRr2nnnLAXPYJ
vuZTJcoQZh+lt6TsvsmrPjeTm+IO3/LYf0UvV3w06nHuI558TvCiTt+LznkHXVw+AjQA54g1Ai1j
M1wjN452NiC1MNWJy0Y4go0UQ2eDxztqA/VUCVAiKLs8V/Qdchqcmn1Cjggmv63Tx8+TT/SSagx7
+Xzjc2Xj0zTWQXW18j5lMzJm1BaNq1tHKaFqWzjXuVdWa780nNNoWWyXZ1+0nwuiLob8Ne6VaK3b
gXo09Th/hYOXrHvdaJ96xQ62dV/2rH3QwCaI669wmUB02UVzy1pXfdWKmWXTV58MumeK+sYnFYyM
jlP4WWhYaMOhIuHJqZ8YKb+TvFe+oL5V0dU59QsCbn1X1110LokMOhCFp116y7dPuaa/aCLLopkM
4zpjgnN5GuDyC/S1mRfKDh0YGVBikKydGN5iGKKAm2kuDKMPEMyuSZEPRNmtUU7Q93T8kFb2kFqh
bCxYRJnQdjCwRGtkB2L5GxZXZiMeCs+bPuMlg6U6GMJgGNT01RJ91ymz8pS33g54xnjUkaZuo94h
EElmanX/RGwNtk/asHgXSJjIrrk+qPvlTBUyNBlq5sVFcvAqr95nppevhjaZrnXmfvHypr6qc9qM
KxtV5XW59nDSZXpKJDIvyQO2XvEtdMvL2rxYoidWR2RsVITTx9n0S7RHzg44/id7TA7yY4E9Ze0K
G8QGBmVADyHJB4XKmnd0rW9L3SCLPDZkDWT0buxBHJNGnHam8tMv47fQrcyPOUkAOSVBeLQphV8J
gnlzEIz+IJRsh3wmASKBBY940mjVAP5Ldbv/6etMIe5UIRVpkJl7cf9eK0q1zsm2OiSV+2VK4uhs
xU1E9Z4zHY97E/nOYRbZVwZ03gv5ViSuFE6AtF6mt5Rev9dT+8OK7PkQJhO5QCGMsz0rGoDDuYWk
ojerYE2UXbalWxKR0qJZI1u7FpIFxq4D7qRhI9c18tLs7X7Tg0G5RZb5YRL281J0LmQ4Y/KOqpoN
WxNJ5ha+v3qNuvgq6y/yoOe+ti3VyKOZmn2SiOWpPZX1mH5zZmZZIwbxxY8rpxb5lNcRdCFtXnqj
fnFS29jMvmqdVYFbLfPsA6R/S62ciukExG+j9d2hs4wapRDBhcKU0TgU8GxQIKpSFY8mSNYTeZiM
MVZ2aaeAZVOJkqZ3qk++7YMZj2ciupy4OqCk0HhQqe/TNrmOalbux0GfEe8QK6iAEzxJP0vWdMfC
D+KXoWYC12FGdEdXL46ILGN0m/WrpJhq9r0PkX5KMLY8ZEr4UUdAUoekfzCdoWFtW6Tj4izoAOJ3
SuvcQrt9Nm1juGt1bnzy3f55KNQe0wzi7AxvFlkPiXfC4GxcKOi5W35z+Fo6OuE6JlKppXgDvLC+
NNRW83JKv0U1Ix7FSuveF/Tgyat+1mz2nv7kt0e5gGsHHn95OQyxvll2esE0lyu5mVhSfNKZ2jR1
GxLj8cUMFLAO5limF6hPx5yETSRf3IRlrsyXGxlWAmBoB+tljaoH6QxKjEnCLpgKtXaqFrqLQ+N2
1ZkpgrEsJ1emZP4Jg5+piK9SmwYw7rIHnBrxVqY6sgiPdEpu2i4l7YAwKmrb0fS5xAu2Hy1QOM1s
WWe3Gb6Y7rqp8+JHmXTBOhs7dKRpZh5ixp5ltjXIAfygexyuJ9Hv52PBiCQK9/KABo1dPpAW1D7D
sOqKVL23cZvcaRhhHZA9kAmppdHnj1CMnCVdnlMQVB9QHtpjqLjfyG+hgiQOcg3ZQfzi+wHZEVMU
bKwg9/ZxRiMPFALuJyi0BKyjK/3viV7X/g9dU2cpTiyv55rspk39L3TFCGafADE9Oi0dvKigN+ZP
aNoomq9hJjd3TyK5HPfeZWO/IpAt+lFaWxaezo9eqFLGqiL9AVjBUb41FhY1RDrxoahpKLH3XZp/
qmZkMDHUB3WJq4G8Iih956ancXHRvNre9HHorhd8lVVVLOmMmdp6G60DsXorXabfZauk2AQvy+54
hk5taZGHqOGOSKPBgoSsObjzmo/l3pqwmNJC8QCfCpSbhIZC8vBWbph1W6uxsLsJ26B6XZZabXVc
Wpo2wtuzbHZ2xdwsHQ3Ld9pbNKTNWeu1t8XKaMxdc279+sE6VzOVdeO2+ien1UfMKomxUtzGPI8m
hHn5XjKnE9lCUvuuEbVYeXC//G6e8vBtZzXekT4SfR7R6u2TVmkOUP3tT/jo4BxpVIfSEfaF1a8y
e0K8KiU6jukwfspQNkMhG0VDPpWCIvuXCMyTdoOupQHhqOaBOajcgE5TL/LgijMNhObut4i4LzbJ
UJcI35WuvnSuV26JMzwZnfvSugOLiIF0kStdMnez0N7S0Qd3J2ukpp4qO/lLCAmVP9mhpUN+brSv
ePmhK/VPSuwa/CkL7IZhuSvPsPMFWZOO6vV3odIzvmDKIDIE2ONtcRKaSDqpgYBNmzsEe9lE8siq
HChTL2vuiP0KpQIW9PIw0Sk426X3+9KKUBtldeojR2hLUiW1jgIYSytZepWvpRXavbZ1vrS0No/a
qJl339HqkzXNMHu5UtvAwqzB2awThpVYPcJk+W0+rYdlgNWpPK//FJPnqm/3UQlW1k3pLvDAPbrY
IoeclCT6dnmpoIgKBszN1IEM8Kw0V7N0I4s7ahPgeHLaEriyMEcZenZ0k+I1LrZFYuT/mt/ldB8o
pObFdWWfx1DHDDcGyUPRDe2WsRJFLkKzdHksmpZnyiSuEv3rplTm438PK/bfLCPPQ+RgeLbhOPy/
bf3NMrJcAnBrRzkXGmvnsv2cDy3YuHFGUKoN5MEt13lDFVrpWA9GgTtcUE6+IcXrCPiNzJW0SAbk
sp5bYEPLZS2+Ki81l36MrX0xIhVWPynHD9WAPz927L1lhKhFCkoSm/W7P+TKXon9itmRlgCqF1z8
ipvbjFx03sCsQ5YQikzXCvqH+ei3g4EN1wrY4uc0h6gVfc6KlMit0DFuzK0WAb7kR3WG9r3XTfVJ
6TOBVYiVrymN4VLU9hL+w7D0PQj2WrKj2COLTSTWkGvttuaKGqnxbuCq3s1hBngHAfJ/fwJEh/3F
JPIIOVENQ6W4BDxZ/Xtgj0stL9paCS6TyZ+X4hXd9I6bXpJJHR5jAu+OILjoG+/vmwKqEcg46DLZ
HDdyqz1VpvpTXkm9VpCWKDJL9Sw/FFO1j1Sh8qcaFN8pjlhLDKxTMrb5v4Argj2rzpZvFl9L5VqA
YKOQNxkXhUSBr4NP5w7JUPfa526yxTunXCJXXataSWGz0qOP1hPlT6IxZo/2hauU40NROmEnQoxe
ZQ3cDg0no9y7/CE9CMbJNhLbap1eFCx7vtkfIwWByqAdQgM1sluqR1jfzRNkC3fXxqW6doT3fx7n
Q2ZU4RPCeET0xvhEd1BfLS7j/2kU1rybKQCMzvzkFM1X6cONZx0ZJH12sgoppKCaJfqA1L6zDy45
jcD9DBh0txqCh3XYDemxwBu7WPsUC622k5js6spd3+iYl4g6SkYseHJ/nIXmPs3Q/tTdSh+M8tlR
J0oM0By2Ust41Iyo+Vg0mFPsuAfZ2iutlIaGMkDgdTCdeGbSr9KEsGjCBU4pbohFUEzAJriBCmGm
klfeqgFAe5ALytrtjiOexg0rLLyvk5YfHdi6+5jErWe7dugYsRgHPulSX1R0emwwOl3iCdzgWPml
/5gc0UYeoM2gztMf7ngehFV6HIAJyG9I3OcYjz/44MQf12pRmJsu8p5TPqmz5ENLXLQX0pmdYVod
Sk0NNrNjIYDOsDrTUvll2caRLWzy1SMiZx22TvNc2/khGudym8SdeUhDq30pxxjlo8mjRsNNOLSG
R21hqh1VpX7q8tAjlM7FK46172bkdbXp+uhh5zb4OQ1uuxdhvRVSZNlMzidtFstF9aoaAAQDNcI2
9c+Z69bPnl7fmnxk3+SoFPsHvzv2XW3ukLtj2kGrMeX0E4TWNjCCH/acTHeMiP0n17ZXlpG+WrW5
BAYoTVjvtSFPttpUrsos34mu4UkKL/TeQvlGCPFJ9v9yC4FebccEVYTWDjcSjABxQONob2ub1vKf
1+SZWXfV2ezjo6YoBGy7E3qoPLXPy4r+v8cf7f+mOcGTYklNS4PusGGpf5FwsLGkcF28/rSI/AY7
JvusiFHZjhHQsZ7uyIIHxYtKzINQqtPdPiFHDU6NadYbTOrWxqzbN1sz2nM+GOdluU8I9UXJvRy0
v/MufTuLW6fgJX/23sFrTcc8zTEOQmE4dj1yLGF1XxRjQjYWDcUWrgL2NLMnOSCK7pQ5xi0SjOhS
Iem/2rGNiFoFFYhsQMI1ETiM6Fh79dw37v9j7EyX28aybP0qFfkf3ZiHG10dcTlLlCc505nWH4bt
coKYZxLA099vQVmVtuyQbneVS6IkEsA5Zw9rr722jytAdrry2S5M8ss//PXV10cPr1n04I31g3fu
xl/9iGmlpxbtrLTxPiQ5zAi13Kb1ebwZql05W+arOXH+XHoWa30HtYKqINgzwsPJ2jzHHq0a1tHT
MHUGGNHJInJz6EYRvZAwmXPkiO4vJ+M+7YIYvaEYxW61AnRlPSLtdarKjRuTHMGXIsTIVtALx1eL
aLvbnJLb9uLfp1mW3Xj+iGLA5Hi7MG4xNLkJGH1l2LxjXce7JEUztu/h8JTNfDOfA5TOz3Z0wwC4
yy3j2K/b0XFoeyz7YxaOnxjg3WysmHVsuvpwjiMqYhr4E/mTtfcoAn0cyLl3IMXjK+QXaoahM2YS
OXnyvGvzJsi8HcNO5zezf4lfxcP4YOdg5qjw18dl4ivzyIqueUmzxXyqiBbRIY1mP7UclLGd0H+S
DrUY2yFAl/S2ruuUIvx0XEZGWElNilLX9Gv5Q/C2KfNfY2QnC6NujkvW0yKcsXlMIVB1DV5dGMx+
nXqIvj6MY3ZP/ms1r000fSnq44CXrzILUdX5lFtry42T921BCmu3eb87nWmdPcdJ9IpGU8rTZtm9
DyaIfmEWntaIyKHqPSgJqOAN3mXOtKOdoDlULmowtE2EG2euHDp05vn3xzGBtQOH7mQjE4DBCZNs
eL1o3y5khOWr0MhR+4U45p4ubzX7eXJd836Z/azv+rAz75c9qe9gkOzD1NujHkm1QzwqSOFICTAP
mpYSSlUuspAiSDTMhnnN1KFVMTOjPjOoWaW0St89NqmGwHqPEgUTBD7OvXsYk9cWTNSPWTuu6aBF
dV7cFx6TuxMSZxdoqLdu/a/lwi7uNXql75AuDlePmYufdOc9DJZwH0VlchP75+gtPAa6OM8MkqXe
MNy1lj0ytBMB0OVdlm8zWj5oA0jmDxXt4LurJcHgoDsiGYNRN1sbY3zOQMpWtAIWh860Xi8kG6xJ
v+uYhkiNDeLN7Njh7tEIeD0cKMcertuOOXA3xehaH0Y32y01RY9Z1K2giEfKxJjO7qqZxvPveVze
mGhtfU5SyuTNfM1fp0nj0JZpBbvZuYZvx4LZQ4usbXo9/dF1k0cgXwRrSJ4X4/1MFegyINtg9HG2
j2Vomp7hEif0Com8GCpUm+bBSEf/YLTV+W0cGT5cGCf8WFdrcwxueglPpsiD1jOtpqdxcJBuA4Rn
2//BzIni9nSNjwsAg8arqMbXD2Xh/pHTHnGs2gQm44khPF6RI/R5vcQ3y1mt5nLnNwiGF73zdkHd
+wJSUJC69wsRPWYQr2M7yWZ26uGAoMz1DllQmMTqAKur6I/Ji5jVbWbXOwIwd21KcNK0jT9KajRv
B+vTUtBLuqI5TD707KXIlwW5JCyHFpgJYGo70WG2vCHB8r9q/5y+pFX2g+mI7BBBUeiKHt4ujJ7k
PHXod7Pfz9FxNLtyu7RbRyBpt04BRLdUEpbXgt5aRcFNlw/ZmyV+Xf7pKeccMtOlH1agPCWnX1Ec
As0KoO4ckxjKCwxw8270fgvr0H58pe6DP4ZTN9z66jZruugunjHQIFcoDoxZQ9MK4gR1guz4wmxY
Zr9OjHVazwbKUpfCLQ8TnaSe/0L2EXk/Jh+RxwRHakT+onn3vfJVNnkeamnYAkqW76by4m9MKNg3
lYu0lRXMm6Sx+t9OheGSH5gmLDxeH21sLH3c/U1R0f8b9SEyn14T3ixT4Zf58AuneGRkfGu49R9B
S+QexCck8nzQTTjt45sUKZSdVQ8jwwTO0gHhtbigYpSFzA4Mgg6tNns/ocn8PjwV0T3D9NABpj2K
eSH+cTYhc2Ks7fsaOjcwSVExg1KycefZ3qZmbzCvtShhXaE3N4Z/nkXrX5Te2xRlsfYK47VEn+Pt
JfFTOjCotRfZ+e3y0vKP21f1NvCgGvz92vIreWLdpOnM4Hv9uVkj8nCNhlcLumhlwfiQZUBtC8S4
gI2nEyP/4FQDHVD5P9nUazQn1uwoTvVwHczW89fLDLnlH1ebKrWLP6JwNG/sdMhv+O4hc9zA3CTB
10tHUEXwZF/2IyOMwFQgqHlNa7wykub2+dDQDqV79p2qH3vDtDzH8iKEoJFK/H53XBIKcu2UNXfx
qXTXS70uLU5/el4VvnEK+rLL0qIUFbVPNUOoM6CY6FCYTqrufWjT0bN8dc1TNE1ckyGPl/a9653+
ev3v3/j7qwxhO2IK4J+he1M5lMyYuXmHyEm8hfp6fdf+5ytM0F+vxV79qUZm9nbpCJxBxBHCugDm
mD10Oneu0Re6WK/CwK/RC+Irr/l14UD7+TsEZk8f7RwU4zvTOk8uo0BRWbZPTg1cQ0/NgrMukGDr
oBX6qE0VZ+BjSyvs5cTIvuuQ/Y6sWH1z8uG7PvLWKjOymKLcVXt6Eyj3UbjaV6fQflXZmiZqGsdT
d7pnbDJEmF5tnRmTEI6Sq7jWxCMd43w+Dsz8vnoVI9FMJv5OtdHt6ZVNtks2Omdut89BfhHriRA9
mr3pvG3b7P2w1GKmgnJpNv1uXOvxTeOF8zs7af5YlDGqMRu2aOsZyNFX1uaxkT+eQdqLwtrlZpnc
L9lvHpu7UyrtTyi866bsbq1zFNzbtBm9q6bL66W24ocziMHYlGdmv9iAASoZePZ52DZGY+yqpHLu
K5u2RUAG5oiigxDH1V9fVZ3FkmWoggnpQf01uY1Ng2rS1abNE4tok45t/m6EpvnvE0HIfMyZUAC/
E41crrhZnRyYuSAX02vPp8GmHbjlDilcziEM3P6Mit1GNEKDOaTT0shkkRwdos5IDy4UASwv6lcL
o3Xm7jfEF94Ov1HensfBWC8poqRDmErKPOOIHvlVloztzXn009uSgHG1qBrZnBBIunW4XnDBzkOp
sukTc8209o9TdDJ3gZ2CKzpohMww495B+9qgLgPHy0rX46mpP4Ij1K9MI2fdmzgl2/E+5Z3120Jz
8Yni104PYXyR/k1M97IrE9RdjEs2vX/yVYnanGON5h3P/+3SrTCwALedXX5aKGep60M+sZJyu9SL
0PZnomJI+nCypLhB4X46zIH9wXFO91lfeb8Fdd4yRTD3Ds2ZhznGDIuaP5bn4Xxc4NrSY6zxRA57
mKl436ZMSrhM1+5VcmFCZtB/WUxibQcfPIaf3D+WcwhGjIMfrJZ4BM5hccxqpIzPZcWAj/IVDJru
N1Ugl6GsUQuZ1aYArWH2gDbxq+XKG3KynT1FMErkj5d/0v985V93cCaMu8e7WtQsl38qO5n3TlB/
9Yuo3bRgZ+tptuNxZUrV7/FLaiG3pY8LOAPTb86PDV/BWw/dRLhqfXdYVEadivJydqY/FK8T6x8/
fWc0SbZe6nTnIvGY48vl1YX7Ni3q8H4x3P/9Zfw/8dfq7aOF7v73f/j+S1UT7cbn/sm3//trVfCf
/9Hf/Od3vv+L/32VfGkZQP1n/+xv7b9Wrz8VX7unv/TdO/Ppf13d5lP/6btvEL5BHewd7XjT/VfY
6/1yFdyHfvP/94f/+Lq8y69T/fWfv8AoKXu9Gy6j/OWvH93865+/WCbw9n9/+/5//VA38M9fDlUZ
/+Oof97/X57o41v+5+++fup63sJy/wtJMUZ0sL6Bg5DOL/+4fn38ifNfIYlm6ALUmo5lE0qVFUTD
f/5i2/+FADuD3Hwv8CI70ESArkKlc/mR5VHMjghZQNpN0N9/X9936/j3uv6jHIq3VVL23T9/+T5y
DUJXTB/X9IAMPNMKzCeRK6MfJoT8epOx19VKgVJcfs5ib135n63u3nCsF8LD7/3/j5+n6sE3YtWp
V7pWVV/NYwhXmqs6xGmxtZCrSJg+HNWfv1mNv+7227v76af5lm2aQeRY0ZLyf/NpVNSs7FoM5tE8
MzqzpD2agYDMddvSCbF2kRR+/uPC7yuqf91dwMipMGBkIXHO93fXXQPvUng8TYhKq9aEZ1L8mdBg
6qPYgiR3nw+rhABlgl/XFC38ihT1+gevNQ7Z4JJ3F2sHaTT6kNdWXGKD6Dq7ME/5DFW9uau6B6gQ
K33neXen4c5Ck4VkOfIxfyib8F+T/l64YysE9iFVoKHg28fON9bw92gna+zTVp08JWPgr34Hm4XB
welDVxtbmNaYDgazdnsmrG7S8X7I75ioBmDUrzrjvkUF75qv8yZbBchEpKW1Xl7iXXJIfnykwVjX
a0msioA4s0XqBwTktrFzb5GBZKcHROP0o442L338mYt9/tkrcPw7sPzx0T+ZLZL6HjMuA21kPjPy
d63z2fLZziDxRM9hUsBv9V74TOtJCf3fn+oySo8Zj/Agn3xqVObRtQZdO1pMfjufgHssZ1PX5fpS
itHz0KEuPVw+Xszma2f0+3Yk7s02qEys7POt1jhiPQAHVycN62YRzJz1Z4Wj7DVjFVZ5cxdSQpxy
NHQB7R2z2IRxue7jfoWK4vrqI9GUIwLEwS0TA610e1MG5hrFcPoJXLog3NVcFpt6uk8v9kZfuiXI
dL4CBEFgyVonZ4Mxg8Y2r9gEfK7+0g9QhnZcGLUuu0hzq6x1Bh0D1dXjjDaQzwhO/W1OpGgEROTI
hSc42BPbIHMfRkLz+dzviRxXbvLAuHekskhDiWu5jix/6HsUcS/381SsgzpZ5S0dagNbfGC6e18c
XFjsCAethwJXryPB93NmbKsWJj8jcfUgTvaD9qlDGTy5IkGyjxF6Yl50+mCa93qe12l9NZjg3K9O
bMznt5ojo/jjXvt71WV2vjErBHflqWKCHvyk8Eb359cEdlBltJpDXGxK3Qq7gMsMT7TOdRLtXCec
t7ZAota5b6jyNkheDWaNTmjxu20XiLah0GOz/KTwdsXkmcuDnn48tfseBRQiq0PPdpJpuZbtC1ME
fn58/r4l+YlvbiluHfjsjJE6FvGFyLTYMoOOpjDGYmCXO3Q32spe5aeXhhd8Dxb8+/zgBE3ft0Fe
n3wsKvzQtgcXaL2qVuczFLhTtE1Gd//8irnfF6UfPwf5faqi5JxMSZDh/ub2mKR9GrysRquoZidy
VrVqFf1a6fuhsplQ/oDQ2dajf9Is7oZEr2CuGeZ6b4T3dU3jIrbRRym+o1Wza0hQ6ZtA8kvHHPe6
jjiUCUeflWZS2OoK8BsP5TozPqdHAurlaJgtxhl0sSSJ7fkIplbCWuVsVCv/8tDFLy2p8/1AAoIH
CBTcqkk5mO4w66n3y/rojLyJPR5PGEK2ItISWYheIMdv1EBZOrX1GJKC3Pl4cbh6Lof7Tx3m7eEM
goKbah/kBuQuUPNGnyBBQOghaLNDSKVTR9MYEEZm/gW33F2sdZWWL1jZp1tzuQ246pq0Ax4VPnGq
pdHCXvDn8Yg4Ah2e5fp8ovtjZDbvKoptuoY/u9MLccMyM+PbE758ZsQHomn2E2pU6aQ9Z24aj0h1
rxMmbmssamzjttO3ZLRiKeW4M51xJrqsGtyjiaPz/Yf6zE6J8oNW9/lN7JvfD7d7XNAQvRP+33Gh
Zz8BT6bGbNBdMa/H2bB2Qcgyjg7F+9MWngqTUFkxXpNvlidqLHejYMNmDB1z7+Dk4i9OmFPsh+zz
Sld4LXO6wS2pbm60AwJENC4drgHDKmNWmfENAqybusU+I4apN0L4awky4Aog+HbbF4yFb8MbmPAH
OKJ6t8DgLCF9OtrW8nHjXGwU/8iyY9UuIWMfOR2+XW/lLIamJCZ5yOK7Pk1XMvt+4WzkdVzMYGs8
QGkuT/FKDkMXPlnNvd66YtvpTs/poE05Gd4qZMtCFtjE44N+O+K4VWTEcWevFVXRTjEFDBnp98iF
kdDTicFvaTVHtm/p7ttLBjeKX4zwlud2myacCmTjzpjuaabU7CKP5dOQjr8i0Bgzhpehg0+pcARW
mPCvuqir7S5BXF4UCM6CyI8OnSsBxbR6D40KGas1YribZcV6ojYEI+Tz4yalLG/Tb2qt5Wft0f3P
Y/MLXDTdc9RFZb66Fkk/aofm2hqNLa0GCNgyRliBR0L6TQd7Bi8lKtZGZe2QtNlfWnZsA6v7mm/K
otk2DEmqEaGcouvvAZpf9DoGrNg8YqMuzFcz7ieuQnsH26SHRdZHeWQVcL1LKEuIOkVLxkCYtUS0
Cl8gmW2Z0AuN8CbNqWKg2jCZD1ogWZysjHe6eQ87M/v3jsP2yPCUbsscINQYEZPWDo4qvBxTCaZ2
RX0DHhr7bnjgfRjAeDCcFsEWl1AC13j9OEfDqgyjrZ/Za1UuDWSWLqONFm25jlRdI04J+zdFZUAb
YT0JlHobsmBCjIJdq7FW8YhEY8Rs+9fTn2eksUazpXee4QbzA0bTnqSCtlg9r3M2SNBx2lEl5Y28
4F7Ldo56+LSig5J+p84mrB9KaNWE6+F02wZM/+4tasXuJqzMHbd9TstNyGMk7Dpo+56Yiar9laX+
Su5Jz1FnU0vlhtwWAQBRzbllpzM9qLtyuPJxPYNFcIjMGHEN7oQTu9e7RiGujNkP9LXr3vOMDjhG
7BHDy9ZPxXsd5TEgpiAZYQTgpiMi0cMErt25HJ1kfDz6uh15wRBiU+M3964JvujAWbiav2e1z7Wc
DtOZMObKe8R0PRndyieqhMq4pj2gXD80zjvF+0ppZHRClsh3XqNgf2Fe9glWftyj6GAtvkmB3lTH
N7oVTS+2m3iXRiw++1ZRz5j5N7pdGtdvtEeSgoLj9W7oHyp2cRUY25YdzSsKveTSgwAW5k7WSIbE
OB3M/u2U7Bjv+EGBqYLNy7lRkHVqzje6Rtm1gGhNO1Q2UH+7eEUeDEH4is+yyWn0GLU9lhNq9nt9
L29JhkasoIUcuN4rES+a/LfaZHoYVz6rpO+hwlpos9AFfxi6FOXtjAmNHhqUyeoG5BBQm5NlHdr2
T50jBc4MOTvUZ/OuvCI0nT3Ec3lfXb3X3jV6M2CyaUC/nbCGdue9djp7p6yxDrAwhCNaJ5kv+QSd
eLnvubbXWm9dM+yeXcXhVigjs0eespU1BHx91YbGFlbRckH5uKlP9Spurd8JsS++TBwsX1Zcf+nl
7qY2ozdXs1lbp+vGUN5lje+nqtufLWjj1+CNS6Tspe2+u+TbJkXcNSXv8NC2Qj/Sudb3YRu8qTlX
Bti1nkfozXujsn+7zPeonr9Op/SzYZIvEGt53JDiLsUjwWxvlJD2BN0AmopyzAELB2ZJbzR9gnsl
sLbBX8z3i69o2FNkDjYLng4nhn/Q3nept/TjkE1Bi7IfZl/nXgukJEeJ82nmD9jBgIDQKGwcDzde
sbNYbIJ5maMrAzX1dCf+12+Z4tF6N3GYoTD7e8ZCjGxvXbveRZw8BLKWVE/pXuzWMLseXRmodk9P
DQEAzQvzzkauDxWe7RDhD515p9xOMdeYnbZG690iu7KWxdOuqolWz9VBnqvE5c1Ju/eH/UmBG7wi
OcWSU5Kb+E3o3UQre/mZCoN1yVDFcNZwWY+nyd2O9Wt99sDuVaanHFKPuSae0KkpUMtzCBfgn1Df
LtCvwWORjyA4tC35WQUZa0xRKUH9JcWWJLTbAwx4+6CHJ0gMYQ3VBxxWnsdwoyAzuNYODUKGhKz0
JM5ZsdFKDzUncTD5UbyT9dDDXcJNbhfpCeT1WUA9eBz383HWkwHbj2FWhEqgHfjAct7TBrjiyvSV
YXCuRyWSCjjl/0z71g3kDDHFAKhbWWmZUmWj5QnSX/ZJLq6+YKFbFBXBf7Afkc2WCh9iRFiUYFTZ
nWx07j4ooCaG1QNWDJZwEMf+3g46ZcZWTurIcZShGlf0aK+0qjoeLW5Sv6R9pCci/zOz4edueOEp
WE+TXIXA3zwF50nKRO9F4BRorR5lws/mmlSpPxMZmZ/ji7fOLlzU+Jk+uFXW0fbAOHRUmJ9fiB/Q
FSrqbhgS+iO2i7Df08FXMRMQaQmDSihvK3umvXgmO5Fv0sPxGhoVOA9D9lLSYdlPcvzls5nlhlho
6Af202lulJar8xQiMqF8XqHw6BAqwEPCx1xmMK38wcGs6DAznovii/fC3T+ZlqttSM8suJJyEFJX
7wm2NIxl66bZMB07hFAyoldml98556MZfloykvMRhNY9H1PSITwPh2KtxF1OiCguqIeNl/UbMs1V
MH2+9qi2jJ+D7nPPqJW5XLnojTfwZlNvzSsRaOyFXxkBJU/3iOPzY7reWNubC/BZwoakYEg/DNHY
l+dX+SkCzW0y/tYLPRPCgOM/JSv34WT1WebPRxvp0Yt7n/FUqwugA7RrVLChL5QvPNkf0yg+0fVd
IAczegTkvwUDwPyL3jTt+cjUq0McWHp6AQ/ASPzd8/cW/GQXQQhxPZh+8CFBIL7HHRwo6nXQXyek
sgpAg89GAM6HSqPT3RTneNckvlalHtEpdby1OcS7yStxqNS/TrRkIbUzMbZBWLnhkfiaNOoVBQpK
rO3g7aeGuuXZg+Ps7m3cdejUb+uxeNvhXC19xF4P0C9pXAT7FrSi72kn2zD46y137XcIqvKcZz40
L/K3d3Zp30RoAWhrXDvClKFYFzY2iq99dtSYVIQ13rrrXqVpsdGPlosUUgBQ5PSP64VlIy2vuC36
Xlclk3K60tsXF4+GMP8mvrBjn3/Q3lMgSbvIYpyXz5HFUDx90KF1Yg7iZRwZKWIgSISnWx7S6O1r
/3OZmXCs6OtFXp9HWEZIpBjeevCNW0mox0773q85Jg3RXf2l40ccMxUmOvSrnXMutfF356DfaKFY
r+yKtmroo+5UWVm9P13DhgDIv8kxU5Xz+YLBbpDEZgTKpmcqrGMNm+Rye2UEnN4QW7fvGm9v+Bax
8bAJWAuaHmC4MX0hCV53Z7r9YvcdY3YIcJqQAeLhC2fuR0iFwYr0MnvYNbKAZdt+A4eh5ICkTZJP
9MogPMCdW5+b6Y8i+aC9YQxoQdgvFX5+4k/0mSwPxGY+2X1yFCamjOawyKajwC6FtjhOxaYI9ygZ
FPaUUexQKgF5dxtXzsbqXqoSOD87kLbsDGg94zqf7hMYAFc/q89wO6svDA1fI4q30zAHRVCyqtTC
QZEfT0TdwqMhD+Hc5lfvYMUBowUZPon7G1P30DOewUKOu1vWPqa4kg/39NHeYD57w1rVzFxINoRp
awdNHi+/f2HL//RWAocSIFkgRa4nDzSz6IEaEAY4Qsdfy0Ne2opdicngNOsidf3sVlkOGv3Ja7y9
hsBcz+iSoB2BjnLBFCB6t/h96lLZmmPruXTlzK/01fVLazFqF5bGyhgRjcGMALm5RU6oB84gEMfB
gtirKxTkjG7h6rOKiG7zJZFHQqam2+Uc/woFXmYOrVCDh36QM7DUJijsX0DH7KcQryyA/c3j0OP6
Zk+f2shDF/JEsED66NKg5fZ3QDR6MGTyymrDEBVgEHVlitpmyhQSEnB93ZLRKaJgdv0SXBGxQtLz
TYQ1KG+9f37pnpYldamOGfg4GTxQ+DSuOfu0qBENX48NoDpDHdHc2mjBpsxjtl319vlPc3/m7779
uCdPxo5KNJhO4fWoaJR2Z6XJAvgEwzTeg2AYSomqGRZA03b6mOCoLEMrxXIyckLNCwG5Cn1eG9wo
/LSB//qOcU33Ssgo8SlTmq/vmZBUj7/RFEtqTWtbXB7B2Sf4wUrbBVgKBTy3Dx0r4VgPXsIQTF7l
ty1maD1/687PNgUnhCZO6JkWPWnfbwrTD1Mas5qRcbruRjl5CW9mulWW3vVf6NUTNKVKpgqg1V0y
ox/LNlV+XwUgNgTrrvWgX6CnY5/ySCjqKd6ze0CuNF+Szxwv6FEc0PMcmv15686XjUAsRv++e/6G
gp9uHXaPIGCH6PQJGD61A6JE9nU82sGw1GlMJdv1+zxyUY/BkmM66WNY6Wsidp052XOdyEuC/Ozs
AeoNG7lA0ybScD/Lz8lyKO8/Z4crazEjJD0ziADB3g0NjnvnZK9G/94gFeoIJzlVg+1R/vN3sien
02l7JSaQfWzxb3rvdqBaBNono6EAo0q/TCWsAoStpe0mc6CQU/Xh+sMcIYd/L1MhLFXxpodC5TT3
C7aq372gEV9wh4pXMiJWHRQ6Kuk4JzLmdQLhkk3Yc3cNn6w/L7uXYoyfpSOea5q0CXgWznMpC35j
YSy3K/Nw6qaj22uALTMtcVPlZ9nTXFWzVEFPSej6/Jq7T1kFMhce+gskAzah8lLc+uZzzQgmfGS0
JALtneOetkLuVKcVdKad3My/VedmgZmKHAgV8Fzgv4A9bWChFROXys4devA61lk4nf4X4ZYjjbSv
05K22vxD2J0O+emhT92Nkfard/2VhjlwAwO8TWg8yeaSbYHXi0ug6urzt2r/LO3yiA1swnOXUOGp
U0PwqewNtPYYLGEznhgwlw/rJnMn05PN3q2Qd10IBYO2vTtTumY86AoF8IPZUPjg+/kEpmLBaS9Q
eAD9MQHp6akY2mIBoVW3QfuDp/heiLCMgs43nZofERaEtQs8puIXIA7tewvC3RnuSsAJa7s2sWRG
f1lnFSissV3A35GaOOCcLksVW+3iAKUX+Zvaw+TW71tAUsGxMi4ypJcwO6jaKNhP1RFBB7nl32hR
ELze+CqNgBmp/qBCfmgDK4XZhubRg2rGdggpPG+3wlQFRMq96aMUWOmq7dS7bauQuQTUdHjdtR/h
cUHRVPgM2rsb0Deakhcwfan0gd/oAXhdv0ZM6a1nZKum/Q2pViReOXbNw1TeDQwAFGSpp6PP7Qk9
VIpRgtxcspXtvku9/CDUM7LAFCk6cudifAj9ckycK9UCcSDwzcaeptTNHNEC2rt3yiX6Xosq6EoE
AplQ3ILgOeF94ggIcAYgcUHvLh641G2kwIaydFkS6rQfVbQQDUHITDi5m+CA3O7abpjXatiA4C4D
OijT4wd7VkIIa5u/zdkZYieokuazbvp6Hh4EbmGgAh6x+BYqbsryJ4HzWCJKKHRRO5X1d3I2Kssm
VJGNu3AwJmp02pLyjro30V9gR1yhaHCOtY2HYJ2f7nUhjsUcCeR5LhRiKDAUMB0UHit2kW9sZx7T
xNceK43whJU02+cPnvUzv8LBg5TtUNmHq/a9o8yarI7iVInqlbSnBPME+tfKEkVR59Dpw36kxmJN
hH80YbYO0S41is/Kb4xL9YIt+Lkp8K3Qt23YaeZTGK6ae/cyN+jfZWDIY7tRbWSiXCiaiiBiuCUs
zxKGYLCefx5OpOj5+wowRjfwKMKSVmJ2n0TXRl74deiAvhiMlV4qcoZ7pzKBLK6Q5LxttyZNuSof
SdZY5XRKBIMGqhNgLsSp9k41PKHwZDjCBP+d9JBDttat+DjKe3SafCo+ql1kPRgAVktllyWo91pk
DR70rQ7ZX/aEqNSPKKbxRwyG2Cpe0RHXdcmUUGxcTdNHrZoKDwIbs7zfywKJxTBQwYyB0YSjypCr
ZinjtdQvQ/tWUNslRB8Q7eaAyADzqF3KlMuN3R/9NNjkIZs8Tx8RWQ6Fyrk2iHnb3S8e4urfXHtu
jtMUT8gPUK5i/wqpP9mgl3yujgY2XOClD4rnd6etakCqswuTRgVrp7qVGP9UikYv5Ijnh4KYokBq
NVfRG4siG1Rxhqq37eU3ggiVXsS2KwzuMOr38oVykz4lCsH+KvcS/Zonezfm9k6FPS2LDlTfAPKT
cGohFAufUAkwCGf0TK8MTrgv6Fg2CVExaj22gOOwFHfwF1pvhuwtTtLKIBsDT7o4BKH7EbUDkJaC
YXoqBSvetNzHCykCluK3GVyxvOx14/zeANNHVSY5CQf3dPZpVZ+Y8JY+LLa+CV4zmPAgLrbFu888
ZF24EmmVGFuqgv0IMMpN6UZOZ/63/iSbJNcil5JZ3s1i54P7uO62epKCpoEENnQ3MbS83PeoPl3r
7GDZ+YHcdeMlwIIUVesrb4M9d5F4UZ3KId9lpAMhHNJcG5V68jb4tQVSCQvvRiUVHlJjUQuAclKG
hCVcA60/28LViIR7RqPeFYmLsAmFiC5HXLPb90VyQ0PNoYlZQfuxNEVFVQU4u8kOS3Ee6qSCGiPY
FeWw3Gsle18/BOwiprZ8houPSoFMBJVE2eQzLjaxtrQFogd5MObogOrAtkAmbNBQlnavPa6/qLgy
cQxyECQlKlrCiqrGhFCqGzu3jcFzdm77S3ZI0no1IR+pcs/iSYhSzsNe3r8AKy1bvmVJxNmT41H1
eKjQGCWaGmKHwRpQiS6nrX5u++ZOBY+mKzanKVgeXd3ZzCyBX5MjJXN9JYgbc5cT4A0UJxlqD53f
XmsHH07efJuXIYz9fp8Tw+/G1t6pLqoqqly0eB9yiUtBg6N6ulKrsaiZ4gBV8xNFqaBmLYZAlr+r
PIlHM+/lILJ6QqDuszsRo1mPyFQhBrxVhUanWIWhf6c/TDRnIHK7p46Rs9t1/wUhiohNYnnoCSsQ
0MYx4Cx6aAi65y0U/i2akkgMElwSG+i8gBApiFNoJtOEoE4SNiwPXnFuFzMo76SCpg0SUdObk7+2
j3NKe2qACv6vjIJehYjqK7ToUKBNQQTqJGBiN7c9Ta+S+iV38WOxBG8Ria0dRTCtlrTtmxD9fB0n
00EofqlUkMFAKnggQxCrxUXv+kFBQAxCGEHvkHUV9VMWQ8VjnIbls7uxPTpcMmsqZZZU6XRuGipK
yrfl/GVbZUSLDBVNzK8CGb2WIMD6vAMMfgYa4PyofkFuDZiG931AgKT2JXHqy3SUVW7znQWbWUwP
rQ94ityWgAPV6EUvE56QUj0QSwHsRL6a+3eDh9KCKkCuxJXqPCk4Dax70W2wdvBB2/yTglK5qkv2
yXHXWnWKaYqU5a9kwQXSNIEaiazjGUoTtZcl9jfBkx4NtjLziYQQ1dDNPC/cLJ191UcrinMqFDZv
zdBfySg1VMddTiPbTJcOPMEV6xHrcauqLIckhIJTG4//6iJAbcZDRO1OIaEVvBR8/QyN9dGitaD5
ey4xx/ePOjU9y+5aWOp9dt2c/lQy7tb3MJeN2oWBRWUGQPn55bV++pmouruQ1fk//wnx8pwwHyVO
bfM4mN474EmTB7eEmx4FWtaojBFY5BTLeuNX5bUV7IqvK4NKZ6DndxsHURnml75wmtyfnSY/AMR3
2Ho+qP73DyRJi8Sc+5EHQgqj46IETW48RZ0nhC4jpHYcUfFBIDcKFoiqK9ibbLJ/Ux5EXYG4KUxP
W8gKgJUpLyvrEWdBMEefQ826YHmvf9qnJVZRPDW1hAzsyCUIwtKSk+juxfCU+YoK6s/slZoEHMni
F279Z8UwRDBtAk4CXjN4UnSt5iK/ZBGlKY6MGemGEaGgLif++qS+Bevz8xvhpQ98EuYyERt8xeUD
xxzR/PgL/9EmV9UQMEM1nec/72d5xrc3aH+/tI7t01QVOPNS1AQVcjnmQoIE1zDTbv38py1wwdMo
/tuPe2LF4uvEGLHEm1XEjutpKRwPibdpG3tXw7VWWAHFVQEbabGMmmxNlP0ZRzRyiiZxL9sqR6LM
XkHr81e4lD1+uEIaRugBctXp82TFA+Na2GZizUfP/TxPjD2glufY8XHZ4pOqbjba8Hg5Hk58DRky
/DsyoWuMp8u4DO2RsheFEDCH38In67jSwL/2W17mDYWfTTMTJE9LY4/vfGVuM/MLAigylBHt060c
uNv5jCqhsMFvq+tHcJo2gsD65+/Y/ukW8NG/dgOAHv77ZAv4qIu4KPAcB4okql2oXlE7n6vuSwce
rhtumRug24njYqutX2dvriOtyWm/sSvvIDTTHf1dXMXIHf2R1Bo67K0RjdoJ8Iybg4tDpRL3/JUj
Isal/bBYGCQkt8EAfyDgzl3hoxjE7pWHmPtbI+sgavj4KzAl7w2dOOb5oGRfxkNFSEU1WklRvpQK
mj0EVy5RAAzOD1ojFc0V4ZYC9rkl9yGuVWCgLBNGGbi84rZ2Kjb6M4ULvCo/pfRT3yqjUYqivJFo
G98qyydGdkYeVMK3EYFB+1z5gIg99C3tRLt0ifoVlM11fhCNgesRr8jLciR6iiXNlrWUsUOa5RqT
Mt6rbwfvDyYOhiFLKa4XMxi2ikKEGSpW1ocKH9df6jX9zFFPUwXpycf3qwzjLiRf3nImF1uwkYx8
gloZf6RvTxFPmEBct68UiayNmEqGuTp7+KEHm1tIEucFA7xUBH5YYrq3PJ+OnshdWry+ieQYXlfG
xZXzqEBHXlEolO0AIQruYmXEjhfXSXm/Qw1kWRdiMeTjtaptfV4XjNNNJ1pC8BtaUGVH/pmx3AVv
w3oRFooAJk6W0m4wLr0aM7dBUKvSxKG4sYIPOAGHeWDP7+KfWvxvbvDJ8YuRyfPsxKW9uc3herE3
4y9JjYspKAlSyXsx1vhpZQ55DJvyLy3/1Jy/P/BWHpjl0HHgvWZiTnS8Kh3mInnAsWG/8XwDZtx5
raqB6gyXcGDQ4MHFegnhh+zSU2soE3e/FA3gJphn6tPUG4maVnJQKhQ8/4isnz2j0LLZAU6AqMdT
PY8cHWTY0NF87L17xR7KxMVpE85jEoePpN2C2gVHKj7guGgFRQLSiRdorn0rTvbzV/azZ0lU7lCA
cH3P/CFW5EyfmFJLc7pdm5v0vfHGPberpNtZqG5fjiyly2EcvX4hQKdghSpst8jtqSI9uflW7I34
bO8PKgs1OYWSlAHnly/PXyfPSp78yUHyTfp6UFRyXNuLnq56dskY4VHMxwtTIkevXfkeNJD+S3L9
V2iwekW/a41uZ1v9bko+owl3NPCuTd3uULWwBiZLXn/vr+W6SL0tGqRXNPvKdvqQJf3WOF/3U9js
gsuwy/03KAKsUclZR0638+N3zIr7f8ydSXcbR5emf1HWyTEyc4uZAAFCFEWT2uShJCvneY5f38+l
q/tUud1fVe164WPJJoEcIm7c4R2w1I42iY+Uo9vvp7Tfh/g+6bDdzDjUuQOkhRTjJ4af2dmV7pXT
79Fdv1h1deUR2sV87KDQq3C8POAAdcjnAUWq6UXuIrf/gsxkdgFeESlhplvyj0llChFwqxvOKDsU
tYDdivBiX1v3qe8ktxowIVYaO45kOcpF9kO4Cdv+MPJvo6fctqjEYbS09YsfzkdZcDZzevmRzLnn
s8U/Ytzb7xVWJ3LH8lsRTRzXnY7VNOwRe9iE+g/Ub2h5sJ35kSnPz2hyAEYxt93YUWTprXziUs3H
z2dKg8n10nMkKc5UPJegGkLml4Itsq31mHdyYVwwZaml/4jXbyvNNp4OYr6HNLyHabfroy/USieL
wWKZDIdYh3BAoYwt/T6mf7s6K8xHHrEx057AeYbH4jvLcTR4bDXa3uAtHKW3My/Kb8tr5LXIwk4v
8qo1CgrNuhzlz0GVXxEIevGpDDyP18KrqPT8jCQW+Uy3t+zLJ+KiKM7y0Z2xHAsXT5m1PxjzlypY
tw43qkbcc/3+oOv1mPBQmCeeoFWc3HU7As5C0+zg5pyt9nrp+M2oNO8eNzNjwuzss+qvy54LzDmd
9JzYzk0Am1gvZUF3SDFbqfLgbZ313aEaNjSir0O/tyoD2f70Wtb5WX5NVtgKXhd7m+e6WFDeggFx
Z4ZMJ4a1169HuQRcEDeLGzJP6khe+0M10M7gOdeldwMIenAbUgdWgsM/xCsUvLlsy6eFfGj9ASW3
8WBVQBNZ806N+jLF08Sf6cfAkTvIb8Kc2Mi3KZabxVLLsgohwWgjb0z+Xbd4z6/6rrGLJT+NDfVW
MRNAuYJp77NsMlIugBcXxS7yrA6ebbf3kTSMgCWfALZeR6wQ27b43XUss9G/yZJMXPeUlG9F/uLK
lfN85P/kaj7KgstwS/LYJREvAp0C2pk0jf35KO9uxT40BBZdTzvzz46GVTYah1D1X0O6PV5VnAN5
WyrHEng8SLxR65tjgE5vj0YCx6fej3PIXWuEddNrjIDXlLGK656t2x1kzdrZeinD4ZAOxVXuXJ6I
PbOreKj5c9XoL7JR3O6H0xRnA/ygXBYOqX2GU4HADMhP3Jmb4M/eg9ccuhzSDcvAX+4REv+hhY0F
z032v4Q/GbFXFXe6/JCNPC35WeLWlBgYCNwrKz9jmAvOu/scBjjS0zCc0+dv6PwsV52N98aDmItA
rUloWFiZYYnNHkssmTraf9h88QUji8NlScpNWjRQZUNNHGufga7Dm0AfUeiKXz21fsZFe7EQL2L9
L198vHcQcnWRfpNoSNm8NWiGyFqimNsl4jjEJ3/O+ZkUyq0ZXnKVJZwmXBkvuIQ3mbMX09Rk5pVf
i2E+mlyFPbeQEIBbEZslapYs9YAw3keaJqW5le+St+1mBZah00436512BuTzn7iQ7dcAaTvW6eLi
kMsxzT3LVcinRO34eWXOytImMMljK23/lplEhYNp9ievGvYSZ+OCSMdPSGCQLWSrfj+W48Elmkv8
lXAUlNNniMqRm6+RynsK+fi4ohCIv8j7XghpEtZc7y1cUYbkIxsejYAz64XQg6Qlsx05A7Ll6LjZ
xTNQFTVha10TePWVordEIUDJLVvRm4urPN2KHFKV3knC/EqQlPjdFinoshEjYQ4PFqUbrhfHW44S
jgPe+zKzqLR3kzeSZusxBitqJrTg7R9mS1pauoeiSY65SmjxE/3y5eJnLFgQFhEPfoyXS8u67HV7
GD0P9bmUVYZpolxWWx4Bgs+0iLzytzx3Xf6pQZQmCekR8Nn2rgo2RwQxq9/JDWBtdv48CVirZpdf
13E5DuN06fmGYWlP5XiWL+a2K1vtNec0+/gzGJkdW6JHZ3PYLc6AMP5ykaAgZ3lapR9eODzrEc3J
4qtmfzSiXsgNV4x9ZJmA791KCiGvU2KZHGZ5oG6pzq9yMMs1Ff587+iDxyHynzjRMb6+WiwgWYaT
0W4cnZ0/N0oGmAfUUGxeP4+9EWzuoG4d56E8wM7F/5eJS+R81Cz+rB0enc+b8llO+HMew1n6hjMa
duNL3Ol7u3qPZkDCyzs3OYcGRPvQrqm3rnNx1NG1Hvy8PMiWbu3iqiZ10t518dmihkpz5BYQx/Pi
334d3ObAeZtGTaShPYl6yEHuTS5y8NkqnJyKRY+Kzh214BMBgGaigfAAohsGpzSr10n0veL35JiU
xy6H/KKnbbSdcQAHwhN4Ow85q5YyjI3ieLeFtOvzp/nkoiTcwADlZMjHe9sU18okEyUwFsa0q5bg
tIICI9uS50Tt/FDEb3LX47wcLa5C3kLNm5LlI2e5RFY5iUONTRKhTJav/IxkPS5bQpY7Bj6nhleQ
tVhs9AdZ9QnhWxabxJMqLc6yF+UGJThkeXGWgw2NrqMt5BX9w2x+NnNDKmD7D3hsnjISHLm7BdsI
CTMlQe8T7mmcZ4uobt4WxkZWk/62yvCG7xp9mPxnMGRX4qWvPfAY7MAmv9pApp3pq/x1XdeLnGUu
a6idu+28gFrgJvX6oprt6NSvTr8cJ9lfPBo+xyBnkS+VFDbBl1sORDmClJivITQQq/USpulDD0hK
ClM4hBu9ZNdAk6G560UCjpz3stPJyPYm2Z8s4GaeLknn3ybzvZvXg6QAEsJx6sCCBlcSDogyX/Fz
n7eyd5xKH8L0qePkIWArUnR5L/IuZAe1y3SUD/7ckOQjqKejUDXsl9A9zdZ4NELnlMzZWY4fvJGu
CjCxmXIYz/oih2ONCEvZjoceoz9JSuQzKZH3ZfM7671HWRIroMjPX0+d01MUW/dhJa9hNw5ZeZWw
7hCLgpYYahRXzszVXu+y4eWjBpaVLI26EU3yfp+k42fGrg0WN9vIwd1hUyYnl3MFV6LNkn3rI0IM
P87gG927X3UFqfx7UkcXb/AfakG0XIu0+JCblCuzqFUmHEEKSVU4leTwnonLclJNJDoLowEz/Wjn
4CQ+e2MESy+0noqbJpz5mL/KreF/yMpdjpLtN0V5ba3smnMoSeT9fCIsAUnaXWWf6JHfpHwqKJQl
c5LkS7IR3E0Z5n9IdSPX1rhOspFMW44woSmjrk0S75064g42uu8zdz7b/c2JyXY4luoF1dIBb4sR
OcLE06RxU3FcCo/8in7iVF6Uz7jHQz7Y6JwWa1QUTf0Et9jYQpl98IDbhIZ1TtuAVrqly03YW79R
pYpyPkth+xvkiBTqqRZ/dXiEWIdt+mzEqrOAKgfZDDvhIQ7OvVopyrD+gnS782ifAIaiSRRfZN/L
sa1ZP3JESNuP5P4qR1vAnUm0T8rm4NU/V1JkeThonqMUPz934chUqT+UHom5MdBvWl+tkP7WiBa7
G1zCgZGUCmk4x3NXM5yf3rANO04GdVrP3L9x3vA4fjPj+XkcgBNz4Ea8L2XEuBem5mFtCQGVi/+t
CjDNrlCjBhLFO1le5Yo/P9k2hkuLNn6kfiJEpjdlnHzrdXmkQaA895QJtZnFJWmR7CaXlHUkkKOH
qfL1Lme+lBNJmJ0lA8mG9TWc3bdcc1SobIsA/F0+pvHueeK8GgtD2TC/hMZDiTTJZjCz33YJ5IND
E41QANfJul9zqgEa4fGSPPfmA4axW1M/SUWLGuBn2I0RBXfN5Rlp34DG8i5ZX9cxW+k4p09jVf+U
ckSB25YDwyMuQQM9KxZ1seTXlCnrULJWl6MUUFM5gtn8LtFLorP8dG0iz071JFFKIpZ8kmzokKw3
54iVQyVxQTGW1qb36XFW4CyN8cVCvwIZ1VdzGT+wYN5IZLTq+QVpgI3U7KWnThL9lsm7wStGMGlf
DNFnpaf95SglnBwCo7fiuLpCAYZdWQSbvMO5bP6FXvelH9efQyznhH3UxsHM1ufP6nK8p+O9iaWb
3m56T72Z0pTgpJBEVuLXmCe/ZTdLtpG3/pvtmPcZkc/Mtddt2Zf7xdIHyX7rPnkcu7cqIy3N4q/E
0JPl2PNGCuLOECO15mersZzO/pDEWfKt0R+faxdKrHks+Pimzq6WX14l/6n67KOp9F3eKEjhY+wd
pHoOHiY3pqxfXx0+Nh+D3WK/5pO6lcHyPMTGMa5inmi8x5/jj2TFurCle7riKjxOW09qJd6SnD+T
BcAuHQ/SoZmjWOiKZHSc0fI/5VCKk+K3001HJ8aFVxv5Z1AvS/8khZRUXRLGRC/dXtfXIfTsV73E
R6ljkoB8iObCZ15lHCkE54vkK0vC0SIVd/Xn2GENGjbDC4Kv54b/7KvpQN+Nl00pT9WG/yIBLLuq
5S6JqzwdWUcyzEiaEQpSe2xj5yRZgGTm9bgePW2+JmXwpjN9D/PqulJky8ldCiUIaSoPeM16x9jn
0vbZWV7pMkbFVhZ806+ggGg0phS4g94OrrpJv6J11MnzWyjGxueyldyvJPtRI/RqWXRDayJJ3xx+
yKnnhcRlHkpgkDhSEHYk7zEkr5HqU7Ioxp0XiQVTOxz+dSPuH8isSMAENAoVmFAw43+bgC0CrPOn
hNiCMrcQWYXjL1P7GUBJ0tG/RIpG1Bcs1XH+M3mQaTwbyVRY19DuF1yCAJwEuuZDA5MRgMzohdMq
OCLpi0/Wt8baB2/Kw/uOwahQVIWraSn4moII4NySqasAjWSybBrhyyeSp7MOzN4FXAYY+IGBfEDB
J98gXDELHNS/fhr/BOFWSKIK8QJ0n2/+fdoGpL7Wa6c/cRoyPvnEHehnGXSEjDKETVyASGK+8K+/
WbT8/q92KMxCtIdkcsSo/z83waNVT4lVEoBp6mdoYCG8LGyZYiz2Bu6xepigNFsbbcnfAeqDgpcJ
WBZ+8SIsAhmKjTEwVwY00gevp/jyyTECxCPjOsHf/Zez4X9iT6j/eM3SJv8Ps5BK1VXqBQyHyfDX
JT50cJIXMNAyuGscNgVUTcDNMkRgHikzSG9VW5fkIgi2wrATeoCwi9BE3fakrG322M00X8wf8l/B
Vx7/QlRQOPs//OmHOTOnXP9iFNU//hvz4H+A0itCq+04IB8g1f7tLWjlt9MUcdLaDnwv5oYwBxDc
gfiAfSUXKRdcxJ/8v3qCkA4pR+YiooioAQBgZAYvwQJSDv2BMd9/PR//vIK/t80t4KhIMsr46e/2
SXgExvmCGdrFimCnfTI5fiQuFosIEQkSgB6C6B8tibGtnoUbSy4nen2SerjTJ6XiX6/cf5h5smRD
37YgV3mm+tuWsUvs23CH+IuGLGxZv/8cJAu78V9/k/2Pbyc0mQ27oQ/P4m+xql0bv5obkgNZYA5Z
1uTie2BSV5n7ZgweZBQcY7LXLPBlCcIyIJJdgHD4TnZGWwtthN2AkJjHAMlhFvKvL9Fy/2EbIycZ
wh60AsA6f5tqjNh81SY9sk9FyZyuEArnu0qpz8m7hlFjmPletNLkzxykHdxC0/ho1V9K2v8ueXr/
a0X8TYH1b3/9b6qt3j6mtPpdf6qp/o91W+V6/s8v/X8iySpKBP9vSdbL2sWr7oeP/6zjKr/0lx5r
YP6bDV+S0RRxwFZ4Bv1vPVYV/putRPaA6OAAhhfO/7/rsboO/0sFTBJcNoLyQwLHv+uxOuG/WX7o
iUyYi+GNr9T/RI+VvfOfTwq0uDkkAnLFv63+sR6XPjO95FT5nrc319y6FHSW5BRdhFcZNuXLEvkt
AMK4eZmGtEMov4gehmZxngIdDB86dEmMV4i2+9KZGQS08Dszayof2zYVn0BYybg4OGGMe4jRnWq/
tn5bQZQ+F75HaWrPjTVu5o6Zc6gL9QsHkobAXbYZXZGM0s1elUVBUIxrSHs2xlAkmbV+BJcHTimO
x9rHtaNMXwKcS0C7gPYdDC/9Fib4k+o+iw91aWbfVwvT20TZw69IufXDlJTlF6atFo5dJV4yOWO1
b1VTOPsiMeB9mFaNk7ffSp/Cq7LTWPrra6w7rLv8eBANnNynSRyGb/WA+UfU1h6C12GH5ZOVhWlx
NPSk6KR4FCTZNODJ1iEVeyjqnjq3of6g7VxWdrhTlpu81YHh/ejGSVAd7QgHxq6okRszB6469JgY
31zTcC5rgNq2MYTuxFAYWNoht7Ay5ci27O9pWza/am0Gd4VjOWMlgCQ/sSZuDuiIVw+Y1bbYe9Vj
+VG6MecgpLLF+DrH61Lxbtcayj6AIH9fZJP1obIF0dXAqJKHzqrwNe/dYfyKRQuSns1gf2VNIr+V
LGV7dDPW9R5TZsJiFyVIpwddRWmYu127qdLSG6kYRXp0roYHZswUl5EFW3ew5rufB3N1DMDQPg0Y
VF+bsTOp4vHM+TGHSacByqUW1Zdeo3SX1K6ON12uaywZ+3x69eOyybaB4fYfbmV49NPdpKXc84d0
X9DPb7dJYeY/Z1A6PA6QQT/jLDFCQYTg916iYhszPFcgT9A5TxloT2U+bzB47l/SJUNiHVFdt0YK
otHI2zvur6XO63M6dculqcRmECfgg1u5TbxFFBsEp2W3xYqJcafRJ1lGMA0cJy4Q1NbTp6Kfsheg
4tGLMdK6CnrfXQ6TnvBNmlS0ynLF+cUvqgkMjtUvGHgOa5zRp0rheLhF5w1bVRX9vGmHFsD9mGHl
elgRBO5oCc2Jee6iGR2kwI8o/eMy41KBYoabOqBBuq3rNrkYYTVYz02Qymjbm3lBLZCZ52kZSZMd
mYJn4eh9r8rQuetoyp7sOBlXynL0Qh6WrsFfwlCD5e2jtQl3bYOGeTQPLv1hMzLPuWVMzzEQgl21
4hV5yPG2NE74lzRHUyfpxSrq4Htjp/V74OZxTO/b1h0Zvxc9L1Qxz2zBSgGm7a1HBVb7B5A90j4/
pso4juCfEMO36OPDodPeOx3wtt1nUx3f6HnGD9E8g3mxHYzNOJkRNc37qNpX+I781L1Jb1MscrMA
Tz0zKfqH2hj6mtlvOn/N/ZkSs1ocfY7LJaWvUvR/gJCbr46hA1pc89z7zDMz5z1J0+4820FQH3RX
Ti+dWXkpDO4cz5epd6lX4oJJYRea1bfBDmtsIOepclAo03N0sIPMarYljbr0IYXGO2zXIQcGkeIZ
Qzln00GtWdHtroit0NgucWzoXZmmOQSTxfzqIjDwOoWTcbBCb34386T7pcDy1xA5MmcksU3NU1Ej
VdZ1lME6cMzTpJj66TpfD/JVfPdoXctpCj+W2vS/ZZky7YMys3jcEVS66uBZRfdq5WbzkXZj9pZh
Clvd1rJPLrbO0r1d5OENl6n0xU1DnIsttyN02t1KzK1Clw7DHEXwQpFQgrrvZOweOKExY2ivmZ/G
1m9+wRjoHgsYFB+Z7yfYBWaGcQYcVu9UWMclWbofHHs1e3erR40/QKaGJp7vJNvWLcLXuOKKCUEU
zWOg2Xh5s0R7q7OdP4J4MOvNOpTAisDLNw9LpuLfq7Q6NpEXSTiYc+uxj00Xr7tqvc99WDCJzsIG
VFIfYLTbWl8MczbHQ9Wv1VEhDRdIx1F9aJVP47avtKJlmweu+zAQWqMHhBAS/2ClHGtDzeI82NXo
rAwKzQUPSjtA2HKoLHOT43uWfzGzGbc8hxi8a+xh/rCsNjZ3tT3gBVU0yw74jflueE17D4MSEtMw
5OZxKcO0RMbO6343WMvhUGlapYl3i5cl4D5AVoYK341DEgcRTpd5bDA0jfvp2RknJ35xg7EveIAs
5c08mxjIccku5y3H8GHR8ygckYROQQjS4MvSdg2S3dXC2edhOHYz8EtTm9RO1UDNHTYruJEB3kZc
Ona6U7N0fFxnQQiqD0ojPCGxkMlw3FlvaWf26Rbi/niLRpMGnIPOMJKMbZwmR9euV/cYLqGPzJ9H
wHaLlNvMshFkkfbz7mpm/swUENpDvomRfq23K6EacnbVsWqGdmy/2F3vjlt/SsMMqSJvUDu1dMAZ
s2po1W7QgZrhihrNYXExcyA804zd6LhpP3TbcHyHgT9cABNVtErdeY530YRk7y6I1vJuOhyYUB2G
4Og7MjqKLAs7b9PyundWVPxHswZh+dokVfcDYwuHvrMPbD+q6/nUDKwidMTsJdub7lgzGKH4LzhN
mFPVcXft+z7crU0bcEyWZnn0PYrSlgEsMxsUsT0ceQsXW7MEuS7cuTfa7L+0nbh9FvgTj5T0T/1g
NPiv9OX0NMzxfDI73//m51P8CO2mvHRNK6gx25UryNdtlGHo52S41pgaTKvdOfajHwzj1W6H+erW
E/MoPtLYLf6MUGTt/FFMymLAQh8+SaN4h+dm/zTr/jnpvJGxgmW9V9EKgHlt8+c5C51v1ri0T+va
NDQzgSVao6pJHnRy7kpsLZjNxNlltohAu6wpnUNYFnG+gb4TB4AYeoM6vV8EfTt5DjkUXfy3KPCn
dytVzXpMx7nLmQnRn7U0Fba4oy3ZsichLd7g3xln3TBX3COel/zZzlP+DWMCOPljgftk6rmIlbf9
bQC/Ck+DWVa5GXEaYe44G7o8mAgW/4mWQ/0xT7iObBx8SrMdqblRwcGCGzblcfi7CYPosRmc8NaO
cMTLqpo/GluNKxPHUf9Z5579GLlj4qIODkqkdWJVo4Kl2vWLykdG337lABQrFp1tq7HAZC3FzXi/
1F6miYMZWKCB7ceJrcwEP+x+7ZdTEEHSACeR8FlqVe7KG1qd4d2mxEi/9KbiIK5VZtzrJknKTdX1
S48KuFWbYMvH4r1tRtpnnTO1/rcJO4qvXR+ihOjWY9xStrptAdy8G6OjHfv6XFENBJsVEaCdsXKw
w5+qjGybtuv4qy0ji2x0mnNQM5O1a4plGBhk9+XPfHE7yDad5W2zaMiyXerNCb2hWXWPs5PxrDJV
HZLIyRzEJCcfZJHZRvE2adP2q1+GM+Z7evWtvTPmy9Pk9eqb6zWdj0iMWlbGDIYBqz5c/YAuULEy
iprdtD+EEw2ClQbpbSiRmelaEoidHoO6JHeyxT8rNENE4mvjq0eV/jEUBmEZhbHoXiaFqq9tU4Vf
6xntwJi7/4lTRfu9NWx9i+iof/cqv3AeHOyyYjQjpqXcGO7CGuNkDS6lWtQPjkOrQTF3bd6zskuP
rNoO+arMC8pNgpnKN9/T9PgsW/vP81TUM9HHTl7gUEJwrbq8fTN93u8pz9oOdXzE/rsHKhJfndNE
o7yYBZFLaFx67dAJTbAEaswMlz8MoQgRk0XfyAiSxtmmRYycbovF3jMFkIvwFKPqQ1G4cbaNsTD+
SFQSn5Kk9T7SoI7xCPbq/LvPGU5w99LcP+GNqX/bdTE8uWNe/DQtZIQ3c5kuTI49L6uPRqfyZF+V
WeyAlIr8clMG1sCyMaw/49qqH8vIbSC8x8Wjb1e0aqeuyx6iZNUeHhOt/5pFwfDSE58fRL/qV0xC
FWxUMKv54gYpiVYQ5inc0cLfIbrPdKDrAOkmanlMYPOdIQJh7LuYamf0mPlhLug8rJMTfTNqB4/g
0uvLY9zI2q7jVfj5fe4/rTqc5q07NeZv2v7+uIkM27uXBKBTtFaIiszoGaA3x9jLnsQLecj1tasN
dCc8hDfesjjT31endK6pmzEzrh0DXOuEs3zVEhKE/RVpkvauOhYFmXNTeIwuHCZ3L+OSdbexDbIj
3dX00Rq5bDwYXP0rKosEgmPjmqfIpaa17M4+el47vdlAzx7zaXj2WWNn2x62gT3s6oVM0Rrmr968
RmcARP67zr1jr9PioE3KgtY/pEuVfRMV+m8RNOF3O/KMY0MoOClt0JeiiFh3Q+66DG3wKfbWYsTW
fawebHeF6DfN1isGhcmTFbSQcN0++5q1qzrWKCFu5jQemEEOyn+3x87ybxFwSjBWI+ZGNUfIpjCa
KdtlaGfdQ3rtOTz5XoFT8NM/eZz9h7KXNkIUo5jfsbbVb2qpm9fZCkfOzL5Nhx2GZBHHY8sGQu3l
jZGMf6t0FnJMWeN749nlr8XUY7wrRkUJOIVgMjcmexR63NKq27rG+Slhe50SDDfv7hoMjy0ezqep
bkoAZ4pDM46o/KLWN4/ViIFR4vfLG95ZjNGDEfdiH3ZL0jlmDA25XlBAxkVa99A7ls4dvxhJkNX7
1C2znySg5Y+mj50/8in4mHyOYmuKHQJ44y1kKmWmk00F/OYYUY9BLEkI9I2V8mPR5PxEySY7NlOL
DVuVWZ8e2YzWQurzTHfXTM2KNC2dqXzpiR6Zr+aHNWvRP2c4X+AHbFC6pG5IYLSSb4VXTm80Wii8
PajBo8thtGkMo9UoqVjFsg+CMTvPnuts49Sh19wGKPK1NW7U+6RKjJ0zBM0HJR5I4WVxm6c8DeJf
bhJhSO0poK5KJ7uQqh89pt6hbc7UKEcqPTafgtTLt2jthKcpme1jE40c4AhHrojrosaLnkiLt28c
OKRjKJ81UGYqDDsKhqbfG2w7skPZF8XvCMb5cxTo8FjTgP5Dw28D1odw8KOJTu5m9WxMkPO2/Orh
Hwkkx83QcFfJOxZX5U33KRq2a98bKHvBy4Os3J0cf3IO0xolFynPYULoojp7zK7xYByZvjpx8Ssm
0hxwyKuP0xgwxQ2HpTu0bV7cfSeOvnaVHb/PtevtRsdYH7pgWPLt0udA+PAq3jm0prY95Vp6xMC5
jYF5VOn3AW/K4FEhEyjFekUDLc314G7DKnPRRe/iN+2yjSY8sN7cRsALZli5zzR1l31j+8YLFsHm
LQ+c5CNLA0R0cOMtsWyvc/8WrtP8g/ikn5RB8x95dX94tG36NINGOjxqMuilTjud6j5HJMj2umWb
xsJIjcNkm5qZS11SFN/zqdOPo9ear9mCNr09mOkXpf2ZNhH4/HmyvcfATesvazHEJ+D18Xsf5vYN
wy8Xvza/Vj/TDDhy2E/tVUVWN25jVcTJVs1VdWsCg3TdjxosJhDf1XWKzmHe6INF8/GxzZl5xCVE
pTC1xrubhepLVFSkErGyfjr4f1BBzt70WHfhhIJkWMEuiktt3qOonv5UTZrgNzS5Jx++2JfCX/ts
61e9ySTCTIebppqm+M4a8fHE+/e5jUiDbL3aN8Nu0p/2ghUwyMY8+siXcBmuzuDR4MGf1NqnoR7o
fob2XukOgD5Y1i0ov/XF6Ac2gptkD0MSOm+OpepbOVitv8EEPXqioQcY32sh5sAWQGpvNDCxcOvv
od1Mj0ZXhpwMNKOAWpWmDxzTJy8iHdyCgtTEU1AxWYWMRtg0tDGjeNo0cZZD85z698YCad5lefaw
ujQHcKhOXugtr7vcHOGu2Q0ZLc2g5XEMw/GcGpgpIhvi79psSN6Sweg/jKKqj0WbBD62R7r6IBXz
3lergl1nxpTynh30f9jDoJiATQbNmdlAOB4ea2LvkNyoA2opY1medGPG5z5Osxy3uT758BYbrExB
d+MxyiiNUcJq/Z27Kv3gFHl+HxvlH1sFEATZaJBNvtW9x6GXvdpD3n5LFzv/ZeaTjbJNFIEUa7x5
2w2pPtM5Vg+WG4KGKOJ6Py9d8t0GN3q1VRu95Z1CXGRpwDc1TgRrrYBgfemMLAI5lmWENooMpLQz
9UgBEn3F8YSTC+gzL4bOogbLkOrwkEbrApXBSB7bwU7aTVLF5nnBF/FECzj5M8794GY5XeJsahix
UkiGyXH0kuGxnmOIP2WMNXLs1+aVtGJ67DmjvjdOaf20ES5mMB0HE5h4VS1bw4+Sk4c1pcD8bPUq
6ea9GZMA8L5vPuSrOZ3LyaIvEwbdm6Ny0Cy1EaLYYbcPQx03fII33r15rG5GsFinmmkZetrWvOcU
ih+055zJ2/PXtlUzFHU3PfR1btRIR/TRY9QzHPX9qt4nJnhELw4SKMuchc9DV5mbyfTSm3bSfJ+V
abiLi9W/9Fm0vhWq6H5WC3lSYjYFgAEd7sLKmR6KHGUDJFWz8OqPnP7lZC6PPFzMakuFp+gyhfYP
HaDFpHSVH+0+9a4tO2yCS6z7W4Od4PNCwHiewtWhnvWC7taus/Ggnan/UWX9CHu+Hj4UcMNHtwNK
YjVzdO10FfxZFEFzMtw42pp1NG2cfiJlIqBirWBOv3Q6ug8oz+Tvdta2Zz9O05fMXqYvTFBJ99Z0
2aVZIiT9IF4Zgxfzq+kkEDWr2cd41AkTozimHX0H5Gqt+b0saTAwbSSkeogu7ekRVPupm8q3xTeC
P3GNCF/Gahqfl3Wuvo5RV8LZ8zjfxgmdB1ch9ISYYokIShtNxCWv2Q7Y7B5wB3WxAV2XaGPnoZqg
X7bT2Um96uj6E/m1b4T1w1q26ZOdDqha9/6if/u6Wve9E1nQ/JzceLZyOpS8P3/g7bflZSiN4Ikq
sscaPTUeqaJ5TaHv+pcIMBhAnaibYNOu06UgF8LsKMoqmDKD92LF84gKKp7WS1zbNECCND0oXzUP
dqG8h2wq2wvK8/7v/0XdmfW2raTr+q9s7OvmAmcWgX3OhSZLtmVLHhInN4U4djgPxZn89edR1kIv
R8uy0AHOxQYaaHTSYYnFGr93sgG1r6sgDgao2dkUL7yqsNaV3ddPVCTyfU0Nck76Ubgr2tR/xg0T
enLgxgjtFNqRdYxHbTGHNpqv62lqs5nZDtXXDg8k6GAQicK6Dj85emZddLmMF7L1G3h2impFo0PB
FFQqiJFpZXNZygiXIMvk1Jo7zkueV2KX5FkwQsOx9DuaG75zICtQaenJRUGW6SfNHe1NVgFA/Ssm
9jd2nMHnykJ32v5B8iuqiepj2A1XcYNA1eVLfi44vX3zLF+tEGAOD/CPgotJOsZjJHW9m0dkLa5S
XYXXiWePBqSIKUyunVChlpWm7T7FhWaa104c9fB2TbFNJ1Xs/uVU2hjlvQrW+eCXX8ef+pU0GPYZ
1SRuu257a/iBfdkZqfbVHvvqKqdTrroWMtZMDaL4mqshUqi/1LgERWlYxvN8WcexdWdmHLZIAum5
kWhdmH9GfcI50k9VVyzsLMOYREqWL8vvfc5/5L6PT1EhmcajT/w5Mczfuz5rHkGseKGha8KXqJGf
ct3vY3yYKrXkhBbBvXf0aYGbj7jiZuF8TsmXvZBm7BK9Myab0hzg95Q6R5t/cdmt69YS0boei36h
p1G7B19Uc6+h9jMH5kmezcGs7+qOaFKwDN+mjaLaJX4HLtjr3oT9EaoDtB4lIe8/sdn/DzD2/6bQ
0IOo+AOE+tv0LQn/iVDzj/5CqL0/LGSyOpbhDjQQ52DG9mdiqO3+wb5LziBWt4bN38PI+QuhdpxD
yigwNCwN13UxO/03Qm3rfxz+HMfQg6TZ5d/9Jwj1rwyIv+Bpyz2mzlQud9NehlQcuSXXc5u6Bvt6
V+YPbzrjL2LD28zOU88/YlaoXIZNqHfTygZZDuehaDBukabZJn+OOZgK70eenmrggLu/YTNlPTmn
VRmR1TsZWO8qK7piQc3OMER+lQ7/3T2HVt88HXqX1Q4pT69EViJbjoY5d7RpRnFqGU76a+9F6kJv
2fM/7q532QJ8jiO2ADi21UQjllNSVcae1smNrptw49rlsP+4iV8ZQH+/0kHh++aVMpPk6pGtfZUN
DYdjDOmDjgvvUBH17Zq/+VWO5OhUU2wK6wSS52P6EhlVFrBrtn51ppsOxK6/aVV/v8MRe4kjoads
VsIVU6N+zrj83Cj8Iq90q40vIAkEl74IujPvcuKbHOezUfEaLatugB17KH3ZOIBx2cVT75fG7cef
5FQLR4y8Gr68hDiBiUPNIZJiMhdYCL2QoS9M51BS+LiZE1NFP/Tmmy/fT1DcAyLaVyZivu9cN4OC
Mxn15d98/tFcl4mMmwQ31VWpSbEPhDneKk3Y4szjT/XS4c/f/HzENEUcNiJbmUleoAdpQgzz8E9p
ncJafdxDp5o4mu6y90IjMQEsBqdFUMEXWKUaJ9exTvK7j5s4saIc84GcAecvY4qHlYETuQUU2Ii5
l0D1wbRgmab1jdvtfq8l89f+qiJtcKXfcSHz2uYqHDRn1bi6eug1itZJOhE+FjUxnkeQeZYfN3lq
hB1N+1hqeSGScFg1ndRxzKROe0kpRD9Duz31eY6mPd89A9mO+5UAy8aRDoNQx+NsHcMsOTPI3n8D
zN9+7bSB2l/lW0G/6ieiJ2a9LO1bs0u0MwPs/a/v+EczHYBLy4IgzS5yIzxc1PCTrMevVpnl6q4O
zPFHaiLFqv2+x2ptyJNCBWdWsfeXfZifv74YqIX0tNxrV1yZQZM9D0LHNrDg6CyLNCqquZdOjbr6
eBy8/6H+4RIBfYLPH7TJquaSjLg7GfFdyH14TlUpwuuPGzn1qQ6Nv1kPmr4O6nosMxxF0/yrRsEF
7rLTBfaZHnt/k/l5Xnv7fJEKt+sHI1n5aQQoPahwhMRjxkG24SbVvca6UqvRGpRzZhs4NTisX1+I
koNv9VWWrKJJg6SkZ3bl3XWxDNWujLl8rLNMpd3llPqiu7dibvGfPu7JU5/raKUwOqOBeIcdYCOG
TgCvc+ZcFbkiw/ZQCAjOzK1TzRytDkC0AVVAPVlRhcjuha51L5B8kh/t0OvWmTZODYqjJWJovb40
7YBDWRRgM6DSasImJCY95uOu4oDN1/jn2cMRRytEQLdPKsPPqw2pKJPzBV2A5MlEQ1vTarG7lNTG
+i38QtvbUidD6aWNBx9YeG15fQFrEL8r34L+NZ8Up5h93dVQGGRlN8IELzeNZkuxO0w3ntT7eKF8
h5RUaYMkbQo7dqdtWPqO/YVkcLtaaBJm5GevTIBOZ0OdJYpcTy1T3/ISVhJG6Jkc/ZcI+x7smtBD
qRY3deEXap57wD7Sl2U6q+qgL/YDwjmMIfwi8u7dRHPrXSrTyL+Y3MIx9qZdU0V02glPfDcqzaUD
OgyQEfWF1T0n9RREy2rqccMiYTc5nC7r0nlt7EjKO1wMQmHuWzkUZI0kXdeHzaIpjYOYKnRM5zlO
lCHurXII/CsZZoX5MqRtUG/xKFDjtogVCoLM8KeDrFAvumGrd3nd3OdoRgVX7zQyv8VdLXpsnMlC
CmepHRmA4L0SqEJm8FoibVbW1baqsEicBaCfFtBeXHqlDh21tKmllK2dY5CWqCJ5zmwZ6I+4EeFT
FPuhI74X1CeGl4aSgXhOIeghOqx6u+rXiXBgQc1zoWmBv8QrMyJBsHC7znjiKt6mVJ77IuthGdbR
q5FKgsFTrcpxY5DSfNLcISov4V3q9IvLsZbygBESnXbvAknjR68LOVXfhIpqZ6/gxjSPFfx1fZ9n
Rldurd5yWC38qOoeYG2mEBlqP8DNfTFgTQZKXXdUTBeNyDFvWXS1lx+AuWJMLjvL14O1oFaabKnH
e9kqrVHrJjB5Isqvs9JtIkVCA8aFSDjKqC1e/AM4ufK6SsSPVC5K60XmrOuXcJTSop1RbJRyC0Wp
GNCDeiFked3wU07NgwgTC/ZO1ZsooKuw2A7IHszHTlOue080bhnoWIwkUGXxJE5qGH9eUGXy1s/g
JW1zo6Rg5dWJmE95yM5cKj2a7htNGDq8LbBSOGOyguK5iqOAwKgZRblYXpReRklwnhW1j37AtoMD
1CpJcLFnk62p9pVk9NIDtGi0KQFHzOpax681Ug0d5wV1GE08fVATOyYRvNe+TVQvLt4hTCYUs3ba
t19zYZveJ6mrrgE/7ziFlC7xvYvAV1X/pNfOQUNj18r/zJSMo11SW1VyaVh9MqSrIfLCDAaP7xMR
mzW2Le4pK48jet4uFfcC0lD96lqVL3/YZubj9QZ4yRGb0d1DGKMeZYpyIKxZhNGzcEM9vvNH+FIw
DtRIkEFbJYnAm6TuDUGiRZFE66zQ7AjudempFlJpGE7RZvBM5T5HiZ/KR08L3GTV6HjPzCE3lD3k
tcQp/ad+9NWwaICL1RZiizZhbhN45DpDUWm6GwcJX3mVVL1BqHqoYyhdQDPQNzZ7VYPXny1gLA/W
qIWXynAi43OSt0l805ThZDwgKOfEHbuyIwGD+jmQAPKlnAq93vThsvBcZ7pGjVnZu3AMLYhUGbYZ
gO41x6McXqBvUPQfQxBrTC9Jtiw658kbuj4HvIziapGpQOS3Y9ei+vNwJ0W/HsIt2/VwNvxFVaZm
suyygn086uXorpWvp9W6D5UMV5oVDf2j6MZYHLyRU6OjNm4xWbA4RoW7jQw7VpsyaBRvONomoZEH
O8rUH2c29zrrvsFKI75r8N2FjaV7na1CLAELu4zmID/FHqOtxtiUGG59crtBPHsVkCk+1lHrdLNa
pSFaSXiR0WtvmZmG40eU2VTbsThJFYTGWmdvmFoEpQ4Ee7EO3cyr58Il3tuH85ogNYdw6XuPTmKS
0lW4mhLXHTi0wRcW1eDg1TA18rpJa6Rfej1O5UKXI8nJWSbMoHBnPgQrC0a4ERaZf9VnNePlahzG
1Co5qMbTBIXTMPv+wQ9qCb4TF3qIw/jUs6+FF/k0xtowG6XReg9VYEXTvMSCsX7R/DazPvWmfyBO
qAKDqdiNeu1rHsVWN+8KpxEoE2DMT2sTnpb/isJQ4I2J0DGmUuH1gcof0iGU5qU76uG3MB3Nol8i
DbC6lQy0rCK42Df6cNODnQQXVpSb0yaz6kp7GvFo7a+GmBP4sg1Kx/sWlQOBlF6ga8229UXT45Az
jFAygyJkrPelww5delJ+InooJwJisMHxWi2yq2tjGlJBrnM1gdT6I+4D/G7flKBJVmwCcORSfMmV
YCfEQMuujWXqUuVZJ70qMX4wlaZwGglZjOPboq8wnBhLTBZXXoSj5sKWTlNsUVh0T77pq+Sqqq3B
TUH/pF3Mgzws3SW37gEYwtFqHFp6CKDlXToqNX3uxCHbQBa2TJ7SgvWSoFK/S3aI61NvFbPydTfx
ZMdErgAFBbMBmB/pAg1jEJEjWhgurcZvan0G9Qy1rhYHebyxRuhmV2bn4tbhex6kxlRWkwnZHk7F
p8pvTCAK2WbDtGGDmuR1mjeT+5g2JSRTlmtj+I5vWUeAKokxxQ6Kh4m7YqpZwUXXt56BI44TVHMz
cVT/mrSsDrj8Y3q6F+lEPLJjVcqDzzCNEMwdTeU/IjcpqrvaUJ1/W096rIH1RaEkXKjykfe3iVmr
R4ivhfnaAhO7nxpjaqsrAgtDuyQtaYxKxC26Kq97P6/NFPyXVciCp1fn7SXRd2L67rA9E14wZUMI
xS2p7G4VYYXVPU0N1rOAvlOfC45DdtBuNNBMjdz4quvwUBKmjvXDON3V5C6Oq6AazXKdTmXglLOo
TUTLeT+Ar5oalYspqGvJ/sWF2EQ7yquq/mBLKgEpKHhMAeKGuChgilgifzmsI/r4wnobumguwaFv
AxLIrBugmQxLKs2p3HqOmfwASQqDPEoxAYuIfTO4RuoszKFxsKUNgdf3MFsr3GVA1jxc+FPXe9b0
wkz3ScbwfYW1Sc126dhwyi+k3gp/PWZ+sO3hR4pHeNAHQqptVGV1NTgl4Ltjl9XDZNpOsQhamL44
dJkqGxd627lYxXWlNi5Gso8JpJsw5vw0kQkSXFlDJw8KC9EckNXUGrtLGUem9wRWaZeLoWDGzD1s
yzAT8MEAL5yo1oxN6IVNiomQwY6MYKesPnuAh/oqKHNN4oZjjRER8dA7FrkFnW+pILlV95iZ1/rW
G4uoe+g8aEWYsPZmWiybvOTGBYCdJvDPih4+VycwPbwOE3xirriCZcEypTJAcK1vqjsbsli5ttI2
6x+A/uvqrhjLlPJR7qfFV8QAZvm5ibAAeKyT1mweS60z+6cSmQL5NXVTjzzt8Ik3dRdp/W0eqKT/
nDRS/HDrbihuYkcPp3VEL0tKkIMctlOVN+NXVZvTsHK6qXCuotLwNCJz1ASjteiSdFNpAPuYQ3Li
nlZJrWfNlVPT9AVuEwVmi1PlsOnqoEWwAqRX3sJxhV8YI4PCmyUslU8wtCxcsUyrMWq+ls6UjsZi
RJzKeCjaEN+jNoJb2ZaGSf4BHtdZSNS43ZoYRnDUr/G9Kpv2ImOPav1VCJXPw+SlSvR7D78RQD+9
z7zhsiihZX71oMNN16iLK+ulTBH0aPB3hl4Y19CdHAsisqVS8gqtYoDEGAaUZNFW+Va6n4bezr5m
iTC7ja4ig7koMtB8HHKqXFuXwkcGX2lTZF1mjtbKzx47chOT85TawzNMZhFdun5MDAkylb5fB2yE
E6Y+pdOtuSJk43fOB0QRWHnKjcQKcWW6hf7r4bjVIXFfVmQsVsDwg27ue44G8gccota+ailSORdm
H07V976f7GwdCXguCasrMWQY1CAWeBG1iv0Uw1ORVhzX8fbILkoK8yD+lIacK7xovPzRtCYRgQ5r
cBGBeOPwqdW7KmUeMXdX5uHM+aMqcs1o1nqYD/C1ikBoap3DdGPRBjqF1lAUTubeEArgoDRvLRIl
sK1LQRsPYdv2uDXtKskXo5Y6wxrUiQkt86kk6sANkxLdgXJwAkwzZg1ZklYXjZAP7ZKV2/a4J1HK
gsaUzjvNGYxPvRNrLrVlmXswWh1Hn+HKnAZ7GXcHuHKA5zBeuzlL3UWtcj3djJWWD9cGKn9iEDwo
9DfobGLrOmrI01oYzAmHk3eeuvsYKYCELQYvZ5FEQPHYGcpDkn04JuGF1ozmxLWRBIu5HBzRX0Yg
5y2XPc1D6BbX+ljtHSr6CCfKCd67bCsTanAytql+D6MocC81s2i6r0MKi+9mshFF3o8hxvXffJPV
biM8YRnXbez5wyKROul7msgjlNxIJjsbFmYugpVsnNHY6BGk8x+whdx6axboEEGK2GX3JWqu9ovw
UarPS1nlLxHLqrocIiuTq9rGpcPFFyi0GvJ1sryD5oSYqVdzTRpJD/E5aDF4QhVut5eOXXVRM4dg
W/ffp6hzho6UsNDV6xkbrAc1F3Y2+TTjVHEQ1lFMFfsk6ONyg7cVsJbEHkbbEIDdQRwYw0KLrHlo
KB3pUdGJ8MmIIyM8BNT3mAS4ZUZd4rborKxacDVrkQO5ZtTJKzuHJLhKQ6sPL4Oq6prPUR9VSUjW
gxdpJXdlc2zM9eAXMOcXepImwXe90/ISJojdQ63Y6hr1QZsxYcn8yQ+V5V07fTFxZnagT4mau3wg
xMJBrSCuIZtlDaZ5hRI+pHu/tOEu9YiEUoK2vM6/gUGpFxGehjXUTMH9VjZfClju+aVRxHX4UEVm
GN2OrheY60qDCkPMHEeUb0aHG9IG4yWtSWcOa20IyxRghhJzZ3XlTmuUjfAVsm97JQxha+WsQXaS
hFispDo3BAfnya+ZqwQ7p3K8cOVzi4NlDU8TGUEVl3hfh0YXldsq0muq/nXJEufXlaiuEKlozgYR
VtdsizEvxRcjGxIfcYBb9sU8mvATWuRmqqUad/nEsVaBB6d3YVHRVS8j8hkmJj+Agq4dKU6II2ao
Xya9ZRAerI/lfdQaTY4nWCwc40LKaGQgmxQTL9qSJNFvvh8k9ZWJsaeFOb7bwbw4UObGcY24xceN
sCnGzr73q07n+hmmU5LsW86KEhFQJYPbzm1FubSUMqrHgxHCAL0yDY0pYkFurHDpUKYP1oYqTZ14
p6FJr6wkkt12Skoj3qV1pDdrjtG2AbN6NAgJ8nXZbCNmhLmvrNzUb60Ktd7KqtPI2kqYwvoMHYks
rgZPr9ViYIP2r2p7RAiI/srXsCZ0Sv5C+tixXg29cuxokTbCKzHq8ryOQ64WGqEi/wxNnjQQSWMk
yceUk2m+UmcQ8I7qWLCXBT7CgE8wR4tphw2tOUevw2GkaY3pkTsFToOCTCV1E1BILJ+F32IBMufm
augvQc/peI4lv288OHEq1fehDVznLsC1tFsFKFo4cXtDIQKyq3FKIJkplHXBmRGBRLV0C92VFGla
DtXUn4acG3Fd+itTkMWD9ZBhealz6aRoO79EIZvtF2V7EFqRMZlG9eRMUD4eYo4uikoYc5/UuRYR
jLk0E8+0scUNs9bCpFKmUrsjjjt3v1EMY+YtKD1n2gP5OFTIyJw0Iioo+aTDeLt0MoLUvgQWx7Vg
xoqcm9E+R4ieplf8+LFq1rXhjI73kKaw3RBrEqkUTIdAQ/K5SidwcCNM4yRfxpXuqAs0QVnRE4k1
ZK0n1omEkUcYZKiVQX+pQ0rQ5H0YQwpX38g6ZTWcpeM4wV6aeuEm+zSJ0DOIFG3tN62Bg3YhQz8g
UjPxMLwMJi9kockGN6kWvV5n4Dpa2aTjjTkKo1SzUS85VDVO5DQ3XET98Qdxhg0uShLW6Eua2YZ6
1GAZpBe2aif8agtq8vXcddKgrfGd6ouYopNgcl+O6ADbV9fLsvqLtPsgWledID7RTHE3uGKHDY3n
QnG6X9sJfLF8ZfutgHmVZG19GWHUw/rudp5rEVIxKcO9LZhtsPiMzgk/my2OayOmrZNlrBFQcxBi
cwuqtdMr/J4LoCs4tzJ1Y7FSUjBK7+EjHTQ7djBmuCm1QZO0OqypEp8X6KQDEu2vMD0tbVE69LZc
eWmRD8uW5TVLFn3b4hS1crO8x+OtlknozyezTVGloXTThhAHuUZGuJQqN9Y35NoIT18k2mDk4YWL
GX1mXDYe7PqFKxElXU+QQYTaOLbdljuZV7ajWCBgH1Bo9Ai727JwDsMd9sVjNiswag1W4eBkHGI1
trzbiEW5v6t1r5TF5VQHrfr8s6b/H9GWHoqM/3xoq/G/irMExnKas3RTVE34X1dF9foNllLeRM24
efk//21Y/Ks/SUuGpf8BycijUuI6OkVh4MQ/SUtczf9gh6MS5xvUqCznF1sNvFRsMqagbNs68bb/
Ji1Z3h+ubpHYzNnXMviL//s/vzB8/jRD+Q8YP/jXHGGoBwVh2QdDcOfZDQpILZEYmnX1zZueeIew
9C5OytOPcFLPhYRYS6Xti4Na3xLXQGIXWVNDAqCY/XEb7wJhtHFo+w1yWRut0LEqCu4SvXz03BGj
Cx2zLC+Pnj9u4F2MigYODb9pwGrKRmVmh4F7QYKnKyNjnQdFt/y9px9affv0rk6dSPLzBYc/VHVE
r0nkPR8//FTfHIGgvjNxa8Sd4M7WyDBse634BoQGRVjg6vpxE+8Cu/SO+evv5y5WahMs+DsKlO1F
clhzBxOX0sjxV1nYcT8ozrzMqZaOEE9R+skQIDLcJ7BmQ8o+CTZtoTCefXPYBVrSnkElTw3aI9Sz
xkpiGqPI33vdT/AGw6jYruaUm9K5CPXfG7YHI523370phmHKISLuA6+ctryZcz+Qjn7rOrX56eNP
c+JFjgPMcBWxOCJkYh+37Y2Oi26aphvq9PcpSr4znXVicrhHMxxCZZ7njuvt9cD9qqVdOidn8vPH
v/8nUe8f6DCeQocXezM3ElGVrVe33b5WBkGN0RIeyUzIjdl8EtNjatvY98TLhPQ/D/G+693ZOJp8
3PZhef0nMk3bR7MerU1tT9SMAFoPJ6Nmo2Uox7cuRznHeh5EMhu0adaZm048eT3epq6FG466lPp1
5ieLv/5LQT3g/5MZZKKi1Bv6eK0VPyz8+z/+mcap/j9aPnRRSYqoXbe3tHBjWc8q+mpzbZXWcIVD
htGPGPckM60SiyiwLr0UhZrdUUmOFh//gCNjsr/Yg/TT0RKT+lmsVeaY7fVsnDU9PrP0F1eUC8Ol
a6Y5b9+LJ1nuOfwY4IlZhftnVc0ljpkcPsiQPbg3bZAOhn195uP9XHzeGzhHi1I2eknUamW0D7v+
JXTybT/oT0IxXiwSSRsc2LG1RVA7+qs+oLhotcYMekq3k2h/PJNaMp7wS70Wt208fS9d99YcNbCM
6GmoA4wLtK9G665GY7jskaZV4cgFVkNsgs5jCOsNFYn7wY9fwbyx7Q9rmDSo6YRgbWy1cQ52sQb4
vQyn6cZthnsYyQgk5EXbekQpIzQfUTNj53JTd+1F4PZXTRtesoBfRTlStrb4DCx9YZlqjWH2RRil
+4gYlhnswJWTRlxqUcVyGl1WB8+NpkcZkA6XTsfSgmJ0ZjRybRk5Kak4TUBln+VN8WlU7pll7chG
8u/xcLRKGz2yIy7xahdP7n5AbTCvAVBnbZhZUCYKZIq4Am5ZXgk1GzuubJ30zkyGU3PheOEeJsdz
xljuxopQCXxLctz4Px7mJ1aDw/ns7UoU98RB+ZlZ7uw+e2pd57PWZBuzLL98/PijVKV/95pzdAyL
Q1XrpanKXWhTtkiKXuywPiyvJxc9SVJiauibRf2aWJFGSj0lGILpKeSukCh71yrLDfx4y3br2dCQ
50XUt9vES5Z9l+lLOYzF3ZmfefiI78wr+2hBTjHPwSYnanaNDisRd+ID7tVtKDvkkFA0Uz4HSYEN
g5vMZJM8f9zqic9qH63EVj7WirpyszN9uSqp05PVW49n1q9TDz/8+ZstBgzVmBKwUKx+jYHk4xDz
pM52z4zIw/B4r7+OFscMjy6HyJ5m57c2Kcwoq7o0uVdJfJXr7medUNEiE+MNfvrnaG8n9nznaD+2
C2r3gGtALsosGSPlZkR0SxGWmKHwdwiJpuEcjYIObwDYPo7aGVQvMODxNGtf1al9i9zBP8cdPTXj
/vHVrdHjpl3vxia9qbTyatQ1OPXhb07oo+/uVbXh18pTO01p7WxKizssc4I5xdvNx6P21O8/+vRU
7oUWYya/wwCgBzxMtJlR45CUNLq5/L0mzF/HLhV5v1SuUe0abdxNxAfMrAovASzDzgzfE5PDOVrL
W8Kc8w4bwR3iXUhJuR6vMLY59wlOPf1ouYYjENewTeudPUX3LvJx1w1eP+6Zw2h/b94dLdeZH44R
FuLVzo/lD2kiM8RceCdDuetC56UX+pn77YlX+Oks/Wb18ISWHixmFOQ+w6akb2Hi7nefP36JUw8/
msoxvj5UoRq1QwT+vcFfE/xxOrPhnHr20dCpXXecdHIRdhyebyajvu9tjOU//t0nliD7aNT4hRck
vd1Uu9q3X9q8JQrKe6lag0q6febSeerUaR+NncaMRBCVGpUvp4qfEvC57zkxn+uiPcTbs01h96DM
G+H5MJzUiO1c4hh3utTS6wbUjHlORRMrZfWZgtyEGjA2ll08cEDsA2tlTKm5x7HGXfxWj1hHw7FJ
gGYHCFhY38O409SVtKbbqMy3LXvox00cDgrvjPiD6u3tPgZBRMIVydgkOZ2uA8fwkPNr69byPuk2
LoRSDd/cKGr+9Nj9pYx0VolmUhX/tTksfTI/11SzG1LgSASSnCvD8MwAOjE4raP9hUI69cxWgzLr
xdmiTmqyBQQRkx/31ImF2Tr8+Zs5i2O6mqj/NzsHqt+icIqYPsPtgOpCtPq4iVMvcPjzN020sVPb
lNKrHbZBHQAINgpCmOmZT33qBY52FqmssokGUe88gICZYeVPmcScKPXMM1qAExPYOlocxKCNGDlW
rGrQWC7hffrPSG/1tYB7uoVzVd593E2nXuRooSi8tE0st6p2arJgn1UXTdXsJi/f/97jj9aIQqNq
U2VNs7MSylAa9DkfsEKvu5czzz/RT+bRtO7lYLWSOL9djMH4xoB0QfJtDsZYGtbatnPrSxdU5cJT
sBQbL8iXjZlgwNVVWAJYIRB0M7XESrgYjEEhu8IKKbsyhH8I1XHT6ywS1GL9rOAiN2rg1ZIIaqvm
yKip8aKvHXOZl7pPXKTzoDqEoMbUY4QG0XAZt+QZ5bo0uerW9QLqh7VKPKdaBVmmX0el5Nge2lhJ
lbpzjfESxiGdT8xBQuycZYzesgpha/pF7N9YKtmrQkcIaBVA8Uk/XnZN0z5WlhZvYqiosMmaYFl2
BobCpYfxeKOa39I4mIZ5tKh1FQhcgGncLoN3ctFwgUZfpQKwFELnz3xEpuQ766Z5tJABwKSJK/Ry
Fxn1DdE3rGYifRiE8/jx80+NkcOfv1kKmsY4sAnscifYVOahXwHMKYLEIboA6wzedGZHPDGXfpax
3rQzYM1Y6p5R7+pS3aJDvamJvhpdufn4NU49/mhFGyKoa6Pq1c6pHPkV+Vuyi1HrLoM0ys8sa6d6
6mhZq3u88sahULu2sK7zDDQWr9lnXAeXh7v2x69x+Krvfe2jlQ3sVdhdAvegwjNj42fCxrjAGl9L
bveg8xWxhMo+l5d96oWOljco7gEw58int62bqcTBy7VuqrG48piYH7/Pqc9ytMRFJS7vcBgoS5TS
v2xaTCJ8zAGvKiJlzjRx4i2Mo0WutUC29bFxd2ak+9ekRnzzpo51xsNTW5vs/vf2nJ+FkTfjFxaA
N8LldHcc2zZjHt0VkuQ8e3yM/d9t4miqT56roq6kiczTLoapumvjaqulcpubv6VuNg3jaLYnYw8Z
waOJGNorNOQYm7Yz3+Ew094ZusZhCLzpIMzHtdGxE3cXTR3+H/FrYPm73xpFP2vLbx5tDoOrKuhY
O+nFYt5r+cXYwtWIe/zTPm7hxLw7VuJXvjbJkRARQvyQ1eSFtusN/SFripXmJ+vRCM8cS0+cgg3z
107C+rZTTpq5O48gGGh7S9zaXmVoXPq5Q4neMBejL39vvTKOpnc1QGpt65JvTX1uO/neOA/8Kloj
ABWLtrbi+cd9d2KO/yy0vvk6uiVYrDrL4ZTaOrMpJwVXr4zrfjSri99q4ViTr/n4pjm24ex6dBTw
3rfQ7laa6b9+/PgTI1c/2sWDiJ9aVqOzg4cElpaECNUcQ535DCe651iHP+FEi9apdXZTK65T5VwX
qrkXhX6mb07Vsw+Y/dt5B01DxwbDpQaCcRdU2hVipdXUr7wJK/NaXKhmq1FwL6HGf9xd5mEAvTPT
9aOZ7jqeCDFldXdDfJ27j0GBiETgXzjgi/dADWNRl9sct1Ehb4bs1bSeU+uzbpNU6m7Y1WaH/6Uu
iXFdIRY485MO+8l7P+nwad+MQTsc0LnFmbcTiBRdoq39/sfkP9iBjcaoWOsStunGbm89FW+S7gaz
o3khse2263lCLOJAIIc6QDzKzc/00s8l9b2f9P84O4/luJGm0T4RIgoe2MK0I9lsGtFog6AoCd4X
7NP/B3M38/GKYsRsZkYcik0AhaqsrMxzPoQLExy11bKK+uJAEwI4pzRIbaAr0QWGlMkHvQmDnU4R
KhujV7IPe13AHeyk35QnI5q/eDm3VfBPv8WHCacyJGTUqKov1ni3IolT9dW3a04BN4JwFgfa8IKy
cff3x/DPBuxPn/ZhykkA4FJe7JQXSTVZSKOpfjLnysq8vjNemlWf6X8xlyNtkD8ovXycXAdnQtIs
t7KL8S60I8c/Zv1bK/r7Mga/1hTd5PVCjXxLWHHYluvjXCJIoNMOqEHGlnvGjhe0Y/LTamVL4beW
+4LCqE0A1oIeB3s4m8jLaD1rvrijn80WH0KamXILE1BZdVFE8lvbuHfUVK5fjJo/BzPiI5AAUiBt
NqpaXuhwiwF26uws2hpbq0uHTDx9EWV+9ikfJrxZaxLBDr246GZ7dgdK2NqDNT1Zq/PFQPjzPaLh
7H9fx9XuoQgrY3lBAXGcDEiOW+Px3weZtg3d/3+QYcv43x+e0hjTJnRhXQbNkMdkXumfBat1tBUq
85sijYmb+6ahON0pAirxuIeIaK4z7DgnY1bSfdIMDTqzortbSRZcLX2n7Zw0YaealuvVmMnWp0nb
INKoJ4smY33+Yg/02W35MHEil4nkUI3FJVJtv3bp7cy/yuB99qO3r/9rAkzXtdKLLs4v8UR/eiUf
TVm8/P2Gb6PiT/f7w0RGC8FUToXML0XjePoU+yp0ad2U91B5rke0QnP++t8+6cNkJeAv2GIg37UO
3c+khtNLg+xudizKgktKSJuXROm/WDc/u2Efpiq9oOLf0Kf0Qie1HahxqwZpSxvD36/kn2Tdn27a
h1lCx6DTrOqcEsvvRrOl+0rxJpOq2aMldyUtEgrNMHH6y7WpzZ6bY66uqO7NQCaYaqwnx0hwd84U
IideNAHaVR8Ukfpr8pjTcuo0zzZu7AmSva49RCPmlijbT/zZlLv/9xFqbP+n+U58JCBMHAJmqlEU
F8ieP/JaR6mpfPUuf/IQnA8TUcYt0mjjzbHlaldTP2NC+Eqe+UlchD7zwxvhwsJV8ipnBr2U4tag
BVZEF/qyYfBdMsvaR9ZtM3wxo352IR/mJBAyWZLTFEVcb+AkztJ9MxtfgEL+HEAK58OsUZRpjlHd
Ki+mdYzJibXH9qtKss9+7e3r/5o1aKoD0omZ7JKBxqa7c5YHpFH2f1sFnA8TB8m6qmTfnF/0uqWx
P73EIn7/+/v12S/+Yaao6rbMy84ocScXTaBroxtaC4qOv//0T2Y858PckJi1Y82jxoznlN9IkHWo
CuKnQZ9vbLqUcit/b8DX//2zPruSDxNFQ+eTYrVDdgGi8JiOLvRtOrC+mIY++eH2FhX+6/lGFMzr
0zpXlxlzfDgmb2Cn6v/2dD8W5uaGoAhRbfOLmrl9OE4sCqUbaYe/35ZPBv3HwtyVZCEo67S8GK3x
XGbVD8MswkT7ko7GAvLnZe1jWW4UNzmMmiq9CE3Z02F+zWRgWvSoH83WOcIEAER97Ocj/yuYVxkm
8tniJmqL5i/xioRBBG6p3NFr5avWtT7o+25zPPQ/9fyRHwKn1NML81rjB1kS0K41HCRAeaNcjuP0
vCjsPHTTz+mXyu2Anj5PzwWOIlze64V5HtDGTjeP9XAcxW6b2nubTRx5br6ygnNQJnFkbWn1hO3E
99EyryLboNLGOHU0FA1HLTc8W+uCsSkKD90O/Zm3bNKvWTicaPiRqve2lQSsF/TIeg7SzTbDRzHw
gS1QEgOww2NrywczbimXPXbQBMzuLSuPFDHapc1xdYMNud6hivL4keqcA6ehlDC74XscnFD8CkBU
KLSzt/uIn8RL3WfR6fsma4Km7/222lnROYt+WWYb2uoTq94omlNUGMEAVKO08ZJ07YlCHhdhDpe6
rYVYTbxyLG5rdbgiwfEcQWQf8ptcvVeLJdBa/mTqnroZCjTrmd8hRv3l0L4xdGh61JeO4wmrMl9r
FcwzZumyrdhaJOEa02QsbzTruieHUbETxPPkx0IN51WjOhHZN7dQnYXPPnEQuyFC92viERC7VP++
XaSYMF+LPuBXARDst2W97a2c3LohfYHDQQRc8N/fjc/e6g8LQjJxfA0qNLtgY0x5tub3mIT933/2
tmD9IW6xt8/814yRl0Ay5ooNCJTIJ0416GB3Cz2gQ41Lq+g7+fvHfDLD2h+WBqfuLFpl5oxTDWuv
93iEiYZXsWKxFmgEkB5F6hczyWd368NS0ebIqaqhJ8bAJXR0aqr5DLRMX1zIZ/PUh6WiGWYXKRz7
a2oZH5KYvDPdPrksb/5+nz6pMBb/zF7/eh50yCgIrPT0AgHCS2jCUbvpxAuXDGbIO7HFTH1+t7W/
W/qu1sVFlU9//+gtTvrDSPhY/42OiKIa4spLOxjWa+T2zSPopInpKWofIW27Z2egc+fvH/bZdX4s
Be/cQlG72UovNCyLq8k1zTuhdk64rAMw79oid5lBszIAWsNj7VT3SI/rGpaFayGFUpswrV3nixHz
2ZV/iBzpx0JjA3rwIrK6uTE0rTgr8SoeltyAzY+bNQT58lUp8Ccv3McScgeUlwU1pbroTv4Tf/xT
77R72uTAsydfjNHPrufDfFFI2vU7avouapzTZ8n05CGxMH34IeICy8UKONqsv0jFbaHFn4bNhwnE
ntWFfr6c3bmQP2qjP0/uHKp41TBR4PGUKYwhmD7R9N8mw4/l3Y5taqVZLMUln+rXqmreSqH9FwCl
RmfT/86FetL1AE2H4tKo8gq/Dus8cntLfjHMPpkDrQ9Tx4KYFqalll2katzEpbEtoEdZxLdmSzJw
1b67FXL7L96vT6KdjwZw+qA7fI5qwenMoV5PZXtMqEPmXw0sAJQlmAyL9su91ycj7mM1sho5G73e
SC+ZktgPJgKjdyurxG+lcso5rLKKFlOFWY0GHM3wUZSaXhoznVFRgN3UyrVrZ+pIl471uhunegwQ
Hkvp9wDmvtiw/VMI9Idx+rGguetpmlUbN7kMdPPmsNCGGJh87sDhvCP2WRrMZERh3RsssWALzUzz
GNvVPtsS+TmqJTghYtevl4YdZcbungbXPV9hpy6tMsztMozr56Qzwi2+qOOUGArJF/bRfiQr1ZAi
/SmGl3H4YqX4ZCH6WFcLCEo0Jvi67WRPkt7KfLX/YvAY9AD++a02t9nrX8tQ59Ydqug+uyRO2d5o
ss2xGjqoOQftYOmKfWdYk3PQrPw113uoo67bhblKcbc6FfHersx7TKS4fBIXNaPq4HNEA9R7c6pQ
kCFq95jxEgPTn0X5lGsIlaQyxo91VmeeUqEuqnq1DNYk0zwb6cMuEYtzMtSxPi9tP3uZmbe0q6OJ
c1X1vV7M/EpXHdVrG1Me3Lr/kUzEbI42V6dssrR913X61UJY4M+Gsp7gA+nn0WSsaWv/0mfVuEso
44ZlayjfjH4Gb4ULiVrlBP3JSpOVXdBh3K5JR0xRD3sFyGMwpS7nHDC2HVPRAQh0Ykc5arwTGtyH
xcBXmOuJcmXZCyQL9FP+olU59yjrfiyjKO5rYZQ3ADMz+AnJGN+JQsvuLRE9x0B8/Kq09KesVNgD
qbL3p9Vad7PCMX2fFAoxwdyHRgRHxFynu6lSCn/lQBOMpH6UZZ2Gta7fmQl4BYgoum8mxhCIfrIP
8AOrE2WKduvnMR6YqtZPdD7E+7xt38hv/8ybKT1qaUFtZKapj209F7dikvq1S7XFKUc6eRRlNjZe
pU/jLWwPuZ/kPBw4P3uYLacPkiWKzonSLTtjUKxTHq3VVaY0WcC5dvvEHgxirOs01huwZ3W/Njag
JRSte0MORrg4ccUZdQ2gZRnUW6QS7vWUYiSmKIvTJSmDKo7XsJmyZ8Vpf9hCpJ4NDWfqgZ70ZYGx
qboRKFZ8XH7B1g+bOONBG+0H+m/2Q5p9n+YGABcaEJSFeOHmAoGinp2GNjusiW15vTYyO+jpczyO
qIVY+Yv2SiQ6mTe3DtuIZudi/NnTytDYnT+77JvS6KCCVQIA5jG3ZpW5c2V0P1ISFcOqiBZ5pc5S
8fNk/Un1l7FfCNrWaBfrb4KDCro7Z8/QdzrIyoUJMjYgcei7iI/uJhpiqiXI2jOqtQO8OVCevadX
q5/iXE34TpBbewFhRgzPc2T51fwqB3KKgol27EK7y6mjeh1We6+wlfYwdAalZtysE2djdR8QR90D
bjobjGKrhYynT9RnlkCVivFeIwtuudUYpMBgjvHY5AUUSANUxzRcR4ml+Km5+sasHbhqRwUnWerJ
CTe6P9RvRla8arzqLfiylfsMxcczq0fRq0GiSKI6hf569w1snt8VKRC6OjQjY7t/o8qTTJfD9q0M
yH0Rr343DwH3pCeEifNbZiavcNuA1XrfEJAuGDSMbvZUNT+22WupNihLOBE1+xtSZ9PYXZZCC/pC
wwSDS46/vbaniq2HixpKIcE2o3KT9gMEBGoXRygGuyaqvB4MJJjOO/6PmTzI/ofbwW+ld5TrkOVz
5yRXovyF5AmSs5L48Doa7VeO8DAgbYeTbj9a/TU4suMoF3P79c2OVo5VzWLcq7c8fU1D3rvcqGgl
t7+tIQTESbiGcRkdBsX1bAYUiO9bmbaaN3MDi/YoaJOsLSpFtydmaTcOvhJPNxSETw0PIT8laY7v
HU0vVjuoNh4hHA1u9vdx6K67asFwXVRBoxpXUZb7KNDpjU2dm8RgtHCyxXnu6nOssEsrhGZWcQvZ
ZNglDDYoAocFAms6pDdz5DADqYcspyJqYBKNDdicXVDUxW+Z5yd+z0bNbzpoqHPH2z/vqlg7JlYR
AW5gGG7M1/7K1aZAbyUgFbqLohO7Ws3nhZ01d/uSrfRn/hVl5kGMTXMf4apDqnGtimYbbwWJ+9Qo
aO/rh+2BOfA/Azubfso4+r0hESaVFlb9ZztLCuxtVDzd1ZQyLTDY4oH3J1WOSRmFzfi0FmPkOXMD
OaQ58Oi2KCV22XmI5VW22l5FSaoCREnz2yQ9bmNmmicAKqade8lq/7KMfq+tOSs+5soYf72mbCMA
0MldI++m9QLllkl8OjUzs/dy1Kx0p3PH4Gt+UwgjRJGHC/AWELEubT6JOQbbm83YArob4lzzxuo9
bofjlOJLI4vEiZcnaxXyZxJUs+phavK2d62ZX+fSvJrF9K1iKZE6RcqJeNsGfLt+gx30AC7eA+aB
bv4nP95Yn3PtG51pQV3SBjmKM7e/Zbxsr9v2q2wfkrcER0pQFYCJXAV0Byge26Ri0Dz05bPu2C+S
94RHDF/nh2FHwVCOx4zmRSv/aW0sVvYAOEC3+16N9FU22f1QPCbWekeJ8KGotGONdHN7RA5eTkVf
32AjXsPOs/xpWdMAt/adzlSQuSJMIbuwmdBSLynmw2BlD0pEUo1DqVSXS2gk1Us1KTBAslsUqred
mu2ovHniqIfUvzP7GaCv47ToG1hTnoxlPMrKcKhL7JX7dmaIVnl1sHMww525BmNkiRt1HH1lieB1
0RMdOirubDh8TxUub5+Cc8Nrc3NA6chEi428eDRjMkIJ409b3QMseCtI00HbxYm6n9Txai2swBmd
K9hOD52Yn8e6v191hUrdboeoiG0mr28eJ5dpmnnXIcpOxjcSUq8AR7/1SXwq+PqwjDPnld1w3VjO
+1Iu5y6OdnTcvdLO+ZiylFHqgEHSaBZCrSI0Z+zvVGnYZ5zW4AKQINJI2tybTf/Eulk9knE9DKnc
zZPLHJHaAfhKJJwTS1C0BW1Ch8xWT4VLRJU/qbW+sVizX72tXhFNxe9unH2HMZ4COBue7DyPwiTG
7ZeR17TSTvVRTJ74S7FfN2rLqd68SUOPFgxHb5mNhwwWcNyMp8zMrgqj+9HRve11liW8FQu3h5vj
kR7ZW1BtLBSp8TZlIzO6/aLEyynW8lOZyNeCznUaviNjZ5Riue7pCNsnkzud9NpKr+GtO17S1Ka/
Lijp+9rk3Bh++KsTzYjEnSnZqYuMvKwtVX+Ez1XRWtRQcAzWcQLftwjNhnJp6ZdJkehh1nYF4xNx
vBt/M4Wpvi+56kxUMCfN79xqzLNT6vFLD4DskPSETV2sbYf7oJSuEiwHlJ9YOsDmSdHuVfB2LwBB
k+i4ZrXxs1cioraZVu+n1iiyx6x2WulnFKYR5qZmFBRUVfCAp3a+ZFO7GCEn2sRLiozWlyybZe5L
11Av7jonEGJlqqI7tBReXyue7TZUVU1WsGSEgkZ87t64tNIN0lK6z/Q/G6/gaIwQFlHju009QpzS
rOF6KNLuuNT1QplFjuOxdRh8MJup8K4reROZdkWtt7NV++CEA4Kn7N1mrfbjkgPaqh0hwyxL2SPJ
KUeINw13glOnQAcHRFX6Wn+jhKT6FneUJuZ2/cuZK3Ky5cScq79JaSSeUlfm+5xU+bEv+gLlqi6v
s37QAojGU7Cgi/CN2jGCKGoYeNFoaRUrejn8NEEO7not1u4jiQoU9bNpkf/dNg4D/T+lpljgWBct
KA1nxo87iUOc2BTMj1C4ZkuUAYAHl0vCmwzcC8l06uICRGYsrbPa15pv8p/f5SSH52lYp+uSej+o
wq1+m3ZpniEWapUHXdOMnwD44hsjb9erstP6wjNEgrNSUabFr0gF+UrB+qC4mwcxtdQ3Nkra96Ew
I78HuXcN8gzXbuc44YBl6mzZnUlduEHFayPE9TzrzNcLzocfo1VFOwGx85h0Y7Uf8lo7LR3GbaWL
ZyYafXkok6G9px+Hnm+NXKnHJegYklkCF6no5yhalrvRcFy/6Cdw0kM6iBfVVmTY98p4dArZP1lz
JHZY1tPbOBPf1TR7F6V9W6nsArnY/roAeu4xwxLZqMPEd9KKA/E896EbwxSBeByMWC0Dc6ubt3rW
DL2QnKP27i2NiffgPAODcMScgCk466PQJkKkiqaVRFmDslQvcWe5TCMsbdp8WNz8BhLbblgJqAur
ustMl6BR20cte6de6x6ywbhJrChEwQDxCrF90RMGrRYNo8QZs3voieaFjtGxde/jYr7pqoFqpHi6
I2L5XkF583W+Da+jvdc0sU/s7s5BPg2+jgBPVanSXs8jHsFMEfssWXbR0mIidpMtz8O5jiMzXxcd
LApV/Iob47stlJpTkWm5oPwmVzI+FxtmLhf3IyxIw97mi9Klw3+M5DaI7sti9Uu6U5gATGcnpMNV
6zvXcZ/ctiA870Ns4ya9D3Y4VkzkqEm5hSolUkZ2w1R0q6zJDTLGKzC9j/1U73LNZS0fa4B9wqn2
jiHt81IB6c0qa76tY+EcZwkDLTciXXi6yPW9Zg6EBzJS1FNVieZR53yk3JXrcFvY7BEWt5neYRIb
50FHlgj299zk0dmqk3t6j2DTa9kuTyakfBC+KlO5seZ18RaZInZyXh09fceI0sCRUzuqSsuf7WDe
LnN6AzN+Z6Xk87Vo9mpEqJ4w6rupbGiTtQcQoJQdSsuHnhzOLH5yGZ4WfmA3Du8g2OzQrO3Oy0py
CXFdVh4Sxd/5iHi4QMjpNRGxfpXpv8fWYhBNN6ZYDlvl1TBWuELTX5rg76Rdd5WK6jjoCaMUPvH2
3J2izTfTCpNrI5zHHgeLn63o10FcU0Zsv8CMXsDzJIY3uvYep+AeCMSONPc9lGl7B7hZhkRGv3uK
P7R6rbwNEeBa9pubO0BdzS2XcFdWUP6s+iRLxm9Sie6eTq7sZNiN9dsWWgYTtMwem5FzOSuujvGg
TEdrcbYSTfkYt+LaNN2TIruDkk9vshj3zjicLAAMS7KOIaB4JjWwZzsZFWowGKk/q1DRhgF3YKUf
olphQlASj3f/zdEoRJALhXsUKIBoGPPvQ1c4VxatPFD4Gt3r8SZ2U8EaCxawaraIdc6uFJ4X56Bz
y5lkHXv2ql53Qsm8WJavYymPudNeOcl6zuzkAOTyx1zSGmVUe73DQN3HxZlr2rmADkOVfbBpreEo
43fwK4NHOYniUWvzvUjqK0G5JRbixNitDZqIwQENq+pb/sagejxHqwEzzjE9vAyPDYcLDjOBzeZ4
rfqTBJHSjsVV7q5vMQmRPumoRqrjWweAOvWH9Yg1wL5z2uHadqtrqLlnXY1unRp69jb6DG2+LTX1
FKvV1uXyNrvw+Fe02gArXzO6orENcDwK5TWQ5XBFlASCoi7uFjI58JoDxAvXYw9KLjZP1OTUHgaE
Y6G4L/a63jaTuDbi+XemWo/TpkRK8uFkbKwMGnauke9+q+P2Wh/NG4rCwE5D5ab7rjim2nxnSHcv
8va3U5PrFLG8kKD5TrEhvQz2bV8Mr8iErrY7kS7uY2mbB7OG90BYCS5cBXBdxo8zxvJ4hHCb54cx
7RqKMJ1uT8GlybDVQ3DMLTmT7sHq7FtJ1O6lmXrjjP0PExPCAfXOiobB6A9g53h8jEmf8l0ChU2w
Q6W9lETCc7RnRKccFPQY3Y0KNpTOw1TAdViz+UPnPS4tTWEskV3FeUo+qIri6752h2M6mNW1Vhut
X8q2u1fc2QyVeumplFoIXV2raS7akFUPqWMm4WJkP5d8fBrmtLgxq02iPWvaVbWVnHGVjHVl1rVr
qMb0sw2qyjuyVOdCn/VXRdbLywS8/xck+OJEZs59aidVO8baUgS91Qzf7dLIFn+1TOLXBdf6j6mb
cl8vGT8NUgnbI6eFh6OMTPJexnhqe5ZLwHh17sXqOKDQyLC7UBbA2YlAses5mdru5FLltyZx5H0O
RfiQlZrgpCwG5qJWKxCCXvoDlb9hK62tk85ZkYJqznrGhJvcRTArJ68cjPiFsGF8wPlekbocFliy
q+3rqfNGeGHfD1rcvYhhhRsEmblAxtJpUXZsMrMFOGTq0erR+FRAbER9XBf2FBYwo1g2uwESrVVn
e6JNatfaoU+u9MYSp7ZbmlMjM+f4T2XlZBbJedE1NawmzQnifszPbekOO3VsOFBPbWQO2SrO69DY
vlBHTLgkku7dtXTe00lckmhdFr92stlfFLwoYW7KEaKtq3U7txOGJGJRkz2KMhzHs9GEmkWBsaaw
I0hw2h5UNeJYsXKZaOdJhIpqt7s6tigONbPRPsT5kH5DYuDuKX9E4dKnyqFbszl08oyCPv4Y1DAs
Q7WlDaVdNPU6V2clMKRRHPW0KCAq0er0nPSx+mq15nQ9TKX2lOkTjnMlm/M7xa4jv87K9rx08w+9
nclacQVAVYQeBz3NDq+07veBAid/XzZRfy1NaR5mtKLnrovLM1XW5inLi+5pGHXjW1fL5nruU9fr
4iLyTAPRECjI1HMSVhYh2yIw8konG0zZ9eoYOdl5egnJVDJBg1X2C5v+LFMbtCdnguuOEktcV1OP
WSPeYNEpFSjW0iV+3NfFlaC95HbqKormjV6GBq9wAOWRKqC2Hg+52bV+ttiCvKQ9eMi19GPitjqG
EjPrflGTBJKKTRaaol70VujQDPMEjZrSwr5aUqpgomm9NUqkSF7TdyhbtKSrZq9LVTf1Xb1u3jNc
O9Szd45PnXQXLHXZgsWP+1NWkAfGpjCHNraiEAq01gIlHvM3faC9UVSQgbOOMi4PtPHK9nMxy4cK
GtGLsGxsD0qm3naNwgGU3W6HvRQyY/sY1nHfru5P/KlpCG+fUULOP8DquemcxoVxh+CDTDsbQoDQ
JACaJrBy7miVycEnv7HFRmnjjYMds8uYa9+12ANwTNK9LpoCYzdLoHEqUxos3MddnzYO9TWoFrrI
RhUQAyS3R3sMXCraz25B9kIRjhXqStqdWtu0va6GBapVuvUdmjFniZnIQ0Dq5PA4tbk0fZ2EAAaW
XdlPAyyOZYk5KOqjLoj6lDuksto7dEDspKoauxGwK3NyhdFNaexnqSmjPzQ16dgRo3yUJMP3conn
vWos620RmSgkNAKosbNmT3Be7gkyWwlahCBf6VssC+uXUmb9CS8MoSj2oKlvfscLKZGqvKnK7t52
1Zu+1R7xO2hhueZ3TTaf2MLdDGkJ8Jw5rWzVVz0nki7yqQraFqOl0RjQf4usClDCNQGWDRDhqI22
28WiZ4hHNlIPi6Jc9UmS0qOS/yicdjNR9Y9rpLFsOInqoap6z4mf4a/SOhOFpqUdxCYxR5ywZ/y8
d5N8zNX0tnSX26o1SZNGbjix/GKkPcyN0XhKT8DmULAE9vnAGfgxEuQ2uy0gt9PHDkwr4Xz6RH9K
5hnZ8CKK1WJfqfKbyuQ6WuWyUfU7dm09G6fiqWzib8pgnOOieSpM5/fU6kfTyZ+xOZMTihThxxbH
w93atixL83NWEUW3Y0X6ycpvhm3i7cq18Vxt6WB1VSk7RfthHFp8OPBmpdU8rap6Bhr4Y8mn73U8
vwzLeuwm/SBXko/tYt+PVXamY+x3PCv32miS/053TVdb3+xttSh7vSArh1C0VSvp6WmzW4llSTqG
MB4IQXTOhow9PiU9dFwwDLZUXsiXXDj1O5RRy+EpxzidTloBs8KBwUSfBveCI7r4SMl+fMMi7fp6
nz2X6IXQoKfHtHXRxaREC32inIUQtIGMU/ZC3qQMssmpuPrqNqIjARnceC8X9dVVl9ynX53Vuyvv
u9G4tXKSngCmz4WDy9uO5c810WhMXS342bF91KVG1fVSyB10Y8Q9dqP7W7l2mbMEpbXGdD+yuUEp
o7rA2uMnpVufSmPOQFmB/EvqtmO6JpAuHErWrFzmZyMvrR3K+2RXNhQBkqe1wyQi1d3aTmiOHD+r
OfPa2i7pe+FS1FPLYb5b3VQGjOE0bESfU9k9KF5suu+xPnUHLdW/MYo7IvCpv41VTvDrTOFIZN5K
ya10DYY4Wb9JkxATJdcaTkbbP2rq8JM+U/c6sm3NAyffh5Ra6acBXWSAqp7yU2rizo5SYadJp4QN
kW7iUCPhYbGV3ifoqkLCF5eZqdNOnAHnvio1m0RobVa7NW8B+HPe4lmTWj4Kc5m9pGt/ZUnMZD5G
+NH07kS4N98y79s/5dKbD3apkC3sIrF4QI/yoEudBg1Ky9dypTj0tN6GToHoKNbIIAgOkY6E5pFv
kgC+6KXy2oKfD8o4yR9TmqXDWtikSRp3ATagIQmZtXjXz519Q9LS8COt/TnONAeXfVwSv24KLZkx
gLWpeFVEM5/VQf1dYf/l8K7mKHRKHN8xmobD+3YMtVEXbP7zq2UkuTWaDClS3nSZ8cbr0vQSHei7
NAnhs9HoDlRBsPt3KaqcsgnKPMg+f5Cq6TMPVKGoOVklJZKESYIBwSNPia+rLBXcrdEctrGZ36gs
r/dCLjIgCQqJPNqEZbM+B93qCCZRnns+SjPx4HROZ1RxdAKY1PkYcn6pe4obGjV271pXYben6aGC
JOaas/z1qBPkHZxutPwRB4PPkq9yQJS4l8jIH2B7G2GUDWDcGr0+arHqBCTw29uUf3CMbJ4oy5j9
1qhYIBfAVHgIXtut/YqaYHHidMcioB3GMFaYoGHhGD6RPkfS6GG8oQHt3ObxFv2SCDAsMwsr8FBB
Y0yGNzvq77ZTSsouNd3PJK/9ahNSyFVwFuqKc5pWSBAi5R6wuE46uuaeURXgz5ZyzvRuIXHrUsRa
mhMJ4gY5IdfIhD88sSF5yyZOzY0hBam+aBcnXtL90qcnPa2f2mR6i2MyVY1IGr9MGzZVbl+TLE/I
WY396vfsmnxVted9PE8/IR5zSFOtD4uE5+NUox4mDmjyyYKlNTYcxXWlmG9t/BeexITD5nMCb61z
QxbFNfysima2VkMf6h089D6OSx6dGQetPb/pqTBDW196gOVKtJe9ModGIb7lrmOeOP6vgrgc1qDt
uYAoV+5wyrBDhXVR7zBeJP4i2ve0gvZP4/1EYEa2fHFTynyJAgJ21q8EVS8kE1hiUZ77aay9qwqJ
0CTeSEMi52CX5JWn6cyAMjUwr3X287jIxNf64ZoKiszvzLwhe87lECAbwaJTnIvq5arSYIZLNA9K
3T8oJtN6hnPBALYetuuUBA3JYGLIcYDOIJ7wCS5wU9NlZ2eaOAmcJEfi2vquK3WLahzr3jWVLNRl
VoQ0ztw2tfUupc7amsHIlxp748TilD4yQJ6i8S2D+v84O7PlxpEsTb9KW143qgE4VrOuuiBBgotE
itpC0g1MilBg3xyO9ennQ1XN2FTa9MxYX6UpKTIowOF+zn/+hSi9zWjEgpY1M9gf/WJv2jT6UVkY
V1PHFsLNVpjJzMQuXYpkMxEa9576BDxovqDxb+bvzOaII2bsR+I3JQBhXQcS7mhAC1sHlbCbMx76
QDKDYXI4aFZQWxOnhgZfmh50erUt+aGVunGroyjeWSoqb+VgMaKNzP7ecJMudOAZBq7jqLAdE+hx
o7dscmgF+3FahifATHlNsQkLtY74RBd4D3BczoFjYUBA/CQxfRl5PbGCT92Dh91LfDt2yiDipyny
cjfWzXJGALvSuUkZU3k2B3Gt86SOlAxx3T+NbVqe1Fhl+548hK05JaxiS+t2oDH5pm5ifxOXiwzc
xoAJ0XXWHT3EdCXwLadqaQfJbAGy+9Q47a0adXXS/EHbWrkZM9F322McKf/NJAxvb+edFRRxUoX1
MuQviyr1fR57+X6oE3GLdMPZSXRmV78xxZHgju6kEWQaJJhaX8qB75Eplf9OZORszLlvPwag5n0S
d82TBJfDmKbpsw0+uMz254KppehN9lpM8Pdtm0/MC4YupBYBbNI070v3EwfKQGU81x3GNdGorIAB
ynwHVp19ulEGk6k1E2I1q+Ehz/Uzg/ILGQNAIO50a4XPeF8buCReRCc5V/PPWNn+dS6Zatak6R0l
qBsDw774YlDqxSenM0fvxyzJEtxmLphbA/OsP1Z1Zr9LMiTO4GfE4OVAlXKjS0cEeu2IW6zw+zKy
VgYO2VLMtev46FBo74yauJXt4LXtfWdEmPdQezG2jTyXYmX0L85k/iK5tedowWrX15gM50ogna8z
DKVkDkZjkIyqdA5kIWEgFFoKvjeNxnHAJy6YR2/YTDrhIZGQMvBIogtc8r72XQNdb9SmcecSL7Yn
+SHbEsoXUdsCcdwprx3xxhjBd1qWD5Q46d/Dac0uUvfVXdSN9p2RiuTVcJuEqXXlqeNsZ/2THYn2
JhY3/oHmA0ieyvptdoryKQWgC5TsX61esGs6eRlCJGwDyivEbuY0XJQnzRcTFGVrzVYbTq7kZGSj
PdXtFB1GLG/DxmmMMIk5PUgNM4MFn3cah14znqw8cW889k4w5ZQ+w0LYkCCGK9QK0/q0fDsJYyxL
g27Kyy0DuWEriWQJhmKYPsshKUHftSEgrDnZiZRAOa+tusMQkyaRjYn+5MW8MPRJcctm9JI2GYMI
Npb8xagdxEWEdXx0UhBD4dfjLRVoKJbITc+GOeah3sbmw5w25c3Spf80lC41EukazTtGJNXZmIV8
sGphvedDb19qK/YPJNfNrGYCC7XZ4T4pj1haHuBwpjM7DL0X73Sb6EUoRsNz21TjDraPuc38qbcQ
P9b9F7NXESZpJ14pRMf9JNVygNgVyU1VKIBZlaaHSkzzpRmxKOm4iW/SIfBD6jVZjhYna1NUYh2Y
a2+9r4y9XWUdrA1SoGTdaDsGmfWR8Alnp5lWDvdiwO2iVVYLsEiZyDCQasTwo37fuKZ7cq3KO5Rl
aoQOlcWucCNBmJ9dHBdyPZgouFH7wyrb6RxHWXfp8+E3bJ/4fvZMTrsuszgGBKmve6N11VVYTYVE
xwOej7pIp2mCcMotldyhNDr6mS6epEm0MtEiyxDv3JYek6F//BYBvIHDF/YBIoi6Wn3inJsWoLfK
mxoUE4sNO6NoCkiPWn4CeigOXaaGIBDtvBmifIZ7Q+AhynTH3lVpzGYlTWI9hWH2T8qO0t1Qjzg2
gIydlVmaN2V4y65tK+0OVP53aQlKdW9Z2A2aqD8sQwqRrIGRv61Sp9m3JNz+GlIRG1uCIPuXKfO6
kPSU4lvz/OGg9UI/WH4Ol9LCVnTD/TUA8OG2b9pMarvB9X06Bs0vTyMszMeuaOrn3u2dBnrVzHQf
pkFMhk/r8yeLgTwYBprOWemTEZL2BSLbwmp7LSZN/rIalzyybq45SvFE7e9b0B7KBlnDbxqtI+Fc
ahu1lfOTRE/nS9dHZmzJoL0tjDVpNsZZ39ldZJ5rE31VxGD83Uuq7iebz7OSQj+SpQAmpcluVw5t
T8MYK+/OQvn80A/eeLXgpd1ZXI9jU9YNBMXZTra5iTM/kTaTscXnkNUzD/A6webWohxxEWB1nPCA
EMV0yDX86rZlg1uYs0BN8B31K6JhNsESFFTtSmdnnW+OcqcHsCc9sAkCPS714u+JgCqvore9c1JF
mHODH7z05NMGUwRqMmiOG8RpV1yWaUjeyVZ8mO0FVikj92sq6pGYtRw9mJeLz1J3v/SKsDWn4olO
Z2fa5hL2tKri+4xf26dMqw++VOXNh625ybvuiwzC6DODG4MHm/Griqm/W9P91adxfaHBTMOJ9mVX
O2NNjyzL5oXQzPHmkFLZ0waic1NNqpZjtcCOzHLIg4QXiC2WDVMQL4v5ovzpRwuhgHQnHTJHVaIq
g14As2yoQ2uGdyUpvt5V4T4mS/2alqn5qOlCnTUB5XeKkyRIa5r0fpLHDLR0UxYgIXQjvwQhLQmM
VgT7ma1t/QqQEkQG35LaM80Px5ka5jZdP/7UPBpwYlkJJhyMItRT3zkMmjse6RARcffV0kNPgifn
pwulueGJ4QsfTQbHc1Jcp7k0SQTr1amKwJ+JcOqcE0yRA3kiNeiCTTKfKdyN4WPnQOvM7sGSNzY9
6bpB6pF13mN4essip//m4iwfBGs5O0tzyHUjjnfjF5UeeC3kAxDD4Zhb7RdWc8xCPKPekVX4qBn+
bVjgYfgGGTzwzq8i0i5FFt3XmtOxAKYimHoO5mzupq3BKJ+4YtVeK40SOjXQf/uQmo4+eZkUpO49
Uh+rrdjpYORus6Ebd9aCY7PT02P6NK0jo8LBipIde1u0oxk4lWVyFcq9IiIP9ch6WZz53iU61Cv9
E1G1hzTpgr5JL3nF/1vEJjYZt9ZtvQWsKrZ8t9B0ZDAV5jXHuLmq00NTySMlLTw1Dbpuuy8zAUoY
78x1eLOgk1xqk66glxdmvvuRFbZE49WYosDzoRib2byRUCg2tT32wIZ+fCHEHUKLsM4Jcxd63vEF
egnSlfHedSBxD+NRat0Gy1J9E8/1TEakOYfunL23uvkq60kQG7mkPPDoUvejiAaGsgQ6Y4Rv2UGW
0ZWRmwlPeG7ftdqIQn9Kzo5IzGOPJfILNB+PSjK6S4g4W2xpbgizv4mSjdwonR+dajRKh2Z6VJlj
8/DGp84lQ5f43X1UlY/2HN+MqGk3kNO0g56jUkzVThozk8+lPYoZkhOjzVsVp7tFc14yu2O80X5k
Yv4szORqpt26VkY46XAMTUq+jdTVuamXO0IcyXqz1c7kEd0QYxgYnR4Ijm6XTmRrDfGTkyWvRcU3
kQ6dqPtSluT8yanut5k2nLUpqzaqNKetx9mKCfOPmBRJcrdaHfptrqskqFkpr5VM7olhBXOCDAtd
fSHLZL4zPNikjmluF5OwW7x1bC/9mjPz0RuGD/Dej67n1Dbky4SxMZ1qVbF5gEmXGs/0IKfmKkT8
qJZmP7Tpe659WXhech2rxQuYqO0ayku4fPeGN20WQwvMOPnR0UMRNQwq0b4TLf0gfI0JVx4I/3dr
vcOnIjhRwlqcwxy1bT7aIEa2/Tla+U/SVr6inEx3DxJTK/ZphqVX0oQTt1ZlyyNpeR8l98mO6Ne7
+XfLEVtjfJ3XxZPDe4AWHwmLRpTInC/tE1K0M9j19s5TNvWx/mhjQbV65ZGJBYgujf3SkYweJ+ds
GMaNSzrxljnhZ02PDoVlT9F9Z7r6zsFqtVncDQ5EH3ZZPK6jCbe315jsbSLHwKr7h1pAcBD2jiT0
b7eLU1jVtIK0W9MsPrTqzTP7rYlo1nO4oG72hGp5zfx1dVgKZIYj29uX6XCyqnmfwVqA6PO4LNGT
Bj0pz5JbP6TE2spt6UyoFc1rNZlQ1J8hiO16l5OqJaM7ckmuUcVRTUvQxG5gG9DShZ1Rs+BVakTT
XQlDC6bHVKavBaO9LPcPZoISN5M38i33661K5zlkrnH2yD6RSb9jUh3oLWW2FJvWGs4qt49lER1L
KtvU7mkFYnZy4sa0+oNR0XlBxrsuhyIbdraHjBpDjFSHkj1PlGe1t3W0cluK5ZIkTwRe3q9iYGa9
QcNyqvnS6+0xRXdLqjiwE+MHwugYybHPr8V2ffFssKYGhJ37tYj5a+hchgTLbr1ucdeGZlRe8BAm
l9lpA6finGAJdKP2vX7HvHDCWIvDOc52euW+uGwpuZVmuGPMgUzGB90pT6LsfqFwOJuDCn1y3tc3
dgUxx9P8um63QJx79putHzcBbtd3IPQbwjlDMPYwx9HDd7JD1c2Hwei3vU56uVWcwJx/LpF1APAm
qcWyN3WtP2Dcvy3YjfNpCu2MUzkzoRsBx8ycS7OeBO3UngmHKVlZ69Wue1QPPdmXKZMMmMDdEN37
VST59jIwGA8UsXzNG/vWTNF1wTZKWILBVQMk2NxQuCowrufEtR5pa16QCejsCtl+UObrmLWHKc0W
8IL1KtX6HQRK0hgsHXcdN5wh+2yMuLQhLxU/IXaQZ58iQ5i1NrAXWO5F3sHU1U3isUQA7hNWCST9
yj+M/myx19ck8ZFturjJTcTeIUujV8qQaxQzreMP+GJoeomzYl+0aYrQPSEuT/nGdoQXEjY5lrZO
feQ7rFSyjDO1S3ddnXo7rbQfCfA+l7qiZBWvjSCPZhybnZzN77noX6ql4oq1d8WQvoiyOKPn+GSc
9Sqb+sWIC7GJlv6VDIgDG/hdreBFa9hcL1Z0ipTxm1Tj3+SjPOvaeJv88bm11EVbVFhkzr4ozHuw
NRArObRnBDb3puGZ20pbQt1dOuxfEFSNzJnXrw3SCuttsC6O1kIzSqiAo3VRpRJO/hR7DCZGaLG9
IQNl188QCZ6Icn5oyUfcNhMipHTqwyzVLo4Q2mFk9DyxwSEGslvEI4s6E0F9nAqwAh8/eh+bopbn
jWzlx3b0OeWwDOBU3nZRDeePro1ZHlM2M6axSvbTzLjDK2CrR6ZRwsriU7xu743FKe+jK/joMzy3
w8LxpgPToAaAux23xswwmgGW3pMsxuL0eoY+ej6cHH16bI2eARr1T903nN7QA9sqF/yFArKxfhng
tbL7aq8+gjdCOE9+Ll+YSVBI1xCHDDZw8I2nVpeh3ZmfLSIKtiRBcnuRmOhX0s9O05gacEaZHVDZ
XHt3UcFz3sf6vS7NR2FVnMOjtady/44oiQR7TuLZPdxhusJqjWrv83GvYUjQE7eJtssRvEFW0FYk
x8dCNGSp6GLND2YIxi7REROsz2FN8lITlYe8gU2gXLHis/FLCrkcJ8oHYbW/S8YgURdTlVHMtsZ4
TxEGHd8YTmPf4mmjblGZv2paAb28/5nxTtsmHVVVAb5V90OT4EMxzoErafK0dPgtDeY3TuYfjax7
XedFra0pOLNM8erxu048+FNSO5fjcjJnYyWHfkOSDPOkWcmSoamsQ2VXNw+mPnK6dd0ZVbd1ORD7
dDwxF3yy2fUtTtT1epekSugePA6CYRvtycnf/IHjLt7Xnb/1WQdcfYpNqCLDuCXweI/Dwt3qtrCW
k47OETJHN7+07olsP5l1/2xMyc52/cCGOwMLAHa8G2iy2WrVGIwISqa14j0JLXqL4NXBHCKE2x3U
k25fCDTG1aF8Zxi6m+Vqqu7c1zRfIIZvvJVs4tWyYxUndyW+pQitqvGUMJKPnPS0Dv7hXkQKiLWI
nhpdbRF4BX50xLIix0CiqOUrlO+j6LMPJOOHCB5HxSS5UuVd5dr71r1Fho3+7Etl94lNyFKFRLBj
gjW1ZuB08Tmf/S3WGQ66i2nxriOlFCXrHncOPxWh66p7Xl2XWb0ufi4+Wy79KjhYy4EPJ+Wxz+5i
0UGWR+03TtXzwBGZDPU9vxvrJgKhlQN3B+C78TnaTSNhMHOsh3pd0Lq7gcdW0p16Ww3MhwGewjuP
tdx0MBji0K+aYVNEFZyliuhvngCbo5yPztzyPTaRM3H+ELx9SPr5PsakADLpDz/RH2Jr/Ie1yeie
ITIFrmqf1/9aehmWbOyMxemOOamz/Dd+4ee8gzDMnwZlUDtP0giVW4SDp59byzo4sxV0LqTcWnsq
TO4nD9Dg/OhXDhwCk7W9cJ5XIxWbGqsa6lMLE2aVFZlSXNLBO0UNsmM70t+bqtyL3g+ayj7A+Q+X
qcQkVTskPEIuJbMDtRBJw1PBxjJ5NJZ4kIBxd7FalUIX6d5q670cLszDt3I0N4v5w4yje7Ipw9Fh
Qk/cbfUDiGA701hq0bEV9676zRwAXNTFHv1pQbYEpruF+RpUyW9cDgMUti8Og8/NknVgqv5OKsSe
UbUVdF6+aI9LSpg019ZRv1VzXQ/1sYkCKuOEVNvt4nKCpDyp8/xmYnVlLNWx89Q5yg3E0+waSaOg
qeT+rgHUCaoVQRIz81qmN07uGXd2voSG477zt07O85r9gFqWaB4oPy24+fpEOdxhgrcDxTYWSQpb
ZYuQeF49QFxSo5GAqcgsBfpbl20jUvCKIuQn0xXtrtDH38PK3+RyZLoF8hqHlo9qhroh5sl1DGuD
dYqNRyhsp02yDhco1raz5opdNMShoHguoJNGEEULHjpdMAxUe1KtwV/rvQ/bLpR5OzILqfWNnNnM
XJwoyVpe0Gb7DM1TqDhUWWGa1Zhs4qdFa/jalQ5ECXjR61bm45OKZ37omg4KBTu04+x1MsW1rMwr
f8hEIeQkRGBxF5JiRWG007oB8XDZjGK7Pt3r4PDEciAVRSBAR9MTxL1z+v4W6/YzFpwFkR2e+atw
GMNEGMAxrc7ZWtdVasQT2ILO4gOyp9efV5r/OD7GzgDIJIOqrr8sT36X1spEpdxuGeStG1504Zoa
jbtsHRCh1dLHFRLoMhewZyDZ+rr6LIpyOZgjaeFJ6cLub3sT0U780Uh0LrHrPfglzD/9B8nZOuiX
fj/HBPlGU/qms2MTrjBB1oLTkw1CIOKqzoQ6P5Y68lPHfcwF03Nf63+7eflorqzWVP8xL9axABn2
3mzzVz6ULJZ8N4igE0N2tCjTtsmoD88DiOVOG+b0OV1wTiOivf/pzelC37jAapobhqAzTMPCcbpn
gMMslCMiVDNRr8YMP2iyzOZAYttPxjMWRDA1hASgFp9L2ywvNQw4NMXNTL0Ry3vLmawPhynDZjZy
9Wm0cfuhWZ3HUCnXYdHEa8S97Q/tg2ONwAiN7NMd6U7zDgJMu9NncuDJDhiZQ1CZsAB7xka4sWdz
ER8Wvnk45U0Kw7D1smvMnPagyimiGzd6JrY1XZiNl2fEnBA+zGKiQF+s9xj8Lwu7uBY/FzEQ1w3L
rdk3mUt6Xm+qO7hC9vPKUuAMmplRGDFV6OJ2yRbUk4mG8D6HlK1TkmuHdT8EIih3cZWR5dB/kG36
04tihOSSunTT9zGet04z/tZNgu82TeYA92vkcFl2WoGn+5DfWbEiLGs7OxZezNBU9NgAbcwYQHlb
+bn71LqWcS6KmhPcjvMDfCcYY0m70ldmT2dfS2uyIWYj9Dy8rkzDcDEzH+xL6vXTlXMSrM1N5a1r
FvupnYY0yP2Kgh2byaPnS/sgcpIF13d0AUkf8ZlXkgAWQLG3xhEwADg1uZ81uw57dql4Kt7om8pN
V08P2FycJsCKSo2cUblE1GbyaDRwNJezLutXy4rOq9JnippzRQW8gNCYkkrYhW/nG9fKAxqvIO5u
Bre5AXEAK3jeqzuhwRuK4/p8GpX9JlpkiNqwR+oUknsU2LoXrja/ElES6F53ph8/jIN9FznxWXO8
N0/qO3RxoY3PoZbHD07tMCofj0lrPknHfUVtcBCWcRGqOAhHOzqUbMugfa7rboUIfMibG9MEZAaV
l5W6FglpqUn8gfgAdYTPweZn5DG2CdUpbeOmY1TEoSQDs9Dte3NgbmGO5oXIjRN08CJUMfyrQp5Z
4j7gW/s+pNregLq39MSYwwI5QlSHGOPGddAl1lPhJdiDmfpB2WipiW1wCu2qjIye1LgyoPgqWub2
Ke8d7EKd9Mlpj5yV9CJW/yub8XsYqmdyWx7xJcVmw7rlWfeFUcx5GtRLWUxYNVPOwAS9DD6aD9wb
UNx2YVJ0N0gXEPGcDNpiFi7esMcGxN+2sy03CKd2f6/AhLiPDc4qeOVHXIcf/g4pcLKXCh55IXc2
436/Kl98vXkf6oIbxvOelsQpZPPVW8+Jqe33Veo9Rnl/WQsh2Vvz1p4Ukzzg28nVP9e/Om+NFzHj
FVbY78C1e92qXt1u3f4SdVdGSIeVq2FvY+gnv61/RXb7MLbxaQTtZ1oBu6JwYT+xPmbr2jZwogxg
Bbp+KhMcmu3vmStUuPJHwmSWdvPBbrv7QQ3wjs0D0kH4CZYGmzx942pV+F6YIWGHYTSagVqyl4wT
Han1oWRxrE5pAuuSkgk5/dWAkE18ePn8lHnFsVfpS5RWvyGU1Wz3xbHA8WymG4SIdcxdum23eDAU
XGf49wjhfGjydEam3/xs28kI7I7vn2QLmE5WbZnvHbGr267m1W6SwyHEpd8xII7gOnAa9QJYhk7S
T7s7F+pB73EicyJ8NV7PlHJalR+IXDfGyK7ZzW/D7N5psc3AEre1eNwJT7vqSv0weFZjOkzqcRwJ
tJ8rBOPkmHNocK1UdZQzATYq8mAn9W+jih/LCP01VJJbo2EUImaPhqcXB6AhSMZt/VkxSsd6Iz8z
KVxOlVk/qAYl3pQbkCdyklLL5EF008lw1RusMcrmtr5x8feQNpKdZFTzsPrTdkwouONas2mWJNTH
xt4OyB8YTaUw5RIa8yX5Vrb3oBLA5wXrKllVp240fsCQDWtZPrTOJyXGukjz7QQrappTRgfuaTS0
X6iCXtb7iSruUWNvg6fVH6QNS6XM3Zsly4vHpe9X67T1ThMVYT92bn2fyumHK2nDNScxb7bWv5QC
n8PKCdZ9KE7J3gXnMVAdl9J7T5IF+bCfHQwdwm8r5c0c43cl8wukkOeird88dq7154bLBBHrTuC1
tzqWN33N3KGa7lbtLGT6c7RYKB6tt1qkmDCsCHgPaOM12ndc+6GbOzTGyLTL5qy1ioVQGVfsK96h
W5c7v4bZKRN5SslJjpaEx6lU1iauNExetM6Dft5foGiiaJY7zZ9viZjDpunumnja+ku3xm5HzTaa
jJ+65fgrpQVPgqgEO0S8tDYus+d9YgTyUSJKUml/VMo7FYb9WBs81FBNof6z+VsdXC7NXx5A+fe+
UeV8/+SgfC4ww8VQqhSpnYXwk4qYYSycS3uf6wmeXfqhgT6/fqrTVI8AtnstBnYp9ThBJW/d1ZCz
8c3EosMwEcxZOEaO3SMeWfBP7f7aJsm3PcoHF0NGt8mDyRi3VRLdrUE5ik6jkk6oz9lxyJdfMbZs
/tra9+LU1iMHz5R9GVTgZcXjZyaUbBxZiz8coa6JTQ2f1WS2mUXpwctdIOSCIV/in91ZHWPgem7c
rUoyoArXo5Covd/Cq6BPymp4XroIQYvdoxxLj67ZD3unjQHS6pMxt8W2MyHH1cZ0TZdxM3XWHHrz
kn97RndntvGeXe5blPQ6fWteG3w3N3CXWxJY+3D0l1DW4nEZvIzxlvJPFWr1p6qr3Rucwxzby5lx
OEKJslqd46voc1FZzCCXkXQyRvSXvQGRnsrIdutHKx2+1u+A70aYau5dYsAYIYDmZ4Lyh8p7ZB3J
OQ5SkoeXzryYHgPT2UAU3CVTMMfJ0XGW5479wjaqFu0CvKgGqyfb9D9SW3ssyvGIpcumrF0GfOIS
8/90bXqUSSqYPVB2J9WLm6XIj+h35hKXCrUmITCNwaoANkibp9YO4qULmmr+goa/i9P0fpD9qUu/
GkiBqLdXnX4WYuNxWXfUhe1IwA7I2bfdsd8rw8esHVIu8Xm3woxCFNOgUWb2YmnFe9xYL9VQsq0i
dDTkgY7oCin8pJeATI58w+7gfkzVu1MyaFo9w0OvYF2NFgn1evXRRtD3MuceLd27XkRqlybtQ992
l7EH4FBxdvJiIeiCCzfMulzfmx0AeeZYxKLl59aFUzAOnKZRT0USzes5mvpPkYhfepiyDFFHfD+X
e9kIQoc8koCBSZJm0fZaNb8lc/KqJd65iIZgGv1z7TTPeb+8IA4CmFk4huFwtIdona4ji9g6WHNt
6rx94BFbuc93XoWdlw56JyXEUGhl1ZM2yHY/MGsOBhu/kt7WpnCocQRa1EButWzwLor82tnHWkt4
SdQspwhF4UqbxzoI7iT6RN2O9q5e4smiDcBTM4Hgjsu1YfJboIjkeFvoqbdorxD2DMuXK4E9Bkbr
j1GjlvdY+eiKLBsX1Wl0ObAj+yShcH3Xthg//b5KA8uR46ukU7khy54PTp13p0GOIGhu5i4rMHjq
yRo8JN1iH9AvgQdGTEH3jl1GgZG0+cm0gQrsvIe3OURjc0h1rJY2cayGADECxkczw4qqz1AD0am1
77miCqRDtqgnOyxzTg2aB3rGAXWykaY7f4z10OsT/ewza6ceKAdSJ2V8bMDB3hgz/xqcoTu7S6O2
dapF5yzHKaM2AD0WI06fVNWPd1OP7rQpFTyysh0R7rX5Ph5Vu6cOGe9SNpuTXoHD5yUKKb/0L7RP
are4rnZlKilOsRcXGO4axtFp5bO0J5Ix/Fy9N8QJbJca4ptOvXFFcIVDvNRvs2gYOvdw41pGI5t6
xH2Ib07TGzn1jmUGZ1x3vG1kgJolMa4e7dhkl7FAyEADVvzQNS+jklbiqzZcnVvvdTC7TJnupi77
rfPcbpiITc90Rvi/JiB5no9juW5j5VXDlN+CQnQQQRKQ1NLLECbC42nW8Y451vG293qG0zpzuKnB
KTnJGBI6Pshv1Aj8NgzP+UT7zqPfZuMhxrdgOy1RerIxMwjbdMyP1Yqnp4s//TabBbRSZ5uk2Ei8
YF4FJI1P7AEaIJRFtUQconWDi3NRhnFMmizdAeLtcKrteP5BTe1uNTt6Q+kDAarNxTHyYMhsYOG4
cA4tf2c57YcNYBeU3KMdFi1lsrF8B4L2XLoutCfs3DKpJzBt8R0wE4i9GZ46YWVjxg07lMD3zCwP
RW4+6oNt3Xw0GhttoRtw04tl+aQfGPEnXj/PNBnIYWP7tZsBYrB2g5bReNne4senQsue87x4Hwzd
OmRyTfFW7WM+Wp/2UPbsjKhskEthmhU3r2IyM3T8evWYmxXxAUuq46ZBZeY1bsVynyA31rZFup3V
ett/l3SkWmc1/YPZGLdkMQLPRrQChgMqeIjL5r5IkUwsycMCxd+KUKoyNaNvTtoY1+Z8+++NgAQX
Q8F7MAxxvwJD7WR/94Cv0i8/PKDWReXMzqlK5xV/ZQUgAxp3U4nwp9dke1UZ4jK0eK/5aq0k3FeB
hHOjLNnBe+TQjU3wc7tpXpIGvfiKFfndZS5LLNaqsEqbZ9uv8SeEl1MUWxytd3BYX3LVr/ZHwSST
QMZZkEMkRg6uPtyE4SAS9Nv/3Vbyv/DWtf/kLGp1rte3xlA8uH76orPC66R9/+999J98RHuHsnFO
Md/ExuJjmpCcmgU60//eh//JfthwiaWvUeg82GlZr3aJOJ7I/4fb6n9lxPgn19BOGxuRp3x2nZao
0iIPSY7duruMp+8fhoz/8S/ptt3f/pOff9YNg4k4UX/68W/PsKPq8j/X9/yv3/nXd/wt/K4vn/hD
/fmX/uU9fO4//93gU33+yw/UKJTEt/5bzo/fHQy9v39+/F2vv/n/++K/ff/9UzDO/P7rHz/rnrqH
T4sxFPrjny8df/31D8O1HG7Gf/zv/8I/X17/hL/+ce6rzy5J5b9h7fJZ/fo/vPf7s1N8kOX8xfZR
xmMMRB1gC9xVx+9/vGL/Rfg+nD3bN11XWKwsrMJU8tc/LOsvtuEK4cJ41F3TXM14Owhh60viLw4f
Au4ghM3uZJp//M/v+PAPO9F/3Biuyj9//jcIpNzjSnV//cP2/9X0FR9HX/iO7guLEZhrGvqfzF9b
EgYw6crkiz1kj0Iedd9+U2blwVNeVRRZ8RNRzBfSddJRPehVVpoE/4O682pym0nS9S/CBLy5hQdt
s53MDUKtluC9x68/DzSzG7tfzEycuTsnFFKoSTYJFqqysjJfsxUGqYaIFGW7qAj9pY/SBI+t5tbL
wA5HY2YLMmWqwbeN5OVzE8ra6iwqe1BZq6a9L9vLSPrlJ/n8Qyut73wMtXuLqAzAAFYsxa69Q9Z+
Fs9J2l3koYpUlUIo9jrvKrGVqv/aO4KEBLolOlM/TqFQAhBdpO1nVSUbTJrxTeoLKKrD0LgkAz7C
Ki14ox7QzgQYd0twDJseQgKcWtArTLALi2v+XsTgmRL0DjYzb51FKn4cf1u9Pi81+Ry4RnpPHdrv
Q4buiW5ZaErBDOC1ld6C1J+01slpiZjll1pShgA11MIHJHyZqQHQWad/tSCJyRuhk5N3z/QAXmvr
M5Xo7u5Net6HjupT+0WydF8srB/1jowV6fBAr3Ey+7OQIrkBpcemzF6Ghll+AMB+mCR31KTAc/pW
Gp9g935AWldss64uViy+o1mDpM9Q+Sa+6N2+f2Rb5gxF9zJZ5UUQzcGGyYvMF0BytE9Eewb4Yuyy
BUCzvM4NrgFLrH72DWwumVTK1tuCOqepgkfjpDp0UJX0iraOWfyWzfg0renuiOPBmldnaNTNpwAX
28204kOlj+1osK2HtHlJjPm6tkNH+jeCTpShtarCuYZi60xD/hFXiStlyw8+7CODTgZdSwrLNgmN
3ng2SPtQ3DfApTykBiaBrLZqII4ljTBYXJglxI60ZHPUKwlbsuSnGeljte/gkrTDe6zMf1O7fG9J
KUz0U7dZBifdIDc/vzd784EhNTjLffsiSzUUPYvZ10ESsTW9Uv3UzILZor9QdMw1fX1qu+8iwFTK
cfX3VTa/Ix17rXD31cTqp0B1XOq/wuzr/zw/zIC3hgTFt/6l3hLqFIgmylgu2+kofyb0pt8n4FCO
Mgs/pUxqXG3tn+dSYkKNV3HcTRT2zHBv089JEujYUn1b3ivM9gD06a9k8Z+CDjJ26MvvVNRHJGsh
BAMzEfxN5vwkCCJM9ARNJdTG8nH51PRy92tBfc9UWq3WpgAM67BfWEdv7oVDmMC8GYMSFiVGdVI2
6MieF58i007tKt2u0MrsEmt3kvZp2qlswMq+6ML2Lq/PbT8jeFTkv2NVOBXIPdmaoL0I+h0jRXDN
OlJq/fa1EpunwkJfs0JQTq4nXy9Tqg5lGi6y+rFuMX3dZjn4DBSpuDPSCRtsCXgEIjMtqJu5cVGB
QEt8Ne5olz1oh9X2qgxXC8IWUjzJAJFqHhzQ14A8Ze5kokDVs9RkAIzBRcBUN+juiJGgqSXfk46f
AX9aM9bzsLTf86LKA71eEP8EDLZK1uSpQ5/aFPndbJ++tosWyNlkujvUqETLoqY4yp/0CNPE8htj
cFczSd2kaFW3XevvEN1f6qbl4Cy+Kah/DAxQ3g1fa7F6ytTttmvoK9YzsLpqQTqsvEwN/qjksB8Q
s58LSlBtFX+x5PlTVUvQzKqCWqOB08eAKXMnr/ABuLgaJGgBUF5MTQJnmX0YdXKuUuGU9u1LpS/f
hFTB8Hq3kZh7S7L5MdbFp9xor5IhPeIm+dzFR9OUiaNVTcGhv3sq+txrW8PEIATIylBN8G6WSK3k
l0asBreRNRrJyhQO0FtdAZykX+604PL6UpebYBtkkQ6an4C25aw5AdwoKPpiVhSCWQFHSpeKLouL
EORLvxFQhcozcxnttgzYtPTY1OJbAntYmae7NPN+Kq0Mk9oxmozcZbYkvuUcqHI1Q7xfZ6hR+Qfk
xYuq1JFisE7iCiDFgOAFfinLVVirO4bT9q4DbxaSugkNfbx3+/ycdRSkykYK5FWlmjfFX6eKK42b
ghfueZC2dEaXHpgCj1rj0gC2xgbQINMGMa2+6DutT7rqR0u1ekL66bJbBFX8/5j/Jv4fwgH+TapD
8TKNr5k6SpccQLpBeS9BQ6PZGchuXqrgGxEBvlVdP6yCwWu1IcFsgZCb5eWlB3PcFHPOLkVqFw/6
6FYXlPU/hjj5zK1EsmWRswbFxDvS1T4H2a/xWmNUJL4vyfKO4lykqA9ESZ1WjAe6evl3xIHwQSzN
qBsPMc3+wKWKDbJZz7H4a4Mf4mBnSEFUyH7HphpYsRYZaXuRDDQX2v2LsuaR1ypJft8FoKfkDUrR
z9Dv0Ffq0EPt6+eSYBQUNJDs9HkyywF4LRd/7ECyuAuOKOzvJQXDEpqhq1pAn6okR0eJIs+K9Hlj
cgsgq76rfRakYD84eKYwTpYrWNentAVXKqFfj6bADCIDXEOZt5BNUF+KB6Kv2nH8kZFpg2xmp4I3
WHSpFkr2AfIKKEW132p9fGdngMgm918LM/kQi+Z78WqKMwzJWHwwUlhVFiOKT1UW9i0DXuhY8yGT
Iin8mlqQHxQqB+tK77m9I8j5yvgGoBe0XLbB/Cysd3B+gs3hWHTbTetOOFJ/GYV6dee1qgJTBEC4
quNZyUYNiZ83PAUQxUa3wNVqLr8gmOsAK9xCaVZX7YlWZU9Xu0TqSpIETo3ZK8xU+oZZp9hlSPn+
ougc4ja5pGMH7hbtRNZbsvv0/vOZzkS8nzRQXW6yGT9FidlVaFrtWcJyEUyauLpaSGyl+m90XP6u
Ef8fnRuu2U829Ob3+NdTwf86SPzLV/0/eHawkDgBS/LvTg8vv+riRzH94/Aw/M/Tw3//9j/ODzJn
AW4oxwRDUk1VIYH/x/lBVv6mapwSdFXWDFOSOfj94/wga38jsRcNS9R4BuUXLuYf5weeMiTLMkVZ
seDhSbr6n5wfOHD8EyF+Xdf0v5wb0HdXjWzOlWsegeI+DTfhLoSKTZkNlv1VPh0/qjfzpnuI49Iq
dYxwO0kvhEDpHj+yGz1rD0WyL1sYe8DEvfy+BNlJdnoX3ZxL8aOE1WEr9PspQkdqMJ1zL3FXH1ae
HzuFC1zN00+QW7w5VJ2J/6+uHKC78hyfZA/65RnmudOF3RlBegdu2Rk2YARSwNld6CUhuqEe9bJA
PXVBEeTu5gl+E1J9fElOiiu5xW0IaBvBkHbbCBiED175ltxQDZZ8xR1DTDKuywFRt81LcTXC7iaf
jLseIKF0JbOJVHc/lbcsmsPWr8IhADPgCeF0Mk/NI36CbPNSnKxbc61CnKXC3sschJIj8OCecNUC
w4kjNCQpzlfX9F4CNgL9xLp8i58mlcbGB3TpSPWgrPG2CJDbvyJvcGP/lazGgaToZh5npN+6w7j6
ILz+XIbqSSHv4HaB4u4hVclo8D3xKb6sJ7p/QeEJDqWecAroHfiLD9DLU4L+PLlS0If6t/48uKDV
HN1VTsXF8KAJBkWEfvBTHc781vJcPVJ/D6wHWOAhMv30gfS1UwTVaQJSFbAhO/ilu7MDmtHOT+mJ
Gr6v/JZOxROJx0/r+xg2XMfg9vb06iTO4o42RUVPO6ET4ev3JlL92J69ImhD0a/cNETy7hHft8vm
cmby4aA4tAxd/Z4/i5fqc3/voFLMcDsdWHNUOPsb0djTbsrNug5R8dK+1V4Xrb9Ff3TYyNyKN8me
0vMcyCEIiQjoiid5hZ9f1avmlkGMctSENISdvRhPRtTzaSiyBoqDgTQd2FPmwusJMlf8oobtCR/J
L0JUubiBcbGmN/5ETok/UCCfq7MSTaEFkVhyzJv6LD0xEwOoUX7pdawTkcc+p3P5Jj2Rt6Gdw8nz
YUScqsE5ndRA8LN78YLF2UU+lRcgpGfzOb8arID+kkfpqT6p5+H8PwLUPykVSKr4z6prx1r/izXg
YmSFrCggyzpPv7JvOI0zBII9ul2IBqXAlwMI78PPdui8usAUHeOSXtSgZpGt7sKjgvsCD8qHCM5/
M3+x38ks/M2r7M/aqZ3JRjvBiYPZhSPltkF52kJgzM7ojv7st27MK0Z3db+bgR7Q8vNAtdvg9byB
5YxMgF8iuBriRMqPPOHCT3I4Q3ozv60Hkg817ER/Kuh9kzkYexQobfH7dCqj4w2HUPcmB7jZbfVB
BTgpd7vzBv5MXr+ezYDqrk3P/s8DxY/RBTMbam7Dz4gBRcWzyhtBaQytsPFkPiaPFmflyx5vjrRx
lEdcnPv3L4JahQuOzi88igQuZVl38vKI37qCGnZQC3oHy2DLjurofJmVQMSgEX0UHy1zvjnleb/5
kb/y/owrdFwHXJ8nBuBqGU/JrbyMPxTsXfnE+zHcIBqEp/It9kwPqk6w/ea2OGDYnQ3aq528wDtN
34ZzF7YurhGuzsiRvjt6VHGfMxtkBAG65nZaNjRUP9UcyVUdBGCCkXu7caVItXqzC0rF3hyBO3M8
d4wZJWZuZuInTPrSO1Y0qZ692IWNbC6LxYhq1o7A7W08ij+25DZ8SM13wKEGhr5durEbR8fXOWL8
6E/nLcx8fokPigMGiFeQ+zP1mvAYvDrav5rX5bQxHMhX+ib3nkAYxEF7SaPh1B0T1dUD4X7cacPd
wjqwmLCoV/h9UHq981Jx9QJvjzaS8xufEtvickEc8ZnVn7HQbKSefKDqfwZ55OIL/oqO7ImE4gPa
yYTlckJgCoEe6uFIOMnc2EN4/QxC/Qz/KxzCjXl8fJbK9nSskcSlEPFnYko+dmpcaO4AJNUdISod
pgYB3WDlHVOivmynKSyPmewgO8MUSyOyV68PoMO4BEyndWiFe/vX/WsaNVC93DToQpw6Erv3DWKU
wfxWA/o2JTNPJJx0H1akRb0vs2blIA2WEF7on5ma3cxAPqEbG/Z+GDvL2YqGEC1DlsPIS2qHXNnZ
CdMb8RMwt2sRBkAwR+NP9Sqc0XfyBGLnxJDSKP3zVTkJuLASuPaFjwBl4sqM5eYxogFL6mG+LQ/1
ZhAhsQtxpWvlHuMNnpVpV4Ts2y7vZhcu2pE23VWH4O6jEGfXQXmMh5Pxmo3v3xARzGDhviw3hEyJ
JSaTErZKNLESEFdjIYPLuezMBZg3ZAPmVfups3zp4AWml7m9s7ntDyFoCGu4rBAPmveF5Vh5dM4I
PIuTc29A+TLecEFsw5e5U2XExuuw34Sxi5qzb/E9Ez5bikzPchuXXcgpGWRgEKfZFU/Kn9hGHfPP
4paIWPAknWO1bngn/YkydcBKdRQ2Ttwu+Qr9ZdCYJAJREyUdB+Eyl+OeJ4F/ZBg3IklDIFu8+QJ/
1kVDw5bs4jn9bG7HUHcnBFId0Fce0ZPnW88ilzCD/DUmN2jvVdCxo6Yuos5kC/t516/1vXpsv9bQ
8AZ/9AwPGnfYh0QOlnocSLzMunH8nc+kU17JOi6uuAKADPMp2bnNqfarU3FKTk1QboCq7PS+nrvr
cB1+Aam0N98KdBttvoDiRfVW+uSCIdfiCzZ4flv0mWA2IOOgc2DeXUnn7NKeXOpBQetn4W5DTeRv
7ObkQmi1OoByGBacWkisOgeUtJP6oy1+Ck5CsmM5rTc7pt163CB/u0639aI7uY/Ch7d7VjB6pruG
rWlj5EL8UEin4FjEjnVrQyVAEIFco3DEqD1rtxhvBXvkP+KL8dbp+FZ4+oWWppf6FWiswCQH0gKo
OKQvdsawmK7l6a8zwSQCFR81b4wvE0V15ftE+lSfZdT86RPa2ZsaUdQ5K9/VT/NVfcoChofX5i/4
H0T6t+yXdevP+lMVYAXgV4WNR0OCfZCTPMDieH1YBWyRpyqgtgUM39a8JBA8xDD9yjGchIdjEj1K
3zaFVDe2fyI64Oi2FvCA3TmD/bQ64w+6IGj+Usq4YH/RkJBNvhIsPngS7j+tEbUL6QNgQPJdQ3OM
X/uKEThqBMwT/tO88mIXXAy3Vziy1dIBLcn520Er3G2iI4G0/tw3izcc/PyHup6F79pVZwIKcF1C
sLd28koNV44Q+9+D1G+c2s2/ScyHnzCI7fgnrBt/9X6kf4ICMCt64bbBNRqO4YGQsEFOkVW2zN2R
n+DquhNZ6GgDDGFRJaxxKnVU8wH5kCySF9N5CGRfQqtlB/ePitrvgbA6dg5GA7Daklf5ZxXho+al
1Or89ffm9x7IDEZRcmLEUcgbOz4BxX8bbW+u8c9V2FYAUVB4yD6KCP5xGaO3uPlgI2v9XN42eAh+
w+YG6ZytqSWsYVXrtCEZ9NXwmO2E9cTPPWr0rAeMs3yJ1yC9EbDncOOYu86P0VHYaLl451g0LZ8O
EIbLomTks3H/mdz7aXfefoO940OO4eI22xTkuZyJ/PTYPcQvAjFKt+cTpUMbZxn2vD8BxUaYnO9E
zZmA1HIjj0uAfsW+w7JhXzSI/5Sl3JL4PtnCOXfY1Miia4KdC12AbdQ8vgeDTv4cAJTkYicXLyW+
CRAn90gHLbd0MvZD0+9eG4K/FcHfCLA3ZnUKwfFKtl9nvcOwddTQOjGPXruI8WJTWrzhncInuQeS
muy9uYeyeNg6m81GGhwHxzFIjzDsHaNcBhZBmbQAdqjd/MY+2hf8lg/KvYW9hcTF5he4YBIpP43E
U3ZDePjY43AT9mX7B80uF9VfErHUa39xRmCHgUXmCGQV/z7/VmUO7e1fHQJJv/9qYmgKa1ZteJRc
SVLJNCtUjTgRs697n+QpHryRjT2khu3HTm7wwRr5BHAb4ndKTAOEQvqEcCz52ZHm7m4Slk9HvoXv
wrEvBNSQ2RUQsyCLA3t0j9/ia3ztL9a9j2RvjpZA4mhGq4vdgsMxSfVy0jjsDu/lK5yEcIxi8j1w
NURsyDHHCTOsTsO19OdzH9b81V2CkJddx7MeHRERZ74XICdsW6k/f1m/rPaTwSZUBcPbbtf34Zq/
DL+ObUB6PfY3GDZu4WmhZDdsAcPDOK/2z5nFXbEfHKEKwwP+oN/tpOx2KtMZS2mc0+ydp2HpEYLx
m3JyNz2a7OwL7CumSzuNaAjY4qT/lkh8Ofi6NEyOuFkzeJyIqS4cWwrc88tCisrnOxz5HCrbfETu
wiLiVHNsSshN+4tLmOA1R44WP1b/yG4o8h9Zsy2/7+6RGxx1B9lDwIpAdgwEe2kgBLpPC+PP10lJ
PmWnI0xxRwa2EVoGXhOBClYeg85ytxvO4DMRfQSwyZZpOBgI4afByRYY1gtfnTAQ20jRvwsPmjLE
g9XDTC9KIo1dew7ZmIONeKl4LA7OWZkPV5zNfyX/6f0jj7TcmgzxyLE5LfAdKCNCLbpbT+1V/JI/
qgPURaqXXxeW9xFE8AdJHKciCWtxgCO7g0jnHnMSequLBZF43s6J/wah3pkiKq/kbptdPlbdSU/9
EUDCnvVO45Q1ix8bR0ACjLfcjxRxIv85UjzF60QfUef2VHoiF3QkhisDN0VsrcQSjGG4dCICaVkZ
IV3tt8rlOJQYrEdq5EQp4tgl/lnekicAKcSkPJwDxFqJVIAPnX+/WmnV/4vVejTc/4dD5dJMcqM3
nXQlC/PmlJrVyEWhAxpOzIWWE3vv/v49BqC3qWFxqdHuquSoG6dd4VWJOFx61Q9oHkQRkcP1SJ5H
a5LA+Z5xdIY3QyIte5ZpZ6Hk9hH1KB8J8dBgQv7MWGXUXFgFR/ajcJIgr2MrVagJjYjwkQ2A7ObP
yJowXRKKsHloZykUPJ10KgmyIPtVddTfTxoOJb/2j+ptDsdzERRvZm6vISKV9za0SK+KxpnPzwIT
UHhX3Z7HxjD+lvo6KYsaFWzqzZv5De3cSILHcDGpvFz1O+UbZqL8uj9rz0cuOZ+Ma4XEeTSfkkt5
3m+xP/jqXQuU5snk1ccOzf7CrWb3Yt6vR/XIP5K3Y0/7PTETfnwr7Z9kI2ymkI5sjQkgno5D+udv
hHDZ/Y5tGQ10MnXOvDbENOL7EGmn5XLMAO7/1bwd1YOVY/kc4VMguQvZc+5w1ARkFhLtPeGcfKE+
wyQl5IsRzfojenFxn1Q8ORtzUzjt1Ew7ZNgIheyWZ+uJdcNPxW3n6G565rNq2Ow4TAc5kAPOvy6c
I7bKY7OERhoJdw52fG553T6Su56AN2cLYl14jZ96FIyoIzQc3JJQpK4C/MuR3f4GF5T9EuFCoj5n
8XNBVUJhd4KGygLs/S2YKMwOHBYQPLV/J9RP4a15HXGp5txIyQaDlyjnVV0oPnchnaxX41vCmhJt
ZNV4dw5KkUC99jipH4kAqGw3fuaAxhbJnkPhAInEU/uWcCD898tI0v7VpvcX7+sK0YeiBK18jX9J
d/WEuCYDexyb3sTnHRK3LV9nH2YwZz2TATxOaJJfPwn3hSrz+E2LshftqTlTVXvsPwE53JffxQ0u
d0iq7Jknk8w+vcOj8Y4kPH5KTvXLfG7PUqCc9t8N9U2gis7uyVQ5Nz+LdM5XCAey3SpsHuDeOVlS
C/H7cLuXpOz6U3823vYT9T13iMg9veLUEGmzS3UZqNRcv5FjMqlc8VaQN+yeVzON5Cf523iqLiRz
nAtlUsLYnyhydgy2Hg6R9TATF+8aRP+jzlfP3dm6lxFpEskQ5XNiiXKXb6BfIypY3hFl0OoI/9yC
/6hH83+B7fr/qkFjgcoy6WT8G3gXLam5+V99mf/6pb/3ZWTpb4algt+SYQQDFhN5u7/3ZWTxb6Iq
KWCqNJ1PAfL1330ZwFuybgKqN3E0ViXDYlb/F67r7+/HcwCxVLoz/1FfBrja/4b9AeUyDV1WJAvx
aUNUTeUvTslIkZpqpaKBoVTmL0U3rEvVo024ie3bJD/mfO8+d2i9tmVd1aztT4oJjQUpVDFYyhSz
ToMJWJr+Ooq5Lwqz4YpQwHroM7gqKpy68SUJhp4NQtXLd0O95GJBDzumEmrclkOavG6uWlno31Gc
wD0VoIEM18mHhDLZvk5jXUrYzru5WmxJ/AJ+vERw3UoiY9++MkDwC2aE58QDwiwvkGDKPgXro+HV
Y8r57c8/BVxT7A0KTHEEUhpFQLBr3Ks3Yt0ozJfNehItKPijQMFBsuSHuIuSa3V5CkpYgvcoplOg
mpSdMNkt9+2MMsqLiu/pXTItGjFTcx/L0XLz5puMWCxNVQqa6yEnZon8kkizwTA83ChGXEfmNFj7
GJ5fnp8LUzvLzWzdZWmO9rFX/RYFlcjMOPtas+WhYdRGCSRorjY2ruXi7VBR4AGQpR2KLdKCuSw2
RlAwd/UXCCkPOBg01lmk3GVOWNcqxdeh6XWP4SMfKJD5QP5C4oSUZO+LAGenXGIgIzieVvQJvUxf
KEugsbUZ1B+nEs2P9n2Y9Cv6alBgjDnMDkPEvrNuu2xeEMExohyU9HpoQ2r1GG6SRbEw0VYPsWAk
StDaAOebkfVWDRlJ3XKwEEUKOT2qljm8N3w0CnS3lgREq9IHcYUZLiIXrjojjQ/OitgKmqhdmhdl
eJENTtXtwc2WpPG7isybPiqeruRU6wysiJr4gbzYV1y4UhBLBmLMnWqX1XM8LacYOJUtGOqbutSi
h9cO9KkUcnMPjUZC48KtTOMb4ptLoLQaSo4Y3TniBitxeYzZcwdeCcUEvLlRMTskpuTUE1FDLqvV
L5QuqAV2v1m4DFipbJkVZUBnu6L7XifrS4FocZ6hbtA0T0J5RRfm3nf93dLacxqbrpAt6E+KAWq4
YWOUMKPmG+CPYAcXSZ8eBTWYi63kluWrKHZB9di1+jRnNARNlNcQrANF6Zb7EBgoac/lJcUaMZaR
SYN+Pn/0W+cmKqVlfCAn/WsqotgDslJp8F/rFE8x9lBM8otCw6ofEaWQmuvSp89zSrIzdncRGIsO
wgWHui/aWmNFNrhlLn+a9eLHWX5ZNeuU5SzkBdH4Bkn6iq7uQgEjVnHRkNE5pbM4x6e5XCJkWaIy
w8MpXt/gop+0xrolhXxesS+HkOC2wxruvRk1Sh6Uaxaoc44LXOPrMm0fkc/rKO2m39dq8RroazW3
AXH1YBMp5FRkXwW73jZ7KL4u0xweD1UJggaT+DTjLSF1HMuGNpQZrX6iPYkECh5Gpq75fCgkOHQr
lfQGvuFiZuvjeLyStbskZCCKLFgkAu6h3yZ586FyevKkwKdUQTkqXjW0Pgqkp3zIUBvk3dPshwSC
rIXKm62V3fCYSs/NaJ15phWTQ8mRRRdcK7SkHvVaup7YbFkkraUv3GGEdNLqxJoVCUsM8XGLFBn5
CO40gkn+kjahfwxHDggPjk1oKa1XFNoTPemSjDurr4V4+PelN/Q1B4m5Z2CTxoc1ybUU6ZCs5JxD
HuXFd60lTbfIBHft63GVujm/7BNHTlX1za0L1V3xDjOHeoyEzvql4VKDWiUChNVV0SLAdbbVWdCD
caD4mFWYx3txMurqS2EhyZkCesOMBhSprTbYn0EVk+T5PVt0txdQ6TVWZIn9qcovh9zkNFZRg6v5
WqnIrm3YdukXYaWYJvSBin6WgV5ehkUEeHNXQiI1X1F3Ypjklg7efq312durjNBnRdiaAjpG00XV
L90elTyFlvRDP0hkTOVjzBVE15b2CT0wJKDAPFJ7qv289jsRomf6IsVWoOAQlufKvZDae60aYT+Y
t7ahzT7HqGTd4eWfdrypkhMaUuetYRYhN77PFRLIxQPcx11Q0mDvG2jMBqKEHw1GJ8vOwZZT/Jbc
EjMORIwP1VnwEjzSqwGV5jH25hodEexmeNjoKi8uzVDJF1/pEm9cydBlLBVlAQNUbz5hBGhzqdeO
YMFaHjI6RS11e3MP4kxAN2X/sqGVdQTi4+cpGxyN3VroFdRN9KhJKLizHpNd9eumvLKhgvy84Lzq
GBql37z487RU0GJs6WY04lXGGbUcsye8jl4SFBKh3qJJEsq1fhlK/bLmHBOsKtIUDrDgKGdAQeV2
EkQrKLr1p4lLKAJmN22R76mUvCt5dbUKDDyNtH8eEmeNWQ2L4INztI9JlW6xN1nNKZWnt7KxTnGh
X6wB30LGS9MPDeIVs2GkY4wumBXidGGe8A6HH6d9SAI4iFW3roKog2sibjLYZful60UsYATPSpBT
aYbLMKyvYrNddUyoke2ZKSVy1WbxIUAXbsf2Gz4qT/vNnOQvS6OeCjhSRfyMHsA3QUofTVo8jVX7
DXBcsGCsU5fZM86BKGMNqk+sO1GV0TkEF/t1N7tAXOd3sTGfUyT3lqZz64Qpg/IZRjLIlz336wbY
9Mr/DIvbKQoexHNPlbh16acwEmThE6/AemFpruJnCSKva1RHIdzi0SluHjxW1xzIgfDniOGsLxSd
ZcpCM7ekFDEip1mIPv8cY7MotJD85Xu/L9Gi2ygFMo45gdoUHMwRcJpsz4rJuSnd2XkWb7wPMj1U
FnWbK1h1zYA8Mt0vJMUr+v2oNJjQxDczRET7anQEojI+IZUe9JMZDRJ6lvjoUYBMFv+IzAl44Vod
7YmvhCWLU8pvDArSn3i6jSbKV1SFDRSOETxY5ofSIpGeA/YnadBBqa4JXhQIE8mIlqU5dF10eZDf
/fM4emEO7opRFVs4X18VBZ2L1T5mgTT8mlCDGiozaITYO2YO2mnWZzupUAAJMRqImA0c64COkG79
Oi6mRNEsT2j8ftumOypAS1qHCO9fByEL8nh6rjeBrqNVfO0/0rJ6KpT8sXVIgqHD+6qVhxMBZaVm
fIEV/ianwkOt04sx/9RAosoEg1SCTAD4VVyQUDIA2/065ndVF0/V3KJjmH6JtSehaoNFpcSYbw9j
yp4La3hGyfcj7QN9LtDVpoI2W+d2P+Ce1UmyksusB9puREacoiFIC1tCnCFHazQTT0PZnSADh+gx
3HVFJxOv4NX9qgCWarKNlrSnidgyiskbwkK4nGI/yNRrEkyXpfxSb++HsK4kF26WJZ4kb9FAUoJz
sDcl8wuOKWdLTy4jEnka6t89RcN7btqV9kXK5ucux5pj+RRSeuMkgZN4bslFJA1fjVy7pM14mQby
mousOOWNXbaoy9OAnJGyjcHGJW/9Rej2a1Nql74o3Loun0DLX1iNDgLEp05dXTjNoAoIEHtdO0uF
49ioIkmDnGWBsOi0hyYLaFdclCFCQS/tFBXGCaAx1DsTlb9ujeatCc2u/Ir8dXhoOupAG/HmeI4b
7Agku1PMQCkAc8lUXdX5VdIV+xhnDFKe6/I+LvMdlPgvvV/fN7X+QBD/VZfJy7CHwX7pc62/dmPz
pBrMxLStrgLg+kRW78iODsSr5L1FdDKb6HHkw8/BqkJFI8NY8ke3FxFdAMeaN19s0ktc12e1XiIR
ZVshYxDI8AViqQJtdtyFYJMpGVfsjCj3TfN6FSyyVLzemZAj1NZxrSHvCc/zVrhqpaFll6ALApZs
GZInGULF1A4/1b7+0HP4pN2zDHcfsdg3E/XIzXrBc03Vaf0baBNZ/fSGb2pYpz5yOueSp3toBCS1
6MuyEVbDAJpslRm/ZUfMJn6Dh/M2rPq3btC/Kan4pVCLr1uSvLYLlpdmctP0U1/KD2Osv6K1/TRr
3zN1vmRdglK3+Jksr+j6nnRrYSnE75qSvMtV/aFauKNKkoeSMupf0/RyPLEu0xunjxbn7SI9JcP6
HJfbW23dsd66yFn5JObVVyXdXjq4k2O7PWCLlkN1zWfzxmi95Uv1JKnTTd3T59rEl81Y77X8G7n4
ty0w9v7RfVGU4vvSFR9Ty2LLNWftq+sssmSK5PXYuY7rPL6FheIFrIbTcVlLs5305NfMyUIY51fY
sw8y3met4CilVmhCoN8pTm/HrxVb/DZumFwLw3XLuZcL5fdS/Vb+H+rObLlxJMu2v9I/gDQ4Jgce
WxwlihQliqHhBSaFQpgBB+AYv74XMrNuV9btbrPqhzarl4yIVEhBEoD78XP2XjvIzhE3Eabbt9hF
Uz3oJyrmV5U3Fz8ND4Ra3DS02ysSLsK6OzU4neSor4CZ0AbOVKxQFWpieAZ96Rfzny0+zUlfgvBs
xeOhFPEJhJMEYzgm84vlA95U+XnO/bd24b6m+8kaXoowvFiUEQ0hz773U3MCzPrqfaLijDUAAfc1
9zpYpWJXjv5Fuv1dIvPPwGnPAQK2yHisG/eNozP4BOOK7dmyu/NyUzh5eE19/225jEbRPc/j+EjW
N6eY8+QkZ9eSvLjxcXkJrjSuvZUfVfNB0vMe08Wl77wTT/PV8rsnUqkeE8BwsUm7lq+RQsiu2mKw
6Z/8ojjLJnqyJ24sZT1ES8hTAzO//aks7zhoxmfucIk9760wmnfoHjAopuhH6OWvA702lST3vT2+
GM5wHVtx4Mo+yWoXhvUxDtsT9hIKQf+S2+3J6sSLIUnTNo6G5W5w662XF45f4JLW4VEk0Y/lTeUx
dhLxHqvofvCfiik9N0X0I9UEHSTdhXwgJcRBFcHl95/fBCfSYbEFXlsu5HKRZxmuGn84C+7sccbE
I38aSG+Xfyqc3ZOKxHlOohc1EidQdicRwO3huR/0SZpsLGb01LR4BBcUzeAemw4dUPnHbVP74UV7
7ckZjUe/GZ4M3sHIHP7EmAQQ3fJ6TFnflsRSc6x6W/4qRPozLO2ryWTc0+OdbuMnBaHGtMjoaof7
Kdt6Eys9TrJN6zd3Y0Jrk/Rhr7wG7ZmjA/7u4xQ8LG9MNCyT56U0tacH82emmiubxJBvI5XfDTHN
jPAh06+VtWYU7wLZoNNzWS7AGEfXHFSs1E8CB09WMOCDW+cLXmMvTzijHmUeXKyu3cYxr8v2TpJ1
C4jMS8YTaaTefQwAeYbITFzt2fa648y0IDNfCh7QweRuYAVtnNNoEGumw8eohP9AZVCL9uL78p57
81bPFFfcfMsdRUzKqXH1D/JWnpYnqnPCc3AUZfUW2hnV4J3C/ueFF6yiF5nnZ6sfXpZXP4HXDM2G
lo54WL4ez/4lKsTL6ID+KM+54jqBsTdbd+3r4aX0Z5w/0CFJn4aZcrWFeZ60vvjOvNem3BT2eHHs
5rnLuMeM6cW39QYU9aaGqA8Ex3ifzAmbGgRMB1pOjfqDp3S20GGb/VMKGLIozIPh6Cf93eTBIy6z
V72JRHjWzrBWmN7tKvsEoPQ+aHO37A72+ClEeCRq68Wi9SJgA6RQclvOqxHC5TE0DsTDnUHsXJfX
FEv5hkkC88bADL2+kp1+Wd7jcmfDpaLone6WZ9UtUdVk1l3ZSt7ncG0ntkxYKRXQytL3TqUV3Pvt
qs4ReHNrp9zixNacWwCatS6OToNIm6aUAPqxPKPLpxvL4ewGxauquqsOmncgbjSNst//TNNmvqES
XuKkXpKmORKrsI8XvkR+ZNOr2MLDozmC7P1q03rjUpsnJQdsSUxAVp0TfFI3waR+wsiHJmAdpF6C
HyvS7cnvVaPc2zQVY1QiDXJBCtSRpCfdE3DEilrKAmQQT0AW7xyHlmfWb6spvidFAMPlLqceXG6a
OYp3BWferEZw7AbPjr+Y2aaDG740dCF0d5LaeC86toXI3C2/dj4TnjxbZ4WxgXl808cs33LaA0bG
X3Y34NTNnIn4CXk7VhWcvuo2cVH+wf5bls4KSoyRnpWXroP04PffXVEcFUyADDCMNkhZagmfdx4m
G+GRqUuQPOxbYCQ2RRLc1YKX3YXUhe2qGvXJIwgLPMpyVeiJRKc2A+VVOltbGbs5L8lX97Z9WR2C
lLLXp2PU33YEkmB52S8/jscP9J6zdobkJLqqofTcqcTYjcBdBxPttXq1QUo1Hi4ahMih2jm0nTz1
FjvPo8mxPl4tn3NdPzqg8QvsQ6KJgDbQzuKuc2k3Lp+WNrks+UzoerkvZHMfimDLLpXhdh6K23AY
sPYxR4wKFjp9X2tr48vgeflO1qmoRhIHbbPlI43pgtZotRWBjOTSpxynJqI2WjPZEXW0VlG0zcg1
rOxhX07IJRhN8ZkMXgC2CxtCVd94brhpZXmXtcYm76HuZOHdGDDxy+7NnMXUuBtd4zss63NU5b8g
EowbvE87wwn8ldn2L0YPtrMqkvdceuMxlvcpIOtUhzSlOrO96Yr600rhqaYOOvMOaZrp65uKTnwy
jpvOUsck0JgH4bDA+DwUSqFyTCP4rYEsbqZacL7L1CZ1qmc3DH6JOa43dtt6azp+K8xUjy406X2K
I7xT0aUFPhlkLSY1d4GpY7sk03pDGs06JdxrXUMkWtW2+0ww10Obdd/kIC0SUe2PaG0LsEDK4ZgL
+W09dDkKFjV8VRZUttm0PjGh3FhV8j4F3gUT9L4SGyMOjnlFi0hAowhIoOptcTKVPGmyLlcqNxD3
Gv4+mzlLG2WIkhQOT+zYX3mbfkccEaLx1snz9uCe49QoV3Kmkdfydp3JGLERmi9y7l7rPntJTLcF
l/bme3VxHAKyhLVLag2huEoQntmkEqipAQjP9+mr2uYGv+vaKQP9MAS8iKyTq1wN4Y1dsEY7iHJH
HzFuIMvVpL1DtSTfRAaNBMvw17Hg09C26R9SN13bKR7B0RM4s/lLWZW9ujNB8u2A0MmqMTvadDTi
8adTKhLoYuKsrTrbTWHj3PTRgCwszYvtkDZgWY0aPxwd+MKYsM1FOKQLv78lLZ2JsTd+D0O0bwJL
rQsaCjOQpFXqcPVmov0aT38MTnfN/GHnhC3nS46hN+JKuA+G+PD3jZfIIHvhGLnyOVADagGL5Fyv
IbA6Jjkh4VKvqulieQD1qro+iXb60rIrV06tdq2bUJrZ9AgLJ//iriQubwq3NfuXBUVkhXP5uxHT
1Rhb/4ZoDpEhW3VaWNK+cdfBmlwXhUa2TvuvHcyj22dHEOsRJDYUNv+3Y9K/uN3+lUAZLs6v/36O
evz4+VH92+Xfn/5+lCqW7/nT3iZs8BhsMYxDuXXdAM/Jn/a25SsW5jUTNyicC8GA9W/2Nus3Cxey
5zNK5Xsxsv2/Mapl/SZMQBTMXf3gj7HsP4HHCP6qPpA+dA7XdBwMdhYOF7x2fxXzqN5VoedFPRJo
FFNEC/gyeiZaZJ3m6Ggqg7Qm5jAxYrKJsIH8K6jfioDfxf1DjEy0xco03XbZpZwPcX5PX1zM6Ucf
tKuyOMVEJYw4kWhlxTTnq2zYZ1l7CKInV0Q7UlvXJGythtBfwX26iYN4Z2AIC1hBDeA9nck+mk13
v+c0aGsVFNYvETBMnMPbidaiA4wwt/dB4K2r+Ev0w37MxaqeyVXqHpMcZRFGbqm+GfykYl/you2e
yOghWyv8W3pALSzQ1tHrRm/rVS94FH9RudwURFYSQ39rOuGLHx1U/mkDUy59OjY43Uw86pZ+AyOP
95uDapPiwDIPgmhHH7qfi+W0lcPdCFU/tI9tMK7+7ub6L0xK1j9MvZcLhqlR2gy9GX571j9YlegK
aUJK0h7wLfLT6CPvX0UUfdbRhPFm6qy1NQWo5bsK0umuCV+YdUEcneuPweohLXnwF1ZAHOjcnTv7
6oZ7z45fwLFT2Azfhj/+sWrwMP/X/BVgXX+Rif1+h3mMhXzL9gJwIYsq4e/lYnPel6pWbncwh6vh
3Mv53IDuzcWp1QnIAKrgYMPLy5x3DOOkZmC7YnGMbciKCTttO61GEPgl3Ck9nLT5Qpu+YXHLLYjj
hJIbymD3rY7CQiGiP2B41u3BlI/J9NOldZWHaNS5HfmkCuzkVg/74DmlxT4ZL2lwDYd7B6Cm817b
eFXKLzWQQhae8ugjyi/U0jdFfb/cE9GvIkseCISlbPE2NNy68Up64toE8xyxZQYNDLD8tQx+euE+
b06JONvNfaKukgad0b9Gzb1LJyJzOELbexXBni2jbTyedY3uGfbzzBxz4i6nEUTQOXsWLzGaERoO
35WzLsU1VdXawyruYmA3gfkrS99EvrGGIJ+uHXWyGIfnXfscOOWmRbqmaFI7LrtFR1IIVL+ewaY5
qa3N1E3ExTb96qa7IbhmzKPA6a1IRF1NCw+zFremTX4jMdhuTuRIPRLFQji68UJlaho/IxjRUUv6
xFCuEg5txMxRj8wbr8UC6yI47M9dmr7ST9zVJqbGan6CPpmO4AdqdFbQqjschFZw0GV/0e2ECLlG
cwX9JCPRuYbsHzuKjjilXg49QSNABkk1h9PaZmzmqm0TRTdzTeoJ+JGGjOvYFWBEPbQKy/nvf7Hr
nT56KAvV/86+/Zdt719JQyRcdqr/Yd+rSuru5OOv2x7f8rdtL8ChbUr0brZl2r97t//Y9nz5G7od
YUrfCQS/Lhvin9uey96GA9z02N+cRd/D4vef6iHXkx4JhgHKH8Q88p9zdfOP/H9SczZR+x9Wo6bs
WKOSsDhOtku+NNtH7gjGiGVCr5mUQECa9JIg99nrqHZzA9jBpEkl7MntZfTTunGnzNWifLKwsvgD
o5ZUV1H/iyHl5ABWLcgdY8xEzmBJBtJc5RI/FJzNjlkMlGisuhHpd2QKz6K2esJg/ZqKNfXnUHyQ
AE566doxi5AFMWvM+intRwvlPrIFaBahE4R+Dxt+mpovDZRvjleFIwYDUXQn6hA3RlfAa7+Z4i4A
F5lNaUUzZK51NvWL6onVKplHIlJXEejZzF4DTugU1jSEBeXtaE5h/lA0aekgqEyCxmSIMIdIHVba
ZTMi044QIsQWIDN6eztHuVvXKwCvyBZWIxMlx7tRwJ+HmqBEJB9Hv5fwSDPJR/EOyFKB2Q2h02Q/
nIgI4fdIkoF8jubQLR/8yaogQNSWaZG+IUPXFY9CoRt4Dsogj8+gJdzplBKjXpcMMmOFZh5kJGxq
vzC+zHCYYpC1qe5PArTk9NjJbJk6G6Os4KMAtCOjsxLZwc4Gn9EJgoHZepqVP8ePfjc35CpH/uCk
x3n0TYJTg7Iqw3XRE5jIcus3Bs3FBSb8yfCoDYnQa7JkE1AmoHeIiBS4adqSlOt5dh2N4CZnFX3k
StjQCVWS4/Xtg64/G0uE+J5zqsKOkRcuSRBpmTWGiZS7TK1g1XYkFZPoAUe2xnjZxZXASGo4tEaI
LSOjZKK4MaZ4yawMqr69qZw8Gz+dKZ5zB5VIFoEibZskM5C/CuVi1zRHV7yTldMiXFYT72GlBnuy
96BX24rEH5BIJ35IMOMwJ7E0OToelZV1mkTu9NlSzDBVXVUDz83Ggy2KQMKYZ7MCaO3k5n2X6GVP
GLs2rNcIc4xi2MdWWtfJOtAMTf0DQYqZ96LaxK9jZEh9nzwj7OiGC4O1BNaabnujL9dcJNXVK19O
NtNxP60ywGfklZAdsepzAI20qJrcEJ+FEFOJtktNjsuQKSrldzzmUrMhlPBaDjIXU3bbFp4wLmB2
DLtauhUjnoM0ad5Nr6aLztStoyFMN68daVP7mavvZ9IAGG0PoGKSZ6cwp/YkKkdxNg9cQkYa5Gtj
pW75WQkRhCqNxZPjxy4cA9Mf0NkaQxE7t4TPdYAEqtlOPoJZZc2PbqD1xkh+5KnFR9Bw/F8eV9tg
8jJkzKJcPi8s8KRTVaCDqeNie1fYXlgC2UcMIC85F7tGrRW42SmCbKXuE+SD5RvTFhtHY1dY2a/c
zJT/1pnwK6tVnPXT9F42DvnSNw2qGpMmWj20W+hs43Dib0FSpzRnyUM8YGUS15dIOqbNdFeWBkpG
gtyKYOAO1W4cN80zEy3b2qR1qeSjYc5O/Gku8OrDJFGQHkfpzjWtkqZwDkBRNYq5tIEIRE1k0IRG
ORZpHC09cKbPse2r9qMP3XSCYlzE8T6uXQA6aQghcgeoz+6ZUA/QlIdbqy3HbtfK1vKullO7zVc6
leDoYEvFw7s9LFwcYU8NfFTwoY19aA2tia1zOqKEdJl7zSlOosjilh06gkGrtJiotZoJuFXDB2MY
3Skasjg79YXbTSefCEHwowlN9QYFiCHM8QAT1yk/ptgemvs61gWTTFo6fZes0syL3SMrVmruDe3m
lNwLMIRIIuJwB+wateck95rQQ2Zro5XgXSmGjPU4NPqp245lNXv41IcWCjCsWmajp1iOM/4OR404
/LLK0dPZQdWmTgzLzPlxaI1gwPLmDt7ww+JpDJh2Eja8tktGthvQS8GwzVO0CffMCOaAMFlyRuAD
taE9bgKYrv1jbddd36/hoKJoGIj8LpxVFDdZ8G0yjO9gBRc545M8kyMWzdrh5uhuWqOHZmqG82Se
asfP7R+WD9/9l20kaUoEVzqKdwId2wzhEAOZ5ybmIHSuIfZGJxFPg7iDmjij1jO9LD0AfycjKjC7
kal+Zqr6hWXRxfBcNEO9gTkVwW5WpXC+6ePoiU6jntzxsQ06ZzrWZK1/R02Zhd81G4c+Km+Y2kMD
4ti8kD3TDVij1PR7OodUAlGn7BBPlbnoaE71eUIkCCke+tq2ZPy+pqCSCXGSqqrC9YxQLinM70CN
+WfueJmjNsYgRHlOtWXViFHpj9GvI6R7yYNyk2aVGUqC+qik7rdu7yR4H2yadsiL28hTn0XSlu1D
mOueBttsDE2CdFJ78zO5uXFyINwiZsDaFTbdcEBt2C8bp03lS0WIQn4YiGnu9jqcOup8i0SgQxei
ZHpN6WnmWH5UHQevIRKYbG9SAKRICE1ta3QdQ61f+jSXsGGavpw8QG1FJBW8MVHKfd9YqD/KuLcr
iJgxEkBzKsvwgU27lU9+EIxwlFMvLrD8erMl7qMuGACGzJVEIVKa9nQM4ThqiHS2IMLZRruEpVdM
ccbpJPdJJmS0Ssri/C6hXTtvbeFr9z0fklkcHGeeSTDMIgkhu+yqMHsG6Kzx3ZepbzJ5zqz6NksL
ZeCbdZM8f0sjs0vo4IeS4bkoLGQoqBCCo6pbgytb9EO+oUXe4ZJsEkHWcyUsTkpBVHvirQ0Hu3nL
+yi0af6xTypYgOgVXFQ4k47LdhvkraHo06djN5/RusYo2tLWFPl9zi+eSyZYpPpkk8nJmg+J5dr1
D9JPQv04EgXSbYKs6+kbBwyb4HqyMYQeALaxMQEv26kfoCR2W9Mi0Ianmnn/3LdtGW6r2rKoRAaT
Bkf3STEW2/mpzwKnLzZdmMGSQxznOSV5AiI3FtVqmTJ5LNosiMRmEuSk9retVSS+2BRzZgR6XWnp
FBgAWxqxLmgw1IOEfSZ87qxQHUp6cTBLoti+U0qICjdWlc7i8Z9vE/63x5y/HIb+lXqApjA5c+Aw
4ED0d/BeBKT/V7xeC47V/3Ace0+Kz4/P4dffH8d+/5Y/jmO2/ZvpevQf6RjS5vMD+pN/mjnc3ywS
3dhfLIha3u9nrj+PY4Zwf/NM31+6k/wHdO5/UnoZk//GKUf+jbFlevY/cyADpvPXxpYPwsum5+lZ
numQ4eZ7/2ArrILKsSlSTOjfQAApQnFS+hkth4xeXosNqgwLJNdE6sUSuHs7AvuYiMbcG+GEZbvG
AIeSeuM3unsILZkTE9LWD1alqu2Y2sVDSCOegUT7ogkq2JOljeEK+Msg0y1D80vrjRjxwmIkqCh/
KfRIBq6ykw11SrMONbJjd+hX5vzQx2FCFLcQ67aY82OubGwX6PiCRZscJYPF9CAZVgVmVbv1Njpn
37F9/k/vfk1A8K8EqhOHXNLDClrHuB/KxQACZfABUuS94xaMGZmuKc+ebzuR47+w1EuZm+1lzJqf
nW1dFZvObed11q5IxdZ1UzwOBaezOCysk5ICU5cmwnosD3OXEwXCPnscivVISg/NKOrpmRHYG6rv
qww//OLbL8KP2pjS94DwNzUit7OJ6rDuCKEh86Vt+zvHLfd0S5t9F3fdfvaLK2jLcU1GpnOYRvk9
eFH1bgmaMsrr21UxhWRKDDOS+R5Vm025c+uW1POoIcPJvbjKb9aqFykVdI1BbclG6rLe2Y5VDlVh
bOqDi9chaUwT4fCQHLPAoh3Ymb9iLsfdLIgOrVLFXy+6vRXk+Mtso93rshY708yudeU4OwiPetf5
GGikFOV2aNWvyhrM26aasSMOfoq6iDuraIx+LaMpugQCBmIiCvdiz/F9W9P9S7zOfh7k2K1CreQi
QyJ6tPmsq7R+mTDU3BjY2zdmHVYkODAWLiRSRjVnqHvjd9OZXiTdBswcLUwaaIl9kz1TELzGLZaV
LEBN2Bvti2tSb5WCDb2tpq1M3qLKEJQySYESumW+6lBc48+BZjloSBP5Y+Q0B4vTF0JikPRVjSqC
QmmTdsl71ZjOri1BkkWEto5LK9Icy/VkJigY45RQPkFIfNhzqvElPrwxR2E7MffP6WTMHfPSCtlg
WE0ky3Fgp6LltOIPA61va6dJscZswCUbiY+jKnR/kZPkrgiCrDhFYR0woSiXpBbux7HjacvlttP5
Kq4K/+zwJyKSDEoc1gDS5ZNyrXXtP4SyPVVF/OipHO3RYMXPGDIe48F5H4nSW3eICMlqdVAHTgXz
bySG0wQ1ppDZczrPKc4BoAHTWJyanOTj8KWm/t6wc2I4yh1mhJXGgRi6qB0drEfI+cj4MfGZqpJQ
a2U+enGzjpMY7oSB2tJs7mqt3fsuai88dCHxmiwMTqbim75075n4HyKPu9GN84A5rf4eTFKH9P0o
CvM+nX0XDR2UETdYENjNU5DEOHBJk9wNtU/xkFAzmcF5MtCvq6qvt7LQH+MikHKSH4a5IGfxRxAO
gWe1Ntq70g1SmKxeyV0fM3dnjKF0VR7KOU5fHK94KMagWMtE2luRs1KZBtkY4VDQquJaJhF6796p
lxT6XSJL59nT+SlkjZmR4qxx0EW3np452DUnjvufUR1+oqrH4Z+0TzolRrtIutMQJg+pJ346XQ8O
rDBr0hX4IE0f7CvE1DpTKMQnxYNmh5xOgiIiqkkwae1sZxU61otyKqLUMggLuEd1k24lgYEEDD3r
WTsIdBikyAEMAbmPNwGyRHJ4b9O0O/Ad8RTcEen0XGmj2OaTLHauyh7agLAvHfvpWaRuu/fL/Jix
kKM8GRGKj3dxb/2skXpOafMrTADJyXPvmjtVlgFNMTO7GRcJbdXV35PZkDrNTY47qkM2bYlk1Ro1
SvrCXBbLapvU6mpU/SNhIMRX1qQCD4ULnSDIsWqnDqflyNkLoXaaAv1GGNHFlNCnLUxbrOPId+Uj
g+1disHBICo2mMD3ZsB1OVAg8ohsepAyC0/VkrQiK5pHVVWuM06rUvXZQeTIAiMx7O3M8O66AAqL
41QPcIIhOVRpuW5PfhqhbXZPUZ9Va1RVa7PW9bkakOpr0AKmGLepKeCUJG+1UfqbogvA9qlFKz82
aj0pUHoKCzfRGUh2snbfcKrfEbkOha4GClLddg1PjxNmH4I1p5L2ruTGHQffu6o6fUyCCRJQA2so
pHdQW0z7m4YZdDYMb/GUEbhmgLKMxTGJSpwZwcNgmjECfBcYHqdhTBD2uiuR7yt8L74iHKeIxh9V
xANCq+WOkwdyDAVvUg2/REHHIvKaS9ybamcPZCmHYR+jc+F3AbkegezwaiT9j96wIrTI4Qz/1v/G
nXJKS6u+xxmxt1iq6ADph9jPMOe4Dhj4eESjMHjM9pOwJx2N/kiRq6/ecMl+SW2DiRrMbVLTV0nR
izsPgQG1glglE7KeUBysmQ5OblQb+ovsgibkIiQN2yKoSPs052IbuaDEcWF8pmK8K8XFDgqCfIvq
l4s0g4MlndNUgHv28bWQaJWl6moO3o7PTL2Rv34GsE3SX6t2XUMYYDcA3NflQXb6Vta9/RoLnJcO
pJAQQ41fkOcWuDPEDc0gtWdg4gUKYgsCeW71iNsO1kGSeMU+bbvmQdVVwxwnzteeaen1RCDWiuxx
qLweg+GQ1Xqqpoeh6EGiVda5GUWz1Z90hkF04A7F/SB/Ma6kdPLdxQMB6UFWFzXGwy2t56001NFi
wdlLYrEcucNMBpWntgN6f+QSDX1653T1gSwK/zYOgPvAO9ckYbmFDwuVePCES82BZxuEDV/V2T5M
v1C715tC569Vhasq6Eg5S+zyTQQZO0I7GMf8yxmnN7ygoPAr6yNUSJREZT44cQ+aMQryk6nlWyln
De0j2sVovklAeOJMeJRBjFQI3P0OC2mM0oSHvM302TXqr0SuS7uBhuOT+iLJfU4y6jcUgXBel4Ql
OcyEcgVOvgFBTkpgN279FNdBHYS4lHamjR1YZui70DCD+nJr8AyxA2qbvam3y19L0FYaWzdO6bNg
JNdiiCPEh2sTMP0qUDTc6YyprQhoRNBM33B8Z4KW4CyN7QBnKownWRTtJukYQ2i/DBlkP3szw/RI
UkKQIpnclygSzW5VzMP0Lsv+J1uxu4rVpcg8oIFJ/KE0y//AMHnI4MK4WcJcFh+aQ2iW9zW38KTD
+hcsAuxUNLvneT07/TpS8ymNbPu+ci9SuxgGTRsiicuW4Acf6SxJW8bU083qy4/6r/A6pQ5lN9BU
k/ama4SPsftTMVVYdVZsH4uPCWlfvQTFKbDh6Ij31SzOBYeDsmuzQzkmCO6cdsvzn2/6wlAbKyrh
ypA/RbG1lqMNpUZZiBTMbiNC+cCMsXk4lpDXaZQBGMmZNISGYNhIwpiPaa3XMRg+o3wwUkyBpvZ/
Fq6xcUP3UxXkixc48bY1Dgqj69GnOvh3qma+M/mmHqtz0PsuA+GmJ2uiXInFn8wNkWxNf+3Qur1h
fya13M13tecil/d8D5ccCk5mQoIzxS7EoHTj0vXFN/qZGXUPmNp+w0i/6WdUQmEi6pXukSJOvdzO
I30xj8Zh5Es8mPhxNrE4JXMFy2N22xtdend2HcSXOimKrWM4COpRLGUknNikTHFhk0vQN93KJhqZ
gfEEzdy84oML946DpWwesDjb4uzEmd7oZvg5lwEeEmrxmkkUAkjBqFoz665sBJT1UQvzh1EZb1be
wygxENPpNntryX10RfjguS+cJeZtWBQPpPAh/hcQzyOLWFEG3ze/j4xc337qUic/eER054Fp3YdW
/o5v96ttyDy0SYHahAWpa4033MoM3JaojF3gmi9RnaPt8g29jWyQptNwNt1q65REiiP2x9SkbH4k
wy8Ctet2WzPdd9vgV9Ibp1JqTETGpY4J0I2KRefCZryicY5Oa8ZiE5J8bkVKoJyYv/rIsPe6a87u
VEAcmHlDeRvB1u9ONJg57TRoSbAZXd2mhpEyJtHOopjH3sLNa9XxV1JxEiDlFk32spskKChxX32U
JTPFThlIBxl8rcYW1SZokH2uyZmRcfWkTC6e5q6/7WXxY+gMaGRN8TlmMHz7ruencTd0FmqIxP2O
i6Df4gHBST13d11v2+uB9cGmbXTpm/LUxhIYc8r+GmVLIl702mEZupVJ0N7W+CTptYbrzG31Y9+h
LxHXpkERE7qLqgRt3FwETw5H0ZtR5ohJG+51xm6kIwzzJXCHCeWzJMsuYRlUZQyH0RRUcNgLSItH
0YNic5+4UqyiiLGlaHPj1sihGs0hdjlv0M9dr19qsnGGquPV+0tmbV5vgqQr8FFxCyMpxfwvkRtm
PmBbqfaj8PRr3LekAfvdK0qUcc/+uKLQuivJSj6I8cfoMRew3HpROALNSlP5oWXyKOmnL7OYB8IJ
N0nuuOueUJOVPUZv1ZLDiXsCFBPjX2I5+AQt+TF0zicj7E979PezPY5bzIEDZfIwk1I5kgj9ZDQ9
6EaDQ+AYoIpSefijHZmURJR1ru9dqmTYj7U94czGt5ZHMlqHqU0iIFvpsR8nUK2V5mTogQDwEWKM
gGJuGH9xSh35xPyq/WmSQ1o2lMBeiG69pBFiTU67itrBRui4Styl7W14/X051He0Y51NgZXyJot7
PLrVvgbKrIS2EFmgsnGkxTtpqpUcoS+IyLzkeBaIYgXfSCR1F2BOQ71GPpFWN7ZXOofQs36WcAj2
BMWmK8cjOlPPETAwMlrD+C70EV41jNE22LyOE8Px9eDbiGj0NezC+CBFu1yBGdNf+0b1J/a0Qd4U
6ek3OflSO7OJ5ituUHhzSQ4dwFAUg3Z31KSwb+mF3lve+EIT9VISOruha25tJ4rEBy/MDn5kmZQt
0v1uRvcnMTxshPZFR518ZNK6yqeUEynh8kyqSKPxxxCzFCwbXMsPZWqaWC1pHLik3Suhfspqkwuk
8T4Xcme+UbS3e1rUBM70bUcys3MK6o7luLD36M38XelZ1l3aSGbyiJbDfto0/0HdmezGzaRd+l56
zwLnIBe9yXlWpiZL2hCyJHMeg8EgefX9pKuBv/5Co4DeNNALC/b3WZaUSTLe4ZznBLF/6P3yKRtK
c5OzujhEm6k3wwMjMM45vwPdzit8+OcHwAzrRtQ/3RChXqvMZdVHSGaJUIyFfqwSlkJBD+Sic3Ce
aJnrZTJa/cbwSKvKGpE8oNL1lmkBsjmY3L0fkIVA6sWTYQ5foa5YKU3uT6S7YyVRSHOHUntsxsCr
d2xesvUUvg4uJh8LfZzDkH7ZNvW1K9RVxOUfqjpzOcggXaqZh5nKnhPyIhelcq/KHy5zZ90bI8J1
hwGvnkLXNRQck4wuJj9/tMKbZjmwamgYEQeEeOII9bMrdzXYPlJ4aOJcVOUYZ08hzSL0gaVbRiQq
lYA02E0WHH/0bngN0Wb3njwkbUneY199pIYM15HgnrNqgkjMyf5CogsDqRyf+9IZlpMJ0Jn5VdEI
RMMZ6RnE18Ki7zxo0qU5nHOLXpXMx3bLEg9fqe8De6pdLOqOiQ/QqQ9KxhATUjR9qoTe1zfVqmZr
uCyLR2XkBLUOBHXzlGLc9Zuwuwa/JdJiE4DJwrQ2GQfuPuw4wpt++G5TfzU79LF5P2MKaF+IbX+9
z0b3KhLjWjcch0SDLViAj9AkMEZGCmdwRmrRQifQKZMs2AaER1PrYVQlaj5eyDIZFpPOu3UzBX/C
sryYVjPtS7U3jM7bUCAfHXf+EyTThvzQkF0iSdnWcvTUvK5KCbOL+wfH9UOoo3FZ9tVvSSJO44wf
mfK/fUtxHIQMWUbrLcw0NOox+6EVnwCXEEldFMegBp6LYmJjS/08UNcdNZiEpb7DbMys5xlDJEnU
dPYSYQhC7ZBawNMgCEDr4GqnA9IkcjAom79ihHHU6YSw9LApaF7yftvo1z5O0dOxkiJZamJ1xVuE
h3jV0sqRe+qtessF2yCd72Zo+6PFRMCd16qbjtKKzHWVwWnRZYV1/P6hIrdYEkayGnJsvDaomJhJ
26Yngvfw9wOhsTUAxPufbbvhGXr//LhtgnWd//T+RJXhSbZXLFUOUdeeDG8CexZa/UHRkmzaiSJI
ou7wGv+bsTOEVA0L2I3S1zxyl62pi2OTEqcZtlAcKj+GaMY55M3RAhZmtJ5wpSAMT7ZVBz+lCawt
eUDWYqC3IY3WZ38nxo2V1E9tUPADK/slCpiBRyigNjwasrUZEr1gJfQmTGW6bIZIK23kccqAF6xr
nGZtyWXteVs3qdfpFFh7PeCAi+4ZpX7NdrKo72l4Lhr2FuiuHiHxRLa51+V7wVNh7cUjTnbWToss
zEHOe/Ops1A0ziXrQDesGSuQxrbicDumUfih0qE+NMKE/ZtZh6mvH701t1i1jDtXLTwtTso/eSRC
+SFu+KjwydwzgESUXg0maWEK5ex7LlbpTWrbzc2pmfpoP8IdywfPOVZluZ875W5E1uwj5r5LU5mv
rp3a57gNvG3FumFR4w684ye8qoV2l8jk2lKWb4wOhWHLUgw+wBwvu6ZEORz5ahtdW8+ID/CktlKH
ktsZt+DMgMljBsE765waGfxiyQYqhDeTOSEreKfKrUNf1V+SyfZqJDh9FUd2iUCzGjhzAfKKgc2x
gPYXE+5TR2m7qaYHTD7Dq04IzVXD0YJ4iRQUo9ZMk7IUAejDbPCWTg9mzUTO6dxdNwaChMXsmsMq
s42XuVLPWRUxLGbwSY72aSH6ZFzgjIkvdRI4q0FF3iK3e2Mx4CpLdGCcy5FxQan8TVJUT5ZNxKs3
MaxNO7YeqGrjVWz5oESE8wsZ0roo7fYVHTmWH1wNLA5vJGa1uxz6S2VE9pGr5TUdiSg0Ez/6MFUI
bkY9eO3kP/ROVyyq0SLNmo5jYRs+4rGcIlSVzRKgj3Pph/qdagoGPsNLI5DrQVAttZaxs5nxI9jA
SxL68koyYrss4hrvzJT/4Bx6T3IiwaYYisTcUFojHFmq3nwVmX6zDXYuPiP+YbDA1DvYEGdewq7E
NlfmdF5529262ZGntK+u6SAf1OiPSKpksEusaWfUVbWmNPuRKZ6Tskhes4i5lSv32b2pIEvws5zE
rUjDFFRQgUz1oSkduYrNmXcwO3JpQP9yzJWokMeSyP2jcWzuk8CwFjXbk2D0TP6p2lu8zPchrN9w
7Zd2d4AB1u0GbZ4QrFHaJSnwbKu/ZFqt+sCBEWjVm6wzSY9xoF6z3cXU+D2WpJ1NefIeQqXZlT4z
eKIa11XNQCeRr74tyT+Ipk+m08+p0626CoFvkdYuR7Qm1aBFMpMIiRW6+oppCBYjEI55ZramCvFA
0UwGcd+Um8Y+o25qkewXapWGZoVLgKGsxdA4vQOucg3OebKgucjUXFxmx2Fi7d1jDKeITi7Y+7Gh
L8RMPeaoe7atwhpe5qd+RjlgJCYIzIKnM1bkbO9O0XtnnsmJz9905fjHcDQblgnCeejQ89MIcgsx
uEMQiNsKSFiZ3Uq3w4laGR80bdzvqGO6MyS73d//md7/BlnA3dUW+3/+hb//vUetRmq9ffn7py6Z
spvh1jfGHn6tyk3aAIdKutS7/f0Q1tDghp3VWskbcC6oHcj2HmtEb5spZziO8CM6eFENKL4e01su
pLusVFHtI0dP69Qqvs1R4l1IxMvAs3hXa+89nJCaDBLYTRFegigLeYhI6JQ98dRjkntL4wzmrHyu
Zjt5yE33jJ66hCbA2sU09QWmTzIg7QMr0JKrE9J/+aQAljE/6QBVWITlMbd69ZyMOfMrIhFmQ20J
JkUsVcsf7w8XoH4uJXZcr0GTgHZjXwq2hePA7WE4KiPk2Os/2zzdB43z03Z3cOcU7MFfVOt5pM6M
LY543aTtNqjF19D680OdmdvE0PbDYLJ6LQeb+04YWGmDNHnQFfPZYZ7UAcNHsJ7daJOM2b7UlTq1
DUQaF0+T6GiMclaozBldLqk2bM9CC0WGOHL2znY2TDr9w5y3OLmMOzGsFtUWjS5M77mHqW2UNl/4
KZliQKJuCTc/Z0FrzrMmYaeoTbG7pye++BXke5y7K5r3R4bda2SfnOAWo3q0OW/0Y+KMNO53jHZl
UynLggGGh4R/9tLbnAYDI76vHhgFAqwPuyDRzozHtfvGFuzu4VJ3HXsRXIm4axZmzRdXObA/l0mU
xfbYAgMYFJi6iRGDcT2mKQuOGRMng02r0eXamdINuqr2EZ0XQrhoulAOWUtlAlZHebZqCDfdmq4F
bHUyHkyPz+2s7HdhpsQKGcNMSGvh4p2Q1npEkwolSEPPBqSAXzEDqz/4/MQpiZRx+yNdyrimjb4n
GVO+giJ48o25xw9gQl0KSYVki8nek/udTQ0+27gvDsruTkz8iGaau2mt2oEhZtTppQychzm6ANy6
WUWFBM2LmKfNtr3vLRZkwpk/abacozESkGA1HGGcFAn5eKvroIryLFFNR6L7CRTvhDlQu8d9/WHU
Imb1pNdtTTnOIgudocO56DsDYLk8P3s1xmw/Fz2sivmeftQ1e5bya2OquAIKMhLs/k8Wh/GiKfJm
lbCmmTi9GhJEDeiNCPD0Yz0xUTcMViqpfTK9hpzGhnFmlIEhD+7yon8m/8XGtWstcyOY9tnknx8c
jlCPKOTFmEbFpmqrk5Z0LokbEYgAk2nVanrm6hO3kAWUkXQ7qcd8U0c/fIdkVaaIhzKumqhiFtvO
MXsbiJRV6t8yUxPj5KGOrrxkPwsmhW6wbmbjkwTOx8rDZ8xKSWyF5wHLqRr2T3GIJKqhj2uatTlo
CS/G/piSryD3iXcY7C/k1lc67d0AL+ghbow/NJoYX4m592p8iAhDrtOUfJO5O65Nq72UwUsTODOm
0ho3c8TGyO5NbFB9ekSFeco7EZAt6r6LSb2OM5EDYfnL6BESynp8tnVCKgEyZxVNFk0Q/g07Iwky
ApaHjdWD9d3n63iu/giueABUrbet471FpYBPGZKI1f7EVdHwvZU3WbvjOkvdr3yyy4dJJ6uCQgvo
YsjIAJqElIrQNm2RauiEF13KrUYAtSmNj14hcYidk5kAOONBQnYJc6flkPqnPmxRRobbwSpPgYvi
r3BFjXA4A9ivkYW5SMCpLRNqk3jiX1/MXkMOvDNdVAyfAyXzqi6LL6+v07ULZEOx/Ym0ZW+xAwBO
h1SXzUgFOhyrlTufG1Z8+IkHFItSbYT8QyDwvBYOeWQDF6eDGK8tx2klu5z8SfKjXPyhLidaPDR/
zFqhvAyaV4ZAMSGlwY89/MJTSEvNSGQB7vIQ9v1SDaL6u9O3bI0DRz86rLoXfQbePMJqhUuAeewq
soxkOSQ81CDB1YuqcqjA4TzNM481fZAm+67SuztsDKWp4GJKmIJLMc7Gvd3FVzwP1XKoPGjUJj9p
e3eRy/AUpwMmIcaddZrZuxoRxWKw0rMIgj8miZDL1EyzrQwxQsdTcpURCQBB/lZp8cgXAwaOgm6S
kFax4MKPj4Nl3Du/kXdz66ubYhi8aaGVahCiIQ1LkPlAJfE/7GeYya5eBk7Xbasep5gDvoaOcNFZ
9tnWotxYQFyVW7abzJ5YWTG2zBkHrTISOxeuSPZ2ZuMY8LlMlQfQ3L51KZFrjf3kS0tvjCR4QWxE
PRtAmnaVDWbwl5karMdbVskTQ44gkcxCRlZvJJuC8ybK13bjllWm7JfITX54zuPbTgxCMu99eIgc
+75IIwAZm2JgUXwgwN2b2ArunuQ9kkUmA+6jF3ofQQ40OdtGdoXWO22rZTlAvhnpGTDdEOPk24wx
jF1tym89p8xlkErT9KrXAssa4Scq/OprXW3MnkentrNsnZUs/zAhMKp2gw3sjWYVdE4PLq1CKeIW
E7up/oRC3VxZwwDOYSI2uwh/h30gtk0z8u0Fy0hN4q3x2ROImewPLB78yC+cM/Ym9UdOvj4lLZAD
a1GG95FvrE910OVYTi37ESLTqRixSjsVw/w+DujMWCeLcMK/loI4qORVSV6wFkk7NKVV28PqGrx+
RvsUfYkIlpY24Kul40A+dLJLm3x+rbzcW491/FFVgtSv0fKWc5cU+8TqBWgf6zDiS1iMHTaOjqWb
rWvETk3GidH5x3IYWZp1S1ba6TtO7GzXB+gkIgGRw3213BbLpeJ3eowjRlOgZIuMKO3WziPeKSwS
6cwzustH+WYYhuatN7BxhLQWbTDN62mWABnK+2odvtNtLoElFT6nSyQgpt8Hch2ZOY1nbGnNybGA
bSXRc4YOSs8RyMN+QoG7iorWW/jegxmyTqzaxN8K5bkbG//DIq090jScjGjfWYEOKxTIMVUtAImw
UESkk0eEbCD5wp4/feNKunBhr/opM58VDqQq63jC0T/3ZsLoV1odD2eumCmfx22fOL9Ghyu+7eiV
AXAA3yBPLZKsS8vfc15B5c/7J6UYi9GsVFwKS/Qt5BmYAXG5foO3MevI2umYlAVmeStD++gMIFZC
z3q1Ch5daGxPyixgbGZ5Q9Gixh3I9HsjCFmgQsfUMHtZkk/7imxfHrj29ULloAXKmfdSK29gT1Uh
YmABMcI0ZWwLtiCo/1gx8zIRqYDp40an/m/0yWqrPAs5GDyAemJH0cvwjL/ys21KGKBYvJZNmCFE
5BWLDIEp4YneCM3V7NUXyZ56fmmvU4axSzGhR+3RfUgf0R9rXdZmaVVsXdtZMafzdmNZoxQbHpmq
8CTgfF40rb5hUSJvT5BA7drzukNBvZ37MlnZo/TvY4ELXhhCjTwmh8rMv+oy26miV6sG1wxqp/LR
cO4gB6Wxf4Ja46SnKKdjey7FTB5Oa0E+4hk8h4/RaB+DlMhbRpVMn+sbhw0nXRM/l1btb3ESML2Z
9HHsvARMTI05xPb7s6g5A8b5oOcRCBe4MdGN+d7OcVIgZGvANh4nBd8JrUQS9Bn3cAr13YHMhlN5
65g1aAI95Wemmx5ZyMmvkNnpOhiu4STtB8gIt7TL7FXVBTe//RXL6kP0VCy677ilsv7eX5PLI2oI
zQy0lo77S1fQIyuGqctW9fcnFAlWXidZPI/pgzVG6aHDuEWCo/HthQ4LqvSNYrV9KlS/QQUgN4IZ
2n4wHoPKeYjd32yU0dkl5hua/WhJgbVSNF10r8MFbdpmsphERZ39avIUhdZ99kbT3SAHrBBHrcyo
/HAQszPxTa+irm+4w5YJNrLFYE/Fgx8kW6eXxFr53XJOyG+M7jVHFHUXlHB7LUyoJ/7NTQp2+yI0
cOZlqPZNR2yMqSOsMPdY1VjpSJAH1sqVjllYKl8YG50b31bGcTFjDT7EFpmFbvtLIaZdQQVB19SP
/oEnDxbgYD0qrz35NYv1QAJV6dkElbhz6+LvyMLfG0PzFuK1AxcGEYZs9MCxn6vJLIFdZA3S/uS3
znCtJIo1RMuhv/FiQgDt8pgGkGu94loCSt0YQwsJu7WjQ8nRMWMrWIxKMR40f7IyRRHRtmSkWGaH
zC69MrsSYmKR5V8CP/xVOMUpBj2wM5KfzIA2KPFmYyh5ZER182SwzWdrU4JyWs1jiiSOCnThSfYE
9LDnqZxem/EowgaGZVz7iBDqRSYbkJW5JN8qEpeq27esORZTiDecYRMRG/nvkWIkMb9c0Yu92QGt
qSNnLUxk9MF9rF4bPWMkMS6yZPyZkOovm8bg6TzNvEKY89Q08iNCBzaK4iCmkhDviomsK9GalI5J
OGwfoEWO/UUwl8ZyRKgcZQz2/J4gNINZX+5MjE26YWPFfyrbeO+b7qwwc6xk0XwCc2Ij1zMflE1K
ZKucPpO23zPYpXILXOLbzMe6CQmG9Ob32h7znTBIIY0camufw2KaWOFFLngebSHHIm2jpkedBkQb
VlXtArfWL2hkkGMWpGR47BuBMS6GvpuPoUfQmcDBxI2xHPWojzRTh0ExdndcLm7rTm8Yov4YBwra
SgTSOpAgxW3tblzd3SYj8nbocde24Q1bs0/e8brVi9itw3XrDF+Jg5hhTM+xyrFVksK6HMqDTegz
9FPrnDWKJNOUOa+fMiNq460TO2iiyAKp3icOmX0aoAwo5/2EjA3xhK8OTRyRPtiVO8hbX7bSiHOq
6lvYM3LSsF2ahoW9w1PxtgjCi7JgdAfEA9Cll29tFZOx5BjHyIuhNTNQlmrQy4rDeP2tM7aNhtm9
13F/NjHYPVTF3G6wWIiFnNELzYW9D0bi7ApsPD52TXCl+atX5flaOcNPZyasKMv63Ej5xWb9sXOd
pekye6sKXOzuxEZnqNaGa8uHUuAMBfDL4U42dPgM/I+ZWA3CesisErlIcplYsGxQ4CIdlg10wm2a
5CwGot/VTPI5o6YvGaU3tKIg2nAXFhnz8mRk+o/WeohGcECZ2FmOeC0LJqzo+lpMVXtHNhcDRcpK
MftYpgz+TNqyzE6zhapu2qM2s+1qUzUlkk975PYiS0cnCF9aP/+eJoFsUTtwKUS4cIqZ3DPIGkWP
KJGL5FfT9D3He14u4P1thpQVoyqSz1h269Af0LvM7V46A5/lOO91QC2CCUsQbpw957XsNr6DiGeO
vzoejfhXCR+pC3Pl6wI2RGU8QilOt7IxwT5HxlvSxa9BQsVtmG63r/LmtwVW1xIxs3s6J6DTLrX2
Eb/5kZnXuHCbYliVI5N8asOXwRzNtTXV71XYIUrVKaADbJQVTTOmm/m9MNlvhUEbLUQWbruurHd1
pl/CztlzA3LADdTokYAo38g70FnlhHVP7cGKqal8F/ldmzlcetPIHtpBcFNP/i3pIddmIf3SgJZm
NQ4T3EXSbueEC1zpZV12a4ZGa9kiL4E39MSAWC47u7qpMRIbHge7iWnCrmzT53S4Cn+yd0Y1pwcx
SsQTWj0OmjrA0cbO4mHGAoflairDR9Isngwahb+/mth5sCb7TmAiqye/JPQEIJ28ZufaycFOQf+a
4JSl1b7mhkOA4b22jO01/tfwddb51cheQej7m4mKiYujfozkjd4QMBV02sYxgF1SB4TJtKshNnkt
3WphV08ytp4XeUrtkkrzOCYkWAvvGbAiHYvO/lD0v82NeuoCHsOyb190P6K0ml5yj7u+ilDHtVmN
UM/YpUFPbo8J62OI0BoovwhW97uTEupZROXJzxp9X/I8ZubajuLwoBVVo6EA3fcTBVQFngZrcr+w
Evu5FuAnWJr8mV0G8W3rcnKkNaVIMjebHEeWQ0t7FAKOWJqzb24D9T0W/qUbhH907X3m2yydspiu
EFnXjPK+lzEiVJ2SwkBKyYp6hzXdrnMlvuCMUa7LqkY3xo8Rs3HvSkzzHBkMK4lhS1scypYoT5mf
vuJah3ZeBjhirPqxLwFMD0WFCGjCHxOIhTv2w0sMitXNSPHxE/M01/K3O9q8Z3F5bVyV7K3+XeRp
dzcsvCYt4aQ2GsANfuhdVBjs7qPpIQsrEucqMKqQeEt20TqO0A47CTFBrnaIjKc2vk+aTazrZu4y
VOqhgGTvaLtLxXJi0vaL2/E/x9gmhDCCqM3uY+tF1Y9iVhTkDHuSyIAzBqnGYee3ZQu4aXzjim6N
id70rWzb2g9Ffa0oKQq2gPvMGoh5CkUyPHUO0y8n7o/C06/DOJBOadku/KBZLaUb6nNvtOx7xx5i
s6EQ4vJsKjnsV7SSyGRb5Cu5U9vLxFNvXewimxqyP0UMlo58BTRU5ZeVGPc0h0dFLAyQxWjlwwHO
fP1ozJ69ZjVSrrTguRGCd+7iEO2Bu8d689WGaIHx+RY4qkkUzRyNPFgw/M0PhZFsRBFt2EaulZtj
bud93GB6x+iJiLGpIB1V9UtlJ0fllCHm3b7ZBE1UrSLAyyq+16Vz8wvDRsx8/hlhmtxGWXbTTgng
HI1MhBcmLfw70XuPho+hxGwVrA556xzV7CmyACak+YGfsd+NfAGdnbrGJITQoNZxTMBuUdjPu2Lw
d6UJe0GZ/mdd5wZiwzjZTblMiMJrtgKv6AFUFdGClqSnjueLyHPSgRkQl9jNTr5gbgEpZB0UwQwf
4xTkiFp6zrAFKIp1WbQ/rUgRcwTtNYSpcw6fCCNxHumRDwaqmbYJGZ+nRAxkLdYULs2V7wDMDWfg
d1kesqdXJCN4dnGiqokXKlVXBwIds20kItVgsqy3kpFRw82RpdoWfZuDSkS+ESVGiwC0Axg3mZth
JmHcT2gT0PREzIlGs38KWwQkYOtK9hD8CtZujUZQeCH7jHpO90Iews4az1Zr0Nz5H9iiUPAL8TIm
2bTM4D5SOKe7zBu/Ad8Rmk3ZvahbJofakJyFc7VGhugsp2KH+kqzZCaH6J5qxPn0K4C8XxYBNb2P
RLMYjmERLOeh1xg88u9Bg8zVmuTFoT0kbt+i+w0nNsRXG/LjKnZY5ASShArNeH/x9wOkwZ6+hm8K
dvtLFttkwbpGwiVaviKgYL45wsqf2U8vdNhkDE7oENmtHGB2qwU0AHBzVpcsHbSOeJU0vzHqU9iN
87IIjZzVJqNFC4dWgqSyM6hro346ZszMV9i82T8XwI24t2kWmkvcpxAp9MnOlAXpf/5MA6iQ+PuI
4xjeBwSxVNCs3d3UvPRGffADOD91G90m0455DulNr+r06If4ycPoUM/yLZTIfu/PbiPWu9pmdJMX
zHCSybpwvT6VBTebNMTSJNm0pn+yjBwRHIYKzPhqj4SfA3kYT8EkkVRaJNsMFsPOSGertDdIfgSB
sob016LzWmRKRLuGS24RVp61x+T+GqEvplXl1aZoR6xk+Lza8r2UPVT0nsFvTkE+4KExpBksWaiT
zW0BKSzBM7Pw9BBgufI4uR3yV9wdigbDdcGRmrl3Mx2G1kGmHqDnFGsEou2yDkkKiG1yTL1865K+
5GgiRgEZrHLBLCrwq/EwEpNTd8WIP346Ydwa1qDS03Xi5ns3nl5t0ZDEbGqicPsOdWyMVIrh9JZu
nq4fOToqlraDF9Y9JFltLavoURvgXVRmfDsh83f08cuyKS5Ui6yVzFqvzKA4z2ntrAKv6xbAP26G
iI4RaregYB2hw3JjxOEFMQmxrZ9IWvM9ngL8KB1Zo5ILpCzLiVymihfBFksX4w9tuItCraNpBScZ
ec1piu4T3GnY9731u4tydeLm4dmX32TC2EO6cb6Y6/MQO29aSfJovOmalF2zi5NNox3cgHH6wbpl
o3VLrd5WbLA8YxkyQFxOKXdb3hT4nxDYFWr6ZExKAkov6c00DWh8zQuRHogRYfkeIaOyMvVYzo8V
S9245+EhhjK8E9i2MVpAxx4eWJhv7ak2t6YPs60rg31e+5/UOz21AI2qasWH1/n1oiiYnsQNNoJJ
Fvb174cotR+nrjeWPcLEhb8mCQXcRY+HB+FphZwMN1VZ7oJAJAvU22jPibvwY9KLk3rTkt5ypq/k
2A3RajomAqok6gi2kZtgdDB85I3YwX1d0rVR/kL9WzVCsNPwueqDevXXk/z/LGrv/1v/uE8O3n9g
aX0Wn5P8N5bW/VP+i6VlE2nh+T7Av38Ss/5p3g7Df/iub2GWvnMkOX+wdf9v87b4B5xABhSmLVzf
A8AH2VHWqk/+5/8w/xF4nm1BRjRtyxam8Oz/G++2+++EPy44xw6FFVg2X8wK7qytfwmExRBIDgCE
oW0X+P6W6rM5Ia/5HRf3C61txC1Hr02uBdafsBD3tmrulxjbOH1wOdb39ZBOWtToZruZHVomMBHA
6tyq3TRPeOY++gon6r2p9iURrncXbVzQaVrWXZ1o98gEuuDT7ZAXFlJND9KAb8fXuOgMC0iapurk
lVSe0+ywf5pE885Wo1kZXWof4jJ9/pe37v9AaHTvCLH/SrEWAJGFQJTleZidAtuy/i3Ys+GRzO7B
QgiRwoHIut+DAgMdu3xJIjlM9HWEqMB3rO8PZHnNRMw2GaUfJht/w9E/vQVjZ68ABLVP6JjodA1m
KYSoXPE3j1Q0rYkagAOAxKJk3zos7fI5lg+CYW1cIY3xqS58YZ7DFg9JUQtCcLyQnHY/H8+Sceo6
n1smiNJpzzFe9HXIgwzB5XgNzHlv9vvZ8zWAj2za9TGE2zGvqmuDy+khdx+sMHZefPrEY1oMv//z
K3cHzP33V44LCVKcE/CLEc/9av7XC0lElUgrs5PbOUnoDe3pw7FdHM8oBk4mK5lHdPYfiWfNN7Yi
73Zi2i8pI1W7D4ob9nG50rONfnxAUmUmxs/AFPHS388UMbYVo3QZPzYCAw211PTBdgFbUQurnIRE
iQXSpTCIqnFTOyRIRzECsBcrysXBzLvrZA/WZ+68mu70gXikjBZKeu+IRORDakHe7qLoFGBSvECd
umoj9fedwlncWd2NlErU+jBVriz2KDrgpJGkXWK98ZC2w4pHOuoUjXyYmaye//MrSiF4v9r+9WoM
BLmW4h7T6QrGOY79319Tqiwwlsy50Rtn8UE4utrp1v9BGLgmiF29B2PKgsKM930ZGVszZv8pgvsd
PDQbYpDeObewFA1mtW1mMrM7vGfaGA5OzMI3H/D+zTTsnYHhKs6TD6RA5yZCDl2P/mPjuudUNiiF
mvbP0AYVQ7Z2XsQKR05klgvp4VJHSx12wUdaMBVi+oQ3cQSJyViRbrD2WJe107Ku3F2nIXxlwr8C
yPZhhkr854yA3WkiTCqwl5XV+atRi8Po+uHS9qmkUCkdnSG+qnFQx9BldZ8QUGTG6XOImY5Sk286
MRDkIkghtiHhePZ3VsCGK2yah8gC4Aff/e+3+PfvtglNnhEnjL/H9kK2CaT40vgJ6cITKzHvi6mN
HZTVqrNYXlvQR3Er+AvlMbIx+z95WGIGiBAqMH5lgVCzczbGM8CicEei1bfmNuOm/9N5KDSpGRE1
d/zIoGY5nEe9ZBXcHPLYrg9ijupDQY+4n8OxeeemCbBOhPG54eXGXGrDWcNnj89H74HuV6d6bIla
7L0tJhRxqu1KH2rbeqxZ/Z2hsZIAnOPNGbptXIbN+8xOah+Bp1u7MsUYWGoTT9uMYzD2Y3nj8f1C
ZiYJ5eM0r7STeE+1OyQ7oYufmk0WIJ3y2dPGyEvYHcfaT8lYmz/d+zWehbN8qNr5AZEpLiriXgIn
Ci4NERucCDQB0hufBzceN3PWOjvhtb9kZHvH3HNnC02xdvYYZ0nZS5V4TyoHbUs/xufCU/LJLsyr
qDIUYordZwIDiSwZAkkVNefzKMbpiexHwWHGFhkpysKxcQzFbpMeXa+G0iBdYgmiDoHl7GVq1ULY
6Bc5ZpRFnLD6Sshs3dSyNy/Z/Xc49kzgYUREScmCUEElNnivLp0oWjaf6JfFcOnK3uJCuVuS7z9c
LcLHuOZsE0OA7rIP7miSjFTFEcn+IIb+FDvkLMj7NxxU08bPeFl7mfb3jM32aqgROJhmj/+/+Dqz
3caV6Ip+EQFOxeFVombJ8igPL4TbdnMei2SR/PosuoMgCYI8XMPt7mtbIllV55y911aTgZ1HXaxx
Uldhme2N/Mi2qaPXCg/QheA9FhoPly2aCcDzFACf3Gr7oojsv7Wcd3FhO59Gy5xatzXtsfephlU5
35lJGb9ntLlm9vqXAfU5kxgazr9fl0m1S6uRVlRNEIG7rG2/H0xVy42jTXqAJNYAc6HlGEiGMXFO
YSnEafz9LEHJzlCqxDgf96i2FPP4MIryTatHJ3j2dO+zCC9LqsMHASByNpWFupc/sVvQN0V/gK2E
bh649/zoJ277gF5x2NEiCrdjTdhjrvfWS9bja29pi+5VWDtEXM7w2HyP+AF+tTvNLp6ZF35EdTy8
VFWNZ2r5LNY7Mhx6izClub2aZp/tHOxnARVhFDRxreMkQJmBLJLiz5c85TqBivWyZSal49r7riMy
rzfq9BjWzTMgzvGQMEpHd2dHlwgPeMAujJY6yhyiaumvFJP/aUFaHHbw8shbT3H+hADd3sPef0id
AWM5rZbPDstnbUgiqaSp7gT6iTsjDN+ror6z7Ml/TKK+Rz+eYFoa3eZOGt6M5dhoPOIJc+BSdtZ9
4/cGu6vpfxi3lPd6DzpDiy1nPdRDdTeQiaRrYrzqVpJf2ynBolUc/j3xTd8YG3/6+X1wzaQJ//P7
+9x1ODcqc+t7cYFIpxeXf4cY6c5v3ZhpAHHyYPQa4xnPpfGM52bb53bykHdP2VypG5d+5OjzFruM
orGNdOtRq9o30YwpjeS2o+Nhtm/jYgtJc+3FzB370oJ1XEGdi+4Hp3+XiPz3najddWwlwzP5DtGd
H9sv6AQHjEnu8Gz527YvnKepzMbHXDkrLYtvLrzP+yoKtZv1B6CydZuyNNq5qsKab3aIWLlL3yEL
kfeuAE8wjtdv05QHpofLsHCs7+onAteC64F/+/vJ0sWig5Gt+OTfV/6vf5Laowfax5qZd4jwREoU
UWEtEvVQC/REj/8YSmC701+NKXIeHECXW8YyEom+yg5gdvUDJ077LKT1yMAOWfJy1MhRtt3lhWtu
U0qDVZrDIk+seH7Jp4JIGwSUl7zkVdAjD7clQ4tHoXjiLZ903RAXUlk7458RYmA2NDsVFs632Zd/
QommA8+/sZ9EYu4TbSYie0q9a+Wkr3E8PM6mL79G/sXyLgyPMSMm3NXkkbRS1ietI/mQLBZxq2Kj
JxUzVLTYZXkqOCqvIpzgR9n6324jwHWEY0qfF5J3wNX9tpl8gKCbQzTQZbPH3wM5w9XvtMp6LGeO
eJ0ajScUJrvCNO/MzCNzBdnnk0xRWvW0ug4GPDg6Ld4QbpkwBDoC5OcCqQsuOn1bKnySpRWeAcmp
LcDor2n2aQsjd8t1gyGXHr02w1vJwYQp/8KFcPDjFjc3z7pnkH1vegGMVcs5CcmqvKMVZKZhtY9D
XggTypjgkmLYYxpHCgRcctbdVTqxk9dJHQexPj3XNUHOXXXK5dAxRvHvWI7pvc0gFuKoXYPI29SE
eqCkZu4oMVlwvOJoRqcrgAoBzSbxNunU2IzJUPoOEbmCHt7fPpevtqzF2oFNn5PZxK6xojwptr6P
kSKdDioTtyYP30cneykrnUc2kec+rD4aG0VoX79WvI2YXuUXrVDDHl/xH1z0llCYMhvMDXzbcV8x
W0PHQkhwVXx0GvIPBIZkWBj3MVodWmP0+jKWLU2z3k0wQauMofIm6/1nr9I5X3oFYY6UILlcpz7O
J2joPtMvuq7sr0nWnwzJCQTd+Ycg9UpMmb9ixmhu0UAy9PaWJ0Gh1k1qTP4hNjIm42m81oazyKxN
pPwjw6pPpwfQTlx8Q5+wp5oRe7frn4vaPhEJs0rAxtYTXECR6ofYyWJyRBQ4hUw67PBEi+NP20+W
vFVC/4ssCVgr4NLAd2GIoCp6yWW1b2Oyuy0L11Zc8WEMMbjNzlc9oC0cSn/G5AZgzKC4NAy0fqYL
xdf+hqlFGo77BxzJizNjzk71i126qypx622K14qmkBEk7ScjRHrdrGg78LL+Snn4gDE6jLND91ti
LtTSFzXUZyfGHNry+5LJRLpoPHdBFxFyDMy9WbUlPOnIPsH7QXfbjoohPQ1TzmBrtJkobaNqDoqj
awJdrXwc0QM0KgfpHal+jMbRcmAlCA9WIysyAamua/8a3RvmUU/me8eeLOKMUPTCmx43QobtluP1
2qjusVrb11b4+7kgBm4kO8YhiF5U34j8TJgOYHmUf3UK+Y0bDEYGJE4vz8UWORfXkh8d9WiJsqJJ
kbwYIM1MpH8WciPUUFKczaYgezTvxUbTkpgBAmN6baDUtd3rMLAb2MXHYJffqciQjtU0OR3DBWQU
XicTClqS3KdD8+r4/GhLR8SaZzBx6r54ZJNMyQx3g7YZ8GYmCBKknhUAl21ER6btMslmj+Z09ZOr
Tj/kVfKEdNilnzAO60xxJskykBhgf9TaxmBMH8feJDYaKMtw3mSubkaTMuEnj4tLWWw6G0xBNIOT
szW5POHZsK/ie0YSrEcemqo6/CvM8UYcIHEYEXfcrA9PLpODjp7PkfsFMlkzHot2SV4OgKgQwWxX
Or5jd9swaDuHQ/Tc4Nfe9k4CM21ew1QIH52CNI0SzlcYYzwqsdL6Lb+OJ+e7um0emmZSK9z175Or
BVmBJqGr5ltoMbDOsakhy+Ovs/GWNe3RIACu0szPzMEXqbVfLVAdlJYR/6WxzpDKc0sm1AIIVIgW
v0Yz0Fa86VXFS3La/tC5Hx7W341X5R9RLyBojfj9Jtd8mXPrvi2TAiJI/t4pLh3LnAi0YvyT98SJ
KjT8HQuMoWG9CZNu2NtN9Ko0zG+lY2O31Xa1ln/JsmaGrF1nsihRkfKBwcRbEuOiXTh1upJwWDDB
b+KLmJb5IK9V1rTEu8SgX4xq0EX5UrOzV8MXDTasQMn43smHPHXZgGnWtv1SzfvZu98kRgBHo1pW
NboLquV6FMZ7bplPIrSqtY2eHHcA4RrL+xeW83GyGugC7fiAtQ2lVdw/aZBS12Y3PoQp//uEq2fF
IMEwoB8JEW210sBbVUj98ugDdl7lM2HgRoc+E895mMlb01nWLuvno2nMiE7DK1a4OQhn7xTj7SOn
tr6jTXfOS5+cI+l2Z7t9jE0eTDvvvlWV7iCDegdpW3SDIV/1ydGwgQKMCoZXNyK46Jvx9vv0hBrG
trguAkkxdXSJdf39RVSN/xFnOsPO0IgR6VTnyEP4NS1rjtlVgKcM+dITH8jGZoHmE6zTMnOC32/a
F8atHbgwEzU81LmygRjYX72Q23B5FuKEN2QCdFvmfod0R5xCor0z1/pg7G2wEHffogqvSdS86YZ3
7bPCPTgixsvAhrXqPP/KbUmXYDHcx6Ryj9U3Nspq3VrWxdebx8nEKRsyOxG8/6eU2ZbQkYjr8QyK
eKEc0JjjoDiD0lLruUsO6SzjO8OERu+hFE1dCTPDG7Y5sc6g9aS7IbnJgJdMS7IrA2W6LzS30IAs
D9k0JO+sXdGRnsRp4h5fYbfcoLfrNtQ6pKdpUKC8QvuLDAvsTHWOl4HNmFhAfsg8B7e/N0vU91OJ
OJNVCv3E748FNkDZeOwd856ID76a5eammp70uGxpu7jqljqn2DcyjBNNu4J+kWOHmW660S9h2YCe
KdguHihKVfBNSfe4T+0kWoW69xF6JtPQhqxNhua2hd4QG+Y7B5Yg6ztj506oo8QgAZ4Z7t6R7GPl
YjzQkk9cbX99/hA0+kkSybAlURxN8DjgyU0j48IVxSeZ7bVRoKhfVKwl4mYdkfuqCWtvXTQUu76y
bkQnvpfNYiU0CLz2XTpAQE12eiMeRdHLDbAPGBhYgtiy//gho5nBKzbTEL7MBeiEGiTvxgrnY94x
8yB+6GgWKNhsZIUIF1ttV1bDt4+PI/CbGKH6xMRsCZvl/E1KeDuLnY+tbZ87cIStovL3I2rkszco
1qa5O+i58ZiEoMjijoTB6eTVkDBBm4SrTGvR4tRbH6cK5yL87c6g4z0Cg8L2Mc6BpcgZmkMEYB76
XzYfczWTXY5ydLyyrOj7GS7PLhumM64IJP/MxdK4LPZZBHgnytYtKslE77W7Hl2La/tjEKcMbI2S
n6esFHVOOVwLhQTfTZn/FOZ4cgb/yAQZb0kszlaJ1A01F2+z017sCPnIlHkeRJRWcPJjuqiB68h5
aHapSEamlnq7Q46B19AxWgwxAvvWw4wqKZj8ZlzBqg4PBe8pOq+xfESmUj6SoIa3JkXY8fvH3w/9
7DEITE9K95unaYE+aOo5gsi3nQboc+r3K6kd3UpP8ndV2Vw7vz/VsRxQRUwAkDATPAkDUXGkT1id
LP08MGJHO+jiHi0/mI5EKQrZ2bwkUMylA2gR3tsB32FxIDU0RNoJqJwsWeI0pTVBBVhatJD8svMo
pvYMVs4/Zma6JRbS2XHA8wG6Q1Bt+5p+VDhjxoSbkVhr/FAHUI6rHqvFnY4kixUXN3wjbhGkpmtr
Jj80YQm9EzmFoKYuzkkzbUhTmQVzziMxMPIeEddMpx57NDpC96DheACcYr2i22ZlVc5NFTXGrKVr
3Numj49TMw5zaYJR4q7CNoZgk13c+qkIR/igZUZOfAz72xSwIzKvhxIQTh/CXpTzncKdVLrNcmlp
Ro5ksdtau8vaBr0jwSNkT6YWIFUCvjwnuVPY1e4gf/oBHTViTVpvl5d99ziT8HIF+AlpcsZAR+4p
cR36mRSrfoMWqdz9Dh2S2XtrXG2+Iqdo18RPyEvoGz9zWjZnjvSLzy5JjqSe+ic3qx9/3x8jdLzd
aLu02n+LISK4Qa2MQ/1ji0c3TfpnA4cgR1i+dhyWJmSiWDXo0gX/LuKsCHOldAHFPlXdvh17eQVs
uI11SbWRNRWmMFc7mF5613gVM3v06idiwdQla0WN427q+VWJepJ9jrQOVNrcECk7pO50mDWAAP/u
gRYeBR4E45TMpvWKBUg7dOH8MYXqriEf5jKpCrgW8qpuJ5fcLfDBBU99BNrTE83p3zeRmVnvItC9
Oz2VNzqHVBUxZzrDeMntzN+HjYfnRsY7s27hcOCcCercmtZMmYyzLZFjuBmttAKBaC7n/CbJi9yU
xCccI8aHL4z5D76xTbru5rlDe44Hu91bUjN7qFMczywwVmTf8IFi8sPbeK6ILqborBe9Kd+Ec//7
8lUc/w0Rfz/4WtReCpc+RNY4n2WXpsffsVC/6PJHBlL4yg3MsBkSHgQQTAY6lp7aHdI/JP9sHUvZ
f+lBb6uFdQa5gkj6DOexQR2mkxJC5aHTHqcRXQlYJ3OLTaDmlNTgYv2U9h6qf/xnNPV6paLiQVNa
gXNgQcBnuEjYTQGnQoxf/V6oCc7JbbmA4BjOkyjbt5jkiRXR3PVLPQ6M6CIu5HKr43LXdsJLmCYB
heF8eAfsgSwBp7S0Q1PF+yzvrEsbiqtsa3vTD8106TnAdnDC7isH8UsW59dGMcEw3Jgzjl/lZ8ca
XihxvpmaWC8qwYySVB7smZjNWzNPQtPFM/Wufezq6LFHkEz5TdmQ1pj+GvwXT8SU7Ia+tUlQzhUu
qgb+ZmFH8OkZWYmRBqYmJ+epnKx9HGFIY8cf7wcDHW39U/eRuPZCTnvwcdChy9S/ElhDVK4SI/A1
Y0s6R/Lup/ZnMZ+x91i3iqyaO39Jsu1mnzorDt81jUz1ypFPUZ19oYqj1jeb6BSV9A3q3j9DrvD3
3eIqgjjaPqiG5dXO5xzQru3tfDUA3Vj+gmaVu7V+39sQRZQXb6GgEPBVK0TPVQd2qIzHgzPY9N/J
ctYveoLWITe0Lerh8EYOEX1l7glulcO/B5zzHCtfqBLzrvATZh9cxXjVirwIdEHO35oCFpkmdOwD
xsZzWLVc7zxrCYql1WdPaHCXHfm+cJr2kCekkErL2DIenm6j15/snhqSeh97g/Dj679f3c3JQqKH
wylheqvVbFE9h/9eOXMFsY0aOlDML4pL6dClXr69oRfeuSnnHRjDYwv++dXXnRlwKIup68XEJpZ/
fq+NEdX9vnUiUjf4nkNaJ3cNLuSVShpzrwO4fvSdJiglUzUWzWDI1fRmY46JcDds51x5gdQZaLR+
eQUL+lwpHtXSIy2FVNGNVnkgrv7rMy3l1iUF9qW383gXU7W+mC36HvYfl+PHu67ln5Wuta85wtrA
LxDsxb21zxJP23QsaIH5u/gumSe/92kFnmE1taF7qOf+r9kM/YPV0SNiyPpjD/O7Iy6/E+YiN4qX
xn/Ol0nErCGYljh3AW92QY8FnhZ/iaHPt8P+mA/vcWU4r5atDE5qmJ/K9H5Ma+sVxR4OSSvTKUMz
7NB9ZN157gPuw/iNqkIdm5jatkma+98Rce/6EGuX8eDvKuXLfBdJUR3yqHsObUYs6ziCTmGpQ6kM
zExEWzx2BmtxhG4wYHtE9W3VP8sn2oCyUWTS3CXLkqVM8E5+vGxgU7YH2INPJsuqYjNjDcIQV9SX
odNO5TJmo/dq7vE/fU/QKpUxTREKYkDkTjJHiKRzgkam7qmauwfOw/0R2Pl/ftCg0f2T4aCO+b9D
GX9TPf/nUNj2GS84jiUM3bPE/5YoADCuu8IZdrxYEAdUIpOdJceJkTuLv2FhgWm1bS89EJa6TOBU
cqYcsxk/WzG0WzeWvMm2c8tFOd1zuExPk2U9kbA83mvaeyT6s4GJLjDwKO962232lo7E9N9j60+Q
IyQiWUxHz9Myv8TEzGnIFuaupKS+lKG2///H4OyLi3Tgv79iX9c9Guy20IVt+ab1v15xQXNdEWoE
dKHobmhjYBCW5Xqm9VbkdnO0xwghnzewACe23M8KoaWXsD1FxBkPSNfbgm3DJloS8xFKc7LqVoaY
ALNIBqEa5leiUcLAmPoUhWa6b7p4Jos0ubrVnAbVlD9WVD1cdxwzuWsuUCDuetSSfTfa29zZswIW
a/p9P+QCqN1vzZ28jAWNW1i7Jk6X1VwmEMeWHXFSas+sBD6f2Z8dBaGWA9vaUsJZl2OGZmRrVNmT
3dusIiGZU01v7MietKaT6XAzD6ojWMDYxYYlj3A0OEVD0cVlFZAXwhVOx4cU9jcRDNG4q/h/4bsR
hmDFL/gJENBUw9YFns453rpw12DtcWoEhDBwlslqDNt50Pr0rHnFfSmFu4oH9gC9ivYhlQWuK+9d
arTDykr9KSycN2HjI8WMvcM0MOjUkS6GzoSdL/FDDDB4w1pu1OrUK9xmRQRFiN74sWs1AbWAi5PR
w2ik9uK150mBFvUVXXOv6rWN40loeMwIdj19A0uZgSbbl6YAiBk55CjJPynTi11rT5/wzp1ASyLU
zWCOscDGX1ab9wfwPc06zRkwUAa5u9aJm4MuOc04wAtwt4PI1kNtjRPuq2kH+76OaGURgwrtVcQb
5TBX6NBIAiInxNuOzUet6cNgRExFya4D7ZP1KhWNGxhN95eXZnvR66SHlz6ewYZSDrJ/xSC6o3Dj
Lw0eyyGgU0u2tr3YcId6ncIwvGTE10ySSS9keuBzUv6pJFLTIoRw10iGrckAEqu077Hx4yZgewW0
FH3EBQkRdlIRNDd/Rn59HkC6Z6VNAAQ81J2hyWEHBDYffyhCA8ZiVKSACtcYnAKasQjJZehzdo8b
hB3Vl+uSexCG5DA4NKV77eymdroVLbqnqTOvFp2dY4ZzDqjRkTdzn1rzd4Mdca6dPUr5v/hI2mAs
0o+uOeDKQI8wUyXnU3wOCU0DTT2x/8hTIZ1PcpHoJSK5nqnW2LioetHY5oBgN6o2uehCQqLt6DhH
xaZAQzXMMf9GLP0Vb9wZvdAeZ7fdZyo9CPHjAOPaoVhZcgbGO0ta97nri73MWf88EI5ru3uZa+x3
JPohJkqcd/Bh7xkC7gFHwUouctvJWu7iAdgn4gltEDflr0dBqh5YYCz5UZxv8zbeMBaCNFDWewcM
ST5jUKTdJ/C/vOophw4giTsQ7MVan6jUYcTmaT6fKDwg8jIY3RpqN4B4pqsOzTLU3eaUud01t6di
3Tc9exTSotnUjuTmBTa2qNJDodPKv8QWItcn8WCmPcAInrYtIWRv6QwOXcT+T6YxxIE1EQe07JjW
CgacemUhnigL3JIa3pZamQfMEPfARf/CaGrws4itFSNR92gJyCSDQNzxUmlfvFg1CeiDll0MJNlr
8uf1BhBEqhHbbEhv3fotmbIiuk5Wsk0zYqLnjGvopbcOZw3JGKy3bveAEPW9VMkHAXTttufotfDp
Hto80fmWKOezLAvimo7rLIlt4XZSm6phVW9NHfKKOnpDSwRan7HoTGSRxPodKA66O86SKtM77O/V
e+e007YJ8zcXiucI7f0Efembth9KWqXCHcZx7mqyUiiDtZdearji848YeB3hG9hjxxDPUMVj0BUF
oGtkj47qr1EMTavGznYuc7FT7ty9MGETgz/vprnAnJM8aLnHMT7suBpRgPEFSCEz0VUXRerY19Zw
5IT9knsamSwG+ZKePj7UoA22daYOSZo/awWvy8/gwzCs9mkiIZcsN5SH4KzJw+uTkb2uz16MGm4A
z3PJSqmzBb/MDbld0xx+eRZSOAVuMFpMSNmPRwEDBxN2hdWiunML7SFvHXLsiNRZKyZV5Gf0Z5gT
mDsa9FE0krEHZattGIFqanRO702yFcCF1qXmDZs09WTQoKi2LRIXecJKR7QPvho/R7IQGblZi0g9
f2uxx066o9MW5jwvG9xkjp2GvIzxKc4rbTNViEpqrd9nMWB4yNUrferSQHKwWfuJv2GZ+bBrrUUa
sji4zBnmfaV/RQbCDTX7O0vpI6QZBiQhVJ0VkKwgc+S9cPun1PQ/zUI5m9LyroYgVmXQHsqSzrsV
K476QxLgFc5WvmZckyzSoQeO94VmvlWpOJQRehCGmXNQpSmBmfhwx/rJxhfLnAN0iais+hzOpK7V
njoBZDhPY5YQ2uNywxsV0idjpncP0z51ztwkWCblsJBmYB7H/vBFeZOs6WydLYHMHmWPC/yBfOiG
KSpmY/xzdWPupkjM2yF77EYPlvUcfXsNJEsaXUALyfkb8F34GY5Tg9aVMz4zOWUK1WHvcZRP7rLb
gCwCU+hg7/EIohlJPVwn7OubVHioc0fW+XnQ/spKCJCjLakmBglCGjog2G273LVwIFrGH1IoH/2K
PopduS84IUJQwqw5gp7/UGo7icowFsYzjXo2H95p1KvqWmM+UfCpjJ787Ex3TB4okNOtSjh3EmtT
ghNG7tVdW5CGkwtBpLb2bKUdbm5o4Gb2NRPEPSGvCNAhMvZMyYfu/elxIjt71VYYU0bmb5DyMzug
O1jRkJxZPWcGjWbstqR5TtHaBTZ4VCZ51k6h/2imXJHb7m+ZQc1rc2btw5oFJwXTIGZwQlXc4YPq
2dp0IXBKRA4uzxvkoDVZvTpYKMycM3GcwSQ4VopmG2GhB6BzNNKAQoAjn2ysrWqnp8TEAJAAjFrV
kYNzBTMl66hYuXA5IEkDHcr6W6hK1E7ihwJwGSSBCSXCZe2mS7DDyERt+e4kx9k8yfWDb2K1AE20
Sxwy4lACoOWMdMpucY4y0gZsq4A+ZHzAISMWOI6vadhUAZkLQG/ISN2YHBLWVexLoPbMnZtJY/Xx
5InE1b8taZZP+ANOZmY8xBp35BCRUejO/V3vQ/2UmfHWuYzrrU69FIX2HErOlm60nAos72EovN/x
Xu85505PCdcVKRu1a73ia48Yh6a7yqEt4sTOA1KRTVJ3X8yMl0wug9Gs8Xc2CmudjjV7KNw0kNGn
Jpr/tNZMnzV2t920sCfRvK8bt/uqFXsI6ijq/8oz7zWzCRK7ZkQdy01T5o9+rV6hv5E3kZ6BBP81
YB/hvsNyFkIxNYkD3YmEJALdxFND1x9uS1qfdb/F3a8797xjSYBIDYdf+5cDEJ641N1YC9qGIML4
wG7brWaU2IBXYBUsqtc8pE+oaMngIhk/he3QHbD/9lXcH10wEwe6zTjVJ6ihbDSwovRmZbrLU+T0
Bu9Bvh1JIoFn99AuilWpKK9EByzF4CEcJoVUBVF9SApjKCWdDHM4mQtbiEhKCHhJ/IHRmu0Kk7nI
aqADRv1q5USQtSOnBE+Z2NzuOEjhw44PEUsNvTVC4a1Qe3dHyGZj3D2oTPEbFt6X5lIL1UY1Hiit
nwBeccj1WOctEH1eTIuqTSiT4agSK7MjWkDe1AxJAJIvuk1iLiyQE1CxB1RpIClcSIbcizcyncYL
akRCDpoU7JJaNV7bHhnxP5r1ND4RVMc0H3LW1I6MeiMd95//ncfIbHuUn2XO92Klzmb3PTdDe193
A0CW+VmFPYQHrDSHCFkgpTaZFDXDFb8rxvPgGRigZA5c37Gf7GGJiHO+Ze2Pb4pDwGou5ntloy6Y
EjiasmZwVXTNWyhsomZYPNiJxAP9SFbbTPSwphE4LmhosCx0IMEpb4wcJgL2uX0eAtWELBJvWQL9
TVezXMsRrX4c67AG3TrcgPzHbIb0KJN3Ua+dxtDb9uEynpLQkUECwombeNQqZ0Aeoc0XqTc1e519
VnWBGbkGKCSSFMxFFz62dfrR4uji6g8aUsv8pWAqt0vx9Xv68CYIayia6IaYkwU59io02dCLZb0R
zuitG9++h62/tCFTkA1QMC2vcY8l+P0DuHGC86BkgMaHQOQUCqJTH78pNZyU0ucgEUbPEGjhAVW5
vxlT0oSTIn7WueuagSNpHXUECTCkHltn28gwJdiUAczUfBX1JE4e+QCkOWM+1HX4Xo3HssBpH+CY
9RhXnXOAHcnrKhuy10rQflp3aqtGv7ebOxvgJwO3RBF1OnOcsuKjN2b5B9O7AsTSDHKYZQPIqHk2
B2mekWEgTIr9/eSWe7iQ33aMwirX9RThDniDfvES1K6/w/sbTAqwnN/6L+OWY2XBEoZNQ5j3LPf0
t3mG6AWbjMCe9TLxLilJNVuKW7Ya3/pDgmmt+moriAVQt8bFB05bHGpLHZ5Ug/u9b+FdRvmxbtvq
GGX1tvVQPM7ioRf6kzvT9KO0hGw54pFnX23KgzZ9o+/zVoOrJ4w6xR8dQEOg60yYWzls47puLgxK
ALziRWhdb+MY1UVT8bfX+tpda1OuM2w/RZSyjJ/FOLaB32czRzVKGRJNAryzxk7IGTJ3aRD8CwvA
GWlyajVUBWABrC7l3ZQwLEeju0j/jKBDJbUKix+AVy7hVfJbr2BW6Vr1TX/mNElgay7DU/yG4pQz
GhXyLnMZQ5o54in0UBU1sfMq2nQppTkXzhBfrcrf5hH5c1bY72wdhLGZb2HQvlVa9DLDdELbXa68
kjMFs+PhopxK7E0JmwEY0EvC4zBYxatRpUAlAfwhDUjWXWHXW6ZVBf0v9hJQir797JGboBFWv+Z8
yiiPrEXIam0A/InogJ44ECSBgLB86xLbhzEbq+ukgV9PCIBpu8IC+tWw6JlchKKEmFGJ5OZ5P6Nk
5a0rhhDE5QSwvl6HBAu6XAQjMHASpr4ObZcOyaxGOyQyxGWSFc3povNXQDWZLmhpMFW09wmiqVHd
Kek+1zpRElIO9KLoITh1E50zP/mJOr0+zxLkQ+l/jBN4kNhFVgB17jyG8y0jSaUfi4aWFYuXEYG8
gBvw1ixpBLRm0Z1Y3dVQaCJbo9liKpYHKZD6IOaZdHVQzHAYug+n0QofWgu/bFdRDjhk3qfLdl5Y
SNJGG32LTYZIQpO/a9EApQV3KUc3CPTdUjPHZ43yBbeOzfwkcDNLf7ZpwBOIEn5JX7z1Xupv8pjT
mhVbm4zWBLSGYudKaa8y18OKHALQiQv5bDNpaRAN9hWFXSwG8KlV9QeyThKYy4PM3DIGC491viSy
2auLHP+zgcS+451LXerR3uupW8E7dU6VrefU8hFipJR7knjHvMF37CzxTG2Gigl/6t0oOUV2ZeTt
p5GheKlPHLLN/laP4MTSUd5zdHZhDMJVdUL1xrHqUOpUBBxUhn2r5dDsCL1CGUOO+HCJO7XBgkra
gaU/2Ck790D/gwglhyOTjWWGZI81EiJyrIyLaAnKa5Z9PIYAAu0OCZGiY9tEnEytyDA2FsyVta85
HI3sYcVo0jgmlllhPnvPy/l+pC8NwgvXO5RnAjkWMQG+z6eizP5qtRnClwCYaSfdQ2/k3l4yNlWs
NSkplzRH83DjkfQYjAzgttk4Pcr2XoUEEioLn7ZJzo2nTy7u//CB+NdnolZjOOGkUFo1PKMqjwOo
+pyt0b6jfcgxhXBsphJYwYac9rrTcpHqu98Hs2rN45CMLgME+C8eeAWmd6YX0cJB4Yl8MqfSN09l
+VHVrnNxZ0/j3WY623Nz8RiiENJlfNPd0yRItKKxu+uH4TO3Y5Rp+nSxC3GfpeHXRziq4tiW4jbo
7DbmZN8nvvEoU+2rn2DItbI2gwrL70lfmuI11EP8IzpYswfBWGbn13SoSOa8z9WwEVbz2EKloeSw
EFjqA4O+xrVXFZAfQlyjx8Ugo4FUPRt6joqPOIrCECbBzkveEKVomxwbcHLYT/QIcBzKzF69exLk
ncLrfM4JjQRCpW1TX9HgidINoGMEdnmI24YliPcyYm6HA7+mkLdSilSlPTsVXvKkS54adp8AfCy6
5fGTqwVC3vTeMmNCopyhlJX9AyEmF0kmXZA7HVII1My5fNDT7MH3ur8FHByOK8gehXJpCqC7JR+K
9/8/+DqP5biZtEvfy6wHEXCJBBazKe+LrKLfIChKgvcJe/XzoDTRHfEvZtHV4kcZsgggX3POc1Jc
1VyKomfsyvyEoyq6jh012nyCb7pR29g+qIaWpccqppUF7s1Oto8RS9ln6fUI3+k7NWcuEUnxHUMy
gMko2nAGL+NI7CZOjm0QE/sTMIxb1UR8bFoy4hZ6BqTecwbyr1B4LIQNiTaqMa9IoZ/dAAUn2MmV
mjryDhA8bUvoU/ZE5E2aOJ/Spg92ZfwJ4IjA3D7bB2NhPpeBZzzbTAOdPnyOjF1kbUvDi7d4ujFs
T8PSISOLKaXbHjTFrF3dm4rpd8emb13pEo56cLZSs3hDs+9NEtsv6SlWtGJG8kfv8VmXwDFoZxhp
G+KPy3AJQqf+2rxFtoMCV2QkjhCm5Krmg4H/VcoB5E/kgcpgKIDjH7EdsX+dieKnDQZEpeTK61Xh
wbVyO0JJvXXd0oYZyanJObtFT6pJ2eEQGPDohIgn0NAhsqqumpl/dLXQN0Nmn+f/ORpNSLbx0fmT
HRH/VlpgLicWcJ1RvyWgRDCHOUyj6NV0J0EGlb8GmoP6lMWpaAGdxLBcQctRy43Wa4TpHO0qkSm2
PzAdS0LJxRe9+fMid0rFpyPTZ6Qf10BstYaDNuLBuppU/N61I4cNG1Ko4acmydW6iNNglQSMCaOU
JsjFcYUI1/8CdlgsU8oazs5FmEzjElvUFX3FGxXKwdcLfeOIhKwzXaqneKhWBDd945nec3JxBFQZ
biql/y5z83dtwbFi1A4uT1TPAP/zhYMEwNOEfzF62DbVBKu7jv42PdWS4ZwSxHPLYErDtQG4So25
sSIH6dDYcNxD1zl2ZQPZHD71jOwnsQf00cKw2CpI9o29ZGzWkT8ViKjfmnX7p4/sE67nj7kNzkOU
2e0wIr/3nB/beEbaRZwrKm8sBpxkIv3IrDHHyhvddMFExqy7axuJYAe+YybUMTzQ2y9pQo+MCgQ8
zPlcJkfa2qw94lYz9IZVP31WEmZti/83EXiPMf7dE4NxC+J9RpHdcDSmGsh9+sM0BvPhLJo1w5QZ
DIRnMxKnwoo/tZKBb1iwHuldUlVlbcmlTEih6n3n1ZtQCraxDiDkzKJnPozZZ3SqDlcKY2In1WKo
ZXSZ1a/U+f6yn0CWaJWpeO5GwE3CbVpAH+taDuy6UtaxPEcCEBC5ME+lX61qlVerCTAuWgPjLSsN
NhPRXetzbYP0jZWN5dC1TGQgoUhfpRNxtq2xqYZGrPy6JkJU/uqJOEFimy8hnLLlkAf0W9SLY/de
V8zBtIm2tujGPQVmcBl8ZHqU+1wMkFpSbmbJdmPtYWCrG4FxI/KeAlG+B3H8E47yqRagccBTc+aK
iRIxk/WmiEeapcfX1H9HiTYtDRgNhxKRJ45QvvGZq+lcACV95W59aAfakplTaGGAgW8HsbmrsGlw
seAqqcP+Z1DqPkidqw58ll2ARTLinLhv71lLXAYBXt3vU/CIK9tIp7XKWhx42DYBBNJ7xGS1UlTf
mXu994690+FQ+HRawpc1zk4aqMhniNQpPVoVtjwZ+bCsXTfeBHBtiq/4K2crBwy8ob3J+5nr/ULA
E1d6Bdyf9xelNiuDxeRZz1XORqos83Fr0/Mh8xj2jGsP1WiZm9BrT6o23G2T6Xd3NpdUVbosTHKK
fJQCbHoIvilp0rBSrnJWvJspyH9HteLJbzMmbFL2Q0OlPbsi/BjyibgEx7V3qoOi4rKwagaThGfz
LrNkxmU6i4nR3YmBKUJJhKcwA2wUTIlJ/YNuKWJRP4XNsxPDJh4BH6wGdfVo7zFTxPwkeL8MQMDr
WJ/xy7ZHzI/rbSLPhM1tJdUCQc2KIba3SfhXGMtBzC+NQxHx71oaZE+9R1Y4TAuzb5/8zhnXnQG8
0grIuy+Idaqy6ui4EUo7+DV9M90qEwIs83dcL8VIlrDHo724o0lZ6zIhyH4qbsTOyQAUlTtzUK3k
FxNttHbAwvu8JXcm17yda1EqFzVY9dKpFqEp6IOyJ0cnQ8qYWCWAu9LgyaA9uxYd25/OCSKwOBwz
tYUfG6cN+Tb5lSkppog5J3zUHKpHJ8HDU2fDe56gsNbGj8nheieV4CPuK+OJqvNk1uP4o/kI8Von
h5nDPhFAgmBcMQPgE284PF5C8i7EgHPUHQaM5rPP+fGiMgJOUz9LSZELxYGhr7GRQHm3+E8WTlw8
mTOSQInWu9YpcptQMf/223Fb5EBOmm4s93RqDfZYPjFk0+vDcFfmOIJCtPkqtyKmgCTMIts6E3P1
nBaEtwwHETjdDSWJs+1JNwCKW2xtYhfW3OXMkxDSbpVD6oiL6feky4KfFQygm5HabwzXsUAKhoES
5BDxCrFL/EEdb5EclAj3UBNVsFWxujTRdkxtg0zOfeWN8tzML2WJfEi2Z6ypE4uzId2gXFY3uObH
PBGsQyzcObkJ0pshJ3Ks1uWkeHw4f2JEE9cP5DzpBCKetNFON0kRqhsrZLWskZMnMblWC1OT5uEh
+YvMvrn2BianhqH2LnLM+squb0taBnvMCK9mnoCqaFMGQ51x7PRUIVR1Cb+uJwfVgfrK2kHdKgYo
G390Ef0GOorHsEgb/GxRselZPr0UFIW9S+znsiqTPzCG5SErAfDQ5I9PHn3JU+NZG4+j7NT8oyrA
rGHvhyR1zMMzrdBRpF2GGnWgBS3oO9B6Gt1hssECUIdM+FNksjKpDtkQQjozVLNt9T77NpXFN25G
7xTJ73CcOvhDrnWPJzaOegLzoQ+zp8QYmE501Rx02x7RMORPEnnSXtVuv8sjiK0U8q2YxDGw3fxc
dMp6GhLnd0FLscFfWa4lhrJT23EyJLV9f/zMW0R9tvDkWSh5c5D310tfTk9JMWmrSlqS4/8dJCH+
OxejV8G1RadX3xmBJht7rHMSAcDkVkkrj62O0N3VoGp5zFUR7HSvgeg2Qc/ROwyu+R47BQces4OL
VnpQHUmc1vAZvftjLTcgW8rPoBxhFvGvxWZAuk/acVD1VI9BaW1BrzBGMt0GP7ycNoltx7gZenl3
U/WsJmS2JIXm1w457lw/CEbF2ZenqwzL9+i+xxDJ3Mw4+YxrTmTJ7TXA+M+20fc3PSjSY+AU4SqH
Vg3nbL7a0fr8fYgCmWV0NdtuVdTMYpHtzF8JsKVR4CIbk2of0/2hSjl1thrnov+PScDYBp/xdzOh
i6lzC+Qm+gO/h39JLEi5jUlnWDyUt/DUyd6eIO/VcuTWb/gEYQiEKRaVWln0Ew46w6PdZOt6dKOT
FiX2xQxhMysLB1Sj2d+KCK6TNbYDxd2U83fjaZTzNe2NWvfiTHa5MtpCYjekOvp3Z8z3woAMeaaW
gPC2Cv0QRdNvnKnhFYZmc7R7b//46PEyhqRB1czjtlVom5sC7PAyzzuKRK33TB7dRKWY4GwsVy/f
I0lk2ki1u1WDFxLxqex95nbRhcuXi2eQdE+lZ1w0jAEwM/UJ4GMwPTNr2zyc+kGi1DorfYf9HWDY
xwvysOKsBy9BEyZPj98lJoKfMcTb1ZBf9dmvo495/hYF+p6EKpYQU0mmErNY1uHcMI8PsQ+2hxHd
yz6cKo3z31UsULrwSfd17hmWKzoqXIbktEdaSDCIwTJ57WnqVFAyo7jW/a0fEkxnYRjelS0qSmW1
2Qv88KVu6eSr2/mfLGwYUfuII+PQEmcqtT+PZz/G3mqlTRAd8Zo9J4nMXlI9ay9wTt647pK6+7Lt
tN0axDVvwWR4i6L1DWigYzJTcLO3qYHQEAyoQqdSJkcpMmM7dDg8XJHB6RU86hXlfju6hGPOQkzL
KH/r2sRISiC4USKKfiF5Ovp0zDF3WOiVmBZ7oR9b4I+H1PLeYVBWpFDwpjGc84/C3eS6A3jQVdN3
7xmfVD3V3XDqYNN36ttKmOTLvqw+vZBeHsUhUdYmWMt50ZSeLEOqI/q9JQeDuMc1l6efjqwLKjTT
Qwr+ZHRJgY+Z7nX/nrnz0yYZCISsg/rdB4OXIgxaaoiUlphv8XoH3MNp3Jmoofzg3XdIrNRwGaVD
8Nb3iscuMJZTT6jrFV3X3yZ3E1ALNwgRzqr0lX2iqQBm77vtcSAcrOg647nuhz9ObFX7wkE1KkPK
skl15T6X7qk0o2ZNtTfxTJk923XofXNA0821yaqWRntoDKxrFfO9RU+k9LMXx/mp9UqWiOaQYq2b
eNulfXSlqtYldBCGmXH4okBlraswukdGQySf8sSW7v/hhwAZsUsjRv7uWB+65q1NW+/OCmxODXa/
AHh4bxVhdoJhOqP3lKMGaV7OArvwrpXtudfwLRzyaIPOL1iFth7e9cjW960+APBg57xwfQbzC0sJ
JsYjSXEjj4FbaUgW8j6NwTyyzPXSf2JID1yVXI0BN/cnJSf3UMG92tENsq6MXyeodE84T3ZgNRHj
F12wMUprwES2qcERX/Og/Uu8H6diGnRrBAiYnIgwO7K1LNYqj9W3bh6HiiiLvLP5PgJ7/NQE8KeY
Khb1QHsz47w7SG6AhZCjPLiegvuXhH8SSfj7/PXJ0XAPDytHGRXvoY7A/YymrjnEvZTncH6J4woW
l2M/oepJduRwMBScO9+8mIDn47MuZCp/Z68lCL0tOot5aovDQFSKzKygO+IG5JC1Iqb+MJOzWL10
uQ0rKCSyHCV3pMZhZk9WO6Pobkj3xSlxUNWWflyxrBGfQiXBC0vDeN+2ykIXw8jo348gyAeeXnk2
nAkqvWo1SWQOClxGKQxq+jbatvwcSRaqdMLk6uGc1u5RQ8y5z6t33wASCNr97jLTpkjySH3nz2Lj
2nmOGZ2LyQFLmrZfZVLUx6TwxbHQjHPaT6zQm9Q6hEirVzoCQjInSBfeWHLgK59/H0SeWBnploJT
gkIu1C0dvAtjGq6a2FHJm7Re9RZw/r/voiH8dfd4K6r6NdE8xCUi+7G13b9P11ay0bKgf5XPMtKa
neeF9aropLfTSIfdBIn2JDmBmFf2+GRzl16IqrAGeFK6z5kXwhBEEglhXXwEIVA2fyaqRF0Cm1D1
1zYLdyba1w8G8AMDRayBMAistUkM0hIrnDh2kVmcPZKKJuVRvBIrXdT6a8JqcINuelp3uUwQLmgx
locuWOhDmV/sAWeFiynio1Efkzbde2MQNJ8dscmPItnP3OcUuBQj1ytOBt4WROcN4KOV1F04kDhA
dp7tQG3udWtjeb+mRtjPmYZyUpVsUbFTk4Dqqf6eM+tBTFUzOHm8wWVr6WcRQ5lIguaU8V4FvrBu
GOaeOSO7C7W72ncNVC41+c3FMQPMU9IcDqlN40WkmrlrRtIW4S5/aUMrn8mfI7Ee7a+vmrvtTR3T
ULO8+Awhd31rj7ReJO46lUlnZUVXrZEoiEYkxVhO2IjoHvluVt/cAqsGQYoUymGhO5c/vCEBW5Qc
gu0QGOGLVzOM1RqcAmWKKNLt3YDrmiAeGD/msu48cUTjunpA20xFsNvDIKb6OKbU1sQG9oL52iot
WgLEXrOPtN7bMDwS1JYifZhp8KE2CxAH670rEXwU0fTleRbJSPCgb+l8phF0t9CEnX0IyP8d8mKC
elcGRrubyr2nPtbbM9ToMxCKYVkGiNvca6mm4V2xRrhIEbFbnj8kMhK1rcVuJ5HB+K7lEZNv8J42
I58XxIHXNIivqpHiYsH444jyJGMDshcRpw+LVHTRTszgeGOmsaNZwpAnNbJx/bDegUHEIWjjqk5b
bbjERsHZ3E37HOMMOgO//jZLbVeNefc2Daa1c+F0GJ2XHnQNHVsvguo0GPOssCMwxEjcL31286fB
8xAcks7DNjccEqsSeE9qb20Ncc1jgjspFWl5yCBZsQaw3h7VjlvY4RPrHprpHtfr49vQB3x4/7xw
Qfvx+JNIidOllbFfAuiAiHltVq28EPFoxP02gebylTz1kTx6YTHcfLe7GXVmHIMe9dU4WMm2Yn9g
ku70rvedxeS9GdCZ9fSI1STX2mQFZ7exvx4C+1BERLmB1oCBRMPp4pJsf6rWk98UYDyIQkL6ENRV
M06EboLVM2G7h9atv/89Iyq8xFpn6cAd+9o/oQBPl5WFzoB1ccl4Fn5EabI1e5Rq66Jjbk7l1KyV
13E7OtrBbuqfrrJ4tFfhUVDAoi9yyIJDJ/IzZ6bQfuIBhltz73z7ib3iC1dXcRmlox+SAivPCHOA
bZX53njpp5fI4hVX4rtny7+kiE4HRIFykbRocXmMZE+REfyqEmKcktDm2fpoeFu0ZoeiT/tdOIrv
YmpxCdUuUSWxGLH/zq1lRiGHKboON7wR8jlN8x2Qj09EbTR6BkThgn4wC66hlq8xYRUvVRBcJ0Bl
/+/PTxKK1QP5hD8nWTEWdbe6Tvhjl0Gkqdz4NqRa9iR5Lu9oyxgAdC3h506FiVTW61SLAcExuUC9
g+qhKKbpjPDUXni6373PpEaWn86hg4VzLUZ+25z3wsCpuGiec0sJokBVGDfPxBywZA9gA6DMls+6
497sZtglYEk+dZ4gkw32zvKrF2+03qsRV7aoaXJnVNVokR/4uIi9mOEQWJg7E+C3R7PKMWguCxCR
kJUZCw1Zl+5igtOWQZaHJyQUWzLwVq0V1fesZqDUFQW6KCq/YUCV1FbJsLGDfGv3JXjh8kvG0963
8a9nehTvgmzaYdK6osGOIfeWZ9/fTrNyj66Eyqt3f1C6oi2uKPQoEbV9Diefrttq+icSH+fkmdAn
78q8uBxTp0SLz+j7vidhdTj1y6veRjdmn0s0KRe7wyuemulHS+wEHtil8JGrkGHxx3fKrW/Z68zI
MNgbd+wQT1oTlvPJiXy8j36RWbhyvfDdUF6ybAT7jwJCXlexZzPCZsMgNj6A7zqNlh4h60gjaghu
baf4CNrqd143I0rT8l2mLJf9VO93Yxrt9YoupRmP2Rgw65V3uixkftRyPSYGDpuAQHCfLO0wZ+0W
r3JGGEytINIbLEMRIFS7dCTxFP9HvXZG8qTa0SMCfWxOhs+Icp78A7e8Y14wnyzH+GSYsk7Z+V66
MHIBmnHmxeR2IQYIyfYNOIockzWKeZE6O/iycj4EqsmFmPe1eCH4iUmWEt4EY9W9IdhHQdHi9CSd
VayV7NmVJT/GHLhV2TVxBZm6MRXfpQgZta78XTOE3Oi1dYDfg8uIAMQ8Jn63c16Ul/Oo99oVIwNR
Wk/d4IAwK6Nf6SwM7GsKKD9jAVmym9u46mzopXF2y4rrCKWqSgiPTNtLFeefJSxK6OuEw8SD9ifN
/4Q0Hoi5nC8J1WrV5ZSfAy5H8jLbU8Y5BrHhDsQTDAhBziRQhysWQunS0OQtE95HzPRsOTY8qcjU
ucQWSTtJqK1MK3j3HOQxGL0hkTXO0xDEFymRKzOpc3aI15+yAD8CszRF9hAZ3iyxlyP6OpZx0c6i
3D7F+UvABVXF6WtAkJ4sq27rdJTmUdM894GlL+HJwIjOniylFLoXmAW4im5j6O1dPAHkTbfcjkX9
Ehog7tiQIdH/AfvbE+6DmdJJyWsxGRdknv2nFTmQMIetdf03R6DITItvagyds10gBojT7Hedmr+q
ABW4SmJ3X4vqpxjEurLt5xRkQNVRxRCeNhOzeiTs2D+SX42DNsVto3vTNTRoA3zb2hYvQxW6v63m
wn6AJQH/6DI6JJPNXYh8PI0GYFO+YKMRzFo6t0XNRs026f3XfANshleR1KxOkl1QV5fCdX53cKNi
S2NPg83CIvkNr3pdJJ9F6/nHLDrlZTUsXc3y0GjJBQt3ndWcHkiTDZnl4QVn62fNKzJ+toA+7LB8
c5XHFoVezO2wKicKJgrSvq1XRAaiYY01H9lDoFle05jNWcyEZiqA9xjTzo+IAkbhE/AlYXOx0I73
nT4u9QbWBprHD3/EWcnje00MFTpSOsW0+LQSer8JXr9TsA9rcPbpY3rPZrwC5RQ5fWUZXlH4tWYP
iL/j/e3zhmMsjenAP2OggqfEQD/TZdbFDZ3ZTs5OOtfKZlNU5ZcoSGHiSvpdjXAGSly4frHP/KC/
ASmiQ5shCpIoPZV/AeHFnGNkvycYkjvuop2TNF+BRjgfa6tvo+FRpSJ5Ynq6LcHrIXtCKYClh9jB
LIEqgq8owAXiq8Da2GZUE1Zbl09TgjQR7fyh525eal5dHYOK9WKvUU7xvUT70enfVcMPqMS9VpSp
2BEugRpyh4L707D1gUc4+RSBu5Kj+1zPrUflyGs95HRIEAMuUzX9tH3EJIeddtR0Fe0H2s72AmnF
hjbPQM1EiLAAFoqJAObv6M9PDsuoX6Oye54c0Bg10nQNpTRhBy6sPQSMZtvxLGQQza6j7FdOJF4b
QytWDkkEJzzcwRHFwpMH45NDJF5PJvWJxx52zQEfr1pZ7bNoTc3j2Rh3FMTUVVlFu9FPyV1Ehbjs
DYX5Jyn2SN3/aDTLup8eW88Se8vHpc2V7gwejTuA9ir4CxH+nR1T8dj7rJFQU8jA1yxLhhlGOtsz
4x2BVUB1OfpsRYHUTadQ++WAO4aSixAkKkoQadzgg9q0WXkwy551yUAATzV8NHaGjFAAyqWHAYEi
NewaaUXGBRt+NSL5N1OBRJbL8YSbBhVygTkB0c6TZ6F5T0E8ovtYcGHlKPeMa0meOiSTvdv6zrEm
Vgzykrft+/Qq3Nla0+zBpCyGqr7HFl4RoVAnld5E+4bRr278K4PcWxrHzRoXFsa8YvqQcIi7ANSm
RvefWs8tcvwlLIRm1XresWgywdroAsPSYT0Z7iX9JrfdSNAP9sBtUJHnbMOUmUZ3OZjdAC9vXI2u
Gy38asScjn6t0JAxS7bNRB0p35MXv3ZxhwRzskLLekE5r6i37KcsPZpKrvWAOKt8vqltnBAFO+KT
x+hH+gRLJNO3Ecf6mYjF6iazsx3nuzLSzsmIrNV2M+wVVp4dGxfeY87Mtor/li2nsJORzCaz6tni
CYBTkHzQGtzeJoi1bGNybhssT1amCWZWZw1GEENzUokFKw5NGcNso1pUAQWLjFGAWiai83ByL17v
LDAYwz5COBvgeUlw4cHyiNsT6o8rmWEsN2d86+M/VfJsPMzcpXmeCOVdV77O+NmPU+gQpn504EIt
LbfDUUJsXYVAH8iyMjJkvaR5mkXjcl3q2tkxmDOEtjV+1UKgBdAJuoBJEOzxitqrGMEhGXX8Kv3P
rxLVuDu79L5aYcY3yYhqAdWooUqIklsmyxQZgZ6TdhallOlu/gz/q1oNnKqvYDuJbe3i6tPQ418Y
S4MfwuGaDmmMIJ0Lk3xMvE+ToGXkDou7FuBB3DU3VwmHg7CSP4b5Ceho+EPkDEU/veVrASabfa9j
HdmquCdCRcA2B/q2nzx1i0IeZ0nulweGk9MhTOwK9365tJ1W/GgmBaTFCPRWSe5tWq/Hy9RUL4LM
dbZd0xGwsPbmViO9bVU+p9LWLmVq7zgP/xqNW9582sDj1JPmHiJT/q6ASruptu8fBBRP1/x9KbqP
rAGy1RdGcwhzBCJhHTc3CGvB1ixN79A3WnBuNTpBzJr1lXnu+jEWcOET7sWbiZwSwWaQvrWhRfap
sJtLxG5w6YFUXdo9C7s+KMYvLwbf5ZtPj96RZpZbtHPblw5b/0oORrc1/aJ7cZF6L7SBcwjSzD3X
MrE2tWJaD1OMuD/znhp0lztaTrUyO8d8tYVb/PuQ0t2sZEocqG+do0LzxwV2d8lcaepXRenaK1f6
EWDUFIam1jbBOqJTWrGZgm7CdrLz8+4+GeVBy8z4Slptd7d8CAcxVB3TOQa1Qkjn6x7zHs07P371
eImYOiORrMnomj+r606wj02Qn6Kpn+1hdpqhmV41uV0///e/oQwBtkB/u821VmCIhOzS6cVwGQiD
Iw5Ks6mfsI3+9xNq/qxvMLMQRIds/scnHn826e+OIjfo8UE1sH2CW4FEIw5P/31hyKwdgQT+579W
ZYYsLkb7niaNf8nG0L8EkLjPJkrhwByms60YMo5WsGvdnH5oMosLu+2jgp63NtiLniu0COyI42GX
B0m0F7oewokyOhI9ZfhLG4O95jQNNzPeU+j3Nk7xGrAEMuxPjHd/IxF/2BPZs4gASZL9YBrBEWPE
4o3xfrNXqBWJDuTDso/RG3HobFqUbvOoaJq5bBN9cdMVrCQr13MOQiNUOQjhUZWFuauL3jzFtV+w
u6oNTJRCp8Rofo0z6YKQgrear/sz1XePWRSr1+vj6pbjt21q1dZ8wEXYuoAfrFW/At7VXLswsTZt
aQl7N7XlMUUFdDQFmnuHbfSxNgX299KZleiNlVz0GhIlX7gIWu/w2BrwT5LO5EEpGLIEECR/ZTAz
zIeMLL4kK/H3hj7eTs42nsrZcrBj4yTG3mNN7/t3r0PVwCMuXzYeE/BuyOvnzM/2DxKFqMaSPzAj
jqqIQXhuuOEvLJt256gvZ5M4cXMl1+OjFda4D70o3qRukq3ZBZT7SO2HluXY4639zyiOZSf6ZuZf
eEWsN9WeyNht11IxfsCglr0ExrAJHd16KlpK1bGoAOGq3L40k8XREbi0vxUOG023nJXuoFF5QFUI
mIRBWioq5Ji470Z27XOcIFQ1Y+xs1aRQDoky9XfaGC0fX/XjxZ6nuEOMNU94wUkgmadDMg8P9FKA
Q2PB6iQ+NB1dqz8xOk7QcvDwqnetF+BR6ViFP15mKxcxN8lzVRMwZjTECtc16kI5CZ9sG8u51Uaw
GQJC1Mgk6jePSYae2fzVM8wL1d54Am26ceWr0+3R5cpb3qv2zDwdrt/QyM8pQ7xP7lB3KWi8Tv9G
XcVY4Qmvxj2gW5w6BqTSDs9APUOdLHKQXVVizHFTQo5lLu4eYlycyxxQGUpmVpLO3YkY3wUB2AZA
odWJ4DvexlondLxicQzVBZiXxfKjt9wvRO2jVYR3tpPenGttraMxBFEVUerw7j/2AG3DrZxfAYIy
2oaB/Cp1/n+VWILHJoXuh4knoBbMdS2TH1arInUzcvu7943pWPjmV152iF9FNPOqjKceZ6hgF0uG
7+Ab22aarkzXYupwFxYpiOAYzBUUTvGd+tw1jxcXObqGm/LQD94fPXZGY5XkCUnUZmUBCNE2rsMW
lYuB70QqIqbT0Vgy2DPAmMsUU5PMCIgtsPcZ+bjOQJDcUbeFT2k2bQh2nNDbYpP07Ua/jFDSFmLe
gToEiS9QDqwAkIxfepSspxKXIFK6oxNl7sFCpAV0h8rMUBYF6TwSEzVZmNMc1KEz80FTR7kDknLY
lRMOy14hy1njTCalExypRXFrWdDvTBsVyAk8a3UnVKpjT1B+dWB+9paZWjtYxaup8NECMfdhhYKL
ojVTdDBkUbArJLLGcP9ARHkbS4sry7WeuUkOQL/AT8XeH1mCo3Copi9W5Gwn3sqtlXtAQ/WJqHj4
2MuqYtHqSHiy/qrQh2tUIbeEVRpiZi2q8anCmUHUgLp5ysbMx08WEdY5r9xfzvQraFzW5SJYQm7d
W3WDjaxwbp5fIfDMoP0nG6en2m500mSGTL1QuTQbr0ZdzjnGjBFaI9rXdquVF8IZgnOEhyrx5O9m
FGQFa7XYJhlFfJt7MVgMRPMYsktNX3vgM/esze6lUuW2MkgOnvSa660lQRBKFOM1jTZL3Y1eh3Ca
YDDKkOGa1l9DFt+OpX0Tv6s2OTALOSi050TKPumjRkhX731aHW0MDO9d31goYEh7Kc0q3jWKtXg+
mw/a1n31O8NdaIYJljzJVzxxSU+WmJwBfbBZptqf7I+0L8HFJs53rMtvwTgXr4B7KCdEKdAPz5rB
G6Gi6SjjZl6O6KQ56OzQJ1w/CQsMN2ZwU/t0smER/k57c9qEPe6RWIX4uCcqSDVdc4uMsIlvBJuU
Th2BDjUF2tEqPDC2Rep6VuLMxbJHZg/Sg7CKl1jaF2EWQDjLO9LWAL9IUKPnKBHst1G314hByS+t
F6mjb32Wktu4hr0Xdzs/CekZc/eoShsBezHZC32E3axZAFhyTMgIwTJHwAx1ngxXERLazgaKgshq
cAMKNGC1hSX/07hEoQmPAsCiH+EI67zkFUPy2SXIaYmcUOZbrBBjFgBR6+tN11jfLKg+YvCtbWy/
aj5nemwQGlFiIDIHvr2mQ3nDbq/hzTLeQ7uG/UJ/k0xu+Gq7m779M1hQutzIhBsAoZAw8jvDkGIR
6WoA/j3rU3X9TmJW3GrjSgWlvygLLFl5pX9V3hyhUr46bQSIB38tT32OvYGpa+QpfaVg5dGZjn+p
9d/zcXAXfauba10FV1CLjbM2m9aGPnMb20tYtlAb/WCDFBEdgMi/JmliRKy8C49Qdp4z4teIvJ+0
An03jlgnuJz44TC7N6C60nrvlYcACBYQmsDuJ87IzNYn+apjx8EgH008wlz35HuflW5+6Z2/b7gj
UVIX2SbRz4FCOMQM2t4gYdgZjv+SB85WyCxbaSyO1wlScFf3xa4vS0C0Jn+dpW0YYv0Ayvu2a85C
R10m2/3JdFwduEtxK9Lfy4OfDnTqniBgYfTXPk7SomJoKObRgCmMxRggTdQb7DdTfsLZgPSgJqRT
c+qDMPOcREsv3xaJKRetFeNfCzt/V7wPxvjn/89mcv4HmckzdFOYri5Ra5hCOnJOF/v5vkV50Pyf
/2X8b1xAifAYBu4LWA68t5pizDMcVVCQMYXk8/+yd2a7cStrln6Vg3NPNxkRnICqushROWiWLNs3
hDxxnmde9Wv06/WT9EfZXZZzW1KfDRTQDTSwAW/bcmYyMhiM+P+1vrXS8zbaKFSThFxkxQOJgSsz
kR/cShC15OUmYprKW0bml2HuJseubAh06c7Yr7kHjQO/ATdjn0uwpbPeojegRuhWPxFCme4HtrGX
Bi1ZauYiOsb70GrzfWuP7m1kPMKWg5eU0pbV8OqhZbnGgDJtK7uTD5Vovz31RYr3fhsLdheBvOvz
fB84ckuNMPjssc2mMty4vEvBBgUYiYr0/GJKwxGlFT3vp8aUWxn1hd6126hUBqmYy6QcgtvMBx72
+kirOerpGQNrHmklTdc1LCVtU1fW7yPN3hMkK/1fdp+5d4W2W3GoqQ093vnElaNfUfr1D43m1NVU
To1aXWhJqOiGpxvaIONZOqV713Fn8qmn1nrhgHvIRrAUY4LRo+msY5SY1jEdrfaAlX1hz0+MGJwd
C4Q93Yaze7UL8QU3nY+BJsjjjRHSpXVpJC39rEJx1coUFyopqIio9sSsGxdUE6OrJt7VjvGQGEiI
F7LDg/P64JgnIXYMjqJfopsm51ACs9yTwdERP/p0TuXuKVLJ9RT9gjn4jGylfjNqwDZV3E0Hy9bu
eJJ8xnuE7aXkHmOXrjbW0DkrjeCACweWAjls5dLvkmHvOBmJNRXAggZhh3BCNJiCslPOAWU7Kt9B
+oSMJkgDQENleDRN43ugyKxJSv2qcTCXSugrkNvzW4dinmMnX7K2be99vfdXbe2BEWSXWARkn8VR
m61wFyWbTnfyBSQEb+mBYYNVTrF0sLwDJSg4dJ0eAdcCNv76AEryBH+fXVIXjCLxd8qQupInA9hC
4igs9l87PffKb7rpfqbSEz2wTQjhx6thH3pGeJZVvdpGutGhWexT4Gs86Fobw57ROnSNscZj5AU2
B0GH9Oj5tEYGEJajHj8HKbDdMnXbbZ/72nZw44LcW4i8QUqXMZ7MM8tD2NBVXr23fETuOmenrjOb
SyVbFPxOYl+8fs1/vaNMwzJM3eEXF2WZMwfaPVu7ZBIBiMjFtEtKW+xQ+K79Qu8/1yFEpLZEkxkI
RfeLDXwO/B9kNv/nB3W8eFo5AolM0BGZJCMDmBN4eMuLYPLN58uusQ5RL26KvK8ugjbASGCm33Ts
wtu0AJ9k6xJWojmiqwvJ86F1GvQlhZqejYTnPcSBaR+COVmnqFNxnCxmWg8YjIRQ2R5CTLl3YUOE
SZg0w6ZBMPRjNvz/oM+7sfj27//8krdZU4033/wwz4jpzDhKjbuvPK9s59kUWj02jz//8uIx5d9d
fCsek7/8/I+UT8d5J3QhbVsarmSZlrzSj5RPR3+nWxIAjyBYGN2J/JXyKfV3iqMJtRJ+AAGaQxhl
/SPlU1jvJGcMJqclBTmJ4l8K+YRv9tv9TQlT2RAjTXP+82dznEr0iJYAvYudmNV1TevsMsBjt+vx
tLGDEHkSwtLoUkCldme8H1pWH3T4NWGCMVK3Rann5dqrUu8sDMZwzQEB5EPRlMc0JYQoJurlcy/b
7syJbWT7eKe6b0kQmmzYMGvnPVrkvpyQv+q2/SUrXf2s9KL6Isg7qsVpIx6USvNzliTKEW0/nDts
527J3Z5Ayhj6t7gnvjBCTU8kD2r/s3nnfe3qabivIFVdkLfCQckvyrk/yuPxyrVs40tmtvoqSpPk
M/0gIhBBlJn08CmK9LjlD2S7RPoiC3HpLJxKy/ZmJtWeHmuxpxGKLTlU7UNPLs59KXJvWjQ9nK6l
UkZmr7iAinIPe8UbMQ0q4fwSEGWZVvlALKXBh6nIFT+bzHagGR3GxkXLP7txJmkOi1SYPhFXNrg5
pMzRuFKBnD51edMcAO7gfE6SNPzg2XE5rHncOVtR1uFNiA/rgS1jRTPd8MdjpNL2azw1+tGwUo6e
viawX/r+uE7wlV61xPjsymhyHnJllJ/GofBxRWBq4nGOcdlEETuAnCxk2LoLqlfDpjNG8VHZo4Jt
lNcNKc25/sl3HYpDIg8cGF1xcdMFg3XVJTo8hbEZINz7nYhHThyJzVEtbtj926Xh0qv1DSKBTMRO
j6UjaMePPoI+jurkbPa0RR8oVLc3BK5U155p0m+eDLOGFBLLZl2FbrgKkx4mXIPxjrMStOtCaT7G
3AEx3LKbXGJG7DymRxh4455gEH+bGKrP15zUcmMTmG0AgyEM5jjqqkPUrAwBmsx13Q+prVtwGqjx
l36ag5rJqaAtsfJSFwAWEsMQR/uFEYBc++95zbhDZ3JBFBtSXkYNMTeDQyAepQxzAuVJQsHWbjkq
W/AbAX0Vvf25LHL1AXgXiRJQmD7H7G+JkwhNDEFeg1ml6UWNAztV4UEiruA853WiWkYC+QjmJIQe
hm4Y6DHMhMdnMRQ7hSdzVxVVBR9xBLgNlt87DAFM5aUByg4QcS+NZB3EY79JZNk9gCrXCI5G6YJS
QPdj8HqW5X+lMFNuiOQmvhdxa76JhD0ryCuhdLBCunqwqwlFmlnMXUXEOiB6cY4FwMcqRGK0WHVn
jYqtRemOrjXToALvJ/73OlcRNeSgrIpDL8iMu9ZwNQFZHMrLqjfNuyTKw5WrlU54QH3l4sKcPbax
qvqWNkcWo8h2fMODR98339lWg8qvKGYvgLxqYJd6Yast1EpUGBRy0BvBeuy6Za5l/KTuZPlXor27
bKMQYm/yxh7u3C6wvrqQXMxdHqJmXJLx5z4kHLjqfVw5UbsMO9O9tqaoorrN0gyCbxTasB463wDk
keDG9vwcRbgKOvaNjpWnl9JkP4DoIw0nksbCHgzGEHCCaJNYZ6Mp5WOYxf19FrfVx9yarVeumV3Q
+HZGCMvCujHzIrpN05a2bDaYwV1BGfCbH8TdBjpbkR9BIFp79ioV2q/gSe5h5vGlDrTFX/ka+wNt
BBy5nqopDHYVay157R412TYe+UgowHJjVZqoSAwIf984iFcfGuk417705SGCd/FFJWn6vjHT7Iu0
0WTPxR1c2r7UMCJo2HIOZQhFa2Unuhg2YdlxMkf4NhwtBKnovhSmxwU1UHITQlqAxpINH3ZkGjBQ
9EgBm74YKXSDHZUo9eBQRkfPXhYQlixhX/LkoLuK5vlDVcvyDC+pby6yoAO+S6WPlcIyCaQJcqcO
dsQXDY9+qrRmRW3CEEsDXxuV8iSkKWBi2c2WbOj8gxe7JDlEuUNOB+M4kfQyzcES9AkD8gwUFbPU
nwGHuWYDYZ38CDoBodYm6e0lPSFIANFN6CTZx7hJw/IMn7t2NK3IJf0n6/ADWyDsWBkgO7EvRF8D
MRZ45raIKXptZWsCiwmDtNVgh7ZZS+kvUt2wGEzcV4t8MksK/3X+yZRFtqbVW6+mtKr2mCzjhxKR
K7EOvlg3TWB/1rOpfvQHV360civfWoGExRAGfU4aWt44j4nrdreIg0g4DjqeEavIrgu1qNzRVdhd
J6ta4McwP2Yqzz6HTcta0ac1iIGxDL3P0ZgpQUZClIAj0qvha9cm3EFNOjrQJ8T0zSgUYcBlng6b
NK1pXBRW+n20NCAMQ49KUg5yrevheIb6kT61ViVUhkbPcT/Zwhhh6mf5o1lz6qE6g3oQQbnQV26N
GX9iSFY46CSJNdrc4eeIYX0xkPeQj2MRPte3UcIuAYFks0mmNr8p/c5+8N2WAGa9cWZTSE7qoDXe
I9MsPoNhB36WqjraRgCy11o7UjrKGrhxBOHNKeNx55T8xKwJWo6Oh5nEJnM7NxCZpkwD+pEx7tQE
D+2281VwqSHsvQ1MCuVWORIyOOUG1SfXSh+pj3k7u5+GQ9VEziGX+Ptw+xi3g0Dvhv3SWFN8DI+q
oA6UNkRVCTiVrIRdG8F31YqvI/UdyusctzOrEkgCq8g/Ny1Sy3GPkmhqhzpJGJ2NEssxUVNOmUSG
nBcARaj/CtjBkyzXlH1AXGlV+oEzUbIzQllsaTjjK6PQd2aGAwY1oCYcOxJuZIxY+rDW7Hw4bxIf
6bsnKgyXPs+1YTNgJ/4SqLG+AGPQoooP00s1tRk6iQz1jF8Y1Xcqo5SYuswxlmlI1KwEXebRJ/G1
Tzpyugda+P2aBkiyTzNRQcumYIMgwu0OPGCsM5Py9DTHdgA4BlXFeTXAebiYamUcWybzBqhdjZTO
TzaipXI5Bo32bcqcsFlIfdC2AUjfMxHTKg4Gj8CkkTPhGgjEdGFipyVLgHLmImtiQT/PGK5zpA9r
lVX5RW5ayFB8xOd5TSK354ftMhbjsLZVMYH7MoDZogfaSrevsTR3+jFOdWcXzpoNlUYe/IvBpukY
5BD+APJS0JtZlHlrojls3aOTFHymdoZeSqKDl0VRV93BMJlvsx6rStjddWZ509ER+lhhS7tAedTu
FFu4JbPBvcmdKRuXsm3NKyi3QONhakD6Ik6XyJ7ASfDw5upg9G710XW9atzHtalHBHimIQGMeZ5d
R5WuZw+WdIL34ZSUSMb0Iv3uaxhA4XWKM30WtawCoPretmuMmBxQw6XeSRBY916YrVp7AEj4XuNm
NvX3bdEsTTGYV71djNNBEnqPoRsIbIA2iUSLlcc2H4IzOO9sraYiPeuVSOnFEeYRgxkhKdjR9LOO
QtNhTBrnzsKNj9KihjWWGO2STbK/wy48nLv5AHXJaEpZL8rC6d6Df+h2Q+L3Gz80cYYQjRtc13GH
PsXNG2o3rqVh90qb5MrrA3k1NiELI0oBzz+qruehQLgQfQ1EDOiNhqxzdwnRUAc06hD52rYqjaXl
NHhNg9puV22DDzDSSxKSskGUZzyZbDaJegxxosqazxU7tPCrqTxbYKTRa9D3LnS3BdPEbTgjjbBJ
47A337f0gB54qvcVK8AI6Ve1PCC9Gu+JrtXH1qq8x7pp1L6rRrlsifJFEWlV9be8StVxauuGOiJ+
Zb+w1H0K3/cG4VORL1QlaE34bqI+UIDqd8GoD+cAPkhL8Ql+6Jmhh9pr5X3kz26ysPIN6A+lTX/F
amA7tAaaLxVCPab5nOlXRqbV+k1ZqfbGjXKmIT3krde0mMJQGM+snQ6HKfhiBN8TRBc3zv3beLCw
txlJZhGyHEz3QR2UsMfBqsBzIGstoyyYLDqNL76jZ0ZOKrG/7IPj+p7wXTqDgNWTDy4U/5uxybWH
ypvidUj9FVNJ3SBBNWvu8giBcCqt8aGi0XXslTs3rDUvPoCyBcmXIJjtuDWOCBQx4bVKyY964LgP
VPO8Lcj7+ZFcxdaNnwu72WGEGqn02SlOfJNMjqU+lZiiUQREd15bS7Ioojta1t6OrQR6CdOggp82
QBqpz7cru4Tmw4E0pL/vyMvMo5XoRgZnnDjxrmus9Xdj4MMbTpqUB91o5SSQWfGHAfjbDloaGqnI
6AhAjwVksCHLZUxZZ9LJlWxrWtSq6M99Q/fPS1xKxVleGswqGSgyY+eVbcHmQp2zzJNZbwdmdEdr
Q8zZIiEIMioGxLuKQR0BwNA4hlcGKb6d1m5AIqSp29UtWfbxd6entmFXZf/Z0wz2b8HQXWJ845mc
A+3WOLHgoKkMpHWhUdh3HUjHnlRUi2Ul4RHxSC3d5rIUwb05/MhioaP91JeyC8NwI5I8fhgBDgKi
42R5PlZwuMzYENdRgo2INopD9TSL+g+Rk9vAY3lSrH0nrhCg5156WXRhK5ad1mka6oth3E6FjlhT
c4MLG2PVyokG+LjCp5sSTvUZoQFE0ue47IWp10c1SB+xJCuXNOcD9FPt5l8qcp2HX6q8zr83/zb/
sy95MVYz3PU//u23322/5XMBqD79od/+Tf0fT39NhMdcN/rtN+unAtN1+22uOWGU/vH6P3/y//Qv
f1ai3qhg2bpjEQ3yWhXr/DF5HB//cWirMPmf//1/1PH8u5vwq0/r51cp7D9f6Ed5y1DWO0UxSkjT
BMXwVMT6Ud4ylPlu3qxRWqH4Nbcm/vmPjAJ48O//VPKdBc5FUI1SHFypZP1neYu/oiTGK9qOcE2M
sOqfT4P+KwGF8eRL+PX7f2Ro5PMwa+grUSb7rXgtXIr/jsusFZYrDP2kCTW6MbL3TK/uLa/csjE/
pMA/CzIhcp0YeJc9La3bKB8vn43b1Y/ey/O35VL/8MZzR0Y4ikgWR1D0e15ds1xDlA0a6/tA2/cB
ena6/xiUN2jnQcrEay0h/V1Hban11Ia0zFlmCVR1vyRyrZPJAisBxiVaWgqrc08IXK1qsNMIM4P0
UzSN6yDktC26Gx7+6ySiBEFNuJ2Lx+Q12tZ8s3w2UnM7ptCvffOagvxdXnwOnJoNbXpUCPrq1LqL
xu68M8qjRiyOjugZosrOyhAJ0YEPiE6RkfWxr6tPdnhjKvinDco9YrwqtsI96YPRMVDFVq+TWZiE
xyN8RLeuUx0yvkDKuewq585POSRVxcfQB+YKBanmByfeQbGbzNIHq7tK9eCBkja5F/l6hOdtVcMN
wkXKgF3hLmmLX/SJfVeYxtIdBzKN2OY21a7rObXVoDw4ul/2LvAAewwCwF85eysyP/BxptHRrjmX
xPWmtYC7tdo+ggvVCGJ8hxA3AY8U8JFfUio0gIct1F4YC/uMKgZRAZndQDPQr2Zzs3CRe+Pb/0Bt
Zz1N8adkORD5t6B0QMB2Mrxni0qaSwf02LiHCnmVw9mnbQ4TtdKWjbIuTOqLRXUMtWafVfEKCd7K
li6nudJaVfdaNuzg96AhTo+EBlKThMfhXcTu1s7YaFntG10xwzjtGTK355IzdV9HcXO4c9fnWfW3
rEvoLoZW3fc9jRpnpQ/mITARjsDeLUPzWvXxd2tYS6u/5Fhz11k+AaNsqTlkk3h9EXbdSvD8yOJs
WzQ2ZQFtTxDUA3krH3zGI2kY57zYBhrEVnYTGb6o2v8G2QV3G5uXlOeEa5PRScAlyJexRKVDcNBF
YO/auic6xOR/P6f4S4KACQZHP6n7/WjCmvTaFTCJmZJ3mEMhtJ5tyIBFCBfEOkeyn5vdZV02u6yB
+2S0N3qL6tmXJsE1cl053qoiQCoJaMUR4RAHzMQg+URg1yJOzGNZ97SiMo4jSX6GZ3RJYYaE4Xmr
OBYfKZTvp44TmjDPAKAS1hudcSS8SoVNg3S49OVwWZQlYi+P2FVyrI3wauougzA/I7vovoMCYQB5
Hz3MgtzCVOsuYkHskkIw6n+hTg9zed4DRrN3ZZm48ao0PEp/zQZZxc7J2j13w5EMi/0by9Ufp4Mh
XdZoOgoS9cjv04GwHXZdvVXfV7p7V1ju3YzitCGmjMV6bKsPk5F8zTuWMgP1EvqFoonOmx44cpXf
eKT4AFTwzOGSRvy2Io04dNw1yUCbglM6CubzwoQRkhVXlqfdqbGllGvjYil3LaV3ha7TAUGvGZyo
S+KBB3Or7O48HbLdaFKPsPt1gn6JRWM9o5trj6VJqm3GHR7Z48ELPmElLDgGeEm194aITU30WVD4
A9NBtPswtB/0ABds1r+nyrfCMc7n4+wPD8+idgs7BewLB0CfxXXAxaWLTQddqwQUoA3z11FcdV12
RnYw8p1uSanimOnxzDff5Q3UtaI+9yU5rOC0ItrrqT0cRDXhuzDQ4lxFRn+euoRkcExdIq9flmyz
PUoBRElcBOV7ZXWXXs8WMP7qOuSaAwTXBuRhzpcK/4Ik84XvZt8iuTYG7bwiW4QWCWpva4dcdBt5
2tXrc+FJLfBcTTCvDIYpDWryGLENcdoXsi3URWFR31t+cpZbH9qG5Qqaoz+aS1TqZ3BSNhIcutub
Z+Q9YY+rSYvwroBprzV4W43WkjvKuM4zaMjXwox3RcV62G30Zj9o0wWHmvV8fxWTtZlktamUOvMs
FFKuOjOqh86/xkiK8619qJ1sJ6S8L73wy3yDCRYDn0dYhcnYG1049cXOlg8VZZ7XR2GODTsdBEnn
CfyOEhKo3O/3g0L3CPiJeJdMqPt5PZS8cy/Iwa36mFTq6K0F+Y9viMFEcgsq037qwj9bjztqoNiT
2C+ovNmbab6xFwB2CT+y/UNTmvee3cOxMo9AxJcDz4QhfnARbeFSuCCcCEOul63fGILTLQza6fnK
qdZSXlb0In8fA2nGvi37rr+Huz0fKildkx3N4jOhCy4z69g5kGoK9lSJQjujziLgc3V22wMdKUxz
k3IrTnzUhhMfJ4DIoU6muYfMWzeciXxaD4m9pqJ/zIMSul92RTX6gHUFW0GGaKg9hwV7BcOfBwmR
xWb1oCb/0JUmEa64DqKKJ/PSalIyA8b2IW2jCxyd+8BMib6Wx6q0cNv4X9N0LuiZK0Rv5zS5wCmg
KHIea3Ymwhou64i3ZDuYxO06n4x1zDkG683MOJ0BBUPmoF0Y3xv87Bxa/dFP5bXihxZawtNGaHe1
bh0HGcBwSPs35sQ8x57PQWlaYm70SkFrx7SNE+FFYXgqDALG39Lk2SyvkJCan77j/4KTzovnof8L
jzqG82qz/uqxevzyLfnHrk4es6/187PN07/8ea4xxDtbIay1lGI1nJfBn8caw3jHLSEUenphc7rg
e/t5rDGsdy5bfanr7KloZ9Ca/99de8N8Zzvzq5wcXl47zBi/a5l+tOodoT8dNp4tDkRfeG5ndt3e
Qa9CIVksgsJehYGzivPh0cWvI4BS9yJ8b9rRG8vAi286T89nb5oNCvqhp7r9MMk9e14yXdTKk2S1
VBDvRfSZkqebi9VQqX9p8f11mSebkCLQ4d6HVrfXpHVgWbocTWslS7UNNXoWUzpuX1/hjN8X3V9v
NG+On11akWSdMBnSfRmRcC+1le9TnPDpyNGbaIyQPKld50wLZU7bll+16ntLYN5sXQ2h82hf/C4/
e/2zzOfBXzf7r48yqyiffRRA4SMGEq/bm7G5NYILYJUoNmGAgrhY2BwJWqR9b4yv8fvK/uvNTk7D
QBZ8trJctyc0Ar3bVZ36R49WTMFXO4zJ+26Y7nPUGw6oeb5eu8mvpNEecp2wSaxVb32O+Qv9w0XL
kyeLEPLnRactmN47MWp36Ktgto4Lt9Q2Ay2CCmC8vPfbbu1L+0zrPr4+3C/N6lmM83y8KyOwgLzp
5b40jIOMFAxhtI5kwINWg2ZVX1V1cNVgNY64u954z98Vsf857HKehs++48nUbKtNs2pvcepBtlJZ
tDwvHG5bBOwrxnmeY6weC9ytbwzx7/WPX2958uzwqjBvIhlX+4KvLlb6qlAu2dtzouRiMKDmcuzU
1BuyuRcHdZ5vzy5QCbTWtSiq/Xz0BZ6GRRrdPjAfShmHWZUdol2Qtbv1YvnWoL6wJsqT5cnUgZ3T
9Kz2gPiiEtubIzlzyZXWbMwa96fgd92BytTffcOT1QkBvKg8K632sUAkpMtVCUyju9Iq8re4PMcg
i25C/ajeWqXm1ehPd8n8589GNQB2IsGTFnsDNGgwVDdTvKkbA7k4sSpBuCwmsapcZFTcrPMdipDs
rWt96a1PVqWeXVNSRk2595vxUGjgXLGMxfLQWvahy72VPXAOSxya/4SjkGDEser1e+WleXuyQoHK
0WO9kOW+8ihlec3BZ/bYArXARF7PSBGHR4LbvFGue+HdxPznz0a4pFDvupNX7oXmbDuypmiQ5fHF
XCya30sRnRszpV6/tJdW39OSIFs8nNUuocQOoyc9saCWuihL00GOA0KamMPavqCjgbAd+zmrsl2a
q65xti3X33H/vv45xAt3jjhZjuopJh4ZZd9+Xv7IA9kGefM9gwuukiseggdaLys1aIBKymQdCTru
uEfz3rqalymFRy3z3kN6pXqXLHT7wtGaq9c/2YsjdLJqBbDRZKMj/3VzHSyDuvJZP/D/XdUzuxyT
3FHZlxADjNXoG1v0Qgju0iv2KW+smi8OzclCliJg8CaXFSVl7cDSdyA9BELaZ271Xo1bMehXgHG3
ekBWJZd/pWPDiU25KB02CqzsLKnJcGGzsvPLOL61FLywSRDq93k6NIZmYrHs9vBTKZMZW8m3MFbx
ma0cQoT1bfD2w+ql9zpZ5lKR6oZIaGF6obFtuCH0lHyqMHQOgecgh9O3OF5RFIHyJgrEi7z7uva2
tKkDdO4LmTGdB3c4THK6IhXo8DQz/gvOK3d5yn//D/RlMPo+uzv+oiy+aWvsUM/PKE//4McZRWO7
TyOF8q1p27T9bIMV7Ocphb9QjmmihecIg/CYe+nnKcUx3qEdRlJOS4aT5dM/+qktVhxtHEs3qXqw
dCNW/peaLydVxR+7D1v8pfkBYK6OYlANR9U7LRHXeViJWq1bFP/Jg+cPQltFFhgvhGElWbW57cKL
WtaTqlVznWSowD77OHisI2qmZPjybPyufjw4n/dm5pvl9HE6f6iTZQ9nGklQdpEdE6uKPyKoE/fJ
kL+xdP1pZz2/+MnKhYwnGETep5Sp26rmPDG4SxkYeMdxkXibv3cFJ6tTDsMHPShKiwCQmc9hBfjw
qu5Lj/nz307Onc9HaP6wfxqhk2UmtdssG7M4PdZOm1KhwxJF2/UaTc94LcryjaF66V1OFpiusqNo
Yodx9H0R3yRk8+i+2e6NgYhSsC93r1/LS1/IyeaJEPpcTpYJd4CkPH2lCXTNhDBKkKW0OUjBeP1t
XrqYk40SumR0BYQ0HRNBVMytbWR6uvUEIrCU5BuL2AfOcBpV8Nff7sU7a36mP9uxQKarMqjbsBox
oqtqadUTtOrGs1rtEq5npHGeqA0nT7ejrFMEobS1ErWxYXEM55oJVX8EANCNCmlIW5n2W1a0P88c
/WRmDsByIpk6w8E3wuG9ShEOnBmOZzq716/7Txs1W/ylOhr4mukE2GmPTTmgpdsEkWO2Gw/ei7HS
iCHQvys7cuDPFYID7rjKRZOiHC4dZyzPXv8IT2W3v94dtjydURUYMTNzcdlIpKQfzHSsMcGZhfD7
fMN2bgh3KoKHWh9R8YlBI+sqjOAgtMC07xETmyF7ZYKnyVGcl8XvYY2t4au0JHkJ1B3prC/CFAqL
8cZc+fN6h/vk96nSjxLampTBTQyMaWK7ECDFt9zcOr4+IC+9/slU9DXZkpDlxre1wKuF66tI1lkO
yv2NW+uF1z/dLsOYk0MiJgvbfjgKkr1NrIld1/RvrEPGPBB/+EJPHwjotqUbwiC6RTwzHNGE0mAP
yWd0eje8IFN2OD55y3Mr63AH5NrS8po17tvuje7b/OD50/vPa8qze7nHy+LAWw+PLYLLVT6i8I5N
GkoyH8YNivkLwsyH5etf1rwh+OObndyhpgiymo6TPE5phpl0Y7Zh01x5wmqFsyNZmDg3LGuIrJot
EO6CRSxEHvy1wccszpthKMhU6kMXVGRiazEtu25GHQPxTxHpvx8i2sjY3PIgYikf/bDX4osM58W3
vAlb0l1ev4qXpsT8589GjI4dOPdGRrctDl5v1ZYddD57IFHhjXvmz8s5lvDf32C0I6O2cPkdTYSx
69yuH9Dkh6upVbf5ROfl713GyUqiGxmOoLSdXcwq3lZFBAEMPIERvHHnvHQVJ3c+Dp28GUM3ODYe
ae625V07kyIXwYl30qjKN67CeOnbOF0AZDUhV57IcChS1Q8bT5SZvuVGsd1PGZHLiDx6mq+1sanS
Ysru3Rr5GvDqMJg6nZ567xJdDKsvK8jeGTSdZG2bttsyJUb8p2/xRR3QC0Mx77WfzxgNpSwZ72l1
8MKKZLtFJmi/bQCLOC5mzWY0/GpJB8ZM31hUXhiTp9vv2QyNWr+uYzvDjEWLdaM7nptQGRr796/P
nBeWDOOkegkKf5gIUBjI/xndy6YobjvZfYOBMm3SycuXttTfeNy9MHBPpfNnFxIWqXBrFwCwVY0T
/g4yJpKtmcxxMRDRukGeTQYt7Z/Suxe/pz9v1/7S6xoClKoomqtDpSE0W1L3gkMa+ySdLWGilm89
E18av5NVUPcHyH1ZAL3HCKi9ciXTmH8dw9oeFpmLInbcObjU+uvOgFIcvHGnvDQp5j9/NpZWCffG
K8bgJnQ9vXqAK1MFNwpn4N97EhsnkzxtnYbtjkdrNQiqW5zAw32V+HevT7mXvpmTxSotvTKpS909
VLY2bq0Q5GOj8lsC7qs3hudPFQc2d0/P52fDM45WjeekSA9ENOfeuczp6j8GtVbiK4pcg4w11n03
6Gh8+Y56yAJ0d/0bC/5LV3eyhmFGH4axlsahJ8CIlYxQYBKcnTEsb6MuRrLw+iC+cDfp81P52SU2
ruHgbOIbUhgiCBQr7h1yMaaIMRR6fPv33uRkcTANOPzYrRoIDZ2y3otepiHa8Z5w9I9RQGltjahr
pru//nZPAIA/7F/00wN1QLqtGwLGzqysGb4VjtdOWwce1XSLsqzWFmWnW0B6NduvXLrqXhB1BHQP
Ra8eU9UIQKORV2rqGo9xD74/gPG+iTXdxeXZo2ru81XErW/FuxjIpw46AcShswQ244zXaKMDdVmR
YQk8OG1rPDzLoKAmh0gorBMfVURmiM+9GXfAEpEUatlHmDNtYX6BmwLiqfVqx15mheVwhjB8Q7Uf
RAQk5AM4uTk0JzSsqkN7k8GfeWPA5kn1pwE7mWytNxER7zvVccro9vUIp50wvLDAiKbncUCYFVRx
243lUXc6zh8rQLc6YRma5hTtDSjuNPtQD52h9x8GK0EAj4Zb97LrcMz1sMWV5mZqzYMNuk9bmpzw
7FrKXdSSD1QvWnMAEpGnjcbgJqE+3KadrU/BpvdIdDuvVVWB6BGYlnA0BEMkogVWAYZ3PYUNcQzE
81Rkbq5fH4oXzrHoEH+/IWI/g3RvxuVB02f40SwEzKdLgEJyWpswcWBT5syK4TFuLKcIFoEF/OSi
GpM6PBPCa4t7kr208ZMXwZ9r3vhUL6zTp6dY3U5qxX7cYkRR5oejTQUUKgfRI69f9Uuvf/ociEVe
1qlhXQtQrQC/lN1vZS9FuXr99f+8mFnuySqj6sztRdE2xwyj/b3NuRh39Yy2MnH+/a1rgI7x+xfn
WhDmRlNUBx4Cg/Y1FxyhHi38QF9fv4Y/P6Et92RR6aQeYYTRkPU1be+ca62d1VdUOgPPgiyM82md
U08piZ7vDC19Y+DmL+CvNya8hd8vqskwPqaZSWEtj0c4L+MouvoYhKNfvrE2v/QO81f27AFgdZZW
9VNcH0e3NG5RIKNLdmDJf3l91F56+fnPn7185BTot8q+OpqV8dAUWX0xmVHzxrr10ovL3188q1vk
7/CHsRNq04P3vzi7sh25cSD5RQKogzpe6+rb7W7b7fK8EB63TV0UdVGU9PUbGuwCPZyihK2nGbQB
sUhmJpPJyAgg97zdPORQOVv/8TazNTIMN40mgt45/jCCkaL6TIcETF8HdKhDJFB7TVr+XB/HNg/j
WkQmOTIg9+SDnqGPuEeoa8PPcxKjz259ANtEjPiufbQsC1nxx7AGezOAoD2EcMDfAM3jIXGj+rg+
jGUeJi4vgNpy5zDFXlVegFm7QY0cqEyAj7aqjIvZX3CHBU310ZpIROMMLNf5Y6VydDSBGmAuoQkL
bc57HCPz3fo0LKsVG54e4mqYYAbstRFJuRdsADPwLOKjLOZ5w7IuZ5ZhbPh1QECBwduuf0h5owr0
wTvcBaMaFWkCiswa3dO3Cj2MEypyYVy9qUDGbrUxtmWXTHqVAF1ReD8N8gc845fzzZSE6dcOFcvq
sL58lzcJaKh/b5LbJhG6ymXxiN6sT+hwSfaowIFKHuJviCxkq5ZweRqxeeMsZ9KBK6EEOcqUftdu
Bn6PEGOtz8H2ccMEWDRJHoCr89FLA4BFdFE8odPxyucSEz+Jt1wP8Pk0fqAdJOR7GkMio3Tc4K/1
H3/ZfuN/HrE/xFwSsXSQUe4/dqgpNL/8tIfG39HP3SI75gmU1vsrV2lZvQ8D9dB9JWICqh5kBgWg
3yyF6jnUZsgWLsy2DUaA96CXXbogdn6MorKsQdJdQ7yLgFlmYwI2UzUCfAWkPnPRYviQdHiKEVDW
AbLZOXMvYU9ppH9ctx9GeBceBC8rraOHKqyhij410LDIQOeQlVW24dOXkxOwZ/17J4BHyVvwpZSP
SYnuD5CqfAWMoj4XXC385hKk+WNWb4xl2RTzygh28gKP6SPUPiCzAuGSgp8rPvCNSqplS4gR4mvP
r8HUR8rHyucEWkRIRwCER++zDNHkzydxumpTzDvigGKKBKl89OAFwDOi0be4YZEP6uoSDAnrQ9gW
apniR/cADUnpoKb6mFQ6/6IDJ31Ww9ad+iIkBQ+7xHA+D7oFhECU9xHFNgcXRo+BiuMEqdtEfwWq
Pe99wMAbx/2aap/3f4qhi8mPbpYROFwhjOx9aRuweQEB55Aw/pGVwNB7t2psZxeUVLRS1c36Klii
kVnopCzzythBg6MTd39GUvMvEBE+R30+XzmA4cRJUQzM8UL3AWzQ7uMAwcibHHeB16J0+JU7aXhw
AkFwFuWt9zAJv7trHdr8FaM/amMCNjsxnHfWXlG5uuof8cbhg5docs50bkDdvb4Bl3ONyLx8QW8W
2shBVD46zuBSUDRC8xLd26Dy9+tdSio2/ASbZjG+exQsi5AFgi7LFG+khJfdOfrPrawNUW/xSvWo
e1LvJAiBf9d18rI0xb82YZrfrs/RNswSFz+4mt9J4EyYUI812Pz34YAGxzic+7umaH44bc82zovL
O/Ufyk7gNHhKiBiQqOe5umsiUlMw3lDPq7bYLW1DLG70YSbO3DaoobTgzqThBPW7sH0VLGrTDWOw
fX75+4fPByB3HKHqnjzkYzaER+2ocDgJDWWg6zbCOLEnD9pakPGCLfcx798adyFJTyHHEUcon1Rx
9VPq3tPuxr5fDi5RYvi+DhWTox4grpZ39dfZodMjOrLcl6wUyZfrZmT4PkCEY9iQZn6AThzZj9RD
499QQ5gnq18mCuGS9WFsMzGCQIraEqnaIHuqG/HNUcHXmMn2MHAIRKwPYHER83I2ZyjmofMxfwJL
wve4BNCT1mC9ywBu0W0Xn9ZHsdiXeUNjsndSJThE5sYQaoCtJ++jlkC9cf3ziz//9wIYmVczDk5o
B43L5LWYx29xJcCInbJ35TfOnlUVsjfouayPdBE6juK/eUVb7vcMxcD8CTXJtwBqn6r9lEFZbReA
vgvvM9GbC/49SGjJXaPifGOCtl0y3F/kc1V4vEwfJWi/wHaOVmGWdBpcfePtmIEDfn12tm1a/v4h
DECmd27ysPReiRjLz52o0+9Rkm890dm+bgSBUnPeonwI5bgKyl4Hzyuy+iYavX5rlWwDGG4Phjiw
BQK2AiXspPoLXXlYoRZX6o2E3bYJhsunKaTjmzlNH1UqnBu3gNptAj6fm175HFpI8rrIEhsuz5KW
zI5fpU9iaIMDaC+fIe4nIPIErvwBckWHq/Y6Mu7jeZL2kR9KyKmnXXmD5ovs+4TMdyNuWdZqYaP9
aEkpHaOWx4xDnV0lIC4sHyRoEE865D+EQnPl+hxsoxjne5vGTpVkvnwsBxWh2JMKf75BXxAGPgW+
gH4U+kBdUDRu3EIsBhYtv+ODf0DYqAsacJc+DTrx9r6O3YcSoNXT+mxsXzecHO86OfdTj7wq3o4/
QQUH7ce0QAfXdUEkWsb98OtjcF6x0K2xJ8iK9oQV370iDx+qWpz7PHQ39sRyYkWGl6cx+qqRB0H/
K+bpjfKJewTTNPgV3Uke1xfqH3jLhXgfGY4+llnhz+UYoDcXECFgSkF8383HUtNkiqDJMUrQjVPX
L9RfI++q7jZA01g53VddF9WQz5hzh97EYVECAZ4kcav1bgZ5d9Yc8ric/KOadRP9JLrT0zOaGkL/
PgEfSfm9zDVR9xFAjeCCYLQPXOhRgDg7e2d1peKN9iSLVYfG7NwS162JIE6ilzlGe1/9BBxAeWh9
CXExMBVcZ27/6CF8MIdOVa3iFIy4nQJGQrJo/BJBRuttfY8sxhwaUaxxUTuEbpp89YJBPoIzPj4K
vFluWIDl8kKN4MWqsQNFZwCMPxj7eXWYHDy13KHLHywgUOal6Y+RljySN3NOqwiSI6CQ0npj8GWQ
S9ZnnAMFni4GLxxKaJjJN7xhvxYEorwOcHZB2Z8BSQObLtixKgb6zvXFtPmUsZjaz6MQmlb8SRLn
W9ZNHIq/abRPwP65MSfLCKGxoEDuVWGpwRuqGHRZtHIgfuQs7JTtrDaOBMuyhcaREKguGEU94e22
d/+EleZQCIEet270LuDU3y8L10MaCO+4NNwIRjYrNA4InQA7nNXQzw3avnwFC5cLptBIyeuuNeHi
wR9cyIPgIGBrHHrlIQedhxN9LhwosTEhIW+1zPCq7Q+XTfswjE5BlsugPvmoa9DvnZPUL4ZPSc5l
s+i9cQZ02vpAFrcKzRMC+w4MOsfrPvJoxd1nxofqWLjqpRuTt3FA8QGSaJvEDZf9aOHU+jitptZQ
qkSzKcR30+IQNqBhEBT7Dwgc2UOsxd+39fRzfWYWQ6CG8YF30498CLC/xrRLXxSiE4ocYBi9Xf+8
xX2oYWcF6KikXzdQz8TFGQwgHVis6i5fZNbYtWZADWsr8F4nU9S6H6LJX1i1h6CQ6HZKQU7RFSzf
6vuzLZVpbaybKXCzWKpCojosBy7vuopmX9aXyvZ5w8Y8D7o5RVm3rwEY1e7A5wHR4Bodg9OGDS9L
fiE6m8xAnAbSnUDp9zBAGhnEvSreg3IPKnQK+h/o3/5R4eDfCGm2bff+bcFBjiIaaGaaV5FAY2vx
fWhOQ3r9bgyG6Nf6etnGME4bsXBhQ0cne5wH1DC+ugmLi+WNwIuRtFQ9zG19HNu+GGcM86Mkg+G2
r5njQUwa0ovNvs5FxzdCsWUegXHCgMO4hzpfMSNnmyh6gZIeMrZgvMbNvTisT8E2hOHkHk01MqdE
vU4T8x5ExNhfRT9BIi5FkN4wL8syBYanZ2pMaRu53auIZ/RtRIPzUBfC2cjJLMb7D9fRh0iPdnSn
B6AjvAfwKoa+FExYQ92vBT0fRNl6TsHknIlwBvNeGxL5e33dLCezSdeROWU6jtlMX8CDn6rx5Oqp
7PWuzCNoSeGO6+AZ+OA5iJ/qthuzGMKN9TyP0TPFeR6KjWr6P92hFzzX7G7OiohJsLLTBxJokF+B
NU2DMB6vO03F76cAEraPaBXinn6YS70wnxZJOLZQrPNLp8c7L+N9rI+ey6rZ2Q1TlRD03HbaJWLP
VAaFgQ5Uv6o8xL1ukm+tSkLFUSiq81SA4jlh0EX1PCenNx1e+ml/O4QsqsBrV3Yid/YFWAmyH+sL
bjOi5e8ftlnoImYzL5FBjkGKQq6KbuMIKnvrX1/OgwvrGBjnqoReaj+FcQHWVulASDo6xUM63efI
Ugew86wPYrNUI/RlIAh22AgkXiMGb89BVH4j8Yy152T6M2JIQPCCjcPVZp5GBAyiqq9ljXxbgjJ0
z6AhryQOVVkgTViG8qbyxzymIPNl85/12dk2yAiG0m/Q5zlrMOLFePC9k+4Qe9/9Jgqqu/UBLKHK
ZBSpPEL6YJro4+CAwE8WQBWcCjaRfAe6t82WKssmmeQh3TDB1IcgfaSsyGDeEGUAoO8+hhyfOiUQ
LyO/NYTp0/EUcO1DMHN9crZOJZNABFkc5UU7dY88qWTUg/WnoTQ9ORmEHI6ZKJR/D/ho7qojKIW1
Kj6hVyVXUG1pm6w808jr6AGqjRVPNkzIstzEsNZIEC6lE/SPKu8avHUVDT1zVjbgFB9Atbc+bYvR
EMNOp9qdvYzX7QMULYdjjdD0CzpLW+1flimYsmbELecMXJL1YwrRH73Lh7S/EW04UvC91/HN+hSs
TYPL6B8iE7o0UcisNNDz6JkAjzEK4I36UqQAbZ1BcRb2ch+mc1Ci2BL0CpTlfQlRIwVxJSS+6g48
9SH7MtXDSG/FNJOmvZlYXYNnGuq8dQ/Mb+vGR/QwxD257sg0eVVwGwYxEnjon3F0FTK474t2ANuf
LIE7Ke554MRlemgGXGuCPfhc426r+Hhxu93I7GII0S3mVWNen9uAseeiFNWbFxK1kS5drnHh84bJ
KqicV1WtySNEZ/tn4UyNc+tCR95/TsMiDv6oCnuPaqfowCanNA99MJd6Qfd3WKauk+xBFT+VfxjK
OjOgm01SBN8gm0dBwZen6XR0HAjGvYTlkIzVEY1pTLkPBBIs8osYla6/+i73A3D7zj5ocqA2yq5d
NsNLYqFaGExSPzW+9o5djYoTTmi+wZBi2xQjcGdFlyN3adw3gkbVG9U1ZXguczG753UHuXgWgU13
+fsH/9DRVAwSmjpLJgJxEigG73SSPgPANkPboBggDR3fgq/0rifix/qQlimZ0JcuC8Z0gRDD/5rm
mTUdfZoGvfUMcDGsYELL0fFhQpx1hR8w6r1NMehVPoUh7qu3ZGhc3L6nqtnYFtsoS6ryYZQZpNFA
S/DoraZ4BYA6ETnCMIc7npd6Iw7YhjAiF5d1XJdhWD8NEECB8HD6W2jUKzrRbnVUXzxNsVTLBn2Y
BEk6xA9Iir7hfdffxbMi5255afCgKHTHqFPf90CiHq7bdSOJoymZAshiVGd31H16S6sqCr/g8IJS
43UDGPGFUACW0W5dP0HqioBMGMovXx0pNvGeNk8x/NwFPTj47xXCIwtx1RuCh4xEwzEIg/7Wy+T9
5NcP9QQa7bn3yo3jy+Yqhvej44RVLlrx3prqQcb8+1SNf6+v1mXr+k+rAvVxmgl/kOemSQJIh8Xj
vvIg4gUyBf99fYjLP/4/nQpdmRdlByjEGfSacf5H+nGoXpq+a7eOFNsAhquzqs4jQrj31qCflB08
0eFkcESab7xb2L5vOHkWxv7QQxn57CvcCQ6RG1HxxfFZIDayONsAhouHrGB6lMP8pqJifJjSODyh
gLgFvrZt8TLqB/cOc11FoqbVmUmt0wM4ImLIicxpC87XzRreZfwA6HAMvy4avL15Rds9TSKEHA4t
BGSwcRBCeU1BAzmvDgEDQ1s3CvkyuS6Ew3GxWTewyx4JeYF/T3AO0ajcg9zhrBu3+MqqRDxlpL7H
6fK5Qp1ypxnU15d3jA7tbLhCr49q2zQjDuhCsKBRMnyTvdAh9PIytzi2I8Tj17+/WNd/brtYUNPn
88SLICwcvTWt/51rCB5CUOskKvkYUcY3LM9iGyZKhgHyT/oM0ViXYNzm+Bl7r4fMZs2DrXnEl+dh
QmQ4Id2IPHt6K0jXHBoRHgREX2+LLALpvp+j7Ttz3lz0nm5MybIvJmYGtYGK8L6T545HgKllfuk6
x7TRw5a52QYwwgEa9IA5DRKETHT7JDuYe46gQEDPsL7xNleKjXAwjaCByDXs2Z8A0y4FakUgLp+O
iUMfxkjNuwFCUl+0y34gD7yPYhBWro9sswYjUni4Uw+Dx6rzNDnimcgBJBy1gm7BTosG73Lro9jW
z4wUsXBVkvv1WRWds2/Cht/lSX1VD7YbxkYwEFKJOkDz/1PI2yDcKUHqBgLhGd0wL5s5G27fhLyO
ikp1T3Kh8ETB/zN3CSgw8uqHlGlx0jPVoLYvXq9bLCMKEI80rBcwNjQyVM9tnNa/8gZvzutft0zG
xMpAiqrLifK6py7TpwAs17egVj+L0vueIdOYOsjjjfWwcYxarMuEzmRx6jAZ4ByaYkme8WpKdnEt
wFruQ9J2fT4W04qMTABSRT7yPSLPHq2hdTwTdQcp5auKZ25oomQgqpvzOa/lmQCtsO8Uc259d9r6
7ZZ4v4j0fDymIYgtC11P3ZOCDOHea9P3JpcQs+/PCYfM1/oC2fbA8PCp6GZN06F5UhWVB92m9c7L
W/D6FsVWP5RtDwz3nliIN6Mc8RfSBeqkSiA8llC1/vttHze8uxmatkDHuvik/Ow9mOYQYESycZez
OYPh2bi+N3PQRNNjFwHlELY4kdCz/0tyqOeCsy4FE/3o3Q5LMrE+GduAhm97S82mryd5BuDqdR6K
Ztc1PIE6UZLu6zH8mswCKi3z1n3bMpwJhVA0HVM38uQ59LL3SXY7GafPIT6P69I9Qw8voNLv6zNb
/O1C7mJCIoSkaRMlrvi05GEsqQ4QmntFvASSzfue47/rw1gSv9BwdzyHhgLiPfIMMdsS6ssFEjAQ
cjpJ/KOB0gmaVpP4BFKcvcfjLSiBxQJNaAQQmFnF+h6SkEu4BMoDQpTxFlLOtm5GDAjRu1Z7ZdU9
xTJLdhnYWHZTF50YrzXEGSuQNdK79aWzGcMyvQ+XAuDx3EagdvE4tU6PoqJ+gYLSO5HlLzb2XypY
RhlsNejZxjIiQtPLdsigtHvOZ4mK/Qjwqoiht+JBriZ/hjo0lJKTdKMb0LaERoQg/oCMYmLdk6iZ
OoKG4ndHOSTzVNPcQjXvpkTvx0YwtZmCGTBUO06ZEIh0JANOOhLTfT1AhOW6HTKiAyuGqKNQ8nxs
AkVhC1V2WooNi8NKtuAc6+B1se310SxzMYFn2RTX7siR1vxzMDQKSPNGXcUg54YmSEXmfTU2qDN8
mgqPgbYWUiFpCmDB+k+3HJwmRiUK0xHCoCHyiixqjm7Im31PVItw1ncQs8q1+3bdQMsP+OAzMmgd
rqFO+0S6ONmjxeP0f6c0yFde18ewHNBmt7IEZ1jRNctSVRPfhUASHMLEqXa1BxXR64YwXJ+5TLf9
4LRPQtZhueetXqr8A39rJj5v3WEW375wApholaltXM0hZv3EysFTJyLTStwLPbvADo5gXWu+Adia
s3IXZo5m4453PMh/kYaT/s0poT7LDqTE7fAoJOTG9zkbUce/bv5GhAidgk5poMUnPfU1NNaC39wH
9VmN/1kfwOZLRlyIfGAYIFgNkhhcRAeIpbbZb9DXbb1Q2+zdCAySVKg6l251dlIf/NYe+6XQpfV1
mFFQGetabcAWLFHbxLUwUnQAI3TVGSQ4ZzQyQmhqHotsX9Qhq0+lC8rYDFSN+zKt56tITUAks/yW
Dx6GLkBseYEMm/aku48nxkB0DpXdLbyp7WptolyKaIoqsCYihU+qX1UznVMAxUlXeU9KA6EHwIuE
fCF9pa473kYZyiFXmYSJfymSsnFUP4hPMaotu8BFgsnDeMPZLPZmwlx0WEKXuParc+qS5KUPWOzs
qJ+h1nfdjzcCBm1q3gOaWZ2HEj1HWZHK27go241T1JLEmaiO1gnAYtl71RndR2rv1BDe7pCILufc
5Hm/U5Ac/JMiyIBcmcMFZgTgrpe0fludi0W+wdOzeCqjsjmtL5dtQob7N71H81lwKJJHyXtXkj9q
5NMvNjXZIajm8iYH/vAE8WT+lCJQbHirzQaMoJCmLh1JD+HjIWPtXzJq+34nU+rfrs/JciyZsA5o
L+tAz1X6CRTLX5dsUaoOHbbcoxtB2fL7TURHDJXveGAZbKxzuyffKd2/Z4p1uu7nGxcFjyhcQR2V
fsIr6rduArpc1nl/53c0Pl83gpEbRDrs0cEoxdnxXXQcNdBA539PpOPjI1MdCz5fN4xxQZgyXVVz
1+JiNRTdDuIILSAKVAJVAhjCn/UxbFthuDvghU6cElWcoXpd3KMXiN2FM5Fb3A22zxu3AQGl9ziK
KpwrBQmSu7GusvJbGEtKD9f9fsO7hdOJ0oWO6KeONktzRsaOCW7T6x+3OLdJ5gy8MDpwWyiVLBUz
nrEndH4l6Mma1A3K9Z97yNXvl3+qmmtr9L7h2g107ROZReKcp5AqzhzIsbtxh3JwWG6l0Bb3NhGK
nE4MNICIHl0HxLrr5O1vlJbpPmx1f51VmSzSkQxwQiHzOw8tQFTfYjKQBqRMJeXRy/rW2CZhOHkX
o6m/j/PyzJYLk6faJ2Qt4imYNi/NizNfSGpNcQEpctLUvVucUbPuDtksJZrvoR/9dxyl3RlN06S6
Ll8wtT8LH322IHsW53JAu4AGCWq+43Uc/rhuqQwXH+sOFBtDWJ7J2MR8N/F82NVg79i30hG/18ew
+Pk/+J8PuVwUctWW1STOfOSvwcJ/4cPzN44L204YPp41vepTpy/PoCV8LYrZP0x4A76rcDLVkb8l
JmGbgnGSy2ZUIRd5dR7z4b0IoGw9Vlcaq+HUNbJBjr4k0HqFk4KqE3oRCDqUdgR5wXU2ZBJTVZkM
+y5KETdq1wPtJ+0g1lpMgt+tb7DF30xGKlLIsphBtHGGIH13BBWh/6Oei+w01k21capaNsAkPw4K
kYqMlLBTASrdYoBCNq6JGwWWy2hOF8SV/75tZHPe5lXL8VKIgB1DtxiNnQD+gZLiZgyFd5yXO0IQ
HAY1dqCtgn2l4tpbuMlaNQcVlH/xMnoefNofUpdF2SnrRAQ4vBuLK9fP8HMPJ3ld9aw4F5FugHYM
MwitF+gPOq2bQHw5IJpQQbB3KOq2lTy7nfOri5x0DxjcealMLfdDOaPFN/XreMOgbQZnOD04b8Ac
lpLyrAPXP8xa6XAnJ6fd0ZnWG5HRZnGGy3cucG60DABWAe9CD9x8X36P6lpOh/UVs83B8HtJArV0
py9Xj7ZHwV+2UJyOqXsbBkxvXXMtg5hgvinSVTeLIP1E1DDumEfYDSNE7wHz7jZ23jbEYhEforuM
IbfiVwjA3gDSwJJGjz1w3zfuXPPj+kpZdsIE8OVZHqIDXuEIRCXipsKlvAOf8MY22D5uuD4PnQAw
X9RQMlX9iHUEBdWiTd6u++XLmn1cGzQ1QgeqQmB08luHRvJAm2irQ9i28MuMPnycFJHImY+LBh1R
oSi88pDXxTHnaGxd//WWDNcksBJoLEOdmVdnqOPdBdl40EthCZSdb6xvIASvbnlb3SMsbzW2LWt+
IasyMeyCqjxBRRWnbBUDtt8WO2hZ8wNnkLVTtN0IhbbSj4liZy7a85xKw/OQMqgREMpYVuADA2rp
reHycS6QO+ANBCDe9jHqC36lp5gej/1yoRmH3LpvQDmeu+StJHke74fAHbbedZcc979rSE3SK1GH
PUgufXHugK77xx39cujuXZDR7to0+Nzk4xb31GUDpCbFFXcmP0PzWfapS6BF3I2RPuikDv/OC+5t
Nlosi3NpPkYuL8Pkf/1Tx8k7yNNe0frDIREL5VR0xIufUHIFRlEODvjDUvKmk67YeFO8HBmoSUFM
nbR0B9RXz1HgMoJ3I1BSHXCJDF7X3cv2fSM4kN6hcGAHR3Keybs5HPgPyF7Tn+tfv+y8i2zcv6JD
54DmT3MU05b38QZ83XyK3/tWT8BtZ7/y7teUFe9ghwg3ckDbbIzLvFY+8BAO8hVBaBlBmjSs2SnU
0hl36xOyDWCc+RLQuiAhCHdx346PYtJ41k2bPqoP133fOO99OeBpMkA1Aiye4Q3lWXMbeeVGUc7m
lYbrh6CFpeFc4zGHje6Nx7rOPQLs4j/6AQg7dkJ02SFpNjGYl7MxaoL5ktqr0X83Vqiel+/egu3M
ppndDHAhMn0f8gSNryTcOogskzNxfYHvhqAdmYpPHM+tjtoVEIcq/hKVamIQcGrtuuxpxEWW1Hu8
mbl9cFzfMUsgp5GxZQ6FXlMry+pcpfxd9vKXBnP0juH5Zhi6+ojXxYPDx2/z6PwAb/+GY9lmawSk
gjRpo8Km/BRnNBnupqJ2TkE0Frj/T9J91Ey9+KnTbczRYvUmGVc1Z6zu8Xp5roQ7nOO5EJAsk8lV
rHUuNQGGmUrassQ7yKdpDqYfQH1O0NTKUpHsaz53kD7vuy0qf9tuxcsUP+QrIgqyPvEj/tSB3G8P
Ra/+OFHyPMUN3cl8/DnN6FzNhurB7YtXF6indSuxraAZmLo0R9MdRbmpBCnwkc8qKW8bp2qir+sD
2JzNCExFnEzEQZffEwSR9VHPX5dZeWHzt+7LYAc9zTuoS/29PpZtMobFlzycWyEqAWGMoDuJxgs/
D+zK5gJIjv57hybU9gd0FZfntp3qH02MBpEbQkjeHdZ/vSVhMEGG8VCJafB78HtMKJBWUflZFLhL
kzDZSlltRmZCC4mjCBSk0+os0Lq7T9GXkVfjH1TrxCkDkdZTGbd3XakPCcvGnxGuqOszs1QQqIk3
dNUUhFR5OJ0a908LuF5AvzJX5nhUB5ALWJQCNADi4EbyXuTFe61Ldd25aGIRwf0Ci6a8PKdE1Ec2
Ruln4M/lzfrELqfk1MQixm4IjnknF2eFUv0uj3gJafGmufEr561Oa7WRGlvs2iTuYhVLAuUuVw2R
1OjlWx7HVHldDZWahF0shaYN8gVxDlVVoGSeRDdSu+HGb7f4v0nVlUEfPUBygow7ZU//FI6WVEvg
SBqTYKfCUuxKCpaB//+GhAk1ZVp4nwUcQjrqqEL2rezrVxfZFgfSmNTJRuXjkpsuQyx//xCoISo9
FNAkVEeA23ZcvNbT3ZQnV/7+xQI+fBwwQNpRN1NHDqosr3+XfvolGJKTU8Yv6ytk+/lGwJ+7Ier9
AsKQIRme0DqKhNF5qfxs41pw6fxfVsf79wRkOcssLYUChexwOwXpiXbvInZu5z46ykls+J1tEkag
1y06sdwAo3he+xSV7r7X9anK3df1Nbrkb8skzEjvF3yI41kfKSQOwet51N6WlOKliIHLmXkBrVHg
oA4pFUiVXgZkD5LTYxzM+14UGw53eW0C896JFgGHjMOkj+3QAGU/HXXF92G/9QR26ea0TMBI8FQf
hTNvsTalGB9AwLhPab0fUtw2uvGoWLHr82kXtdcUoJbhlnX84BA5XiVdHufqSCBlu4/HSJ5mneuN
i8el4LR83fBl0F0J4SDB+zXmotlBfFHviy550kV/rql/hzt7dqjD6PO6WV32jcC8dM5pIJNKkf5I
k+cGN79gIrdlf4K86T5KrnnVXaZk+HcMmrtEca6OLWm8HYkDNH9HxTVvJcvXDffO9JAhD5pht172
q5n9zzrbYta97HRBYvg0pBo1emvxw3tQzzRaHSCttV9feNunDX+OFDTZUEDGp1NyBBfUXazYxgOb
xdvMu2QmONSFurg/Qo7sjyrld9elx1pf0wuC9TYvj1SwhIMYRh07+RY14yGab9gW3NiyKmYDWNxE
NQEYTh1zPANTKKaNY7xxjNk+bXgt0xTF0ZHoox/NR0lALyKv0aZcVsRw2QAiZ07rLyekcD75bH4q
2n4DH2aJzeYVLMK5VZMSi516j1V24/XxjpHPVbR1uNtsxXDNcaKZBsVyf+yZCz7fflZ7oD+7hY6U
HNct3TaE4Z9D0k/oRgphjtTrd2VY7kqIIO9iL9tYI0sMiw0vJQO80uuw/Il80ck+odHO717T4MVh
W68ytm0wvDWbGnRxhgiT3OV7z02Q9abvKi9zULjVG9OwrJN511JFL2jeYatr2u4S0e6y/haC09ft
gnnNSvxYtJ2CZ6WzPBRTvmfzQ7MZg22/3TiBNeRImpbAjJo2uC1Z8hmsSPeep97WTcjiu+aNKWd0
gsgk7Y8Q0N3XiToo55oiInzXvC4NEwrRcY3UBHw8CfnmEDJ9baDKV2x0Jtl+umGcdd/WfR552e8A
CukPHMx8d50Lcc71hbGYfmTYJdpmRgJmY6w7C+4h4HLK6ubEQSdcQjUNmKD1USwpidl95KVA8/Ew
6o+V9ocHyKS8kqQcD94kPw9Z4B49B+Q/5Uj7jVlZ1sxsQdJ4VPKJxH2gD8Kf3pCeoJ37fX0qtk8b
htp6nTd4rQtHjtuHsOd/97HPNn62ZZnMK3HUMDyPFNgMd1TlTtY3g/L/xHI6pR6QWVPrHQFKvqo4
txiuEbmDLo+7ki6LJFPo1/0qmHeMG75z5hz0eGCs7cGI58kjFBI3HgwsQdC8Nveem0egMsQ1Tf8l
2LSf23LPQoiVf7tub5ZxP+TV/djTVhXwcjqH4GGcDgVK0+ufttwQTLZavAMNYTLR6h0d87dE/ara
4Qie/FvwSt0sGtbIkg6e9jYSMNtoi/F9mEhZRFHYOVgo2iYn338e50e/zhBhAI9Wx7AawVh7uz4x
i82ZfLXcqbMqyzHUJB7S4I8uP4f8TTVf/eDFvwafDEszub9jaEP1hQrFuwxSFzzMU3mcBflz3QSM
+Ehp1ac5CFePJJjuPYUH5HjGYyF6dDlBqKf7tN/qk7LYr0n/nQmIYZMYlNtCsp8essvnUXXQLV5e
v2Ya5htmbBnGbMfy8yEJskENRzdpb+ns3nkzeaaeOJUF22iUsw2xWMNHAxOgQkpAXvTe06rb8bb4
WifDH+Inp9bb6jL8B91pvuNi283eLFDZk9CXnT7Gnt7VwXvh0F2qyW6Ifw+c7kY8gHdJuK+ku5tr
/1Wql4o/xyHbpby+gZTmQTu/q1wdIAR8rNo3r42PQZMeBSBTsedDu+l7NAQ7kAq9ZCLayKFsC7P8
/cPCJF7LS6+fkGsy8dBR+jhV30IlDklM/6zbq22EJQP6MILwS1+Dha4/jhyaxvn/cPZtzXHqTNe/
iCoQQqBbmGHGduL4kMR2bqid7EQgzgjE4dd/i7w33nrMUN8kN665QEioW63u1WtlSR7Nrp/cjBVl
Ea84+37dOIYPCVwnnzlvYNgTOQxFH4qlsrDQRehS+5oK7fqJjTOk8YDRWRoM0nggds3a9GcCqaUd
n7sRE3rkvyuVjuBTt9NZH20QoLj+V9osT2nPj5fXZ+vpht/oWxuMhgueXjtDGWX26NyKfqlD6Xbs
cN0QRnCF9HZup2LSx8SyT2NTnMpEnrVIruBUwOKbTVqLAuOBR0d9VBkLwUVwK+w8sodqJ+u5sUBm
P5ZTMV4kBRZIoZs7dANphU3L/6UAY+ysz8YxZzZkQS9HDVI7+ki6OPXryJ2SL0P/5smbxBexZ5+Z
J3ei6K2hDLsWtW77sqDwqY11CLr51LXVA3f112FZbuak/VW0/ieeevFVX97sympsh075zDQyovnR
SmyA3QmPW3fwd2xjteIPfCs1rJt3zYJSE9FHVILabzoAaOYJOgPtHnh0w0uZjVmLxT2vT8V45LRE
toPUcT/x86K7aABl8s11q2QYeJ4uSztx7DCglWr3LrB+zMPD5UfT1cY+WiDDvInjgKiF4tnLJ5SY
j1l483X61HwVd+0pjctIfHty7+0vzu1xOVbRHzt8fu5OeZyGz/gzP5yT+3PxGUTKoRvuJZk3rlp/
3/Sd41/I4qRDb+ON/FswYwBUfFe5ccvHEBKLO7P+eNJmp9akgkwIhkm3hXNkVnE7q2HHVje8gdmj
pUB9l3sl3t5GyrrV6EDJ0qik1/Qlw5eZ5LqUazcZcsQ8KfvRFH+K6mlSb5cXZevNDdO3m4lUI+n1
cbb9WzWcacVDSvcQfhuG6K6jvvuqzEOPcl/M2a9hBuvZKn8bam7tvPrWww0rZwFUPjKiVweZZD3o
mEjqnMs6VfaOmWytjWGBC6uaFLfl8dhG2U0Q7VUstx5rGJ+wlkUVOhuPkxVnWodOddDZzitvXFjM
jqhadtCGC1T6a1QMMWN2Zol3UIhaSVC81f3XpaI7t7CNWZiNUcHQZQUYhDTuXRkZwt5yrfwPoECt
eyybcddVbQ1jxOJDBvqzuWXjcTmQI/3V7rz9xt4hRqJicoBImhq5HJfRh3BLX37J6mavj2/rnQ2b
qnF982skCY4K+lth2UxWOLKxiDIAG3dOuK0h1t/fGZYTLBkHSc1a82ERAwve3EaD/nPZJ2wcb3/Z
+t893JrnpVIeMr49rhut81rVL7J9yMrH6x5vhsWiTVLa4fFkQAXCAs//Q82gAbOn5b31bQ2zHYka
097C8yuoUk85i9p5L5+/9WjDdPtsKiyaYNl7gjwNrw+13tmQWx90PanfrblHLMufRjwZycDQIVEg
VLRYvy+v+MZrm/1O2kqUzCHLBwbvJKwpie1pZ6tsPdkwT5n6iBx7rHVNmk/FQH5k/V4+bCMoNTuc
dO2CNDPFo9vyzm4h7oYGIEa/6yB2uxibZdrrHN6ag2GuthdYE0j8hqMO5hDk1LEO2sNVC+8aW70N
koYH2aJRFUNTACC7xzLPf11+9oaVmm1SnTNzyOcqBVjnfCwyD6LoQ4M+enCvlNBzvjzI1tqsv7/b
lmwgU12tO8fq/UPit1FbX+cFzAYpz9J92ZDVSmH7A72T5Yx9j1vmjkFtLY/hBRgo4qYR9M0AjNRh
g6gmmB96gT6GPbLLjaP2L/Lt3dJwp8myrMYErPnBTeK0vyuTf+EnXfawuzU3vMJfVN+7MbqhWLqu
xPL3y4tCNVv4/+bJlRdwsxeq48wuFr9Vx4lOoU9vkd1BSnDH5Wy8uUlhzgpOZNL8n/Xi5ScbH2GP
kX3r2cbhXY52J0kNg1WevuVjAXdWH6pljK/a8/+DKBtByZTl9nwknv6RNO45Gd2dTbn15uvv774n
pM98sOqgkDeCq5TWC2DoLPKQebruzQ1rreYu9TWaf4+edg4uVFhVvfPkjeuZ2fpUc8sNlBDLMc1d
/1jNvrob19ZP0anbcWEizuq9M3ZrKMNwwYTkzrzAzrE9FMrnWOR36+4BngPULS/XLZRxjg/Mz2Ut
6IyrYB9Cz+jsV2InAt96feMgFy1eXa/4jdWvZeXLwH8H2bfGOcEvXPPyyET/dxONoKIfew9feT2v
atYeZnEd2Mc1kWRO3btOh4v40em8m0Y9tL68yqhcE0Q2gjVZOynqaQ7arZbeifvrLiKuiRdDLxyH
sjF8ZFsiOQ4OIRIkYYJ25etW2zBZy0e7Ze1myzGrvLuWO89esMdj9/ER5ZroMIgVoI5VwwFDnbJI
qpCmd0FQIky4ytu4JjBsLFPioHyJr0mm0Ot/B+5vXe5xp38cGbgmLizR6GmbCix71vuRgqobzqbL
K761LIZxVh4w60ULC8JC+O5vWT5qz8Pjr8rcuiZ7eLWApiTnMJ+8fVhjShzZWKWd3fKxg3dNcNiq
f+s2DM4LD1+vHohoKljo5YXZWHITGpYsk+KkX2vSuJdxnx243nvvjTU3kWFpMpSpZa9HavCCYAZX
smS+9saHPkvDY1G8dSbw4ovzG53FTXmHdbnWH5r4sAbKA1R3q8fFfc9nzWF3J37sy10THuZkoLBx
6P+tCi6qq3P5v3dP2c5B9NF+8Qkz3721RilSXgRP+by2jAqLn2kLXhOrztvT5V2zNcS6m97FHAlj
NGdWwJ/aZNG3tuent3W+LGHq6D2I89YQxjUHuLwKgQD1nzJoMkc5r2TIitqL5PrX5Vl8tPfXhTKi
AlZONIdQbf5JUzY8SEBA+sgaxnLPzW9NwXA6mWUpJafAf0oKcEyLJYEeLZ1YiJT03ip9dGFYp2BE
BmWqZwE14vrOrxV/7vXAs192HXR2bPW9Jf7QKUmXX0vn1VB9RqnT21m6jamZyDeAirp20Da55Z3l
384jIY8Nn9ObvoLa3eWv85GhYGom/K0EozwQ6H116/juFM2g5ixa9N/7QDNErhjj3NN9dHmojY1g
Nhbl9pJYAnvtkdDe+l0X3fiN6KtSd+tEDE/FplxDI68vP3Uel/JZ5mXlvmRlYqvzvPRpsbed/2Yx
zArMOtD6sd5ZZS79EoqDS37XdyyrfushH4M7kSYsiZMeUvcPnjXi+I6rBRQ1KXLEzNLfKyTO6i9e
UmXdEuYj7rgPYE0U7GaSfT7+aWcpGhrJpqiHz7LjYFs4QNYX7btXHJ14ac9wJXZXek07OeNtP2aT
m0YVy4ElCwX4G7Nvfp8RbwdosPWRjYHAQ2ejy9OnTzaF6sJNrjKQ9ona9veo2LdswvBYNuvRdgc+
/KeBjvP0dbbbip8EROaDo8xr7/t1e9VwWsgpibyAP3/MprH+NAOx8lgVzR7RyNYiGS6LBQtpA7CK
fApk2uGisfI8nWySdddchNc9ajgs2xl82XYjeSorEM4eBS71LJ6gVbvTi/E3//iBEZjIx8CC9Cr1
pH/XL1LTxz4dbLYccwVZoQPE7RbAoeg0TilA0yy4o1Y+a3WqoaNZYTO4SJiGFeJQyAoH3cL+yarZ
ReNL4yVwRt/bnHZ8/NrUIO3LQqdAlz8od2yk5h90WqNHe8f1/U1YfTAJs05PxMyaiY4eeO+S2vsy
oqWEdREr0d99yhOrg96V4kMWLMBglb5qwqBqZnLGETcGReh57dQc58yprFcPaWt68nPqU/10eQd+
3P9JmAn2nFUxaPAWiufW1dlh7C0nVLN3O3RShWwGTR5JSvaJwcUhSebZoZ+O+vHy2BuHgslB30yu
b3VCpHfaL1WUJ6k42Wwab922BjxwGrponIneORY2DNokn6fLjP86c24pcFU3U784bjjV+XRbUju5
SgUGi2k4bQhj2mPZWflzW7UgmSQVWqhD5bnpGPregjzj5YXbMGxmeL9pJmkvaWXdgm6wcEJblgMC
c24nameAj6J9GLYJa6xtWaAfRlq3RYeOm8Zzfgeo3N12HIj+tNzN5DhbEzH8H/oNm86be/tO9Lz2
ZJTOUGQ95/ngO58IyRZ+zu2M2yIc6zxPnTBpWABbHeqGsINVWwDERqluEgn6Zk6mIGpqdOTnB0/R
zi2eL6/2xmKYNeqhreagky27HwHEhOZHT45iRD3ZZeM33qDb4fIwG9ZgipaODXNVs6j2WfV5IQ5z
n80zjZSD9uxX8PzO5bFVWRNMwEqCZOBwedCNkJOZR4QHHXSR9cUz4TN5qbWn/ikD7QOY21Kgbwb1
pMDq8iRRaNm5bfy9jH7gDk0YaKMcRxAra279tMl5EBY+9ZwnxWreleEoPJb9rHuRzbFfp2Ur4RRl
A4AWJaoWIRHDIl8JJGPHeEFfqQbZEXHUeEitHNxvoWNlyXIEY/4w959K3DamPrTtbGwelibIhuJM
KZhAk1uZDKz647Wg4T7oorPsf1hQEdRh5oBWKQM9KfR14la4o/hW0KF00DncBkVysnzokD9OFIRt
RcR177UxOJ+UR06gqB7Hf+uJkiS4d4KxrB5xnyK6OzKVO9nvbLFthxyapO/KV2pBr4IdwSaZpj8l
cVcUpmu18l/XJ1zeVBZUJWXo101LHkbd+1Z1aGaH1J+kA+nzExhduG4iWtbCum/Sircvic4CNwLn
kN+ic74FVvhcZau4a1hktUdul2VI+P3CIbw1A0TsDpN7ctsh095drbK2+ZETLwlObU8d+uJPblL1
h1HNnXMjsQCQgASzG0Ld1MI1/RYUBzKxD+hzp/NdXzc0uGfdjLwAcIG9elF5IOv22MmhBy/1BNkK
fVBubqHYPdqZUG3kTzhoDo4oLHRrlUSmkDYrddM/4oKbAaAtC0FcHia1xWQR2pWs9qgLN1yOibm0
uaUCRZv5LmDIrh19G7NC4WpXUXHDW5iwS6G7ZHArp3keUHFDDwgh5zII+sgOpD43HNxZly134zzz
DMvtIZ4MDsEE9Q0SNCyWqeD8tRop0Ch0kUW9E71sLZcR4gHzwOqiHJunFvpQdTRWJa5Smcisn5en
8TfX+IE7MGGYIPZRXu2X5RPXga+DmxKKlzn5UbNciOJQBTbQRym2TdvWYKoRQ1BjeDAmEQgxqjY/
LSVozkHxkgeT/DPoJAhue3D51A8jeOqdg8Ip5oSNcKT7GYmBAeg1MCckrw2zukeaFMNy588uTqBW
Ty45gKJGT8+ZPwvyzXZmMX2GeqgqUggy5o2XAvnk2jaQutVQTlHtIccJ0J3dDd8HqocWqlA+A5DU
KmXTnYaF9913uk7oGY3p3vSakJSWUS76gBRRgMjU7W4QeDJ554JWRtDjXM8jsPgqLWcHrDWdrpbD
iNOwF0fFrNXlqLnvmzDhIFc9QeF6kGjpI3YPdUCchmOsXLnYt1kgOijII/zvvglV16KHusEyuU+Q
eLPFqcnlUh0CXhGPHiDv49VH3PwzhL+inO35lvoNd6ubJCjLfAKtqh7ruC0aSI3fdEHvWPek6Aix
j7RkfamOKTIvjXVng/SrDGkwK68JFZN+/jTqsSp+I4Sv+EOuSxb8guaP7fdYTe7wIWI2bZUVihy0
jpFqkrGqT1nLy+abj9DMmQ9pkPu5d0yKEYRPZ4rgWEZeM7P6OKSBHlQISa46Dz7pXud1gzRtt+pi
IHrw9Y6ZfQQyWG+0Ri1l/dyLRI/wba8rBI+SjzN7xf5Ky5th0Y4MQjnblGXR2M/IC4RVgMt3cVz5
HasryjnrKxgQCkdBkZdAeeEOBGFtpEC5WOBz1vYeAd6Wia8BybtMgwXtcJsn43LnwXz8KCGWRLuU
A2T9ZRPfev7qKd89P3MpoVmdW490YOMYQ50FhDZNrsrqfHmAjW9kQq2JtFKPwDs9ZRIu1/ahMJMT
/hk6rf7BdgcVJbS2ItStvnAw/B+uG9SY1VSwWii3SD+lXKt7QtqygwiGNQgfRgBetOAMOXWaZIdu
bBSSW4QtZGJRafFSpDvplo2VNXHS3BoALc4q+Qk6gGn/SZbZlBylbIf5eHmSGzHp/+CkZTZxVNP5
neyCmf0uesfL3hqhkup7p9CyM8Nhar/FOedUTfXP5UG3ZmWkXnoL/P+iRrZrgapaGg5Dhc6XwU6S
nazC1vPJf/ejKiaFirSjnnGRCQ6DkwoWWSttz85+/4tw/OhIM45mOHGvgjoGe6x7aFh4n4fU7x3/
wDwyi/o4I7bz0rPNqbLcSOimDkg0TrP/ZJftWHph7oJ8n4BVrAZw6jQ4Te7Oh8pPlM5DyxXNfEJi
R/s/wW8OhckwwUHCZQg6Zvt1wgGU5sfKS4XrxTgLkpKERJW9igJu8XEIFzrxAHdtXzk3tCIyO6Z0
kvZtDapo576Atoa/R7GwcbcwEdsErdnQKpDkkeUBjushqbsJupXQfM1ztJ8vQ3bL7Nyi5MZSSH3d
gWYoq8adnbsRhplY7sQvqkA0o3pmPkTaRg3JihkNgNC4Qrq+IUO1M87GZjKB3Wxue6/RQfecqwkn
YtrwTxbYBHd6VLZmYbjmQOA0kVbG7iGdikxMx74mPdJFOaC1kLWqvl82uK1R1t/fOehkyCaZASd6
37qgAEs8sB/mRNlHu/dukCveI5X6yJkw7phYJdqnmqaZLb4vbv9MshVpdQuYM3owEAIMy+n/fzIY
xQQtDUkFbqkFklwUmYMw8CzkX/RjkIgvleY7B87GTEzskijrFgJ2GMOd6Z91iMVWN0J6N449HCGq
tjPMRwa0TsX4+pCRYEpwz30b/Qxaf19JDWk5PsR1X5308rUJ6ivOkXUgYwMgr+BJL2fuWzKyA+XV
g9fqK3bw+uj1+vJubwU4CFk1YA6Uj4dqhFyqQl5s8g4uhrnui6+m+W4Ip1iQmYbK89uS17fYVzPu
vA4IGR339fIA67ua/nydg3EggWCoyNykSL6xid80DYOnmm/BCXpz+fFbu8k4j3IL8jdYJfJ3ifD+
hZoOnmaf5TAeCranFfWRo1onYRxKQzHKvBqF+5bl5AvSbBW4jcD9eXkKH0Vg68ONWyIBpgF3hXZ6
k+BX5GA1d2l5Ar/fjVzYTcof2r6Kym6vy/Tjqdj/g29q5KTTlpZvpNEpYImV21fPkktnL2L9yCFC
Pd5EOVVWrVPO0+7NqpqMZJEkclpOZUu7RoI62RnrNMwRkcjf1yyfbWKfRJIIVbRz9zbyJCo0O+I2
dgT1Yzhl+gA9oaMe8PvuVvjYr9gmIIrhcurZHWveOBzJ+qVy7LR6nsKx0nEF9yV5cJULs002LeEM
LKNT0LzVmM06O+zvCtkgPuXx5JSRI/bAqh9bEaKn/3qBxAXDUhL4zRs6KR5n4sfMkrHLi0NJf6bZ
XuvA1iiGK1C2JWjT2s0baF5vOuzqpcli2gSf/R54AD3v2NPWFzJcAodmnGwpKEXntgjXoWasVa6T
qOfdDfCDcWJdu26GX0BM1o1Q9avfOIhpUvENd/sbiDOBBfSXnPdOso/9A4hc/vtxoA1o9wkv6rck
UyGY807JTEMN0oc+AXMJ5hPAZ0jM77I9bSyfCbIa24ki8VnWb6ovw8ytDuB9Rc4ziWw0mQXY9NCM
OV0eamNDmJCrIdDEdxDafK9schYQIvEnfdOl+gDB6KO6kibHNuFXBeivaYGM6GtbeP0/wBnlkO+u
adXurNiGxzMBWArswaqrc/mW45hWNkUOq3roHX0PIqSdY+7jU9Q2kUzD6CPFBIjnW0K6LAzS+qQI
/44U9c4UPiwmwWubYCwbj80cS1mvhC7QiAk1EbTIoh5iGEN96CrAEdvIRdWAITGVNNVdSSrJoXBN
nMHiIatbry3O9SCG4rO0VDK+0nQu+5upZvoa0vf1HQ3/UfHBVZZfkVfGG9qcuxoX6pguk+PurPLW
fjQ8B4oorXRSz34dsiwpARm1pnnsQjpN0j1BEoJVYemSvuXR5Ivyus5Z26QAa4ZFNKCmmV5RuXK9
T1Qyp/yqbfQxXoH3WNfNcCCtB5mnCpW+V5I29T8DHPoPoSf67bIRbwQUJgCK6a6YisJTr3VTofS2
pK2jTkMvveA6L2HCn8YEalKcq/7VQop0cZwIAq7HBKblleSuYjq+PI8NEzOhTwt108XvdPeK6k02
/EPGyU8eAzew8x/9BFWx58vDbOwxEwNFApFwjnz4K0Rm7tZjI8uqyE3o3Xpu7OtqbxwaJgKqRIa3
XEhQv7Y58u/w4gLna6b0fQndtcR2ogZBRJdcGaqY9FF55fgzC4byO0n6n6Xrx2tUpFAGnR3nRYhv
lMw7bApb281wAlxJJLNGN3vlheJfFWDYX2u21E+Xv86GKzdpoho0YTD4mfTVwrodciT+44Y7Z5LT
5aCWZo/SaWuvGXFDq5Gtmcs8fa0GppYQC9VZtxoKkjl6MvrU20nWbQ1jGD5YXhZqO13wkvv8Mxj/
wHThv41pu+MuNz6FCTACYmz2VNoGL1IRtMwnvEStp0fNx3q46muY8JqhpjQfSOa/zI36LHzoKoB7
aqW8kkAPXB5iI9oxYTT+UssR2Vf24rB0LdQwO0zaLgkp4ikykODQD9BDb5vSPVwecGvR1p337sId
iGxhg5V4L1r3432alMNLwSa91ze38clNEE0dSAq4dkpefKHG7kSV7Tt33NEKzUXAX14DXsORYoJo
gEGgpV378jjm0yNR7bjytI87AfyGEZoAGoCdF6+WATBx/RivH6LuhldN/dsORfjLX2FrCOOkR+Ol
xamd9y9JmVkvwAaIxI2nWs7eEmoEv/b4kHPb2luureEMe6/BEcCotuUx73TwkCSkipIEFbG2z8tY
gLD4z3XTMgweTCwkaUudAuVXfFVAgqFYWN8mU/t5mdBQdnmQjR1sVvVIVkhB0jEF+z9i0RZKnhFK
lb+ue/hqp+/Mg82ks+XM5DHQ87dswI0HnFh7F9CNz2Cygk3O3LbdhF0LjSoUt4OzTcWXNYNqc/ft
uvdfh373/m7mgHfMy4oXHCDsHzlm6UsP1MweRm5r7Vezf/d4OFtrCeYhf/EHwYK4KgKQ3laJK/ZO
pq0lWgd+N8BgOYBZoJ/9BTCil3ZK/2XSPrkLvXV377MbLsoEkaB1uJbUZfIlF/n4mS4N5Ye88ugc
AmHY+ju7dGsihoVrWyX9PLECvZPpI0ntB5+6AGVNt4EWVzoqE0aimDsL3g1lzMu2PoNerf+jmyE7
KdmJFi3RQft83a4y7LpcpsqBWmMRo5y1cvYEY7i49h5cfuODmCiSKaMDlVVSAH3ceT89RMKQG3BG
+pVSsATHV03BrDNDkFwCtcuLeIF0UuTU2XRaxmkPDbthFyZMGOSeaAhtKnwJF+Wds5IqfaUj6/eo
rDeidmqYdSP6uQ4sLFFCcCGsICd0Sita3LBJZAe/UjPyV6O3s3W3JmMYOUrCVY58TxHPnXz2cDqA
J07RndvU1sMNA7epW7Se1+A7SPolnRsWTRUw3td9ZPe/3qMfWpGh/w87aWzJzTAPdcwG1FcvP33j
TkMNk04IRH/djIgXoLeqlZHobyaMi+I4NGjZWBAtuNWvFJR6l8fbcCHUOLXLpWdMqKqIa4efx8JB
Id2Tx6QpI8Dir8HIIJIyC70zomYgb0bxAqX7c0urA6O3bVMdUiXC2uVfpf119pzrPr5Z2C1zjnp9
L62vTNhIIFZjPZaHotH2lQlRs6IbUNK1vOAWGgSgAYgr51p2Q2/PkYx9hHB6x5lseCyTsgvciQHJ
VZAeIaYKfBuij3rq0nA/DNnYaq5h704BXYkBXUHfZVHdpaMTFYgF82yIQBR2dMrylFSf23LPu2zY
pAmShqkL2XBSxEizwmRELarqqL1x4s+Xd/LWehlGX3lDO3kzLoCtv0yRo2kZ2yp3T7MnguPlITaM
xSRj8RRjjTv7RSzSzr8BHME9KbSFnCFDi6aMsrnyXHcNJ8DzAErcVpAj670MLlriFis4U29gkQB3
0JtqUkF/Xjclw/6dRrvj3MKbqSEYf6zEqfcV90YrCoqFPC5A29qHyyNtHC8msZifFcsAGQAZd90o
P3ekfMpYcUxamp6sRrqh7+8x437YsgJ/YzKLoaTU1RxNK98JkkISCWQHR7ywU7D9WidEGcDMDHGr
x7MO9pQTN2b3l6T3XUzZlUVJqdPJ2F/k2RYiRhyehixRX3CJPC3S38tibw20/v5uoIYJTea2kbFd
L8/F0KNZ0kcjHVoBz0x1GXr/2J7029ZQhoPwBgsSQK7ANsyH34j685Ak8i7xk7MF5CwaffqvV20N
YgQDaOlx3KnP89hDm1EwJr+lY70qTU7u7FSh28k/l8fZSIT8Dy0ZyiY1R04f6pJLHlbu8n3UxU3j
6XNQ628Q3Hzssz2K0g1/R4wwIenGwu86P497lyfk4DtSqmNRoONnxxltDWA4iZp4wDSKnH1H93rU
d/nbkGdXfg/DKRQgpK2EVcsYNUZIZaH7beDlfV+6R4vkWehl+U7ya2sORsyf6V7aU2ChKDbm1IqK
NpCfa0eOw050s7GDTdoy3257QLxs1Hnr5LR4KkdsC0biablZgryN+myvEXFjIo5xpdcIBQGSGjEQ
dGbemKuXNxV4XISXN+7W4w2jT5PR6rVFZNwzNTjAxkHdM5yzYUrj6wYwTN1yK9yNYGgx6ATmA0vm
NkZge+3rG/ZtCaaTWfSwBZHab25fu9DCWOmyL7/8+pj/hd+A+/e/LnGQGcghUo06WW/dewWwjF46
xgG5CqCM88RkGrNm0P2kqJvFfdD99PLe/eHbKTSzL7/+hldyDEO23Ny2VIu193B0TDm5R074gdjV
79IS5155R2ig7EEutwzCsGyCnnA2u6mMAzv5NKXIZet0+e5mTYx+Vjscr72CmVg+kgHQmnaZjNPU
Hw4l+tFj3FT3WmY37MHE8HEPrcu2A0e+DGWVnJcUXU5lr4Wz41vXbf/BjjLxe3MlMrqU8Etznvqx
KNjZs6tzF+TNYenznfzsxrcw0Xu9g14235MyZuWCLCnvYzjWk6bIxYtmerV9P9nZYVvTMay7zcac
zF6Or245d9Pi//CoPpfVFKPmvlOG2RrCMPGRsyWnOTZW2nafENWHyWwJMCzyI4DL10X4tmHnrUMg
h40iPnRni+4YlI6DkKfuPvW8Ha6chnFq9xPtarvHtuVddeQM0+D5K5uHW2/JrqsomWqXfRXk5SBw
uKJZE0hsCR04miwvl33JlmEY9q0m4gTaTtJ4yQb/S83lcm6zhezB+LYeb5zXIAkoKzFjeZoc3Ydq
1OimqPZYyT504wE3UXuJm3HfHbGF8iqNRKO+SQDbpqrZKap+uEPxePOItgqZZpAzj4Gq/5m57Dux
BwKUtOPUYUvHdk8caWsc46xm/QIaeoppUF9/TqvlSwlZMuQ2X3u113VB/zq6/3FQmIxh0d5Uir60
newb7tI0uPEzvmQQ+qnIb+453nNdWi75xrps6UAw69RWh2qJzPSTw0HucNfNaLKMLSnzH6zCv2gY
mQqeC+Zl9u2Aa27ywx/mNDn0pYU/hZdDGYfWdQbCqES4MfMBaBODPzeHbhlbfdAzG4KozOnkh6T3
kCVM0TIrTh0JEDECUcUgcFz2JXTlWWU1MToS/Czyu97LDyAucZzYc9DRcWi0L9xDX1XLv4BzBG9k
lk4Z6qRTrwtFfTJqbXc6F8HIHnNBZvTI1UtzX1jaKQ4TH0Y09thLYXcHrwJ8yNPB0ofjHMzWjbDE
kj6T3KPIpQiFlr+iHWw3VAVXj0ve0vonSXRuxQ6IIWks0PL3q8p7HDFtgwvXkRFopB6Ij3RVxBp/
JiF680rnvk2TVL3OGnq1T6kmi3fXgRpfR1QGCQtr0JvNd/CE1ZfFs9o5zkbK6HTP/G6mQ+QVVjNH
AVvQGLs0k85PlhZtcEYHcEdx27KzQjz4TUen32TuoP6qFld44GkG+0QkoQj7iQpGhwPv7CEuQCca
j1m98AM+AfcfwbSSoisYd2D62W2ZS89yFhL4EpYGvXwrF3RE3wMQiYa4ZQbuJGJdHYx3QG+kE/DR
OToMu1oL+1AgCzVBsm/xsGppIIFnL/ws809L7Ve3tpPUq05MD1XLP1BOH60w4xlcZ+nI2rtnmeX5
56ASujwFAFyBeUO66Js+eG7uIFIb/ZTnx0Q1K8m1tBvWLGjibly7jK1uTtkXS7PgOxdoj8K+k+r/
kfZlS3LiXLdPRISYhLglh5qdrsnTjcJttwWISQghxNP/K/2fE+HGRXKizs0X3fV1oNS0Je29hgF2
LoHnUMEu3A/rK/dsQZi5KaEq8nEWsVWISGXYZkE/DGXmJZ58anABRZEbktH5tUh5Gh4t8Gz1eAb/
h8X3vAxH+tkNlqtf0GMQ6b9zpUi7myoCyGviilBfReGA6Uzwqhsz5+ysr6CTo8ebwnr6k4fUU/PU
xGe5kZZ2Nqr20KjX5h5KNyHNWBv5dD+EQfCDhnSMd6RMDIbH5o3I4KDe/uOlqrgHMdJN9yodozKT
okJ2DMRFzfdY6LguQ2PgWxeW7kcDWZPqTtFJ2R1yN6W5IYAyllcQYm3IE5mg/JChUoPNJzFoIktH
UXS7vsuZeQ2NbFg2U29+ghPvlO+hhwNNdDuz58aBn3KNc4l+r4Mw/pCAMUmu/clLyI4yy0ATJfGn
2UEb5cXatIJ6UNINp8ElfXGLOrwP8bSg8cfrUMGp8s7KnPn3cKus5ZcpQX5578lJyQcIiUAMLcr7
1r2gEDb0H7wcgsl7FPTJl74jkT50dQ4GcWBHRx4bA7fpzAtGFl7FZGoMxMQ9jCBI+FGf6Yim4BoP
VZLfRTnvHmBKrz9q3qY/eQId+x3iMOQ/c7/uUcctuyc+O+XtJMpMr2IAeWVntBfFh6Rpef/Rd2cZ
510CRQ7zZIrZgoTk4glWIBl2YxNewRuuZ5h9sOiyfC60txs6yEhkUzAikHjajx/0OLWPhc5T/8rz
ByoyJuT8U2Mwh6zMo4Ls83ZIaUZVAMd0FUEiz/eDUO1hdF7rPXXaK3ehxcs+80A+e5l6M3wfU2cV
tFYiHk8IeALGEHIaxBHyVeEvjMOgD6No4C0Vi6mI922t5nkX+S3WTq6pSE3Wp1UlfyJ4wRCOasL0
jo4RUv1x1Em40Yk0D9X1mJJ2PNkopqHMKm3JfBj9mFbyEAetpicijBqfWZUnX3EQYN0B11pM95Op
tdj1aWv5RyuhbXJr5rxudoOqXXpIqxqFtiIh8HKViQ4i1JBiye+GYArAM/Yn0twC4kg/e2WBPloc
KvroURNzl/WR0cER1O9i2ueV7V76OUWKFWYBoXdVInPJECFbqKhEYc2vdC5yDa5zBwHFINMd2L+H
2m9jPPmheWUQkFFon3f9GMS6xmGRD7+wYbXek4rTr15Cz3K93lC9GJwmn3FfbqsPYODN5BESZCa+
sdPUdvva5yUkGuAl1d+4OlI44b0+MFewHTUxVBVL4x2hsNi5p2T01HCXqrkEXpCFzT0Y6Y4j412F
7FpIGOk+RgNX/ucI6gc7yBs2UVbBjJBkMAaaAiT8xfQJEJTAdwgVUJs89lWi7FM6VQOE64pwCq5A
N2jVjdf3M5BVtpI6x3kW4uTJ/C5hxU3VRtjRmRrFZPDBAiooLteQwCIMOManmcS2w5HajHGGNAxW
l0tV8qMZIa7wGtW8U0AhdbjLHMZ5xn/JEfzb6y4ARvsAef9A7sZygupLAZ3mX3k6A+Aju17J17is
uyd/EPW/vT8gyLdhSNlXM6XD5wmRQd04YMrHmwoKf3rcgY5D24fJ4uHO4NCVq+eohDXSZxRm5+Zw
Bks4C4y7lOIJDDFOb0dtkvoAqj9O574qHDuEOT54i/mv9QPLU+82zEMmDjHUzX/kLdxhQTjv+yLd
tdaHbFGQnpMEZUHj/CoUyiQdzrXIK374grT1IfXn9sVGKu1QAC1LcRsRKdTx8g195Xq4lCGcjOJd
x3jxGrMJKiDDTeLrmzN6xfVi46b75i2dpUuwbVRKX4SdLlCG9vhVGUbVdV5Cm+ByB9a+vngDMHA4
eCRcjitbK7/nOQCWGWYhfld9laVLrC3ueYMKIXhyJDbKW5xlOU2yPq6qd6HT0MDiISAnTX0P2nhH
Hob5B0FN+cEr8mKDKrf2ilk8hIH0AHia4pmRiBx+spykgEFJ+mi1CjeW0MoMLJkssRim1vh45MVV
Cx/RsJWvYdVtmWusdWDxBHalggoNgJtHPec631kUU+1hqKCfgyN/rLcKJmudWGS9OLQQqhJptSMT
5nMA9c89g7baRt53rQ+LZ3AR0FGWSFUfPdCWr9Mw+FXrwDvAIUBszMFaC4tdUPu0hljseZUqU16r
UNY7i9zvTSiKd5HMsI3Pdds/Kj05Aw5ATl5+hIwhuZHQYd7lkQ2u6JlWlE+Nu7q8od/MQ6GdxX6A
hlsiWFkURzPMDyMcADNZ+w8gexw4rZEu2uL4rMz4kqISxgHOvhj9KWKL2r9H7Q2p6mQjLL2ZRUUv
zvH2j9FKRUTVMDQ5ACUI2JymN67pH5qQ7HuW98dQ4sotSbhBN1iL4otdLr1irudRoS8VTfaOVB8I
Yvg+zjswGvuNVbw2YOe//9GlfEqqbkrbHPiSMs+SUTZHOpv3iD9SDNhinytkM/t8dsWxhZPzdVjV
NaDfrGkgsrQxJW/9/iSgy3I5nhHnS0zePwd+k/6iGpnAfVNBr+kd43P+/iKE6ECRfCwD9iiqhN3I
1vDT3EPj6vK2WPv1ixhiE4jOFLpRz1D8ETcWIPArgJj1RvL3rfhx/u2L+GH7wUIylOVPxIvDU1Cc
dQALr4n3TcrKH5d7sNLGsgzOmmr0Bl2UT9S0wzeXztGc0dh3vwZgQtnGJK81sogegQyGBHzY6dHS
tkv2helnkC7gjdDtqwL39Y14uzIbS7stZAVIh1dz/hQ0UfyBdxIXZdj7dC+Xh+q3580yoYb5CBbh
g5mpTvOgECeOh2GYtRP3HblRgRrCEuIbVdndq5Lql9Z1fMLzFM+raZ/UpqkmSI+UIbSWWTOT6qpC
0q1VWeyHFZ7O88zq9iGPhgFCkpd/6luB7vxLF6EHOQtegn0mnkybJJkoxOcztP4A+jyFHBoerX2L
l0igtpB6bx0P5/bOM/JHFLKwE/QsNvKTiwP9QXPIPRRNBIwYNO93QZUjP1dR+r5Nt6yaUyO7YSqx
LYoI+hx7AYDDkFEoaGx5g6yN3jJm1AjRUCojjy4sqmg6AlCJ5/rBnLGVeNaPLdzckEWDf0sAcWIe
UOim5AESepcnb223LIKKMSWLSmf8R27yavrgrJiTfeiFSM41FSDVGzWGtWYW0QUe8ElvG9U9E1d4
X+sidvMVNdpOL007IW16uTMrK2NZXQ+kwIu+jaNHylOsh8gjNyCx/AO2SfDI7Pg6DBAKudzUm9xN
rMJlgd2Uc0dRfEge67YW7Rcyad3uCJ42VO+MqWDiuGe1IO4xQHJ0qHY5D2UTXWF8h3J/lpiQX2ov
HjUY30XYA94Ej8PkNg6mXGxcCVbGfOk2RmGm1+m28Z+RGBszVc7uYNMemVSoyh02RuE8f29EKX8R
pYooH2sIrrbPupn1ztUQmo+8Jr2l4eTOCenmVlu8+/sWsj1hMsndzPJio/G1/p3//kccwHhDeJqX
3TPQqciadIi93QS1LGB18o0FtRLkl4V81o9DOAZp8GwQ7x8BRG2+lF6zdeFZ60D43w5QxaOhtLF7
ZniuHgqwds8XXHGAkPoWQHDtGFnW8tsAdDQ2dvKp1mCScwtoTh1C/52fdbUhuXf+F+aNRxih4cDA
Ub+v8/Df3/8AYZp4D+LfbkZ43dg2b11Tz7tmEW7aikCTL0/dM8fmz5g1X+pYx5nKoyRDEX1rXa41
swg3LdgyTCkaPJN66A5CDOk9NOlgPa/aMhuVrjaqs28C+9CfZd2fxzh+bZzUz/Xc8kPhTdXe2FBC
A5G07iYA6+xQ16U6xoFCYjZJ2ln8v2yBlX4uYQFtlSazFT5/VsyF53Rt6iHVqHPI+skk15DhaFQe
P17e7CvLdQkPiNys2pg2/Bnv7w+0lchhezhxh4bq68strMTvpapPnSL9q4zhzyZqi2ONvPdBNAM5
MBI9zaqP4KTs3mM2f565RfRomT8BISD4M/PcdxXN/CqFauSuSUl1uNybleCxRAfU4LACY6T5M5AH
kQ+lyjHPd6lMy2FjuNYmZBE/RGkpTTgmhEC1bFfH0Nly0J/dzb3Yup2sNbG4nQDue9YpatJnXivv
qPOJ71nTt3dD4U8bvVhbw4uQYMCZFjnT8SMMUZovREqm0sxWpkjFbiBpR75CYDdq2v3lWVnr0SI0
0D6MexRF5EvLxwmvD0QfeAL0O09YsjHxwdunYrwEDgS1V42uDIsXofruRc79XIEGjmRyHs3stSgn
B60XqMllUhZyD8P176bsBPyqGSodlIs6M5LLR1NV5L7ICRd7xTr31fF+OIm8YofZGx+TVCTvGhMo
Lv/3IOLjDJE5aFO/ADJc3Ymu/ch0p67hjfByedDf3tio9f63AdA93Zz6QfEC6wKxZ/Po/e/IQ+61
2MP8g8M0ABNxubG39128hCJEnsYpl0bTE0Qdup/KRMNnhOl8y7l87fPnhfXHtQPgvsnxuHBPrXbT
NwaT5UMf6XxjpNa+fv77H1+HCPdsgi6oXzj8/GQ24FjRWdsOcmNtrpxY8dJBzYhwcBCQki9BHyY/
FOjqN5Qr+hjEPsrT0B6Mv4uI2EOMKnlWAQ/xOLWOvUubOV46rLG5daKqVPpEZJFgUafNdUrN1oX3
9y3i79tonC5CCfU5LoC1CZ+sLAZo8KIuLeb4ltc4q1DfIyjWFuoofG++DgLcbaR8GTrm7y+vu+A3
re6t9hexhYVV4dmC0ScIMOjyvo1s01wVBRTIK1REsXC+lcRX8lTwaKpuJB2AOTGceykqkgDNBygh
ybC8Il4EdiZELmOXsQKIiptiygmKt8LF3YMoVeyd8OROU3FAwRl014zNZ9kXYA8koyg1cg0H3bnI
jzikob3sksDj97wbkq+j30/DNStp9OpCqYN7WC9GHIDCBGKiSmnVvagyl+xO25K4PisMrHtAiapG
1MgiS7ofkPcHEoBWHsTOhd+hFMIguRoenZDTHZ4cww/Hk5rfiHiuviJjHPoH0qU6PlJwrRIYKUGN
7J7RnIMfGrDpqu06wu5wZ0/+9QYR2X/MDBjaZ6jOwL6GVE2Eu2k6KXqyJunzf+p0iJyC+XiNw1SX
IL+hqNqE9c5NliW3Gl6yOzpMEpehIml/1H09dbfKC/DwY4C/39NaoSqOEZ/wZKltrw4Byordiyiq
qjzBQmL29nSE4vxXWgVtddXKoAZCu45hUud2GjLaDDIbqHNe89yhkg2BVB3sgnoS7hvAJ2P8kYZq
fqQtYC9HyNUACCGQNp8OLkV194iAj0mVEmzua5Intb+P0kAHGZtmFKol430NsWmSO4ViWdoBd0Bl
jrUy4Mx4sHjDRcd6hNdWBwC8mhUOijIgyQwcUFXRgynDGKAWEYrxKOupnsyuHqZYQWxcAxJzP0UQ
gTyouW2/J9M00mt19iXIYJJS0iyIcDNBfVGW9QkIJfYq/dIr9xOwuL8YGWasCcz3Z6+fQ++O16jA
fm9NUpibtgqtfNFQ8DZ3hRi5hxUxuM9jbuafZpZDlHFvMnwPYC/AHpZF3lcBs/Tu1BqpOoCXvKJE
VRWh794Mvhj38EmqSFZMMerbVMUBqqSTAbUpT4rpDpA0P9z1gY4OuUum9B6C3YXbh6gBwxIBTBR3
jCbdyVucaorsJmVa+6MjkCTbCd1juQoHXUGwq71C/2hJoX6moQl2Xh0X9XXQicSdrD/EdBfNfYK3
WInK04111uP73jToYt2dxwxWw3WfOZSU0x0gmuOurCkF8MyFcC46xsCQ2R1qyUjaOA+6dTqE+VY2
m6H6OMMaoPkiOv/M02r6KUIfzwciMWPrZU0ucVkQ1LMpEBxEeYcWMDMYopK+++XjMPjEKmLz2zQv
5mIP5dPopxQWf+Cojj3JpGj6rINbT3DXcV+SXTQkutg10qF5oSBRv2ty/Pf7gkVdWGchi/VtD8K8
/KBqVj+TqUhH/CBG5V1fAW12GGtp5A3U5R05Tkg8PzDlzcV1ZMKwxh6rq/m+AzM0CqAv2Kbhlx54
vxEFGyis38+VU8/e7OvggCXf5Psw9VyZVTWpPqtaTPD3rls2X6W5GZKbzhrkPjgst+CKITpg3CRM
OItdaGY/Oiov1Z+qoociNQe3Id0LQomGDLKNzBekrv3hkw/45Gdb+OITqiE6hS9cAfRV3sIu7MX5
Z78nmzbudoJyyufEhwpnhhU40zvUXvmWXNbb18t4WSPjsam7HOoMT1EstT3QwEvDvSxtZ45p4tds
46xZuSYsS2S1hF80iOLhky5AjNyjsniGATbm+fJRtvb5xX0tShKWRyi8wTowtjuJ3NSH2PPHdyUD
42VlTJeMasCZ82cKCxBIQnjRNVSMymwaoBLxvg4sLmk6NH442jJ/BkDOvyLnBEDnwve9IeK/dNsS
E/Zz1IZPUxBVz6Ex3tWQhiNgqyBhbKQW1hbS4nFHcx10RDbh0xgHXXeFPeUnsv7o1fP8HvPVJIj/
Qn6MA7Tcqpk9QV7N3hpvKO7twLdELc5V4TcuQ0vQh6QwsZHdxJ7c3I17qGhqjSjHGjJndoQatIUy
SxN6X0fgRTZu/mtNLu9f2g/gdWMYPPbsI8XEOxMKYOoiEEmK3O0QWvZDDDnt3Fq3sRNX5mmJDimQ
UoL3j5881TGoynDOsc2QtUycQchdY7YSZys7cokRISGhI6D5CTZ8HuiMJEUSXnuQLiPHd+2YpRKb
Y9znA2uTJ1GfAbhah167H4mef77v++fn/x8PmyjmJZWo7D9xAMG6HSPzaCGNReJpY/JX3phL8TUO
LmUSCWFeLCBthwIePd/gg9g+aui2X9WoPKr9GCfFxktmbdrP8/RHd2gc8pZzg9ZieLGZfByxgfBw
T4Cku7o8YufX9xsbKFlEAOOkSpMxNC9Qr/upR2Ajs8L2gP4OQArn8+T2k+3IyadiemenFtkeoIv7
sikK8+Ly1pxhxW5vBhFm+bnZy516O9sTJ4snmq2Ei6q4RafqCBISQ/9QM5Vc80A9VPCtfOemXASC
wNaA0o1sAKQXEF0Wh/rWn8YPM7bLRgsroeYvGTZaRXFSGf8pwAmTaZ91O6Ig9ncW67cAMGYsMo/M
NVeNSDfqOWtNLrI0LRDYplPF/2mShPP3s8auAA8TsRQtRr3ogXEH/hfrfGNTnZfzG2twqdQm4qrh
fTqhzEyLwN06WQBqWY+oUmw0sLKPliaHLtAMQMtyfBGjnN0OkvSTuJ2nIiBXHqprW0bFa82c//7H
dq19WYiSNcMLyZn4pJIYQsUz826bGcWqyyt7bajOf/+jCR/vJOrBSOMxteEsPgQzLu87WDmhAHG5
gZV4sFRog2LeBDl3yOiDD3YdeSoH8Koe99Kmn8KG3jddYvdDB//Ly82tZVPoMhpY3c/axOpFQ4/V
PjGYX+Iy2HuMuJtazJru4bBIkmcLUT32nbEwiE/SNTBmyETS+CxLIh15GxDSlehOF3HD1DAVLLhB
RSefw5t61A8RnrYwb/KLu4olH3Fj3dhma8O8iB0K2QC/HOoAaXtkbMHwuxctRjaIg39Fw3e+6R96
siWhtLIul7Ju7QRWQIWq3AsUT/mjGVQCRcfUPXg2iDfu8mtNLMIGm0DBSxJjX7Qpyg/EaAAYiC/d
DS5K7Za321pacanyVgALFibMkZc5UZ9mNvMMbrDeQ9BAoBAX/Jco5dkwYbmCARh/GMp+Y7ZWzpN4
ca0AA8BTbY3qgeyDecqKMUXxjUbUR5G98EO182QbbRECV5ZGvIgiCo62fE4q8txOdbM3frCDWbSP
0fTqTAeonXo2fppI+j7HpjhehBRWI7EQIRH3TGCMmMnS21EPH/9dMoWxGPQMwdXMA+sg8Y8lurHv
z/eLN2L+UipOg3am+yadXoBPkA3ZIdMG/6usaGLQD7J0MHifc9BVwnTfglA034P/0IqvyIoF3l3V
Ah847kuuSpccHA1Z8cgahrve5V/3+5H41q9bRCWm6hkariJ9MuAR6RcWUq96sDrNk4dZx8g0IPtR
+9+Qi1VJvbddMc78uxx7/BA4YHDcmiV8figqtGUjmiyBHwuGNa7b711YFPZz0aWwi9o1Vsnih6Z9
I00WmxRMFhg0WyQ9bqGodq6cQ9FLejdFPfqG7GnfFci2cUmQOBFD7rVxFhExgnkV9ZUbX6cZxskY
Nj6rF55XlQbVybQVzFnhpjEgMa286af0qsgDaCrGywEOM7QM0mcRx+C/gcHWeWJvGtYXLWq7dRve
4FUbqO+WMN5h1w3gPkK+OkCZOWAkIc+Bw0wdjEy4S67pSPPgKKPR+PogS0LhHgkaCmvkvi5pYB+D
JJmCIiNxFOnX2ofeD7xrW6DFXmjUDsULTJpC7zNM8kQpd+DcTrTJjIJMpAFHboy7R9j+2DjdMehC
hHdTIiv6pdBwqGYAzMucXnvJkEt6TZ2HCui+GOFUjl/KPdj0Ij2VIh/aK1X2bg8ZnFqckNQVQbS3
TNTBXupoiOujT0kI1qYPqx+xCymNmpu2HKZRZ0NjpuQU8LTzIwApmO3pIR8nwv+9vOrWoszi9KGk
i2xCaPPsoIHkCMIYaQYPSBrz3IWt2VjbKzeIeHHykJq6MvCL5JnEZOiyKKiG+gq1SZlubO2Vbiw1
B9XYx8VEHFIWQOnN15Xzuo+wuajv23wqp+uStVu4k7e74i8FKgo7AAURy/EUBTZRGV4WRNzgglDG
h/fMCDhp/71tEQ91EWGC4VQU8JmSKf/Ep8EdrYPNcSM34X9vH57+Eq9SAFINKZXCnGCqojI3638C
SI1+BD8tfLrckbUWFpMO5q8LaB6Vd0iJ2/i2dJX4J26ncP7azV5Y3lxuZeV8/stkqg2d7cagz19r
GKbvglzBwt2rKvABvU+gjOZZLWfvwQbJz/ODJS31P5cbXlkIS4SKysuoLHRX3CnbKYV6Uly5LAki
f8v4++0z+S/LKcZNAtU4Ll7rCAgc6Y1fbBvd2nj+BXmGf5UFHDQv3+ct+5ftFBdeMSRSNi+gbd8x
zNUhScct2MDKSlgiUuDOI4rS2fEE67RPus8bsAnLp4Zjct43F+c5+uOF0nKmQT2NxKsxtbqVlQ33
hQdRx8tfX/v5y3RFLwB40Wo8aZDZMsWDdu+qobzyJj/eyE+sLabgvx2ICLwhakztK/h2qGecXXU/
uHFir5d7sPb5ZZQfdeI3zTScEAe7z0SQuc4aWEK/L4f3l+cUC6fSiHEUr9CZm+5c0fIMmgJbFm9v
B/e/PKYiHY5jA3r/iXClg0/BZKfm3g8Y/wzqcs6O+L/Krev+WluLN4VIHWx7Qze/MvCZ9kFZgt7u
DwXA9mfx9jB/n9HrXzZTSEmDaRRF9mQZ+dWeJT5CVLx3l6f77QX7l6kUQ0q8pjWzpwnH37U3jmFW
OIBFUmR23rUnQET874K10CZwE4pRr4rObl8MUXCHY+rZd3pLXHStE4s9DbWInEAmY3phxhqLyjLo
udd11CVfB3g3Bxu5jd/H6t+3bihz/7cjQqUh0Z1xrw4i0kipp6GABMWkDawdHfAqx7rXVl513gSJ
4aivYencTpUEj97rWntdStGBgsAFzQ+XJ+/tvUr+QpL4Ue7DOdycVAcH3aJKmyvoe2zB3t4+VFBR
/m93eQqCBFzf+QteNgqEwPhWEmBgLZ9/2Y7TfTu85KoI37lKFlcAjay039Qe+uLm5FoN55w4cBfs
tZsMaMGXB2ylS38VJs00hsiD8hfYVVc7WXUfi+IRg5dkWuIl6STeOZ6A//Dl5lbW5bJAyfuu4cYj
/Qm1/wboFqgdSwNZjNAiG3+5iZUgtKTv8TpsqScGcSeRl4LKeP6N9GgBUcQHS3zTBHRlpS2rlTT0
zBRN0pyCOiaoi5yNTM+H2+VOrH19ESG0BELCb/LpFkE73rWlrD7GHBo3l7++NkTnVv848V3SqFEx
XF81fOSvtIcsQpDzYdf6U/CY80purOC1XizCg4MfgWdrqDXIseyzViHNPoabM7DWi8WxT5BYNT4j
3i1eYOIoOH1iqsmvhPPaDLbFW1pSaztksemVxyE3rsbp1gL/k7UzbDDgKog6BYQGELSBUPzHk+77
5ZlZ2x+LPU+bwORp7HBaa2B38Vw6m9Mjf+918xbC+e2UKVlWJlsvD8bQz83JpiVsxSP+M22T6jDB
GnRHOXhZKYHTw+XurEzRsjzp3OCGqNJYABFqVD4EInxI+QX1GPV81xvk25uMBCAwfrzc3sqC+6ta
iZI7EOjUP5GBwiWsM9XnoUjsRmRZ+/q5l39sG5QKvHFQjJx+K13rEqSBtpt/Xf7pa0O13PFz70ML
i48nkzb9jtcD6A8j4sn5sp90nj5cbmZlgS3Nofg8AALoev8EWrB3o2q6Z22j9haw93fO+WLTCx9S
WpXj/inyZ753ksy73y9J1kzxHSB7bOPkWrt8LP2hgIVzTTIAueNo/K3AYO2cr80R/sJF2t7znlwp
MgTXcFUVO7hz33tIzQzley+hy5Klkk0lGxeQE5+qp7oFgrQX/hZJ4O2iHvJy/11qkHPpy5n57lao
9opWjO1t0l4VOkwyl6KebH3+VQ7jcftFvpIKIMvSpUsUR5MwBHbCvxJp+kAj/1QM+kam8T3Vdblj
SOFFZnwcUc1532L5y1VKCzJ2JPZuXQlxlxqssZ1lo3c3gLKaxaR4H/6KLAuWLrGRGyUhp99k1GhG
4eY8liH+4fK+Wtm+y4KlpBOAJS0agJ8QauSJnc9FAAZ1jeYHzOu3uGErwXtpKcVSHDnwRfu/IWig
97KIohdS4a6WePm1NwE6c7lHK9FuaSslx6AJwt6QE1FjeE+py586javO5a+vkCHIX2VLwYYu5H3y
0soWOjZAFMix28OPJsoKSP6rb8rgfL82bQcapemHSD3xmEADft84U5HqJiRQqGKHuLGh98ySiUQf
GCyLaguvA3ga/0I1GnnsDOgY2ve7VAdiDLI+hwUNySARDc/MjUC0MlBLej+QpxXqr9o/tQCZ/4KS
AJjYMynI9eWRWonY4eL+AdN3XGjClJxcie5A4Jp+B0C8zuCcumVKubKqliT/yED3ynYuOIG0nbU9
rhqFB/jyeXck53/r5KYryUpvllx/ntjeG+YGzt0KOxxlG7KPGYTnZy42xmtlOpb1aVgehGVFFTnR
uQGUVA52LrIht83GCbr2/cV8EN4EE9Q+g1PdxVBti+yoxQsUsdr3QfwAV/1v7DcNdI99zudT4FdP
ogHY2pbj4zSARPiuFbWsLouOkjkse34rRkKOdQNPrxp0iyxhw/tyiiQ+X6b/uCoh68CQuCbzSQ9B
dWDMel+bmOVb8JCVOViWlVXq8cL4TXyyPJ9OdCLsl2+nYGMFrRy+y+IxbPu6OKAyPmkZ35mEfcTp
HmZ1j033u76DZ36IADOYTY7Iyq5YVpDllE7xJP3oVMcTxApm82xIkn9MvX5L+P039fqNVM2yaMyZ
p8AnJsWpdcjzXqGIOFfIiw/E20OBHEBv0pXFbQf4tANSCZD86xJqIN4HNhH6LRqE1720HkDvXxS3
ynwCDaOxX4q69tRDWNs5fGfWY1lmdjPAv3aI+IeQNHn5ee4dlUBOeqYIfnRzMLBu4wRaWUNLJ4wo
aqDjiMTYKXJ4OeYQZQkd/ufyFlv5eBz8d/27CaqneUf4LdTp3Y9CwTUis/NYbsAb1tbLIgY5McWC
pGV/CgAverJd97EGeO4oc1dt7IG1DiyCUBHKCG+oIj4Rb5z+UdCqC7K8RhL88visdGBZcuRzaUcQ
RDpQSqS4Iz2yt4XqivtkTrZ0cdaaWIQgapO5j4JO/e+VD3yPO82S6Pr/o4XzcfpnkJvGouvbQJ1I
514haVLDlciFVx2l5OV9w7R8cYKi74Gq350oR1zQfHyUBUh4E4Va4vtaOI/eH32AKk4UIovenlAY
CA71gIATIamyg61kuJElXrkaR+cl9kcT7dwD0zkl/kmMabdrHT58xmFmUJt9zlsiXy/3ZGXFRot3
J/AOgtsB1zAOD4cbCOXg2K9A+NuYirVeLHa0QIWBljnuSFHSswNLSreLhCHHBND1Peg5zf5yN1bu
YkujMxjLezTRIZ7P4Syh6IMPGxRnZVaCDzxCsfNmGDdPurU9stjlKhpr24UpZr+ZKwj0mvCmYLgJ
jBzA0cv9WZmWpc2ZlCEBa7nqT7azebinUOpFVSjRemPaz9v5jXNt6XLmvIL3Dn41J9lAmBmsJEDl
pugbtHjoMVXtpwl0+Nv8fJ19X38Wm95xEcNiyCFy/Q9nV9Ykp84sfxERQojtld6mZ/HY7WVsvyi8
HAsQIITYf/1NfF7m0xmaG/020TEhIZWqtFRWJjjJHoO2w701RCbt5bbmLY8vp25owomjCi7IcEbG
kWMEuuB62ytL2JY2yyRYByYQ6j4LWcgjkUt5X9SzCx5RokNYys0noJVl5S1r4ZXHD2Meiwplgc86
6iFtR0pahAeIPgH8OfIOhRC3jcfyeBY7Bc5pGe4SpPMBLMSDTwhEOuBFDKV2wBNe72ZlBduUXgxM
HWDdaumzACPPdCBpKX7nsU63SCDX2rdMzlw3LHSDC95A3f4DGWP6rU9xar7+9Su2sGm4wGCBklmn
9FBdjMoX3ruZ9yWneRzuHSDb+tP1XtbGYFkcuil0msB4cA9egvynLBqQsheRbjYy/CtB0abbIkOL
O2Pq485VIbZrSCGgsleJ8MiHGTzHHi4Zd3nvmOZ423CsYA/KzLkJsAM+R3lFvnKxlBeiGhYEyre1
b53fgliyEuSx2KvStnxHhmaEIImSbAvXs+Lpfx9dXjkg1QNqKWnt/ZtGAH3Kpwh4evCqkz8zYJm3
bew2r5ZqORQKihS0gP6CIZBNNdJ77ufuP7GY6B2EXIrh000TZtNqQRtB0Rm0SC/AWkNdAZpfOw4m
m41AsuIjNiUWaPqHMFMKLzgZMz+MQ8t/poJ1h7QAQ8D1AaysYJsRC7h8PAdyUz3rCoW/D2WrwDcO
2OnE/8m6aUQFNKShPLofzQy2/P31Tle88i/706tlEEHeK1fQiXqWqlbHsqbglPadKPpzvfm1abOc
njbBIPSQe/++ecoIR2yAb+/SrNwioV4bgBXheQWpXync7IVHaSgfFDLiHqopc0dv7OZrQ7Acveur
lpdRj5evNquTQULJirZOnbQAnW7cpFZ80cYKog59BuOEi10KaQpIEjwBCj2dWci/1S7gCddNsTZR
1kHO9GmQ9mSYnyNkEMHkDKo+JPJUNW1hzlfWr81oRTsaVnihyF7+vkIOufEel2MWK5FsdX0kq1rU
e2zElRWj2OBApYK2cMg0PxPqevspCv593+4Kdlv+26asKo2boh6UYrY8ILaX55bJHeixRjas6ME6
c5NN/kNbhZJ9cGY4WFthN515GqD6oVAi3oJurNjcBgaCn50LJf0Z8klp/C6bVPdxYfTe3/b1S6+v
YodyXLBOdDJ/mWI+nMDLwutjoVENemP7lmtrlUIrgYyITTSvus9dHYUAtRRBK7qvt43A8m0aZz3K
H9r2ReAR6R4FAlWNl2yifl1vfsWvibWHd1VYhBRqAs+eNwaHWY/A3C+lR7hJnXzIDdy4imzPzpE9
aprCfZ5KPQVHVK30zdPoQDBjIwS+uYzc/8hZmcrNS9ep2xc4W/QQBLT5kLPbAD9o3XqFydxmxtuy
b15MWY5fGPghznRU/q5o61uiBXpYItarhZrp0o0Zjp3PGShvk85E74dZ6FMYBvXGDL0Zj9DDsgJe
9UD7ggna6ehe1aY+aF19o2XaHLxoa6WudbD8/qqDbJRRhIKM5oUXjrvniu7EmEMRWKlbtgeMwHLm
AeIHPIrq7gVP1kW2U6iHAkeNIvH7676wNgDLmacuC/PeI81LR116h4vkY1Sp4nGc2D/XO3jzlo8B
WL48RLkeKOqPXjo8IJwZRGXTd9DE9dNPdMDLNmqfJhJ+jkZQjpzShmw9Lrxd7Ih+LSfnqdM3ReXJ
H5TNVXvkAeB/zzrNZG9OZGFo1Uk+ggQG4K8GtMseOPDdjv2IWDmA6TQ0BCRGfhl67RZ9wtpMW+GA
1sNInNztXpSJgiFRWV1cpt7j3+tZ31Rw4v6H0D+KSNHKwSXPspkhDo0sfN7tKuq6P64bcyXi2CBA
sFQ3ug/7/oXNyrwPFJIf55HraYuz/M2zCr7figgQOXPTRpPse0fzLL1XYN2rg3vfEb4xSUohsfDo
cp+y6cihkeTWt+xo6NYKEx0kCSjLWPdimgjUEoSDmVJ4AYiOrk/biumj5fdXUSIAx6ZPywZmwUug
HMA363DyB4tzSytizS5WlMhQr4hkNtM/RNkVl7Zxqs8cu8+Nn2/FCFSqgS4qHtuXgEVZdJzckMsD
VPbIl9qEZKOgZc30Vpxg3dT2XcPLF73gSyE3ZY5dChgrHoKPalGAyVS3VTz+5gGA+DYWQ8xVaXDJ
7u8ghgXOJzdHJR9DGdXBW1CmftvrLUjVm5ZHT5ZhNCr8wSIi9b0IefYgRJy9i1IDqTs93nSYRBeW
dYJhNE7ZzAqccurbwOro1La4w19fuW8uLDRuWWXqwjHSXj2eNTgIkqDD5gm+5K0X5jU7WDG6i6Uw
rd/0ZxBjXjRduLw8VMFD5+LJV5tPUGtjsAIv92sdV5kznwMagvDdAx9sDLL96xP05rIlvp2RB+9f
yvyi7O90H5AElai7qSd4PZ1PyGo8jyM5Xe9nZRB2Wr5L4YWjKcYzq8EwSgSLF+7jjUPAWuNW2BVF
XYRzJtwHkvEnEKYFSSPUlpHXGreCq27wDOClTndXOtMEuDVSVGBJ/3nbtFiRFRJhSneE9WdRzbI5
AVkAaUBfYKvYOKOuff3y+6vQnRUp5KUHfzhHNYiadoLknb/vO9LcctXB+rG8t6tY6/bFNMB7UY8o
yhH3KVBn3zY7lvfSepR+z7sRbG+zguCtNEffQa3r9dZXvNe3vJdUfBHEo9DYSZU+gTw1euItKM+B
cMz3qVdvPcOsmcDyXwohV6NJP5yDhfG8owveJbjpAI9i6AVJ8sq+CpdBD29Vw9kwQR5o32XgLARi
spkjsTFPK9//l1z0VRdUpyAWcAjgmDmyqEOYI+s4bMHO1xq3XFe2LveQbdNZgkJwd64PpgL9JHkC
4M6t6Z/rll7ZxWyUGfbK0aPEB3llpOJgRzUeV6UDegRfEr4R4FZWE7PDxIxcY9y3w3kQ+TP0Y99H
8/CZltUXh5S/rg9jba6sYDFoMKTGTMIdetx1eIdSGRL6W6iFNy86S1n9/64kcDhCwkUO7ZkZHxzx
0VHU2AzGEJLo2aeZgnU/vOnNEF1ZQQM8LsD86aE7R3IsHqUCZQX4z7wNS6xNkx01dAr+jSEdz109
KfB6CXlMUWKwEZNW1pKdJSdeZhrHG9uziqClLFvkSp2g3flZ+Om6ldc6sMKFaRsSQUgVdUPTULwX
SAQkQQMu1WBst8RPVtaqnRkfnAYUygMRT8oR3wVEMUF6y+O7ukPBQptt3ubWullW2qvAYVqHokxm
RoA1IANWuRt8MVDB3me5NqcaqJVpwyZvwuaI71lBpGQe91Mfm5z0SxI+QG9uBqisH+PEQHC02ClT
1cjQRyU/qDDu8g8OH83WJrViL89yfBZIMGAgG3EuK4R3Id054XX5pdKQeL1pRdjZc9D1qjBoFcKX
YMWnaOTxh6Eq60MvOapYrvexZivL+6lXUzr02EcGBSYZEMl9VFM1HI2OntJoUylpxTVtvTMcK5FY
gYjumTZj95iBTrVPZgii3gT+xEKwXJ8NRbiQQkMuFLTK96CpFWeHyA3HXJsi67wQdDxkKh3MuWzA
l6/mHhVfy1kTZN7iaR79y3VLrKwnG6es0int/Hk2ZxDfqke8876fQP/7Lh3k8bYOLLeUWeChyJs2
WWI68R06gNWiA1/sAFvfIqNbmar/ABdS6jsKYj/nhQv5AFKgDjlAKOGQEdvVQMd2f9tQlv5fRRid
EzzhQMjg3I0gkTCliQ5db4pzU6Pi/3oXK9uijWKQjq9DXXfteUnW7XQ7F3u+1GMHYzfvQhOcU92I
w/+jRHvFR2w1MdWEIC+OC3P+C8OiIX2B9t28EUrWDGPtvF2ECysqh4czSMLBNjyUxaKa3exBGAqG
/V6Lw/VZWxuE5Ygdg1Y8ref+rMBlvM+Inx98gRzw9dbXRmF5Ii0ATkQBVHeXoVbpidaRuSs1tFkg
Zh2/93Ad3PD4NdtbWzGYylQm4256GMyUdJV6UG5/BGHC50p3O2j7Xuaguu0KayMaJmTr0t5vsU22
4kU0wPhBCDTfcJMVa9gYhgmyhqPwK3MWjawSAbqgpI83JZTWWrd230xJr+Bq6s+6Ai5GT6F/msET
tmHrtdYtFyc5Wbj+M0QrUoEeBhhwkWSs3zo6rDW/ROFXEWTIeA6C77I/TwEz77jvyvseGvF31xfq
WuvL769aL+sa8gbDcruJJphVY+IrQOA2pmZlp7A5jcqQM1OmOSZegAexzJnYQVOhOoxT+vu277fc
OOMaT/5inh941H+UM5iSkUHbKsRa+3zLiyfVl2G/CAssZbk+qC6K5lAWqPovUh3cFof+lhy+MkDg
U+523B1PZQkIWg1Qo+PeVKYGBizr6j2pfM6JTvuzrHFkWii+QH0Z/rpp5m0kQjR4mVNL2p9JiGtG
E47zAQWtWwF0ZV3aMASQvjVimjSmHnIdqOmsUX4DIYuPt3275bII/IzkmZ7OQ9qB/azFbjlp75/r
ja/E/v9gD/oAL3CqW1YN5Cd2NHPz01QZZ6dJ0L4AE72V9FibI8t3ge50BcqH0BFwIGAYESa888Z6
izx1rXlrJ1aNEpUPfZglruk+CTR9qUn17fokrbgWsfzWTGUYAluLb88AzDigfDbYlRGYp5zwNnpZ
LH/LfaEyqQWoBtEH8GstBD8aRB7old8W3Ii194JI3FQ4N0xnrcNPpQLOR5IYzHwm25JrfPvWyGxR
LFWPbk8iPOyaWHynTKgfvKlcs+94EUHaZqkL5AUNZ/C1j3O7g25CubGG3zYPSBv+d1sgzDc5oJ3T
CTllaHQOUGSenBz87P60dTJ+e3kxG5vAgC5zGkmzLAFC/HtGUbk9jpjE6+trrXXLwyNCqrwt5umk
oPW3Z7OTtgAltHQ+XG//bSdnNk2RckwRycqdTmXnPkd1Bvl4ugOTNXyR58fb+rD8G7hOv/YcjRni
cSmTrK6+RTi3fGASdeYcf1zvZjkF/adKgDCbqEhTf0YuMJ5OWQ0xYlaTH0iaO0+KldV9nePaVcND
N/p6+7wKoZ7/XVeyYaien/l0En0G4ovgvORzQH18UiE7TML7pwW9+fVhrXVleX9nXHdyvGA6GS0P
1AHgniySR+TUZf6nlIfHtulvQcFjBq1IwCBgldLJn048grdMOWi9mnzYmLIVV7RZiKg2ckqLmadg
PgO+13Aguo+lCJv9CMmXm/g7CLNxB8JDlfZYtM4jiwoB5Rj6D07jWwz2K85ogw6ifJ5n5qJx7QP7
hb38K/b0ZnfdzivL14YWQHF15pDA9ADGiFGg5X/KOmAWO33uxXCcx3SjKm9lOdkIAwpmTrB5eeSk
ev8wcgi+lv6DatlDqfJLNHcfHJffOCLL72kjJ7AyOVipurh04DKEIPvToIa9rP3HbQdZs4q1v0/M
4EnIV+5Je8H3IMOFJfTAoHjdKmur1nJ0xdw47FTjnqKyAnqYZHEDfSpkov2d78Sps9HN2hgsJw98
HICE6nDPDvuPtAw+zfWW362tK9upcx1Uo/baO5OPewbduyXtzOKfRVx+C+kWm/nKAGzGIQi01ZDz
7pu7skd2Ug8A7ztQr7tuhJXzg00xNMTcHUwY5HeyHI4Uz3NmDi6BlMcMCLoo6z+ABeLBmfuN/Wqt
O+uaLXjpCGFqmiZ6ArvA3wsN8HoKtBvTOD8vcbdGDA5vTM2x0Nrk5dh2TcRVfkfdqt+jSOB3SPOt
u+uaZZaV/fpiFk7D6NUuglYdexfORfgM5uUtEfm11pffX7XedXpkbCrLJ1mMH8A233+Ni559vW73
v/frN7Z0WwcFinJG1k1aPmnpnqgP0rK/UtlgadJJBHOwNP8UGTDV4FGqAWN0uxs783OcUDw59ptp
5ZUYYJMQSUpnJ8Qx6UnKUHymYLrc8coVO1ZX3gY4ZK0Ly/+pjAQ4YLnzKMu23+lhSZtGgQcV3E1d
rJWTnk03NJmwDmIVFE/dWAAih2rJF1o30A1GwBf7GeqsW/e5lZ5sliERxjHU9iDoBiDWT2pmyNfS
btpXpfg+DtP07friWIlrNq0QOPO4Ezh5ifFUey37Q+cjxRyNgAS3Pp5OehRQb8SfFevYzELM9zNQ
tsXyEYrq6aeMg2p+mEGhm9bZ7+uDWdmVAzsCAB2UR2C4fRp8mj9FYEv6JtRceMeqGILvotfqQ9N6
/oMTkn7rxWZtVMvvr1x3EFCEHFgkH8sUSFfp5Pm5hBYiVJ5vXdY2qE20QR2CekQ84a1yIVAEOfdf
ubeYbqIB1kZh7f7CwbNc6mTyqZR42uIFhLxNCmgbnl22mBjW1rN1BkD5vBxI6SOJW7TRScjwjNcn
vLU3OT/UVfDp+hJYG4gVAjq/5gRsErC+kfFReygJFim793MATa73sOYx1kmgG0kB9HNdPBGKd5As
drpDzdNsiQXuDrAozztUeQ2V0+vdrWwNNuBtgr4JaLQHWMYbXZ0ssvFIfblNEJ2ud7BiFxvpFhgR
4asD+SSyycF9FcnTMohpumsgRXHvESjxbhzPVmbO5qJhYxPPBq7ylM8tekmnj2L8ZJB3SzoGNuQn
l1CHbtTBrk2bFQoihbpjAS0+HJehkITFjERe4crL9TlbWWU2C41GBTjEnrM+TaSP86xWIM6L1Pij
buiwcexfG8Dy+6u4MoKZyS0DWd7JMD/3Ro04DoZbeee177fcvRyjcBLAyqagx1PvqYR2+lLeXrPN
3X7t8y1vzyB8FSK9NeCeytw/wBv0O68kWzDftTVrebkMUZdWpHFxJ5v0Ox/CIyRTjgvLXyH7u+sm
XhuA5eamEUI6ZVjDxCl3f3RT7wQQ1oWo+P6mDmwknB4bCItAZWWRFvnuMlVDnyb9fL3tFU+zIXDZ
OMbMlW5xR0l3oAHQssDzU0JOUJK5UzTamKO3mRAJY0v/rxapxJ6OAhOaP0o27IcMSWyoSTyisFkm
OPuPSQMiyRTX1bydfgBNu8WWu7J8bewaRX2aJ1p/ce4ZFFNEDh+ggh1eYrpVRbNifbb0/GpgUV4D
rJLr4m4qhuXO0oxJXagv162z1vjy+6vG5aQVcoMxPh+H7vyMw1Z8N2MMt7Vu+TbgmmHv5H8nh8/Z
48SQ36yIs/Hta1Nv+bXI5hRE2BG+vQNxyK5jRQe4V0N30OwdNvaJtfmxvBtUGLiDgOYS86NdqPks
t4RFNey2+bEcWxZumptoaT1AzfQukuCjjuctgYuV+bGhalFp0jEiFGFDANAFKrRxXorIzK4etL+/
PoKV6GcTuUAtqykrF4CVRNPiMnTsIcv9TzlgkHmxhepZsYENUSOCt6jxTjEO6JpAcL1f9s9+C0a+
NkvLyF55gIHWWEoR8zCC2gxJBAYwFIQgXdLS2/gTCbNRaGXhZnPeLrMUBFLdkZn/jvKR77sYfDfX
DbE2Scvvr4ahwQeeFeCdxR4xhz403fPgXAMOc9vJzEafoaChBylM7JxYVXzKKN1FIf+COuZzDbjb
9RGsGcJyZzAzF000FBiBKYFWyCrRH8C94O/zaNqqX17rw3JnZmLPb2tWwRCCh7/KlEGEaoTkHNQW
SwWB8duGYvk1XaTGwiDFUHiAuGfi7muk3f6dD3ztRmBaGYkNdSvcWjVOkZGjm/p3Xt/tGl3t3XQL
urWynGyevcIbeMfjnBx1YO6oweOYE3lbegJrjVtbNVjYkfvyJKYHJXdyJ8BxlKDmL9uY/bXmLY/W
hEJOgmJqqFJ41G+hitMMs9xft+1a64tBXjkaawOQSMtpOnZRn4xNe1KpvO1VwoavgW/L52YUmBcK
1fZEUfKnk32xDwVkOG/7emtHdsDk7gG5Px8rofczI7uQDxtfvzYxlv92pQRmx2vnY+nJ4zia86Tb
w/WvXtllqOW2pdfyqGnm+eip8eTMj8ZAbjirkmpLxX7t2y2HBVSNNkMJo/qBOUIAHJxU820zbqPT
WBbIXHl6PuYcSE76LQ629ve365wJGP7+dyn2tE1FpGFMEBHFB5YEibcL7/NE7B1/N2wcrFcCjU2z
4/PKcWPSzUcetxd/cC6+5x89p9l49FsxrU2xE0ccABSnmY9kVKeRDCctu/vULMRE5cb9e20ElsfW
7QiqVKPmYxB4bO+UePmvR0giVpJtacysXHLcZV29Cgq6KFGBC1qJI95ETMKyPDtQaMEejBeZAzDJ
311aiI1838pataFrtG3SFJXz07HPINvTa8DOt6LDmjEsF2Z9pDiBasVRz0N4mEdenOoQKTHaODwZ
BVcb/rw2BMufkYQhYOObEUPnz9LrD7GSG6s1xoS/kV+wQWtMuV4POW9s8GoW+YOiqvuWgc51F1dK
PAs+/VGoNt4HYJ5IC09uVAqurDAbzqayIIxI6qBXUuLpPWtccH8C0zO75M/1CLiywGxMWws13rgI
++mIutk8iYW7BxFuUpHwMJTskna3VRQzG93G016knAn3KPO8TgxY6099jrzc9VGs2N0m12klKwQO
d9h9xv7b1A4vgdk4PK6sXBvahitZmaeODwv4Sn3VTniERvxXSDt+KtNyA0yx1oft5F0LkYMcBAR5
I3Zg+D4SVMbEbHqp4mzjmL02Qdb2HMX54JY6nY+KixOJvA9tuiWy+dYaDaLIDrSRE/RUsEhfoloX
/W72ofu6GypKfrFMU7O/buG31unSixVrU4/QWDHVXZQj342u95ABhF9qfR4FfYBm6OW2bixTCOPn
oIDw2AUqqPtAq2/F0NzXKEB1S1fsUeW0sWDXJs2yR0FNasyQjxdXxHvR9oku1T71t7aNteateGt8
VFe2eOC5gJGvSPiEPCRDwhjv90W2MYK3Fu1iECvU+rlqO8NrfalD/UCC8ldZqccw6I/UdJ+vG2Nt
FNbhKSgKj7I8HS+d8x7qukkOLwzarffVt1wCA7Bj6xD5KP0NzHj5W0KrfZAoIym94dJrjVsnKL/z
KqhEuvriug4XCTWs/ww1RLNxuFmZmf9E06BuwZtQ6YsW6otQxa+oBdON22+RWax9/mL0V8eOskQa
FvSw9CJdjtqagqXIY2+2vkyCvZcuM7+M6lXrVVH3mWwi7yK64lOBLGWPsjzPzw6yju4WXZ7OKzf8
+a1te+nK8mecZiYwBFB6ycm/8AxUcOzyhn03ARB4cfeBZ9UXUMwdrq/Yte4stx5Qq17rnnnQHQcR
T9EfQk8/gsnsHUgQdn9H5nZHk9U3RPVldJabA7MWt3PP64uaa4wvBW3lh9n4tZtcH87aMrN8vEWq
CoBcWl9aGf4eVPyblrjzZpHcojNb68DycGYaT1eNizg1owKDg+GiBT8LNpMtRaG3tw3ACf53qbWu
n9Y1yfWldduvxGX3+VyeVOaKpKrNfQgV4+sztdaP5e8OQE1erzFTCgBcT4SHEu+IYeHf+374/+jm
bb8MbQQx5D94SKmuL0WDaN52pN7lEyRZrg/ibWuENrNZxvs+zqtBwS/xrDsaXiUgHM+Os9ukN63Y
0AYRs97x2DgM9SWXzU/Qbbb7tIfC7fXvf3tLCm1eMzBqer2SVXfJkA2iiOXxMHysWfm1qG55WA+i
0EYO82Jq3QEnwYsTz/JeuGXzQMrsFgj30rrlz7zweYvcenehnf+Pb9pMfuhmNcn31+dnbZFa7sxR
swzcdlddVB/fZf7wrtPyGBSYp6h+ZN443mgHy6uDoiqnXM/tBfrD85gU2ex+l3MHfnGZ5tGnRY72
0/URrfiDjRQ2bh6lLFXzpZ8aP3GnIto1U3rbKSq0EcLTorE5FZW6BI437LJgJp8JK1nSZJn6eX0A
Ky5n44SBCTZ+XOXVxfXAqqZHlGpwWvAkKsUWImHFK2y0sD+XfeP5TXXBWyVuj+ZnFvp7eObRKbZQ
l2ujWH5/taGnE05n2GjLC+TbL7nS98DAPELP8bZ9KIysXTwP54FVOS8v3lxmu7DqhsTv0/ogtLml
CBeuF1k7t+idemgpZqkWzvtWGyDChXrMmDR7XCy/XLf2miks/866gBga1dWFUDB3jbGoAQ8VEKRH
reAepLrZVvJ4rSPL0wESFjjchsWFE/UFzJR3nHQfl3NI00Km8vpg1nzP8nJNoRxVBUjOQZFnSMAW
Wu5Z52xhUVeWlI0SZgVUhICmyi4IuM+5aM6pP79Aq3TjfL7WvLVfB/UcG9Ow7OLWmffCyzrbxfHk
/Iojb0u0d62LJQq/dorIyU0ATtiLH3oPUNSUO5yoEweslLubDGBjgQcp+kGpOb2MxLuv4v5HLsfP
tzW9jOnVt2fpFEEBlopLEZqvmRMCaF6Tjc9eWZuh5cxN3vbQUCDikmOxtLLYS5LtUNBwrMetKrK3
LxihDQbuBSn6cCbk0AXQ454+pONjIx+z/rwImfiVPlyfpehfEMh/rzKhDfj10yYAzsvpD7Ucqc73
FYos6cdudvvcAMbaMxHtcVwmXrmrfC9uaCLUkLLxoMuyDmmCtxPS5InWiok0icHK0OqdAFo1nQ6j
5kpMiTK55CeQMQ6hu1ddAKsEftFgxZZmCtyf04Td9jfx/NwRz5UYaqfdZ7UZg69BbUr9fVLZgMzP
VM8F/0Wh3WfudTuMYkhSL9b0nnhjlCE/3fu1qHcQ5jUjSXx/cg+tovJ+0IFf4kM1Mdln6nSVbhLw
ifuom5AdGylJxg4yKCwJ3RB6lMkYuRFg1jlSoP176KM7lZeA/bCKHjkEGdsvXudKyHy7TQ4hWJL9
hpCNGsadDKPCC4Ggrx33BMpvEKyeZeDN1SVEvec8H1DYWxW/5nQiWu8pDcexeYcDd0ed3TRkTlMc
qj6YyJQ4uvTr9yiEgnxRMpTYLOjOHRUVMiniyU9/Q16t6A65JEzOp8CZs/DrMEO4z//Qp0UdFrto
bECVfigb3B0byEm0WfOuHovKqVHQmvcy3aVN07cvU1tMwYybMZbzx9TzAudbPcbGqw6GcRaOu7Ro
FGEHnjuyLe9Q19L5f0xeEgFdxV7lvkLtWSTCk5un2BkS0kzgLjk5hXH7OYlmj5e/cgVJSyQtRncK
nH0zVAFLP8ZpC2K9kIb8Lo7GOE/ARzzyxKfZEF5MOqvgzs2KPP/Tu1Ee/4gJR1NHHLmDWiYNENAl
GD+KCjzhc+/3/XfCSIUQkioVmwdWtxnSvVFGeVAkU4GXKX0vi3z22+Pk4J11yaPPBa5QsRtCH2gH
FhR/ehenqJuVR2futNskhjtT9wXKVPGE/wvboPyW1g7Rzc4hIDf8FRJIQIuD8GMZvHNcSYvigfjS
9384UGt386MztD0I8lVRS5Z4aVu7F9YY1n7SBWgXH+pyDLKzCZgy6XEauKd/N6hVquUurUGxD+4q
p4QJg8jp+2ewEEWlPFSLpg3I3qDlodt9lLvV/DH2WOqJhBUFG3/WNC5S8Vj7vE+fyhpCWNPe5dC/
zndVY7ypSNyq4ahXR4Gl740H7ORB5D46GolPcqwiFc2P0AAr6JCMMc9UdkfySkdfZTHEfXREuW5V
w/4cVAZQmAPpzn5UXdp9QmG5F31zQBnbswdOOZPhvm+rxoFhGQ/r5z5ilXeuhpyYd4Gpnf5khFLt
Q98DwdUcq9Dxw0eN0r/4U5GCL+GFpGSOmyQ2WGI+0F1qSoiSEJAvENWB7oMBe/dLYSAf9jVsfIeD
qoCain+E2rjX/KzStmsJ2LPjgb9TPKa4P9cjvDJhfuMODJiuOtXvZeqkhdiNuq3FtAMWfGqmxHXT
qDxU8aTT3xHFuRPZVABgaJBAaHDofog8k+kjHXvOh73OzDzfo9qgFt9VxfR0SUO3aPdNBk7z/Og1
cxM9h2PVtZ+RaC+i+zDwHSL2Yzo35jOnafDo0qZl77oiZ2X3zEPgqrDg2nweoffVBJn8GMaKpx/B
cUr6fBd0udvgjlDPuZeMDDSt1W4e0M7JxbLhw69Ji9ojKJDXGSGJ9hwzPPhg+4ZYZcRA7fQbdiH6
c5aDH/1LNMg+gtwXy8q955pB7KexL82uG1wtH/NOevedQMBiydSiFqjcqSIz2Yc0Br/XEQg/t3jw
ekYaCSXqdip/oYaM+RqMBUNa5efQn+L42Xewx6RJBRAObvuVylLD9y1t6+GXQ5iTful9R1d/MtIJ
/UEFEZtF4szxoO496evhnypTgXnRAc3yPzoqpug7xGm7lh5wvCLuIa54I459Iag77WLwY5GXupgI
6i1jliIuu4qP5aXzYoeoBJzJAddQeJha9Z4RpuU7vHOm8wcSGa9Md447VeMfkbWQIax8TJ3Z16zx
2ksZqLAlh8hD3nIHpZgiYwkdSTWapBh07VZJJ2kt926VuvV9Y2Ie8ySd+zr4XUXtAjguh34wz1k8
1/KE2q4JG2PZe1n+ruxx09yVE4Gk846AaiP6GIBEengoPJDCfe2R1kLeRudTep68AkTWScO7HppQ
vNPe+B7EkqjUOmse49EJj+RZMT5TEmbc22e0iLIYFGU1xMMjcLKiVj/OqlljInLAoFBi5Lk+ZASG
to3VcOIl7bzomIL0YI6+gIGcZfWTobik5o+GmXGkD1naRapF1TSZ3UnsBqaXiBiXbj6eNIqRGdgA
uqGb/nGN8KJ3uvHcaNqTIejCcwU8ebcv/4+iK9mSEweCX8R7SAgJrkCtvbvb3T2+8Nptm00IoQUE
Xz9Rl7mMn11FIWVkZGQEo2IeirlX03xqemMiUgJ0mPhPtzUSVFBPIyQb233dv0I2LuRi45rhlvZ9
32TtCULfuH6bLTV+Kxi8C5Ox4LBSmk4Wa4umWjSrl5PAaRKlhmFUl177XCFZq+xAoTWkGDmRMI+o
eerDh6638SSJYOLQZN2k2WHHvcfKjm5tIUnQfVqYGNB9L7CAt4dTSAeXHnfP2+1XPk5tUqpBTGy5
6nyNcE74vk+YhCg/buoSljj2PwzEH8hgWcYNardjzBFELosJiZSGFzYwH+bCJhGbp6tHKy0nwJqg
3X2AWDPdC91k65oc8fNt/rltwQr9bjm8WTIUFTj5Xx0CcJpKDCnE0Ejg6RGGmopa6d/4uWamD0bF
O4Jeu2gg8bFBhu1/WU2XL0rghdkW7YZpIPzmE8EpPeLK2HteKoES9wNKcORSndpo7fmp7sg83tda
Ni1yD9NhiguahW3rcSnisd33Xd0EvAmJbHS1ZwmKa7b5ZimwLRD1eB7xtE2fTCcBavbcm/gcpy2/
knyHhUKhkFG7AER6rVZZLMCAI1BJqFGmytAvi2guS4/VvrbkyezJI/y/KD/1PSK6KqBHrPZWqCO+
fib9FNjTkANxDlUeUHq/87423Usja9JuRcuy1e6HORYfa6Adf8U72e7/JTtNVlHmuheBVa6pe0iu
ssxvewszRq6mh50Qpr6EmKHvLybEH2W+EM2ygeRYVk3cQ2hie1264CyDzCdOl6iUNMI9UgBwOBEO
CNrrqTrECKdu/i4mT2cMYIeenVe5Y2H8QnuBo3JUDoW8Pbpe9NFvJEyOW3Ns2LDVa5Hnc18/RIue
1V+7aaptMQ9dMi0VTWHrSMu8i6assITjbYutT8gCrICzB3Uu9WP6oNweuT9iUYC2hVhg2BufgZ/G
9t+4t8qqR4WxPAThSNDI9nAvRWiSg84SbVklOjza9ZSyBsFhxVhbTHwLx/kaw+x+7ah6lBDQRj+o
ajuJVJ1AIPdQe0c4r8I2eJVdOG7XMN/H8d62L9Es97s2tpnWRWvwe/5Y/J6N943rsYZQYTlIJ8OF
ZqtLxlPcwntAX9sm1/o3UlDR/Vb9mhN4PeaZEt5cDf4zLKVR+GWms+xpwvbzVHNHlwPqbav5SXbK
e30AXrF6Abz3qRlOqYfwa/mRbdzQ/JAnng3nLd+YU1dpV93upWpI3vojUji/IljzlECgCtvFNlfp
8pIp1zNXUFfnnYTJNfx1fEWSDh0JCB7HNjSGN7jTVcg9iSHvd1metsNxH7K1aY6D79DuFE6tOyIX
UkySoLuJAWDaP3tqtMVLiHsk/8BlNI/v9OZ7F59HZFCuy6FdugX3qFsl26FxbAXsdy6ZadB/XQag
cE2OPrWJ0Fi7iNy8vMDzKtkZ6FKp7FTg+yyoYSoBDuyRopXa7E4NEVla/CoY5T8Ltdr0Yyda4+eM
BQpxixBVuaEPy3V63EBccoElaxzVb+sQOPbVInS7zQred4gsL2ay6mwu4arTZd+aGpm8ZO0OoFZl
WGJL30mz9vK5962VT7qNm+TTaz2MPwbraxpDzbFm6LC63aTZAFEz5qi8kLApj3AvZ2ue0cITDOlF
5epukLCfBsIFflH1kmHImi6TGwsXosU+Sh6IhBmKnPj4guU8YA7InBa2TBUN/dyoAxRKHr3RBlAU
0UrCLio71akV01rIOhZ7XnrlN/654GbY/5OAi/5jgdXz1lQ2AHH8RDBSjrXMJOCsd/CUWZvJvW7L
5oe7Rsid/UNqKOumYr9F089lGMnM28MiYHkyFJGjtWbPCbR8+Qq39LHdhmLi0JbiYYYpH3SJnI4p
/GG8Q/Nx3kWgqLNTnsaxKPDdVY3Jb9sjqQ5FCqsF37OrLXkhrm4iqMJxJ1dMwhukGHva1GmxqyHM
psq9yIMqRiw1p81hmKJu/0a4/Ip7nJvZTXdwiEQa6TfNTdsRdIlKbXGpQhfsfN26oWOqcCAB5vyx
xRzPXjXDm4bFNM878haTbbQxvqrgEm1xO3TjnwjuPpSXtVk2mZYG3jt9hiY8s/wNQS5sMmXcW1jF
AjCYiT7vBJ3INQFw9KEQ+SLdo0LMNX30BpsYDq5nRvQPbbttcbWlWMMFUk9lqu/yACMDDbedDkT3
Ec66Sf/Nli6v97KfvRRAa1h4in6tCZuyO2xZGS9PlspueHeC1jinowZAgUR27Z39oAxejb5ga5Nh
xUTOXKKFmmLSR7+yMeL+V50jwo8+dsQN0WPEgOoM2s8Qz6orxpAkTVogzeynR8i7eMW6EtKiC93v
en/BW7jiHu9hs8B0kfUZ8fxOU5UD3ymOOPKoWM3K/9bRoAD0E3AjW2mwPAlTBgTW7Yk/ujxKUdpm
ODSocNLwtUCzFGEvSmzHsZWZu5PCydkelJ894s1qgy47hfF5zpa5iNtlnPgxJt1WfyNbb4BV2uR2
MtpLGPOwIGyCyxnd4TwPFAUYZ8S2H4NfJq8rvYk5OuUqauwrZA57SguN7tUXaeLWpxavF7YSmgTT
8bjos5ogpQefeY3ehlBv67vNmug2Kmhna54WkFDmcWed8P/daFk9Fu0MEPcxUuZsVgEnTvxHPO8q
xhqnRdxWUyA4pkG31CTTvH1kaOPqB+5UjFMUdJuZH3AgZY0qg565u79lvjcnEdUjEKPtfd2d0waj
2ye5I11jq9oYTIYskwladKBE14zDo2Pw0bFlDY/s7V4RRynct4ndThLJAHtU8p2m9pW17Y64dYeb
sa1AOyInoJAxxd9T7IQ7PX9MDSxe95JsrluSExS7XKNSxgE+UOiDl+nHir6hNlfn0H7hsNbCyMKn
YZ+uO7frlqJjX+ErX3Ay1MCiSIPCzjcYFpuhDyOwu8N6po63GWkLCRXx54RUX7sD+qukRu+FVqhm
5VjrtEkw1wCYe7ViVNKVcQ28+pvEOsfmSw+AHJkiRIyytLxdKcYXfTPgEOBDgVKbSpYbsrMCsW8z
fcchNGA3eO3AUhSzmLaZlwZQFXOaAP/ipwnwoIN9CAmxaIoEgRNw5Z6BLIfvDdf2fp0UgiSfWkBi
bM4vEmvN+OE8AxSsTT4fM09T8pylyAJAUm3mVfsJ1XA9ZU9xXm/cHXSk0WmfDBnzbrvClrft6cEZ
JPiNRwrhPA8nZHT5DayJgGH0BMPNeuHqMhJ4wZT44+1PIGfUonLWUztnhzVMfUJOgjKS9mecAw5t
05h5eMFWIXiyzGWLBHM3lICM3r0pHPZYvcc6ZDkqUwrqc770msLo5xxhyyuYV9c0/NkF7D08cR5F
7VQmsLbqWcVtvLRfk3F14D9YPgW1lB0YqUPHm8zXmBO1vb/YJbTDYU22QWKVYWrpAeKcnm8FvE8d
5MDoozQmhqy30X/wUaDHDNrBlcahLvtkkMkfbIyv3hadaQEXC6GxJaQuS2vQ/eJSd5N8hn8Q775m
tUh95XiJ6rmskaaBgwYz5RksJGpMvw/HiWBf8b/VAMLgn8fW87YUGQLdo9cV6siFY6DvrNTg3JY+
OaLUqVqffRytS/2GfcMwvWG/0A3fmJ/CIwvjhNm5f4MbKD6IhG0suLE0tnciRaHLD5jIjcEdxmmg
4ZGi0OJ05blzzBcxSpjcDnUSh6Q5TjyBbWKZT540X3KN0gyPY9p5Zy74wLhMyzVFguu1Z8gEOKSs
V/R1RQ6gm8pgU/BXCYgYHD7stInfSAxKcU9hdUuxn0CxKzxeJrT95pilIGgxGZz36aSHaE/2QwJX
yXQrJfoddErUAaqMaCLmJweCIOWFRmfZHOHhgVFiiR+Hyc+UIxL5RwyusPum4zJtP+bIjZsrBBqA
9oFFW8Lftarz5s88IGoGqh/p1wVOa9G85S95g7P2gZdVbWDpsyS7heft033wffgaFtTtGr31sueH
zXu8i8BhfR4/NAAk8blJxLZ8ySFFGaJYXa6rvB9y3ON1O/dzVW8tgy882pEFpBgoEgnVmu2y8NGk
aGhgZCV1AJ8WNhoOHHdzjC4tU7LBvtbEN/PPm47z05x3Hf+Kd3BgPykuEQ9eJsZ9tV5rKvoO88+l
d9kVaJC8jso1orIkhRfubAB5i73FStghAckYHUnsY1FGCr3jPWIDw3zFO+uPyU46PJbm5qDYso2H
onHGIEkIHQbcoUHA24JQMm0lvvC4lL1abH/I82j/rGs1/IKNAn6owc8suhvmJOemGGlk40LqJLuR
7MbC3Z0v8rIxI55WtIp3CYPvAjak0DowZH5fm5EJUECpcb/4GjIkS430A604/07jfduqPF6Ws5GW
HsGpRChVE1EnLnU9lgFXvTvBjlvEeKItCDBUl9dxTOetrGdDf5l0g89P6v09TBIyi6l6YKC965CY
EhMzfyTAI8c2GfXjXushOax9uv4Fv83yVwlszX8kNUDfZQEx1R/oOtnloBqNgQ6YYf3lYNN9yZMN
8byyHsA9rc2ep0W/TOq3iaPUfbfS34a6BozuEfSx1tWAwwLGIV/n6aT2KDenfWvJfs1c1CZVs00J
O1NH8L7lvm7jK46dB3pNE8RZ125WnxKJds1p2gf4Yig+saI3OXxsKHiwbxPi7ZowvoViX2QyIwnE
z085gWs1gMyUvk+d5b9V5CTBybesLxvUEHHwA+s+UxlnU7GJBlvsjszZ+DjHPo+qxDbD87BZu5SB
pUPykBudvsZzs+1FLAepzhvM6x5AHtLfPcJBca8vI6wULA5w0YmM2hlt0Z6K84hJgzqbYPx8wEHk
pMo3pLF7TKf4Y7pgq7BMR5mGkmLs8qrV1ncFDN96VSQQ3V6j3vV5AXvpeAXsCNNPH0b8nEEOI+KK
utCnF9Fgj7mUsOp0BYdp5IxNWt9EB0Eb/w+pct48gTqfNcY2sLJB27GxymSblVUGv8QPooXbqx0k
XFo5wOmhhEfV3N5zkofk5BLg7FOeDjaAhhF7VLEO5YwV6H9byCLjPUykWLY2vesC8WNBspi8AuWi
nmk8LwDNttvpmd3IjYNCx/5oU5DY1QzpYVLucAbyRQA3vZ9DNKm0rOmK3x6KB4iNm1TYr8FtoFCa
bqHyiMFgai+Lp9u/ZJF5f1362NizwUSjK5To+/DQRLdHBZLCDDAAVewMT4p6KIVYxFPC0v7HEJDo
dqRjj7dWIHyI48bjiONaooUw8LFsMeWmtihUuATwZ7BEIae/VmztW8a4nauGribBAh+2m8o86br0
2K9p2Mo5yht2zbD1f88sXpRzC4Qzv1hm0keZtRk/rrvIX0ZvWkw7+AiUn3f+P9KvDglp89rdaba3
IBRXVP7rHjy/FfEUKZsOFTsvWUy9Kus9xiBCDshWfMzUtiOy16FJQIUm9fK+5lMbo4mY1hQUm5yR
yDiC7H9hI5aiCzP19LFNl+ayBUwrqjkfWoxJWER+JQo+C2fOM0sObJhDh4eHKodJDkveyFInb41u
p+V+bR0LCEkhZj4RY8MbhNzqKeNtyp+bZMXR1lCS9AeHpg//+AwvkJOWXlaq2fn+VEuJ7w3MZN8o
og/bwmgg+w8/5uRvC9+l36Hj8GIAc9HS/sllnakPIDi6uOyA80nJ5jFhiOnCWtkdGZTrriAu1/o/
bzBgKHZdL8ObBa/7T/pF6EqJPfUwODEMpcnxVMMsbLEtpF89lTjy6x6zt5S1HIEcZInd+xqJFUVT
Q/M3XHstNkgWWKtJCcWhayvnmlYWVAyY2+NbxttfjYnAfgcoQudnhMYhjqs39rYmlvQGTnK+Gb8w
QUjxsICZCGJHMMlG8K7ZtnseEgHqHjUb8y58tLjMm7muXzegve2cJyDJCpO0FsVqYenjmOA+R799
u/hRHdPxLEcW/KWJh01X9e3yOlhsvSP8Mhv+64DyzJ9Bw9rljMlk/LSHGR+LTqHei33Okqd9qmvz
EPNGzIVhMf8IU+ufJhaWT+IyhdY5jyYA8iUk7MSxh/N3tIMAk47Zb1/Acgkj0wbC6xJjpuWKDjBC
tolFT4F8m8ReWRo6dXTIsfrjCGXYMk8p39VpNiQNgH/1Qq5ubOQfCUHWCwEWYkU854QcbQYv+zsK
VdUFezKd+p7mxOAh6JTe2X61PzYLrvLIpz3nMLrr8vg38ws1nwyRAfIIEWEGaDLL5AF+ca49KpQd
zI4HN8sDFplQ/GI3oF4DqkFxRGcevnmv0KRMuOjRHSHrcfwzKAxN/4xjl9jDMKqtJHWevgwI7k2K
qBsn9WMlGCifMKzi/UM95345RU2i23NA5CI/z3zNE6Rpx5tAvG/snmLMueYzbaEOQFAHntzD1lMx
ncfE7+xiaou/0kAT2VdwnaHxfRItvcA70kTDwXohx8o3dNjv6wFgBQax0dD1hyEFo38CCuFd2dAU
0StRp+xzNqzDN0HXll23UNuk7CaocYD1tzY8wBkGTCkkCRwXJLrq/MkCfMu3Zcw6bEuIvO3H9dRt
u89NyWgq9pOHCnD+TYnI9QlkMdl/TaFHW2K3XG+FNpm971B9YI5mTP2rY7l+ikEzmDvQCSgSy2TI
fMBmctuji5zzERdDFxGY0BFsRW0BGG1WA25jLC1O/1xHJ5ef/Cq9+cyydrD6c/MMPn9PIcVKxHrv
ZBzr3h8nu4MA/hN2pVrcL7Pk6RVZ6XZbD6uYRgE/nY7Nicfgeou68IRxuiKPXUoyUvoZ8qc/0mOI
/4D2egCMzzKw13yLkOuWDWhddJHGY9Q+QewR5VjsAUVW9oNCe54BS4sKOEbSyoWbhB+9bvOuaW1C
tcocJB3Pa4ZC3pAWbC+GpeqOJ1gCA2MyRKyic2bNOd9N/oyl/12c6mW3jxTvfHtIg95ATzZxxEqP
AQhYRI9Q8GKfWiwmTjWa09LCctyfiRTD9KxuEfEw+cundzT54UnsZP6DCsA+4xyGyC+j5ujKpXMa
amO1JZinw6PPQ4OCqPpidgnrCztMgbyC5uv9OUa6BEeel8oi5HYmkt3yqmhTNYhZu0438HzX7g5u
SFKk+hXgqq4PIzVi/MQil0PVzGr+miKZ5NlOkUwOcoJuCOkOusvn9kgSzVFqba/u+3khARdXa+Mn
r+gwvtq9my5wQZbj02iF6a75XIPkWNOxXs/QohJVWixNLEkJrYFfDiQzFKY3EcFXAIyhe6X721EY
R5DdFdCoBIoSPOkPPeeNfHBdJjByWWJUPd10MFjFnJFO2MejcrjohtKokPid+gNz8MetDIOf1KFR
0EqcebIA4+x9b17BTGb/tl7m98MSS2SWBAzLn/tB8A8ssevhPcPo6W8Pp6WHRbeY7s44uvFDRGBW
aQsMDVH3ZE3t2445Qgbp0Zbs92o0uEtFHbQ9jbA48CATujX7lNqw/ZcSNSIYS7zbjRLlSm2zHzD5
b55GtYIaPkACNKonTDP7psqFjsSFxs7Lv2gal/xpixMH/LA6XGykixiSlEAFSNCVIo+OCr6dMEfe
OhBwoenydxWPuX6Ab3P41Zpo2Y824k34qTeyDr+HfJQxaOdZRFBuwd8tI7aMR5q9G43oV8iHKLKR
+dqrJwC91Z1ATiF6jvIgIlGNez0vumwQUr4/BeR7cvgKeY+xZVjbNTmvMMWaLuhekBmxM9F2Rzsk
M73UcbImp4Agnb2IMGdpT7PMgPPoanlS6CnrenAJisQHtsamqSRI6p++IY24dMjiairYnS2ffF7E
N64hCixrssgdrMGHK2MEvl8gGRiRaJRCvYTWtD6g4dD5BcG5NTm1ek3sVC4+6yFTa8FSzI9WC79X
MGM3/j6bYcPTFQaAq7tXUCL0B22ixhxSJJq55xVzv+ZrRI8YPUV1dyMIJzBOr3OYw11EV/3Y5Sp8
YWMthjxgXSEaX6D1caCg9yW5bkm9u4uUfhcPKFH4v5iH40XaAf4eWNjGp0GLvT74sTYvUHXlV4rR
d1YlfUySkqm6356ZqaefO55KV666aSudWDDGESDd7wT4+Ex2yKO+OryV0zmgeZYHWIObrzFb2dta
x+Ye2uD8X04a9wYLVv6iEZT9OspRRcXOTPzJe8BcEN7D/geNHOYGaODa51Vq/szQdf+rZa8asN6j
ft+6Ls/+9miwk9OsUkFKDAzRc4Ngbv6sagPj6DXcPbQyYr3R5upxx2T5D6TCwGdI/ViraYjRTCwt
8hwy4IhjM0OVcNbB7BhFBMunODmuNEzzk+gzuyRgfHMhzlnH1gPB+DWUGNnMEy6WHSOpGCALzRVi
kY/wIbLvLsPuaZPjvN1EyU3l5IJxgO6dPSEIqx9gZT6va5WzMLxk21y/4B6N7hZe998Sws4LcwGE
qlthVAqRM+Z1WxKWi44BwCoZ2z65usma5dp44ftz2Af3xTtk1Xg9rT/BTbODI8nEQCl7H3/4Dhdm
2wfx7RZmyBH7z2hQhj0BjgYiTPczjHFUXBLwhXnFYt309w12AjDzWBqUfkxQ2Ds6qxvvy5Dkd6jz
pOEl3rgMIpY26EMCv0EMeUF/PKZdZ5ZDA8QHNyMhp/RoEuX767i47r618Ng8gnRH2CbIVoapkdm3
ate02Q4DtEYNxvJ8T8+gp6Z3DVQCInv1YwyzyWHdT8Qrc6/XG/ADvQg5mczQGZGIchRcyeFYMsHz
MD24WrTPNl+apcQHaxEeHkPGzfTa/BmAoaITQLSc7yeu6FptLMikimAH84opdf+E5CXVPmI8jDw/
081JfYS+Cd6nQWg/nf0A9NfsBDnedgaAyXLXvhmBF4/W+fY4rjdTRDDn4kx1DO1707fJi4RG8ArT
YfIGMQtdD62NMDaINbSf/WjNWCZQ0Q1FYr28z0cYl0E51jT9GURnE19gYryOpURq3U/cjAIT9r0H
+AT/pMATh/4LPzOIaxHDvjQOHuhCTwIvnYoUcrRvVGWVzGtYS0wEclKOnUofXExFIYYQzvhJQXQh
1OSpX8EWLFEj0DSg52fFuHcmuo1AxYp+Ft0iQh8SgHWMpU8eig/UrTlSpGr2ZB3eYKsg/yhh2pcB
gq0DVeC4yznk+L4TdtYxzolM5WBy/xMdgjJl3e0YdkZDP/wDJLbZxUE7aCptaH8K+Sj+dnGWyTMS
bO0BR7j2BW0ja6t6RFTZIZfE6oKiYgL0U1h5khFTtiqWY3OxNcPFGme4ha5DvSbZFbxgCiXROHxH
PJ8tZlAxbhgQm5Er6qHbH8ZWLLbYLG+XCowhfh1I5/L7LE2SE8ZQ2yFte2Djdm0gJWO51Y9DIzBR
E53/8IlBtwC51o9Qi/htW/lw7VqVvzMCSgmomm0HgU5pLdfNJD+6YQA+1IpgZDFtPHuEPwv93cmF
DN9URyx2hV02nZWYt2SoEoHY6FrX80R+KTy47SwFGswytStkjHzsOgSaovIuJ7At6LZsohG/wjEw
nitcZMTfNzDWgCC5y8wXsQNoQLSxSTlPM2Z4nc+4vFtULjCBVWL6BSVockkxFmxRJUe8BHTCOUCi
fJNUK3QUd2OfaihmxrS7B9uuv/3NDr6OlPgP+uIuAtWq2xFx9CnmVjyTdYZgZjBDJ+iJh0/4JaZZ
OcR6+GlAItxshjBoLiyyhtgrmOf0TqeiEyWLcFoKzNzxJRREj/uxqzVxl7hBv4imTyT7P1xxuv+x
pSrmFauzfr3HRGk0p4XcNLocvpUnKKJ9d6k3Y5cHG7VNcs4R8eCPUAmufxPg/es2B/crG+z20c4B
C0R442l9ZPky/FOdX3kRmc6/2o1O4tguPdRsm42aFzmIeTmjn7O0msE/JdAmyxX+IrX0U6XBfnnI
wpF0ChuxkB8z0JCH0SELuBAe90UNdvh3jmc0VHLb108djdBCEdmPj9lix1cP8fNnssCOtmg6scmy
Bq9ljl6veLTIbclVCWYp+ZctIL9BLPDtGzJh/9HFof+GnwmdIYtS6Ad0Uy/Xse4XddTOkoBwDnnT
BHWp2pF5D9drItJZnBtsir+wNeKQE3IKNll7GL4seFZ3S5arD5NYqECLZIvd8t3ieGxHMUVcnG/S
h7sgMDiaanzwCJ6bASPIZrSVuNlDr/06XH1S56+on/SlngS90xPSqhJ4yxwYsxnQHfyCPLt9aAyZ
Y1eyBd1G1wV6jOCiu6AR7xFKmfconlHXnjDeEADooe0ZPHShQODznK7Pdb6r384N4Oui3LMFcxbm
fiXQrrGTRkoMWiE58sMSifSQ7fu/PV0JxppIJRSXG5UlK6yBRxd0xtDbe7OiRGJeRx8hr+e/chJp
cTSYALwuUaC/8A6wpzSe23dLIXYudWtBQgLXQhGEu9h9WBKbT+riTVUSQ/7KCQnqJbF5+rxhhHpY
cgJ1jYmx+lNy28oIDOBAfk1tb/yjrtEwgqdB/HuZ032FThr/NNhcnvwedr297gIXLC5V/JJbSpbP
aGPyBLI8YFRJt3uEs+i7Pk1vTcLIpq8puPbvAHujX8aBYCwIbzGb3brJ+FLOEYH9JkauxxYCm5/w
cvfmSGOqt7OzEfuPiXyAOR7kKQ5AsQKSgzsMuO1OVePcE+RtDj4leG7YDCj92LjfNLBlQOHZalN6
Ou4vaJPMnQXze5dut4sfq76QZ2PfcKyzqWqkA/m9zLP9MWyku4NSx2RlZGc5HbB4DlDIoRR4XigG
myrVcA+FLKwtIfKMilnb5oCn3EHYa5zBGzpN7F+c6JRX6HBy0NEk1WeiaGIOFMKEoVhZSD/T0PK/
qxzDm6XB/wcHq+7xJtpYizFR83EFRxYwe6TkSxKHRMx6y58nKXRZkx1X1zykZ8jb0zJIUwNdeAA/
2W/JNe1z+46LeU9g9yvqUwM+4oKJ/YrBLtRQGxTVHXlfEwhRqjqCorSKxQZfjAx37V8LSRjufjdD
i7XoGKS5Yre5AFRZECOwVk2/2RJz/yCg/33EykmNez7i5u82mU79hvDEmmLndejLGv/aw1bb+hDJ
Pjr6ISPVnHEYuLfjlJ/WloNg6CbL3vJuBItZYwsAOwcrokYNGScMYwAe6rIe8LcHCNFdof/n6MyW
I0WyIPpFmLEGwWvuKaVSu1SqF6zUpQr2AAII4Ovn5DyNtXW1RpUJsbgf97uUnB3aoB0vsM5ds4nW
rJ+2Xk0h9LZkz8NXj/PhDUW3+CM8YHd8LMT4IXGbu7HtUBFY/66lpL7WaVaW/kEtaIEFJtG+rarh
Ha5e32d5kz4lMBBvDlAbD57b1ocRNvHRaSo8GWcoTrb1DaCxEN9dctOnUzFDGTXTfMkDn+Vuycrh
JGU5JjRtz2iTtqyjE6+sDe7V2Hs/bsONY9Oz7jT7LPDRIgdGtTDLs0cY9UTJeK7FyjNHWFPvBa+d
2TAxdfobOivQg+joV5dOP37ZTnn+dhnZQT0u2ew/U7V3tQxpGB7mU8RANwdJUJXelmYJf88c+/a/
KB6cn4QNK2D6WlHKbYPCZ7dki7DmXBrs+s1UdjAssTea96IK82jvWNggulQd9YN3ov6FeeW+ZMRm
6it3E14p2U2sCpngWkqlpf1mP/WOU9CFv9jfw+Lc8Td7B/UrfnXpUj5Trt46R1PN4ruS3GaZmQur
nyS1/G+u+7U9zNFYfA92ocwNZ+vB026eHXJnRtieV1+EOxXNwTm3rDubhGVpuy5Wn/rRdx87HYz9
Nq7n7mRAzyrCvlq5u0pykj4bqiPv9FzJexdo5T2LSPeNXZ33hEXnLMPcrtxfk4HpaAPr742tx/vA
XfQ7oEz1lZXR9FSZFqWRQNQJQOM2lQlDxgfA1oBcJW05/Tgkl9QLZHrUWNXdJpxrF1xKunymGfBn
zaWnTJstGLDxed8HfJqw4dJMN3Ho7bIyS3bzaFEP0knz7FmW0UGOxQNenvOd99bQsZkN/gMLu9x1
UdCdTe2s3tbOQ/lP+5n6O9Sy2tOofJv/OCEWW3YKhIbYnBLoxAMarXOHOAXcgiHu+BRCNN1Xvyok
wVq5YbJfk8QAGy8porf2EyHPvg8aurGInG8ctgcDBZJAU6xpIeWdKjkt4ZeN406JYf1LIdgsMNIB
yZkZLD4nT3An5oOzD5WbxY9u2qzoXTxr8EacHspNNMa6ODodHOH9EOOJAsFjD/oOY0M3RTQMlEsE
kXju6roLdjSxpg/uENjwVIWdqTk15H0zHwaSCeUeZt1Gd92k1+c1CPznADXkQK9zlO2XpoMwXTim
zVv06gLhNAjcC9cM1ZMxGAKm8TAX1fs0HChTfsMYu8Vhmik1eok/vHFmnS9y4V5Ozg7tKuCSVR3y
OHDQSxo+33Cd7HuEGA1pE2gzbKvU8b5DciAgqsTLOj0NAZ96zoM5utw9MFu8Sr2zTyUfeb5kSuGG
aSfOtlFZ3Egj1t1geACgQoGEUR/z/dQaKfexUbl8A0vOzNNq8cnn7RLOoC95Z1tOf3FJkmnb1R1f
WzzZ6cnP0vo1Q3x8jmtX7+o60S+Qbf62d1alT9z+J8rtZfTtlu3k3UdxOGTvcyjcd5TxWOzrteNm
PTpJ5J+p7vZm1JKYPnnOACrNvLswHwZxZlmeiB/alrnnLqkZz5vXTbno+IUIQhU8RiubT73vbTnv
PFAqhs9m3fgsFDAtLTXF49zP7YOHlf+kU6BnNrdM6j1CWNA/AyzEZUCCoUyTiwdIl+6paNVe8cgx
lxNUwaSO9JCkyJvbBtEt2Wg+/2prgLG8XTpW/nisy3DNd3k72vIIcVfY04gp4WOkFuAU3HKM2jqc
6IrtqtZ6OECV6Z1LQifZC7/oXN54zz3noWie+fXRmYcVPHuTNS6/QOozJyI2ofwVrWTFiH5W+P1T
H2eSNdlNfyfa4aJZz+vVNI65c4bEfhd9DtJDw+dCQxLwRU4lCH8EkNiP82fZBuzm7tyOj0EXLyNy
SDnjUSYV74QXBwTP4QnEj8pczIlIZ/29mOT/4ZFhSrZRM/LDgSKmZNcH1CFsepcneZ8Ui9PBgJSp
xIvzG3J3XLnbTVAtOVAeLMX7UjLD7YZMTBq3l0/vXnhN/B81MtWJQ2r36DmTg3F0e4sbDrvuKXSY
Rb53RDDuTUsG41CqgGRqzFaY3mWZaw8QChhrjvSfjfWDxxwX8ZAvJY+K57XrFX6sv2eFVeemxDDZ
VdodUP57cFiiQU51mBgQfkQ48g8LovlVSLTmYGTJ4VIquscuC6yDIzbhM79WIz/4zsyyeiPXTuXN
uhZRdsr4et4iHcur6SIMtRp25zJHiX6LbWGuYzsW0HJpyLcRNHwMToVJvMHjHHYp3BbnP/Y1DAcC
pSfhSsHMAE7XlxxT8FMjCj1JWFigTA6EZ8OclwB2EVWXDuHsM6br98FTkf8VFJ76SAbwGs6/fNlZ
FWVfM0/8BWFh/j3xBHg7f5qGmb3+Jrf4POmMIs5z/1vCu975fYLyB0+netR5jUOAaOd9mFTSRFCG
+omHSt7bKs1f84pPKVk77JzRJ+O5x0DHmW1Hs2RbDPvoHyWYNQmfqUgurVLOkaoPskGMNM82ky+/
Fpcb1ybTqANkilLv2zEDFmgaTMNvM7TJnc0C8RiPeX3Sak4fEZuTC1BY9FSPSc2RhXGDBXp07xza
Osxfh17Wj73Tpscy78t/A+3dMShI3u/jAum9JvHYAAgQYvMJ4yIERdH8n/R7nqWyySBf7MDUD5wS
xQDWVBwUymf5FYb+YF6MOyAgkQaqTp4YU1hCa7F1MxmMu3CoIzCDslJyr8nf/ESY6/Cbuid4QqqA
97xcn2p422vFbXjLlZVXWwc+k6DzJKp+shx7VPR9dabWsTlKkQMLGYYddS4c3Kl1fPXlD9XNwAlu
hy+Lcc+lIGOAAkCkuneVMX+cXGoyW9Drj1E1j0enJLyw86alLP6EohjOpWJoInPVOKSyGUH/baOA
GMChQuz6mOqZTLcshb8Jco+JEj0J3OQOtWD1XjzpzwErTcv5EkmJO6OvV4qs67Aqpo2qGP+zN+7o
JRhgXVB9FUVgMbGFiOFLxJLoQ3dj4i/QI2O/L9o6NmRKgn7ZCQKvnwyId50rOWmOBW7SyXjHRX4I
9vEwzZJ5skAt3jQbPD42wORfZ51+PolMoKMLUmSbwunJDK9lnsenxMlyUoGJzKqrqSPO/CFh32az
9jfcU8WjnM6UrxfuacCTvitJSpCO7KIJ77tfWZc9Kf8WglsZheAlp4SyK1R6GrkVI46nwgXwKVwQ
oUYu7QPEevjXKVWSX9e4TpO9N0YB+1MCW7txYzCfnexoxX/IIzeqCbQI+x1bHItdbSpFIAACoj9M
t/MAnKXl46V2Av1q4nQXbAgkeLt4rSWx52myP2yK03TBAvA+4iXi8lRAfTjcHtOCCZgmeZtl43IZ
5W5CgmAJP0STVFhXtizbY9NQ9dGZ0JKvX0ouFeHUpntZFjMOajmHNfpG4gKeBtJJXymx7O/typAf
OLUIVbwo/Gm7xJl542SYzUcI1+ColpYQ2oI68cjCwywBhspT2JBrguXgbzOKmoKLz3BniqLaIfH3
/X1R6IzRd2okjySTqrjHLsbSaaCd441rpThNa3dTO73bjaWDY9hq1wbdNlg78ePIvpSP2ZKs1a6b
4+FxATS+irbzl2NnUDSnDjifZXFO673fEpAjddvDoavWSyGa+NEPqIJcC1efIvOarkJC92HOqD5/
6gWPekcAU/YYpfsqG6ucO06HqGpbtOeWM/xvZqF0J5uEwz8pp5alBVL3T0fcSTz7uq1/6nRcvlI4
9/YYLoFmallXteO1Vw3JpKyKd4kfmwc7WAKPWcq921mKEOVTFZXL4hL0eI4scjMqE4LmmeOpDr+J
Sid/SZTg8rFBJ3zSZd9eR1kX20l6zNqd2WpYapEkwq1xTRn9AsmJArHTIu90hdQxZC2JyKWjJ7MJ
qrn7GnRm8Lm7wAuPiohR/pFS3uI6+Z1mPWm8BwiyqlcXIAtkQL6Ecb71/Nd0Vsh2hUcAOUlPevHN
S5x0orvBK32NzttoIt3HOB2Df5M/le9d56PUkejW9+lKfbS/od0/Zt/LBufsZX4sicMN5W+q/vCt
xqQsDitNn2PDkbrEkF8KkX7OTW1ktPMr6R+SOlweRD9V7gd0rwj/lgaZ5DFIh/6CtV7XO7g59Vt1
xI43zCdO2O4gSe385hSljX5ov5nYmLgpTiMrWuwEMUdSBgNuyAujUSVhKbrDyFXBvQMozPMDWqPC
IZzdG9aztvofN93YPjZD4nU7naXmzo189ttU+sFLtVBisJmk23ksCEFzLCrUVknA/hevBvq4b/3l
i6jr7X33JPunyavu7w2NfqkpFWW0CzY2cHEdQox7M2alp/okgAJtRsZiSmO1d+rDZY53ngOWi2ou
gc9IyCpgIbp7xZ7Nb2r8beeGRbT3sCer5+aGdZdbpwD/vV9sK/4AhFd6VwJNyysJTFntNLlH5nnV
5Zi9JBDOJFloLEg2mQxB7JoKmm1P7qYJidqTfN4k4CwXtpL2IZkWvz7onFTihhYMvrzElOrDUkTz
VsDKv/MEu+3FWo5IOLQEiU514Xj5Sz4lsngjmu911xI9GOqFf7jGzJ25hMJBbAlUVmokFQ7RW6iX
6ZrK0Yj/7FhxRJgaoJAul3WC810IJAdQgTv+/1cuKIkEYqUjQ9/F5DGXXVyX5ieatZSHNupNd8zY
f7EaQU/MvS54EbGruG/TjmA9LpRdMZS0UJLyfBucltlBwRCBRG3Wmr6N2+ZqvVntnWAw7TfnUETW
DQPwyL2x+QfIkNoj0f9aEDAyF3QktOAllqK4dKA2E3GTwEyvYLSr2E0xd75dBdDRb9m85ulJrW3C
/QGfsP0YgTJePE9XYj+aIp+PY9TSXxH6NGTP7LzqqTA28hGbkLzupSyWZI87lyMEeFCj+46kJ75w
a4KnboiXM/x2C+vKQO07X1egFjQfdEdXrt47S3Vff7mdA0BZCXSwcxzCP50pe6gLjkTxEt8vXORb
XvBS9b8TAJ3TwBacnpqRkY2EMRk8cmXpMAB1hkFxxfPihP2zQnL8q9a5R6fsRNhfQIMy9B9BYCvf
6aHS3w2Wu9itxozFc0M6EyNIi1Udq0i7+prV7oQUSBWemL9478c43KZFQnJjkLRe/GS0W9nvKh94
+Td+0+XNr6xBf39C4VzcQ+YHSwS6HFGiHGHKyyN+V4ypEsbWBNHR9SZZvXjE2FdvFwkC0ec6weZ4
LsrcYySoDfFDQnb85s6nhyX+w11pDgcUWg3FxP5Sjio6ZgTKwgVM+nYv2dq0nvplm3P88a8dj0F4
YupHoH5TjOD1/0KEoCjF52Lhvd1tijg4ucRV2m/Ju2LuC13XIa4Rls0XvV0+2r0vDW08DXNE63pT
hdZSu6KasXpqBVnbM7pjVF+HZY6kty8c0NwcqOZLZxDR20VFa3mm0QA7HQ8t+VcR0BMXC3IVA+91
gw1+t/h3txvmtIZhutddlxxm1Yn0bgq9Ybl3sFGyizMMJvtZYQj8ha+bA/6XIjpdAyhA1dXvA8Vs
xUfcB778LIwxQbrJUxbJD181ohj3ZemvA3aoEW1sz1axHJpTEeRjX6D8lTJy9p0VlZe+5FlhPbtN
vKppHwZriX1kjBkc7FFRMpzFBUM6XZvtZZIU6rR0lIPJ3dySVt5I7l5A3L3uwkPp1eu6ZQ5s2LIj
1pGkAwplZ0k++snPvpZVxcV9MnDI30wRJ+r2WE0dj/iEJGTORWNmh7LhZk7fb/wW7Rh5k6mXsPBw
H3ZpHzZoE64bDvGdH4+EuTc9qMDw3oMxDSdcezT11Gon/HTtCKahFsroN/3gJ/V+xsAcXgGw4+a5
7fohuIcqY/goVvxSHjLHl/kzn8n6RKItzPeUxHCrKHD6XqIljvJtXpcELzshg5fS6Q2nZq/CxIMP
SNSpRfC1hzSKS5aGaE5O9ewMgCu9BXoug3aoP2PLL855sXG95IznobKjkfS7gMYjm11FhWZ17QM6
nB58Uy7VyYVRWh9tTitQv/OiWKt9XgWzPeUip8l9M83J1D5BxhUtj7l3c7inZV3TTYjeyj8ALZuQ
Jdvpo6U8NnFIep7yghr7COUFs5JVO/LyIyO2jJFshYLr8t404Ev8z6AFNUIAE347nOzYJuVDlLRW
AELVfR9vJyPy9TI16bw6KM4uTmsqbsoV9jVUarwEqHANk6mOiom5P+1KmpT88JTGD31b4yI1Oawe
T1UHFbUkHidr4vuvBEj6eOM7Gm4fz25+ss1tap02zvoQd+DpGxPHVlMeMruPLmbouk/In3Ci6oPH
pi+D5ezWMYnyefRznK9gwnf0nMT941O0AnGQB43cLChxxT6vu/wnFQIRWkeDei946ajiFP2LQ7Pb
H4/TGKtO4ULXxmPZ7Zt+YpNcKrbbbW8WDLiiG7JjoP3Q29MkgLZH1UFeXtORovSDp0MueR6jPA5h
XBWvGEBg0lESWEGybao+i6UZwWMsosomG3suT4wiw9BjR/T/484+XkwaU4KwzB5Sb1y1yYdqwEi3
STaDlK7rHNIRlKn2pYsSyMRkvulxorZIZp3oa48tNs32FNb4n7SyQmWRoycNWEy484G3ROu2Knvn
T+fQvLO3oXb+yHkd8zsPv2Wl6D0nyUEKTZ+WyXGZD1nR5bDcrtQ2aVxy8AsWSZjkNxABPyXdFBSo
vlMeReqXShRvOimndU8VytTrbV28X0zLFqhckE5asnp9FpXiEsm5gcRaEkWht0nx/d9xyuurXggB
78vRtj36elud17j3+a8pBN3Bb0XXOHeRr7KxZelrsmhTTaM654Ner3MJ9bixQD8J2CeDGwhazq7R
fwQ9YC7TFaw7zA8mGmIGF460LO2x4DJztAW7YHW0xO6Tluy6h65VUmbSJ+coWmXecsps8vTZXfwu
H7bjAuF+WLmsVDMu7LAMR0SP0j3IPjL2K+2ECu4M9ux0yJLZJhx/xim/G5KaOFyJWo1hWTc/UTYE
QAZkzC5pNsdfzIlzvjma8ZlM7CHVbulISOK0387NufU5OqXpzNVkWWmW4wEzTn8MBYz4XRU4Mn9v
5y7BZZPkmnn7x8yeyQbzTGR6kefMcrQFe4OW2ITE1X+hNnK0DlfOuoy096iOa9ljvB23FXYVS1eF
vq5aK79+AVwhpja5nauqbb26nmRyaNbM/l0EFUhsu4Q0yn4xBWTMHlJx82j3pdEJFpT0EKHJjoBP
ZyX1NCHhJ+7OeontKQgI9gbPaEzj+rHGo9AQNoynETuyMDXAih378hDFnfTQokdNpDa2ude/TCUR
jWrxOadZTI5rC05U7iat4vzA+g971i0u0AS0LPe5yCrcPvA+jksECez8CQgVEWQOAcw2cUvz3YZU
tBjvc8jOD2jyzFz1ONv5kFSytq+W2/GlKdRqtjF9Ruy1wmBHlP7U0do2+2Tr6tSVwzEWg2M+Vdjx
EcDZhgEQchBE5i4LRvIS01CvHKJ5i8GESqedf9sZhOQ+7ajt2Wc8j82brDij7fM8xV1cQyf8RaiD
Dy5emwquTnhQfnUyuPprmAtxMbRLTcfGsSY/DiNq/SNLj3Hn7UpDHjla4IYa6jhMxMHj6Aomz1H2
7zKkdLjxpy3Dc0aaOC48OLrFlM20fwyp2xu+DODGP0ei28ICLMWwTTmEf639REWGDOPGO+XdUq7v
bqGXdTsNjohIx2ROmrA/hZop4qqd7kjlLO7dCo35EQ59nm1Ngk5xqsgOy6NcmTkUqHH8hRbKzaOv
GfdBWrVoq8Pq62k+0oHXEtyZkte+8TD7RhS24tB5+Lc7QjHdJ/Zr+G+VgKZbI6aVXGI33UKdPsbI
korlq7aWvhd0QBi47CbMxWXYyJ2/qrAhmprL/A8qn/8s5iweLjeZijbAWffw5nQpr2eymsGRiK/z
Q+rOO3dUutoHqiPIfhsNQGr8FSESigi1syjBrotgrPUhxLO/M4WCwI4qZZsrMUTdcG6qCHolcROz
qY4zJyZIas6nY28QU1B4BU1X3LdvJT0sgg+osMQo0SX5chLi5fbMu+1HX6mGptjEaQDEhgDFlkY7
XvLLcC8isoH2qDbr0HCy7eaaf8l+W0wUJ+j2SjBZf3hOtLw2jvB+F07k/xdHyHE/jsiT6VxwiycG
SHq8tN+prTiO6KEs1uOtdiXfES9M4G4rjwvc0sPwnEqqyTAiwXWPc4b0hwxHb9vq1I+0l5InnV1Z
BkeffjFoF+YPgaNGbpiiJ9+muIV0LJ3HOlQutZC++CSMHXs7bEfx26PvLzlkGAn+rVaOhbDgzP+G
fDmdomLNfxZ6r55jSoce6GNd/jkF5yKGAKJPbqdbHm6TqZBSAn8oU5rCKHx5kGu0vnhd5/wEmcPo
zFlHybOCfHwXI9VrG9xzte+V8P/L8J7XDb/1zTuN6uCyYmpzA2EX5NibF6fWzwxNCJ3au2XAxtiu
yjwnfho89oRUqBujwoZkdIUHnLeDX+/EKJKnm4IL1uKHrssrg4uezPCTgULgcRqoQkqhVPUheL+H
c0615NkMNP9AXRTyqoXgjluaSJ5L6iIvZdG4LyMpq2XfqfV2lCHEm2+bOqXSwVudB+pP7C9rmCgB
U7L0LihmJmaepip7DwKKz0jE5Mh0VeaSb29U9B62lD/QjKncX0GnR59+Q72MG0qSIX5hCKNd141d
vhk8zMW2b9PHnP9in84NhDU/1+fhixhffsfvP/8Oe1N+ZIClWPlrNHMo6aVLuc3c0wZ50nkRhztO
hbq/T0fFryfo9JEHUY/WuR0V0BIb2O1XnWDZI9aWL3yapF7axAneqRCadiqsgTRMJkr/r9Y3y36t
au9AQWIB5hPfYo4BHQQv1DdwB9ng8QTOvfWq5OCi2dMts/LpfPgklRlNodpawtdG1RUoiFw/7Vn+
8MjFKi+Pw1KWBfo7t5ArwZE5YjnW7Ys7UAi1NTS6Xix6AMV+MdNfaDAMmIXcOFACqPi3db/y+7o9
hLbrm6dioPf0rikGNaKNsKWcuY1yChtwi+m1ixKWsgglJNhmzYQEuRkSIejIioyTetPRTiE290aJ
uv0/5IelJjch3qz3xxk5CeyjMrbDacHTJaoy+bU4wCJHr2DZUXaweco0PLQY1XEBNKCUHz15oHk6
1rLruWEJP/g3MmriORIi1TtoNZndTVaq4cUpVHEWNsI3w3223z5vWrLpgHefV+kXDz01zn/5182y
670bpNZBE/AdTlRLbIj/ltUTiGCevmF6EdblRzrVs6XLIz4CnTKcjKtJAW5YBKIh11KBBaSVMcd0
oGZoR5WN821jDvRbr5H2d5Ry/V8xqJZGPbpZTbZ6Ir0A6codgc85J/pthzkmsy8BJVgUYOLA7zmy
ihLwG/FwgLik0UOr3SSZoAhn2YAchQxzb87I0iE0GyBEtBuH1IvfZRPh+ICrvAt6fQ+KuKbaE7km
oK1T0ghHyheB/quUrZLjUvIUE41IuabWmLONZ/0TA26b8ZiUNC7dDhN8SyWy7dUvO4AHymqcF46H
aXxXwzoGZyEV1+BGm1zf1WNMwlKlKTvBpsx9QanPWNHHuuVLW77owktOtLEsNLzxppE9H1zapjSR
AYIcusoeekQVVFQjhXfJ8RP7jTuAhGA4EVqDyIwwBrq4RRpyyPUvm3ip0ctT+LC3GZXgKAfVuLC5
ZPn2qVDDW0xD0Nb0add+AOTzFSZ1En1kvim+6xUXzmpZyWPJjGv6xERYv3ZjXr3p0NjxP1UvQfcH
dIvLU0+YzmzYVW4xHCZlDseViLZ+lOiW+lIX1XjpMeH2BKPq+Gi7+AYlDH7rv9CnI55RryvMoLog
0A5+MEX7kT+it+U0pp9WrvLcIYfhY9A/dMCNCuSpVDbCvvQpOH1tg1TJAznsrjiGuoaHGtSw5ptw
XMyTAYBj8ebDYb/nCTtGsyXm3rT47DjZPmbMmLn9n9tgvZMEicLhp2kn2IJSIlOMfbH8N6/E088d
zDM21zqJI2Jt+yRNbpvLTSCftzInZ70lJBzJx0KOTHGKkS6GQzq13ofwluJY+IH2LkBAEj2/rjnV
MmrPlAeIFCaqeBHy73/wDJxkCaWIJ66x1S1YQQHunWylRWtm3OPkPmXuMh5F4KIF6KAu8z3KVOPc
z3Dg9x5i8dNimqj5a2xjk51wI9V8OZklYiLHMjqXFG82x2YamuYYEXHML5StYb3QDqR/d1RbnsGP
YFI0fY3BtnW01x0W48H8SCDEkvZMEmX71R/bB2VuQGOWm65/Cm2J5U54LyHap2X2piL0dyIJIGH7
BegvPLMwh/9k5wvAVpIeG6y12T2gbMscPL/sYQvXuTwi9VI8sVGUCn9AexbTMSGpc8uFxo051ZFq
Owr7AtGLvz7nJOo66957Ix4QvsE9cGDi9qWCa+QMNt36JiV8m7Sk8O4nM5rpUOQrDJuOjVuc2zx0
MOWCAuZf8bRPJGWW0CFypbjpzMb3qquwzAk+VG1RCLqjb0eq3tPFKY+y6i9iLULRSAs+FFHRs/g7
QeJ/NmsCvjhxIH+0ZXTzWMfQfffdgYhGOqU5UEWRqocwQRn5HjVG7RHbmxPmWAIQ3GlaBe6pgsGK
ikXTjycdrJJCwsgtSGwtMydvhkAy3oKCS59ag7BNcLN7pvRGtKr2TIYCFDBZc4Cl66otfQzUWsxu
NvxpicTLRzNlYngEhqNNNiS/cBCUkSMDd3OztyRHiRd2VXyfiDJnI6HWkkxTyYXkNhfGf17KOPXu
lWUe+pl6w1sKhjucIGc2iBv0XNOkI5Yshw0eYhLORtsfSqnDN/pzCVWUKiSHnbFE/8qjkOW7atu1
2ZVjypZHQg7+Ff5QTbulIIvCjEiufXbqquFc5NT2bcuiRTJJ/SjH22hd2R8c7BW+6HquzipYodxq
Ab1mhjKO90va0MyZDh2mSBqwo1AbVXMy8rUqf8ekKBnICvn+5KJUgniS3NoS5yfm0RnOzXQNe+OR
Lmn/ierU25xlKkcocJ6JGm+iFMyAj8eAojfUlD23RCZAG0YKGjZC3v6uOfcifOOFhqsNt3CHZlp0
zxdkFZcoRRdVe3Z6qBifgRmfXllgr5ZtKv/etkh3E4aTeKIDR1yI9JLsihvKZ0APb6wn8CdYdXGk
+BVimWNPGOyNcDnLC7eBM2AjqvTBnYcp27tuqmqwqirrD7Xq1KPluv+s2tS+5fHKmTKcxvZq/V4+
5B6rA8ifovYg8G+1Foifhb8F5M6v/kST7YFGSv+PVJOgGbFz1GvdQo5wJvb5QQuYkXiIVjzbBUt1
D7CbVifWz7K9Cn+V76qsg6+wBw+jAXC5SV/cz05dgXuzdas5JvbRKz4QawnEUK8+DdfUcwr0Jd0Q
/RgBnPeph9sDHWQTUssh0QOObQGJMlahB7606is3/i313HGK5jWf/AeWDJJjrV+AykSab4GqduJU
5K1uGaqsYRSsIh4JT3Srd7F0VM6IjHP2uUxxRBbVsEBs87kFG+bAy0kJ39XgtDZ5sS0JRJ11ULEO
RmqEW6hJf/0ICoSS/VgELNFjtCavuR6yl3qeq8+kzlWwyfv4Zvivcf5rXG+VDP7Q82dlL5tvd6IV
gf82+ZBlTITA7cVFYu78TtcwCXY3Haff6pge3E3UYaF2AD6vHM5Fu88bjy+DG2j2nI5ZAt3VGu2/
Lm3q5Cdaa6DRRnHDeZRwwlPu5jQFYL9Xf71hWil+wdH57ZoEoMPUMn/VxNh/1wyI6U4SwhotGe3H
7MqoAELQAolpI+IRmlLVGPa55/N3yo1kAqeII8Bjh3GiOyJbvOVmGSvSQHkAXqHS20MvI7aHcl1Y
5Woqx9mguyiqj2Ix2YvubxXSFDKwJFK3hKQM8TvOAutAckQqSGxRoQZaeAv8pb028z5Erg72QuF2
7m7z6r44XLC240GQ8NUsy8/WBwGFYuS36RQkUM2eo7do6zwnHfzPbydZuAXkjoUtI0SSQ/Et+j/V
942iyir0T7QDo9+l2MEMboiGst0vrV7+60wC95dTeAmJ7vpqS6M/RvWQdP193kuudbJyhi/aYnnA
y8ih9i3Kbsw5nDYRMe4sRCDgEP/6q2AWAo287edokKr4PdEUd9gh+Bjd0LvvaRkW3z5Bar2xXl54
TFSy4k6Rhl2PkqeNrKvTBl/B/D+OzmQ5blwLol/ECBAkQXBb86BSabIla8OwbJnzTHD6+j7s1Yvo
6NeyVUXiIm/myQybkShcblIZRNjyODkjNkUMwlBK6HIb4stYTZ2/MWnvxoe4w9S27+wyyDYsaof8
hqUd52O7YNo6ScDD46VsOojrUVeMpIIXJeazKwVZHXwyKBv85dwWxyfgpa5XLl/WZODvIvqK12Mf
DOjeJKKaMwhNfIFVr5Zrg+dAHeYkH8MfdT+DntLLKuDZnmgRJbvBG8/TyPuBeyJ/RoZofdYpO/5d
U3GDQa+wamAc0VrH49M0dBaxZuTr54X3QYPfEsugpuLgofKNQyNzzaQ0MzOmV9wZ7czjmSbVqeJq
4OEJwViTPcgpycqfCZ9CcndZoLXPtcpQHMGiarmNIsY1biperZqr8gJ/MKiQIDfPrguw9cJ7poyf
eAymlrc7s+EWulEb3N00x5aAf7MTpzCb6qTdAudToHrCkU9zspsRWAS76m966RRtaETfEmTf2vAD
gJXE8XjSvV0asTOi6Jf+5MIL9XnXxCtZJAz9gatgS//DY0XpyYxkGIzZTjus5M2+wCLUNg80YmXh
yzjzZb0buwNYnMQB6i3WTg7/c5+yDXmMQLOr64iabO1BI3G9YRbJ2qOxIeBVEIfHsYwumcsj6CJm
YHAG22ka8q4kDFmZXxiWcDdtpSLaS74oZYnanqIRy/hHgekuIj/SCnkCutO0OE8Ce6n+ikVw7Ze8
JrOPRpasjvd5DrcGa3yUt/LRK3oCpGrBc7UtvMIA508mQDgHrk/SwohoGkKAht8cec4AExVGHUhI
fFddXMgMD8PAxw+7KOD6gVFjYL9mmB+IlkR2IR5kJxNk/3YqY58SgXQKvzK9/u9OOpkuiWTQUZ5i
5MnqwvsUFgwZyhsoItoNKkG9T7KB7zH0KOncmnqA2BtlxrI3MkU0xtqoIE5ewynz9IOP1RxkfNW7
7iUflevbx7TPU+8TwlawuixxsZENdmYMaiQU6/LclnwAqzujkiEfElmj85B4dX3rivVmrmvDHXfO
RAm+z/ZjNfyEGjsUTyNL6exfhDyCFjJP2XJ3G3jBp7mWOKrZt0l9IyvPe0SUoLCeox7i2xM4qgLv
qmhL99aBJbfOA54BEMOlW7ivym3s+SmSLiqZgGyT4ZJu+nrj4jxrTiFUJ5RgUuLTIRpSJ36rikiV
n1rUsxvvs8ZmSIUqiNUDQ1PwIOMK3MAgQEj5XAraLV/WuT5Pfs5Ocbb8Id6NNk2KIBzc+q/hMd1i
XRmHD85OkEdBrPsCLsPETXUDo5AkUgK8OTybEiEN6Vs781884iI2O5SbRsCiWp3a/VKp4timNrIR
MfjxxTjY9LeJI7IfaO8MGPSVkQoJlcR+DE0hR0vuld6x0rGqv0SAveENJcNBMsG7xHooC72Z1mGP
D1189apQ5nc3OBUMY7pM++IoF3vpgWVJR9/ZgtmMlZLSi59FWtbZO/KIRaw+pdjF2iuMGAQSjI5U
dZGT1y+EnVFU0LANOe9LjVicHUaf5E0MJ23cuSmYvY980n14GgBFcg0tNHdZUGBt02AljaDJk8aN
uIfjA2c5h+obM1PMDIkEoxhYyqwyV82tfg55wDvQOkxlATQcyGI1gZdtNeIbGHbNbBx5DKcB9Wmm
12p8n0nkAveLkib6Q5ArjS7EQMlPrSUfeJurmFkE1Ds5FFgM0Y0tz+ot5LLc7yrgJgUnKY1Pw4bI
ljOdITN61k9ZJljXE+7xTr/VdMIvrAM6Fg2xEZxVWC5bhhHcEsA7pW4DYGW+PT93BL5Z9FkVh5Ok
4a76FqllvAsvteZO+we1FskK5GizdYAH/kpCrrBL4bJIFlkWvYABqMvvpMyxIs4sIMUzt12MlC4l
SekBr8DgXmY278CI4cIiXSwD1wheivoICqzPIu5ls/Z4a1fqXPD8koh2HfsrKYQQj9FgrI2fBEX/
MQNHoJ6KIEPq8JUEaP6Naa4LL8xUc/UoqxGHzmFuMYzwxa34jb5A+pLenXtKfKiALw4nRAM+8S0O
X7b9xo4q/dzx29b+xmEo7dm4OpgS3GmJJuiCQ4JK0gTcaTe0dfj+tc6CyezqXKi53CMf9/OuIO7p
nFFcpvopMcVSdA/UISjznIzFEORbltNAMzZTHbH1ECw8oL4uRCHiV4MSVP8tuhBLG+QIEbZP9DCs
JD7MlHBLLc3GilwPxy4kNmSKKAEiCdAnYR0vtd2txOWFd4kEjDmfTFoTyRbK659c0IPi2nH5b4lr
67a5VYTpv0wP8uUccVVpv7qldfR7JakU3WlAt911HjBnPtvG0iW0DHd5I2/u2PtRN7N9KWI4AR/S
rsPpHhtoI4eWNIHo8CVJXqZzNfftycADsiFq9IQzwtB02U3PzA5XilZJtjSmq5PP0aqt7F3p2bL+
jcnCNMy+kVeBBD7kbVSburrHkMnedr94eN3X4pE1oJJ22TeoJfgI6SL2sqEG9bWRy7A8wqxOCiwP
pQ4crEEEvvITaCj+a4CUus8Gljd7mjxFb+18rpvcP0TudnvEbfpDNjGq9c2N5sYcxt7zXpmq4bcJ
yZ9wq3k0JJxolJitjPCf70YoN8mzKpHUPhgU8xWU5dTNQSDwOOA2Y+5PMFHq+QizCW8bF2wXg/3A
/XnaBKmD6SnL2oA7j+gaCwFkqshKw+BzPB7+dH4tRFpYd9caKv3g2ghjvP6pIEg3jHOl+YElK0Oc
XlGvOA9waJAfmv3nJA398UoeQd6IZcH5AKoiiaCgI/GeiqgNw0KmRGTcNxwwfn+cbQ301p0X8jJi
SJrgTncPESIUFX98S1lzqfURctQGXH+46vbB/OUG0cCdt/J5NWeQXtv9OEiAIy57o4BLAeLuoSVQ
vBAwX08GcM2+dQB2F3rs8ZM2n18V/zdSU7w5loslDfmCjqJy63dkyYxN7siK97TgwURTIZNvdmE1
J/qXiliwHWxoLt5hClmS7bQK2nX9E9TJtYNp4n9VLtVOLKpQ/eYLkT4Xz90Indzakwm2d1bt9c2h
7sgyA94BOX4umhD1zAXEZDYjPrn3JmiqP37bBsle4VouObudpP4djnSzzJgFcdbzNSINObmIk8mY
45/pgUDtuGIVEpghKOAjMsxUH2H380ajrsxyHvi+8hKOStyINzXULMNC4uriUvns2Mxkhf2hGWw9
EYONEutR6gI3kenLoD+SS4Ib7XZ+0z3rBOfR1ZjejhkYAvuLW0Fmf2s7q+z3kZBrJkGjAuwsZpw7
+6LIEJIEJU/NQzKOgM1Ch2nmpooUzYzDfRKEcxx4eJCsbTyX1Zz6u0Y5TX/BPlz9oaQL95jkFTnj
LZO8bOoli4kCSeF5EMfgkW+mYUncRw8A3XLG+a+TG4uXrNlpbAoYdtVCvIC0uEhONsSw/MiFg/gl
N+TJtt5ZW/T5pwAxqc6jRnLHUY6e+qO2bLzf0dS10x2ogPfa1eWo9ghrU/EWwvplZ1DUHCHdMDA3
KjcKcEDkVUd8hoQH+K8llh65HT8qqzNCUj5fFEPveOY9mzZP3Du4sEc95ryQiJb/KvKGKzhuKjAT
Idrojpo9VjE6i2bnt/H6ojzpckq5xPorjHcWzDuay7RgH6hHLqZdQN5qx+I7lye4zFl8I+geds+G
uGRT7hHfOEXnvGZXYRa2i3yWFov9Au+pOrFkzYHmW7JAvZo133N2gBXVOSUePlj4yWjKAyc72R2C
BlXATyP9czQF/+RbgWbxT7PRPKihCoACs3nmJsfpSubJLSjeOUntgFdoGn9x//TGxvEf1S1Mr2oO
errUmoWvjE9v/A1z0yyee8Dkn1gUu27ftTMTiAwLfD2b2TGjvcuxPdH6wJUCK2u1pPfKHrihzc5I
XtewnCt4GrT9hSF49dtVcCkZqAtl19vOcsK7gILBghSmb3vU8+hMjywRlDgZbC5mR7OAld/cshH5
ES+6uLM3irxrnNaMugkXyr/jtHpVeVs75iNbulTfIbsis6PmkIcXWKNKJvuOQ6cwJk2+krAxD6Oq
CJe0abf418xeDXQwVRgBlS5g52V2tda4VD16OCaUJISStubntDMilyR+xEWx+v967cbsubej5bpv
Rin+FXij3Y+IaivrtfEkpx7ZcIUojLmsfpjsfqovydBmGaIYDCWLNW2+nj/JhCYOySV3oH6h2HWd
2AtcKrzNUx3oLbNv2OOtHLvfDq4Wn4sYzRqAynP5EXD4E7+mUOqd4R5SjwkHqIc6qskv+WIMYCD1
hIhMSlXGhncZnc4OHvb+iYmHFBTzlKP2cnBhOzul4rLbMiKZmwNZ336IKuxN8HzCcfiUBB3WR2Tq
+jdKeHLxmiryHe9Z3fs9rYmsrmniCS1WBQiJQXYndLDipKcovy3A1I9r8526BjJgeh8c9jCvZa08
h+mdOroNjy1fHGQ5lFeYlPB7sMrK8Nox8S6XSqXqm9gMxE3Veqm+4hWNv0MyfPGBgkJbULVT8i1p
0la4Z4Kvtvc8F4DE3jP+2MNjPkyyukyhXJp3QVBNU0oEE3abAMT1dkmq2BN2PQ1rLMAduqOPa9Ii
2XWCQCWYKsQ1hC2cV68sZzQPnUc/36Nk0PeOnZH4gSTOcPxdCHeY8RWIhaLIA/1TNIvVDPuqC1V5
p/Oqtf8Ozlgut6GPPQeAUm0oW+LS13/bywTUzuDkdR5RS0tu1dnoFrivW3+C3mAaw9Bfec0037tk
XtMUkPvp2JlEUzwCykdBmv0KBj3vTW/+dCcX2V7DFM0PTUDKeqPKwRcnbrjOCvL3EnxVvQsJ3E8i
9x+bPuXS0AwLEqgpUDIuQDbc2Q+sLIJEhZi86RT5anwrStKDQB2l7BgMi+TgMItkR2Ktq+SEvPqb
tZfX3zNurtSh9oweO7ijUh6bebVI88JF29b0a/wPyCbKoF3ZfkQWBgTKTMlDi2vSlcNwLrEOmqdi
sLz8SkUVUo6wowaNKVHSC27rtBrdeJkQo41amFGnJAXlf6qKIQMiW4cwNGEk9mY31thUd6CPpuoR
o+OSYx5eAvc1kcOYn8mLYjJF73c6Gp+EsBXRzCFO/T+ZiwH/wlHI4gbfgfoWuh6/E5j5+WNNE4C7
pwIifVVYLuM3VPAqO0S5G8Z3TW9GxRzMzOT+7BSdKa8Z+5svY9tOl7FmLGxrH3Jjh3RQiii526rl
fZF0YoX9p0IFN8Gmn0+LH9Y/j/iipi/VIWTxdIR53L9UIRPbVlMyYx80hSD1Cxchgra4epJe40J2
bEgPDsLEv8FhY4WybC/LWw0NamJDF6T6ZUbSB0Du8L7NOtxFUUsfdLLBAsgCiMU4xCYZ2DFYDp/b
0wvRwbg6kYIh39pP3lD/mlE7NcYoIl/LrhvTXlyF6iCrY09BZIDiub7K7XUgTvx4MDs+hZktAvZX
/6Ww7PVUNY4zXEiK8qoYncyNT04KpfZVzLUCyVrBZITJDEjtrxgZJdgYLEDzXOLn+X6MitF+DWaF
AOhiifLuTuHy7hrxCPuHNJ/QYIXTICzlodGCOGQ2o2d2MvQubEuIPbj4EVwiCq2J7q1SvJKhcs3+
Ec29sDkkva6I96OKmN8b10eU6R2yzTsgRELsCtWtx7mGkdns7Jl2lg17cNh6m7geiLtwSKfLHTau
O1lbY1NH8FgorDP1kf/27D1gQJ6Xl1WO5HtV+JD+zVDD+0Zw0hQWkirg7FFZNI2nmeVn99BaXmE/
S29WKdyAyGe1pCoBvJ7OvP7JAHnJH+SgM3ZupPDVsVzVJHJlXepPF36WH1x0kIXNpSeN8uLA07eO
TpKFB5RZmIEuv73gW8x2Xe4E6tqIp2VQDxSOEDvpxDqRTYWFQkkl73TNJ2doLiaueJmwP09v6Agr
Gk02Bk0ffHSm9goLyuqXb3CZ46BEp6jqFc9L+ycOPPoNWXhUSQKffOztLn1iiCTpmhTDmHLSku9y
D0ntmmIH5yDGOKTquv80OnBre98kptzPQ8hsi/USPjhk+KjKdllcTNF71creek6B4Dknom0ouWIk
yb9LMOuSucwAx7Ksczi+pUnz4TxOtcFOmIAs+DQE4Rt+Pkt7RM9lcQLnkAHWwkDMq4844xxQs7Qf
FzORFbOCTLya0Q/MJ6W26slo0v6vzJFu/OjjCp7sU1mwD74z15juo23QTU+ZxlKICY7RaDsRnpLN
Lm/TlZYgxjm9LVw0ZhgX3AVO8aC5bY7OAFm6o5OKEsg0J/PrErpEAlEgzqMCNv0XXNKuOhrBN/5I
IzLnAKcKfhw8aa13S/KCGBdVy961matxpt4lylmvJoYgGNbMYNHX0CUNdhz5aydnNo/kZUc9og6w
EI+dXzy1XvjMIsol2U54rnttqgDYcGK77M+tbHI87qm1nh/FEjrJa7S+vPcAFnR2C10okpeV+oxr
QvvAvSE2p95R9mDTAP4v2n2ieVJ+BklY1W9VD13jYIz0g6dwIqK64ZYf93zmLBQPUQFO4Lk1BKUp
jM0QanU22L9ZIuMaJbCEC24ENpGf9dQ5yQ0TK1HmzHVH9TZM4ejec4nb1W4HazkGzcQRLprOXEt7
SvIdqi2y8+SmjOgEMose6LYzUFhBlRjmbLpsMZxTuqixXsgKdgqFVf83s0wtCtIwpJTTwb5gr5o1
HVpKzSiksP5PRDgdiV97x/hL39YGXxp3uYbffLuN+KSA7fSETUD5YkKSIJc8UHJE8kP5Z7Ctyn3i
dQFFVoAiTfaN33nNHsdEJ/fw9er2qlNFEJS5jIOXTjz6ozYd4BVKfuOGFoBuWpnNWeXlNG2MKR8D
y0mjqVUqmvwgGy9M/hQtKtvoAz65KF7Udwg6fH3M2jj05nk0kALQZnM4ngUNCUwTNmLOh0LOG79p
iWFT1La4qPatMHwTGBqsyNA+2bECc704SV4wZ6jkJ9pexRdrNMCnUjxV8YeoIW2AV2Sg8zvcwGt6
ZGafaCAIvZacuh6ajoQ3TOrSq59pC+ZFxUFQcYS2RFbp9EZhgSO+VzhMq+Q4Ioxhflgmv61utrFN
8NjQgBHeQP4BO0tIx2KK8YdW7H1I+AV08CxVT6BiZu/IJhtGfgE+g92/VwmoTWnjAyZDUv//3mNJ
8te6kgx08HMdgcBtjaYofrrUPnvOe5NZ4Klrh62ktAtUtH2YYWwH+eRrDsIZq5ykY8NuzGuBZz55
AyOJQZwXnLPcoSewXtmsaXh8uyyV5W5w1QTxDBvKu2N4gBl+Mv9O40JqH1liQCIY7Zo7jEdghzif
xWD1Bl8HV6tsh8K9idEbqUvy6ry2N6gOPFk1Ielub+h8BXrQMJWdkHuDB8HsOb7j1OHVjb5DOB8S
inPXJIOWBnOgNyC4YymGhsUrC8hVXzjD/MX7xBevpUQsi0QfkpWscgHzYhEW8/tAXNx/7+J1FR5T
Z/JTueTEd8sYW6y1/ILJAY0cn4An3ba/1JUz0SwtrYXvZdRgINnhwHHk3bc96Q0beM00SXKla9tT
5sIneFiCvANrBlZyP7ktQhjeOp+uPrgCuNmXWZTeHlgAouzEWjnCaLA+/6do6IR1NsJOHpBoEJuS
drGbB50W/R9Or9x+cljMUKObJ07+f+Tag2MtMzrguOfZJJhZIwaGeD6IPdaOKdgOby8RfeYv+D0q
vXZM7QxZepVCO1/a4V82A4hrkMSRPVpKKZM47glCT416Bq8K0/MklMuHzbOT87UJBze/+FgH7C03
JCJ1XFyj9uT7qULLJuMRRc3JjTun7Z9W+pl3C/Uat4PbWpXfCsuIuFrW2JwqwG/xv2gupAGvTfai
XtMe9vDZU4xOqzbOZHNGTurh2uvJiyCGDHauXqIUtHey0drqmU3jaVWV1Yy0T3OP6sJNB/96tRkX
Lr/2op34g93U0lZRfSBwirLQ1B7vrCTW+gdpFFeX+2BSqIKlZEz8wuMi5Q/H9bk9LIPJLFRVt8WZ
BkDXLygFCGO6eiigitTPPGSXPWwpiELgbsLCHe8DdtPiPNGua/20TY7dpjILOSGqPgP9TAaIhYhQ
Q/Gt6vWkK2fU3r0aEJ2OfQWjjM1b6WTP2I75prPCJ8s+UDOwfNHcSfnKPKXjB3WSYfaQVyOPkzvG
of8WBF7ivHV5CbYDEIX9hkvDCj6aqu7fMsKqLHWtglVeUDhsyvolrU6RqJFM9eRm5YWGV3xV3Jcw
RaNKsV9DXZrsXULfds8bJ/e4HVfNQjqBOYMuxjfMam1ZbVAwWcOxRSWscayGoTVPUJJ8fkbWuPKX
l9I8tunp8US1wLJfPdIdlJNGl5rUCSg0cJ/0OAtyqzhDQq3qa19wDWD3LNdaXXZZ7F8N0wl0WAtr
Sshavd5WwRLhlWKvXF2yvhocXDgzaLt9oeogeOLbw5zf+UMjjz6azXhQnBAgP4PG4AGgzVZQTj/K
6qvDFoClShF8f6vSgtZjesDxzNB1i8Q7W0bc8fIug43OxrZnrzyO900pBedtY1v4VRWXSva+QYZb
p2CBusQHASE6YPWRqvJHlcbpR9yhsJGjtEBZMo33wLm/yMfb2edcs7V7D/QIWXZX5hQBSyCUlP0Q
dqdJbjwgdzvTVSddUJ95O+KPv0yj3f0AjDcX9Hy51kL3QVN5Tl5tI8QhDCG4vRdBXXc0wgKKTWZD
vINQXwMQD9wqIrk5xdztgCBxCIasfObniGjR8qvwMgJugnX3wlSAskP2Kfb+5zwaGKS/eEfmTB6Q
KhbxWCIw4aZnOsm5icFFwz5ExRKPDsJO6nzwNR6i74i1Z73NRlI87wiV9nyG7brQahmWXYyreo0u
8KJsx9/MLcBP6LKR6UQNYMks9x3wVwj3NRIsgC0HBTRtqHQtg+E7JEFRbqgFSsZ/Njybct97Iw3J
G5w5KwOXKXhllrTsFQD2LtE2VW7xbaISI1qKJuqfSpzSf3F7krePoD89eczs8smS5FDv63py2Fj2
ClkQGMIfnaTyCnwOMkl+8ngWKdA0T2JnxVg8j9GJsoMKW9JQdtRgIUCjuYbk1ek0m6yrj+GaB31y
5XPCicuj2DKJ7ocWpueVX+9k/kak56qL6/IYgPOT3B5oMUR9mcNVSuIUjB1gLuxxhdvxqcbIYON2
CI3sb6xYm/oUg7Cja1g2SL9kIEJ1CXk5sPbuIGwTzaVsm2TvrJcjDS6s9xOT0GnXEkztHsxaK88O
3XP1A5sbQlJJSRPGZvCGtH3BN4kZLkgi+SkcjEX849IoWtlWEXPpFhs0MyHoq9VHWOeiOOUn2cFg
2DDlLksLT5dAtTjjVvmCvK0PajLzxjtrHkaooi3yfMsVOtO7KCJTA+C47+u/0iItcU6sJACNXGgo
MVj9WHadMyJgoAFNVckv5bQoKceGEOA3OmKgL+MYpR+L6AGWkk50YTFHOBuwmnqJvKjIjdLvimWz
rbZknQKiMBxWg+mh+7d2dKBpi9ATXXq8DXRJ0ckNYTb4160/MjzMIcUwT2EHkPnJGnzV0fqFV2og
s4v/ZfzLYtvK9I/aRRw9O0XhBz9cTDAom2zPFj5wZOdOM/oW5SD+YYgT+orhSPYlqJoFixe2NjhY
r6puEXJ3Qcid9UK/mjPj8eLmPwESY58f/8syr0jiOxdYLBDbzqUQmadjrMLkxwRnSnM751co2cHX
0RI+RroiAP5qLDefZg7rZoqaO1+F9U1m8/kxqKbofutFM6h1wJW8DMHwcj0zH/FAGveW93OdB/tk
CNfXg5+0NN02E5gzusJqM51E2XkDrUKuM/Wnmk4iZe0i8kYF8OW0aZYnZi3H+q28tsw5d0Au5Wgc
mN+x3tS+PQGepKWnPC5Z5fAtHrkPxL/ZnoAo3cyxHMV72EPWgfNZGRxJ2dDOrykc4eoh8RqCa0r7
6yW16NjUe1xewnUGLTNhfXk8IZTtEJDFbwVU+1W1FMmzRTJOv+fC2R35APQvv7eL5rfSE/9FFpvf
ul0LhwRJJQBOpZSHMcKnjuVUoGLMue090lhbcQPte9y5lCb69Y1j04duAc36xctXiy7xeNZWyVqn
J7xGH1GInIcubdIPgFiY5ppwwJGGfr90d4qk/Gob4x25ALFd8i11NCH1d9gnNDubHOGai7lZdR+/
BLq7XYmOzQ5TKC2XfcIq6c3OFHC2naEXvDZbnGGjgKs5+ZLtceC0ATF9f+lZHtlrasuFXQLWoLGJ
NHAxGW1uGIxhrz7552XHgglueer7dnge2ajEe4kOSHldK1g/VHFMJxk77Mh+C1kAslpcqsV/jFpc
4SC4R3/AzGel8o8GrD2dQpEF1UnQ+6wO9BJ25a3Gh+BhTF2y5wKPW0hr5cp7jueWEE81C3vd+k12
auB5DQ2bo0C/RV3SJVeD9UM/F50zlw9NPnvtQzOksdpm2FnzXeHGQXJRevESFmiL/4cT2UJVs0K3
PIu8XdlP+QooCJ0mf4sWq2Oe4V+fSD+trI1kB3E0qLkBsEENIQ54aOh0FKDeLlzy/oJ7QhtyU1yz
Ue/h8YYKhIYpsgbWqolQRR+IPBDwD4NS/aYzrTlCBRnrr3ayvSvfdatFEOudbtctpA4OnLEDWAcy
Z0txI+rAl6muJwCJLQEKmJ9pSntXKCbr5rb1FJ9xRNX6AeMznwUm4f4Pwc3uq9LpxL1/sVivySXw
k7OOwcE/uiUy0BYShz6y0eVvrflW3atSSXdb9RoLD2q+7E7AKk33rRhbANJJHyPwx4DL9Se8VwbB
Yug5jsbQBYbBrOrfvTpJ6CgD+sEfcR4HNkmSaRFKsjWp+rty7L74mblS/oLoVp2IDmT182zs1vmK
sDD1JBwKESJbYbvOkDNpn0/bfZPLOdmpMek/o4xz5yic2n8ZOSSfTahIh6xw4ZGhdcl/VaHXpaiz
hec8ZyDLwVrXk69/yQQgxi/YmQ2rCAsdWtIPVTu4rqOUC2BhhyT2Gt8Er8nYBXCwIxfIGFdxbL3/
3z2RiHDYNnxFi7916CGjAJAdX2xXxC/4eRkVGg1IfL8aBptL7mGjxDS6ruarbGX+E8LGQJE3fkxM
/X/kZmczllrYOiP4wewJqhaLQ8XeXXyt8LCRboGAFiPh8gYJ2hWTlGYRExM2juYOKCEanlL0S9or
qWE13RlQQRNfse5MxCSXwmWGBAtDIUaGA6bvt3GU2s5Twu9twDEtcWbs5hZsxR8C6sP0GnVLndi8
FnKd/u7mcEJmYDNZuCSivGzyP1cPA2ctxABdnEtriihGDJRvXYFm8FwSwScE8SUl8KsP9u+VdZbo
yQ57bNFpQy1fFFvPIar3ycb3fCvZWnpPHqn39tgXKfjNSCOZetqJxBkOPpVsZLDwAGrgwUQEMq3Q
egLWzm2LHnXq+pRLC4xMuOiyYGc/5/D/EZKjbDz4diGbA+4084vjeKUbzjEPnOnML0CWfMmnlaj6
gKISEeJd2DUWx8WP3eBshzyEDynvsepXXa85SY0hy3uMcGdc/DgRL5RxuXKvnNz+nqm/0M99qvhQ
BQhZwHlRwuZtDh0URp9U3Kq10A24IWoW/ZTEgpJDDC/vXbd+Ut6YNORt8gEDrocZS32c+9b3whSL
qzaKeAG7bsEaB8+waZL26Ndl8HfyCbztKpuZBa136bl0DKr77dfI21jAWSzvUswjt6QO4c2OwRoZ
8PFwHCAfMfNiZGNnoWa7oZo4rzmqqoxdzUZ68GUBj6y7pjHOGp9TqGK8q6r1dRA5+LpxYo13/t3u
hw7T+AR4sKtf/ZhMGix+2mr4rVTZ2GALH2nbXRou45tqgJvvhRPrA2E3LqESy/KfsGjiY/UGntaH
yPW4VAQqjrjutX7fBD8S8NZvBnNie2GZMARY7i0PeZ9lWog0GGLYbKhei+lY2+OYxnWq4Yq43InN
whUN71dKMf3Q08q7jVlKlZeij+RXCwGhPWBhM+6e04r7I1MS6FJedX7JeBIHstfbIBu0+5IWAQjI
LiRPcqPrPfD3bmwTCzEGX5YAfAEvAFxWdvbI0fZ4cRKrP3i1Xg3GrNiqE5S1PvCe+k66rk1/qwdY
ccdq2IBCdgkDbnkvRO2Z4Yoexa6R4RcrGkylG3zERXd1sJUUK3i5NeGjXa4y0RxP1FjhzR1B0ENz
8QIiWi7sqWu3xNxjwBfAjMR7NqwEv2BhupL4c5sDN6Hsh43Fyb+ITiTjyW2K+TXjdxqwZZtaqdJN
23W9fWbhiKnsRDiypuClGPk/e4xQZBYZ6uY9BXxhe4MQk+c/rDLicK21H9u7aUlGCp9Zz+QPpGnx
anGgjJP9IsxAEIgOsaqL+MRqZKA72UQn+A5qLHLBVnlzHjwmrlcC1qQeumPwxNzmRKfQZTuzDzsG
uBvCn9u+LMLAPGUFX/POIQ/I26oBX6CvKrBSypGdnkg6PmrtcUMRUYaMsDOE5ELYdhTXN98Fk3De
HzXQe9rESbQtu6Z3NLcMirHJfILNmYobX3smTZXYGKh00XHMg+QouvIBDWYYnukhtrXN8cYfmnIK
LinxBiMEVfLwiRv7X5QnafeHMZJlLgvazGFvqBPx5RdVSKfzgMv0GvU+sfakG7hcRb6EeYkgzBD+
WcCCcPezxg/g7yJHRMOLTIja3xqsnvMn5239qLuhYYGrS/U6WkbfOkS5E7oM5oCMhibxgMHFS66T
xy3iCaSPSk9xPa4xY8frk33h8w+ESqMBUYZ926XA5gmILwW2hyWhmPyvpmeNXFH9tDowlIMxA+We
qMQma4FG0HZIuwdt6hVzEvstOmVLcJVbUCjqe/IEYGbaL5JfpTt43RYLqOyvi+8TUfZ8VpWctTVT
ZmWTdOK0Y2daZORYgCuS86tMnzjAGGjuTFyJ17AZRgQjIxwcVdQsZ+QbibfTlaCXZrVSUqC9GvyY
t2jDWfFJy0z9g3IIf2xd7axR3watpUh6dPFicOdfgV4dbGmerc2MTUT/40BfgzjNnGUd+WlJylP7
HpsQR6yXfLSU8aOsUqp2yh7zEwg3hxei0IM9vQjMlOVTAvtr/Es2C+tLBqW2/UUCca06+Y+z89ix
G9m69Ktc1Pgnmt40+vbgeJfeKTUhUimJ3kQEySD59P3x3h5UJSoloEYFqKrO0aGJ2LH3Wt9iGIMU
dVqEFgiq7assbwtFqM8MahinBZRJpSqYdH3PZHRSsT7TpmbAQNlJOEWVztJiqtcQvpsQk3Dt4a2o
9u1/GpKmFyVGv+NMnpA2PtV0lE084f0G5nrUvbkEcjYY1zPmh2Bpdb9YDGrLN2jow3+Vjr4lidQ8
BEx5413qFX6wH2Jj8vfZHGJxmXhT3xYzYHI2xVKRRVbVfcUJybRjtKT73amMoC5WpAtJ+8L2a9ZX
mCk5GulxTq0fyHX1U4Y+pVhzoTi7h77PPmQafZRfmKGoH1R6XO/Qx4naVCzo68QpK0UEvdHcT7bF
lFAWlvziZznTe3cyweh6VfuIjUkrdEgpYyufKQuUPItDCmCpyHvIPc3ojQZY+AU1VBneVJlh32Kf
Fj1CGxMqYgbksBt2UxoE7NVeVH8BiNPcaTrSFOtwXR4TrVHS0mLRO7dqkEJWKnLcHbac+iAqmfcP
wiTiy+wsvP9zmGrmFYsEiKEIehMSyWzxTGuFIEd8znGVXQZvVvchDynWNbaBcFebNIAArzjzsCEq
m1NCkxEsOKG06OM12mOSMy4IIVtA76bp629mMtKLJlgYcly16lDPcrMB4E74oGiq7+sRjxv4PY2I
3K0MlxqRjMphZXlZwHG+QqwE3jZ/IDqH5qe2UphmWqKG22c1lJx3uKFo53E2YsPNkNoz9Yadi3bS
jNRzRt8Apg6h8zHWUnC/Lttvw1A0rp1j449YbB3EUuuk7ALjejHt5nt/jhJYX8ATEPrDheb1plMa
/GTSJI2DqXzT2JqByfa9tgXjgCeyhVL5akpa+k++YcINXPGSNCUg9zJskviONhUKVTg9tcdmWY5W
D+2qUMnPiWcgCDcpqRJOcqEX4uprTHO02dDw1xAusdj5ZzPP4OsgMgPzf88cNk/rI2Pgsr2OUSoM
DzRSOknEcLtUckBgR+dMr0aQrsAk3M2PuOopIpAMW8Y1IRNGv/jYrdLlI+GjTZswHczhVgtAhj88
uwfAzb22UDYqa2KLxKHuG1N/z7JqSrHyO2lnKB1DlrxbjygIRSWGKOzdEm0spkcVTtjwV0NrC5/y
iEr/yUjSNLuH0jlSUNOaRsYBAMRLLzg9q/HUwY6Dh4vOINMo490yntb16NkzzcKhNi+Uw8xLAY4F
8jAzQZ7umaiTrSocmF9rTcAHwGR4ioVG5WhPJtiSDNmIGXsYK1GTjf5u+VCodX6kvXvLzFCm9qA6
vMtEeJT91bHb6SUrO6s4UPHlBAZw8POa8+xLmZ67FjgE0QlVW59xKMFqs+x+1D8LAsvrDeQZ+iDu
TCOmQpW46NoW40U/l/Qx4AlRVpsAEbqXxNGoq3oh/ZOIIg5EgVdN4grDSi7ZNahKEAlK8HTMkNsl
5y+O5F2KahubUVEluwYXLsI3UqcXp1PnlNEXm6wcp2ZdmikGpJXGh3CqzS9Z6JY1+ciwD5/dudSX
ETiUvTQEPPnDgzrE78OozQDHMzGPA9m0kx3+OggVq2DkZcaXn7+zMwdlsDggggGzDO125iauTdw6
ekonzAN0rixY8V2dTkG3tYzCLQqCZ+SSIidMK3hhkbV29di2/XUdNRxPHMdA1wrRCIs3Se4MG2kz
Lewps8SjAbua0gVXJS0a3WLLI3SZRBqwxIb1tUoXD21Z45MGMzqmBK7VpKODEooq76LlguFJpFyc
2TGdpD30Byt64HKCK2mnkLBeVbmh3DgZ87xtP4cIxCvg1saqwtChoArRGtkZFScNoMLmAyxX5P2F
HM1pl+CCjfYTto5kJ3zKpR3NHvMtYSqEbRXt3NlK8gYrVGjh+A0H031hx7NsKhISlC2qYaw+fJEw
Y8HoaRyFvPVp1v6YS6UduOYMtq4Sj+7hdTYAY9zEHuOxVY6UN4I75VriULZDvnCGiGZc2bajfvCY
etk9PNhZfCkGjqoHWAkImDBP8UbTHKatj+dFuHvt5S3lRON4LXBY9OogWuBDZA7O/rCObpWSVrlH
xGBXN5rwTO/ZJIBDsKUXTJZBehghQ2PGAYl4FiqT6BU7N6DvxYQEG3VhI6rrs8AuT3OHBnpXWtQr
93akkROlQEDFRQ0+xEDbgNNxcpD1ivOcmpa9TV12gx/DRPyHB+uynb3vE6OC9I7mnst6RjcYNErR
ZsMO9EggsS1yxSEkNRNBtzg80hP5KZQqk6fg6dPhY7Hozahmc01lTjPX51ftirmiW8CCJ+JrFDZs
ukyTJnVBp4SJEjLXmCH1l1Rh6HEIrI/BZJlH4keA87pFiZIRJFIPGzZSPZvLnCbofoRjBm89dXe7
QN5AjwTMzldImUVxtuENceCRy9S/gSgnTllGxNrF9HJIIz0ubRLspebfsoTQ8xcRZ+ZNIcvAWSfS
6eydqRziLCFqz2hMK5v2Bh7ORWwA1cWkFfONmGTeJADu3rNt2N71NJdcK/Is6DjBczG7Z+pcjtgi
Ie5+i6Vs6PYLM+GV2UH6gyeL+jFELP9mO7m+D2XDwyH6AG0SnWDC1TVNDjZilJfGqocyW6wLMXJs
RVaGeATI+X/OkQsQp8pMZEMNQn1+rO3xSJgk/LBQLazvVQpE7x3+IsOUAsLal5IegIFoMy/oNnj0
r9Zu28ivoRL5iYlaamygrPmEuALNTugoxJNgCgjfh/7rhHNmA3uNFplvzogZadQn4UsS+urU41Wd
zgnc3nek8Hiks9gp2N8EkWKLdg+3hLLJOdsgmqefqgFH3sUWgIst6rO23SSFzamqGoHSrAjSDR4z
xLThBh0VXrzYVsZXfmD4ZEewCBD2sm2hU8pEfcash1APrSkcC2RN/A2LzqChannqudIeujvUL8CJ
Ycj630yzUi4mKVrg7jEqHW4Ngq2qOkkCX8EzWC28nj5AHNiQTbIchuFBr5QGXUr7B4X7iYMx5XsT
k1e6AziNyNeMpyS4LhzwEGvYoaRrAdMtzzZUAXWEwM9Rn1iaYYCKi/ARG2d0otpkb40NAzugGbpU
r0IjV1wxBVCEsMnCZObApxMunwv6cCxxd605UiYpu40uQA7tF6Nvsf4FVEzurWkzQN+Ydpt6d/4A
fgRQ2wIomTLsBhg3lzQjSM/jBUpFifGkQ6vjOxPmPuqy4jbWGRARZAwuEmt8olsQMfwMNWHY3HAe
mcZL0oETWGanE9yxRbIn7JLTER0ed0sqn4aVTo5VdwyRNBMN3w+wnLDkUFkL0+D9cfOCsjgeBflw
MeKvb0ltG2feE6z2aJL9O98aOQQ2IkOfnREgS4eu1rV7y7ZD0egj5Q1ATrb4NlRted2K51+lR5l6
RnKeIkVGTqEZVFxSJETQLdCRJWta9tbXCU/ERtEipBMsc6xw4bgYeFjhsdhNTBfcpz4zWv1UZBG0
tDxCzlsRW3jE1rlUHQRRUEaiaGIFJZC0gXMI8+i9QApYreehcZ9Ukkf2a1BjhjiHOvQeaAkUuzrK
2XbDEBTgqnDyyj2KyIQ9YKPS5e4mEbLkeG70fe7adPBNlVrbaRrlyNWPh4GXvsUFg/5xHF86sTAI
45aZFIKkWfl7lxgbijss8zg4Rq28NT3kkrusysUZBLzqrk4Qyu2EloBoXKIgHF6sMiYfA24N3t9d
TusgfKERROQAWARYxsrAeLJhYOgd0EW0yJRTVzxgeGIjt7lQxUM/obH9/+zhWIv5Z4y5gLS0vi9I
j2b0su+bGcl7HqHJPpH6qA5F+R8vnUtGAKrrFsEc7h+/YwUhk/JIsh4OQ4MhBuHDPkGy1wkIOcGp
Me9OGjkBJ4DCCm9LZg0doAzfeRWWk1zHQZ8+WipQCNsc6BOLd7EfmcU3+TfhCgJxvdGowhWWDckS
PlpRUzM8LvybsJutdiUFvf9jrIzoFukGGTElFcyDTkDXrPshMEJCVtg9KJjiaI/TFKc44Tg1JyO8
Ysg36glBbeBHlr6faTHCOul6EPSB7KwRwI8bIj89+HGJbCoohLxEKMj6G3sauTgQH7JtYKM42vX0
cd1r/IGDsbOVlY1EvOcDoiIXNDaBWJ39FZOMjulFl0G+bptxeX8AFpDqS8yXRqtN833nOdSVbT4x
oQU2w6Mi/HZ88wj3IPymzNBDRCU+dxKoh9LAIugy2PhvDDkALPw1MXF1+Qrkk/WsJLH1Q1UhOsFi
6Jiwe51agSwaWsLtSJz4noS90R+bwV8ca3Jk/DE2HtV0A9CGirEZKAFznDUsyllUseQY8Bgmdr2z
U9ecJRHxGN0mogE/H0MG8z/k2CPkbTtG37sxzxihO/iVXoJpgIICdt5qvkdtXtNaJT82eAnwivCJ
3CS6dnD64hS+H2jRY5W7Jkl9vdFEO3vyRI9qK0NNuI7xqKuTkXYt2xJApw4dKBZeXBdV7LmIMB0V
kOpiZxJib8GJkwYkQzirfZpikHrIUlDw3RoFfolvozVF5VtG6B5NVrqyS7RCqlJxrJCv26cyNAam
o4rci+JGtc5iNh/TTsjTmASdXWxQcfu0WZzZKfcZlGeCQxVGe4XajweHNj4jvILTbHHCO4nhv2p1
xqUkJpwIo4S81PmgZC5bOEZkBulb21wgNJ65OOAmFki9h9xYPkKpQ/ARKgOJkjsNLu8yMon0lNHs
H8kZkjQPTArV8dL01KXbBq2Xfe8WHTItepZM210Wp+cKXyqWptzzma77Xl8+1HTaq0eD4IDxq4+d
9KURqM144KjEJ4MkC+STeS/eRW2ODntmJhOLVhSpxCxmM1SCn5XQnYYfPJVIwI5+6w6kfXJrpHzp
49n0w9USYdya6wBDvLmG6BZSZ8t+YGQcegrQLFiB5CnuBmXRrHHEXJx4FpybKql1J68wk/J8+R7L
C7WN0CEic0bVCVF21CQwzesG/emmglq6MxE0PqOhIzZJKlscc5eGUolVNCmdx8I13PprE0Wk64K/
zC9N6hsMWAXuIdsR/qkP7dGqDq6joPOT0kOHaJvUwZwcnXY0QFc2uVO9CdcUwY4jb5R9QyVFw5ng
dqe9r73OTZ5KViv9WsqAvgjT8c4HLNohs/Oe0hJaD4S/pVgNe5PvjwXH2Z90wiJXUVN0LQ0OMTME
/dkPHCKAJSjkh6AxHHeGqJgNhfAfeompjZ16gHZMzzhKJ1jbod3d90bQVV/6HLrJmadoVNnG9hvC
s9ZhSel6YvC9tBgTzyJDQ5SRRaxMlNDlzywSj2/6sQ8B7PS90E8oIkpjQtLP82Os0Z3ki60GNlPY
HwraLBNDDa/xCdGaZcjyNJgT5i29yFaemSg0xhPRexzBcDQ42fcEL0NSMNJByEH/NIHHYmN9ipE9
5/ieb3vf9SPyijgTNOORIZrOTERtKmtfAcXR4Edl1BTmvdFWlvRWTVhJ43VOpOXb69mfEiwXBOAg
8eeFaWpnR36YV8uNreywvjPInGggDVikcGGpKY2Yl7WE3M5ALg5oh25nvBdi2hFgk4TGZbZD/q8p
hPzubsq49ioUVqicR2/V4Ykws02aevlrXpkz7B7O7A9JnmYTWqeueRVMKmznQk5qaJ2q1iKtp+ZZ
vRQp+tmVyanMQocaYA0FfwJXdqVEVIg9J7uhibZpNjOmXFvCRuy/bR0UcXedRKx/TVu9I9QI75Ee
3sFNOtN77ZN8eqFymaOfdgjXdd2RjiDPLQdOE0cN6+4pwzUE3jWgrOCxwcd4qdCntteKtBS508LT
zPZUK+4jdyAeW0EMCzDm1JAG1yAcJyxCGbL0JyuW8ieO7tS9G+18RqCpzKm8idFstGs38Y0cGw4h
joeUli255bOuLkZtVN/JSVLlnnBbE/Itzl4CZjWNqdsByXxyGAW7SL3Obdir156i2ydoF1ep3W46
1zfeSH+2SLSRXMIHkssp1tZoF9HHh1h/AfMirg53GS9j/o1hmlde0RYyMebRCKciqJKc+HAa2SA9
ydNiciJVPP4g3K7ESV9SMpGolTtklSCDHGyil92ERuGaQZJ8MrNR8wwObBF0qBg/XhehhKUS4J9w
jhg6J265JpuJQkpF8udQ5eNd4TAKDpgtW2G/ZYobRSRLkI4U3+ALksFXrHECdF0clm8E/sSKvnVi
RPoh57nyeJhMY9KrbpSDD3Sa27WKBhTuFzeYY3GtJyZ1l6GvHJiR0OSDHxmzNuexHalT0JnGMDei
HHNLtI6MQKBGTDz/JpJDE/CEL0VZqLRFTnzmFusSgyF6jyFyGCh4YTStMb4wuZFRj7CkL4Glc9Es
H9oQGtgrjDPmNyosblZZFwmgKJvXjeifIvpSzzaWDGRMsbcK6XHqPdI8YlZNz3AfwRCFD9gCOhro
bM+t6eq3FpBvuqmRvKodKQuOexrQgZFTh366XiFGCtBfOMiUWAemKyfU0ARzULkkD1cQbbDr5P0V
Y53qlfazkQBlENgRQHBWPxEFTOdGhMMu46Tz0idZc0szUSG7gxloIb29Nvwyeval5bzCa0uZmLvQ
EOgwVsY5z9z2LWRBg5kfm0l4MGy3wX1N7iFdMSMxA+pdWBhrAzHOtwFLKs5/xiWoDkRXc1IRDEiY
THfJV7sUjr8OsrS4X3QJD2TpcmQaG1qGxKIUZ6LGyLJAIMARqumS67JWxP86CmE6p0fQPZlGh6AJ
N/hpt4Fzhp9S4maTCQBwNcmfWEDHM8U84SqzIiGBWqcefxhWn/jbTNAEIq4eUfijG8C/ZGgmYsEn
80bgzqnziofcSemjrKRBwMGBaF79RTkD0U08cc0bndbhCR5qtND8RASi23fJ8KJyabZpbTdvudkb
iEoLW9/gdA5vwS2PWGKoJ/zrWWaALohnmMz2iZ0yrMHr+OR5b5y84dErAo4iWI8wdWwHQCDXmDgr
Tsr+8tcaJq+84dxnYavzPc6ejN50/qqH1n1NddieCYJGXSeKYVCHEY8Nro7UdjF+I4s4clvt5EiN
PNq7Cu+m/uIPQbrXE/kYB4INu2RV+sgnjqwDTrXrHLPFDEfsRXXbu5WZbcvAqM4dlFYFj4OsxJVL
Gxonqu/KfNOEaH1Wdoa46JJCQUsXHVyabYFLVPGa/997kI1bgfCs6tHaxZHT9Eca/dhMcHPRD64n
Ae5PsL6ZJx8jjElTlwS7+9kvQ3W0c8t/gZfRxhtC1lk5aNbV6GA5Er1oLEwlm1GLbhPjRdmvOV3H
1bFXQeW+z0uGFv9hEYS3qBvdYUMYfOAe/DIPja3Bk8D4O8eKvKiECOwge8YFf02EtMPPrxLVxM6e
+NChOlMUWC46I6MMOVAEU8Fn/Wce4VpV+YUJO5QFXXO7DFMh6XcMVz1pr/SjVdj55ncHNtCbkVsG
7I/E8d4AvPYAZWYUhEw5y+o1CC1UxNj9sCcOaEgDvC5hhYkTWg7J1X0r7jyvoxvV1D3D3sgOT6NE
0n2KCySb28hzKVdyG/HUFmJCx9zWQnjGYEsY7k3Ravub0n5XX7DJqOypEZ3xahlW25x8b6yuOS0x
ZsfZS6AQlA0X/RXHLWLemonIF9k5BFJD+zeeUMfI98mmyiY51jCTiy1DlrfREGNGtYT0FGWOUb2Z
oogKKlMOatApmYWKbVZx3N4yVq2eQisVvG+kD12CsR0Tzghp1Nx3OvMDspVLAMo+ns471ffpqSk4
j22MLsqfkCPIJ4+D2MnkcKMPEQlImILQMcQQDVszfYxq7Mzv2DPq8apOmILRo/WKeDPac4k4KE3s
mCFE1yLaSRGKW5c8cvL2qWutarzCs9qoxyJvHAzFbdqG5YqxrGiQGAJC31N5Ez8rIenY535gKEKv
pCzqNwRQhfGoMd6ONy58nxaDNn7KNUZ+QgDDqO5op8P/rujPjbUZ5QDYc3PecO7i+gO1a/QlM9Oq
3Fpp2RgMcjyTsb8xGvEV8H/D3WdoNwFmZhO0K+It6cfVzGKC43KclK85hpLIxUfq8uAXUJDBhJnY
L9ca3gPPDvdpuCJnJ7NfNV5FNa7B8GQeWbFoLF5MixbZpq2gDD8aM0eQ5whjebiThY6DVy6McOn9
kL1xcKIxmZ6YYUV6p5iHAbxC5G3vsRbnmGkTquQrrCh1cJg1xcNaN4MX8XjnGSaLoAnyeKfcLnf3
/RgZ4ROea3S+K7rmOifDNfZeiGGyyKBh3wk2uab7iOWYtEiwTElUpKsSQRWZlAH2ewrCyAbeQFD4
ZjLHJLtEdJLqrY3VoTkQzKnK2yDwQz5BNyJw7ug/T8jN7AJCwGtrB0JwrJ+acU210dRPperL/pQM
blW9pXFjuLu8ym3pbZDb5BjFYrORNyWGPPt2DKypvxqatKlu8A4EMyObfGICSG0foYQwRXTqSkZF
L5MF03XLRIC4ad72ZNoR3GvXj0gN7Qk8J9vxk43eNZ3WleuSM0/tVDKN9TOEYG461C6uTuymTyWm
Ie+H1aV1cLsQxqbtNLdcpk0N99pFNDQhHd14QyqCLaONqkSpljC23I7AtBa6iRR3KW8vsySWIYo+
9OI/fVJxuq2h0xbvs+kFX8cxqB485jT5rgzCftj0WYHQzvdTeoOehu9Kc29ClTE2kfgyV35Ab8kN
FE6oQvfEXdBOBRQNSLvYRJQq8bVII/da5JwatpUwpm/EZDhUCnnf4TXyR+zsG8JBC/wtjOpWmnUa
bagd2c8Sayj7XEV1hzuCXjyNJIxWa9OZspuWSm+Rr6TqxSRChj4uY5ZzC7RioO9uqe+O1paGcp13
sNuzSA0H02ZeDRcgIaI6aMneg0DHdACOZcNSw+vDCNQcIx9l1RTRQ9W61YT8JLJgJkYcCC1k5lvN
oY2IdNw2ii4htg9YRduuyiK5nUqyaY9wfKmoU8Z18ZryQQbbKPAEikaHwdmZTDeBgpFGPAni1TJZ
pDIO1oyrh3ClnDJLdmDpsOB7KKXI3FoOroigUjfcKS+Q5Be3bBEryKj2SxDTZtk6KGu+gqbXP5O4
R1gI5IQUAxUKtl47d0vnxHPWvAxZOe1pUPv9tsVHmm9nVZrugbXLRO/EwejGamLgyvOU2zNsvFg+
B65U07NAtDgQlG7o6T3TOfU7VEgoMlxZPR5ICkmv4bpY7T2nIzDg4SQm58i2kTgMZ0JAIkxZFd6k
FQJtoa+RXtrNwfcg3AC2I0JlF+uIWhB7h403Rioju8oMbBBrBud1dEgNOTX4ylpSHFdhNoTpGSp8
jl6h75sUIYKbfMOy79qgYHV6zjX8yeuZ+Mv5KtJ9599ANZx74JcctzeeYfhvAXDZZOXJbGBjbERZ
HIqJ8dQ2AFCw/Ekmr3O0ziderv5rEmHL44kfii9tUoTpDcb9qDgSMifnXSW84B74jh63BBrh52GV
1M3TTO8TGRDO4AJfOCsIBzx/RKZGjCk3wsuNFx+GXnvG5hvXZ7/K8pErwugfGXXX0cuL6tiHeSX6
7czHEIgBfhflswFe5sm38XLDX0Jiv+OOyfmJM3pkbwiVqFseJDG9IYEiP9JvUgtMPLD86nbopdde
cu3r/CLDgpptxj7ZbKO57oFedogd4D9xtKmrXr7NXquHbUwa88APyypettmpsZIP87Tzu9QNtnIK
A041RHg6j44H5uS71ZpIWZmT5vp2JmBk2hiD67R7IelJ7cOSXWvFetkTlDI5Ybhp7EoH9JiHmjDy
hhVlR7JG+1BMdvcTszZMP4x6/k0s0BShYetRxWsfqP4xR6GjD0ZoZOlmoFfaf6/onVNWpgy3QYxo
Ge8dOtjWBkk8NPVyCqLHpDdQX9oANMrTUBldfXRMX5obRsPGsENVRdfP89KmvVQe7m6P2L9wNSy4
FzSU8XWjbczQoLt/WC0HWwEA7Nphlr2fwqrp37yqL9GPDOHXsCUoVNa22HuqNp4GR4ScngCk35fZ
1N54pFfwzsOt2/JKjPs6CpofHSG3C73MQlRXxrGxLtvAvmvpALwp1sHdjFz85JlD29xSQ1jXbmwE
7t4JCg5mDqjLH5VMo1dFq/GEtdoHZWiPG8mA9YElzd5nqWFVWzz1/hbEbbWHkDDdtYPpYACrAes5
yv9GL254aFPC1o/TPHjvEyvyObJG4yi6eP4KGxU2axMGYo0zie6jImfykEsoRjuzH12PHcQMnE1b
p+qhSUf/pBTm6HXRDohJM4bIdwZYFQcaae7vkTll29oi0xNwtr8j2gG1TBUNJ3SpvUkydetn12Cb
++xY227A00Aq4ro3YPC1eRYfUzVPxFUi21vhg82+yDwHxKpbh7xRI0OvvQJDju7dU06KoIKXZyAO
lTEufdROv8AaTgXRrymnFcO3bH1ohCfv48RhYAB9EKaFiEE0oHW1qquRrArRrjCr9t+J+grAPyvO
yrASTHVldBj6Nh7zBry+eTGRzinqmQJPTR5mICgk/Q5z6QQi3LFuaN9Hl7TAr4ztb34N9OQ8EZOK
gMHxwEQg0YyCM9c4zY5E1+X5Y8GwkGXV4LNMYZuvIy5M8wDwcKmP6Op1TNGGBit/V4Ai4kFM1AFW
zqwvU81hcg1GBtMF/FWGR0dzzGl9UDBW5b7zK+cWyggU0qEUe0sreYYf5+xNmNQ3ISSt50IQrEGQ
h9xR9av7pKyl2odZBJVCcmRjFQ7dTp7tAlmtA4bSFSsnCw0GHw0G/g0pThNdhkR69oY4O7hXreX6
GpUyvoTnpIRuLYSuHppJ2Vd07Uj8VPBnnvUsGvLBRMjYL0SObDEF8Ye6OYT4qwifJt8XMiZYErLT
ByUoDWvdsnnHERR5Eni5hYhbmPaS1RFvk3bOr3rFoYJdgH6R4KpBw4IAcQe3dzzI1tJfGKJC8Ztj
8y0j+OEYu5N3wJZUH3H+5NM2SPCVbXQ5G8XRpXCuvhoCruLOqQuNdpJUTndttpH0jwknv2KNiM7K
t0nOYOyAyJ0UphynIs15CUU39GFR1hLn7IDFkWhToRvudsfJjrDIedxnshgUYupsjs/4BOboKQoJ
RnoUrLeUBp4ivHLKw7i8wJjvSVlhzk6vziDZxQzIsbfCNvuW82yeg6Rzz+ijIVJLx7tFkDVSnPFn
bTOUSDWFhf24FTkdx77/ri1e1KiWYjo4/jI0lpAcyCPFqDhu/DGeSYVGtrwf5IzxtSX/Kr4hIbHu
NjB+imsgXPkNQXLRhGgsk6ehGx8AxeTutVnmmDpoRSAvInIkA88EY2iTu+RC7TpIuhAMxCw1LQpj
UCdUc5biSOV6WIWztp55VR0mNRkAXKa4/dNk0FJiQ7Dwk2b7HPqIpfkEPDUgIjCZ2M4N2u7ZGDcG
esl+P+Mk5XRoeG1UPSLktLJuUynTC9UOjCCxptjukJ3orrkNFBYTXRsC8iNxhjC9tlXHObjbZNZs
EPQ49cpt1cbgqN43F3KE5/KJ9GGjfZm0GvhbtZ3tjifPUsw6j1IEDHI2IRwP+YZ+ccBg1xAtzLxA
Y59Neclxaycbj9708sj5QccoCiLjtDYiN7oPib+gLoD0YEwnnz27+NF3rcvsKFSmdJl8qnRe2ll5
b9/almeYx/+hAGU/I1IDt3szwGA086LjH/N//6F6A8XH+o9//a//+3/ex/+d/GiwyE9JU/+r7qtb
FLud+vcf7h//av/7p8fv//7DINEgcAObCS9//v52n3Gg/vcf1v8UE1oRXXNacEdZBduExpVxGlpY
Ott/9gXBX78gBL+WEEXdPCgnsN5IGsNCHbSiHy6//nzvkx/g//XzbZj+povE4I5jhYE3YkDxdh1x
QqcKRg7Wrn79NcvH/d11Wr7+T9epYnQz0gJPGVEq3FG+TZRhzgw3DbGyE72VbX79Pct1/7vvWe7T
n76H43qRg25LHpGEd/SuvXPPcLCgs7UBkcxGSJ90BGu0+/XXRZ98nfPXr+sdYKXCrMYHwAEkqzWK
SBUrwEKZkwPi5gQLIOV9jUHTHWmA/8Mvtf/6pVWHqzzNLP2AfRIRXljscNvc9k5zATZKw76O123Y
nNJCXv2zX2n99QsTpw/MRCrScPsanjlfCDD5tk9GFF3g8paqbU038oqhSfGb5+Wzx9L861c2ohpI
MgiyxzhLgl2VxOaJdaffprM0jr/+VZ+8us5yT//0qJAxynfQYn6oCG846MkbrlNhTr95bz95MpwP
C4NmtBkqGeoHmiHvYQ8yhHvkjxg8za58F26OaTG4Dbw4/82T/8kb5nxYKFQW5Rlj7+oxhPp2dAm8
O8YtZ+XSE5rRyG+/55M3zFm+/0+XzZRNzvGi7R7oWhgIuiYCdUSmaNb3M1P2wT7p1DxQetW/+WHL
D/ibV9r5sHTYk0Hi0uzWj5w/nM3k812EWAPvE5Ry0sfjgHjL+816/slz53xYPxqq00AB+7iJIShv
TMxzOyJrX8sQT+6vH7vPfs6HJYMJXNmHup1uKjgT9TcSNxwXQBtoshodFyraetOrCsS+AmbqJr+5
iMvf/+8u4sc1Ix9G8mLC9lFTfuHQxwY9cwL9h6/ShwXCFABhSZDuHzVqm2vCTzIgLD7F6D+7ZB8W
AxOfZR0CNX8gX3c46ZlbThew3itlkB3p9w+RnYjffNcnF8r+sCoADiHdpjDlQ+x10XM1W4DryDSB
vPDr3/LJa2p/WBcApdWMk4vmMfZHMLVVEioaMTC6JSNm7BVkuKxSmtnNza+/75MH2v6wLGjG470Q
df9YTA0HkEoSNJ85bvG9NnVw/+vv+OyafVgS4ozWYl0q8UCvO0dJF6jE+5ZGchwff/0Fn7wz9ocl
ACW0j4eWSC9ELYij6n7awSwcSSUr3RUjh5pRwG9LiM+u2PIr/7TAhaofDNmX0T1qFQO2NdKLRBEE
g2XZ3v3693x2wT6sAYVrMlarnfIRt6QPsiLo0QlnAsD5P/v8D2+7iXmKgVYsHovRLffk7UbltkYn
pX/z9//sEn1436c50SWBjDmAsJjOVQMKH5+XufjUxhozwm8W489u+4f3HtlbqwLfS+5CMaNKCW29
ZuSO6MDDzNOWzXMNue83P2l5Vv9mgbQ+vPemwYjKkjq9sxfoy0oTUhqfvKnByzgVXmRs0oE8scM/
uj/Wh0UgzuxCR40f3GI8865cvFNIF0P1m7flk7tjfXzlO5TouCXyR47//h6dvYnH3Y8O6GzC39yZ
z67W8ud/fkciZ0LC52eP5C4xI0j9iyCOaO16nrNGkfS7muaT98T6+N5nOEKwN6aP2FPsibYOwA/E
Hnlk/eauf/YFy5//6Xe4gGRcYGHZY18PCnxo3h29/8fZeTS5qXR9/BNRBQ00sNVImmxb8gSPN5Sf
sS85Zz79+9N9N+O+g6jSVgtaHc7pcP6hHaeVvWRpIpQw72QFMZcD7JMuXOCxou9sSsWDHe7qsvVW
LnBLXVBiPZF+NVjtqH3nnIKWQzfHYE3SHnv682t1aaqVWHd1UXUoxvP9XqZsuZZx60IsgIEAfSH5
3/lGFiLdUCKdd63ZbXi3emoo7OP+0gCC6vYSGqLEUik1h+kr4qJu/6dDOwfRzfOtLgydrsT8lOdt
N9W+ewyqAjh8QKF4c7LvqFeiZGH+dSXMhy4ENj5M4RMqajAyElSkLWwOANPezVhrrOzwS71Qwp2X
zpNCWOUes75C9AjuDeRgxP39C0dJiXUc/NBhcmbnCDnG/Ao1D0QpEAkkt8/PgnFaSZ+kXl2JcmA6
vqZLZGY6jLeN69Lznemkz15WGto+OazNB9FZGLkZlNW6V0uPTgKNkSzbLsFMD+3KpxjHx+CygNKV
nNBhY1UmcBK+i7Fxr1w9nO6gsa89UCzNlpITkgAPjry1TLgxGQJYcB4fQI1feKfVxd/5zMdQwm7g
M3znou4BtcO27FGUSf7j/FQtLWglFyBeMYBbrMR3bArm5lFqXF+hLOXJvHWb7P18IwsJR1dyAf7N
NqTJwfzu1xbAvbHUHypRPdZOnd8ZZnnZFmZ5SvAjTGR6JUi2bxFaLOmuQfzAoCziteaNk8xG+Ijx
KKKg5/v0+axj8fv3vAwQcEvcDc3vSRx4P9yigQXS69Gsr2Sape8rOaCVfutiBB/84wed8L86VmT/
sDHT0l4u+/9KDgCOneCYkUbHyGK/zyL75+CidHL+45+vKvRN/x6coK1PaF4z/D6hcnuDwDsyHBHi
/5iVGXjBnW9kaYROv3/Y6dFlxKQp67sn2QEn2fth3f60aqOM789/f6kTSlzL3q+F3kGZ6qCkP0S+
b/yUU5Pv7GJOns83sdQFJbgRvECU1/W0h0Y21Ra0dLczjHxlhsXS15XYngxIcagLG98Sw4Tq2Q0j
W1Zjp1HyFsDkhCkdIp62AZyGpp4v0TwC/Uo1CopBr9/O1BcoaqLVdwR8nJS3fss9+qss6hLtxq7m
WugipIV2YBdVED+tqHeSa8oXWMlim4tihmG6bbUdW2mLn04d4uN6ftQWJkYqoeGCh61gnydHXwC0
oLZpJpjCDSetLYw00Yc638zS8ClZKynh6YaxHxwbGGkPgPWqu9LO385//PPjEdv534sXkTg8gbQg
4KrA5UqkkmJM/gLB5yTplH8z2mrtqWVhtFwlUTVFmXlh43WI9Izz8AWR+1rfVBYwU9Skp3R7vj+n
tPHfHd9ylTnpOts0RO8HeJiAfZmM7CrzIWbA6Ku2s9BWRm2pL0rSsrDhMsp0tL9h5lLfW17KEa81
ESMDwbQ735GlJk6/f8gqEqnMIEsd+9sQiPhRR1vhSmIDArMyilYS19JYnRbchyZAUc5lifLq479R
j7rsDyvgloVWq7NBy6xemZKF9esq+Qu9nQpVW6FBapHZdNslVbYfQgyLV05VS0tYSV4V0J4scZrq
Cd4UpjGh9y3wYX9CE+ruwVbtL37DtVw1k8WlGHRkq55kGDndzdSeaLTCwpBqZ9sVpfPzc780YkrE
Nw4w0SrN3WOTRvq9dHv3KbR75+b8183TZz6JEUeJ+QQfXJPCi3eYhJNh4qvlJ34ej7j4COsITbpf
hEiyCSUIU2b3CQnYRu1fA8MIxaq0X9DmDh3iyoJP3CHm3CDfN9kBMidl6mfxFqMU191ZeTC1oM7H
KLpDNWeST0nQj1TNQDGgo+eNxX0YgjUBgo3tJ8dxfFnNx0BYGP4grNviyBA5foOUZ4YgCNrAYJNX
xndh4TtqKqKOgV5q2ByrarQfCz99khCuXmDGPc15uHYHXIhgR0lFeK2GY6FN/gFvojS/C7AE+RlA
rvO+1KAjVxb/wlJxlEzUJCVAwzYEX1M4aKc5mv0r17risqOHoyQhv411fYSqfgwQEtyC88e4wEZQ
rYY4etnu5pw69iEJIW9JndPq+mMgI+8LFn3NFzsEE3x+rS/kBkfJPQFK1xHe4sERR4QSfWtcy3rz
tUB3CnfFGQX3r9PUhu7baElkVlaW19KcKAkJWHSOZ02d0OhJA87Pwa8D9a/wJzvfq6UGlDQ0CGBo
U2h7BzRnAhsdKICYd9xZjT/nv78UH0r+ERChBmcIvIMhw2fqbtqDYxjBF8My03zjnHCPKyN1CrhP
MpFUMpHruxqMNi09ImTU34Jjup2s3EeUE0UwYaZvFtpoIH3GleYW+iWVuNfbHo3MqsiOOOgZd1WE
spjo2uq2GSk1hyZnnvPjtzA/UglKP697IA9ldOQFsExuUAhB+13TtAvvZFIJy0lLAVdERXnELc3y
NgmuE3Kf1uj87y/rwKljH4Ky6jVkVweRH3VmP3ycWh7ID2UyyemyFSyVuCysRqtNjDAOCBvAECsQ
VRjReO4unWklBCdMW0Ok0opjgejVzRCcuBS8UzeCsl6MM9eFE60EogsUE7KDlaEkpANq4tD2oNX2
8bJJUKLQP8mH4tlYHoMso3LbWcW2olSwcgpYWKO2Gno8dgYatotHy/eje50j+G3hxU8X/XVbCbTJ
QTVIhE79T2IX2W+45mN4bRQup4LLvq9srWhHuSbaHdpTF3An3iae7K17VPo4kJxv4BRJnyQmW4lg
HHMm9Fbq4LlxwmTrOjq6OiM+7k4Ha/R8E0sToAQxzJA27u3ROMBAQ3iAMSqbk+nN62WfV0JY11Bz
AI8fPlfGIB8KHNKuu868MMPZSvwm5B0UjgPtyRV1eO0WNapzs/RX37dP4/zZ+CvxW5RgvM10ro5+
M2HxN1mISF1BHoyjF4gAoFlb3gvrlUBbmmwliqcQQrDWOe6hqt3sOxvrz8TGf2/Wp1/n52KpASWS
k5mbG8tfHDrHqG4rqJCokOrWnjeReSUTLeyklhLOEtFdz0kr7Th0rndlzYiBwfl7QCzbvUbkvdnU
buDtS1TGViLk9OFPZug/8MTMLrn8xqhaJONzlQILwzDbbh6TwYTacSJAjIB1vTmWsLq5jp0fyaVu
KoE/CURYEUnpn1wJqMWH5DHo7m9UekEJBbBQkfi+aw2OEOebW4hRS0kDODuOYZQ2/ZM07GIb2GO7
Tb3w92UfVxKAyDQI7H1mHqxEQ18SWzuZXaPImrxc9n0lA6CyNTfo8cbPPYB/57HTMEv5EZQaRNsL
Z0PJAg0CsdGAEtSTXtn3gY1LUlL0XBvh0aPpUwDFhog/nt6SLuuRYC1+OJZMAdb2ZZ3ZByRfiocB
C6cvBiLyK71ZmmwlDQhf+qbgZe2YuKMJX6/wHOSBd3lld3F+YRtKJogaQycnaxypRlPspV10e5xG
r88Pz781zU9iUsUdBjPw5Z6X3EcQLXeTVT5Y87CFpPgNF4fH7AShnMT81fayN2oRwUqXFpKbCkfM
Rolefjxbhy7Ns72F0vQWJtq0d0S8dlo8Rfdn/VKiHi0+10T/XjvqVd3sC6vXNm7BPT0Z3QYGlv8W
U7e7PT+IS91RQr6Q2Kf1TlsfwSz7KC7FyT+Qjqvvmo7h1so6XpwoJfQD6KpImFjdkxiMr02V2Df/
IoJQDP01AY1/oKZAdsvBsmNYdYejwLfznVtY4ioGUc7QJoMpNg4nKUyq7MZsnDyAcAxawfMuNaBk
hAGqXQNzRh7EHEX1Ho4cDnno5Iu3yzqgZIBBqzMtgKV20MemC/fBjLTz9YxR6j8XfN8QtvJ98Kfo
g2aoc6CYCPF28sa7rg36S87cfF3JMFUzjGYq4+TddaJ5vmrGhlsPbAdvpRb46drl+0p2QSEkSsY0
Md+AAb6bRd/t0zDr0Fsoy9358fk0Eg2hHjMyiJ9BmoUobc/zr2C0kYDOrwG0Xnec0kxvDcV0Crb/
BDzNKPeHrqachuZq+I6iJ3RpF0Iloi4v2lggozKWl7yd0YqSVqy5LrIibGwk9Bu0Nv1BWPJ6hHO2
Voz4NBpoQMklVap1lT8a6VsNbvHWRH/l3fNDuLXnJ2Nhui0li7g8uk4pdCe0z5iNosybb3lWXM8w
BlaS4afHLTpw6tiHDdf1RZieSnfvEiSFuW0gpx40I3kvQs/YIMBo3NqFbaM3HlkrS3hpgSkJREcx
dxgCQ96KBJlyDINuJ8h93WaQ/ltv8U9mxywvSVb0Tgl2A1l0RAgCMPOolDZX8LvKcIOFq7tSH1ya
fiXcPbdOpVMl2bsR42Pn8+5ubWRXVJfkQv6+Eu1SnzIZplX6TinK6DmYYtm4z7WkugT9Ywj1NNFr
U8jpMbXeqD4yDaFM/ilFVa0M/sLiVY8NjY/EQmZFyTvbj4ETZOL2yFsFjWUdRT+uTcFCIlGpCxKT
OEdAg33DasWFFIk8LdbBGya6AuePtKxhIeONBkbgrYTMwqQLZVEFc9fpMAft28HXmjuJlFV5hREF
SpoXBb1QF1U1UesKmuBdb/TiBvZA+q1AG+MfnA+Dlbyy0AWVh5Eb5lwJiJPvMWrNaIt7bVVdS95c
2pU+LDWgJK6iaQtX1m38XiH5evInbYc9viEgfi4aI/WYUzseoolWkb2NkaXd2txOgfoFefni4uW7
0ob3+RZlKomqi7LQ0dMx4Y269u5OCdgSmBm28IXR5/Gu4Cz/ivr8XhvWis5Lo6asLKuEaGFIDrpT
Xbw0qQtYzgNllKx0aCkglYWV1JON1/fMwaG1n9CnLXc+Xsb9SUvt/KwsxaKSryghgMAci+zd8hB1
rHP7FbWo8jVNuMHlZbcGx1noh0qz4DAy4jxiZW+mab+yT4n7rB1OnjPzdH2+Iwt7lEq0qDySSl1z
bvBED4m1tScqoK1v32KKjXVsIyhY9CjaXBiPKtEiC43eCOBXvwtMlTUEw9pbhA+AlZ7vzsK6Esop
RbC/5l3RyDcLH8uvQYE9IIq3w2WxrhIsIKVjEmD75i1SK+4z+vYI90DFdi7LVf9ijj6eUFIe+ZtS
yNssKF9Ew63WCUJv5eNLS0mJcQsyf2eX3I42RLtx56PJESY7XibbYdziSDle2pASGhAS0Rsy5vA9
1qumOnQyBV3gI35foaWMoMLayl3okEpFQO5Qj70qyt8bHTo+jsEvnpBPZjiEr+fX0kKMq/SDWtdC
dGPq6B35JffakjHXWB1ybCcLQPB5skb6XViz/yEicAfBYr5132RpyDuJajghh6rD2sPfUj+UmKiL
3NFF6Ms34QDwwbIIsyQ0bLfIt+SoZtXtyo1waUJOv39YvhjU4TxdePbbnAn00vvkqdeB++SgOHfn
Z2RppE6/f2jBR2zPrbTaQKy9LwrO1JRA0TcNIWavVXGXmlDCRMdO2I+Kzr6VxlQ8CFD07abGMnft
helzGLchDGXni8o+x1lhkrcR2rOPVtmebEzDoeq3OGrg8hBGg4FZDGeJfmPWAvlokCfOPnRaKrzI
Q6BBfX4wl5aFukfix+jSP+NxiGa0mIZ4vm5Oj4PIq/zWys6/7OStchbQVcFpDUONtxFCGh7lstP+
V9f6RY80BuJufy8JzR6IfKvN34dO4J6x8cZIdj+b+VQx2p4fqM+XhOEpM1bVPSoOtiffJq9E40wv
2BZtd+XqsPRxZRaaIcM4dJyttyYrir3UB+SgW9Smzv/1hZBUqRWdljizkFb+npfOfd4gIpfnLjPu
UN1daeLzDgj9dLD4EJMVtT/XjSYbBcG83jUtsBoEuLL9+Q4sLFJdyV1iwnu7K+iAtIyvHOiq62po
cM50nfxO2F3nrhyDlgbq9PuHXqAph6CcZubv46SVaKwaGNLnOmWSCa/KC0fqNIIf2ghMHKxjuF9v
2HP2w9bAKa3cWJzxjufHamkmlNSFQVYMna123wYfLhuKmZF2pRWTscYzXLglqKwJmXUjz9Uzzxkx
UqXZkI/1r64fMTmzpxHXL9eZUEaudHBiuGD09fgVmTGnW4FvLfVOCRS9MDVtsjiYdqhZPct+wA8i
7o3MW1lpCwdhlU/RkXejIdft28DCvbdDyuWpSrNjw7a/jb2i2Wu+hsvJ+an6fFkbKqtiGCNDn2ft
NJTNgMZX+RAFCaqAPJdraVVtz7fy+ZAZKp2iiTr8yL3T9d2ZfmVcea+MYIxXImapC0rco01qxt7c
u29mbOs7PJCsXUiGR5RxaLEBMLqVberzeYHJ8HfUoBGdojSaFu/NOP/ys8zf6cJq7lqEjreT5meP
ZhtEKw92n2cBQ6VYoIOTNRoC+m9jU4bXqV6Z12kLVCUV0Gkvm5PTXH1IAiVvKlk/5PbblJo816DS
Fd3xzIJCyfnvL3VBTQKahUq7cOQbaqjfA8v4CegJbwn9sjuK4Smn+xHHVNeK69P3KffusTjys29+
5SfJypvT58+0hgriD23kQNE4km8wwH4DF3ZuTvKPflvcwTjfSc0XGxRj1jbIhRBRgfw5lRccPo3i
PfcMFC1xhTO1b5mh98nv8/Ox1IASJomeo1KYlv//Blygz5RdIexrycuWk6tGh2Y3USY7+YbZikT9
swy0YlsPmnXpACkbY5dDN41ds3jXOfxs8mJIf2fCdt4uGx0lGrI0mE8mYhKrIxf/Pzwlt16Sranj
LKQoFazft3om0HUgdWTolPZea22At/cHfGu4wDV+9uOyXoi/Y1rgQNnJnCM9Fsr4pI2jwI7BM7bn
v77UC2XjqyCAGIPt2LdCL++wPq627twdAuk+4oAgVtLGUiNKWFtdpiE81Ti3lVX6KJzjWg1c/bdf
6cMVMPmf57uykJxUsD4qmj56hIZzi3rqs44swQbTs0cvbO3LwkEFw/tGlSVZ2Tuo7xn/TB5kmVCu
Ub8WIlmFwBeRX4951viv2HNm3yP8p0yU77BivmxslEimlNiFthj819ENw8OAEdte2JjHbri1z4fz
bSx1QQnmLLREUWiDexuURT5ufFxLg50Bp/Pl/PeX5lcJZ2uOQr8UMXfb2Hr9d37xyvodd1G0O9/A
wjJVIfBRmQwBuvenF7LTq1LWB/jzmAiDzHuZi9z+YqDdmazcXJd6o4Q1llC87VLnfJRVhGTsKH+i
l+lfIwW3FnVL86GEttWYAnSmi8ibMTcozoL1Mpz+ooqd4Sgh3aE9YWvYPP8I8b3Efgh3kKtU2Ehz
n5+LheFR8e54ksalXrj2fdPp+l5itHPnVkhIUmRdO8wsjI+KcRehhcxmg+pnBwoHz87GuMbZbE17
bKkDytbcuPaMg+YkHulAS+XGz+dv3YAE49U4Gu7zZaOkhHURxAaGlrNzW5SnnJp5+fVsDNGmxXdn
e76JpVE69e/DkbKYIRt50aC9DjEonzIK4cq7dbW/7OunVj98vUHb0/ciX3vl1KrdzoVzz0XfXnn9
WJoC5bQaJD4SlrN0boFTl1cRDpfYJ1tPNcr1l+0IUgniotaAJTacv6La+IqTNCYn5qUXLKnErxRC
hND1bPazBFnVos8hyl5c1DekEsJ4qWd5Gnfaa91H2XUXxdVet5vv5yf2X3mY/wJTDBU1H+F1jxmy
ZULDrtkwvcci17trH72dIc6KPRJsb9juoanry/3o6NftEEJsRlUGF8w02I8G9gllVq+c+xeWggqz
15vE75o+zH57CUK47BnjtTPU1k6LVot2S038J+BNqxxLL/mNP6WBOFrbf5GOVaVXJzv5lfW2sEP9
B2yPm5CLrR9EgTrDIWgw/Rd2JnfrW7N5NEL5dH7ylppRYj4DMp4g2y9vp0Q+ZieHdrQmNkHpv83a
ZRQjKppK6PuZU9t1mJfvjePj0ypl8TIlnT7gwzL6W6QBsGo/352FFKZC8Csvjcd2hvcgdM6CGbiG
zZxxAjr/deOUTj5b6UoS8AXbYFOiYm75+Ks/Rh7souCqctw2IuF4CDO9CD3AXve+DiZ8NQNE9adw
UyQO0Ipt6lpZ/z+JO1M6bfR6aHVv5yd2L1cCcanzShbBxx4XRzPzf8cxdt+bAWORN2eOg5XAWvq8
kkSQmcPEOukQeJ7Mqd524VhjU6zh5HV+dBeiSoXRVQXgGt1ILeTINTcHyFp3c/GEPcqQ4P+QTGiW
n29ooSMqkK7RHTszRW7dY/003gypM2yjMLvsJqri50DwRH5ixda9nNMjGuX9LfW/NejZ0j8/RfGH
PRTLHdlmWBSAEdEQgbVYUPl1iIVkdDw/NAuPJip6zppdyxjnHlfriFrFt6LwH5tI979iK3EsPNOD
b4ID8sYpSRLnW1zq0un3j13CWmKup8T4Yxu+2Ncitm/SPLxIXhKbrFMgf/i6acy5WXtS/JmaLhi+
eEGCDsXclXWyUqtc+vtKRiji3MunTIj3LsT7dSPcAj9xeC3WyvAsBYUS09iPl3i2lca7Hc7QrVJN
29aagW/EMKQrcb3UhBLXvFVToGhd473FQYN3E4wg7KtSq3How1JpJbj/RZp8kjpV4JxT2L3J6VuP
N2PS1whGd0Xp75j9qsBaxpNG8dZgS5Mar5MpxsHeAY0o9Pha5H1fcyFA2QSrCmpb2Lrl9fAnG3F5
xdAeV6VnYfSaeY/UU2twsOyR7BaYL4Neq6Dj83mqpDw/XQHfSbPhCmnl0J+pLNR1cI85JKaHm7AY
ILNc28KvsRBoXCuV+6EpB21vaLE0VxbLwmZrKoslYheEae2Le9+Y5d0UsUXB3MFnzIp3CPyvQWCX
mlHWTOuYlgQm3/4Boo9iDBLOg7fBgh610Ct8h1zvmyWy8uWi+P1XT+FDhCWhS9XBwZFT+LYx4XWf
NNFViT1yt3K0/7eg/cnKUbFLsLo78s2MOXjhDEVS7fQhrkhCU1aZrrk1zdmTP7qai0t0g398h9Eg
DhVhYN1Ku61ld+9SDZXR1sTKIkbOtAgjd3++85+GDpIWykhXluWgQxR7h4LwHLGPwLLizk2MNr+q
bdxyLrmB04wSoYVjYnnRYPSKN5b4gjwM0hcSNfDznfh0uQD49f7OkcQfcAiszY4ZGmmbLm7kzg+d
n5AvwmOeorN+vplPMyXNnLacDwvFIo0RwxXKD+3pmSVIdMROaux3ypXC3sJkqIgw5rgLc1svjpXr
D9dN4P328VC7ngf9n8t6cBrADz1A2NcIw6nTD7gbT96Nq+umddMOVrVGH1zqwen3Dw1MaRUHQkC2
CupQAzoJrDFpa1FsnCrTf1zWCWW/RTxuGLU+LJ4jx7Pmje+FkY1P8urd6NMyG9Os7LhTomMMg8/k
O5426L3vNQd4XrpJkqpz7zx7cvwfRoP9XnhbRZ4n10TNlhaxklobK7LaFvvmg5vr7Yj3dBUa6btj
WLr5NlgCvVy7E6FY2c2WJkqJe2oxkkf0sXjmRSbdRlEYYGaNShAGiGt4jqUmlJiXpworVpLjAX5S
9v+atY0/+b9G3xmuL1oKKvANh/FCmrz1HLpxEMVrZtm9d8B8zFyhkix0QcW9Cak7vZ3F+mEQ4dTe
RHiPhC+6O5v1rpx9XIHPd2Nh6lXYWzG6OLs1bvIc+a64t3LtBQNL/FPsqNo7ADdX8tdSM0r0W1Hb
d0lqigPq67Pj7oPAN3Q8Vmu3LbaR7DFj2dS9PV2EBxdIfv2dDDA6tbj4GOnz4GNcf9V1qV3cp8xR
sjL9p/z+n32VBpRMgNKjgUN1Vj67faJlm8FpJqoRmJ494rwT3oVDFx/jJrLzBmKhVWs3Q9usnfqX
loaSJapCt6WTRP6hiLMnxK+C25BntdnT00uOWnROyQdiEAJb6Mg4uG6W7KHf+Vuc+XAVD6zoey+6
lWx62rw+G0MlEURNhqdROeTHicPVzTSOfdPgNm3BKIUfItnssPYOv0wwzqJNrI0l1oTnV/3CdqrC
4ehQNDtBUINg6VAInMAD/MYaPegvuRXAo1FOBdgdYr+Tm8ilo+fxYDVtjiGY52COaPade1knVFiZ
Lr3SwBzJPMiM0NlVQEqx+qJsv5KnF6ZHxZRloIfSIglhFqdoyweQBTaujV1lnQSYnGCkXGZym7JJ
rPRnYVmrKDMfG9LGm+sALfsONLeFm9CtiyN1sQGNvUZ2WZh5Vb+3s+cCQnMyH4RumGInddu05iuu
KU62prP3+Zmb2Vdyg2wlBR6j8SGVo3J9dKmAg1kKIs4kHLw7TOru0JMT3p+6mcPwSrTYhW7x5HGj
W1iDVre1M78MXxFP89r9RQteV1KGK8fa7nwWfGdp9QHfdpwjU+EmF6Ez6bKSMQKz0muvrL1D1dSV
tsVDEXXnZAz09uqyDii5AnVbL9bwqXsWfifvuglXVIznxv+d//rS0lPOC42VlR30CkjGgdWIq4Cr
T7HR2wr1TdvF6v2iFW7+B3BWD12BT6V9aOYgdx78otT+DJlh+Pf2aDVrd4XPOwNF9u+9L6jQ+ZnS
glZEOH4N8Ga9mnC0vW4rY6Um+3kQmZ7yhC/yubYa7MYPFQ7jE6Z9fjZuZGgaK9Px+WnBVNFmnW8G
TmLE9bOu4wLchBCnB1sLr/TBDrZ12KcrZ6ylfpxG8MOVwUelJQ9Dg35oVST2GHX38jYeTxJr59fV
5+d501MyQVVjIZyYTvssBgwbPQviykm53RZsc7M3H0IOjMN1KS1EqS9rUQl0nAfw67ab4NhphvXD
Qs9kQ3mPtx7dyLeRXyInBTNxpXtL4yf+Hj/2UB8vdt06DKnhTFvfTcxi6zuBvGgbNT0l6LnoeJ6p
o7WHp159xZBNN8WYBlc9+/dKE0tdUCJfdpkn0dtunxECNu5QE9WAMprmRVuoqcLokiI2h9Aa8wcq
C/jnQHbFbZr6XWaVYuc68pTw63HT1qvaGQtSnPjy/j0nUsMqzHHckqNNrZ00OOMpfO66ETqDrErX
x7c2q+6wd4i+tLBDHuc2uhUhXqs7LaZqtUFWNdi5pYE9ucyTnWj74kl4Lk9GcgCKnQ01L7XAbrwK
SfVezns0pE8Wn1ocOSj9Curr2uA45g3wdjP8MhZu0j7qfWwVbzDypiqgeAk3+rocROTfnF/0C5Oo
SvTiY8j7H2bHz4OmeQdkEYfwVqu1Uay8oi3kIxXfV+S9k8a5sA+JSPXjNAA9ScLGfeRZMNnwHrCW
uZfaUfJRZKaB7zV5/6xb2O1MsrnpCozKzBnFDrSrvp0frYX9wT2N4oesl6CKmbWcvA+C2z6Wr0lT
TVddwKF1c3LNXLkgLfVFSUQdetWwNSrKOJqWfR1SaV4nFqrGjUjYW41kWKtaLnVHSUJ65DtmOkXi
UDS1rX3VHatxNgk+h+W1NbrDGq9qaY0puahpeQ/z5z5/GMp0ukJkvNu1zZoq6tLHlSyEzPg4yrQz
D0VnddcRfrj1bqSuYO7OT/nC91XInxBuMDdG3z/7c0K12tdQp9QSe1VEa2EOVMSfqLM2GHBse4ZN
ZU57Ib16QJbZHYuX2Qyq5nBZN5RzR9dXZREHrnfgzTy7r80hek0tXI7Pf31hs1aFb6WVolGclckR
vfdxU8zD/iSwuw+6vt2efCpNM9JXEtbSeJ1+/xCCXYBFsze1/XMxttbuJDA9aNzew+AyrT5T1cBF
WcgSI+/qRytw5E/hSvjK3jiHa3yApQ4o0T35QW5FbpgcEztNNyc/ir2P/PGmDeeLgGHCdJS4FiXH
+yZDmGdyiuzLNEP1Bh1WeA91K4qf56d8IUk5SlBPZZs7ddFxPpPG1yjCPbyhaneVmtgqGXBdLts/
VBCg7vXCHhum2wqHAhUzV+BAjCVwMV1jHhpNeEsDhlhjmi7MjQoJFK7hIs8Tz4fA7fx0ZzkQnPRJ
BPo2wKJq5T621IhyzJhKRLd1febC5/dco83hy5TW6W05r6r7L8yN6oUQxGKCXeTH3wsJ+nM44d82
ZWyk9xFYssfZWJeGXOrL6R98iEZaQnAh5MGuafGbpEZ/U/CKcqvN+JmfX2dLLZx+/9BCY0cxjiro
QTZxjfM8xtHeCwVNQ7uekW3qLpyTU/b/0AoXv9RpDNs86LZtI2Mo7ftkdMbvQRMm+/MdWdhIVJVd
GZVjgmZzQF7JEzwxsOwOMEXPUn1ag5supGEVKwhR3XCLQBi/ogmSMU4cmYz2cWcU9lVfybq/amzd
D8GmZfh8X9YrJQ0kplshzEcZNuMB/Cfq4XP7EiKxk6ycuJZGTdnek3EMfa90zXsfRHw6bHTh+eYD
NNrRWckwCwtMRREOg0ySsBzmg+7EhbUNaszYhyKI5DZJrMsqqaYKDnQLfYRcBusQYq/dbgoIR/K2
jvyw3V00D7ayv7tp6IV62QUPbuyk+HsDXMiuRiyWVuZhIaWosMCux5I1cmr/vhJWig3BsJ1G19gm
vMnsNXvNE+r0yPvfZ23TVoI9G00jtVu/O4q6hiNvW8NVZdt/TjbU0i2jTVU49Xayuxs0/N/PD9xS
x5TIryYHVnSUj8ehCkVDXbKFCSqbNGm2TSSn8UoLQm1NGHZhNaswQVEOWes2vP4UYxn/0HX2fghi
axfypZWsbPtx0fq6NZfjodfS5grqUL3rQFF9jbRuZbCWWlCivaprLc+jCPZODN7fBS13ldRp/dC7
/sv56VgaISXe9TC0KyuPy+eGcO+2STrL18LCbnhz/vsLK0wF+yUotfugNPSDFXf1gzQd0PJD0Y3a
H7dHM46zPeXChEuQ1yfhpnHyIHptvaLC8f38H1jooAoCFFbX1Rri5IduJl9vXL91XpOmd1eKkp9D
RYWp4gArOD79aPraQRdm3CHhn+rNP1ZoN91NMMyJ/TObeKTbdbM9EWJm6WjON4oUmru16zg0OLxZ
6E3tfJ7hoXc6fRn2Kz1fENoEDPT3JmtpQxHroh+Ow8k7NvNqudM9e1dgKV955p8iAZLkxpa8KvXu
e+oba+pQCyGuggtl4lju1EztIYs0PKFcL73SzV7fVa7QN6O5JiG81IySSbI80apqaihrF2VXHURp
pdF1EMha34F1zr3HWeOItzLPS8vI/HssXVGiHBFY7q9WavXGPvXJ6f21I+rCQUIV49PNIjRNoTm/
ssL0r4OUMhlgNhEe8UAKj05TTK+VZshf50NiIatYSlYBuDF7XjbohyQ09H1gkxWHOAr2sTasIaj/
VXz7ZGdR9fmykap51nvuwdXicHrxZdjHxsbsKNI1vJBPVXJXOnlnv0mGMdlHvH9Et7rWVN0XP43A
822gW2oJWKt4Hn0MHaM8KzcRT1njtQvcx0i3Q53auL+CCDNfKjOhOOoa5RT+T4CbpM7tOmMlx702
IR+18ka6sAhUbGMTywpf23w6+pXAq1WP4mjclsXkyZXL9qcNGK6arCzXRLM0TrUX0ebNuPU12Mxx
Vfpr0/LpzPN95dQSBJB9BmybfuhIMd83AuvHtna0XVWJ8pKTPU2oSUfq9VRFrotIueE+6mYug6+9
347dpsZJ8aIiHq2cOvjh/pB2fVfDKk5++J3V7IXRRjvNXJW+WpqG0+8fvq7DWdenok5+VCKD5B3j
B4KQbOVdphnkqmhlEXmm5M3MeI0Myx3usYAy4+tg6LTqwnWknExA1ArLt8zizjIG6DqFVRxBL6xJ
sp0uzv+JbQZfyR84zJWyiVwOVFZe7O3SQu8a2/Id1+tiW1Tp+MDzKfp8wvpzQcKiQeWQEvwfZ2fW
HCfPbeFfRJUQIMQtPdhu2xkcp9PJDZXpFZMAIYQQv/6szrlx+EJ3Vd+lnCqJlrQ1rv2sMkoqNk7Z
Z2KGvng0nYyK1AU+iT56rsiKK3uVlehYhjessHBACDTAAW3cfiNhyJ/FIIMnIfzslqnX50vwZzk7
gc6YypMnwu61NXGNFYvMADX113yL/7ksoopFjIN3xTrlF/WpmJpi7yQ09kTDAFCN/pc6n27SMKKa
RZw7ooo+RC7USc/wl+xruLQUvP5qZv/WGhYxDlFUxaXCvh10T2+D6+CXALeDm9lWrzcNqyUpE7MK
BylrLE9+wUNzmFk1tBvmkRZ6da+Yp/3latY6ZLF1qBQsEv2BtQcqnX0UncStinEc4nDoOBRrruxQ
1kbvIuZzRzscoJLyRAlpHqCwIbtx7sd74Q/XXFvWfski8L3S+VXoe9WJR4G3UV2VbcpxbLdkDP5L
+v4ao2LtlyzCnUJ2N+XjXJ94WdAR0y+mR+xRo/qxQ2LEy+VeWZnj/0cNja0hmWhWYo4fvQeIND5p
iv3wbYUvrhxxow3PUq+Pn4TrepylRGmi4hOAdzNQdLdVsQhzifwCUGMHrFGJBligHvqoS8c50tdg
GCuz/JKMyZMRyEc6y3dhANybgaFz2T62Nr9v6+xrKHE3HPgQOtz2axaxXoWeANpcy3e0hgNuoYV4
HyhQey6XvjKglpzMaYDAwE61PEHFC31qbQo4n/tfsF38cVsFixDHA+JsvXGSJ5/kXzoJYvufbVVL
7LV33X+eEHy+JCvTkZd11oTyVDj/rjcZ9rfd8FCSVxvGT4BBXlO/rtWzCPHByibpmlaeBh5M33G8
4puyqsdNPTkK60Bid5XOr92frsXgItA58UVb11Ke+npUoBeWvve7qErvysS70u1L3bOGwCSAhYQ8
4ST8WcIcYDuR6qVPIBq+3O0rjbUUPhPAY6ck7IPvMBJGrn7QPfUFaZEdrPQmEa/KltfSw/59lvf5
Uvys4hI22GGY4aQziZSYvq32MGvACybuTpO0JiT+2Zdl5NJoEsgjLtXo+WlXXNuCrXSVf14S3myJ
nReZJpuFeecoNzs7jMF7P7pqwb3WU4vwb1lUSiE8eYIGHiaLNWCDHs4RuJH0kyszzFoV5x/25gfo
LOhr3Kead8zgltNF5D0RsbhvOPdvm5H/3BC9qUHOukfeZtmcWojRP7Y+3jXCURwvD7W19qd/f35Y
J95Qe6J6Rx2BQ0AqjfWDPm19hrem26pYhH5clAQaMy5PhuTyNxi27ABCq76S27SSGMiXQuaMdzNS
cBX5TvUM7ZVH+2SG59vIZ+5S5FOE7WnIi1YHm6atmpamXV4YtitlJM4QzUD3+Z71KrNgDrW5quyT
bnUY/Yd7rTAq09oHE/dLQWkQfVQdco4+xl5P1T4BMO+9LXXj0kF4pYjuRmzu6vkO43gmdVogu6eq
tvU4W6U2NGsSYIfbCEbazUvdDHLKfwKdpML8ypyx0pFLvbV02ptsnsiTG6BHjJh2O2mCl8tduLJB
W+qsCw8JPmM+N8c/eCywAv0GkCwj0roj2V2nE2TFXq5pJZyWiuuslhGuaQECcgF7xWYkBoF23Hvi
KipjZW5dSqwd93Lalrr+KoR0G5ZLb2/9Cm8SnZuTTeEz/bNrzbWc97WGW0xAoesS0ZGyPaox+n02
wQNFUIvNEPTP3kBg43a51dY6//z3N1NEG+GC2zFVHSXl5c52jqVTd1VQt1b6YhcCm/Qo0UbWR+sw
91dJO33zetd+vvztax1C//52UpMA3DjbHkMA8FJJ9I+sSPwfGlSu3Tlit3EX0p+X61r7JYupiI3U
eUMyy5OYrIkPUz1K94kV2t14S7WEd1LMNEnmB+Ux5DNLSYCNbNbnMk3c1SH17wiJlwrqAknKRRk0
yVNhz29r/fiOF3mzhefvtU3zWg2LUwa8yqkKJyJPUezMPobN/H0IAeAGSbHx9paOiJfyaRMj7TqB
5OOpEtk9gP9iV0MwdaXwf4+oeKmdDrH04qLljK53YMhVKnoh1IM8O6tabzMzOKjNxubDTbEXL1md
qqLg1zNNnhke5ckLHTrhdtzzxnZ3ua3+PYcgq/LvAHHyTFTsTXcsPP89TaK6TQtbZ0hRtB/rMboq
zf93cMTJIszxUu5zLwv4E+yb5g/IiGuLNCbZeMv7vB8v6dVIVqdDRav2iDdhtrM9e6oIkLaFDK8o
mda+fxncfguuCLwsj4J4DU+tARxgW6rs2h3bWvmLUwVV/ZwBmFsdlamKD07VRbwpe0D/t5f7eSXs
lkrpbISqpAuT5sgGUj8A+jZspMahBQ9/Py7XsPILlsLosIPSfyB58mSh8XokDVxUguaqyd9a6edw
fLMIaYEswD4470DiAPiYeBiyIYXqy16Jg7Xyz/Hxpvy2LUg0Zn155EgE5Rs1+abfAPhMbknp8GFM
9Xf5cU11O3u+PAVO/WQkQG6mV1/Zpa7E8FJwnMGPG85PChYz3aTuReQ9cBD9dv4cvGM8v7vcvWsD
aBHAPPQqGxHZHJUFGNLkc/URcLw8HUf+63INa12wWKvDEX6qVS4avPMovgvLuns3WrDQL5f+75sh
4BP/7gBuOtzMAuDzXERAhqdUDDzBa141N1vkb+Se3vt+1Vc7pOv29isMQyoybi5XvdY/i9gOE8tD
gYTs0x9b8IEm+zafxu3AinHj8avvsSs9tBQhM61hwgf2+jNJaP2V9OyBw1/hF1BO1+5ZVnpoKUPO
WJu4PiH5EZaLY7KpjJ6mpyCU2bXE2LUKFlGOZJGhCKIxPML1yYQ7aK4SvmmB+bu/3BNrTbSIcjgS
5pQPcXsqPJynrcNqrYIz8C+7Kj1e6ex4EehFBVeseVb5UVcz1AMjHrBg+6ifY9V+aMLyJqGgHy8F
yJrbDB4NQX4UTDcHFUTkkIDufGUuX2unRbA7VRZeY1nwHMLd7z0frd1zkrg6ba5Kqs5d+r/vcfFS
fqz9OSqQKtqebIQsOhUjdYfYTt23mW6/eaR6jfqrma8rsb+UIXNaKcfLMXkCAenxvCmEzv3ROIWs
W5y/08kzn2IfgoLLg2xtEC/C3ZZTlTWtXxxVGbfuHpSbzn4vkyyprqTVrQyx/xEgiyaSmjH/WCXJ
L+wXXjDLzxCOZEdkPF2T0K/8iiWVNAwB9xgiER4lH8r7P3tCXoHydLmN1n7CItBhP1zJOCHtqY2R
6J+yMPztQxZ6l+AW+Qnypysr48o4Zufq36zqDF6erQfk6UlH4Dbtulz0O0/K6Zip5kYbtpgtIl57
1GAsldER5iZSb8Jc+9MWE9iY74LaC+WVuWutQ85/f/NbqjjO2iHyoyMWML2FQ55/V85zsL3cISvh
uBQe00QhmXpy7bG1Y3MwBR8/IJ3taPFE8LVAsvWzP8Ox/XJda52/WOgFiwOVAb59IAWzO47EZqQF
9PMHCjX6N5mN16i0ay22WPKFcR6UKRo8R9o1fCcIg+KRQQB5k+zcj5fkUiExReYm8Y/UQDNmJVxh
8ORfbRKorq601cpvWAqPlT+qRkdzcGxhj1jtQ4477Y8zpCk35V358VJ07HxVFRM10ZG7iZywGpZj
mvDE0Ss/YCUEl5pjgSSlEHed0dHZDKLZdnZJCbOnRE270ll3zXB8rZpFpFNZB3Wfld0xI+gK59dw
zxnDl8B0N+7ilrLjKoJ7a1shQlzoYGAGon8KWe70KSPyzFKGzvmm6FjySNsgKaaur7v/l0LAhu1r
Zbz5vmnzs+1I9fW2WhYrPK+9PqI1j3DpWlU/ZYkpxZZx+Z8BFXJTmtvUCvHSnRtF2rmpqX9ELA4b
MVVDqrQvNiVU9DcOsEWUM7+eYY2W4CI+m6JNGRKX6ir+5UU3kbUQIYv1vIVpYFSE2j9qJJU9scbK
T9AfI5X3ck+sjNyl2FiCm1mOQ9udNEhNzxSiwoem6+X7AnPLTU/JELL+vXToyMuQC1Wxo/N09Y3B
IfROejV4alMDjP3ln7EyqS9VekUSGufyqTkJx9iXpCTha9tnHFnNlf0RYKK8u1zPWnMtAj3ra194
vSFHAnHNhtZRBaoWfwbi/Jo6emXKXcr0VIF0vyDCnTGNIhiLU2Af5cErcf9w5Ty4VsH5729Wchu3
mhSJa04MNxrusVVxV25UEcnqy+U2WqtgEdxQAbkOtGF2ZA6S30wg6RjeHdceJddKp39/vvSTttcc
dkQa1vLbYlJuXxdXoahr42gRzkS23Agiu1NbIMem4ES+rwHrgluH69Nmaj5ebqJ/Q2T8eCnPY6AH
xXiK7k4kaX4Wmf1gJ/lgKyCfORJJiHLfbV2RrWzJnYKwgyf5t7jE/16ufuVXLlV7LoiEsTNOP45M
DmCM7olFajzgkmIP1+bbHnfjpXDPAnGHu+iuOAAx+hXg8QcBAvCVaWtlFCwVexHI/kWLlORTGYT/
gXYw7Dx69ZFgrfBFkIe68VzZ8PZohI5FCidJBJ8/NeGvy82/Vv55cnkTgWC5BjOP+ugIZGey57Pn
7mL/GnZrrfDz398U7mBMVfchr49hDjhx0c/yGRS419u+fBHaksLwomVed/qjckmA3kyDkF/T+K5M
rksGLJtjqieVNyeAZ7A8eHkTwD/FjiwtaHLNHGwt9JZgUolnhTAG+exo/b5h0Y51eNZ4siPpYYNV
R6ybUzzrR2Cqai37Doa6ZeNlO+jedPkEQG5DXsY6z71PFuTna3v5lYhcAudIOUU1MgvwuNYjrzMb
TOXtaRGM3depppn+OLV4nr4SOyuHrSUyFa/dkDt6XXPiQZUFd0w1Ub/XWTfo7WRo8uQZxb0tYdj2
XR41K0qceCkcFLOAqVyN+UbnMIkiecy+eCzOAMvOQrcLuDn9uXxR4VDeSdawp2zQ1+yKVgbVkq2a
Z5ZD/pF3p1iL+a52cbhvKtgv4UX88q9bCbglW1XV0eRPkrYnnlPnn3UQr6ST/o0vlktNYTRHPZyj
cS/dh6x7B/uL+mubifeqh9n65R+wMvaWjtuw9BlcFBh5RF4J3VG/fpEKef7VgNl6qspr5+6Va7Cl
olDmjmOrnKsTm6Pq0FaweqZ+jCd9T59MEZqdltkmb65Z86yM8iVsFQaTVSLgMXhEqMdbVkMCJivF
N2SEhGnukvvGeHp3uQXXhsBiT0IV8hDiqJVHoxrELS4yfs7Cx0PdbcUvNiU5A1gMyvH2FERxsGU5
KEYhr/iV8bsWIIsDRtXN2FNNvDllFmykjctJwj7OkMWQVPLRvxaHK220VBZmuFQNG27o0dix2BYC
glIkfLMrP2Kt9MUZI4xoVVetaY62xK7Q4qd4j3gGlvLKGWat/PMoe7OqIpm4EjW09SfLcenptyUU
i9XL5e5dib+lTpBOvaIz0oqPBvcGBxdwbV4wevPgkAFnrY9w/LpmwLr2M85j4M3PQLafjsARIEcT
V9MjOb9qbrpsHK4JoP9dvr+cbOlk8iwDnO5Bz+wlGyDTiSROF5fbaa3wRR/EoAhbJWV1CrX7YSKY
CUBfc80zfK3wc+e8aRkcrkOQKIg8qLovNxpWqylMta/oA9YKXzQ73KzBPQU/8cHOILZlyGDawsDw
Wu7oWunnv7/5dFeTvuaMscdWn8f+QObU2vDK4Pz37OAvp9EqNA1LQqaQ9dp9yCZC9/U83oMSdtvy
6S9V2p70w6y2Pv2txTjSJ9cUEX1IsBTN13Z8/44v/3/OIRno9ryy7JHgpANjU29TdOZTUflfGj+/
ssVZaableYThlQIJ2Io9uhZPexx0IW2FuvPPbls3jf5l8lCBJbmYIhgkyDox4Xc9AGW5k7mImys9
vTKMgsUgZREUniMbhp/wE4zbXSGbxt2Pk51u0rD4y9ShSo4jmonRRz1D+V1Y64CXja55Qq19ffB3
EJSxMRbc7PY0AxQ3DpD79ry87ZLMp4sFOJzbZER2On+gavghJKwWeRa+4Mak2F/u3JXhQxdrMA2k
70HPwGANCmdW3D2c8EBlt1F0TR6zUsFy9W2RojDhJrQ+sFyLHfGrVyOBXIFxwpVUqpX2X+r6hV/k
w0BEfXDW87ekx8W3BETwcvOsFb6Y+XH0Qh7YVMgDz5DNphiZ4C0ARNvl0tfaZjH1F4MODbaj9Hfr
zvyZMvrAo8Q79tYvr3z/Wg3nv7+ZoZkRYzurOD/oachf4fQFE6GejAkSfEN7ayXnxntTCTVVIlU9
ZjDKO7OcYaMCr7IJcQD3qNvmoKVcn3VZgjuisDrYRKutdhCPzBi0l7thrZPp398PyOzk+3ZqDy2M
fXahxN5Q2+n75cLXemARwY7Y2dPSiYOh0E1ygbeycASbc2rAArtcxdr3L2K45UOjgHpFiHUMcnjf
/dd10TWw9cr3LyXwUOg3qvBa+OGcTRypwQufkfGwGctr7wxrNSx20CTovZk1JTZAI+6effZKkXGZ
+kEhr7TPWgWLIHZKeWUzGOxwy6YCCMBVGwbOZlq2GKk3dcFSAC91GJdFXXYHJeHIXtWowmTeteup
lQ5ewsULvEi7zsXFgdDuw5/Wn0K4yd726YvolYqH04h8zQNxds/CGZbQOU6rlwtfa/rF4gi5XGeI
a+TBhEWbmgrmSlkJuKkPJe+VKtYah/4dvdziYQ3pNfVB9xB8ST6/78arT/ZrhS+iV84S+R7t2B1o
EuM+LjD1dmbXgE5rjbOIW51VXlULNA5MHZAdVGB1FzJ6Cs4T0C3NT5aydp2UNhZqkJj+x5OwYbg/
L40Tubr5+fdPIEsmuHZyjoJ6Apomx7GLslcS2mw7ZLhdufwL/t0B8DL4u3dFS7tO2LY7GF/obRF3
EdLXp8+XC1/7+sX6y3EmigMzoXkcpmXOBUTsGk+1o7rqsrn2/eeq36yNDGh52XqVPFS8vTNQMG3r
M+L1tu8/V/qmcJFBoeZxdC8tzQ9mEFI2Hj/359XxcgVrX78IXzhlmnnIlcKzf2sw7xP+uZeMny6X
vtb8i8hVBfiB/eDlBzPxPT1POhVp7pDKdm34r33+Ino5N/Bmzs79C28gbN8QYZh/tGRX2n+t/EUA
29LMuMhPUL5tf7pJ0U3nrt4LrLTOUrleIFWu8byhOQg3nsKK/FcFyIVtAqBjLzf/ytcvheu09vFA
XtZYdyt1MAN8vXtckG9vK3wRt4bijaMdw/IQBnQOUhE2avwS4D2D3nbjQ5bw7GyE+5oxmJoD23mb
mMXi4zTgeH35+9da//z3t6FVgaoJWqA8yAhmUszy/Z/4woHg5bYKzr3ypgKSgEUJ99TuwHzsC1sM
pEPY8WefttdG53kW+1+lKeGL4LWJP03Kx3u1S3AF/YcuzpFluE8wTdfmKt54raUWUayRWOGRCUcM
23K7tdVwCkH/DjwwxC631HnI/Ot3LKK4aGU7YOqRB6fVk7FwoifnlcwR5DaVoGMBL97K8cZxuwjp
tuQDroA4ukWMn5RvZ5wzrloVrzTVUqneFgbPix7FLzkfVYHHeWZnM+TsKlZkJaSXQnVtggFPAqw5
WK/rdn8WgwS8usv9sFb4IqTVhAcnniTVIYTzYwqraNh14jh/W+GLpdjEUYlTmKoPnLDgQGKk4o28
KdPLpa81/Pnvb4Itg+9o1JjsLBjHE8C54UUYsE1gwptu6cGC/7sCkyWhzV3VwkEG+0SQn9X9UGfX
cu/WWn4RybJhFfxyeXXISPwqkAm0ydsb2UBkKUhXM2w98klA/Jq5edNCrp8R0aYiv9Y2a42/iF9l
Q0jAQWDFyxtMHGTX4/ZHg0jiU6luW8r+B4Tt8hnQqebc/GeI4XkndM47uDx4Vlp/KTt3Y1FUzpQC
3rCu3fyZE7COHW8rfHH4FV0H9n8Gg1JXj7s/Xeuzq5vnlZZfoq5JEDe2zClsOXxktcpiclsXDJ+G
qgiuBNbKGrMUmstR4uqTThiZAuxDKmq5p8gEeeFT9DSoodje1krL+I2itrLjeZtSgtsKR6/qc9xc
NfD2oz/nlX+sMWwRv9zmI7ZaOGaQibffYDyuuk8G6+bRzGAo7UB0qX4JLcoGb6yhvtdDYcosndnM
6yaFdwmpdyP3h4nt6NTVeQoyRrcrDNomLeHuWeypTSoKaG5e+DtcVlL53odjWHdoLchM91zA1ABu
f5a6UOwKfDGXX6Trm6na6NiBx1c1+MS97bOBbttgOtt7kbDI92EsyndI4hvKLY2GudsD/E6fwSGW
z7Rv1UErr7ePFvtsiLxsMW1k7pU72DZ1X3H8HE+kzfN5J7LZ/06UyT/GlATv1ZT5W5fQ4MXlLdjP
QVZ8EmND7g3eNVEb9KAbOxr2AeZWHkm9rihPYVhH95R7stpJqEj2UIXPBNe8WfjqOxvf82a0+7GN
5G8m4RVBsNkZ73RCSrpROuH/AZXr7IZFSL/YZcmk3xnktaLF8ozQjQRN55duwXhLZlwppEnSq+ah
jebpGxPCfMFBiH00fsL2LsJ7Ptxz0QeMyeFVOSuClDeA++8E0i328NNlH10Cc9Cz+W230b6cy5RB
Wr6pk4YFqS4z+yryRuyBp5gHeDSDDZ9nePPIOHAQWxVjWNvqDLsSAfodCabFblaseKQ9LKqRn97E
IRgYvdkTpeAZcka7fgSwIHRn7Ue3l3R233odZgzptFWBDSAbEaLJgNlRd9qHs6NQ0xMB/whnrmwa
3red4w+M4ggmhySgW8DWlLnTwHB8DpkFCViwyjzC3CUO07YyZX2vgHs4tY2r51SMkx/uM0+aLwla
wb/H4dwP05E4/Z0MdRchIzP3+SNSa/TnyiTeV5wrxZbDBLh9bGDwtrUwG/oq9eD/Fr4/iYMqztmD
datA8QxaENufYA4Psxqi+fxSRl4CTmndRPcT86pflVIGoDkp3mfGSlBiuqnZ1W3t7Q3RcJg0M//c
IqULJgy+j32FtVF97w0jhqopZ0iPZl45/6BFwJ+1IyEo9DOepD6A1s/6B1ELH6lG0Pf9bj3//C6V
DFmwpYrr9o7FmCyKKRm9lKvSPscJ7ok2fZvxd4oM+BYvwXY7LV1Hgq3rY9jV0ApPLhtAK/IPWob+
mOqBDjAvgnbjZzNTNKdTuQ63QW4VSbPBVd0DKWD9bhM6ZM+snsMqlbOYaUrzahh2qoNP9jZ0Npru
tV/V8a6MMt48Iw+vK2FXWiC2uQZa+GByRj7XhS30jlaYDjZwW8O/i3rCk6EP/QI+QyF4X4hWufxY
OiGzr35pmmCjepKFQLy5Vt9LplnzEk4YQdDymk/SK0EYAh8MF7cFtoZhSqqSNz9gadQVGyQ/qL7a
DIUL53s/7rL8WXbWN9j6Dj0g31kUiBfYghK9EVUvcqAR/KjaSpxz5UZ2wx/vDD0lKR0jG+9ikOeb
XQJL8P6O0QFtAbUhFWmWxUTcQYXj13e2wsSUzqBO3gWl0jRlgEvfzyprur2nIjDMI9t05A4fOyid
zkCKhOMmC1kGWayUyA8nQy9cGgdB1Xx2dQfToY0xZTSnrB6icGeCGSQVuA/5idkSUgzNOxvJAsdc
mrFDmBjTfSoCXIylVlrkk9SQgPlPk5u6CB5TY1RapOhDmNR/hSKXTlsjqUd/CiXKCe+rDojqlEEW
lZxY0jY4g4BAytmpwqQ3AiE3a7PzipLxhylvywbUGPjtsjGdqT9533DZirUYYc6sfWp9f6B7Adly
+FgkFTD4OzuGdTWmFM0PQMuc9eR7hfeD8RdEILk64H6/BGzHeqWtdepG2xisGkawTyQYIEWVjvT5
fTG7OsEVd1/ND6E/O7mjstRmk8dw9tyPPqyekQTvNAPVOrLsazEy/a6yZ+O4alSqf8SBq4JjahfD
QkKOHlJWIkywFh5LRa22eagEsqTyWMJ1qXBg9ftjHM4w48rgciFCKvah3813eYxh8N11sxkfbOKU
2WPjnZEHS/Iy2BGkwgyPspkCvR3qIYi7tBlpTz74c5a4YwlIpblLgBsvpl0C30r9IRZcBZgRe4gT
d4UH0O4jvMv75L888mTwIctEwv4jjHuweBjzXO4tePXlFkyMYrwrp5bZBy+XfjMjjqq5/+1EEovP
uG2q7B6mGQBMEFoWNuUOBMBXDSzgK562HPk8JPLMQ05MSXWz4ZTNdbFhhUmitIgqVj3iLKHiTeRE
PdiNrHxpXwHols19oak3TVtb07aG1yAkptVukCzJv4tEYgGJLRJwN0wlNP5cTfAU3rkR+Wa7zAmv
uyNj1JO0wLTYbV071K/ACPLoGUianN2XvWnyrUnKKbgTmFjcs1Vl2z/FPlw/Nxix9UPV+qrrcK/J
TXmfIYobrBGY+TalKlSzpeB+CyDqK0UfwB4L1c4Zf7TPzCCzZ982sedecgn1xQM4zv53ynTE5jQY
6rr/PJel1Y9Ug0699cYRXxJVwdzLtJ1U8gS9krA71oPmX25IMWYNYq3WIQFRXJTnKSzodMhToe1Q
TXDfUd60ByY4mR8j7sof+UCy6E5CNaF3/jSCBB+CMal2rJhm/ZUNAGE8g5ZZJz/CpEt8u5VlPLJH
U5o42PeBRl72GDaS7GFCHbnvivlzsjPDrONw43jTuX5XsVbaQ22DxP7XkiF4GgG49p8zDGrxAPe+
/CuacCqCuyKDNm3aq9DaOkhxjokmfle1/Rx/LGJSqy80burqY0VCAXJ26eEcsg258Mx7buum2ZKk
ox3OVYOnkvdVZcv2CbLuvnpRJQuSHW04DFQRrE053RHpZ63ZsGbo4LKDfVKP7+3mvv4dUqpql7Z5
54qvIa521AeX12GfGo8N9ht3DLsLFiXSF/jGMB7vHPJoqk8Cx2n1jrFGhI96ooz6KeKqUz+QHDr8
jMTMww9SyJzuic+8wO5af5DNTuV1VAYpnIqIu89YZ5Ktns8TqSpMSB8mWAC6VMGiJbmvQ7wy7NU0
tMk7U4D5CjjM1BD3wCoiYEsYghrzIasn606ZH8O+CxucjiCHbJ7G+MdQz5CA8bxrxZDiyjMa9IaU
0nCgArLoEQrv0LsHEmHiW1iPan8H92Drb2nm51gHWNFW0Gk3MdkUtFf7GitMkOYj1NE7Dt5x+Alp
Fbl+p4J2sgncS9r2B7JaYHMfyLB+0dmYt08S7+FABsjARo8G4El3cFBF8BY3ZgVe5XEPmPW/6rn3
FFwjkK/53veCIPvWIZdF7zTLe7vzoYkcNjTp6tcpGqNn4eXt2KZth73P45A7LLqTV9LknacFQHNB
h+RYAwkK3dMEN9Mw6bWyTCQ8fKsBE00FRWFl0snBYmVIkymYgn1BjAvHtLW8cflWdKUMv4bKNv7n
ecw9qFrKyis/hKLtmkeFRkNWLowaS3A/5yaDZW5HsU+yDY3nO8zEjqQxKFAIPVgj4+to7Al2L4ra
975bT2l+iGlRHCan8HiX1r3CqhuaosLSZOikMoBCmgwuk0kBU410Jv0UfcZJM8j2QzlTsotN1H6T
vO/Ed54b7O24wzZg67hrmj7lcBR5NXlTqA9Swnb1tyyCnv9nOyaLjz7oO1Dgu4mXT7CmZ/WmjQYx
7Qri5fkee1stv7IijPKdRJyT3zSEAAc24pB6P9M60LhrBj4wfydK9BBQdU3fPzhNodmjjZzjTxQy
rf4Hz4Oy34HKWocPYQhfvD2yX9y0CVs3qGcaQfn6uwLxA6CsXhm1q5tpHO9Ua2XxWfM4EHsVEKq3
RE1af+EdFp97z8+xEWLR2OPwkQ1z2O8VL7ATvQvDYfrW91iDfwjgwwVLx5zDfQjb/EG8WpOE3UsA
Kvf8mNS9FvupHrAjwU/Kwk8RNvwEk9fkYVtCwIfL7qwfF5+yGdvG9wVlCKmwDor2ZID2UDzNWRsU
u8YV/LewvsXWTBUZmC5j7XqT0hDnp30EzwvzWigsNhtRDh1/StDus0jLBgcK3O3Z/C5weaefgmpW
zS4fA7LxvQjrY6rAwph3IabsOaXZaIM7myRCbqqhwdmURL01m36CuS7W3HmUsIspsdUy2Kz4Wx1R
JR4j2ATgkiyvLHmIIFv7JX2O/knCwat2nu2hZbeuwRavx45+3s1R0n2R80jLO4OD8SPpLDaJ1otn
xBwmIfJQweXMf/o/zs5suU2sXcNXRNVihlMNlmwlsew44wlldxJmFrCYr34/ZJ+k6SD9pbNuVwrE
Gr/hHQLRep/GpORUVG2RNVsvy8v85JCE32Er1+VbkiL1FiZIYR9TXfl1uuEGtD53utd0H4bGyb74
wsUhG58V89ntvFqSg8j2XRIhPnzS9Rpb0sa1uvSAACYnRA+XH977DKrJsaet76yunEtnnS/pNvHU
bQXPqdyO9IhAx9SCbGMEPy92ou3dZw8L6HQfZJVrnQka2NHCiriYrQHyz15kCf8tyVk0a4t0vzc9
jagrpBzgtb3zw8Btdv4Q+cVLJyV8VrMhUZGFxUVgYZeq3YWugYzZZDrjjt8Yf8TOVL2OuiXPbSdK
55GqX5p9kFoVfeH+bBUIY5wQN246/9uisuSB+Disn3IYE2T9U+lWhPlxVd1FRZASIAL/5EQuApM8
ifYsUgypSvojQrGuvutGZ8KwW7GBKyvrqfkFsb4NWIZylw5TUezTmKvva1M6sniUeE5E25bUyvtQ
uL3YCy2F95brqGRszGhU8RbqjPPFwK+gemPT+WrbW6X5Li3N5L3mG4O3b/F01/bsMnbnVIAT+n2b
e/saDcefQT7fEkFT2ThKcz9X21Ybongne5+fiS/BbGzUNO2PAPdhxd3WIQHmhbXubfJQlDW/BaOl
fB929hTsPZ0MqpVmOx1oSEg934R66DjPiuzN207mlJl3g+9TXunm8o4Jc7rfGJrK7jF8ZBjEGKrx
1Piium/xsO02QZES2gam2ak7gUhVtS+rIvqWFlr+k2s2rXYltp3DhuSExCsrOH6/YznVpHvX7Xo2
OqL7G8Rmk3voOk48c/KtGgMZ0Xh3SmtYTmgkcVNZWaDsuzTQ556c0qMXnG602fI81TJCDTHp0UZ6
Ews/jofIuxvZjuzGQbEnEfQIflb+MPRqW5SKJRfVfJbtSoKBHkC3ZMNqLL/eLQmjIfOa7wKCoJMf
g0/dpP2YHX0M11lFOtatdh1N7jYdm+TRyWw3eAg0A3F6K7fZTsTFeroNzdp5k7ZIWkr1Oe7ZqMJy
bPr5pHdHOAO9fqi4WPaqmHRylC6vNOLcjEVpDa3ih5gRltgj/tjHMO/6fNvoAjv0DJxUfghKvfva
YyHAeV+XQ/4ih5B0IUSzKDqEzuwF51Te4L7vR8o0L1jEOe9CdEuThzjKkOJq447gd+wTrqu4obyU
GyPlvsID+2O4UOVTFST4GkvqT52XY2ZFznWvBVlrkWUqCkNgG9AAmdfy55FQcod/BYmF5iCl3XaJ
c/BBKX2bd8mprzrjA5bVlJdAu5j+NvMwVNlJzZi0rQUC+02A5xv2Xh7FxUmKaQq3fjGqD5aoO9zI
iH/TxzQIWROEhYa6t6LSrLYh1st7rIC7uYbJaOCLOb0nqDeCXZH20ZfQQBI3TarsTHQ43yS+Sj+l
nqqOaEt25wlt1vtKszqbqCDSxCkl7y33DsnSgzNgiHYquGa5tgKzywzqYAVBs6y5md+5wjTfm5rW
vlT5hDtLNMbZj8wd659sFTd5F40dPDyFutc8CwR14TCIiJR0DD+3ZZO8YQ/ZfkzDqpd3TqP1r6hF
cMs0KOI+Kq2aum2pWeHW0w3Wo2wNo97CvENqw+9dUNgR3c88svKPjqISm0e1/1lQ+3jo/IgZQXIg
OIZU6aibpPq4LwTi6jvLMofvmdISgh+ZudM2DgPcTx3gxVxyKPg/Op0baZsiFgpjcbhkvRNgFtz7
ZvwB9wI33k0oRxGmNzYV2KASxYNJCkYZxetfI7QPTqMXUBHu9EbuWDDOz6bEGXiHkZHaJ9YANBpd
uXIbRIqzAiwb5RXHz5JjKTgqPGXy7CFyym/IlRJG+8FYTVthpNS8EJ/oU24BiKq9L6hipWCU/+lR
O/kg6HPfyY49rRctEgjKxL13yEN58HTcHtmf/aesDNN4k+rOlG9sSqGfBRjwZzNy1EPszxyOIhPN
bmzy9LvXDPnPcYynX/XQJ6+Ckh2BGgfVNg0MtlQAOOvd738+jcPw3fPT4S3vYyr7o4Vj/dSH9wy8
e+zcqu03Tp1ob20VyGdp+Mmu7zmVdqMTUzOwRkK1nYxzr9i3Q5p/UJ4ZhRvpIgvlWQ1VVFX4/c+y
jLTvVkwcjmR1WYD+C/sP6HBan/pI5/ewtzs8jqK2/upEQyW2PcWbfhvmlfsMM7l7IDFxvlAqSB9g
WonPfIR9iBN3+MdArOCDSHOKYkJkw8tIndI4psoPXi3SYsSKMS59gXokn6xA1JCcJKcGMc58DZpo
Nu7iER7kpgoH138XZhneSVuqZWxG2GpaspM6KeOm4oRuNkFtoFA5CJci+9RN1CvV2E4/OJ+CQ43H
rbWlQ9GeYncw7krWS/Qo0C/y3uddKgliROZ1dN6ocRe+zJ4zo3TqU9U69c9WOOFWlvZY7pwgw2/d
oNPylVILi193A9L4VFPqDCezSj+1xeA8cUx3Z6QCZtcr3SCkbLkG5VbzK8xrfMs7+a5of1B2bz6X
ZWxGVCdt95BNvaAIhgT2l7Gj6rcNOgKrsh+j/JD4cegdvCJN7kNAQcEud3KK/F4ZiZNWx5hNCg9G
MdVkh+vNRWQ0cGceRZBOZKF9jR8Pwioeoo45QIGNQTVmvDOpMn10tdjUNt3AJbNr6oHu3eRzn/Fn
8awVwNm2kGEY8N5K/Q8JUCq1CzN/+MiaTu+4DZp7fL3yTVd4aPj3xciCGfD3Iq+wtbHbWiIsSWRQ
73HpEpisHS/85KBdf4/dWZBv6yKtyi2TEhzIyaBD133ZgI7T/XPl8aJT3jX2NuLoJQLQhuRgGH3/
3AnZHeOaI4p72rrTYz/m2He8AuHHiVMvc6LmRUjGC3+2UnsW4GePFBcp8HKimr+orTffRNcSDqLO
Qt1VdfBPS72PS/BhPUdhXVYjZ8Dg5CaSNCmuRmrI+/dUYKs7ffQ9e5MPc73YNdrqOHQaUX+YWfHH
QtpxvwXukTwqap/bxiPjjbui3s4Rwr2TOJ1NYUyzX9lcv7xKsQuM0vPyfWZzoR+8UYv2NRGxdiha
nyHNNdf7FAQJsx0WikKxH/mIsM6Yv1nxHWgHhAFxLCFAv8WZT90viQTlPdf3XhJJl0Iiv3GIUDD8
JCxh+TspcIbnm6df+Ppq4abQQ6rVestGomtmPrZ1RQBgcdGwFhxj/CXtXj2D+iju7Zz7IEAn71fr
hNkPp8j65zkiOTIL4K5czT86WaQ9a26Zlu9CKydgDTW/rJ9dw5E1uLJh3E/epJ6pMxNHF6AktjY6
XHdWFXDyOEKU1aY0HKCqtRYyaML27I+jQWukrui6taPM77K+cF6LzDaeWMuUHzItpr3FT39GqYri
aWz6EHESjeh0VJ3oN82Q2f1O9F2wK7OBq9i0K6YYn4HwsxNBud54tGAevdiMT1GbWz8CN9a+G3mD
tgPanClqtJ7UPw0iMbujrRoU6o2AGnDQGvJMLzr6yRZKMOwitqw7Rw/uQ6TFxqcc/Rk2ojACsbFV
3hhnS5PtCRdBlrimzwtFVVNSH3K7INrCiwT6okT3+IDse5rQOLI5YsZKiUcfS4zuTuq1uitqWz3g
X5riE4ZVintPrktFQ2h6+UXGGtJioJdc4sCu+th0g3vEW52EQh+UeIdlou4dy3wcN6PGwhRohCMX
3eatP1Pf0vR73Vneve8hgrhNKyHCezNxrBdUzCC7J+jnOoavx896TXK7TfOy+ohYGgWYKquGYYN0
j9/tAscRD4UGN2lsc+0tBanyFtpWM+0GhQXgRBm5PKR9ipCnT4fv40TC/kj3Izhw+3IkoFBaqVOn
hW7zwM3cP0aqx4yLer6EF4BU8C7sx8DfoJIPgyLDpjTbxo2lJ1vZ4/K6F44+/uh6v35qS9pdnnLk
d6kkPpQ5kdVekOE+gw33UEAllrNkLO/J3bFyK8hxJPmYQWofd37+iGVtZCLlq00nd0q5xco6oFNW
2Q1XQ0it09ebatjWhmk8GWVc742oxXcH45dwo/I5MWfnS+hgeGWS20Tp926Yrz2YnpQLKXo5r6m0
4g8T3XFzxy2GZIGjC/lPmBCvakNMMOpHNmoIpU52EXYJse/ghtYmJhfs9yB20jsnktpbJlvV7H1h
WtOmDG1QDIi1me8mj+Lpxg7NwbnTw8g5SDObftSC9X7Uijkpr/Q82JfMsb7RXKeJ7jwu9w+VHaJ3
aowNQRJ3CqWIvMiTo5cm2DFpjvxHw5Gw3np1Ft4FtVmJ3RhItz21w1SiScX/EzPFH353SQm0ohcJ
8ZFLFKysRuTffXBjp/xihNQrkPFUxyLssWLvLSc7stRI9uY6PSSltDDear+jfTu4navuMmSQ433k
SivZxKQ12xA1ja8IpZrWsetMmR5z2yYD0FAVo7zgBk22KYvIiJ+1wEKVOaLflFB0NJmPatQjjrVc
PFs56l0boKrZczfx40yNyuOmsR3aD52eTj8kS6x/NCZktkWi518EuepH23XV51IrvXYTuV6kgTtN
MPqN5/uH1ne2V5wn2U6ooT3QtFGfelFUB1yN6C6EYcR/akTbWTmM36zO0KP3KIeTK6q4Ge9zwBzf
DSb52cxGOr5WaMpTN3DbI6qD+gQRJc19KuhMY2V3H0oC4AqQ3+9GQDrIyfweJpzYOEgm7S+Cpyp8
lQOWmI2DJPkhTSZ5GrR4/Kefqsbay1TvAiQ1HM86Nl3lTsRrvla8KTf6Huht4R/Cjh9cylx7JtWf
SEnHnAJEhQ7OfBMFe3Kx8ks45TEXrN/SmK7cLv84xrY66iqJvlGerj5ynITfS0enI0qfLfoZ4aiZ
75SbZOZ2VlF4lE0hdi2JtvWNlv34QKtd4iGrm513oG5pjzstA6aTbYLBST95oaiOeaAo1jm91vdH
leizgAVZy0Z1SOId5Whw9WWaVu1QG6jKoyqF181CGqKkqO3HycZXDuAVPxTDY5dEZfo+x8U3edEi
W+8PNEKzZysKK+8jvH4ahjks8C9pkrEgCYoD565vsFM4GXGZ2jvaRMZ75I6s5N6duqD9yiP05miO
bjjRlxFANYQdZN5ntymGH4WbFlutdJJwH8ieLhP+24H/gUqMUWz9pjW+FBN+Ht8kpSN59Mtkinfa
ONE7ZkvL/kDeRD2GCnkcfvCtjPOErJPWvx+NVtlsyonVeAZo0X6zWycDJkiR1rpNxwa44b+xfIYo
nLFs2/D/GU+SYsxx0q4KTq6hyRZwWS+tpaObgXxIKZTf4QjPKRS5HLVXoFJrmK8F2s4IsjJQSQkd
ckb9xmZlbyuj+aiPV1Vl175gAZFtc7vvKoo5D9IEZHcaAT0IyhjAiYorxICVNyzFHyU3KWaCrnwY
NRhh8ye4LpLFN2HJlsKPsVUNWm4xQFYSP3Kxqc3/gNScYXt/wZEtVR+J/mKffAccmS3EnYGkUMMd
NugHIzLxnO+SISKac8lBCjO2nNsQikv/eREPhPyDl4ObhaPXS6fculn/dHm8VhbUUv8x0BXgsESG
D1wMzhYE2jfOnHNjetWVCVl7wbwK/gDnYtFMRAhj7gG6qPOUg4XZS9Dsv7TA927SwxVLa3n6A51J
KxEar1lSq7doIRm1/b8QtdeW7GJbo5U4t9tcNoVFovvJ0brEetK1SV7hqK4ALe3ltq7yqPRqVz8J
k0LHUdB1zXXAXrOqaDGG7vgPpZYJMOJtk77Y49TJSWBdoPbETo/jzBdrp+T5fyDWrUz6Uv1R9Fpr
W46m3VsjnPzeitDk0ao3P83b2z5hKf5YuWTYjp2B5KfRITeYMxTbLkTJckhk9nJ5mFZmfSn+aBGT
h6kMswfDH5wHT2WE0YPTuu2VrbEy60t/5jCl3+c0FhUtW9tYTO9W9CFAmYqCOLfI4fJXrM3F/Pc/
NqAkIK7GAfB6pZegWUwHeOV5RAI5dHeTIjO5hmNfedFS0iO0Gt/Xmmp8Z6EDuTESBFrGFjEANyE0
uvwtKyNmLPahUCgXVIWhHirfpv7r5lQ5cwBVSGu7+Y10X7GUZXASLdOCxOUtMvnh0T7e6RZpyeVP
WBkla15sf0xH2OaVkEMuHwSXCRFo8Q1lGA6rq7THtVW7CHBkY9pDhJvjQxpMXFIz4yjPzZ+3/frF
BNCNj/RKKzjN4SqQ+yN4NgyvSX2VUbmi6SaWjtaVleI2GhQdd2z4PbTjR8t+CXPxC7DFR9Cw38Iq
Ohb9+DoZxY0bZHEaIhyrl6EGOSX2ZbebedI56M1jx5l85bBamZKlLmba6sBom7yDqRgQqBluSnE/
CoVxvDwra89f0AxEkDm0aXXrZIh2j/zYmzSKK8HHynJdCtDQhwr0qk7M06g84+xNALNOglYYpfTG
pu52+QNW9vVShMYzcDscEtM4pZEu7oCGhTb9QaOvh6cGV4MePKiQ5TX24to3zX//YwtWA8UHI9SM
02hCnEhDGT0FBNF1c9W4aW1C5r//+YYg5qBqahaxESB9xm7cRFnzdnmwfB7ylyjUXGxwh+RfK+24
eWj9GlGOYYdb8o9QM597PzxauMBQCHvIDN55+X1rH2P8+2NA9YxqtGTz0PtZRrfYKrdadk0eYu3h
i8gHrGkw+WpsHpQHSbuiBLnLZjm9yz997TQxF3u7jdqkd9y4faA1RzeB85yG+Md5sNoo7agd55/B
jx5drzgU9Y0p5lKW0qpbEzyfQQnQyxo0C5CVAYyR313+phXC5FILjcqbj27owCdN/YegRQgqLIiv
Krd6T+6ubfSrLNmVdGepQJkPZZuFWJD91uhqYYoj8dDu8w5PE6fZDmSH7qh9u/xVK+tgKUfp0PNH
O1RvHqx4/FTBwNk1uHJeWQZrD19seFrosWvGRfvgDWjWGG39hq7+jZHoUn8S/4VAA+rePqSu9ple
JGj2WQt+CG5lrf5HxQkwmgTeqR5yy3lx9KTe0rO+UQRgqeCUgptzMstUD30UQ/Lw/M/m9dt85aRd
qjfJHkMMU/M417PWO4SzSQ3S//EmS4drdqErc/sfN+aq6doK2eAHdBTdnQxodc8hwk2rcimhGCut
oAmUNQ9h1A4bKu/ftOsk+rXBWaxKz69ix/I14CBUECozC/b0JF9c+PpXApu1oZn//sct1Ee4A/0e
/daLf0h2wTYyryZgaw9f3ELhjMcJiojDwR+yd8ggfVOpb10Z97WhWVw5KeXMNpvohQUmJ3bU084L
2bSAtK8k3GsvWF47blGUaOsbp3DKXpQox/ugzD/ruquuSHOtDc/i4hGloavey9SDmDgRWgdMYzlP
8U3rcinbhPaQBqUm5dZsw+8OeTCm8Deq4oilc3Ht+G6iOVn8s6BxiRSgeFQyqG785fOt9seaBE7v
THOJ+CQlix9VydhuNkD9rJfLI7MysUupJuGV3WQ5o3nKI1lv81kIcByRahrG6Mdtb5jf/McXWDRj
3LqozJOYlJVs8yTtq21qo1IAQGmEZXb5NSsLSMx//+M1YzaGCFj1xqlNgToBNvr2PxB71x6+2Lwe
kBpR0L7FxQ1E3T3IJogqdDuhMlz+9fq8kf4SpIrFDq7x6e6azqBBnUbR81BW6SZBGROs8v2kooyC
cnzM8szbwmer6D9RIqi6/srxsfZ5i91tp4PnpgboX+DSqulPk5ckMfQzyto/L3/fShC2NC32Oq3W
VOQygLbuZveZrf2ozfKzHU/OFm7d19w0rmgP/DU1QuNpzgL+WAdd1iWoNDcN6InWE9uoKTLc0yvv
XuT2O4xJbzIpNMylmqlm+73KhW39YA0X5pMlmjI2UB2nkXotkfjroPGKxd6HXzD0UrnDc2XTasa9
eFt54PRjw97pPk35grV4ZQX89RjgVfNo/jFqloY0PCew+1qnoHgTX9+GYLfv/aa84lb3d7l/3rA4
BrjrzN6DMPisTP1XL2KgqZ64JzE27hSwPVIZ632AjwFSiS8TXYl3Nsfqvs6u6S78dV3w/sX5UEWO
x92uhpPRQbJLIXmD1y7AiKJl8AlYgjZQImnNK5+79rbFgdFqVa40t7ZeU4gGW1G2QFcCfx8n9bnq
/ZvEVvmmxaEBwFQ2jek3n8IMcCKIkOnYtd304/KeXVsTi1Oh7+uy8QrdehWW3e9HFBkCozT2XRHf
4obLz1/e+YlvTJZZgI/q4CzDJq2a8qMrG0vcNgvLxLIGYWvo0+S+gsNpkA6oMsoKQbWJNGPcZx7Q
48sj9dfzEwSI9+/dIwGqeuB//KcgAYo1jiEV9sIK4lv6NTx+cQ60suexNAheK+Dq22HSftDiMPdh
a2ZXrp+1D1hsf7QazS6K4RsFSiRvI1Hwe6VF7S2atPz+xdaPvVgPgXiPzzAxgD0EfQtHSUdIYLxy
5q/9/Pnvf55eRp7mucq81xRqwrtm9NpjpWT4+fLsruzlZZ2+pSiSuk2mTtCq7JJq5Cy9N6LHCSaP
krRZXK17/rVSxUAt9jP0MjvxTU87BzmOTaOgBGMV9t4A17sZdWoIjhaqzVAaW9cqbhKT5aWLbe63
o+cnQeO+DlHdDS916VHAFwIpgsPl8Vu5xpbpeBKmkHmdIX0Fu0BJpOw/uEFKn65DQ1hJ56zLawr+
K+O3zM1V4sksG/TgXOUzYztFfCPrPgQGKp6eicrsBItqyOv3E3f3lZ2zckguM3agYR0kipRXhrb4
hItU9ASvT541eNZXtv/K6l5m7GiwTDEA4gSyQF2+eDKHpwIb8soHrD19sfWF1/aQMozwSXBgmfuq
i2l6NY2NrsHl6V/ZPvpi92fwYhLcH61XJ27sXeLV3S6DU7lVpQa5eripZmWYS+ceBzEJ9mfsvXog
jt9xHDjvRi2/Jgu7Ns2L+9xqPVBY0dCcjKpU5PBYXDxYdcDOBzTlaneXh2ptLhb7XwJ/ClMf5Lrh
iojmqepxJ95XfoKewOU3rE3GYrO3SCb0bhPBtwZyu69G53sM6QNFGUPQR70Gklj7jsXFrsDZI5oT
RM9hABDa8Ovkza8xGrn8DStzsUzmpTU4cKfd4CmeQqsTWwnCuXA3YeJlnn4PJgs23OU3zff3f5Iy
w1xm9mFoCEegQ/DE7Ku70Pfft95ZCcRdfh/JQlDaBxz/cvltK6MmFtc8sj+5NrRt9mQkEpGS2JjZ
1yb0mOLK5K8N3GKrY1iDkpHT9ie+xOTo9Y+hUwLn6tGuu+0TFns9pSA0OOhePTk+jK0csOO5Rh7n
totkmeIbGC6UJIrIC0hQEvN0yLB/6kE0bJThf4a+fr7tMxa7vbcqy/NE0z6hF6K2XpRCfBa0Wy4/
fW1VLXd50g6Q67Tiaf4CBwrp5ndBM1Fv8MKHjRyLg13cZHnCEl5s+CB1YfZ5ZfsJYzWY587APXVq
RO27V2Kvta9Z7HXPkjUiGEHzJGPMHqyBSAU+6WY022IPwF3dYTH7nCijvLKI/96iMoxlgl/RMgiT
uFYnSCHOHqWebNe2gToCm9qC/6n3IwzvfYja0x4NMLmNOpCrl2du9d2LQD+uoxgdrSp+Alt/HvV8
G2hYEFkZ/CQnp8/QWtMj3BG5rREa2mnVVdvhv48y8tr/jnDztrZy6q/Rk2U479I60rdO5r3Iua0R
64hmDiNsJptg58YPXRwVqmgEJmSWekyTUXzFGSYrYNr7RZm+Vi3A6VM+AVnfl7bhAFXKhaP6A/Iw
NYD9yEU67dYBXxwoI0YoiaENiiUbj4cB8YRdaui/Ali6SEueLUsL96NKxh04AblzM//KKvt7zGr4
8xn9R0ZhtChBiGmMnmRf+w/99JJ77tnx4LD/virRD9tdHum/X8iGvzhqKtdvPCttuk+NmqJz5NTV
YcwI97k+ix8D2PH95ff8/ew3/MWhE4AsEpVed6+VrQC44Gx6B036XVf4N9mMsi+XJ02DWOwUVuWj
shvou03vBV8aB1bI5Q/4++1o+ItzxoG4kDkiqU7gDyo73Tua4clNbis9uSYBvbLJlhrTlpmLodXa
4CzL0sK0o92qcEA2Z6TiCptnO6Xy3Om5d9uULBWngfwrw7GN+iTsyI7fC1MrzHs81+3mS916nXkl
+/57UmR4i6ODRpDQ8THInxyzvg/Q6tnK7h9CDASCILX9Pj10YDD1HNZcnqqVNb3Uoob0X2A8UBeP
Rm7rGoIU9ZSkEI+LEivRTZWiWnZCgrZPxxs/cXFKBIgVdchNdZ8Cx/xieKb7zStR72HNw7ZG59au
uo+DbcOsLoYbYx3DWxwRwg+t0BmEfKraorYOokSL5U6vJ+vr5VFcOYKWgtWWFXqNXsEzVTUwZqUH
2wpl6WNgExs24sEuPOfu8ptWtpa3OBtGLH3SvIizp9Fps5fAQBKyKPwftz18cSzESMJ3hWMkj6nh
wFlXVWi4d5MxwEG9/IKVk81bHAwKhTGTNDKDihtE9ims8ix5lDRUTNoZsD2c8MqyXnnRUq86RelG
CZ1hahPXS7cxK05sRlx+T7amd/eXv2alTm4sRasRpUKWwWrkqe9hA0l/CnZxO8GvF/2HULF/CH5A
FeWi3wezT6tsXhpZv9e6az4cK6vBXZwX2gjNs0hq97vpA6Ce4jQ64DV0zUNzbRCXgYVde2PbFPmn
0Bo0VgNMkhaKwHsQf/L18hCuHHju4jRwCltRbki1s+Mj4RwHzdsM+soJqY2wvu+BjSMwn1OACq9F
C2tDNv/9j2ghT7xotA3X+e4EkaXuHUtq4S4d877/fPmT1kZtESUYPf0UmOjBOddj1EoNGo9Pym8J
txIFCuXyS9bGbXEMQFs3O2vKg3M4eD5CdSWiairetIpwpLenX0gZPhpNiPqX9fPyG9c+a3E2+LpT
xwNqCm8IPPb7CRA3gh4Gobzba1dS+LWPWpwOoYhiezAs7Zw3WO7MzgXYbCCuls53n+Gc21Ic9CZ9
RvQxujKOa1t4KZFtKQuqp16PP/KgCh/jEeh1LiJ5CDUg68iEIpgbACaPyz44aH1uIAAezoxp/5s7
g6cvj+3KmnQWqUoApdeMk3xE1daWn5BUY/Is9yYMsAHJ+N8rPlSw1Fonj95GR7V3FNyLvZXGzabA
3uLKB6wsjqWYto0QVJH4ffQWEafGsBYPjQs6QQ1BeWVtrL1h/vsf23Z0il4MyVCcvVhWB6jR40M+
gC1vmq7YX56FlZByqaSNTq/bRWXonmVHtSWIC46e/g51LDJkCcxCodB68zm05Or1tjLRhTOiN6Uj
f4ocY/khMW6DRzHni/Oht2MSCEvVZws5N5Sd0Q5UJLoR/uG3DdbiOEDZpPSpbrtnZSIXMwXvMejI
/n+cvMm+H2zx+D9s07XZX5wMjjvJDM3AEjUfeLH5fIU7itnXnKS4soRX9uCSudd2WtqNg9acZZXJ
+5bCGOoAcLF/XR6vlS9YcvfGCEccOw3VOVUUoqmxd+8Nab8MrLkrMejK8l0S+AIxROFUCO9sDDN9
snVf0D5+yyO/2Y6gtH9nRMNc7rn8QWvjtQgO3GyW20zl9Npo8NZPIusGOkahHN3oSmywNmTz3//Y
8kZOCbEBuvb/sQGR+y6P+nHfVM7LbZ8wf9ofL1CuzNLQlv45jDQdRprp3U86ulKXn7728xdxQI8s
Z25VU34Gg5rHh1wr2SAIvaJxjfEYGt6XX7M2D4udzlVYuI5ZjOfRNb8gAtJv4abf1nAyltw9D5HI
JHTUeK6S5AfKWeMGOMa1I2ReKf+t2Bv2YlN7k4bQszaO52DEwxs5igLxosw5j2ErUU27muKujNCS
sNci1dvaqT+clS41H1KPb/5KVWFcqb+tPX5xeXtpaqcaFg9vgwVbKDUAQw5X7SNWEsslTU9ZaKvH
xHpn5XMfVYg2bVAnk+9CCV6q4J6qvavEjpUFu6TsYXVS9UNpNWdkyLsHazLA2pgYZGih6D9dXqxr
r5j//seOSxvWkq3qnlcUCh2fOABZmKLaPnwsO02WL7e9Zp6qP14TTHYZ5n5cfzI0ZsKLaZluGgMv
C+qTxdvld6xN+2J7B2UQa3DrR4TZOvlOIiP02lRef7jt6YtdbZRVjYiWbM9ypj1UnnMe4qvm5ysb
7z80NMQ24FZk3RkhNxqLxiwpN9+mUYRyXTJB07z8EWuzvdjgc5JiGanXnqvA/tmPVHOsrvlKceca
pmrlQ5bcM7TG7BKJrPANs3Lgg3Wntm5pIgZixCco/ld6mCszvUQP5qJEogMhjzNKrrNEqL+xY/v7
5SFae/YiNsfgXu89rePZWW9QHaf9kQ4kvZefvhISLJGCKY4jid0a+T/zL7di+yHJjYOWWu9+v2jy
uq9VIW5yMzWMJWgw6PUM5fi0IuTE6NiYk7bAz75d/pK1cZr//seOdnJLmDCAzFOla/1BTL390a/9
axnS2tMXe9lokHOscYI+y1pHD0fJQQ93tcxuA1WB2/n3r09RiKnb1iu/e5ylpxDVs2ezQQPs8tis
pM3mIhQXHAxJVPTld7wPZs1T3AkcHYUifRhL5641Crc5eaJDKTro0CvtqZYHU+BtTM9tgtvmZ+nz
a2Gi0pRNZbzGKEpD2gqcXZNAqrr8hSvzs2wmY+KMUpIX248IKJb5Vtka1ZRS1cgNXX7B2hAuTiqz
D1LHbOv0nzLUASENRX6nnJd8aD8mfTQ8pmWF5qGIX/Acue1QWcId2wRtIz3x0n/Aw5kbbJ5jdP/o
Q17+npUBW4Ic09ZOolZZ7qOBO5S1pSiJeLDlVtXx8vNXwpIlylGOuRQQNd3H38qwbZg9/448KT8F
6Nw3H2+GKZDK/nvvOJHZNU3vTIhn+0c0kHrkYYfsxnFaxCOwSzSymFlRujSD9H2r661NT1qYN7lr
G8aSQOfAlYxjFKzOUoXNPgC8+caBX17bGCsX4H/gjrFIQqOZ2n90j+QLrXvESuf7O7H+j7Nra44T
57a/iCoBAsQrfbHdTju2Eyc980Ilkx4QIMQdxK8/i3wvHsVqTvGSmunMSOiypa29116LOdHgNuk2
d0QHO5I0L1wBObnPfUtyUGL1YG89TPHA18SSTQPRzrAR1SB9AXG0Z0C2RlAn4pLtXX9JHCNJ7wbk
4fa+NdmFZueSWukELusCbzJ/Ds4J4lP90REFyIs3daCjGkWb+NAK5PxznCzk533vgTJ9tgmUbLZ1
oL02RNtTcPqS4pkn0n9oqZ1889IsWEN5L/P9wZvsD/wiMlW22yF4TMaA23/JAZobV96AOu8+9QpX
7se5D+L72aWjdeZVZv09QQuoP4rAdb4n45Amx7Kk9VAhXWCDPG/kiT2DDGmu8c+5TzlkYjroes6I
9YJybg5kf0YZRlHdxakAy6fjKHBEDyjRKs8eZxQnfAUCrfSzgwAwOxIKjuGz8ILMv0C6ZkkbsbAM
8V8hsAGVEuD+Gjzic1ZV9xSFN/mxhiha+wJzGNnemW2aXyWmEL5JC1ZKD8GLIYl/Whl4/NeAJ4at
rNdV0qJj4SzD/NkBIdDXuvmtR5R/BTW+fBuD4e32PjDBW3So5iLYBjU0bv3TVQWE+VowXzdT98WD
al6UIh6wA1q03U2WCndhCMmcLlwrdTG49Tp6c1RDjjoMDFCWufc/hxgMjsOpWiKlt0dnmkPNIRMp
63JLBCkIKv1Xu0MpVTXJ+EBAZHnkoGXd2I3z37slbMFEXY6Yw8BqwFy4gJJslBr6HJX6MhFreQ3T
aLTDzZ9Ah5o6cnpshj4DoZz8BJIMZASn5CAoXTl5DFfy733yzkMuGCLk0k7jf+Ywvg/BrRd1o7sr
mu4pDAVeFWG5AiIzLL8O6RwBPAcj2wSThMWxwyitKv/Maj7mL2D+59AGvL0HDGe1DuhsuzQZBTjg
H/OZTbsqTqBnRsj3bY0vs/hutia7bQbP4vnPWUnIEjjgbH/yZM9+bWt+2QnvmqfVREUQO/xNpamq
UEY8OvahBzX2yrPxQ38VdZ7aPVZyXmZ8csSlS7xPdS4fM1da3wMIeO5xst43shmPaYfILw3ttXjm
h+the3qmTLYo/UJ5S/gQp9P4ylrRfLLrNd4PU+PataZybkHwxQ0fhA2i7jx33H+nwZ5W3FVT69pq
29C5g8jIhOniRLS4ZOq++qvPMbFrh76pB23BUW8dV3QcikvqOuAhVr1XjhGvQW67YUNh8hdjfLeh
kKtuZ5BhFxfQpkIYoo3LZniBnsKwrWjc05NfsZXXTcu5uJC6sr/MwaTewCWK9VBltXJwfHgMYgza
od7GQVOlqVNcOjCj813ROuIVNNz9W8orau096rCvt2frwyMKPWnnui8qgmJsOzmrVEHRSAB6ecIT
ws1A7rIQnd3uZdmbf/hK6EU71gWeinUFGcPLAPWwyErkp4KiKNL25u9+WP8E8/EBvEUrFm/aYJrF
A0EKDu6qEBdIrjc7FJkOJ7eY4v3toRha15NfAKlWPUTNoNBXcvtUL5IyvBDtxtY14yZjsTB3u8mZ
W623byHUuAdfG9+2DHrei3kDoJ4ggjsjmvyLTeCy8D2EPVoQB9BqeIF86FsQrwIGDJtYJ6xElUfa
jV5dXGLaQ0RxOWNTAU2YsEDBYj5xa8tLBXIVmsH3ReXPGSTW/tcPUcFCKrtWe2WwD2/ZBu9OE+VY
jV33WX5R5fiEMJC/hxhc9xlA2mrL/YrP12ydFIGbMvhXFyB/EWcGH+O3jGLdb29X0/dr9l3bEK0P
UeN/gTRQfV/kkA4s4YHer3PBmQxCs+2sY3j/gFnwAqk79pS1fjfdB7Yv/MO2EWjmDE3G2et6mZ6z
jLruEd6tn70MHXirj2XfQmzmdjeGYeiprxbqgV3e4dpgTd4A7K8QeajsRYRlW/uaZbdlArGpMisv
lI7pCxpG0lzMo/pnW/PavQ11KkSQXRk/OHRJfA2oAYd+yabkpg3Ozv9aQV6iEpWGYXbBc8Py9yik
R6FAAv697Hj78w1nBdVsOAbqcGIo0bsIqRJojkEy13bE/AR9hhd4IsU2W9NZF0kNbY6mg62NwqNv
ogqD6lopO84v24ah2TJKgj1ou+X84neodOXYVPtpKIsHZhXjQ+5UqLPd1pFu1qSC25GO/BJPdbaL
oWwLBRZoB8+FXezA5UTfbvdjsgrNuFXRz+B9y6BrV4HBPMnn+EcAup8VmzOtumba1Cpcd6Iuv5DQ
/hcaxKEVQW/8NcNltLPhsbUrs2UYhZ78avByxTPfx/Zty7RetCYR7gjjETT9t6fJ8MjQ817zmIOG
H+rNF3seinHH3aF/Lqux/pyRwvq7Clrne2BD73oPybDxQHDEbDN7nUtD5bMoFBQ0L3Iq3L9aiyTf
wEayVuNqmjfN7H3hQJoBij2XFkV7n1ybxDaEraS43p61xbg/8Ar1NFgVj0WGtSguXjnJp1bl4uRA
iGAn46HbbetiGdm767vt/aoS/Rw+OArJFlF6f3PESCPQMv683YFhC+ssjPbAB+V0Mb9AWP7iMOgm
gfLD/j6oRTXNWS3WN62EZu+oNwkHd7DSy8JLmhcVuxs8qVYcKNM6aEYO1eputgIIY8gR3GklDsVj
0/uv0JlZyz6betAMnSReMkIzNb2wlBYHv1POHgm2fD/TqjpsWgg9S8QgQADAfMsvbRqfVUjYG2kW
MANEHPekKxu+v92PYSX0fFEiIPeu2iZ8IHP8q61StZsnwNe3Na7d4hQMt2A7idNLLUb/pQW/gA3d
dCRGVszB9PGaQScdEoHM9XBO0RQ6Sr3dQLM7zsMv2z5/Wf531tbP0PvBWqcXH7iez0Was8uI0EGy
8vUGNilPTxGBPQIlEaoZzrxV/FPv8l8JQcksVIYhE41czog0TkRkWXyCIEoWWWRE6nON8Ms0d+5/
BwdJeTuBLDq/eGHiP8cEWiK7OnU2FYLBVdYsHJodIu6SEodh3lXhXTn3TfepQlZsXJk90/drVu5D
rAAaY1h71XrTfRI2st51sw0yjtuLv+zRD05znQ9DJapH+/CtxOjlbyXeG6AsKV99hXjhKETxFob0
1+2uDEPRU0cQbqeZO6f5hckyLFEquijRhz1UhG63/3HGwPZ0+gvhuzEUrhCvcHr5DfHUz5BcfJ5s
SKQEnCioxJI7RGI+2QtdyuYdpmeUUAxhu0Xt4S7JvOLBsuvqK0Kv/SYQIQalGT901wNfgRT8QlAn
fVLgr9g5/iB3EJkbj4SzNSiN4bDX0y091IxdCmmri5PVJ54sTyjoGn9GBSD0QW8vkGGv6XmVaahl
ag0julAjRQWeeEyVQCYa8BScAj4A3JA2h+zi7d5M202zfHdRCx7iLr30i8DfsbCkPT2wRkC1+HYH
hvDY74qLd+emA41ct5ZT8wkoeqgMg1sLEpfB40i/JAno7KFh0j+WXU1XrkrT7GknAWdjmiQhrsrO
mqydJbozad3qzBrwPiyU4VmJkoHbIzMd2XquZYbad1iXo7gECIhHc+78CMP+JXXEV0/GTuRX5bca
9KoRjhjAcp3TWFnbDgk9+QIx8C5niZtenIq2TxBP82MEHFW/0rxhEvWcC1UuWSSvxYV2uIJwaYvI
B8v+HorpPxQy2xDLjteqqQ0b8A8KjTJpPGLX4gLVq09TIfkeMYq13WBqXDsW1IyABBhixcWv5V9t
CwxlVXpk287WwU7Q/fWk5SlQWmQxePCGA0pSeCSBTkPi9zFI/E9FFxy37bU/sE8l1CB6WtanUfkP
dBihnuj3X6C0MEIAE3vMD+zdHKSf7R5J7YypHzbUh273bZpE7YgggiaxG6rikjshlHdlEQuICeZ0
XDFZwwNT59FUAuy6WRUjOlXb/3JSnRz+4gh6Hcv+AiWSBJzmNJp6d83VMo1HOyKCGGLIreX+rz97
mtkeqmtrFXmm61WnzYRacZIp0ReXoms+lbhMSYniNZqTfysrZ7vOsz9XqLs6VkyeIPzarWzGZUf/
6aEgXvVfD67nc0uGxGEg+YXXw+PgSKGauXcsnEydWzQrjtbH9x8N9Uif15ZiAiXiE0ME47ltIKr2
OeOg6kUNTkOt+y07jurUGXGVDlley/A8ClhXA5Ai1PvWKnxMM6WdCRCe76AyK9kDB/aZ7aEDntwD
19tCDRLenNOR8HnbKJY5fHfzxW3ZCAfEJue6Z+DNGuX4CqFgvmI1H+9iaHH+t3UIz9IBTKniApVH
67UBtGg6Lrooan/7600rrVn9GICjaeQTexjr9G8KCd29s0g6woNfe22aenD+OwJIt8zIChTxmUDq
ctjVGYOXw4dpeC6lvcaSapomzdh9FKy6pWMVCPPE9rwrAl+c68Xn2WgQ2utfQkq3Hxxw1UqZfOeE
2fs2HN5sFm6THKJ/MFxAWaUvVBw85DE0N6kTnmkZhPf/j4e5wSB0UoskngYXkd3gnHcBzg+QuQLf
mjwwL/4rk+rH7e1k6mRxNd4Zg0RZT5zWEDFy2ZRFyDAlUT9Wlzr03YMdrp5PhuXWeSyU8kBY29r9
k1DdTxFD8yLYfHIwzaBJWtl0RNnCAxnK7MIhIPwdtIT1l1qIRfNc5fXaGWW4RegfTBUxTzLUG4iL
ZamXJq/blzYeYyCQUT0RdLyKcuSWvzSDys6xyH9xv1mJ8psmUDN7CkgJuK6q4Um2cfhCOmReoDZe
QV399j4wta8ZPUJlUDp2Gv8M9c4JQUtUqztduiYcYmpds3Y5M95C3LP9icdMl0fE6Yq/OPRAVy5Z
U/OasYumdlqoGw9PAKC3gDYW8Ev8oj5umhqdrKJv3XokhT88tWD/2kHLFGK4YFReKwz92KmnOksF
a5WYZz8Zn8YeXAFw5cAq0zvFXcu9B7yT0mj70a4TUnA3paocyvbJKSEvBuHkI2+GJJpl2W6crOWc
eXeeqNDv48HtxieERO/bPOGnuR+tFXIaw2Gl01EkeJOAXGUiZwWN6T1h4O7ihKhDPPTt03p83bCd
guX3d2NAGbZUuTM3T04dxt+dckr5PrBRl3h3e0MZLthAs2Ww7NU07al9jmvW/iRA5EIYZhRfhjRf
o/A3vIFpoNkzCJ6yfJCJfW4Z4cPwOS+UGz/akNzt7ciew4GBuQFUP879SHEmu0egi3oJvC6xBsZP
NMzBkh5ZoeeuLZ5p1NoZEM8T6yzV2GeHsWcoGpY71JCGXxp/bFfuMtO6aceAtFWTQZDCPpPS7vYi
dOVz6q1yZRpa1wF2ReKGKMNDAJCPTv2QjHG883m59j4xta458P00skYOQj2N1WQ9Fg6I77wAT/vb
O87UunbL03wC6y3oIy/UaqtDy2r3wVpe3dta12y+boi0RFX4P6E0Ne2y2Q3uU1HTlW833bk6uM5G
CD6OBwFwHYKixPFee3BmfPM6n0VOQoOoBFWdAF3hEZzP1Wkep5/bhrVM5rtjoPVVzIXPsWHLxnrN
c+J+VqP9/XbjBmvQ0XayaiBtrXDGcLBmXEDr/JbEwfzY+5AG29aDdgKMlMD+J99/6P3hC0H18B2K
s+Ko5M7aOfZxgIDqCDtQPrhlkYXWjxRQu2M2lI98sh8blLjghIEaBYKKv6ygeCSk2rgkmoU71ENk
P6gcMLw1ih1iT/rJY+rUzZonYbhhdKQdn20e2o1Dzr+9ej76X2k7NxfHTX7Ng9pUZ21TnW1iRKoK
+YMMh3NRqS9JH49fofIONZpGIEWy7QWkA+8c34LTbXfkDKoU6M0vTyCeu+QBqorD8+0tZjhWdLSd
bMs2TJhLztQa3/oBIY0CHESHbY0vlvPO/EiTdajMYt2ZtaD2QyEJokFR4FjhSjDDsHt1lN3AxyFO
3DG/JA2qsSa3kKB/4L9i2f5UaeJGiWWJaCbeI1hMxMY10W7+OrTyzuPYXlIg6/17TWhT0oPttvaK
c2FaE83sZeyVibJ7cvYpTV9r37HOMl9luDccWzrjhF+oOnP7uDvjnKK/OPPCZ8iBpMFuSqtt2sdU
J57wO4jblB1GANaiPur99ix9uYZNNEyPDrkTo5pkD/jjmYfC+RtcqyBgLRWTamX6DQeILg6NEj8o
Eaeu/+AEYCNWIaKjxKqtxzKc+zvLXo2Wmcah3eiokipKv6sI0ihD8Qnof/kSoKJoLdllal670hmU
zEH7SPyHuPbGnYM6n2PZTWtk4KbWddNOinLwwhKtD7F1VjU0MhCW975sOjg0wN3tNgz7nGqG6ijL
c4OA+w947tMop3Zx6GOw9BQQfY5ud2Hya6hmqWPcZ2ARn/jP0Sr/4VMqo9HKq6/OEqMqwSmxc62w
iaoaocMhtr1HN8Uft/s27VLNF2codJqFa3kPonNRFzi9/Q4k4in17+SJTRT8NqXaZZ20Rd0HQbqU
QSaQilOz/CcEo9br7SEY9pCOrwMzgijTeXb+d84hjWedQTG+xr5uuBx0cJ0zqcLqR0Uf2OQ/5Nb8
L7HFP4SN5Fhn8tQx+Smzu/rexd9sG45mz6oKbSSPifcQ+5m8R3bZeQKWRayQ4Bi2s840Ae1RQbKZ
8J95MQDZX8rY6qKsdPOv8yBWof6mJdHMms8OR3VFyn+iQq99QyLK+acADnHlvjaNYen1nT8Qx4Fy
uRV4D9AIGveIKJKIFtTfhS34um8vgqkLzepRB1bFWWt7D/BnypOEIlSH+yew96i7XQv3mMxeZ5uo
IfmNKOsySwRBDBsltVHTlbulPEKVzRj12Fxj3l3giY6foHn1bdvYNJNPergxckz8B7+ovrWBle58
KBA3A6TQtnWgmTtp2WQXk4/1iXF2gcz8W0xEtnMJQli3ezDsLx1uB4yPLEbSgikxd7KfAIWrIqq8
QKxUVxtWX0fZOTEdABcEOx5cDvZ7AKTOyl22MMJtG4Bm5NDskX5fupgi0U5h5Iu87KJpQKXK7faX
dj5INupkDF1QEybsPv8JIRKH7C2UsE7R4CThxQrT9o5NeRDsLKnebndnmrDl93cWmbN89F1Uzj7B
F+kjko8vxCXFwV6qbrb1oNm86jI/jPNZPlHWX+pxnHehmFSU2asOrWlPaSZPVE/SWgkAlBwEdxED
Sx46thp3Mc2Q898ZCt0MNCKIH16GeMn3pjG4Hwrbf0H6UXy/PUWmAWh2LVAGA35HEL8Kx0tfu6r6
J2hibwsNik11fB0DMSVoEEf5RJwqiySD+2rFq7Skhk/XIXWOB0wEn+r0kjeS3AdwgWocSsU2yiOb
6og6FhBH1kEGBDC0Ou5ZzwNAMEQsX2/PvMGJ0qFzsnMG0iPM/V2W0xvJ8Yiv/fLRsgCUrqzWOdzu
xTRJS+/vjMziToYaaJ99DxTln/Kis6LeS8O3ba1rJqyKkszDEIbfEwdFAtaYO8+jI9YEsj/c/hAQ
1YKaCWlyfyFtQf1XmH9GGq44QVfojXalOm74fvSgn6hDjDJkp0APkIBGcmYxXU/JNa2qDycfzWuT
D6Bnh/eiDQXUJvHniFeIbpDGXkMqmZrXZt8vuj6ZO4qvT5rprU57BVqmfm1uTLO/9Ppu5wA1MdrZ
5KH1UPTnNM3x7VI9Tfa2EA2mRzs8szj1xyRMpyRyAX0EVx2z0u6VgmdHrKHTTYPQTlBhSb/iWeFD
zJf6Dx4UKg4ALoLdxoHDv20PaSdo13YsQKk8uogZne7hJyN1DOf7cLt50wg0v6ik9pRA6dpNowHC
rDzqrPjcOpZ3nW2UCtzuw7CRdDBCwayZjSIL0qizQeGXt9Y5TUBTva11zYx7OTSdRRu0Xsf8V59Z
3p2blJu0O0ioi2rI1M0Cp2doHfAPRPNTKH9DiQBoxsQv6BpA2DRDmiXHIw9rO50An/WmYvpk9b73
7M5yU9oTg1gW/52ttYnogfypGAZhF682S+MsEqm3yoBm+nzNllnPGjZK18Emagf/kCoGApEGdfPb
VlgzZFUuQJNxoGnE0oIfyJh/JQ5Un7a1rtlw2Nbcg8I3Ph6Qnx8WA0a1GtK1OjiDfTHNfHMv85lo
Knw7rZ05SghyzhzqBItS9Yobapp9zYQnVtKqoy02T9XMHlC2JduBo28tEmRoXgcYxFNPeO0uB1Aw
AzLKY4Tqid9vgkKRUAcY9KSRVpfY8S/EE2TUQBo1Knorj+q0WwvoGdZAxxVIBB4z3/XiX4WaOuTK
4+wYKJndUSAZtt30gWbAbt1ZvO+R84+ctniuULhwV6spWwkumJZAs9+aq1Yop8EmgnThJ1GAzZrO
1trT+MN3GVZAs143cHurC3q0vgjRQ2jpnLT0sbegqTPO5Z3wNwX/0ZFmxwm45sIu+X1Sq5Ifw2FK
76AqMK5cM6Zl1gy5BmSH5EThKkOJkP8JrwN5xMEtjyANXrmMTV1o1sxQTWHnZT+e1IjLoI/p3yQR
QzSDb2hlEKal1ow5oBkYKdoYg/AlNipKH/J2T+Kqet102uk4gWQMlO2CBe4XtJm+jhlqMkFethbI
M3y8LkVR5sPscUhi4B6w4GORpJ36yCmKZs0l/TDwSUJdjYJOQzdAXYqeZMXvZaoiYJ/uGM0OIx+O
w/y1wr8GwVodwGK8fwQs0Jtm1CwJRqRIUgyHdWCl7ZPwOczT7gcy7s5hrC1vJd5tmjbNvGk7MEWo
Qj/ETfN95YB2iablWpWTqfnl93e3P4lrG0KXy+nRNngnKwvUiBXggPttO0qzalTpCJQsx8MJrL61
2sVgrvsLZSBjvO160/l4HJXHdlsV+Pwig62hiLw45D1qG29/vsGkdZiAaMLWdxpFT2Ru/GfR2/mb
yKvOPQQM2t93tzsxLYFm1TyGuwu14hF1GLT9kVO3gKBGW6qVKIthDDouIE/n2mftMJx4N0FQo+0v
DojpjtCM+Lrp+3VIQJ51dejNwjnJIQh3SYIaX2hebqq2Jii60zZom/tp0XbjyU+GL0yidjj2APmd
Vsk6TPOjG3JYgXMCj/GTo0AQ2s7jzKMqWUJ1kMr9sm2KNCPGYsZhlpLhJFB3fXDyoNjJaVOkCzOk
mbDMO9dvSjWckth/dQqXRKkv/rr94abJ0eyX9WnKm2yKj23l9newNHYHZthXL+s2BX7x9drFrJzK
TnvbQQ98PKJMJ+bDfV2Jb46HyEXqrdxsy3vvg9NaT/5Lf5gtt02WYipcDo2Tf0YB9KdSDAcnmO/q
Jjg2c7rNIdNBAF6OV7jlcPRly+zQdOxrYIXH2+thOCt0DEAgIAxXj5aC8PGEVBK02RC6yKctuTYS
6ggA5gM1FPN6TiMJfCByVPG9Dx8m8qAZefv7De6krjpBegicdkA7plFjqxdBh3uLFMc6z1/9oX7I
Wu9wux/DvtUZeFqvypxOjhiJBcb1nZepcZfXSLmVAhWit/swrYVm1KUoBzDzSeuXYs14oFVfnzqr
Li+3WzeNQLPqWlSOpA3EZyMpZnKIy7G9S4fWeh0Hf5troSMFqG+5YpIMk9RUHjl4IVQOkhTp29sj
MNicDhIQBdhjiDOh+druD8KxgOLiL9Biuw/aEgpLlfc4Qkr3dmemxdCcb6gHQnGnc9AZwsHgKhog
bevPq6xapn2r3dG4MRehx8H6RScIFoYk6492DZXeMRnfIJnqPNt42d0eiaErHR3g5T1wRXOIhR+K
nryB56WIuiSd9iArdnYDarmPCQSrVgzF1NuyeO/8P9cPYqWKGL3NKrunKvk79fPDcsZPjnsA/HHl
cWRYH515J02GbhxlnScRkeQqYTu7IdsaRNRBAkulWoo/0HrXK2sHucxqZ9O1h53B1deJd/wipkHn
WelVTD4BM5+geUTTLv2KtEC9x8bLN1XgkdDVjL4fMkptMSfXpCfuAxTnxRxBzQjwytt7y7QK2nXO
J+Cnc1B7n/I0+wy+HST2StxTtxs3nFg6OqAfiNs2WZJeEZOL76oelCJ5CnnasB6DbVauC1JwMlDZ
Uvhq48jaU8zS+aka6VoVr2kAmpHHFrXcoJ7SKwNpyo7XtbdXVZ5Hjbemqmo4EnUYAK1J77oKJxWU
vb3vZebuYjk8ze7wI6yDr51XfrNRpXx7OQxrrWMC5sBZwjZ+ck1VWz/gxOVfpFtuwjCRUNdpUGlR
xXkhYcF1xUmdgOQjmaswmmMr9LcF73VMAM183078gZzisnocO8h2Te2q32manmUTvDv44J4NwLIo
daoL6OqCWx2RIR8hzG2TrxlyPdRslhOC3MgR9HdjEPIvVpKT+9utGzaqLs7AisCacBmAnJL1YBrz
OUWBtgxc8APbqNBZc3BM3Tj/nSIoiSiS0jK7tgIKaqDhPsYQHTiVAMscbg/EtAjarU2g7JnIsiuv
PYUua192zmGY8rWSR1Prmj2TtkKYTPXZtW4GELADbfowtKviOIbWdQgAs4kHaRdSXlU/F/spcNWL
n1nliqNvmHsdANCmCZOQZ7dPgiTOXvSAJBX292ns1yIzhktNhwA4uTs2XcLya7co9jSI0zw2Pn30
F4h9WEiQG99eYtNAlv7f2ZkfVOBgrnP7lLTYRHJCtTpuNATzR2vbG1Un0KE24nxUWeTUO6o8MDCC
3Seue/LC1lm5dkxj0KzZkkOXdUFRXBdaji6M/V2j7H/DKdmkvQH2Ru1ehnyu61lhLq94tMgfolNu
fRcoCBeu2JlpAJol14PDvCQJyquAssqeA/9xCGoZ37GyFtscvN/VfO/WmedzhZqdtrhSKe/mqYkP
/48cx29+wA/e778Rie9az+2icWafTiegYuAAuxLp+iwqIBaC0F+S5ykMpQSa6LVusqLIohGaoerk
1kHXVAduAxvlHMBH1ube3RiySuB/4jxBvSrgxHH9Y+jzan7ykE1H7pxkdgtSb0EuCVQhgB0qhOdW
ezt0hPUXn1Ff4fSF9ZoRUJdebKAgbHkicAfTOydXAyqI0tqbPHawuB0C6Smc0a6+Ftk89WEkmg7V
Xl0TBvbKi9qwtDrZTc+zVgydLK+86L0dSoAcSGpCTrOTrbeytKYuNBPug6pua6u0T4r3/kG5XmpF
pU2rM+Z3ayZRp77xujF0EkWG6wyWgP3oxt9KBS7324eQ4azWqW5UWQ6+9DL71PfjU89B4A2lp3Kl
cdP0aMabBxDZLgdh/847oK4sjnyCWEawSsTy+0r5YPfrdDZuIC0iSF0AAxaq/KXm4TNJJ3LMiu5c
J3zY9dhve3cRBRi8aoq8ek4eVDXMO8tPP5cC4yWDtSNZzg524e/dwXtti0GdwF3M9ren2DQL2lXO
S7DeYCMO16ns46iaJnYHibAkGqDHs5LqN3Wh3eex7zaDtHpxpYH1rQkHP8qgTx+BEHzNbfu4B6ZT
3ky2mhrodPdXiFIlT1zAfK059U9DG6x18fG9y3RgGRMF9JsKKa/9UEyPXlI+epbDHgOU5u9EvI0D
i4Q6nZfq1VSEc2OfuChefcATo7ZcqwE0WZMWM+BFPYVStfm1tbAdIb1JfQigZiim2oLdJEyHxjEg
7wKZLNIKo3yOl2dqWK0Ccz/+eqYD4xzXqUoLdeXXNsggfOsB6N05q6Uxph20/P7uoqJNRwFKJP2V
DgDl0o5/phmQ2InPNh3GTCfpCQZRQxY77q8ocnKX2v6nYqzbnSr7be94pkPjYpBztWPtwLGtA/Zm
lYHzPRQpFtqiBaBNt4+Lj+NOLNQ8Epa3ara7SV7zRdPTj4MeyCDhn5DhBpbZ776EE+l/3e7LtOLa
0UQt1pMEfHDXiTbssQISj+zgYo3BYVv7+rk0JJ7nWJAzaxQPqj2KF6d/5qxyN/m3TEfIgX3SzWLW
ltfJdh/TNC4ghBb+Sh1c8re/37BndbYe6sgyy3hRXpdCDhqCD8aHEFe0NRTBdJwcHwitAtqKa8a8
8s7zCHlIBru4u/35huXVCXrsOm3zPlbiKjsSRBBNLg9TEq8JmIQw3D/vXvYHPC4OxoaHuCsZGXHz
Vo8iBdpSNA9+lr3KynsAssBV23JHTCfpUekgUjyDm+tvtdOK87/L1v26bZ40P6UlKPD0ByyzV5av
gZv/Yn6wYmGmHaRZM2fQcJzaSVwDcDP8hon6AmXBxZCv0fCYetBsGFENZAkb3lxF7ss9qZHFHkBS
HTSb2KQIY5oRJ7JuFLzZ5orSps+gOHn1xu4J1HvfLY+u+C+GjaqD5RgDZVXDnfqK+swOdDkJwVvD
25YBYX9g5WxHinGa+6uDwqzvfh6qlzlR9Zfbm8cw/zpMbvKcjoaJV1/5MHKIuvjfgBUbd36crCFR
DIamo+SAnALlP26Dq5Va97jjLkXR3sPxOvdtfw9ezF+T2/0/0FqmxVgG+u6inueqAkuGJ655kE2f
5wqpacicjlW68iowtb/8/q59v5H+JFVfX2W48Jbg/tzltsVWjmxT65ot+yDunVmTSJwTVnaAFrqd
70IJrdONX68ZNJtQXJHEWXmVuGocijcvCtjW7n7Tx2u2XJOwie20UydeLBKW3PoGMY41RKppo2p2
XBE2Z0gElte5pPkO/PBkl4/FPwi6021zr6PkuraUeTHT+jrlnbyP5/y1Sf1N5IKE6Si5xAaRqKwH
POcn1Cb0ENi8g4bo2lPVMPM6RA6v34nMpKivduiXP6esBBWbCy6jjTOjBQrGzM9I1jTlNS35W59C
5by1s026VZgZzWDV5LaB60zdNXAhihb0ubwLu2ZNSdM0M8vv78w1JkmXqDSor8r2rmNHTyhzW/Hf
DK6uzpdTW7UKehXWV5HIv3panZYUOKhVXwJZPecWX0kKmLrRTJaUIapBXFFf6xkSAn5Kv6Pi6kJ8
cPzTHGpl3pqismmqdPOde28axsLhEQ/5rzFHLDSqwC6+hoo3ta9ZMAPbdmDxhB1zt2mPzOvI0eX2
Wnm8oXUdDueIpg8DBSEjhKLJY9MW4ixTau9vX5Om1rWn8cRrMnq9V1zhRVdtNKBmFhnvrNuGtWM6
Gq7PAzLUSdZcWUtScRYEjGyP6RTmL9u+X7PgeK7YUElQ/fLUbQ++TMH8UZB/bzdu2KG68hx0Eoep
tZXz6JfBV8GL44L14v9H2pdsR6oD2/7QYy3RCTElO9tpO10uO6vKE5arE50QIEDA19/NeRMfHZPc
l2/igQcp1EQoFLFj77z5OTNNz+jcy8Ms7cH8/w+mnNmF5BJtjH8KUJoAph7GkGeEsPyqdMPSAMbl
yzyGUK6sx7tx9P6A4fQ3MstrcLjPfpuG/xGlRxkg5ZAQz89oO0SPQ2JZk9qEVirf/98XZ/59w4u6
lS2sZqDhK6je7U1CYxWN6Zp09Gd37/zjxsr3jd+2waTEtgWq7qVVwCsHnSoObb1ygpZWx1h5a6rs
kfap2ApvyjdTiAx+5Nhx8Ou6xTFcaNsrxy4Lge+3gtuq6uUpa5x2Jak1uwDzITkvjuE2wcUpgbCu
xXZi9o0YOMQDYlFFLA7d3VhkW9fp3Ida9P72uskYbnSyuySbLIwHitl2Ly2nOeJSvUYjDLP5T/VT
NHEDjUex1X2+G0N5MzTXxFfzTxs+tGSVxzTrxTZFtyon9S93ZCunf+GAmkVP23KKzHem8FVXgXs3
SJ1EKNG4G+WpYSUG+pQkY/58w4UyXmV9U4ngp0SKySoPHrGCutxoZSfsyfdklvNN1ioCGV942rLm
m7Tkmeg2NQsqN9sPYnLpde7ENrPNkE5rgSJiOF1p3CfVhkPGbRPwUnRrWoefOXVQX5vJI127XqWT
sTsr1/6rJL33KQwelPRcl08F71fAhJ9bPqLgfzv1jvS0tOI6PfOUfxsnUe+rlF5Tu5i3zHCKUxkU
tCI4cX0dbgPm7i2+J767ciKWDp3hFXMa9GNK7GLrOaBt24W9lz2JZhqesqYj1nXWblaQJUrslR0C
iFDyIN8PWe5/GzI63V72JUtTMByjjXywTOOy2PLaw1EGdXxUTPEzpEJW7uzZOD5xjmb1uAJUlGs3
KbYV7c+eFbz0VH1pgIKI+HiNPN+8y4ZDzNtRStKJYiusNkNTtm8x0KDW05X7bJZcRAEZpKJP8ftB
6j9WILHdemOLzkvS6ZUYf8m5mDIqYA+xvcFi/Nx4qJNmO44naOVG6J0L5aaxi7QWxwA8DlW6zZOm
mGDxEon2TTd6ll9tcuAu2XVHzjbzrnBTQz8gOn8tQrwxHC/Lo9G7Rmh7diuGScrMp7rxy/Ct4e5x
5Omf+aervvt6+UB/7k4cs2pOAKjtBp55r54aKweqVPUUdJuQqIKcrxvBuAY827aTTAv2OqGdajMI
EX4tecyucoeOWS0X0MpwRN/zM9j0ZllqpOur9BrkIAzFrJZr4Phq1WfNOY5rEey0ree2f8gF7i8v
zYKxEyOKGwslB+UE+S9i5eiMoLmWhN+MCYF4G0rThVfclP44rsEIF43G8F6tTlsO1ur6vVTd41D5
QM2lNxUvdmldHnkwREFWPSXhU9UGK5nehViPGLEeGIxckoHB5V1QvDo4kYdBiyPl7Bade08qT27c
2ltB8S+tpuHW4pFQBv2U+p2M45FW0wOrm2Ngp1/HpF4Z4nNrsc2yeNgOgefjPJ+DBIXSVkIosM3T
6/ymbVZ7VSKorgc/fkVSYXgrRiuzvqq+nRHwGVpex5XC6dIkDIMUoN7oIGzCz8Qmf8GRVyH0W6UT
+fyCBK7n3+GJpN5I8yyxXlnvVvKJTBDTemnQjBr8rcaGrBHJLc1h/v+Hp61D0YDV6qo9547QCZT8
ZtHfwunoyhvlsxw8vK5Z+kVRIXGToLVeueMGjwE64yMxenIrRv8vQATxxpkkQNEMyDp0Rq7Jnf4D
3/7v7Q8g1b+nNfMehF7Zym086j6Jz8Lz4hO4WXK4NegIBOCSTCvZWOl2JH7WiC0IGTr9rofESn2E
ttpu7WPXVlPzJpJytH/qHgyjUQBSlO8qdxKLQ/TOVT6wXOiMz90byCn17HFwQicXW4gwjn0OyFhT
ih8h4wB27SynTOVww3rmpV8B8BmzIoqbjPK3AJoy8BbDFMp2Y+VNEtaR1XgUidpkpPGQr6FvFwLr
0PAhvGlkaekifZPgcSTdL5BcbCtLHliXof00WcFYL+244T08SJxaJA7p69x+lw5osVQ2/UciNOnH
SLlIvqF1cU/jtdfdwrTMavaYZZmfcCs7z/SUsUQTHtNfp6B4Yk2278Sw9vJZsEizkkqnTigFPoo3
UssD+gppKH409nVO12bGFUYH1PdlkodvccX2UDhpIqjC/fYFe5oSfg1qbY6BDLPQBQCJPNP+mQgQ
6v/BzTj6N4GNcsDKNbW0F8YRa9HiI12788/wK8/c64eoL8UTplZBe2t8EThxl2/8pYGMU0YtojxZ
+giGWHmfJR1eKLgPE6RLI69JiygBtvzySAse8j81Vof1Rd447BU3fhg5YD6PfOsqYWbsiFljBUso
KCpGl72G3fhoV8EtIocH6jor+/H5VW6bRdaK8tRrvVyfNRkPU5HTI4gE1A7sHuPeC/yVUZaWyLwI
advyPmzI2RGdtYHADdAw0n+7bv2Ni7DndlLgU/UZ6Y5w3/TNCJlhV68EIp/HVbbJRiL7eiD5NGKB
SghuU/c4O8XC1vs2tR57fzzwZs02FvyHyUdSy9GaZNANZ2cCIWiUxW0u0ogWuo2/hhAk8Q+XF2xp
SoaRh6NOWOW4+lxY/Va2wT0r5FNmDaeyD29mC+xUfeXGG+aeUsAeutobzqRGR2lJADbsp3glvFqa
h2HisQhrayis4cxYP/0OLDn8JH6i3SMTCnQPQwybpC7KjlE2AvK1MurCWTZrsWkIOR2tdfAWEDRq
BeCxAjfwKunpgj2axdgarBsQrK+8t5B1+zIYtiQPH5jovoOJ6O/l7V/wjGZFFl3DtOzHcjgPdXs7
N1xPjXieHwg2ASKuWOu7XrjmTbYS0NqWNsAn7tt8zc+ZuhzY4Qjs0N2hbOQh6+w3d/C9faXWHpFL
EzMcAau1R9tOkze0HDw6Pt3WUIFzR3E3T4x304r5LB2A+f8fImIgs4At64k+88ni29iT1gZApDVk
3NIBMK55b9Tx4MkmPIM9ADhja1N38jiU+jFNnJUJfCp3hDvFpDCJ3XgMy64Iz/YwRPMhg6rjdzvk
pz517xyOhZtpu30od0EWfO/E9UqsvzQ3wxvkCThM8grjqr7Z54RsFfHuuC+hzLi5fLaX9sZwCTpR
bZHqoj/3aXiWWQ3eLhJc06yJZTPruGrQQRIA2XkmjNBoZnRIZB5GZBjer/p6k9bEblQQWCAQPLe8
ICg4OeomVfY1HTnz589m8+Hc6tzyC0LT/mwXJQgWiHjhOTBnCCAvf/3C7pr6JpBiSixZ8vZcD/ke
hZrHGj2USvjPY8br6PIYC/tr1nPRiiu93AvUmXh1d0xyUjwjia5XUlwLLsukNUEHkQNyy5yd1eBt
K7/ciEYAlDq/SkZ366N8LNzqBwKA/XWzMWzdR8MdqDu64OxaRRWlBHAnwOd+Xv7xBW9ospzYnspK
6dvqPHj1GVpAf2bDZr5C3rT1/xeB9tKWGEY9ekVRJjFVb+lA38CLO25dMqxBYRdCIpPYhNGcOWNf
+2dZ+BBvzQG/+V5xi39zQmu4zmeYBCe2jR71Hpnfc11DhgmFE9CZx/rr5V1YWB2T34T0XR16lDdn
6Fe9ErvqN268qgyysDomtYmjNBtFLZqz7gmAZxWXt70uf5VxnG0vf/7SCLOtf/QZfCI6TkhzDhp0
9HQ2ZDdyDTZ8D90YVy6/eWtrSGwVhd+c3aHj+15L9cUnTn5dAGrIm/yfRpeQkwZB2jmBllARoW+2
njaj5PrP5QVacBkmoYmCztk4pE1zhqVFuE7fmW9FqSy3zIVqaxbcz7FHV6xJ0y0NZ4Tuyke7Wha6
Le639Nus8GYrDAPtZ2FleyGzZ6vzj1W+BvBd8CGeYdsxJQEhHg7Y7NJdVh3GooeOGLuFHsqL3cqV
N9aSkZi3Njqki76m7jkFG/XGg6RylDisuO6AmewmErlw6SeBe86VGp27Xqja3qC9srpGpwoXqyl/
UoOknlu1XZ2BdXjobEl3fVVXO9frv1w+ZAvrYzKZlCA+UFxiAKvu5S23QTaXZvF0c/nXFzbZZDJR
QcyHer4o5vOkep5HhRpQscz24NquIiADbi8PtBAgmKQmRQ30oZf61Xl+2zhB/zX00+e2ztHdem2I
adKZeHwUbsd6+0xZcwvF6TIqaXpqk/J6n/5Px/AHpzjKxgPiVNlnpsfsBFG3dFcyT614rKVVMky8
g3hDSL2YnNMYBAVep7eOqB+6qTy2AVlJwS4dKMOubXea0N+f2OciRvdmpNlU3ADWZ71f3ugFL+Ua
9pyiROxR6AKeFbwRFKZPcpB9JBE3ASW9tSv/zc3axww8Dyth4cI1ZZKcpCxnxOl8cu56330OwS40
3cjAtvs9CJrlGtZ4wVBMehOA9iHgMQzOD2RI930e7GWtv8wpuaFy7jomni+v3kJaw+Q5YToHB3qH
1evq4nkECVQk3GDvBuphztHgNj4EdK35Z2nhjPs91SGaW2Pl/HBIdedo+pJN9NbD0+DyVBbOsgn9
q8bcAsSsdn7okd4mXvrc2fSpqJ2N7tuVmH1pU+Yj/sEYQ1RQExbn5VkJcS+kfsxlcZy88CHV9YOs
riEug483+U9qSDVPbWVNZyUdeQTxEztkbbrGsbc0CcPmqyrWgpcAAiCZuGd8ILusHr7M24zeuzxK
/XblJlnab8Pw46bplZDedA49cCW1WtgHyEGjaRvZzZVn4IJvMVVQoNWoqV+309lL++kpbpV1W1nu
WmPlwgRMEGDoQ/QtCMrp3Pg83E5Exbsug55qNzrj9vKhXZiACQasQw1ysnHEVgM7tXVoke6F7+vD
5V9fMAkTD9hyC2F7Qaazjcc3GsDQceGRA9R6fruTWMmILy2SYdVVkwG1U3XTOQ65vStj9OigvRn9
X7G+pgMS9mDi19gwM+dIS56H0W8fsrT+Tiqdr0QkSzsw//+DTWvkoEersofz6IMfVXrdl5mi/vL6
L5iaiVrLm9D2iE7Zj7Ytn3M6HtC69qbDbk/k9Nev18CDS1tgWDQJx4BZXc5+pNQ+2eF4QoHiy/+C
l3vpGBmGXNdjzLhrBT8CCBzMb47Ky06sLQ8Tlysn9bNdCGb8yL93IUFIM7pFbb9n1UjIE8m0ez9N
avRfL+/E0u8bS+RDkpo5xeS+20rGpwqpW3Hfup0oV07RZ0s0f7+xRBwIZz2C3uA9l2G4sThiwFKC
vAHiznd1OF2lHIxhjGAnJi1FQbv1T/mQpJu06f1IQk3hULC17oLPJ/IfLAzgQh7hYVm+B01Bd4M3
8Y1CXWOTVfZbXllr3ZCf78d/gLs8JZwCu+ufSEXDPCKVgqBfRhJ/ZT8+M4kA8O3ZIj9YNZucRKsg
Ld9n0uC2jb19n9F91a2K+S4NYLi9brQB6LAL7wRkzLMmgbupW3Cx20HVrSSwPwvN5inMI3+YQhKG
I/SPVfleAmgHOp78t2sXI8hQOC1RCBy9nUJ78JZLMaxE6p+5q3lEwxWKgRFwl0/iJ2vos+KAEbkT
eGVz9pA66IPtsquy2/NIhrkLMVlQiGidExhSvZ1OJLgUAxe6qtWwYvBLczEMHlQFXSbBfvGzBHl3
RMoccn51mkclAx+D6nGQ/xcc20un2bB+Z0jLVLuoYCvLd5oNrwKwdE7eBKrta9yXHRp2r4eQN93Q
JT/tsERhOGBbPBDWJEIWvt6ErDi2ZeuuLvnPZICEGaAf7smqINVy1aebAHoP+f+GIMo8OV6l+p3I
0kS9Zm1c9teZugmd52JM6yTorHe/cJxdVzl6YzORI+C85n7FaTWRwE7cyZI6TnCS4DZDlRTb4e6p
5NYYDWWC/MV1K2UYfFeIvky6bjghQVWKu26wGyCbuTXlK+HI0kbP///gUejgjgE0LccTbfWjk+Vg
tQkavb/89QsO0YQMqaEnvdMK5/9eTaJD61uLuA1MWmBZXDGDpTEMo1bAtUPobfROBAHJVhbxj5rY
3/xYZ1eFIbapWMT9zOqaJicnCqGZ5qZGs6DYeOCsuEqnBUfJMOQcyTsrzBrvlGuoV4MUXEc1J3oz
lag4XN6IfzpxTLghjquJEUIvho8Wox7HtRQBsmxQ1dLnLvBL/TQwd6j6aGxAxPEEABmrHoQA0/c3
EANQH/0C6CwUoJJkdvA9VLbofxI6dEO57QF2SL8J5kwTiWyG3OYaYdTCoTQxRyjkWPjp+SIlxbiR
Tt4d+7RZkzFZ+nUjDgibtlZxT8S77XX3IgHLEnf4VXTDWGgjBhAOGYo4LcYTAXp8q0Wv0k3po4N1
5bgvfbzhEEjaO/6Q296pq/QjG0vnwc81vwJaMp+SedAPzsAaVSvHsRHvSZqKTTVWxI3CuCVXnnQT
YKSFBeVBJyQnPg6hc++lnQMmfKcJwbyP7tVujRDhs/zfPA/DJ6SgM8tAzeLcQQw4AzWdemCBf58n
vQXO3vI461AE+Eej2O/L9rXghALjsmdT6HI1jvoU/0O7GpCDSBvr1u5W5SGX9t1wEhLdgX5eEX3y
XEJA8+7b24HRl6s+34QU1S36yjxdI/LWstToQMxcW3WgT1MaxJNE1tVKoeWfuuknfsiEF5UZgW9B
cuNXPrC8KCPbTbskjUQaZ1l4TGiY5s/aHWK72jZWHnYnNDANygNkr6b2k4xxH0IConMyB6ihScUv
XQJagfAh4BL0b1Ak8NLqEKaoon/pM9fyvja4g5wT8fy4DiFZWI2siDin8jRabj1Z2y7HmwBtiT66
FMYID+bsZ1la/jtvm+EkkERO9+AzJiSabDqmz0EfB+JtoHxA0gpvRzUBwNKFMjz4bj8GX/saIk8P
1VSiGWLjh5movlisFfYjkul1gab+2Kn/stDusnfmOqLcxbHvq98a/IbFjlrZlIY/uG8NLdvjlVJ6
7iHMBZDWtyRHGnOtL3fBPkwElnQQh0LUfPpVoJV1kwThi6j7r01L7AMYlYvILrPfPI3biLY1WYkF
Fp4uJhxLgRadusyfTk6N9pvb3GFNcwscE32rh3by+60fUBk2O0ZtUt6EFq3d7eXTvWA6JouGVpXg
tOb0Lh3L6UHr3r11wFiwu/zrC6ZP51E/+MzUoYkGWHk6ASHAbgUkyR+BMHdvB9/ia4l/e3Zcn5mN
8TYaKzUGjp86dyRLbxyJpBTVbI9b7IuH6pjqxS+w7d3kbv86UntjNf5zwVEqvzxD5x/JmM+GN/yp
DCZZgC3KekvJxOK7ZGxy9RIMcWIVO+ZZGuJ+SkFdjgpN62PMCo5mSR9NuGnUD/H45Je119yHeePT
jdXHKgbvOLzAlnKBhn89gHny1VHBNN7xhofNEygkgvQoSIhpv+oMqtnZYQS7UA60qGLTazqKbDiI
VoLGxSvTIf8V8sEp75oEjI8RHbSDV1YMxllrT7qAg5ITyRcct1i7GdvkHbB5m2kofe3u0Jrci7+k
K5ssjRyZDuGNMwRh+SVGSad91m0+6Yec9nhG1M2gx5+5jfvwcWqtqX5leddM36FjaY8PrFBV+UcB
TGB5G94y7ftR0SQlxOmzBPSLp7FhjvU1cXzfe3ZryvUubrPc/SJtLbxNg3TmV9FbOttMY4t+aUqE
Y78kGuzR58TKlX2PvDCUpCttNcUWMpFoSIm7Jo0PPh2nBjAhgJzZLcXf+uD2iUu3FQtHtiubsGsO
PrdAkYLcY9dsAL3rskfobXsE6tTAsG7BXGbdcmWN+R9aOVMFsb1YdSenqUL3XjqkZ3unkGBoLlPP
5/c9dDlQtstdx7NvBkeGFqQSXV/9BMWsV+XgrKeg0ujh29htVmf5+MD7oC/vy4nkIqIuAMWHTslc
/kWnYM/SnZehFeVQ2GH+1JRhmN93IHyUEVeIuAHVDpSj3Y1HRRn/BAkF8b+QFi17dRQXacb26HLK
g6gVLPbUrprhi1Oky6DPX9DD5fpffI3qBtuUPZpenvrER0vXxstShnWkE3p8f9W9wKsklgEEf4MW
utV/Rn9w+BftZ757N/Iw+4lz1MUHKECjBtrHKYoxe5zO3lU/QBhSet+yRGTTIbWhkbcB2LftoD4q
obOFy1Q63ksrQzveQgehLrYgI4rzXd+lDrT60CMvb1NiWXMGIqxBoELAhXc/ORDxsaOiKNo835R2
YtV3zejEJ+S9Vb+JIS5S32W0sYZ9jIp/vGmA7/nq+mPPvruc0HZLB86sfeIj+36DpCZsTkjAu7/x
gDr1trS44FvGcyifl27bujdalYXaUzA2SBlJvBZ2XMXK39euxekGHd1VdqsLqdhd2LrttFUZIJxH
dGBWzYGiru7sfBs6t8eiSasXykO0OJQ2z38pXNb6CxKHcx/dROv5QLV9R+/Q6xR0dwETmoC+lxAc
4Q48BYCTiIpWDzKsBdcRC2onSbfOYPn1EZY290sia+A8x6Mr9ZfABh99CCcQdshTpHGiuk2SeOSV
NUrP4utW18dDhGJ/aGFJKohu2aVF31F37ouHwHfi6jX3Kz/cZnUXdo9SFG3x1XI83OjCSzNxKsCJ
4Twirp/CrzUZygx1t4Q3b0pCKKOP+jER+m/hOkXygurfON0RHdh+lAas8A9+zbm141hgZ5sU0E4+
FHIEDM4haKX5yV3P93cwKZrekTirrY3yXc4O3NM8vsntkpa3/lTgRHl1bTd/Q+jwWXegswIzLzS9
LIgwNwWYCO6mmLjWU4fOwfamlFlZpXvkgpPmB7UUeHgs1qctnBHg6HHh9t8n0QQxWGJkp+ItkNid
2to22JW/49e6Di61TZHg2/cJxytsG8ZTsZaCXbqKjThZB/HgOjxpTmLSTgxOPZXLjeyT/O/lq2rp
940ouaa+VYqWWC95NzbtUQAYQzfOAM7u6zJXJgSX2zRTemD2yVd0hKizKDPnzlJZHK6EE//UgT65
a00Mbl7rIkAkIY6kzJrIGeG1Z/6HlODUhPJedcmN51kiglvtAGkIfqdud5Nk8mj57LrsmQnU9eKc
1Ljoh5NnIyGBLI4VjRkkxdpuuDKpYmJ1685JFYi6p1OX8vAVfp0VW9w+oPS7fBDm5/ZnqzhHax+i
Mlz6YdGgMHuiAxKjXZ6orSqY3grS1bdD3n+9PMxCIG0Cdolv2ZnHU3FkNnoLvHB4nVtZapX8nuMx
7nFkOLvH0lmlm1uINn0jEJQc2JwMmc1TXtVsRwP4DKfV4w66Je328pyWls4I9lJnKp0hS/vTNLdJ
BcLfpm3R7TO324bEWsOyL+TiTXVCUQPuTxI5vHglQydqFxc0YgNhB5Cr8S+8CH4PQfB0eUYLXsEE
8XpMJGADz7sTg2pATcEd4Dmz8TLidisx8sJBMDG8ArNAy1dD7ghJT7zqNkx6Ry/nIfpKIZVQxjAe
ACkaROqX57RwEExcr2ynsFegiDnVTZzt5Fh6EVC3eZQN4Uoy6FMOAWRRTHSv8nIRA91SHEFsq1Hp
qeLdyOs7WoCJhif+veN347YeZRoVoPkpEMCuGO/SYs4n84Px5q6wxiKk/SPCt1DsXQu7xaLYQm/5
jZLSQ6kTj/0Jb0juhbdos/IKlJ+txr5KQR4zN7yH9gtpxXlTHFHU1fkhdsc4uUWXOFRqL+/e4trO
R/XDFAXCzzIPBvsOOvW7MYVCQ8CeOhvAJObf//Oe6wYaDbbYoCN9rcC6tK6G80DWsIcMDSmOHIdU
QLhsI/2YgJUX54YK/wX8Kg9ZiOHCMvl9eaILZm4KIqZVmHXtOK8kmngPY2/jTSxwo/gRzXw0YMkp
Bfin53W1srILtm4ihkGhb9k1Z5C9GHKSQtuRoMfeLlOwrl6e0dIARoiRBlZfIEPRvXTIIlsRMlUU
aSfbsa77fRMtnDuSIzc9TjBsfHPcMHuLF5y98usLR+A/UGHqeW0e0/EkghjdUBEE8Zz8pu8CGoK0
p+i94TaOywzEwETrxv+elhX4faKsY3l9XXRhgolZhpZunQf9SSu0ZI5e5W9ZA21EcCSsodQXnKOJ
KNbEnUjCJo08c9EUeI5nXWUheeBPTf87CIO4Wok3F463iSgWzLa9zhbdKR4YeyVWW9wzAW2pNhnk
BjmK4mgHkKG+fPKWBjN8Bhq7e8gv2eLYVSF6ISa05CHsq2uoOeixfOrlGmn30vIZfoLXhVsSkIOd
GEhiUOYMN7Fu5SYB0GTlDCz5P1M4Mc/dwK7alNx580uZs/77CF9HKTkhv3DD++SmBgf9dkLzqR2X
K9nnBdM1pRS9GJIODbDmpxgAjXGTT1bubpJxCqeVARZynCbuWKjOSiSz86OaKxrEw4sUOzTiPYU6
EwpmCb2vXLnGKbQwHRN0LKoJjaB9nR5RLaN8k8s8HbZ+3wQ/Lp+3hUDQhBvrmmZ9UKftSeb2hDd6
2MUBc6AE5SOxoB0HVKb7kk28XK1Szj70k6jdRB7nill9Wpb5UbZNfxOD3QnEtU9o0DzkE7DaElmS
COFhE1l8eG2GterN0kIa8QYlVpWEQYfqjcfBdxDROK99uZ0aPJz/XF7LpSGMiELkaHMkXoe9qlt1
4NDcAmEdiQ/X/fo86odoAlKtMfIDJQ72LOzIe2SifC6a665UE3qcVshw1wOnJ1A0QAAWEr0/ggTP
neu+3fn3t8swB+qg7fHrrCYRcYNmNyVNswKYWlp3I+EA1kccYc6LowgrkPc4luVURySwCL9y6Y1w
QHdqqqBZnR1T4MzxhCE1Dm7uj+n28vIs+GITb5wTaG1RW/WnbmTshSeQaD2OsMydpbyQ7i8PsnCz
mIjjbuJFWgxe8pojGoVm+JHYiALHYDoV8MgT+hOvO0om+LhjynKRv4SDjIl1zNEE9aBHtBpfNw3D
jomEDnZYTcmroOyJB96xrvwgIugrByHoD2ij85Uzu7QphjXrPPZpE4YoEKJLaef4eoLKIwgBy9DV
u8tzWRrCMGnaNbWd1f5wclR1n9L6pyrKJxwFurITn9/AhJntuRJxyeT4oIz2e/nWOj75mWeB3tFW
xhHz/emYtWA1pdY7OiLRe5fxFWz4pxaJcQ2LtIshDrgPVQ1UZ5x9DI7G267pXi+v2qdXFn7csEa0
2U1BKGj+J5WK7wCW8iKX1Q7YFAlA0NmVyizma99pmIf2mxSaAuhl2DnQL679MduqMHauOWEE9Nr/
9oqW47dDm/cg0GdKZpsAif67cLItMHxlVbeC7fyUhyHAKLM/+HBvZOPkly731CxZ1zbWoSoBiXgd
Oibpd9Quqnzfd1Dnmb5VdUHB6g4dt9gpIC5RNQWqMxVIP4vnwbIGlOMvb+Cnxx5fZJiwMxcFaAqd
NT4xumFF+EBYp/BCXGOTXzgh5tM+rF1p07jM/+SoGrHXQOVBEW+CkTnpd84hXBznoA54uW42hhHX
lvacYZLjXayaFDXI8DfPoAOb0PJ8eYAFYzK7f9mIjjDmccjrkMLeIGnHd3ZVXhP/YS+Mm1mUCWLz
MlXQQgYcZEOtZLC3ro9W3G1eS5ts25A7P6+biOEVGLSxynAAv3xNoDdfZyhec3mdeB/zDK9QUk1U
6PbtH6tplUKnHOrOe+bmylpx1gvbYL7Za1FnDsDf2OcKmTId61carupqf3o5E2Y+2SG8yoaCDt5x
7mGbX0kSbYVpQl+AcAV4b5XaYsH0zHd5qumMEVQh+r+KcI+iVLshHpJQoNX4fXmTl0YwjJvEtRtz
6YdoFAc5h10AYaSyl3JYTXAt7cM88Ad/NkLgGTXU3j7WXJ7VJPr/Dwkfs7NXDgJOMMDX86plB2Er
9eiLVRHFpU833txAGCCTOrDxqLKhuYeUiXyGnK1aiVIXvN5/ntsWzXQL/sZ9XpWViJzUBcDAS5pd
PYhub3drLmPprBpmLGQIRRm/HY+x28YAVzm6PenQS74pGtI6Gt2RD2itz8Zfl0/U0rwMy6YxG+u4
C+wj+lXlUdDEB69xZsVvRPTuaepptXJ0F7bHfGvXEkyzFnftowP9F/SzTZuyRfvA5Vks/bhx2Stq
e6HoWu+I8NiOAH45x81VtQ/CzCc11YOY1Wri/Uhs5yaWgEX3fHq//OELBu0YBp2jZScFlW115/Vl
B8VPd7KOumxIsXWLQPy5PMjS6phGnQqBVgcKbRxA8CKdQlo0WF/7pSnMo350GUp3diWHeF976A9g
tn8cEdjtrcR/vu7zDcOObSJ1rCrU27scQRbk77I++wbCg06tpaQXrMAxL+oUIIyy78hR1NpBM16W
og2o7CMaFnHkDt41PZcIF005DxaI2C1ah+1ZE1abekJV0E/CNR2hpZ0wbfl/OPuSJblVrtsnUgRC
/TTbal22y64snwnhc2wj1KEeoae/S/6/QRkXqRua5kAkzYYNezXKcSOvZfpeZvSX4KgtkdA/FhMc
y6/PhKUB8ypN/LRnUZPpuwE2dXsfhtCKIbfcnI2Z12jheCD5xKV/z1pHnemIp3vebir4EYDt/1yo
QH449ZB5gNRF0ZTumkrH90Wl5D4cNzoox7/ZA2+CwekY7Ys6QRuUFh9HlWc7XtG1y79lmZqUXTZ2
XTsDEXMuFa7nELVaEpkYBDkaZ6frU2zZK1wjmsuga7Use+cUC39GabxpQbNMvGGtMmn7vhHM8CFw
gPNuh4dmnPShioPPabiagFkOz9/gzzejz7gjagUL4AeeRJBYlT7f02JZSH77yFkHfZ8iQqvbRso4
qQkVLElToEt2KTDVQOwBOFnSdls6//vR4U1XSADl0J7W+HqexjFKpxPfQ11p2BbJpu0E+IGD1FAl
uRvEpE8KWHv89z74EM2Qjt00PqbrBC3qzOtb37sPaYete2rpvprXLiSWnci0YggFG/qsJOxEvabP
H0NoyQH4rKrC/UAmBYT79T7YmjGOZ5/pgEQOwaUqxdNwBMt4FXNUyuuV94N3i4nQHFzafTPLIQMM
0QdIjO9UswCF3B6+e73+PmTtv0r5n5cBq4fqAD/5leeB30faXxUCNGkEOMzRPQho8/mesjCeUTnK
2rE/a2zszt5hwP/twUoHhK6uUv1f2c1jtesGncs7GQSuf5K425DnAWRK76fHIqDvxqKfQNZJ3Fn+
QJ4BTGk+LCmyrPtp2JXAI7I9ytPNdCgKlRaPYxuO7kpWbtlNTIJ76TR4e8lThhsXVnAoaAwXsTpb
GSvb7BtZgUTl06NzJM4D5MBhCgd4oOinQ0NAUd5D0bmiv64vM1s3jK2ECRFOAhy20yCjLx0Pb0FU
eL7+acuWaHLby6AIwJfj/Bw3A7jNhUhhnhfJg8qKRRwRlyQgCNYwY+/3IzItH7iH60OYs+TU9EV4
BnVffkmKRm3KAyPTlkq4LA4mnjgnLat8VyY4Npxijdn8/lyjgv1nJPpJL+igApx7I6h8NJLflMCu
3nRrhp62sTG2EtXOdRWj/nYqRR9AnhX3R5+vKcu/P8uRyWovJVj//QywfuMOR7z/PXDl35Wq+Mac
8jBlm0jBJDKp7E2qWm9ykRyAoqf3vggfwsXgd13awzZIRnYgnAlOFW5a3SPt0IccnoYAaq9d5GxT
bIRz3nYEe6tyTl3PfqgKiBCw6f6pIQG2ux5rtn9vhHEcAtRCxyg7U3BAUfFH9pplYuWosP17I7lX
0JmpXV46J5bjYT4fp0/gMKPaMMkthT4SmYR1VZOK5l5S3jNdiZPvQCMShm9rVwfL2JiE9bgLYHJV
wGgqXgQ8AJsHiUxnX64P/BJDf59pkUlWF7njFJ6XoabuTV+XpzHixDdDGBy2CftGGB0jfEXEaePB
Je08eL0IdnkYJOJrDeaov3H4l3l/kwqoOFWjD5rFPekopBU6wBHbcG1/sI3+8vubj+cRJXAWH8t7
DTDlmYieHLe5JyxDYwTtAGdlFJ5rwXdCD9m/vA0easWdTdUuwCP+/Otx2rqeSoHZ8aGJ9IERkEID
iDsdrq8c28AYIdsEcdeV0Pk5NYlswUkv2gdXj2tsYEvMmrz0IQOjBahWmDiN2BB+a6/qHm+GLlm1
frUsfZOW7ndMgWkDpVKSF198kB5ATpc7RfWvvl41W3o/TY1MNrkKulqkCxmmFPJFKcZv4Kod30Lo
HvC90o92bhp14MgA5+S2bbACn7UcaqaxRZnCGbYbJ4nbrnsmONAW+UHcr59Bp7l1YIW9aQmYfHMJ
T0KVyVmelULBrCSzPmIrXKkAWdZXZEQ1g3RpFbkSZjIQy/ytotGG27AAJDLJ5jFe66U7uXD30XhJ
xYPHD2dcxcnb/rkR1VASChJN5/K+lFB01VPJj54b/7g+5pbAMOnlQGgKx1EI6t8KmQMkp5FyedEu
GKbicL0J25o1IrtTbuPQKJbnJShAkW52TRMVe5q7F+FiDWXhQ8uhaTnOWbXSpG3BGkd0WKVFEcLW
9hz6482CXYMw3/PQDTdwZzmkalvJErjSP3fEoWlrSL/L+a7skSSxFHsJYfrX9WGzTLtJLy+bJCIN
zee7zg8/ywqsJ4dBQnbbx40kO8fL0ozLbn1WA3uMHSZ34MGtWV/Z/rlxQpc0DdIeycU5hGTBnsTJ
SzqvvnzaPm7EcTe0PXRYHHGroOIFY8w4PMFpJ15ZOJZN3GRAh2VfuG2ciFsW1w8N7vvDWL3kdXzj
RpAyuT72lsUZGvEcVxVEL1xVn0nivNBisdZIfxANlwqK6r1YsyaxDZRxXOdB5ZKS+5jiInsiS62+
3b5+jJjWGeQce5o097TuBthP1PG5AO3++gDZJsGI3nKcIrCko/ZODcBBnZnokOeBDlmq6rat+NC1
t3BD7YcV1VPLQJk8uDAZZ9kDqHE35JOmN9gCYzyQAdbrHq/3x9aAWRPrY6TFUwTF774adiQE/LOZ
gy/bPm5EMoRqWiZmitU0T84un7FFOMEaetr2z41I1k4RNyFE8e/VBJCkJvnncgRVb9s/NyLZTyKk
jw5p7mUS+ycOKe6Xlo7FynlvWUQmnS1UED2Hxmx7LxXyFk1wFazYLiHlPllu/Nu6YISyz3kdTm3f
3udI58/lBNpQWfZrJiOWjSIwIzjOmSiLWtwuG0Xuh7dd+EXAU0hz72cLE89tfTBCmXsBlWXbtved
xgIa3II/1T0jK0B/S37xF4pthhXw2KYt7jsjTI17kHXwErbH++rr9b9vacDEr/ljj1WKwtq93ztU
7nTOwzNpU/4jTafidlsbRgD7wNjGOG3ErT9DxVbCvZEV7gXI1c/Xv798551bs4ldiyEiNyRiQh4x
do/5kH/p8MoM5sddW4BcXyaPcHy7ud6UJaJNUJr2I8pRr2rvmd+ER+X37KkvKj9fiWnbbBgxTduo
ixtoNNwTHzaqHZLhbkpeQIpe433Z/v/y+5v7s4hozERStfdNjDQewvHnNgFEfNvgGOEsB9lBCcTD
djcCJ5qzKQHNcYL+78ro2P68EdCokwft6GXdfZ45dbULoQZw6ucGSMht/98IZVLrAXjeYb6D+ak+
Icn+HEPzfCWSLRuqiTwDyQr6Dj0CjUzBZ6aiE07l26j4DyV6b+X/W1bPX9gzwXKhe7e9h0/ti0T9
9kEEuNN6arUUZtlSTQBaXLsuT2jQ3g+AMewwIc9LXeWu8egeCVPygNeTjWmeiUHLOzEB7jbOdwwv
wb4/QfxlQcQ4LXzbUKrffFEwGWJhU7ihGrsG0hVt1kPWhPu/poZAHOX6qrJMvEkMy7uqGqJCzXc6
AKyEQHRhaOlFzskLkWt2FpbIMAFpRIUEVSovvf0/0bGejrdj2TaH6z2wfd2I67JhkNcZ5hSiH1EB
SQpfHbx+DQRuW1JGUKu8nvJE0fS21N6lnBsGgYHxpiv712HA4l1oX9d7YWvIiG7eyx4BkmaPKHu9
LJQAPZGzmsavi8Mv0AIrzdgGy8i+Zd438RzXzZkWIG2WIE2sL1VLF0zoGYsgyaKDtrvLQxpCqcxN
Y2evoJR7pG0o+AfpiOE+ggaR3HZym7yvzoEkGo5XcSuFA3auVo2XHYfZ7T5ITQb66frMWIbMBKYx
+EjHgdd3d9TT1REwte5jTUi5bUJMZJqCamEX1cq9lVXy43f+XY9iDW9l++vGgd1VNZSsSOveEmjz
8x0LnVrv00z0K4/Gli2dLu2+Oa99N25h9zDgz2sIE0MYi+zClMhDDG7hyqlhW1RGdBMYdrWCdO4t
NKh+iKDLzn43F/OuTetuD1XQRZovytrj9bm2dcgId+i6weB+7Oitgl7xGZKb7mFQjT5lsJFeacI2
J0aglyX0t3LVu7dx6vj8c1j0VXIG63sjtAglhz8npaS06eMmQgOhI+4ZmBLnYGZrRleWv29i0yBc
44ewiklvw+W90pd+vU+ctdKh5TAycWlhydyCQQfqXgQzf8SVroaEMJ4qS6cKH/p2VSjO1ollsb1Z
t2DaFyRzixR3LrcljzLU4c9cQybr6/VlZPv+0r8334+zfs4ABq3vVJs8soX3nKRNcNj28WXtvvm4
k2fVRKbZv207NucH3QA3uYNWbPT9+vff1/Aj0V/YNORRZJgwxVALCJESpO6+ZLw7LJdUCaSMiCpo
02Wht8eO/sUP2glsQu9+JJG3kpRYrkym9UQ3zDSb20TfhWV8grbHQ07YHhpnxzD1fqbJR6/e+AZi
QtnCjE5FIhvvNu6D8RMXYzDdODltnW159W9C05vJ0mGaj5UX9Pe0rfDO1QGo1TrQXXMaP9g58eQN
4zFTyVxuvCWYgDbsw3NGkkjfiRbojRBanBDmYC/Xl4ZlXZtwtrCZWuV3XXA/cPcph4kpaAtQLN/2
ceMermVKKxXK4N4b6c8xHvIdDIqet33bCPghzKuk1W1wqx2wdkQCyoiXrJpqWbYtYoQ7AUV0bGbO
b4cpaNUdDEeSI6pR9SPEAtPmNkCWdb0b7x5P8J0wzo6OJXES50l0h6DMD43C3ew3zHxi0Ia+3sS7
U4wmjNODhhNkISImn0TbjcGxS3HtuKu7RcRxUwNmJTWG/l2fobByAdWpu9OCFR96F0I917/+7lS4
iVlC1U5cTz0U/C6QUoq9m5zmIv/gV2UcPIbCyX9MFGYqK21ZZsMsnEqI7o2kEP2FTXiMCsMB6p2k
m3YebFRWtg9bE8bKGqTbN/U8dJeGRdEu7tr0LFtgB6chX6OIvptgYcSM4ySOInDNc9Jehl7M5SNt
plF8geAhBJVJW5fdCwi+eQqFxyCHIf1KVmdZZX+VVEeoz2Ygt12yMGO3RY3XeNLEL9vWgPfnAdnN
MALXEH+6dHz2bnFXfla86k5ihhIyLND4yjlsW2pGrgirMQiqgFVyQa0E4srEg3rf3vfjmz6rvgU6
bTauASPoG5VCG4hTeWmAntvrfOC3OHJnqEdOm8isWANG0Ddd0buF51YXXjFvD/wl2f2miQdFtnYV
saxks5qKHdKdRC+qSw7oeLjz25B/jT2WiF3np3g62TT1ZllVOXkV5u7QXoTGC5BQeOfLUU1sOB5+
EtGv4WFtnTGOE+HWMcSJ+uriC8lPHUkjlBLBo0y6gKz0xBIhpgq134DdI3PWXDQN9DcOxt0j9q+1
bdLWASPoyahVMQRVha0LfF+/cmeYh6X8FHBkJ9enwtaB5fc3mQ8BzD0CP7q+5LOWBcRiNQCfnk+G
87bvG1Ee1sSdsorIi55U+EAkS27CsFzZQmzjY8S2plFSlx7F6Hcj3TvCjXczKN87r1t967Y1YYQ1
m7QHKUHRXiD/XOyxQalTDvOOwyRZu7JD2abACGtQDqpgGtr64jsx/ZT7kA+CKTzd8nIBhycDH8GC
GhDbuasupAyb4dQwJziHqmyn46YJNvVFfeGFLshi7YU6KsRNwHP/bfMxvWz7uhHC3M0F7V1fXlRY
oATAesWhhpW0kHm93oDleDCFQ/MCh3WZ6OxSMqbO4GTK3ZA00Q1VzeOcqDXfd8scB0YkwysoVYni
zZMvUX1zk/aQwGZpW4yZZVZYFkjoDsz5BZiM7kalfUt2qSTVGlDFNkZGDJM+DbFj580TYIH3yslQ
UIrV9zaTH6cOgOfrE7HM6F/1N6xTI5Zp6KtEdrK84HUVuD0IbO66vq6PLPeHYwRmFOpw+el6W7YO
GUGdV4GAjOuUXX77wXQ8+UGGVN/BAPVpXHKQ661Ytg6z7CqGUqYp1NOf4gpKsdpxoIpN02bMdiIe
/bUCtaUVs/YaErzcOlphAQdAVaomUgeJI3xXL6Ti6x2xLF5TPCTOkQW4fp5dBPca96Qc0Fp3YVMN
m6zH4AlnRnnfpcXkzs1TjirsHu4HDy14Byv/3jLZZrWVlN7sAjufX7REXYDi8H8UUCnZCw7BgHn0
gufro7RsqO8sYFMJpHGd2YGsf/hciqkt9iALzfvSge4Xd5AU1BHL9uBbdjcyS5/SNvxyvVVL2PjL
nL05v+NJTTpPCK4eC04d2G96r3ogT3/fc3Tt6E+jR+aVGLUtBGMjoCFkG4tJlN+HeYxuyFjWx0nK
YqUrtq8bO0AJLz34apPsovjkB3vR1UW6YxSyPBv/vhH2sYZ8Vx43xUV7eVM9QdqTsNtk9OEtsG0y
jJOcBLC5Y2FZXmKcgOcFaIH9MT9BnJodoyn5USxSt9ebsgyWWaYdJPTjIRWdXbjjTf/Eoe72fkLY
muORZVcxa7S4YGAlD7S9Y0y+iKwBg9dX9NTX4xqew9YBI+ZRmI0qF4AyaNnU94pDhC/QWw8TsxxL
aF5BQ526F9A6510OVl/yQARIBB4Eyea4Su4yOrJwS4ELRpPLIL6JQT2rZnTytEAOAdrCrmGj/1pC
9egeni3pz23zvQzjmzZ8v+JRmWTiInHBh8LpSHW2i+du2lIjQh/M0G5kGcE2cURsVOUphG9wlzXN
TaTB8tzWAyO84bw2oQN5e8cdt/gWptJvdyl4vSsIQstGaIpxihHZQ5xLdRlyIc9ah18kmfI9JObb
fZmDHQc4Sb9xwo04h8tFPY1sLC+iYPP8HWX+qLyNweoRz1PW9cW/m0bMrNSGXlvE2g2bu8VzWbhK
w1Ri1cLPEuFmVbYEVViJUZNL09AnHjfpuciLz61YTX8sAW4WZLvZUZNSEb8QHVdzvoN2lcvuCXGE
WsFR2bqwnPhvYiJ2SzpwlowX0evoG4whR5RZGjiBjOUaPtLWxPL7myZCjUdWXDPnZ9mzxwEq26ep
mvSuyrCXbJtkI7Bp5U0tZ61e7mdDduNjYsrFSGX4dv37lrgw1TZLVYPmWvD8u4ySH6kKHuLFPaB0
3R8uHZ9dtxeH6w3Z5tuIb5lqrqO2zy9+Cg/kz7LMqTrnWTGUv643YJsL4/geyBAnM+3mZ+WoT80I
+kLnVurU45FqC+sM+tBGXDNaap9CLPjSsUU6bAjCcV/TKBq3zbVZlYWPI2x12TRemkwU6IKXvzi9
s/XQNuuyapghliR7/Vw2cEGjFdIneMlm54QMa5rRlkk2VUOaVBM4goX6mcdzTvc+Edq980p3DFdi
2taAEdPNMBG4m6MBIQvIlQN8fpj1qkql7etGODOvdty+6qcL82Ta7EkbJe0O1/016oLt+8vvb7aL
zuNQ1J58fikLiNTvOzaI+ZymY1QfrseArQHjmCaNQ7IknPVzCBmjD+CP+D+Q56xJI1kizCyzar+I
ZDm0+hkWrPM+hm0gnLy4t/MoLuLbOmAEMXSvJK0BDb5I6oCY0oT1cKJTv3U7NQureAgh8GNVwwdW
Yp8unQ6i32TVaNoyQGZlFcblLimCdPjQpewxLKLhKJrohFxT768Pj+USacqElBFuVkMY9R9EA+BX
7ND4FiKwXbOr46k8ymT4FEB/4iTz5AmO81ysNLtE1zt3V1NApBw0bJ4c7l5ChQd5Wuvi0MgauP0k
+xIUq0B0y+o1K7DwGHQzxAVSgqWo2EmOJz2P6nAlX7LNzvL7m+hjqmrgiqnTV95AeFNy9SkWY7eP
u02FdYh6GOENJwNW4wE1xLViyWjieoyiWxgbDfPp+vTbBsgIb8gMBiQeHXbJozr0H4exr/n3pGlj
ubK92obIOKQ1MJIT97C+fjvZao5E6XfeNMIWbqUPtiaMCB/aEb4FtdYXDtoKYNze0DpH2NhIWu7a
hmv/5/Wxsq1Z47AuC893qzqaL+CrNucmrb+JfJYf/VJ9dQo8I11v5f30KTZFPMDAzFztq/Q1HIMS
knShcPd8cPpvftv5x4b0zW2OpGSliPj+/AMl8OcKjuMQaha8ZTif+vwfqOGO6W4c803Yejc2ZT2G
OVNOkfo4/uoe5jY6S6L+kFWwabk+WO9PfZwsU/U2AKsaOglNnb6WMWC4YnnCBWrnOevL4GVbC0vL
b1pw4UukgAEaPsysBVTLr4eQ/Qs9PCfZE1zy2x/Xm7HNw/L7m2ZiQlwfzhj8lZA6bJ4Fhc7bt0LB
1XclSGwNGIFOZT8pvAKnrzQCZIu7GTm4Q/f1+r9/PzLixAjypo2qDEcqv+iw+tbUw7+yQunTTwp/
F0E4cyUybF0w4lzMbQ8iVOu8dLzLvKNEBXfcR65u1i4Uy6L/+1CKEyPAfYINZB4Ye/Y795eAEd8J
T4IPS+m+C/mNJml5ciFldn3MLL0x9T50xoq+JJl3iR0YiAzc/zk5q/ruto8bYZ27jRulbuVdIEs8
/wAKD+Brh60BXGxfN17SCEMpsnFl/6GEdsNXMcre21cZpINXbi2WeTDFPmTjuijg5ukX6Uh/l4vg
rgSBgk94GRpwozlWTnozFhA/uD4Tlk0kNkI8dHmQoGxPL9Ci6HeYEnX0S7h/ZvA/3bbNxstIvgnv
rqhp3so+/QIvivwOzlXOLXT+so0dMGI7LyUvxtwVrwKq5jeUwZvUYzPBa51Ye5awRLgpA8LzIKoC
TzsvPBvbB2iYqQNL1HSjW8XOEPBYeTuwTYUR4vngDEXDe/8iICBfQqemJK8MPN1q53hB/Hp9vi0n
rAllA73Shb9yCjSTLMSRhCDPBooGp7kf7yeoO7ojW8uuLcNmgtrywV/U8DAzsO+GRymEU/cCgudn
JxDZ3oVMy7YVYMLbIEMS4mVQClg5d8FBazYc4VSr75LE/3F90CwzY4LaYN/qSkIXg9kOl4DYidTT
OEHDafaL+eO2JpZBfBMkpSRO65RecKEZKsBnBWOjYa+baqr3WTGvFfhtU2JEO/y0GGBZbvraNmVx
9LAaDosmeTAMeh+hYnPe1hkj4gGXgx9B2olXkF/EMRFefA+b8c+4y63x5n7fMN85riIj7GkBsb9g
kjgPu/GVUjyg11w9xgkqQRI2v7tmgDVFxd1fLqflY99tk/p2Y1M+BD8kASny8QNTHj0JVobfIRe3
5kFlOV0iYw9osnbmsOnMXhsFAA9Mh0fIePVrrLDfUrDvjZpxyJdQOxGJItUdKxz3oCJYuPlt7n2b
W+I9QcFSQAs6mwuYUermlg3wX4lZ030nqVsceVB4D6zLii+uCsHXraCllXBnGy4nNrFwKnFd8NXc
8EJxsagBCncA1e5xp1nbxS1Da8LgRA9HFAgd9B/gYO6eeeK5I1gyA3L+64ve9n0jMSiDFJIuSSte
SzQU7brZm3dNVMPy+vr3LYmBCX4LC5YCw+vRC0QwyYkvDISwbcdDA1HnfQPPx8GNIPrfo7ZwvUFb
h4zNwhW89+Ixy17rMgtQ/vKGKj/F5ZytoYEsZ5EpPZLDHKQduY/nF7jF7RioqTyruo/5MH6qdMQP
cwJ/y219MbYLEjUFzNTd7JUUWPMRT7NhL4CHXduPbGNF/9y+BzwLqniKnJe4hOqPH4wfZocln7b9
eWNT6DqIeSWiHj74juudx2h4/T082z5ubAl+lnWaxxO9oID7VOKmeq46uQbKsQyLCYfLC6mcUiMm
yAjaVRlHH4daOit1QdvHzTyfl3B1wCZ86fpx2nEF27Fs4tnK1y1nvmmjDTnIPuQyCR7BtarkL54E
eeyekk64uT5NeYvUadvGYYLioJUiyjph3neyWLUHKSTNd53TQsx20wybaDiGjamVXUEvOQmmf5ps
2VLdySnX/r8lqfgLEBcrlsoE9y3o8xJxU3LVe8fQnef+tneiPIP8VAzjiG2dMQJZxJThmbFyvpZ1
SPWRFPU03yS0zunhegO2zMKExg1ZF9A5nPQjeHD9f0KBCFXuulRTjafzOZHjvhEJdvW4jz2ORKPG
M5ZzyPGGmKn9WGXR2vZoW4FG2LNEN9JXo3sp26rIDhHLhzuI0gRqn7CQrphe2ibPCP9B+SXUZ1n8
EFfgtXEBucOjQglz15d+kO5qTbp229SZ2LmOlFOY6AQaaAl0+x78DLWPo57Gee1d/d0NgQCp9Ocm
3Llx2CXUd0+dH/knVsiX0m35yn5g+/jy+5sEPZ4rL4ESt3/yO0QpLxX9Lyr49HJ91dm+bixrmjp1
4ZDaPf0+CpUPGRFUR6MtI4+BoX/+95D7VHpBSk880NOR+164z4b5edtfN5Yp5wEBCUPTU5OFP1UA
REMSrFrfvBsD+OfG8pRjDGfGKXBPxMmDG1ng2UCkufqcpKi0Xv//70YAgbLwn4MjUwAui177p25o
aHJPYlk14a5r6nLudxPAIL7Y127gt6fr7Vm6ZF5Xw6qiaVi27qnkix4qxMt38QjsTJ0KuW2+zfuq
muEP2FW5fxr8WTzEhZN86tmqNpBlrZqilTVqC32dDvRU92TcaQGyIxvjZOW/24bHCGJgXwF7CyiG
B/J8dxiqaOe7nn/KqIgO22bACGWIVfhTSbR70i1c1GGnJA/DVPFj4QP0s60JI56jOcubQiNhGBP9
KQcKHXePL9Lzv13/vG0KjIDmYnAa5df0RIpu/hjKkj8VuPYet33diGi/6jmpQaQ6yZrkexZDB3CI
V1VibP/dDGnobLoOm9xTLrsRStUQ95ygRbeyfCxfN6+RjTvDjVxm7slP8Z4JzrQCpgRr6PrIWBan
eYf05VA4XbegspFAQaC9Gg8+Uf2hzoHZ3NaEcY3MBSQQRNrRZXH+05HZOxA9z3gCTIL99RZsQ7Rs
hG9OspLQaoCNe32WWZ2BTwzyX+TB/OH6121DZMSvZHPUlKp0T+Hsq72fdt94kmS7BKfx9QbevTUS
uAj9+febNgiGNihw3rT18Cmf8DK7o6rIq13k++XPOAzjuzmc1xiNtv4YkRzmUQeLMiwo1kA7n3YF
O4LBle/cZdu43iNbE/TPHinm0hDafdhQfdY9BFH004eTJjQmsbKut2CbciOi8z4PJMmRAOTgbgGg
2cT7YALs4PrXbf/fiOg8rDRMhnP3BDSAPHNPBfdjJZ4S0OlWFpXl/5v3SF3m0+SPSI9KUMpveYjn
qDJGynH9/y8L/69XMUJMUtUwsR6GJBWSr5TnRxRa5Qt4y80OfBL3XMM3+3i9HVsvjNCu534oOiQU
p0LBiLCL1Fe3jPyNHzejug1Z0+Kx80QzlCDTatxPKfyltv3zZebfbBkQWZNTVmOEqBfAqz7D1wOx
TaeamPdHPmnIbKXKPWEiIJI8EFyjkk1FFcytEb58bIMhFcs/n+EERKNs+h5p5d06vNbbbgbmhbH0
deT0AtcOyA4ku7xo6mObt2sQLst2Zzouw7Q9IjorliMnuWFpfSc60Bratn+AlQrdzzr+sW2OzSju
AYLQZVafedZ37NBAYa14rGU1O9saMO9/YDSUNaDb2CYKvLtxzgXEzoEr3fT3TdoUBVW+hpAxXt8a
+R9kUeB6Ha6K6Fki16RMkal1Z1wHPBhgeGoPfvs3h6yCXmwfNyJX9DmPeD1gcyuHfzsXkuDTGGzC
SBJi8qRU39K5qZV3Kous2KuQfQOlaC0dsqxNkw6lKq2FCLAt5wx27bhx7Mp6vNEJL3dIXO4nUW8p
IaMXRhSHXOupdXApCBvHPXcUcnNR6H3ftnKM41fWLmjHtIJsdO+SI4T4kxtHOeMWqAP+unn0JiWw
DkOOVL2e/N3QSWdfOc2aso3l6DIlKlkzFs5APPZLBOqDP5f/dU31EQiCl5ZVHzcNj8l9Uk3XBz5s
a36Flfih6v61H6D6vu3b5hNuKL2YZun/zhXQrMrHdkrFtlVj6lGGcSy4i2eVk+qAMvETnuzwMPT5
+l+3jLxJegIOSPvMwV8PnfgjldCeUDK+KWSrdr235otjyaxMrhMNZTqXdKrPv6VOQlrzI29Vvm+b
Zq0maNl9TB1KBon0goLKc46zKmJQ7Ihw5YjaxltB+du6YISuj7fhEC6qya8Smge7vEXo5lMvdngT
3oQaJMT0Ry7nIFbp2EIQnPB/ugCq0W76FMrsMyg3pwmSkddn3DZSRiRTRqcQC1aeBwcKIHGhPtEa
PpjbPm6evmVWuaCckVMcQBICHirflcs3kcEIkAp/pm+q6Chv8TAN/f3gKOs4O3jTKsbcMsF/UZui
oPJav8XHUU771oUtnPdk0HrOE8S9gnol3N6tfqILRu4shJ+0DijqZ1hdnoirDoJACtQLHgYnPE3D
+GGia4J7lnk21Sf9ovVSGjj/m2epYlBG0mKjqRChRi4tFZe4B/TJL4k8ehdH8E+P5zVVWdtkLH16
k6iHrC/8MUa2mCfD9CB6ee9XxD81I5QWri9UWwtGPHMCs6KqRhSoaBHIdwHj8T0VPxakCT9db8KS
VpiOyD6pSn+YsetBHBwk+7GoDpyVw7fBhRK/H8O6AwaCbFNZAivLCOuQd6zm6XJ79dAaZDuCfTus
SeXaRssIawKtfE8XbvyrEaDD54tipvZcvh+drfFn0pxyvI+DhVHWZ38Y1YmPcNgeEnB7A39Vd8fS
i7+oTqkqygnA7zNO/jF8hAmcB+OFyQ3ch1p3q8IEy3b0zj3cpDtxDt2OYW6qM9NxfEjjRXFprLuT
pEH3eVDjBwCDx7thgOZhWfBNUlKAGhvpdxPM8v9KL2ENnBIbU3nDadUcMr3RHoaY3sncS7oswQvY
WQcOuSXu5J3XLdBsk2OEfINDI89TGNsICEfsWZLIzxWM0vazSNc0hS0BaUpP4jYFheKB4W5VBXDC
Gl6RJajDcroGA4R5/j+wfJa91+REsQAWsXOMrErXwAxS0AB2cqZipdhpOURM4Uk2lMNiMl0B/eP+
ko7+DsGAL4Pb3C5ud2nqPrXzeLq+h9lmxQh8xuPChyByfWajC5jYBFbPmE/Ns0Nh7X69CctYmfSo
sp9kEo19dVZlE6SHOEm9/jj3ETwhrjdg6YNJjyJj+78Ul7tecW5GSBK40/hh5HO3cqpbFpbJhIr9
vJq8RgLO5IM+5IHJ1+afQxaeFhbRyLLj9Y7YmjFCHNogCL4Q5li57vX/4+zKmiPFme0vIkIIIcQr
Va4q2724V7f9QrQ9MywChNgE/Pp7mO/FozZFXPrJUR0hISlTS+bJc+4WfdKWd05kaoRqUmKmU+rJ
bN/C/yGrrGvUxQC4eV74ykvQOtzUifoZ1HCY64NZW/bl9zdHPOhtnbGmA0G4zD3T2Hn1yD7WAIKr
9H/bRpypkqky1bnXKvmcFC37UadhsYvhEM3T/zav4hQUpn5NTjTGZvWaJRDA+5CghD84X5+bNYu1
znIxNUlbg5vgrB28w3gqHrIsaI4pYowbPrGYzDtnlK1pDARAUlQBrtIQLbkB7vi0UNIzt3itsC1e
H8R7XfAQ//47S9zpfRCqY5cCov0rjcm5VP2NKtjXxZD2dWG9u1k4CDnPATkplTdgfgKBGxCf1a85
meJjqEmxseG+Z6vLUBaHfGOrWTMzzTQOviRM/IujUNPlgM9oYy3eW+2l9WUC37TOIeCmZo2Ug8xy
eUwGnNe9P46XlGuy8XpdG8DS9ZsuNCrDQgVIwHlCUiCmoA3PVZGcrq/C2vdbngx2qqpIsrI6g+FC
vYD8gJ96gKnOnkrk8XoXa7ZkOTSQUplLY786M+hAoizis2jFpRnYXcr2xCiWVbCcmjeo2Z8RPDiD
F2KKpq7xD8kQz7+gDpB+vz6KtVWw3BrvpBSC5xiBHOrkRMAs9RlyMnsiIMsArKNauaGK6QAaE1CI
PcUJ6uga4Mp3fbld6FQmOoSCaIK2OTIPuSerY62aralfmRdb2Jg1cd+FSHqeS79vze2kQdFwkFBh
JRvms9aB5b9kUGM38ND5h7v1qCJdaVz28xF699en572DGVNvFzsx38Vlb+TVuaTBDUh8CygEIcZF
lhgXD2IeSb2FrF/xBBscNk1tGkLNRZ3n9EOR5UfhLQRFE3musuDx+mjWZmv5/c1mQR06VCR14M9d
hiwlTarm4Giu9jADLrNlObOuW97mQ9Ck4FUbKOYr/6nS9idtpwNxyBZFynuX5KUXy59lU1RZNqTV
WdTg0zYgi0NM3LkvAwha0qSfjr0MHjhP/ro+aWvrYvl2As4G3zhOefZ1Vh7GOj7IFEVoCOfk4Nfr
s/O+biwnhwD7AAAlKc+GxdB1N99Ezu55PJ/nZEslfWUkNpCsl70eUWMPCdZJjJAZHQ+y98mxaMI+
0jwdbnaNxMaPtdhX20DCkJMeaLgkwHOZ6o94wn52NmP+a0Ox/H4ykH1wPEpOTCTPi1QUR8E6uHAb
lLTK79fHseItNoxsQriFqFGrs5qSx7gFJGHR2tqYpLXGrXO7hfpJV9IWF5xwbg9TAmKTOtuMh6y1
vvz+xtHLYKaNEDiPFBt+iRFBnSrcxZoC/7Mrm0qX+h1oQWBGFLT8XCCUozKU6V2f9ZUd1y5fUglN
5xlk7Gfhmy9To4bj8p5fnvJhG7tHLwsv1ztaudzYlUzzMI/pAJTsaU4gndU5T+BQTyIjuz0lF8s8
WR7Nat2nrIP90Lh7oSCDOTQ5KJt3fb0NI4sBBRTKoJajd+rhSLu2+pUl4KNCRcrOu7GNJTM5lPec
ggPoJdMyRkgTstARsPn5nkplTBC3nFjWXhiAzQcv0dIDEoegpIZFDSHpnuTj0sGye7xxAxIHDiKa
HnIWeC2e+Ai4CYpK1Unh8e4X7cu+pbBcmYPlm+V1CGBL0v/datBpiXb44vdefNjXgeXNS5JQcr/D
MBLUkXACQUpcdI6FuwvTt0yUdXArRnspk64886ZzDkgSF08CKf8o85NNHcqVPYlbx3blsDgxJZ5a
YzJS/7YJ5zqLijA3ewBGyyCsgxo0OXGQmtwDzGXKoizJvGgMuNxYhLXPt7yZQDUiEW6XJHi1j9mx
rJBZq8gmsfhK8zaAzKlS0OF0pZtGU8IeXaBmD9Rx95AzYGpsAJmCKo/XNi5JoyAswbPIG3XyJDP7
DjO7FGlq844urA+AAOWNxg2mHC7zUG7eKFbOBLsAiVU1ygqH2TmZEWkdXGBo6B4mkp/GpTZ4Ck7X
/WxtDSxHNihlqRoXWIV+qddiJhkOs9zkAVhrffn9zWbkyLHnrgexQ2Aoj1VcnqQ378ARLMtruW+v
So+4DZrGYRCB7PQ8boaJ177a8lpazXEJvmpUZnTuA58WYaI23Pn4t6FjYiqCOCgAk2x7dW4kvYCq
kUSxUx79fBPCsXLO27zbTA9aGubPJz6hfsE0cFmeAB/rgfNo32FsA8dEXHXEM+18SoNBf5/L2PxI
wvRngDKwjR5WlsEGjxEOehNTluSUFd1LO0LDqUt3CavBfGzwGPRcdSlL5DTmlEJNlCLoHGiydQ1a
uarbhNv9COZB1CnOpyQQ9WHBX8WTyqKF9zpwt7IZa51Yrgt9Lpd0DNfprF1ypAh7Ljc6vmzSI92D
r1jmyfJg4TpVA44sciIgJ4haCUmfoFJ7siVL65YTi0xp36MMsWcHLBF0puo4NObLrq2NWW4cyyRx
UoHAdpJNDqAhEHOppk1I/Zp1Widv33aur3MUfdMmfJBj4IKyYxefwTIv1sGL2C8KyFUGaHidyWOW
qfaceij8vz4xK4Zjg8cmb4r9pAi8E5ud+ySZ78DN82Do8GP3sfIHeTaHkhWTGZ56mKJIDkiC5aTQ
5+sDWNnebAyZ5HnVkBkZKpPN8qAhLnDoAvk1QJph383HBpLRqaz42MfuSUF2QaVI3w8aAZDrn79i
OjaATAiGOhizPOT78K/JgxyPKxHg3Ne45bC8ln09c0KBykS+HowNOR7Z1R7MPwzT5sguvXzM02xB
RHlgmlg25thRYuekWw4roblTFMDLn5LZBeMYKjk/82GTnWRt1i2HJQBXFX7mYUmRQr2bIOTxFayF
egNvvmaSlseCyYyQSvreSTko3Zk65Z47F6fVDOWcfXkbGzA2ESEAFW7IaarMN1UAq4KrldlwqZXZ
sQFjsa+KkTXYEwzoDD57o5wOni+3kiprrVuv3jaDMHEOFTIUDBbjYQ76Uz9Ue2RGYZM2NAz375aq
HKWPWjJ5p3nr6gi7DjTOdnmUjQ0jQOlJf54XtGrD899LNrwMxuLxeusrhmMrE2tWMBRBMPo/j2LO
1B17D4SzeL1slTKtzb51yrZ1h1IjZH5PBMo1eETkCy0yDhbG9+05NjZMmGTymSsINMzI71IG+Y2v
QQx7fYLWvt7y276RTDd8+foOqjgyBtRw7rdSQWuzb7kt80aWIt/hnegEyexSjOTHnBonQjCx2OFZ
kKi1RWoFR4SWFCx8HFP+MJEKDDF86Deeb+99/9K4tbRCemExqiR+7CenO1RN+VA00Ftxgm6L2+G9
y8LSg7Upg0yWUDYMwWMmg+/Q8ZyjxAEYGQwFYzTiBb9zlqxV5qahHo0r/bFsaOrdZV1dqBtR+5B4
+P+b0TIOa6X7IuZe0ZHwsQSp+REc4e6LLvW0pd30npWieRv3M9QQpuiLOnxUoGS6hC3rXk3qeBuP
3XdBeGjdggaUQ1cimFGWd1mFyCdLxi/G+4j42K3ozQ/lgDoz7ZuPzpzuiBMvo7H26z4kyFeWWfCL
taK9Uy0uocJl5mcTojD++nqsWK5NhDwFCO6lRAW/3EqwSw0w0MnVTnmQdbVVtfuvjf6BC8Ewlr7f
hB94m+ap6URxRzU/Zr3/t8jrhx6VAYG6AwveD5L7t21RPahKXKifRMVcPu0b3WImb3oeTK/7MK7S
F3/owu6YxtAJinPcxSDG6TjH652s2Zzl/ESRtnfbkP9KSk5flaHmsxeIZqu+cG2FLM/XsQYeSHrB
YyWb15Qm6VFXwUswF+nO77d8nkGSysvnXDzGedI/9jU5N0rW3/dNju3vXaUERQ3Fcy6Ed+uOfV1C
/ySNt4zr/cn3bEAQNFoJD6a+eJ5K8BUk4Kk+FtWuW3zgejYLstv7jZyrqXiuhoLdUDdtI2maLSKE
f7GVfzoGUg7/Nc8sFSLonVA+k7ZYQkPVoRnMxct1Gnnz+MMZynPcBKch5R9y7DKdrn5eX5UVIh/P
hgd1vSj7ftTFc+KjLKRtL4IwaIFVd5JCVG9IzMl45tiQ8jXBjxudLhb73nD/2AfQuOsU8rlkqITz
8BryyzKPHBpHM/fJoU3H3+kg2whGXoJ/Tt0VcX/i1GyVVL2/f3vhYkRvtoOcxyPTYFx97rvmI8oK
Dz1kMCI8wn8yxAx8F4VKyzxP1T5lYS+0tobeHeu+8DT7mDDnJxhaHnja0ZuYdt8aRve8YxcjtTYI
ktRJlpGyuoPiDJKiMSgpDEo0Ng6INQezdgfIiHlsdLFoGYobIsi9ioc0A15nwybe3908G2AEDAsu
NrKWz1NND/+aQ1WPp8oMp399osq9A9i+0ihvuTkUM2obu/LDyALINlVHo3BI+U6+6xbn2YAkNwBX
lgPxmxfAU1KQzlQG21Trdu5vo1Sw60z3bFxSK6aKCqO9j20nOAhWEpDtzR65DZBQvT6nKysmrF0l
Fk3JmArpR4BUnjWYGT4VJW83SjZX1stGJSk3phCOMeEL1sOkd5NIglPqpIzegPVGbqWY14Zg7RRQ
thh0MMfslrrFV4IgU9SBSmmfRducyyRkbjJrNI5TjkUQrPsNaeataPna/Fger8eJjk4i0LhAyLnN
nZ+Gi/amouBdvb68az1Y7m5ywec6Rw/Ug0JG7AQPENXpjk0JXqzrPSzX2Xf2aWG5vJayL9ySs1sg
hW85u6PgNFUgY1AxqHQ4+TzUbCOWspjkez3ZtwPFWV/j0XpLsD+2JShXWjc+qGb4ARa3v3vhHq6P
6P3Xk/cH/MjLB78PSvqbewv/qJOUdeTmCQMHS8d+xBCE2/DutY6WKX1zwqSoDe36bJTPY9OXp34G
QGUQChgniqvDNh/Big3YJFZdq1tnrid04yfTZYFaGz7WH+Mp3opfrg1k+f3NQKCo2QUdp+SlSMGC
HjVFb6K2EmThVe0+cwGs2/WlWRvK8vubjow3TjqZh+JZDs1wgVwKFI8z5MgCiOFu2PPKbhIsv7/p
IgxEqH2JY79WQ/KTyMa5982wc6+yMUkQXTetmTvyYvCaveUw3rvFSfbNjuXsma8UiVlVPIdILH0d
mym75SD4OezvwXL2JOvSYAlPP5djEEQZ3q/gE9C3ddi6G+fRipPbYKQB1IAm7xke+qM8jRObwant
HqB1dRvPSBpr32xcJlbW2QYmARsm+87twxdgNN2zhkJVdai0nrcU6lf2RRuV1EmRgePCC1+6xKGn
3AUNTlU54k54zRg5M8oDJjmg1n3utth3VpzjD5gSYm5gzh3ZbxDv8Md6MtOtiHGcCMjKbDjHWheW
o0NWPnRB8+e8OAvWePSc8KbxquoGo0g2ulhbF8vFy3RqdT+74nFwEvnZTbqWRJD1mne+AW3Wq6kw
ndMlJn7BYoMBg1fBV+72W3Kea19vnegT0YNyAeb6INxi/C40USUYx4yzcQSuzb/l4Y40KBjN5vyZ
zP5nwpBOgHKrc0v9hn2/voesDcDycNoak8lxcl/6uXuZB2EOHQ720/XGV5ybWyc46vgGJNdz9oGG
2V8xSHdIi/AKlQidD23yHEInbuMMXxmGDVMyYorRWQOSFrfPqlPJKmc+zp5gGyNZWYg/gEpBOcVd
kzgvbdiEd3GAi632oLwTDWm6dRKt9bHM4tuTaMhZnWvjvNRFU33Og6SIXM9pP1LhbwX01qbJ8mc+
sUpkpo1fxDAUX8Xoi7+cdNyy1qWVdy5sNl+yyaoA6uKz86KHtj+lNcpDOzzMQAnTHTvocW/sGGvd
LIN7M0/5wIuszVvnBQRP9BC3SFIB+lMds/Z/+6vcCEmsTZbl24rUrCtad3wCs3FDDn2cx+0XZ/Ty
PUhfvM1t/iszNH3QQQv9BVrJX4g35h/HFLIAExREd7qF5d2683zwhht2a6a5/V0LIu6ht7WlPLBm
sJZ7AzQclOMs4hcIHjkn3zXtz35s6KGtKdm3Bn8gmKqehsyPWR5xPzZn0pfm7xSTtqNKDStgw5f6
qQVZ9Jgmr03uZb9cAInPXVPtUz/xbPySGeXsUuVDAoDp0PUO2pGILk3QYmu5k95c32NXrNSGMfGB
tYonA81BKNuliAk6ps4/OkGv5q1H5crVxqbCAssWSsgapAyjqZ7p4wAZ8Ui1/ockR7LPmCr5S1V5
eLdNbLcSirMBTRPr9cTrYHpCLIl/qGs3h1BDPvcf+r5vsg9lhcggAAhh1dVRN8UNPxYy38THr5i1
DXjK9NjWYu6nJ93BrKs2fnCSQtynA4C7+9bMOtbbTKBYrvCwZkmVdTdEGHJCDGvDqNeWy3L6HozF
3GQdfKYPkLg+ShdpQOmNxcUUwMf4MQTQxhi5/VMd54OzYYdra2ZtBhOI7HvSZfNTkpuTI+az3zwV
rL4Nca+Pc3Xn+d81rTfuRStHgI2O0hnxW1MPyWsi8vC0kPMQEw4fy0p9AK/9LnpO17MBUuEImU6g
CuKXwQ3cY4h853QcFxDTZKpyC+i1Ym02TirsZctLsOY/VVnjRw5DOLNaQk+Ugutpl7nZQKmJzLKa
mesgdOkMOqKekT85wZD2Nb+M7M15zAcuXCnD+AWao7MEWBND6LzU36rbWpsh67yHenCSuzTx8ohW
ht4YqAjd9CWiAMNUvl4fwloX1lGflA4Bo7VyXnLeiR/j8rphAWImScr2HWQ21ZaWccs565Aqz2rP
lN0BFahdexg83/G26nFXXNCzHF+OkuSy9umHkosHReX3uEMa/d+CA7ZkbsA/NByyQN/O5bgljLU2
c5bbt4jFdpMS4YvIHedpcoPvIPpV37VGZc71tVnxdRtSVeYJN1PdiFtQjR9l69/oAdRJXgqISZDu
i6TYyCohytz1OhI/Boi/H5NSqUMD3O5NpTe501fOaZuHS2kVdFDAo7eSAJWH47Q6BsFOZWTPxlcR
Klzgfv3idcqC4WHoA++IApbnMhkgIBICErKxGCvLbeOsPNUpMKg74qWpjALtcu5FDCScR2ivfL++
3GvzZHk7ybvRn0Ar+YEIVNFO1OtvOrr5dlhr3XJ0IbWDeCJqyiMlQdFuCI5GIbYSVmuzY53rult0
S2cavyx+ICs815PS/9BlSOtdn5y1DiwP7/HiIakJ6W2SUOB7HPODagRbw1l+vd7B2vxY7kzLsS3y
aXJeMoN06DFWfl7fQvKi3WKUWenAJt3qJy//XxhOQhnS+S3Goh3vE9yJt3DHax1YQXZFBulJZD+e
mtEz51kW9OLk6uH69KwENGyiLR7nbQXwPv2QVSh2G5BUMWCMPoI97saDbF7TBt6+l5tNrkVx3Q5T
5WS/aJb36Uklc9BGYQzZmY1b4to8LSb25tSWeTa1rdvWT8DFq+cgkXN3FFlltnIEK6ZqQ+rKDOTs
eeUEtySQ2U3sVTHg/UDgbwen1xbD8mWJag0SItl1C6LB5IjoPY2UUeYkDfLbRjk8yugeOhM8FG2E
nRS0TyoaJq+IlzkhpGwcP/0wOzrfArOvgS5siq3McYyL16K4Xe7PlNR3QLZ/zrL6Q4kU9tTr25J1
34YG4uSxuFy35pWHgg23gxAGLplhm7xOKYCJnS+8qDLZp7YCTVUZN9XNnGcX1AqFOy+iNgCP4Zga
ICgpbtkMzSRaQ7yiluU+eJ9nA/C0w/rMnTV9WvLCacy6Q8aKrfVZcRcbbac1ybxggIp3VojyG27T
FZDdXvLl+kqsOMsfQLsKZDZNmELuQbrzb0Bd4iPrxccZdGsbB/fa91vuzqfWQ7m94z5pqvNDnw38
zpmbrRLXte9fen2zmagZYMqcMe82GUV44A7KYPocUd45Df/aN0OWs09jn1Y+HOSJAuLKWhTL+TMv
bnTpTqd9PViHN8LUGUdgFyHeLPhKnKk4L+bvxPnOk4lYhzcQ0r0LPbk+j1Ag0PwNeTxwsx7CgmTT
eLw+hpW78h8kWywkLqRK6ZPqGshVKBVHE5CqP7xm/p1rr96F86A2ri5xGZcxiplfWUl4hKiyONZV
XqJ0a7Ma4X2Loja4LiRMdVlT0qfCm9NzOcnmJmiUuClrs4XLft8lqA2wK1WQAu7Vpq9GUv2NQQU7
j4ZYbakbrI1gWaM3PmF6aUqiYu92sdiWkH+YH6aH0N9U7Hl/saGea3UwMiiPZw19anrvuetJcmB+
Lc5Fx9TCndJt3ETWurF8OxurzNMeg0p0XD2VlckvfUMfBZuKi98XW+x/a4th+bf0uBKtDkUeQZ6u
Fc+lBOfQYww9n5vrrvH+YUdtINwkqsDoqgFuhQTftS/IrSjDEJIc2ASdYfyBC3V4cFDG93K9v7UB
Wd4OmPTUhEmTvYYShFu+x5pjkedq4+heWxTrnm5YMfGgLNktwwvpmNWx+CfOliI16Mld0r71Nzz9
/TsWtVFvsw9dQyTv1FMtx0tQ6JckG3D9keNpiEHcooNqXx6Y2tA3TfjgjYqqp74ZgfJ2W0BK5mar
iHVtHMvvb5wxRUVSzrMhe9V1LbOISN/c1FD2OwQ6Dz+5WeDctF0Sb9jaiuvbODhZOk2IjBn2Rwnx
PZqI/iaZZXuqvc3a6LUult/fDEgOfQuJrsx7AphvzE9t6RdnaLTk/H6iNNi69az1Yvk+NC3zWJo8
uKUdKlbUUPT3MVmyt9kml9+Kn/zBzeU7vu/q0nuapAhQt8KzWx80YMddXmhzcgncXamXxezJB+qj
/+0ROvh3vtMHzlZ4am2KLD8nnkirFHQBiOX3VcoiUtP/BfnaSzqD+ev6OFbQ4NTWc5Sg/0SVlaye
msJ9BFN5d8rnOPzWxa48BAmQXcb17r0CL1LXU/03BWmpU5zKv653v7JINkQOj3TUSZiufJoqlR5z
oe98yDjc7Gt82bHfmHIpzRSnYES5LZP6p24gPDeEY7sxcSvLY4PhtDPq3K9zfguQVxnRoYxvFvRg
IQ3fFdmlNh1XnyJZVHsZf9KokDggX+zdhWW985ISLON6Mzlto0ZWZFX1FJOuuZdOr7/tLmGgNvit
KAddVci1PQGYOgGCOMwGBDUl6I72La11qgshqsmfSf4auxUCwlwXAySag2zaubrWnd3ozCsR/Aqe
WBFfELGXB99rbqGakW90sGb4lneP0OwEWh6yRaKHvCagPQ5PI6MFO++bIOscL51pnEyO/YkKzytP
FAjq/ByAk3B+3NWBDXvzvQrPvlDmqHTTIHiF0v03XHm7DdtfOVZt0FsPOr14yAL56jmGxFEWeMg6
igDcE+0AXzs4QVN/Gih0dDcMasWdbcwb2PUEl6WSr0PR4rbejHPkFXSOYuNt6RauXK1scq6kS4J6
mrj/RLhTfywa0FF/7EMweh/Z0A/poSjdYReFPsQKLe8GZHAIpIvhLJHFaDD8ryljYPCk5dd9y7/Y
9ZvtA5J9AWhCvfxVI3ClD4BnxCO46tQ+VQuMwPLwunZ0gysif/IwmBvK+m8mTPRZDM3eJbd8nNXM
4HrmyVeU0P5VKuys3PGeh2QXb2CAIVg+TmNZzBWX2WtS9T6oCQufpZeghljDhtGubCI2DM4TWoLt
ISleSTyROweg4C9iVvmn60u8Yq829C3RdeDpZCpeFQzzy5RDLiODKM6vmifpWbf5lp7eyihsCJyP
59/k+AV7KmtUSx/bpHfV7agTJfdtVTZbF3WTJJ39NH+lukluKqbqr2SaQG17fZ5Wtg6brMtXVTOK
suFPMeRKvuquoFWUjsI898M0bXXyfgqW2hA47mowabUhuTVp8d1Mi6JSfCBSPWgTPPRd/0m0H6tk
D3sOLNcWgATtT1BKOqWvfuOTKsqGYkijTJgt1oY107Kcu3TCzh9cVrzSibaflOGADObToZzb9iV3
BnJzfWXetSwS2CXAU1t7MoRy0C1vS3UBHovKC5irSLjnkEX71iYIfK4Ge1oxJZFfucOntKy6CKDa
YuMtvvb59iyRJolR1sNvC0Pq5gfI1Uv1ZXA819mq8l3rwdoCeY2qG5LE/j1E/ISKqB8SccjVBEqp
fStgbYHQCHLzvvScS5nnOpp68GAN+Vbodu3rrTsOAp4T4W6IV30ZQ5skZkUPkj/yz55PB7fIf084
3UJTvUhof9/X5hMEw/NfqUe2iD/e/3RuRyFLEpskD118egKY9LEPkjZy5336rdwOQBoPO1EJeerb
pHeSYyyX0g1Sbj0Z1759ceo3R78ZEU8rS+pcINjud1Fc+9VvClXLXSbD7egj1IZ8l3dLrGaWTXgC
OrCLQPe0h9YyINyuxiW4V7SFm6H5RhF2M85Af/rFZvhkbXIsn1VhX8hYK+cyVdX8KWlBac6dZquM
c611y1/lqDDzpknyCEJcH9kMxtK02FTSePcgw9RYzkomg9tVjG8nYaXYUUAoixximetTWrK/r3vV
Wh+Wz2aAhrcmLgC06evc/JqzwBwaUTkfQ70lpbEySXZokYbI0+o5Brexmtv6ZoQ+XVTAdY+7RmDH
E1VcuiJOPTTfZql7iGd1L3qUqIX443oP7z5+CBfL728cDFxjQdDNiLiVpXs2mXOYFMpQVbDk7UBE
BC6lX/s6sjxZep3ji0L7F6L9e0nig5jNDyhU3LsdQEQ0/nm9myXe8gd8H+NZbOHNePpJQY02CPVd
EvIPoJo79dxHFbW4gG03WtQg02IPXxC8266ynTzeTlM9hreqGvEUIbmbJpHjtOZ0fShrtmW5N+qJ
NNRXpbkXE8BWpod75+n8+3rja+tuebfKx8Ew3pl7LcWp5d/bnH/gkn9ntYAIK7DR17tZG4Pl5pOf
TjzsvPas9MKuDHKcyN8sHVxr3PLvKTCq841oz6w00N6estaRN90sp9ddH28HDCdEpUEe0foXWUAn
B0iN+h9fpf3jvtatiGHiNsmoRKDvVLeo8Bh2T7xNToOV5bUjhlL3CaQNqgUCSsMLneTXJC6QllL+
bdCyuy4EPfT1Yaxssn9EDpuBTEB3mHtG6gc4iThKkxVRKqctxruVZbajh3QaWi9oq+4MKPuHqcAF
Y4YC7vH65681vvz+Zr8opdNSZ3aDW92GD7RHWcPsyH5jc12bG8uDY5ECIlKnyNLFuBuR0M1NFlVt
l6kPno9CuF13d26z+sd56YPwtcYE+f7fSNYAyYgfDvsmyPJgMKeyIR40IpOST/WRxsKZL9QrTfxj
XweWF0sUpQ0QE/UvQHYM4sCc4IsvHGfnAtuxQ1WTMC8o8y/JNIcyqlNafkRibqv0d8V+7ODhVPp+
0vCkuaMzQvMJRZ2sT3HjuD43KwZkRwpjpKbLqeZBFuling9liC0j4mBWua878ExuLPFyBL9zZtrB
wqzTTZXRoTsTHyynzGf3SIvOECUQYJh053j65/po1uZqGeUbX9MQjzWzzuXdInIWmSz7PMlqp53a
JbJQd6yIHxfjvZTalAfS1Dz84Q2lA9blfZ9vebMQKH2aVCKyiIfAiYgBEho1qvX2tU7/OzmoZ1SQ
V0/4hY9+Gp+ruE3P0I3k/OZ6+2umZPlxVsA0HWR4LomPe13PsEHwpvwZzPtCkPgwy5GB/hrq2e1h
Rt7wS/bg7htKvZXEXTnQ7AAhFHT6ZMhy/u/1cQp6SIP2vNPTQRfNS8jSOTg4qBHZgoj/e198xyfs
QCEKcXygwFx+MdUEvKLuA1bg/jhwD/JLBnDZMm3mL3ldCwFRAe0zoGhzcP5DmCyXZ+640nmgkntf
K+1TfcRXQrrCn1Eio10oG3yKM/yZ4ELkHWg4a1yQJup/y8quVDeyzsP4kucIA9CMi+orqT3+otTM
qxODNvUTAijZp1hX6Ri5metBFrmgXf/gAFT9xE2HzPmsYiRw+5R7YSTCCqoWw5yq5MYoNsci4rzi
Po8Sv6LJUfNOZng61mnT0kMBDCeQp5kTaHPBWFj6eepQ4OOhzMv0QRXx0cH/3Yh8LKvvbO51+J0T
FGUeIEQaZIeSzaI90JwmemHSCNtDj1IxiDZT3EAiYBuHB96k+LmUxPs6y6HLH4rC4OZWaZn337U7
eOITkx6ETF3ex+PnaRZD/RQAhpsdE1lD+IBWY+cdAlGNLyrzy79NlenHNEVB2p0puZFHhAma4gB5
TGjSDZ5Oy0PpDH1/hN5YlvVRH3P5o0ApQ3zohUjpTUFSVxwCBnjqBjJ5ZU+1ifFpASpnOZvgYnh4
ibvFUgF+Ym6UxsHJbwvt7Dv87eLSGIrP/RSS4CKl40bCCeb7iufzedeuYdeWgtBrGKFPHlyEDy6n
tkFqPlPIkXR0sxxg5cVmF5iSgYWmydAFY+MP4YA0rDVTR55Jgx1E1f7taAQ/pdLLycuuQdkx+ljO
uRMHnF9ikmYP8Zj+FXejvKv9ZgNwtLLX2lF6pWXfENFyPDohAgciG5cfQTF62425SY/XB7FymNpB
egZ62sZtDL/oLHwQGtXpNTc7DyM7Jq/cYAqYKvqz9AHBNBxhMcO9fbdiW1AjZl4v89HnF4iofjfB
klcN/JIcvaBpdnG6EW5XpU+dA1IWEfALI8ljlkE53nfYFr3W2vJaR6lkKp1xEejPmcOLx6xkzkfA
ZYInH9qpG9vHyuraBdFCx0XAcf/6n1ej5O43S82PXZZjV0IjHhwaoL59yERAA/gI0t0pSgEH2LjI
rMyOXfesBgbsY5wkd8QYqaP/4+xbuuPEuWh/EWuJlxBTqsBVrjhO7MSdzoSV7q+bhwTiLeDX303f
iVttFfcyyXJqIAlJ5+joaJ+9Pdp3P5bUG+PQD8TBPrRQDDW4tsz6HJ9AKaD3gAg//XO/bcm48yBp
WgAtHGvXdijbqWOXBZUEnyled5xnK5vsfMdFmNrX9lBGxnxElVh4ATjmT7JYAPGpYzh5QnVVh8WS
1J97got/aEuF1zTghvwz7+Z5+HpoD+m1y2MFAagiCLzinzBY5d6LRZGfOta4lhkhKd3ioBU5O4uI
4tRSOw9OJe/3aDoNO1SvVt6IZzof8BQYQGq9gSh+QfY2fAP5zbLzBaYetqjg3U0nG5weHHw5/OeW
ORo3Zj/SFUN0PPmvazuMIwlFni/q5jR1FwPz30bSQRfHlmDbtu8+gI0l4ijbUbel6QEcQVYHUcZw
vt+4aXY0603bVoLwxFa3StCfcoaWxpLBfbodz/Kd8RvCL71SGZgtArCvDK/FNjuEq68KOr/PS1af
y9zq4/sfYjBivVaZjl0YBKQMrxWuCwCGBcPJ6g4JvyC/7Gr3KSTQagfwhPFhDPzsRDO0HoBg9f7Q
DWugFyT3uPJbQD+zK3J3bpSOULuDEol9FptY4LEuNDOWWdly4AptyMXlXqtOI8VTW/lQstHxyqSz
vIkci4H1uqYqzQOrk0NzBWiB/uaFzvA3xCeHcme/GpZZr3omo2xB1wvrioq5wMvy3MtPNd4yjsXY
etlz4YoZCc1FPgJe05+dvmqTzEM8Vwaovb2/FKYv2HbBO3NWq9204eqx68I6GuMS1cQAk3871vjW
6bvGWSiHZQRDKsgZF/+JA9H7tSnXYaeq3TR0zVkAL0K9PBRw1uNg2WcnBzNGYO3xz5tad/49dkci
o4MrsYdaZHd8kC7NLhsX9bGJ0c74xYFYWTiHbhEBifeXx20Ri6aezsda19xDMVUh67veu46IUJ56
yWgbDb06OO96jTODsheTxT+Dd9zfUtK1p7pS/THfYGu+ASWvi0rzsEHavcP0iGqMlgBlMpB13SuF
MyytXubcl1vawOUNnDO6aBuU3yMb+HZ/8g3uU69sRnjudL7NGrDYoch1Ku03zpbxYaKr2GPdNHWh
2WwGVS7OQH19zZDDPiO3EUZUld1pFrvFpoZTUi9vVhnx/XYAv01vi+U0krQ7V62V/hwAxTqBh8l6
uT9bpqXQbBjy7gs8c9Vcedt8UWk9RaW7G+ya5kkzYS6trWoaFf4SD3SRbHGl4bKaom6jUzs2fs2Q
1SBaHsxl9iibso7G7fFsUNOxm4ZewCxtdwkQ4WaPXFj1ifrygvzpXhxkmHm9WJmGY9AFjgM7m0by
zPgINXJ7LQ6+kOrVyoTbSzZw2JjnNBO83Pi6dI3a8RGmsWtBNCnKNS+4TWC8SHEQAW20ARJ+B1vX
zIv0gFwH/YjWZY3EWSos/6GZpjo+tGV0uB6VlV/loQutXOLZf2dAh7xMYJzeid4Mhks0g/ICmzIU
24vrhtrgkCJPsbpZx55cm/3v2AdoZoX6CWT+6ra7VrOvANbADTXnIPa73/rm5z9Ir+tlxK2QxSIr
VTyhKqRIQLVIYyhsI1sQ0uYErMBwBn7Pf5rYLqm4aTdpxyU04S2I+HniyoX80+FY6HAa9nBkH6+H
r+P3UncdUVjUYDNVYKM/MUDsN1a05bEKh1d3PKQWCIipDuXjS03BTYlAd/RqVLD1TroVqXfrHrn3
x68svg7mg3YaC4RDiqd+Ev7V64PNn35Jvfx1lJn1MoHzbWcDfLwcvi7PsfFhS6JaHD0QZnmS6Sy/
r7blHMOd+DqwL7VoMxSpK66t4zKgKpviU6f8l/ub9+MTx9dhfSodmgpSEeIq59W9KsCxvxSh339z
HMhn3u/CND2agZPOVl5TEHFlVvHcSlwJGmHvcS6bGtdMW1rr6NLaFtdlVPLTCIrHx00P5djItbNy
EXRFNl+NF0WQMIAE1rdwrfZi3o/dBhDC/w7XKx/iVxDcmx7o4v5WlP2VT96N2+PXirRXCxIHgk87
d0rDIuvIvrR08eAoxvGyrKPzWwuQothO/vz3QdTWX/fnytSHFgWnbQ8PCwJVYBNUkjb58G2o2ZcA
YhY754RhpXV0H8t6gmqEjF8zMrcXKtzs1KbVsSd3PAD9ezXwjDetA4hxr3TI+3NVMv9hqnfjOtPY
t0l7d62UnSedCepBV1SvgRVggnCyA2jfoePf18F7MqRz2/kgm99SgBVqTqN9TKVp5JrxjqHbZMOg
ClwOLPUArhX/wZ32nI/hqPlPMXDTNGqah+K6rF6V3pQfCpQNcjEDP3AaO4tLcspWsRuFGY4EXSqj
CIBXorNUD1uoITP6iVjs0gfVl27i34ZhfL1vCqY50yy7KLzUBrh8vDhWWQ+JdAEUeQgVGbMf9zsw
zJsO5oMMht0w0NZdJQ287/+8ZFK3yuJl9sl1tY9JMRA/0Gx6pKwkDSKb65JZZYw4oz2HAOAf27b/
wfXZpPfImo6XcR4tD4BpKMwhlZYvO8tg8Eg6mg/s1z2e4ufp2pYNYOupNS1xQef5YhMvO91fCVMf
mmEDzJqi1q5crv/EfrxFwhRQhv/1sj926/H1imCkSsEe4c7Tg1cOUPqrZtTGnf2AQK/1/icYdquu
iNFPKG6cagGNL05/tkwtkA+Zv99v2zQ9+uncpNlEGOihwT7kPP8TeIPu6Kl0UrKzAKbRa0c06Kdt
SM2u0xUp0zJSAw1PQDAXB1vXLFnmHQMcxsf4VZb/7Lu8jjZXcX9yDEPX0Xx4ciqZ6/vz9R+Y+tJA
kDtoJ/d6rHXNdivHKVnO7PFCQdL0G5Wtt0bAh2Zvx5rfXOy7E42ka628Na8uzFt/jTXIbfLxmJAf
8XUQn1p544qwn6+cqx8OlSpC4Prz/3/glOFN498DX/NJuaPoiwQueoVmrQ0CEsiBhNURYq+tAy2S
EOHSrz44khIZWl7Ui4ye5yA8kmzcWtccTprNgE36TZHMVi9PoTs0v5qADpHnO+4eOPCjY3LrY9uw
79Y2zbgLVjg3T+Ymf15zr4nwCnuB9tljGbDndj1Sp7f14/67n8rtJr9pSZ7UZdGewKcgI96zI/fY
rXXN90xFvuRNj3UAqus5n4uXGRj7SE15Uvr1kbvZ1onmfpYl5BS3zDxROXgIQLm2RBaVOyZsWgfN
+yiJG2ywkixJe9XfqjR9sPr0CWWGQzSkDUfhXpPcN4rNKegpDHyG7opyMo4tFDWw4h6/eqL95K2x
3GRAi+Y6QHmxa+o/j/WkuaWG5FbDLJUnVR9ew/Bnnwa3rqpPfTDHLuMJyDW/3u/po7Nn+ybN0B2q
vCybt28KAv+ErKSM8CpbxaUE6vV+F6Zp00x9SlvejNmMLqT3UrXOya3a09zYF6jlJGJ5Cnp/5yD6
qIx5+xjN7IM8bfOiB+9oWq+nNHVPc8Gfh5QlQ+995pNzmazwRfj56/0P++ho2rrTPEBWunnayTaH
fDgkME9Wg9qzSFoW9S/3OzBsbZ2lwAG1ugAm1IotK/9V1mFsT94cBQtUYcumfyw9eeDdavsSzQvM
qPvDq3llxXbjB7EC6O+aZtbycv8zTHtMM3/HclrQC2E3z00vxdW25g75RT8EK7pwcNE43+/GtBya
IyizLvMKPGnEeYZLI2FOc/bL7AhHIaZIhyODekLZNVTJE1l2w8PUEKRfC1V+X3AVPkG8kz8c+god
huxKKKn2tkrjxhb1a4vS11NWFt0OEs8wRzoQEkzM3tzmXRoXU3Dy5mGM3HQ6onCzTZFm6MjTIMfX
eFnitbl8ZHlnzVM0TCCMjBYkGqshcouKH4tQdDQkH5scgE4cv1W6eiBgYm1Rfc5dzo5cvLav0ax7
pZ4HlgLHikUmxVcA3Oyk67l/cCG0U72UA7HmFAuRpZbzaQVhxEmNqv5+fxN9SMu7DV4zaNDb1KL3
OvIGyj2BIu1gFFafDNkAtHqc26iGqZJ+CiaeQ51AoJr1gTZVAYOkykcof7IrRvOdTzWYv65Hsa5e
t6ZZCZoV7tYXFBflF2cq1aUcxMHZ1PFdXsfW1AG5ZzwWDAcmBJcfKajr9kK9bQN/cPDrShS5r1QJ
xHwaQ5IE/OW9uFS9vA4F+Wuw571blOHw0uFdtOxZXs5zCL668dTQMbFy95F3/MLllCD2iINcPoTF
XrbTcLb4mlMegpQNlZBp3PZV9Qm80N7nNc9YnHldeqodOp/AhLRX1WyYQB0bTwe3y/KGWDGYVufz
6ov0oYNm2NPodUD4S7rHYGhwbzo0Pg+7rJpAJRPXOZfJBHHzaBqWvePYsJF1aLztQwV1ABVRzDpl
XdXQ9CeXZSBYsu09ygzDROnQ+KAVzHZJn8azqi7T4LXROo8voJ7nkbW4v+57B9MsaX66n4rQQQln
Gq+rXSeE2etz7Xt8JyoyfcI2e+/uRbYPSMQyY61hizTy8zb9ujLanZwK+7dbpnIn7jd9heafU8tK
JwevYzE4cdKTJd06ysI6O9i65p8Lv3HDGUUqMU+p/9UnAdi/oUJ9ur8Cpp2kuWe76Tmixxr7tAut
84yy7KeVpvzz3HthdL8L0/Ro9u0XAjDhHovs1574kuJShrR6usdPaGpdi7VYWYJjZzsciSXLGAqb
Np4ZMpYcGruONQ7DLvA39GYscEb+NvrFcM140RyLsFxt44DiYgYrPrx5OzXOeba98swsm+4srcGv
utrGqZeAsAoyAnFGwmvLxm+srMq4oks0d7Z9Is48H1thHfGarWvdZRTsr8TJ6lOmXCuym12qXtN3
aPsHMw+GyyxPY8/lv5q24RFYcH6fXPcBGPA/msLbSw4Y/IUOekVFvyyVA1vAARj+Bsky/qnpWX8F
RSmP7dzODiaFdACsLNMuVJAFiNOiK05A0pWXxa/dU16RPViqYdJ0QR5hoYDQ9hcrllP+xQHrHy5r
/PcwHy6UpjJqUTa4s/imnrbf33tZz69AQWunscog1PIzrBfgiSqwQtdXMaX+aVGthWswU4eKYRFS
6qDVmkLupK9mKw5AFvpnFdjN15TNRwBjW+vaqdGQ1uvcIQxjEAuEpwytn52y7Hbut4YUhKOZPN6+
85W4Eq07HESScxE3qsLb8aQug7X8WQeifgjqPQp1w452NBcAj+iOirUhQqs8TRaAEhKbqP6iMqs9
gfNuT+bY1I92iixd5neCOvSMZ0FY5xU6ZqiATHp3B4hrOKUczQU4PA2ntEL7mfNkqU8ljm//y30P
b2paOz8EESnIU9B0nuH0iB0rB8nZHpudoXEdyDqMlSy6ARV4QfmdzA9z+6dbHBu3jmIVc9X7doam
qfeNzJ/H9kL2jiXTqDWLdoJONCnyDnEANbekpk54KkdnjiqlDqaS/4NhXbFZHBGE0KFTwRma0utp
XNvg4f6aGmICe/uwdy4Jt4V5Bu1TGKsQxG/RMCxhVIdr93a/ecNu16GroIwWwE4s9Dz4Q0xn8YA6
p1O31knR8Z2gz7QEmuEC4zOFtTNjV7p1PNr1yfGcpHKmneZNE6TZq6VQgw+VbXruKoBtsx8T0i/3
58ZwGugqPDVrK2hCYOApIxFQFOeZTEjxyCQVdoS3xZ1uTPOjWW2Wg9+ME3yAmz8EzXAKOwjc2ntB
8Ydk4TgDdOiqh9BJpHRrfnqtl1ufZXEq2KuX/R14CQpGIUtmnesMIjNy7xnKsKl0OCsHM2wwdRM9
h6h6JfX62LniVPfOrVz3vJFh1fVSFWf0qopAuOYcVAxPaF/nYO9N2jT47fd3BteiSqshPeZL9m8+
KH6D8CStZ0S25/u7ytS+ZtAt2OYUtTFyhozQ6AePQcZOzTxE5S4ZmWFH6aBZvnrFOoFj4dwuy2Pm
pqhNdR7K3N1BWhvsQkfN5sSvs6rEDGWu/VgD8e6DNSKwu6duqRPwDhwzbKIZNjT5/K7flnhO1zOd
f5Orc8zidNSsm9MOSr4j5sd+aiGT6EFCUh5LA+iqO7LdVIh8tN3ZELTC9TnnO9P+8cZhOjgW0Vs9
OISwMx2yKywsgXbvBZiuZ38s/76/Nz/eOEzHxYKhfVpSicH3/LUaf07yM6u/HmtaO4glHaZi7NF0
DsKMMXwLwtdp/v1+2x87A7y0/Ntke88GyduyDXv+3o8smsV46N6JlO+/W1YFUpIyHeAM2v9N6w9g
xFAekQTekjDo99wfvWldt69653BWVk4OJ9jnaycfc+/CnL8CWp8z++V++6ZF1c5faHQGnAT4BluB
Os76OsvPuTxSukkZrhj/HvwUMjecuh6N0/y0dD/aIyRHW8NamAwV4dVPGeKewuX5Y74I58HNu+yv
Y3Oinbll6wvl15jzqfod3FDR7Dcnj+0Q4RsmXIe8lhQ08XWNCWdA10RuSK9dsDwKubfdTe1r79gZ
wZnOQYtxboLvDXusyXAm3pGiYsy7DnV1CHSBCYMtpaQ+5+L3FTw6457ukmnkmqGuDfjngaVFMCvG
P5CF+F/h9xvwovh2aFl11sqggPJ7EUICfrWS3nbjQG6Isr00ssHN6FjXqrGZE6LE4uy0NytInHln
M5ra1QzUy4CCCwq02y7916Gxv6AuJb4/IaamNfN0B6TWuUDTFQmf8jY89W57cJdrBjpM9TiFBeba
9d46pOr9PhnDPQCNaaNo9hmCht1j5baQ7tsogqgSCWvrHYdraFyHsLoo3gKOqaWIem9ZvUYoz0fK
e6dxw4zruNXCB+N6v8D4Q7t6K2qUsvS52oktTAPXztDR9UvcEzDwYH4Nw+IyF0+pkyX3t4qpcc02
u8AKbFmicZfyB7G8Cf64pkF8rPGt03dnXF8OXZD5ElHRdgecLukang+J7sBl6ZixfBr80mVovKrF
ZZ6KxPH3TN5wNuswsWEIAzwVoenSfStrH6o4JSRrXlhrn+9PzMc5NKYjxVQt8pE56AA6L0/CR5IO
V6Zm7roImWIQXTT8j4DsMdaYllgz2axAvl/aPIwpqdITmI+gzwKJ8IeQL3tPGCEW9L+PuizQDHda
60blTYW16JKA5VFQj2c//J3nv5aGRPkwn4pDeTSm48bmknm8Wjn2q2qvCvVbWbnWsYI0wsP9pfn4
msN0Ssre7UDJ7pcUiOfnis1XX31R/Q9Z/1JAtt7vwrAgOk6MelVQhh666Murv74p90XWe5dww87S
gax0HgIvtNC2XKxHZr2BRD0SzR+imM5kOHG+Q8BjsBAdHSbYUApVoZsp/xVIFm3GXeJKXu0dBaYO
Nkf7znUA3oDwMgf7dDU1546En6FMdc1X+tLK9vv9ZTD4bB0R1uLNfrCtPIyrTMzPcyqGL+O8HgJq
MB0FRru1pTzHg5LKxmY8t1bn87hdbDaf7bDcKzM1zZJm2oB/NBbEP1icZkv/UMy0vPgLRLBJZa0J
RrDHd2LaVZp9B0qQIKhdFhct/cnXcH4onWk6TUEV22NVRB5UEm69a+/kAAw2qOPDAK6XgQcGyXiW
1SUr/T+ZWn9kdf+weupzyHcLEQyGqOPDOPQgA1D0BvEy5PJUMNKdg3qS0TIhWD20yf4DEtvKjZpa
BHFYrt0juNW9a9WIIzVkOAP/gxIDRUwaiIbGJFjI543Adby0IgyPoTSYDgzr3EKJNnPpGcQ8p9Ki
QDY7D4L3O8GkwQJ1WBglXW+HgfBih3ZjQioZPjYolf7r2NRrAXYhOh6iJMGPmbBd9UiaeUXK0y3m
fGebmoavhdmSzBTYe+XH0lmHM6oQ/VvQgULn/vANNqeDipw+z2evmvx4EfbDkv4opLwVgX8GTesN
TLSfJr88uEc1684ok9ZIez/+R4TEy8I+Duoj4izYojqMyPabue+d0Is9kLaGCavHen7CzVjQHU9r
8IE6kmhEhkwJx/XiHiKlhFZ/OsH6YFf2s2utf99fClMXm596dxiNzO4YiK+8mIHAO72Qaew+Lbaw
XlbHcZ/BX914O6GBqaft9/c9lXQuuxWzJe3imTY84RIloeNavpTbH8c+Z3OH7zpZmok3XrV4cTv2
15SMrymUqUpZPOfuIYKIbdm18ztznBmvM44XgwBh+lJ4LUjbIXe+9wkG0/M020bxuz0grIbnEGn/
BwfBzg+/U+HbsQnSDLtCKT1E+aA5Q/9h7rXBTOx0jQXOZ5eh7Ihx/HusJ+0AH8J1Wqusq14R2D71
g/+Y+qh2rGr5CcQXO/dHw2mq8xn2LE2XMZirV8bzn2nVPNpT/4qExosNIKTto3j3/rcY+tGRRgz4
mV5ULdgO/OniFF9Jj6sMlvzBHvovvBt2EuKGpdchsIQjZBupdGIoBvPHtnNJZGU4Oe5/xGYDH9xk
dPQrUL2ZcCZ/eFm9df62Im6OS0tUT7hEiWN5ax0BW8m5Q4kfG144Hsgui+VkJ0Fxk7n/AaZV0Ixb
dVNQlEPtxNA9CaPMJr8UDopxnMQZILZ4E3G535FppjQLHwYy2LKwh5dwXFHoN4n6tEAt6OqO/RGq
BTgRHf+FILbzShC8vUAZDgUoMy9Pogi+3R+/aR9pRp6SVvWlUhi/P9MIeZAmCpnz2/3GDX5c5zaU
XsgysoIbm4zLd0Lyiyqnr2Bqvh4T0NkmRzu1naoDEyeqT19kU1yWsE4jkUFB9P74DZOj47uGbJ3T
xk6nl8Yi2akaeQeWyXyPH9OwdXRoV6pYujC77bGuYxrLeqrBHt6tibvspnBMH7CZx7szrgAp1EzU
2L941qcx/SvYe44ztasd0EPtoci1boKXLLT/Bo1/HZdzcIT2CEuqA7fmMuBzzlPMi03jsB6eSo/t
WKtp3Nvv7+bDoR4ogUaCpnMrGmfnAka0Yy5Th2j1COXalM/di1yLmzuptwLMfZHD9l7jTEPXDBXe
kuX+yLqXcPVs8WSHrTO+uLVq6Lf7m91grDo2q21rt5qHunuhDX2x6v6HQgGi75MfjbVXRGLa8Zqx
ZsNok5ST9gXkLp/VAF4mS9DrkB9Ss8PW0XFafSdKUc12+zIPVRuRTUmlt/mxE0tHapGxtiq1yO6l
b8IpEj0EUz33GPKC6UyDTVqGKANTaLxvlwcLMicXSI2Oj11I5Wnxyi6+v8ofLQEEQHVgAakGvGhl
dEnC7LvA41lJHoNi5w7y0Rbd2tbCOKdZynUoc5mDDk22DxSzFduKJ/dH/tFNcGtd2zxODd36aXsK
ZfD04Pp92SAATje84tnr2R29x7LZq/v7yBQC4upogwCSXQ7o0ZbELXgatZW6gv00zlWI6kL/7/uf
8/FkuTrcgLp13qHFJeGDLP6E2mjnREvVNAdu5dsnaJ4ffI+lr/KOJGAm/ZX5EHNYB1ftbKKtET08
3Brf5u2dGw074ftsCZYEvH32ubK88mUp+98H3quosPgUOU0nDm0qiID+uy9AnVKrDXOSpENnkaiS
Fise10wM3c6++tgiXJ2Ji1pZLtjE7QTEZPajdEoRsS4rcCdwq9dja63d07hfubjSEpKwYbEiiC6x
h0mqPflF007SToYi6xfJ0hUzNDUoiVuL+Rfgyf7bsbFrRs2Biul9QkQO5lBmPbF0FrEzg0f6fvOm
2desuljrKvRTTE1FQHrXNmn9kKGyJJrS3d1q6EKHJCy5NTeQoiAJ9+bvUFz8BkXE17o9pD2NEoLN
X70zBuqlIOBwe5I4LXO+UDpBpqWeBvDe3Z8hw/LqoISRVovr077GAmzS9Y89CHvSK0A/wV5e29SD
Zs50mQPQUTvYQO4qzgt4+64rxUXm/vi3Vj5wFjouQYH6rFLjhNbb4FvviSz5vzbWZnVkTyU95vB0
gIIqZVNBoRWrzMmvjQsIikh7fAOmCdLsVzksnDvocCfcgq6vtKF+FBTjXtWNaX9q9tszpSoFRGfC
BQgGMpt/y/Jsfeiag0SJrs6/tbZWXtGusJO1ATBvEsKKO8fN4/sLbBq/ZsItrzqIIdE1IQqnvsMA
KfIc1sf50hzJ8OPA0VELRV+hYF1mJCkcSMp75dz/8jtH7qHQDOur4xak6yJt5lvs5oRL+CZlN7WR
3bvhl/sTZGpeO4tTWw2qKUV468fQ/uV4oK74f2neMP868Q2xirb18zK4ebai4yMyEmOdAOhP5mSw
ncHaqXgxfcXW/Ts/N1Je8NBXwW0E9cKYgDQMSl89qgp2wmvTZ2z9vm8fbBqe45bsxhf6ssk5nlB0
0Sad1zY7OTNTD5oZk2EK04W38NQSgQqrQVfVDgW9ulV3tAvNllvLGVng5+yWkSwHwRoSWr7Lxnj1
IE50fzcZ/KlOfVMNqFBQjdtcFjv4VpXNY8G7P6bVu83lXqhtWmrNohVnuUhnqAZXvHRePRqAVVc0
uC7f/wJD8zp6gYJwjtRVwW4F8HZnT/gvPtiadq74hkXWkQtO25VQMScuChXk21IxcnXG8fNcF8EO
9sI0es2a1Uyrtqo9dUt9aAkwUXS45ddZfH9uDKurIxe4VajZnm03Gb3mkVrwpa1dnT0oKg9cpjsh
hWmOtt/fmRqR69TWGcOJQ8FFTtLKf+umzvlclwf1d1ydyaZvlRjCYnSTTdL3n+O4VXvApPDjiEKH
LBSDJ5HIVdNtKcfxlVkZuY0zS8h2yyE2La5q6tnTlmvs+iMYA5xAOpJBiaWRCDGcBIIGTVRUgIV6
zUwS1dX5gx+UwRGSkK0jLd6mAxJ2lmBuorj8k3sQKYYazJES7q1xzbCZzLxh8PP5BkpXjlwD1Jcy
4P+52+wBhwzWoYMWisADhVHO55s3jRA0X9KGriexdHt6GIarpw5W6H2BLCxXKwRtIGEw9nDkLfCo
Hq2+cJkvpwb/uW+JBiPRMQsk5HxSPmiyoAGUJYuDSNVbJJg4rWY82MXmBN7ZoRP23eAG0k1Ijro/
Jyx5JJYAUVq17GQlTcuhWfoI0ROOjBuUtZmFNUb2MyQ3YYuu/vvYLG0dv/uEhUxzGbIJ/soNgqhP
cW1gvJW3vNvVsTMthHZsZ55v29Xcuji2SygXT7xKFsv+LcexFB/7CO3UdvIAptLjipIxD4TTzuoh
QrMyP6WRDWiJtXMTMi2GZtqyCcqVcEQ4Hq3H39Nqaq92X86/jn2EZttL2s5dCedxa1nzSRWO83Xp
OqA2hb3HPWlYCB3EIAOkdqqOBbe0pD/7CVI0qURZ5uoGBxNvOoqh90bqdR3cKvHU100M+CzzKQmE
+prPe49ShlXQCVHAsBVCJkCwG0uz9KLW3roFK1M70YHBP+mii7Y18BC3H3wBbYBjbRzo2BLqnOve
zc4Wq8NTjgBuZ9+aPmVbqHfG51HigBirmm9Qp5zLE1FDO519xM/zsR2r4xfSidcdI0LdOIjjmhNT
g3UrUQHKd9o37SjNtD2o204+z/5vzC9xiD/Zq/8zXJvyWKjpaZYtg9IOSLXdfD3nV8ZW+zmFwvfO
vc40es2efddHFiBA3oQt1ad0tJaYh+4cW6wRB3vQbDoLB4tlkIdL3M7CrbqY1RkpxNcUL/07R5Bh
C+lwBaCeUs+BfGoyLv7Pys/dqJxqtrM/DROkgxQoFcMiVi+4ZQ4S4CfoqEoRZWs5qqgb18E/+A1a
RN6uM/Mntm4pSrjAEy2gQdeJg2TEro5UWNqRIsMXQMeQyRCa887QFmcIf6C/+57btAbb9L0z42VQ
VeHhIfuhR1HJEFe1Jas/wwbx254O1BZQfJCD0wlqQHyfAwixwHOLASKeNf20rPRLX1gAK5fhMVvT
cQop3glQDjdjWlqIrZ36EGmynEIP6v4smTaTZsp8tpAV41sium0gyb30UNqsMg6HJ4c9DhRTH5pF
Z95cIjkGFK/jIZpJ20Wce4D0Lla7y+1uWgrNpKFzt0yQ/loelsF+Ljrx0ssRajXujQXd3oYyfIaO
WxizbKA8SKdbz3lwBkVfD3AmdD0n6yA9uquDF1QjLe4FPbllFRW/e61nT5EFfeRj0tSurpcop6IS
iFODW+vMhR8t9TAXz+tI2r3HSsNBrZPPkGwcPNI1uDr2oo/kAqc3urm8tNQd49J1xKUhbPpxf++y
j+1PhzSAUNgqQfFGbi1l7gtrhukE+RT7TFJIlWcjkDcSkgUnF2yAOz7FtAU2X/POp8hU9aCA7HB7
4cCdkbEDD9/YTqc+rw8KZLs65AGUH4tdepZ/G3MmTpkc0/PAp2DHnZgWSLd3uwrkUIb0BiIf+b1l
0yst0TioUqCLEMoiyqdd0J5ptjS79xp/bsFgh75mq+Pfae2E9JL2tpPmcJCs32NzMnh6RzP+wnFR
7dxM9Jb1YM1fFMD8fhaM8f1dZmhdRz8sEweQi1n0tikKOKShj12Fp8b7jRum6D/oh9nNZ4VCs5ty
hw0CnHcRdwaSTC4eTO93YRq/do6rommEP63kBuYaPPWOfuWVESBRe59gan9zye9swptXe8UpSG8F
7l9REVbWtXOzg5GUTlbjWGuVrzYUiWVdzP7L3PqV+MyGQbY7L+GmFdg+693wnbIuwXo5+kma+uKW
lXK6qLBwnnzh8GPpAluLxymSmynJAErfGJZp1HKyFOfSZuxYBt7WbLrPx2xZKk5ulE/lpZpn5BvB
sFw+TTmje9lN0zJrxgxUbAA3W9Cb3LCfvIG/CKaDMriuLrW4lJCIyvue3nrlqL8caDhaUZiG5NgK
6Iw1qT+5tMqs6VaEIDFXUlmRs+xmlw1bSCenWSe1qP/D2bc1SaoyXf8iIxAR8daqrp7u6p5DT8/x
xpij4gkVUfHXv8v5bnrztOUXFfti9lRMgEBmAsnKteI2C04N9EBRzAlBPmqD71AamnfO4ls9OD4s
Qj/nRdvwM5vy8sgpFBHTdUcN6kBc99JLHDeGonVNIoAx8wTlGo+6hU5nqGSwE4S2BrD+/sLLDA3b
rEl1eJazEMcU/A6fbJ3bmwkpg50uNgzUpagBQwoITVMQP6cl5JD0EuDODrHUq4KoS1DDuh4kvESi
EI0PZZcoIwpzKLqxuu4Z8H8AZAKCZhK1p3miVXjfedNyCAM6Xfn1ju+SeA5E07Lw3AWeTmrkN26C
qNxTyd6aeGf7NX3tp+0owjNFUu/RxoN8ECF7umbiqQsaQ6EVCWaRYWJWcBqxunoYo2n8cLn1182S
unCxbOmmmapmNXpj1aEjWXaO8eB+8Gdgni/38fr0UBczBqW3vIN8NY7ESv6mpUalIbfFTq3s1gBc
r+3jtEUqiZ5YCanUzFagElurFua2vy6/Sv8HKkbBahIPEfyqi8pPVKipOCyjJXvXqtdPpKjW+m9o
0JIpXfV5eFYt1JSZjh9VbqpvNhg+9iSPUCtd1DthdGspnI1YpaAMGCVhZwrx8iqR00KDu0i2TN5c
t9b0v2Op+3o0YGJczjWbcMqidIq8+8ATXrNzXtwagePJnWAg4Eh7dk69KNLYa/yQHyoode44xFb7
ji+XDIjrIiMEuU8ZP0PL0fzGIcLEO4Fow1xd0JhfSRkCYkLOi9ZQ9s3qJ9UNwHOjbO+qBXBhYx10
cIVtB/9swBH4dQI5TBLOIHG5zpdd1FjXVAzIen/BSasx3TFrgZo9tvkY7kkzbMy/K9zY2aAciroN
zwxwDRuhFmzQUKO6PDlbs7/+/mITlgEPK6VTGA9cKtGFAvNEPY4f/Bjlhpe72Pr+9fcXXag8i/uB
DgwJBr20CcBEvoX2eh5cQz8TESocF4bCa1BG3uifhUZuXiEBnTTBldcx6ko4sgFxCMRQ7GzGMUzS
2ase/KCrkv+P6+TWIrgenIkQNLY+ushT9T5dlvSWeLk6NVHW7ljpVheOEytBedlCE+Nkpcc9myCX
OdNjWSopv+aSNvLKxXABZDxvOOvCcT6Lig3Z25oD0ppgt2vinQzPuo39b4aVuhAyIcGP1OYS+bA0
+w6ud37DxDR/H9oeue6mLP9ettrXE0nUVVEToMHvAoYHMhGkB1ZPp8kW9lCy8cO/hzJKlmRpwh0X
2VgdF1jGK7+OSygjnrUvQBGm8JBYjihBWyqSfbo8ng0vdGXVeD6wtaQXkKxhtqc6B8t5UVzDkgIP
dLlxMvAFpUHr2XPmZcNN2QJLERfWgq7typdj6nLk1DMwxXaO2Rn4rvKQxXN54BHEcecJ+LXrpoj+
N1AZloWZZ6LlnAWT+mBx+vsVQhts56CxtcaOk1PmVRXAmst5aiBIAHIFeVZj+q0XGMnl79/qwfFx
KjLpd3L2T5nFjdAOnTj8A+lUM+6Gl7vYsCIXUJbmAU7aU7Gcu1qx6EEJwc2HQXnZlccxF1RGIJde
k974JwbjZF7ATgDc7fE/vA5noi4RjgytT2klplvLRnmUltgjo/GjFew7asgK8PDHxVG2QNP4JHp/
3YytYezF7ldXeFocBPFPaWRxvsThwB782PZ/Lje/seYuMQ5VpLa8jLHmKX8iK/ZxhBkcvF041taK
O7s39+qcLD5WnAXedCxtNL1bQRufr/t8Z+vuIO4WtxVMFqhyfUpJ1Z3GbPkB9Gi4kwjb+n7HqWVT
LdyLmX/Catuki6w4j1257PjDxi7hYsgsUN491NjTM9P+X8vDP1MFsdDCvE0zaDprGtwPkM26bg93
MWV1mBnC8sWeW38BNVg8LXljExZB2RBYBxN5e9fT1TZf2WJdaFnGVR3Xjb8aVfY9LWvvxCvFIaY1
fpzpLsBsY+7+B2DGAEIGdDo9Q1bqKyl/ZQ1ehpB7PfKUn3xd94e53pVi3rhRuhizbsjSvrZ6ui27
ok+o13xea1MmP8Ddvj7sSzNt+KPLkGPTOjBtxdMsIV5Dz6wI6U28BNNdTMd+x+g2TNplybENyylN
G3rCUe4uDXh6l08h3cl9bzXu+DuEklO2IHF5JpaKx7qrxiZpK5HvhMONEBw6Dp9Vi0lpOGB+Ot7e
G6S9bwiU6UFBQbOk5GANA7+6l8Xj2SN4+LgcZbbs2YkBHFESFM8p+OA7pDEFMH8yLORpWprbxkde
4XIvW0vvbPBIVRSRGcE6j3ca2xyHaPljGAR4SUTbaGeL31odZ4ufZNaTaZktING+/qSi0t75eThc
9y5EXdyZHRfoa6Tgb1dZGK8chLVf3ngSDy47K7Hx/S7sTKbr5l4xezah8cXBCDl1BwF+ul+X12Cr
/dX9X+y2uHrUUMZrgjOoIegBxLgU8LBG7WRCNuzIhZyh6jxsVK6Cc8ab7GRmvzqKDOkEyfDCHGX+
38uD2DAktv7+YhC016YiPhJ42dw0B5U1v/Bo3h0DciVmnLpos6wzJcUjYHBOjflJC1QPj6TRp8uf
v7UGjoubpp66Pvd86PnWy9uJyfJvRW131ZsEClX+OznWhCgBWAp8+lp1AED9cYnT7M3lT9+aeceF
bbMwgSxmcIbg0GPNtX/bcYjeFkEX7CT1t3pwHLjrY+XXSNFBijR9zNYvb8fw+yxQ4XN5CBuz/z8w
syjyWEQl4jeU1h9sjaN/V+Escl3r617+wjShALhAX6NAJEUJ4IHKEiKk2S6KbevbHe/twGJSxnFM
zyjC7G9KGcmvPm3NztRvtb569Ytvh1yymKU/05MpY2RyaFRH5OB15byH+d/Y21wVyAxbshFVG8Pw
x7d1EHyxjc2AN0F50tA/MogZg2FYh4mf7l0uNqzJRZvVHdIUTV7EZ8s4LY61DsY7teAynoxFtHdr
2urE9edC8snTBbZsHGWDRA5T9EbWvjqGY93txIytPlyvJkEQB73gt53KANISMKku43jMXEBdcdl0
N06ALkWOWVhj59qnJ45jLJN+gOslx8amVjSYrzCoMQDrwY4bbvXm+DlE0UgDcVv0htb5SL/wLsgO
WcmeUBSyHAKQzu+Ma8PqXAiaqPiC4i4TIx8WhmcS56i107BvK6qnEhVfZhj0T268BnhTtnNIXF3m
lQuCi0nrYvCH91UTIxlj+Pt6GRS02tPFnoCb7VIong5kx2k3DMNFpxUdtwY2Ac6AggYL+KX8hie8
WbqHecnU58umsTWc9fcXkcFWOOXWpKanbmzmHxG2gbetiIL+DDLVWD5OrA53ThAbMciFp3HVCznP
ATkVLBcPWZ+ODyzyvl4exlbj6+8vhtHJnuZqRqqhnHR8T5XyDmkGtq/LrW9YtItBK43wrCawMylt
Xx1SWsn3Is01AftLTp5q0qFK2Hg0Do6XO9xaeicm0InCKzusipnUN4uSlANoEYZzFFj16XIPWxPm
bPc4XPR9kSN5UoZ4Y0EVbOB/nEHGvadysNW+EwTAEjGqUXXxWYR5+1noqPiLauHg9vLXb8yPC0Kj
c0mhTxfEWZKBGOE28+pfPBq6u7mf7c4SbAzAhaKZWkQjqNBx0yS5Pk6atYcBt4+dyLXV+mppL+w1
Vd5YEpC5nbo2Mo8jqpu6pAvSK33NVUwzEx4ufVSznODKhByVtNT7siye0juxaev714V58f2K8iKN
KyHOqS69L7xkyFb0ojI7Qfbfh74SZV3VNMhsteEgplwmtfHf0XT4KcCilaQR+w6ylgmCYfSjHYaP
lg03Ua1ul6i5jUHVlFRLZiFXBenpvHpa/7xscFvjdQ4CNuJkztoF36MyypO6J2pF5195cnUha6gu
HQ1k4gSK9+sqoXmukxyuvxO+NrZJV2ZNxKMftZJGZ86a+sRBIK4miw0FCq9JDVU6M6iHcXkGIGkP
xLCxq7j4NZZmcTniYH/SOSt+cJb/TgVOfxOv5gdvqPdYP/5BBl8xExfIxtN4ysmMSniOY2dqpD5S
HZGkC/tHboHW4jH7bqvwGfp+GUo2xuJ2RJIyl+0D4JNkxzY2Buvi3WrR5RqQ0uAEsIA5d4WEK9eL
+rXMXQtVRL/g1wUNV5JNQzUNFCrdcmtpAHnhUR3ALrCXKNqwcBfwhsQt0WB4BZ3Jv6M7ZNbt0St3
2UFeVcnDOxlxI4ZeRl20Fh6UmjADw3UzJqQvb9gAKE1oPqp4+Yv3/giMefVn0ocPBd4bLzvv1gKt
Q34RrLqZLb4sDLoWWY/ibfHNjjggFDGg3XnHdkCVG3uSi4nzcCAA9n3pJaohIUrCAPgv5+ZXIILu
eN04nFMBF33FUIWEcTBRKghABJjCJn2cwjH9EPnl98vdbA3EORqIqGVN26/TZWyJBDGDDkpPHooo
JTsBacvWnMNB3RIwzvWrLayRXaaA9+H+sfcW+HrrvouRgyHh0cYM63IP6XQEJtQ/rhV/l2dnq3Un
DUDFPMsmStG6lLx+LGfA0+lahX5d887BwLTRXBoLYBAuz3MH7V3UO7D2Ok/wXU41WmkUg4wtOwEa
HcLTkOSJ1AT4cvMer703l4fw+mnZdxFynW2gbFXV7LRWCNhayyQDWoAE5kNZed/GPNzp53W39l2k
nAqoB4qwtZ9WP3bleMP49Kmbu8dhuorrMSJ+7Oz7vMoVyaaJnWiaFjdpZ5ZDP3ifL0/U1gAcfzaa
ZH5bWfaPPm/Km1/rHXlsQDR4Jcmg74q81bUYrRwWzNEoTinA5Ae8CDwsbdQe5lL/vDyOLZdw3JkX
YAkdFWMnWFd21OurPnBVO5O00biLkVtpq5aiNuyU9UN7o2LxW+hqj+Zmq3HHmWtUvHpm7NlJLnmX
yLz+Bomb67IuvouOm/hQG8/z2Gmtle9TSMLM6j3eEJ+7sf95NXGY74LkpmUwVS1gRoY0ZZJV9kcr
AWi7am1dYjUmEEpJHsKAUBWXEMOe/P2KqK3pX39/sTFTAjBtHxKUWaWkROnxgoRR2FwZqV1sHJvG
oFQLOMwTLtE6RKmXA9Lne8zKG2HOBceZnHk1NOXgveH0AfR2FlIwYFUDIxNt60M07O5nr+/Hvkus
ZhvjpaZD0IZMFmSSiUcOxvQombHmquyJLxwHznjsGWCYQRESV8+lQq2DV6nxOgtyUXEG1U/Q40V0
kASY8pSh7D4g3nXPFr4LicODXZbSpUPs8fzgaAV/Rqkov+mHeAdCuzH7LhhuKjtwao5LcOqa1ocl
hd/tUquHfJq928sutmFILgLOTiaQsuEBXEy8nxD+wWsEwqr5Rwmoa+WTHdKIDWf7HxQcuAPGBWI/
JzwKftYWh7mqB7zh8hi2Gnc8WRWhVXNHEaUbYAwMruI4ciGkXm59aw2cXXgK+RDqELuwTutaYwsr
BAhUyqWyd/3o5cPOgWJrEPS/4QhgbMaIZuCAacPp0BXgH13y+Pd1Y3BO1dxrjJ7ZzE4it/ED9eTy
YeoysHcUV1blgHPC+f6y035r5uDEQaFxsDF4FjQRO36wMTku/K3M56pAygqUZyEIYE1Xm9OII8vl
ydlq3N2HwyAHYcPKp+aVOvlHKdP49sd1ja9+92KXQW29lVqPmHmubmuZBcnMrixn8fl6tnvROK9l
CrFLxB8bTxRCrgCgWU/uEWlvhAYX4mZ5pTvw6wSnUnvZ0Vib3akJd3IC5PoHlI39HMddBtutNVh/
fzmSvmRmRNntKQUG6i0Ri37q2m6vYmzDhV06tbjq2jJcKecaAw8uOdh8aorT9BTme0qPWwNw3Jfg
bbwaBOJoPeDtkY94dOqJCK66s/ou3E2OTd9Vsw5Owq8G3Jiw0KTxvl1noo7nasIqSntSrsmX6eOU
g7V20Fcyy/oups1yaIKmtAhPYM/yExCF0iRHPex1wdnFsmWFB/DPBC65NELuI8uUvSfrGZQVy1U4
Rt8FsNECGSOxpIhro/omQDoAKdzd1OuGi7moNcoqPvmguoT8E3+SfvWU5uBEJPx9NhTPcbvHn71h
/y5wTUaxHlMJ8zEVZukfZ6do6l9F5RXHq2zIVXjTBaENjlrBKZvID72A6SEqoAp0XePODpyBTZY2
CjW9Sk5fJ7lAxWX/gLvhuKHjuFnMoN44c+CVhpYlWdn8El3Ndr58a+KdfVeMeRD0jaXY1HEJIBxl
JZ3Gi7A3zXuSrFvf73gvmfXcZ6DyQ1EmAH4HQcDWCEbzP1dNvQtMA8lGOAXQNcwSHcyA1CmQxyG2
yZ24tpGEcGFpBqDsqqnG9alx/Eib9iFty6cUWZRG7EW3f88Y/5um9102NAI1lKUexiVPplnR7Dnz
IBrzC0JJZfuXZWlQHKIwLX7ZpoiX97YJ8nFOuKpEVLwrlV/I/DDEXWm7A/iKbGx2ErYby+ZC2kiE
IhDt9Rj5AEKnOuymJJjSPWzCVuurPb7YTrMIlbqo+/VPHekfy2oKjjNS6tcdt10Qm4xIQXgMmBzw
VM8ABlQ3eYDb7XUG5/h6SmeoV1kK2DhuU9QPge8zi7m93PiGO7oYNvCDx7ZmOEYOagKr5gRWpVqD
QbAEWejxchdbM+94POMCF864908CqhRBFoYHjgKEnXCy1bjj66rOGwU+NrybN3h64aylN22KMumr
Pt1FsKFkP59MqIA+L8Yc7FNlf+PnldyxmvU0/YobukxpCsW+WEgUmBgogoBeJRo/mKJ/jPCQNOgk
ikHUcHkYG4vsKruJOAY57gg0xgqiV6jQPU4BmKH6ju9Vzm4sg0uXtl77W9WBAZFmOOvZiapjseyq
CWy17viuDprOT1fkzWSAhfTj/jjHVXpzeXK2Gl9/fxEYajC4UDBTw4K0ep8FI4HqXSrvLje+cZpx
6dHMMBdemIKKMCtRzmq78kmD1CoJUEYerEeNAet9uaetYTibdsorSMbJDj1B8OoTJLblWfTzdfAR
30WsWeOPo1aYJFKP0+nfErT18PO6T3d8uIbkWjVXmKQp9/WB9IrdLJbzHePfmBgXlJZ1dCm0HvwT
V91DyY0++PUuP91W485FWc+5Z8caAYJEwEeLCbT1S4RSm8sTs2E9LuJMLT5DMT2kYyko40rG77gg
eGymfwRhTytp8OVutgaxHkVeegCOYy2FstMpQxGHKVDE2M6DPF5ufG3klSDnwsygL+7TPB5jZMP9
d9avD7Q0b5UWb/YLXba+f/39xfcLvDuBsrTFNC3TEuGVcQAjXRW309N1Q3A2YC4hUzoDAnZSGse8
uhrfrjq7a1a5qq7k8ULx338HUfo2Tb3UYjPwiH6rQROw1m3gmWJnkTf2AFfpTQbRQBqzuoEAT2OH
G2giU/pnTnd1b7d6cNxY8ixDaUuA8kKv6QH8ROrXB5x/tmznqXfDlFyUmULRLXJdDTpgJkyymD8o
fzxRibygCPY49DaMycWZkbYHFKVE5pTEcXDoRvm7i/geP8bGju8Kvk0VVKHEgKMQa8J7EuZvshm3
HqUAljLqPBTh98bmO/nljeVwMWcU/E6mCzp+gtB766OiiXZlAGqskMrmhCeqtttJB2x1tP7+wv2o
qBX1CGJgOdtPMjT8PkY9RCO9vU10a0lc/zatWroI6162Mv4qQpV/QenRXiZgq3XHu+lYFfFI0bqd
pUrKuB0P++iErblxvbqcminzWmCGM6AWJZK2xxq6w4cqvrLKwnfRZMbkC8QcIGUGcNV0EB60sinQ
G8fLsW9rdhynTusBZYTjBJ/rC/le6SK+Dw3eTi+3vuHRLl6sJmzQqYbAAiHhWeCCK+T4YX1xv9oN
XDSY6BcPI8iQb0DGHxREEIvSIBWpQKy0M0UbUCrUY//XAWS+TNpMeXiilB6m2PtmlujEW8D61vAU
+4ciDJ+Khd3/E71sy2an4421cSFiqR28slUI6ROo8SG/B8xn3srfl5dmq3HHq9OOeRB/DrEfrbdx
OTXhEfje6zhAfJcNbTQU9QDLmqIRHE9go6i989h00AZdj8eXR7Dhey4ATMat9kODAqGqIM867osk
bZu7ngLodrmDrSlynHsqPD2gOBnsVnlVH9KpMolPq/rN5dY3Dn+usKbSeM0GvoydJt8cMgvGQT2u
BRz0vUdws9rfVreG4br4rBclm669LcG0/IbkqHWNZjBbXR7G66uATfO/zgGY0dSHXgfnKJdO3yqP
5s9E91w+VCbXe1zXr4+BuExpRsxxzdMFNJngy3iwPO6XpCF1tgeg3WrfcXGVi1HhJRJhcLHNjcWR
poTU+FV2RFwUmEI1ODh2cP6mvcE7IY3eT8tuTc7rIZa46C+LosGU5lV7a1jwJVXL8K5Dfhf6MnWS
k3jvrWdrldd5e3EGAEdZUA9EAuAe509G4qGcArzjhWRPImlrAZxdWnMTNX2q8Vquwz+6Gb9SPe4l
2LamyPFj2RW612MWQn7J3GQtfzCBeoCf5eV10BdM63+nx0OeZwbHuH8KwfV5mAJ4F6ukurnsYltz
4zgw9xQo+3IwV4gAMkWWS51UMvxzufHXwxBx8V6y6TX2twqHL7zU/sLy+gfh470B0oLkHRjk6sce
ND47nvD6+Zi4/GhpBk0ifz3h86U8pWB//ncmE8t0Mj6o68O8Acf/nnjkhs26eLBajbYIJE4G9QDm
pnoG68o0x28rFA1flf0hLhKML2TI63Bqb0Gq9as05Q0ej+9EWf1ayyQCucfB/9oS8Th270UUVXfa
40jOZAWUvfiCNzP0A+LCBz40Z7wif7hsCq/5ydqPk+xYspKDn1YC9pHTp2Wuj1BGekxzAvFWcbzc
xWtrsnbhxFkeRpyXPSAfwsg33ULetaY5Lh7b8ZSt5teRvQhTrMhp40FA5TQ1AH2AbR7MCyJVz+FU
7iV1X3PGdQRr1y+66NbygyUGWRA3Amo8U2r/htK2V2SE1tbXXl+0LpeW5C3Hsz3P9KPU4qSy9ihr
SDEvfbLqYV9ehq1BONEWWhEeHQMPQm4GJ0uoxIJhbEEC87rWnXgrmqAB+AZIvbLNvR8ZjfssGaH4
uLPIWx/vBNuu1c2M5DlwBzF/Fo2UNzmUJXdOZVs+4MRanJAsC4nPTpG/vGOmfO7S5l604d0UBp8v
T8+GkbqXom4IFxXUMTgXWsZQex40urhnRaSiY1/UZXtFyRhMyb0YTeFAlxSlyCfK5G/U6tRJg8Kt
y0PYmCX3RiRI74dZPv0/MyVE3QKyd+oC/j5Y9lSjtmbJcWXl+3ix6ikO3zor3tJA+p870dObohyr
vTfDrWE4vky7qahRXg4sQjR9wDO4RiJoHcVasHR5ojZs1b0HMcm7RaA88CSqermt1Rx/hApndM0N
ZV1jx49l3yGfkeYIRkX3ALK33+HSXGmljhPzfu7TAojhVRP2m4rgZULi5hDPSHFcnputFXb8mHWF
iuIM201q2wfe+7dTCVbCUex48tbUu54MgeRRAWF46vN4SlQIKE46xnvixa/vyXhh+2+gzsZG19Bj
w8LK/Nbk7QO1kIWt4+ZhjdLj0Lc7s/S6jYr/ufnkEFaKLNw4871PaaP4jzqq02SWONP0wOjfXF6M
12dLuDTRYEqKzIAS35MMgy91m//2imu01Hks3OsP4AZgKhpAjzMR0CkyBsB/5MtmZ7PZWgjHhwe/
luW0AgK7WH4DVeO7aXkuY/Fo0sKgIMzfOeptLcM6by82Zo5adzm3uK2XVX07V9GfgGTfhzT/PdR7
ZR1bI3GcOeOtLOk6EpyHHoIYd1Ga/15fgtqaH4srz0gidhy7BinhOEa4DU09zw9dhwpuEDtkOHjv
iodvGZPj2TPuKkpyIEBbZpeb1GS/66jMT5ct9fWwIWLHr2mqKpjQWkPSRG/LSfymtjjFsX6+3PzG
t7v3oYmMQy4ChA01GfCyZ0ALz95V3HDwBfcChCcBny5ehTWuyLdQ6tVaOVLICe/Uuxj0tZcHsTFH
7tWnxaEojmJEpyKvPiJxVSYKRxiRky/Xte84XT3lxicBEIJkqIdEpUrcQsXksYqqPZaWrWVYf3/h
b3SeGrABrJxaDV0SO+BFtyXNt8ufv9W442lGFoDw6IWfiMGLRpbXid+zP9e17bjXUjbAA/otwJ8h
+Zn69M8Uaf9wue2tZXX8KiuDVBbY03Bst7fIWH2hHWBqIArzduxmI8q5hSll10eNZit0uzM/amB5
qUSdd2Xejvme1u/G3LvlKWvp2qQVqBIYTi/HlIXPFRCo132/W51iJJ1UAPrh00DMQ0fsafFTUBr4
xakq93TUN8K0W6CSegN2FtWHeAGIAEiqT0K05YHS7i72ovfLeE2REEKFW6YyUdmPusHRkVnovYlu
BAwxurZxx4EBV7ULdJBxh4rUZ5AwjiDb2FVbeS3Ls36547sk1hDEBYPHqVpslwRRdSpFcVwfS+oQ
BedlMZ68XbLmLXtyfHkCztfWRYDM+eTnIHakwWS/VSZK5+Nlp9vwichxaNbgXckDMP8EjMnfDukK
MFR9ZUa82TeprTE4fm3iCDcbyIyi3mb+pCEyexiH3XqwLXt19ktUfi9ZMevwhG3tOxR2VhRFBpqP
MUsibn9M0TXqE1h2t2IFInSVbjM8k9VKHstUf4lAxH95DfzgH5bNxZmsO+e6PC82hK6UNQs1oH8J
chfRr9qveQn2iUlMJ13Y6j0ntfckSB31qHkzowWg1QIsMkEF6btvCPk0RB3F3wUPixsazKNO4LjL
cDIibgbg2qr6xPoWIalFlZZmIq9RLNGav6SJIYMI6iT22TZaPciiAU/plLcj3ps6ft+Nqf2At48m
vlE+sk5dyfUbVqE6rhyRJD9EQqivQdWG7yETSJLem+My4cSYBxWX5CulUr2Z6krdgeOFdbdlHE6f
+rilb0XH2t8NRuwdUb+RTwmIcYvgQwZVghRcX3MaHFmYjd0vHTcm+yNok+aHDAU3IOqdCgmVy3KI
NIqE8Yp4k/HR3ILtMXpagqZ9rimpHzsQIt/LppnPRgr/J0QlhmdFqhKk3mUdJN3QQH4YoF0IKWSj
Rj0ttPvaRLctICVTa/HKkI1+Ro40Qv03aSGZcsPyofhqKmM+ZrQGJohNpTjwCmpmSSmXRSbaj70s
EXRMj+XMx7dZAXQY8qYVcsy8pmx5J3qG+fVQ4DkdyrCcn7MhGH7lpcALWdmmqjtkY4GqH43TOEKX
n7dJWk/8B2SYIYzhMZp+B6NGXz7SnFVnZEnH8CabMLWHbGDBPZL3wT04hugRj5/sK/Et7U4g+dfP
NgCM8lg1Sz/c12Sp7mTQ0wOPy+ysaMvMkQ9yGiGHrjN1m9U6L28yrUF9hn+XegmfeJ2eeaiLN14x
2j4hGVGfgWqkwHSB1V8i5znX7OB7tgk/90GX0aSbgeJAdU7VHDvw7NgkhvgbDmtZ331MKzFDzksJ
EMcJPwLmD2Lv4HTx5/ZRWSNupa+jLBnmCdBV3YXxh7pQuKGTcsAqNSxjxaFM/dQ+SaumJ2vwYbaL
5PKGYhq7R6GQXzxAiBNJdzxMGYD1o0rTGyJt9ltxKu7KiKbvrECO+1T1+O/QSmhHJ4aR6A2BNB5k
hRno96HkYeiRDPPg3zWjpuNNubDilwesN8KxbvGRCpXyPwhL2acMrtknwPcE9xWPi/nNLCglH0sd
BMGNgfHxGzLSkt2JZZDBje696Z3klSVJGojqS+41UfEmNpZ97fpwfqPDPvsN3DpvnyhSgk80wsaT
6Koy5JfCE7c+cjx/DoldPPG3EwH+t8ui7CDarn/QPqyrXpj3mEe++mMh2vp9SfvqocghTzjxAN/f
Q+X4lg6YoKQvBvUBB2toBcWshr0u7dDcD0HNfoturdjumThDcrQ/+k2r0kPWDdOnrOir91k28p9D
yWV278vRvzVZbcxx6oYqOIxqQuI1BTEc7pYgvFqSWMfir7d0lTmyCTXyHyoQ2dYgv6zNGeUg9C2C
gTzFlI53ZBbNHVvAZ86COQBLU56ntxNAHQntoUmbSH+sP9Z6ChMpyrRNWG4Gft9C8ch/L/uhL8FK
1CIMSIiVZb1827Kad+esU+ZvXVAPBhTMYQ4q9k6VQLd6/nc2ozLikKWlXe4g64HuUA286p3aGpwc
acfLe8kHzFagALs5qlKsxf6FHJ66jnB7kGEzfM7CIXpKC1F+GkUZNT9bUcL2o7jOxG1kp+7NrBYh
i0Nu/W45EMSUx2ACkXpOC5uhmoeifOFgwdrxR7Ne/YRsl3pvOi9+X8Oxn0QeYhZLbzW/qRjLv6lC
iCUkyLMT1OErfCZsCepC1P9ptC1uZ4TJN5CXUkdCQZ34GcfIoLgFG9YYHuuIeuljirj2vASrzbRp
3wRJDomO5a4HWna+ZUVP9GNZogzlqDmn3ZE1MSzkUM0D/eKZhsx/SjkF76DTB3ls2sQ2us1GMb4V
WTiBK0lDlRG1SsO7IE+5BBajKsZEgHzWHhWBcZDQ9+JDTUv6EcRK45jIgeoewjM6fojBaH7HFzV8
N0TWJ2Q0VX+Mw0zTJJ1Y9aWRS9jeTC0NugMy5573ScaFNu+CwW9EovAMQw6k7vuHuguH+Mgh9zM9
ppkOHyuEgE+2XOw3g33vNkIJyYHxqNUJa+fq/SQVfWSc6ScvHGOkWhqSP5cZC275JLtvvOj5B2xd
05Fa3wMWfcnm53QuQplAS4OMx9ILAvbm/zi7sh05dXb7REiMtrllqKHn7vSQ9A3q7iTMBgPGmKc/
i31uEv5QJdXN1lZLMZTxN3p9a00uGAPuVDo3cxEwWZjzs13xhAg4o2R5VGoV/MslBqInxXkjoVkl
0JxyNXPu0QmGgLrtNMaTTarEPPYGVUMZAJ8oqh2UWox217QOImHTj1Z2S1KMnEBHzzZjWRgMvjSn
421pOei82+PU9IfW7yBhhhuj7K1PvYrLg+t3Ov+BkggIu6pumHeUbGzpExg9XIilptBQMZMKR9/O
PAGroX35wl1h35VZXT1gvsZ9kQr7EPM8s6ZP7YFyVnUK5J++oC000zNTDPWPFKfHehEQ5fSCZhLk
F66Zul9GAss2MWDxk9kaKutOKdsYqQuGtVIU89eJD6g8gcfNIC5hjHfEdjQNGrOorbtetBZIMxvp
2eCfLTHAnaSj8aQL6YnrrtTkvfeM/Ls9cunFLeYUfhJf8+9+VggfagIltCMouoJ6N1nEvmbGZPwA
ywXMsSbS664ZGIsUwCpjczMIU/5s01rboWe2BRRT0Os2w8SEO6yIV9+DHVKAosTQdhHAHwzwwQhr
Voh9V0kI/ILzBKJxBCPSeKWHmrAnH2CMkt9ojzOn09otA6XS4mggth1V4/YfnieRkKgEdUUBou8h
bGePRaStpR9l1Ce71heVGRROMnAUscCMNF2D6On7GUJ1ik76cYA8+zfX6vi0qJUSzPuiNWbYQVqn
5JdK4ESQQiY9uJl95wmIkOa3TuEsnAlEQTsyTKS/njXmdHSOQBQoJ+3TYKaYigBA2SbvwNmI9tod
K3w3JZk2QlNPCRVBZ1fEJCFGskRWBgDGwU1NMseuw4WU/BYuCYwrwVhxMAmCEN0Hasqv4Mhve7je
IXJoj09q0ayc7kafpFU84BXnaDY5Yd8qKxdXaurGx3JwZjOa6Wz3e+KT/rWcR7cNmnJAAJ5ADhGX
3miVoe+DXrkZTXdncSN598q5vpvdvLoB2iAPVQ05n6AwDVcHqVP0eUjAU20cNNOsCcgkhyIYcVmT
hSV2tQyqfnLsiDOeVHFn+8I+cuqy4wQloB+0avVb4xUWidJi0S9DcHSzICnSropExsUOO2dc137j
T9egzmVGSCaNFBwChvW9neXwkyUyzjKWlcOwtylBcMuma1s6+kfi8+pnazj2Q98rfgX8q3kzscy6
Ek3RZiGcaHELRq/qwTeU08e+OQsnGpF5PqikytzAqXo48NFTego5iD/f05z4Weh3JTKfUU5ZFnLb
gdM0OxebQauirYNcGOkPjII2xt5kNHUDVo/py5BZ2RMYG8tHCm8rgcaeceVjooaZw6R10zHSFiti
8Cy0bdgnLPmw21H+IImoPpjZtHcikQihKQQhGyQzGOLbDdqu3pCMzx9CC07D3DKQKELm3LqyExMC
cLlpABNFzOUgMaOrxT2bamiFjp7IHu0yyx+KdClkQFqAUIBinPHQdZZLxxy1j3fgmiY1wCUC8/oc
Sea7mAry4fJOvXgJyJdLYUwftuv5P+uckR1xmhxEOxly42xuXpTUJDCoHgLoSfs/8oyWj+jtgHdO
+uq5T6HDgGPC0hC0V8QMXWPGXmM1JOhQ7ISFlPX0mld1et/wcfpEQeNI1GclSoraNZK3lFjWhz2S
yT8QBxlwmID3D1lN31Zo0qILiR9T2MVX1uNVm3bQx6JUJhLRFmyAiR7Hq9Rr1I4Qd3hjU+O9yhZl
YNkr49pF7XawRFHfMS8tvqXV0OioQ78lRK9NflPQOook0J6R5mN6lInFojwfvFuaYy431GIar/q6
aXZOA+Bn3mHa2HRVEuUTnzH33WJWrcOY4xRhGN96zdBuD1A5qNtM2XMedg6uBRtc8j+3szUemQ2H
t4AwIsIG/PPeMaGNgCa6faeNBjkS44I8uLKGl1FmO+9BMYXkS/K+v2NKTgVYmzzMq5o+CKek43eP
paAweq+d61uTSWx6k1bmoeRiek3qghyF33mRblP3aTb8EbRe4KYUdiOukLWUYQ76xseOFQMmqEX5
bnVmsk+kjd1OKBpeeeI2EVoi8s1ccqMEDZgoJSZ9cltefhE91D7UYixx9KyRXDVQZrsCkad+s/FN
b5Vg8/WcqeReEreIB4inh+hkFpA15BwDYOCvNPNU/rCRNU1BLtt+QqxL5ip2TV39EIh7RdRhyNOO
ih5M1I2ohivAyPktLjhw3KQ2fQNiH/APjYeitiTN9Oon3nLf4VTYv6lcHLTTSwuXRaDXqMuC7C1T
VTTgLYc55sQMLOT7D6kAnzouPtHrM0121Bj7xpxIqTR+LbrHIChGvwJlla2qgx7s8bugQv5sVN0j
BU/rBDJlOGOuRtiJmEnb2wTwiwfBIOgODnJch1Ug55dNU6OMnqhzD+ss/MC2UbPUbd0/pmSobhCR
nRuivfE4wHy+jW4K94wL4MyBjpQ342bNVznrAtDwO32E+GBIb49yyTTAzy3rxgyqzMyd5zLThgAM
tDDzA7cE4e+Diy7pPjWMvkyR3ClKjyh/UW0QTNpMEZtS83uJO7VjnwCJHhDPLj5ts+cIafNoPQ1W
Yk6BUU432uz8Hg11gZOKPAvMKBLQZfbN1ENnoFgWiIVuUw8KVOhodsBFzEn1Vk/OVP2Wyir7SJgN
6rulGIJ8qRRZc3A7UJleOdyGsflmN7kRaJT7BDczDB9KcJK6V0ljoVaBmIWV/Epau/T2ktYZCVlH
aHdYiN2byGikw6/SMk0OBiYMFyh1nWNsb2yXbNJDrt2Dcjr7BgqrAmVpxdMy/2ZYoDUcMe+Y+MZv
oBLHLM5dq8QZHVB4BDpTufPqGXABLofuS4hytLDChibYpkRnBQjL7QGpF1yv9K5cuK4eLtrxoG7l
Gfaj25SUfGDKHGVziO1HzmU3qIuu55wb6QOyC58SBFCreRnHEmDXkkzg2reJTa1j31hIaBiUQJsI
8/bKuCWYX0W/CmhTfw+V044eFLMGeuXmc8deMJKw+Mostb/lUNpeZvMrhHYwAWAHkgkZMUSxsgK6
tBlV2DurRumZUKporFu/5G9lnjTtrc869QQWTCTnYABp7f3i6MShzwZl7MDbXaaR0qX+ls8O0n5i
u6SJyQyoM9ZyqnzvImfpAGlivhFxH8c7cDiog/WAFOeHXdGZPdSdxz9sv4A5NMjbszDPZJHtajJA
RaGEoHF5V7v1VB0niytczw3Evi1pW41vMKc6i2u0UIsD7AxpsO65C9UUn4zlnquGPOh2nJMA2cbw
mqi8QMZi1ku9kTc8iQ3Ia09IT1s1YNwPM6/plATaU/bBxVV7H9V1Oap3C19lDG3SNV/2nNXWh5M5
alELdDJ0bRPHBnDCOM4jSrxjr1wguDS0OND+szITI35lDdHQ3jWQ9A9s39hMRcgzJ/OnrAfaxGnN
4DaSsScV1ECgTRsMHboAAaC9DIT0krAKQwgYewjJuEySyaJ9xZgF+lPMg2NmslPNk85N9pz4LQtz
FNh7M8nNQ96U5IjGfLuQPKfoFCUJ6ca4Gqv03kqMKouLiac/e4C5wRAH7njmXwnQlEWSV12MKgMW
yEoPBekIotIQA8f+jee3sLzl3GRHaKN6JWyxHKwY0sYlRHHEjKaDnYjhOe2a+acy7fSVumqIjN6T
N45ZprsBKpuPhYnJyivJp/5OptS7S4jsxlCP1gTundyv9xRZqRMwB0KVLkdsSyY4nQAiOUMZVhTk
JFmBwWQwkJK6K6BtKtpqzywTXrSf0DdEnQLqUH/R35BzK/O495CU9vDaOdChSfaAWte7GwXk7FPa
fMFtoBqwmNGg+ur6LpRNYaEaI0YSdSaF5gXuxvDLEgnLt93Ju83NAi0GS7DYnMzp3Ry94iOZ0E/1
557czGBkyHb/Ebr2s4dKsq4EUMi22XxlM6heIfdtzAcHveovBj1tBFfkrlU16p3vUszNdtKtYAX2
ohptglR8hD4vaNhzCcZ9YhXgXVagFmV+Mz+4gLJ3ULhP0GvpK9Z9N+vBjUWVkYWWD23wbEDTEh1T
6r24PTyrZqMJ8Io9XjUGR6uXmUJeDxoNAAapgoPRLBmI6sp+N4HB/oAg3t4NovAxoDcOxnWfpUAQ
TrRCjZbCHzzzFt/YR3czhjcaHxO4crLPBpDrQJ9QLjuJoGy0FOP2Awbhe4buU6Dm1BF7XYP9y05m
/4F1vHqChjVKWoLuY9fVxfdkJta7bDkKfLTzUScj/ukr9CsAB0t1h4aH8ARqcjfp1c4ae/oDpNga
lwED8gTUI68ttBw4cgWQwQdINNQ9bDy9NyCm9ZyzPL1X7pRkmCpwUvVppalvhw6ylZfB9/pb26XJ
G+htnZCoysRoZW/iAiFxE75PQLQROrVdzUG/9NfLvHGaUA4O3K90DBcMgkMWTEC8PFJPlzwEyM9r
EctSZNrOAFVwpPGlkcSY1seZFr6VV4FVFfZ7XwzZm2S0S0PbAGgjmHpUbW6psj31mrqO+Axlq2C0
0fqOS12YdTDi0r9F16v3xt2ELmZYy7m0o5lVqok9Whb6pgYDmhF2uBvoIrM1rGqHS5TpGzFLCvDy
qFX5XMK2jaMAPx56Zcr0X5VXjvVrnnR++SM3uLErrbZD46wq67u+SsmDARRdpKocdf/g6OE+TxsW
Gp3XLJ+pLL+m3MVRlbaOM51XTZTh/mjXy7zcSTnzNsg9i73YgyIqlGiHocksfYegfm+zR/jKZojn
aZZmnAx2ow8J8rkZYbyD5kHgzKiky7i1NfWevd5KxRFBPpdHPuSCL93pCaq6fHRfBl52emeUGq2G
wm7xrrjgQSeGWxS+nfuuc59aaNhAoxo5taCsjjsoXKJmHvAfMM7wNAYJNITPSb60jwDKF1fp3M3F
776awXjeMoVKGI05q/9gcug/TD+V19opxI8eQsJDULca9bLXFvJNTl6PimeQP2vQ1H3lSVLd9TOa
uNOEhBEJu1niF4B7spnRSJossNMbGmiY+8w0BucGbcn8TjT24oWMqdhD0ZCHlon/A59k/9BphZNI
LfIO9RfE+kLl/s8MeO5dg97mrSqWlMJx6xejR94ZiFGya5xbFSYMI+9IWm39m4OnBiePeriOQeRp
3uHwkdcIT1bPRoqQE6HaMp6ajqN316ked01eI+RNjwlkFmop0WlpkraNIYuOUqcpG/NJpkX7xBUv
vjtuZ9/ZLaaKwwpckt8yOI/2GaMIfAgGJG7ykBUD/TGkg4mOPnoLRR/rytGPpC3RZK6ZZx4X6o7X
xPCsd1z+zU9K+n1cixQKMQOSD+fAazQdMwEafLQJ+QBNs2lwzOHom1Wfe5GYNf2B+SXENczOYtwb
wi+jQB7tMOwQKsDIroYcib3V0e7aTW25F4bGVYQLdAq64jnkzA66dhAaWnjEQPIWbHqp4c7Xht9R
N0JnytBB54GGIx2T4reDW5lXTTi4oPOyB2csR/L1AzxkXhNmri1uUooq9qCzujjULqYw0THyjrgY
cvlRJLS+l8Xo1LvM6PIiNihn4x4XIqiO2nq5nzt917oBMlnL4mpTinyE+vFukZZCXQSbhXEOIsoA
BDmD09h6xnJX/cdlbu2RqmpHgGRw9yBjouBG81kle39Bo53+GRvX9muiwEb2btbUoDjUIF4GMLP+
sSB7calzbUn57fQzNu7t/4cuME+TYmiBoshnSsH9iJyK1Jfwhy7X6ctD/9ij0fNshQ4Qhid9MoSN
3/GrvEMNfNmrr2ATtYmLSsuavJ2Z5odkQiSeODqopxff+rwryAQ2uUcx7pBdgtIuaHy72vfG8L1N
yHwGjrm18yvEhNkC/NcPLgENpF8FpRrLEFpxL6dff+vorBATqCK7CUSGBL7SQlbvImsByNPXbtAO
mXHGzDZ+wZoksG9LVvEG90F5n3yIBI0+rzIvm8DAVdHfZ6c3Ck5a3KjuMAP1Isfl607Cu+zrrukB
a3CRuiYBQ+8yf1EmUNFFEToGnit5fNEHWHMEar+ndtp0///6DCiSBRmey+amzZpzwsMbZ9Rb/v6H
eam+dltdA3NT1stQlY89AjPwHBoV+oaX/Yzl0//xCJDDUq8wGm+5UHoY9RR1XfnTBVoVMejc4OoG
umctcptA37FPIL+4S/rqyeZ2yGjymmB2BQIzLTz5GYe9dVpXFl26jBV5iamnxB2NX17p8y+bp9UZ
qP7Wt1hZc5+NGeAEy0b5Gu1/frMMnXFvfDj9HbZefmXPNvKmDnTqgFf5oBIVJuBP6At9XrT4mi4w
cTTKmhrWkHvgXSnRLAUTM55w2eprQ65TWZECq0OK5jFtMcNAOxBAnF58Y9vXNIGY4s1mzGiDahsX
/gGKryEUwGNO0Nw74+Q2Tuea8k+NxWyCIN/bdURdzw7qZsRhzJCHi4ZUZVwIFl6r2DqkSRXLwPzf
10BkoK8roCfcn1t9a5tWZpx3rQeYmvb/c6YL4Lym1tvQXPyNV6E4r+iI2nZmYKRJvmOMpEJXl57T
E9iIZWv+P43+TJbmFhbn9Y3OxQ1ZMqEWlVJtPl52jFbWC/YkHwKQDWJxblYRgLAQOEkcP0SP+xwu
ecOC3ZUFu6MpKfpkzg5znIB+dZiAztxzzGobW7QmAUSrr2AMALFd7jA06UwMs2UHMCY8nIfbbiBi
10yAuFHChYtbA6jVpsZDAn0KSLY/ZI77s/V5ZKYFWhzJGZvb2Ks1GSA8G/pWfYcIk1p5dkDHvt/N
pHw+/bG3Vl828Y+Ylg6aW05FGUCeekF3gaaPo7Gzu2z1xQT/WL0YCsMS7oR3tzoIzLTCpzHNzDP8
UhveyFl+0x+r2z1uoSVnGOuATsuO5vKbM8mXtnNipN/vlUPPxJt/EsYgdV+zAuZ2k5UgxcCDRgNt
jlLv1VDvWmH9+v+HtTfKURGbi3sHhjjXl401OKsgXRcCDZjKYwijEOWUIy7ZLF02Z4L01pdfmzlJ
2lkVGdj6fdyLoc9OozaV52jktlZfWTjTKJCNHhaem8OnMnCBarFLxwLWFIFJUXht5oGpvBBjGVhM
ViGoYp9SUBUj4qnLDu9aqdbjLWlmd6A7p+QvRMANAshxjsNiY3/WVIEsNQcwD3mYOjAHDw131Auj
unBCz14ZNZmHYh76FFRiE33OMTgZzgrIhItsek0Q2CgPLcwEgkJo8btBDpTy5b7bXpl0gT58PStn
mdQCVjfv6v0geI5bW/uK4iLiTKK07MM/sOdrPVr0FykQxAkUYcCxIpaseuklgKMsgubn22XbtDJe
E3dOUDaogawA4iZGQqn2Tnn2F2wdn5XxFk49ClfMEJyUfHiYnHm6sbumuICbFP7OXhlvMkAcXLsS
qwvLebOhJ3E9GrhovWhn1vQXpoYUKLRtsTqTzXDEXUceSS8xX08vvxEV1qwXbqGMGfdzGCCZ/bQO
Jq+JtAcdBi6aT9/tFTif2nOl88ZnWNNfKFwdAZLk4llpZTsRT5kfo7Z9Pv1LNo7pmhGwqvIh63Gf
gOhZsV8UuB6IjjmAiJJ3YjhnguhGKrPmvxjMdJ59YiwPGcsytmfozU00uQNaKAW6d2hCG51Utyov
C2prRgyACJoKz2uROgGXEuZ6BgSlr85pPG59kVXyPQnHLgc+CMDQUooGsTH0HSDHU9a+nP4oWw9Y
2TUbQS9ZMoL9GmzUhrg2AsyYz2dIIP9TeP2Ha1qzAyapRgHaLd8czIwx2u9hrdiut9xrmtUPPjLN
Ud+yllxj1uOy3ttabNa2Up9rE8A73LY2e7SiAbJ3PB2f3q+N87Vmx4DICgouxrF6agOlYxmfMJjI
mNprKxML7MPeA73w/fTDNj7OmiMjp81IjaLsfpq1nAIvQ5QSuLG8zHGtWTJcAUR2NY7dT+6PLByt
5hOzrE502auvYjbgGlndl0z87Ef13WUAKBU+wBunF98oedfisWiNATzoWMZXPhTNvpBg76O0TA5Z
a/vnkuTFAP5xctfUGFWHeQJhshQgfWX9NqgAM31e7YS3tGeaTgVQUGHRwqSk2BBCXOnNn9sJ3ri5
iASHrckzxqL0lQbi/vcSXkIAknB5X5TndB42woq5svtmArrbBBfrFybUQFYMyXfwCmM87nnhhzj/
I7YeswrspVSgsQXg5TfEmI/akN9Mg93mWh4WLzwbZwkdtyxlFeIlYhbuhDr9OZk6xbWoj9ynI5fN
7dI1m0bVuHOuh9L96udkZxE3RicBmO8yuyeef4nUK8H4++Jx/ij/IGVBclCveJ+VCVyv6vgXyBbO
qcH8223RNX9Gk8m596VtfOoW+bknrdAY6ycfXLYB7gOBlsnGsHfdc421f38OANr//i3pJLqsrlPz
KykB9zbUh0fREzlt/Ftrr4rwpuYVKTE38UUGdadaEBgPADVeVA3QtYisyVxm516jv0ynNSOyvDW4
4LoLV19F81wIy7D90fnKsho9wAW4Cm6LMx5ra19WFs2LSetR49VndJBpBNyz78c1QlV+EVkQXbMI
SkIMavPZ/GLaco6AISaHEjjpi6IRXfNmgNUK2hy+Uf9mmd8iQQOUilqXBVK6Zs2oC39KtduZX5iQ
HT4qYrV3fUbYGQbqjYYKJmb/Pu7TmLnzlCXlb58Nt67t34LvaIz+g3ZhBCgPxja59abuVopUBFPm
vYvxEuULeA22ON4/vAbR3DWVZuQT5OcAoxeYks8xw3iZrbGVHbsdcKbpOLqfRlO4oSn4GGKa6Exy
uHFg11qyQMzOTDet+4nb+xEEb4uaUZefqQO2Fl/+/se+2OAJFLJr0t9QnQYkq9aV/eZUQ7a/yAmt
xWQH39Q6mTv/lwFsfzBOngX4cv512eIrS3Yy4nNMQJHPDJOVQQKmsbAW0zmuWh878L+JDV3rx87F
zPxl7Oazx+1KwBn9RSyIBWmn/mFLIDvmjhyTeQYCWU32Zca9Ju5oG8zGj8SevlrXg6pdnc7i2HWo
YE9v2EZ0W5N2tFQ5DYRwya+lpwjx1HAhuuRK3RZExtXQXgErfMbL/juhoWsKD2g3S6/o1fDVlNl7
h+mtig+x2bpPPhrCWoxnyox/Z7h0zeJBoZI7Q+t6+ILQlX/VAb2+T2cCTgRjBIrj9K5tPWNl3GDH
RUOKqgndHB50chkte7f1ZcHif+RlZZanrWyn2MIMf4qB3+YyZAKlK8s2oBXpafC8xVZ5b3W7oXg9
vR0bHoOugrNdOZaVMqzbeQkI2arhQ2E88EzkX/b0H0a3ZumAIpEPnIOeAOE+aBVPYx503WujLvMY
dJVmyzrvJtsSUyzT9jjN7Wcq6Jnm2X/94X+9+iq1rpmlx9w1pxhzJzcq9oMh6uMu0mETZBGL2viO
RFn0/OUGVqgiFU0xhDYDFbye6+xv7N2auKPTevZtjL3FZXOdWm0g6WtGnnN5LqHcsIM1oqzL2Gz7
CTava5r7SvIrw8QMEM/eTp+rrddfReiqSgXumbsp9iVav1WSHRGH7kBCGs28lmfO18bhXcPJgHRE
0DfxkSaTV0EBQoigyy/jjKJrHJnAjXvOyIwPm1rBQIcdsdWZOLq192tjNnjvEy4XH9TKCJlV9Qhi
M/ugyHBOxWhr/1d2nXVJOWQDtqbwvnh2hxkRTAUELr8stJFVsPb9MqU5hr9iOmnAONPplw0N8uj0
2dnanpVdcylZ39c4O9YEymuM+jh4hif8+PTyW6dmZdq2nBpJIC4UG+K5Gd9c++X0uv9UeERWukaP
uQWm/TWFSalX/mzG1jVGq6s3cA7YUXXLw/RM3N94/zWOzBi5diEEjr0vwEkk+Q5CT2e2ZmPn1yiy
sYP+64xb8XiqXzqzCrLms2Ovp7dn67WXk/pHbuo2oFIEbHmK3VaMvxmAgjz0Cq7EGWewceLd1YnX
vmjAJ1pPsenS2G5pKKnsArB1fWM5V2eyh40fsUZugJ671apDgC+0/5IaogpzKfiZX7C1+8vf/9gh
B/oc5qSaKQZFMEA5v70StAnFOf34jVf3lr//sbrnEW+oPBx7To+phOiO+XT6w24Vgmu4GwZBhrmF
7l1coB749G4fpnDYfyt3TSTpma3ZevmVv+nNwqrohK3hrADuvIka/0Jv4628zZxqUCVoDncw7YQ6
5gps/uKcCOTWe698DRplvd/QZfFip413cmHqswa4dcpj4KCC/83oIdNPvnHGr29cXYAF4O9T0oON
t20wEB1Dugxnu34qrel57D1MQdtfVil3s3S+WbhB7zFEc/r8bBnuKlXgLnR8MUgAx1C8jRYYocq4
yAnmkT5Pr7/xDdZ4txmVMKaHKvjLDKwM111xpgGyvN8/UsQ1wK0ZM8Ex+DXFROe/VO09KaiUVIa+
c8sEhCT2GZq1rddf/v6H3eqWeJ474YvYw00+XVX5mU775qdeHXxuDwn6KDBbDHAHQ9IC5QHOTZC3
OG57NFx2NVDQRUw0FNk5cOPWlq3MwXB4jqk/uE+aQpOLWEFd7PKMBQm5V/Tx9Ofe8KJr5Jg1Zu0w
Qo06nhTY2az+6BGGeaf6TGWw8TnWqDGfWW1Ro7kLPRrMzDXN9WQ6Z4xv681XhiCUdoQHro6YDTeu
eiTdsU3OBN8NG1tLxZJlCrvqsbST2/E8dOHodeGQlxG0Gc48YmtjVtErAzOI11o4Towjcv3GxNrp
77m17vL3P84/IJIAHSu40JSWoLNPvtGqPLPhW0uvUoYJU9OW58C0MOsPQuExdFR9WcBaw760qwiT
FMekrcDQ8DR5Z5zO1iuvjDblvT1hqFvFpidi4U2RgZHeyzZ6ZZyyTngHkVak3TLf+2MZVZaKTy+9
cfzWWK/J1b2aFTaaN9kOZAZB03+4Zga+wHN3Lxu2s8Z5CTevbQfUdTF3frXee1m9t/Syps4a5dWN
BbcasWy5kYR9L6IJM82n92UrdVqDvDgoVtzEgEOUUkctf50tvms5CbkHv3JbGdVVz9poFtfKP8dd
v3GC1tCvKbWg+6bxmT2jCsD3FYzDuQmyraWXv/9hqokFHiZQ2ExxD57G7rGjZ47P1rorO1XunEk2
Y12wCQYU/Dno2Z3+AFsrr/LKqvHkBC6mKW77QzXdOBcG7bXwqze3tAZZ1NK9ubNllJOny953ZaOl
BHMHyigVC1AHjDjsu9PrbtWuazyXwvmyixQL66v6Tu7z21/WoxdeGQ9gjjhz2DecwBrTZUtmzi5D
Hkam94kvGisioPR6ot7+9I/Y+JhrIJdTAAnhOkTFlgMyB42BhuzcldB/isD/SPb+B8blp8A3zRhB
1iHZYzA0KnbNbbZLg+RZ3984eycMs+DbwTEC9+k6fbvsB61CqtfJEU1y7FjVH6kCcdZlHm0N35KT
XQu/hEfzQAUGV3CVsAtdgLUy1aWVXA1uomLg0aOJqoiSc7XJ1vlZ2WoHU+3d0lQxE/0tq+kbL5LY
zCdQyYHD9vSOb4SR//z0Hx7MESByl0Afxxh3CwVLb/3WB3buXFN364SuzBeMDRknJcKq9hxQF5p9
Gau0OaeJurH6GqUFtkXcoDjYoMa/S0HoO3vfTu/K1sKrorBWouvBjIWP6mPqnB4WCrPTK28UBGs0
lpxztggN425g6K4WTljU+S8T6ih06b68GXxfp5/zn53+w37N5VD98WH9qnXKqsLekMd2V16l7/Ru
DPbGi3PV7Ior9tRcH7zn08/a2q2V1Y4lddqO41Gijtv83j7n3jbO5hqbxTOfg0MuRXsRrCsFyFaL
7PsALaDTb721+spwoTBDi5Jh9dl7yssvkT+Z9ffLll4Z7kx6ZloVlh4xFizEh+tkoTwn/bb13quE
GKrnfsvBHhgbLo9H1e0LLUPwhF9W7pkrix0sp6xFh7jYSnZHnTp2Rnpmx/99TqAU9feRrFU9tcCv
q9ieQCQEGH4H0pjTO/5fTP3f4w74999re8WUe+AOU3H3HfQR7+VhOBghjf1wvnuob+obL3ykx5/1
55nH/ft2Hb3vvx83jXbBzaXaMW/Vr+TBBgnpgwnKkx042T9/J3f8tr01jsUtjZKP8sxv/Hc4IGu0
lUyNGkk5fKkP3xEUpekHldfek3EpAmQ9nakRlx37106urLn1EzDdVeDzq9hLKm5AkRU14jGxXnK1
B7XNmR+z4Z+gGv73Dhp+Y9JeO+BszlXoefNR+guLM/gWQUoNdP99C4MX/vjoZNMNZ8m1nbBw5k3I
uR2Tcr6ftBGf/ppbG7vyBI1lSmZA0hc++KVIox5Ue+aDyC/CvxDf/vuHJlD8RGogVFybdewTtUOp
fOZTbb34yhUMRZVLmSokCHnlR8JworqsH1V7NS2Unqc359/uhqwBW7Kng9ElcO6pQW4I6GTBplJf
m0V6UbcPpCx/b4+XdhTD7vCVjIWmsffSM92+jb1Zg7W8HvSR4ANSMWiJ7fzQpB9A1kpxJvPe2JU1
HsvJTVwcVYOKQb4Upl17rxp7B1LyM8tv2OAakAWm8J4lYgkgY2hZ6P3feBr0AP01iFz+j7QvW65b
R7L9lY7zzmoSBEDwRp964B412JZsy5L8wvAgcx7BAeTX30VXdbcOjrB5gzeiXso+BrETmYkhV67F
x5VD8dtHEa4Ds4aZFM6cLpZPuztSg1q8oae2ct+BphEMW1tEm5G0hBboNUhuPLBx4eUeXfXebTIf
k3QltEyroAVuNkWyV5lC0hcsDwqUj47e1ID6mGf58bL7G/YsoUUvDoGTPQyY/ai+eu47tcZ8Ypq6
Frp1WuauXM42in6cQG3VvGuslYgyDa3t4G5Ou7xctkIpby33Kg/v8m0vQ1xHYPUVkxBzwKxBI+Fb
t3JbdZ3rcKtEQSgERMp48ndpwMMfHt/0esh1gFUuKtZYIH0/sMTas7bDFWTjaUZXRirCuBwHhaHp
dMjdD3a+6QDGdUjVGNWpMzGckkBmfnSEcz2LciWtGCJex1Qhy4bU8mM80pB7CAdY/tkSz974AG6u
bbuFjq7qKk/l1ojDQ2lXT2D8fI9OsF89OMI3RaOOr6IsXKIRP4CE4S7mIfDzazA5k220gCyyLATk
vMbFrAKVroUmrK4hQTL078e0QQMIXyt6GzYmTwvPPi7TovQzfCglxySfTpw/OCD/6tdqToaUpQOp
KuqBNJbDMXksvwBGCGmdz5fNb8gsOoQqtJ3Cs1rsqU7lQXIyi3Z2Au495fT5w+UvGIzDl9V5dWvl
g0VDkFuPKNlw+2AVeX+2AMzfc7A6HmKFxtTL3zHYSC+RWqkIy3AWuB3LZF/24QG4wP3loQ1XA71K
Cg2bPAbT8vJ2kPbHzrHoDuIFIL1lIBg75hGx9y5evO+yOkPvZe2vaYMafpKODSNTKssmw13AITs/
uwaj2eXfYziL6LCw0QH4n2bwV1Kccrw7JaBPZyMYYyGqpqK7If1++TuGAOTL73q19F1W+wnUKcaD
V0zvGeROIjCsAgJ6BxqDc1IMK58xmUk7M1DXL9rG6bE8jf8VYHqwzQux1m5lGlw7LVQNEZ5kyE8g
DN7FrA+6+XTZOqbQ09JTqBIVeZCqOtSg60ydvT88t+D6vDy4adpaSqpjT4QEeqmHKgZRmpcF8N5N
I+sIsaFn40jokrDLG9mfW7WyzxiCTIeEVQWkCvI6WcaVQT7fxnhdTIGb7iHokBPoT9znkK26/BsM
OUnHiDlt544ixG9g3rhDES8oss8+u6FreJzfTctv3Lh1orG8LSAI0i3m//Jd7sTdx+nu5L27tfdT
8MkCwH3ldxhcSOcaUyAHRxszPrOQd8svIwEXb/l02UYGD9KxVnXOqtBNMHZmX0XqOl57jDCNq0Wr
o1yX5TPGle0PkG8GQ7vGvGYaWQtVX0LNx/UKXMuLFD4PfmtWbdtcdICVizfpf016mj7M5dW8BnE1
LaAWphO1h8T2EJuQ+oMIXtBUV54UK95hsIcOsOriMLWgXYJ7vhcPd1U5fXLBQr5ybjPMXAdZeWp0
8wop7FDUd5l1zuKPeflxk+fp9GFwCKg+NBi6prcV+xj2K4tomvJip1fbkZNaLKMh7BG6xacKXDZo
E+R0TxRdsYlhv9Phm5aCsp6IK3xAtu5uquRziOb5vUPj+bqbQrmPIIZ1tc1ImrOHYHsHV6KPb4n3
svsgtvVHcartSrZsQDnd46qJ9sOTldYncOtvtL/m7JkL4T4Ld4mDQ39x7zD1TdDn27KVjpgCq3OI
UzJOf9Dw/tUopX4WtjN/v2xrg+PoeClgG9CSxuA4yr4tyKP0HyAouLLtGYJUZ9VK7KEJJ4KzWBsn
v7zen4POz1aeDUxjL9vfK4eHuEFZyRSPKSoEv3t8lzvnywYxOLq7GOrVwHg0iIlYnjrA1AgJkB1N
frDipiqfyqg6XP7EMsc3dlCdUyuXeZaoEXOHxteejtfO9Jx6Vz3ZxkTAdSqtuYWiVgo18ANkMY5u
Oga2q/bNtNaaYjK9Fp5V1iRQ40DNJadQ2KsVSPTZyqqavFGLUC6UU0DPZzgo8TOLfxKONsA1QiLT
wmohOmUS6qgKGayz3jGwyuVWvU+mOx98QVkxr+QBg23+hqSy4rj3c8h52tI7VDWWtB3njfGkg6hq
wA2gdoVfQOuM3pFOjqeu88a1Yq/B+DqQSkHlBCvp4NBO5x3oiE9DDC4J5q54vcH+OpYKagpeTxw8
/zfVzRB+np18J5t3hbgG3+L+cmCZPrH8slexW/O59kEjAOBNfZ/lJ4VyuE9niCZYYDpeeYc2WWlZ
+VffoBzt5hWzB2Bk31eS7Yr4BIXhlR9gGlw/QA5zCt1QBiZ9Eb+b8+yU5eJqFPVKeBkSz2/0zKu5
pyMnFY/gnX7aHBXkK6BlFiCS91EZb9u7dWRVXNaRN7hY5cS+zvwIrGJr3WQm22jxy3wng0oL+hQF
uxHyK5u+CvH5st8sa/dGQtbRVVUufbtoFr/pzmDnt6efl8c1TFmHVNVF1hUth6/06VXXv6So7w73
l4c2TXkJgVdLCR0nFfIc767pfKygQlQfLo9rcBEdSAWBAWeMFaY8e9/89LacvsflCwRbL49uMsjy
569m7RPQQJACO9M8qn09gjRKeEEBfN/l4U1GWf781fCWYvmUcpRGp9Did67beeAMc9SPLaMzvWjf
OFlsNSOqaGKk2DnII+vEptVkeoEe2/WUVADEH5zO2dc+3zO8VV2e9dsmZ3odnrpiVChcow/cvVbo
FHCb216tHB7ftjfzteWcqMdBn7OEpBjeSVZ8m/1wJVW9PW2uA9Vo3EKKdkmzQ/suQh0/9m/D6nGL
SfhvkOUrN2khkFI5NWKHliMExvM9lDz2ouPB5eHftgpEFv/qhb6lIHW4gNQcNP8I8BetnExNJtES
IPg0apuWGNfL4wew1R2KobytaLqysRmmrcPTSA6eeL5EvsOjWw9UIRCR+7bJIjpl2FSjODz6M4bG
HYCwMIhUuXLgMhhFR6jV0DJy2zrBWkZq3zvyO5/nK1/RbTVbHZdWQUwOiql45iX0uXO+FfSlh2jJ
Zav8xnO+se3ojGEUXET23IXWz6kAOywtrS9pLUiQe+4NpEFtyHGzq0RWz6UnoKk6zvzacbj3Wy4D
RIt3SlXptpuajl0D7aHX+AqwibpuIaY2BNJagy6bFkg70lgQMh+GZe1TaN0Q3gD0UYH12tu2o+iU
YWrmZUnzAeVjkj54Uy4CP/OeK+msvaeawkKL5hBIBDpQHMk8+6fXJbuhW3vDMllGi+eGWAW4rpA9
IXwWzCGkfcuApStp/+19nOnoNX+OPF4SRLPv+tfQ5zyBD+uUxMNtPoYrmJW3LcN0TBQ6XEJRONjM
J34c6k/Z8OtyXJjG1TwGvAqWcgeM6/inPvs+jWu6D6aBtYsrA/TQEi4Gtttjm3zoq5Uzr8nWmotQ
BXidmJCDPOpYQUtxHVCSfxWtk5+hTZR/vmyXt/2F6dgm5ZVDOE2Yfke+hNkNmSHC3WzaEpmOa3JY
ie91ONu0A2BZBTuMvvMuXD1gG6auw5sSPmZo4+iLH3RIoQBPix9JhjYj4Ns3zt/T9tw+ynt3eVLx
m3e8LkFLi37MlVASGOPvaZrp8CavgdJcxpEcIaJ8dHpUOAQJIVgqQYNUDMehT56HFNLUl1fZ4Ew6
zokNnqyIwrM5lFAg5qlY2qigGStUKliujn7YbzyNMx3rBLFnxx0dOR5iJgNG/JME117n5yu/xBBu
Oh3V1EJ5Ev17CAs3P4IbE8W6aFvTMNOBTqDBjBeNb1wkxLtSPpLs4bL1TY6qhXITpTHEhHEQF711
PSngKsQQ7Ya4/LltfC3nq2KWkkyIs0EkUCctv3DR7rxqG4CI6YininR+V3GYZSyrA47P0Ndyjpdn
blhNHfTUchBjthaGznoviD0LAoxrYBbT0FrwdniJYIPEIcsRU9C04x7ihZsONkyHPUF5JI8KF8eD
CmX0wzhMBHCGmNxftokhVnXwk4cGVdoP6Ggao/F25NlJxADIDM5+gDzFyi94u3bMdBSU1aHn3prg
kaV455LoKN0fbXzdel8c9GfV4429tgUYGs6ZjoaCEPbc0kxFL3Ecl3tohO1kFCW7sY7LoCTefE4z
yJbWFdkNIdTJUPBYIwI1OYC2MbdhQQk6MvA02B55+THf9hjFdAaqkHd17nGMS3m6o059ViXZX156
Q6LQcVGgNYorGsKx3PY8+rft+MMRaxcDgzl0SBTKJjmH+DWSEEh8giGpmyBz5KfLEze0EqK7/q9b
ZZo3czNG2M7a3vpBKhd9Kn0g++5bx9WehT1QahUUf/muw1WTtl2663u+cp0yBIwOmJoyFA1LiEkd
GMTbhefeQVoZ3AbZuZi9lVuyyXjLp19d7v2+ScOGY2GaYjzlxA5YP61c2ExDL77wamgoac8K8t94
23SvOd4kXOjqXF4U08jLn78eeRBEZROuApa8D+VTuEbXbLK3+9dxs5QOLhgVcWQc5gcrtO/KfA/w
QCrktnOXTjQlaS6h247TSjKfCbuzvXO7Bok3RBjXtmKvFh4tRVL88CufX1dLf1sztsm+GPjGvMO1
3Xhssh6CWnBHz4pPIk13UemvXI4Ms9ehRJy5mRsniKAB+ghz/17YbeCzlROpYVl1PFEcVg3EjLGs
Tgqp5etx/BwDcB+OL5u8UYcQlT5JC3vpMAmrG2l99ejKtE020UKz8W2r9ZfOuwR66DJqdyEk2vO1
5zGTUZavvoohG+LmTbM8Rvr8u289QH8sKId851bftllFi9HI7iUksxH9o/OOorJRooNq28halDKp
rCmjGBnJsG6KGb0HLT1cHttkc21rjVuJM20Hq2S5BOXvuUwep3jljdaQtXTk0BCVYGZadpK6vaLF
LXc2zlkLS9zA0ENvId59F8RMH6bmPl5LKoYp67ihAuT1fRSH3SG0IMA8dPEThbDkyjoaPFDHDfkF
xJHggrhPuVEacAWJr9Dhc5BFDPrrtC1XvmNYUx1ElBJph5VI+oMv67Pn1FcggDrUk71tB9XRxuCX
47ZKvO4A9gUwavOdJbdxjTMdbYySewo+cFiIWB60KcKl0XpTIwKjWnhmMeUJD6P+EI5FIKAdMCTe
ir1NTqPFp5KZC4vAz8M+K4LErgfItNdyZe83Hch00rquYnVPZpxYEsfqgjlP2G0shuqu9Kd3Ey2d
HYnHh6522L4awf1aDdQO0skmgfRnuXHNtc3Wz1SREQ+3u2ly65u6U85TbVFnpbRgcFid0KCg1TjK
rOwPQj0I+6aI3pfDtmXX60RsJj2RY9EflPV5cr8Q5+Fy3jRcu/QakYJET0OiDDGm3jf9x0bcxdCF
oLIJHPq+LB7Dfg1OYzKOZnq8tzSTK3FJseeriT7S9ilP1ppwTWNrmbTuOYgQF+sU81c/dwJV/6z7
taZYU1hog7dhydTIq/7A5jbwfLXLV4c2zFuHvI1ja7VNt7wIjOw5l9M5TfA6NW08yOugN9EyBhEb
DO+FH6jPd5HK9pfdxmATHfKWDQMkMyqkCr+e50OJhLT35Wqzs2l07QDlR5lTyxAbY+9cVeE7d9gW
/TrmzVYUzGCJ6A5xm+2SpN6FnthokOWnvDqVSUahEdkj9MGI+Ojg9StANejpsrFNXqLlZQhaISEK
qz/MUxTYyfvSOfv9tuoM0xnCZMhEE5MYUDQ7+dp72ROLir1L4zXy7eVx641XZVcLe9/KW6e14IMA
cbyIYppPxUToLvc8dhDZ/HmSbI16Vbz9Kb2yW49x6uch1qAtPzTOU8juWu9Zur9Yb0NUeCXHGw4/
eo03tmrcdGpkgyGyTxYBlR3e2pq+ODat2rbeeq23L9rapRHOskNzL8IXIc+rvbmmyNJyWe+QVIL0
uTvUOBuOXn+qcH247KWGoXVIYGY1szszLDSheM6vs4CuNRQbTK7jAWfeuHGVse6QZJ/UfGtPKvDA
nsJWrrCmiWvPslZedSUTGF4BEL+zfKmOqo/jw2WzmCav5bI8AaVVGaH3slbVvks+OjG0qqI923i3
13nU6o5D+nvh8onBSRg37IPFV948THZZ/vxVSvNAZN6jRXwA6sXz9zUw5UFvOd3xsl0MeUHXzczg
hmNWYd5S8hMwwSfXik5driDtNe9dPGJf/ozpR5C//oh2jIp0XvrXHOuDtCMwfW5r3GE6AjAlEXGg
v46TkwWgx9DYQViqY17Ln9tmroVqpnJcUH7P3NnL9KbaJkXLdBCgV9iqVvPcH2J7AFq6q4NmCLOV
Q75hVXUk4Jj2cSZiHPIgF6Aa6M6pu7hudz0Kb7FaiVfTN5Y/f+WXTtIoW6U47A31OyGgGBEdu/I0
h21A6Zo0umHL/Rs8UDSu3wpsJT14iEZXXPFQAnExrkHXDW6pK2XmSVXgRc7qDl4FVn+Vn2fh3m3x
G1cvR0LZtrGIxNBlynZzD4xduU1q3dWrkdJ1+wq9JP1hbF7GGgyUvrffNmntlGAP2YTDGfYkOt+D
ijJo67VG2bdX0tXVb5SXFIk/YuSBh4FtvUhbBVG38jJkGFyvQ+asdCeIT/WHrLmzcyuonSe17RXR
1QuRlMQpTwp3OqRROz6EbQSSl9wq5/tq8JO1JPa2H7o6E0PfTApEcNYElPf0VPbDVeXVp01Lqpck
Z3fgw5D5WFK8Dzkl+5Sgirdt6GU5XmWAGJQRxcTxBkIwdJLHkB7YJgTo6mXIMuqqum0IrC6rp26M
7+d5bWiTs2jH+KQsI3tIET3d/Oh2L2lzR721pzLTOmrbHB7i2JgkPjgvivnKc6OHsmxXUD+maWuh
mQmB7lpwyR2KqVERNPNIP9x6TmUVuxo8oHwlA7x9TnI9bbubPIc5U4m01Q03iCYIzwRl9dJvA1u5
eq0xykMH7YhIA4o0v7PiUKz1aRtmrhcaVZJOeMTFukrxmKtH4T4O/RxABPyys5uG17Y7mUDujJYY
XlnX+RAGQFAHs/Xie2vXJoPv6BQFZZH1JacI1KTzdjGQqzUrVxbVNLQWqICR45UyXK4azUsZtXj5
a1eyy9t3PVfnJQClEQepEK7yIjnL66p6saHnaKUyIOER1rls+sXEf7+7ulyL2LgjPkTMYJnJroLS
uWu7O6+8Y+mjsw1t4up1xVSCVkMlEA+s3V65Owdw6nNTEncNcmJyHi14I3eunE6M8lBU+Q3Pm4Nb
/ypF/4k3K6nYtA5a2JKkySqknh5l6JuxupnLJ9rBVtXL/8dWqBcZu7YYJt5gmy1ZdxX67YehTnZ9
WK9E2NtvoK5eZmzzsR9EjNTT5L/mtBIBQrgM79qC7urGek9YfYjXLlWGbMq0aEaCA5HuhK0LfZ3B
kuQi76fnPl72V8Nq65QFjUtGMOZh8N4tA2wxlP5EGqLdSjgYovlvVAVN55dFsYQDXv/2lEPXJmTx
NgCyq5MVlL43FbKGJ7U2302C7acoWrmVmOyixzEthkR1sIvfP4oUotLI/WisDda/YDKNtv86WWeX
g1wmP/m/M/T2obUQLqc8EwnB0GVWBxWfAhuih5f9xZDfmBa8jlWyKPUwtOe+DMOvZXdBckuK+2Rj
q6KrFyJRN/VTP8YtuSpuCqcM0uLeyl8ccm1vI7lw9WqkIzLCSY0v2LWrHrjM5u/t3LB5xXcMCU4v
QiZWlkc2hY3wA2LEbDyJ80SXTcBPvLMf/7q8FIa8oBcjR1CFDn0hp0PjPJNhCHJRL/jhTW9zrl6P
7IqwIdgy+x91WVb3WWmpx6p085UnUYPz6yXJPo5wnHNLCXLaWKhD41lyOAqnAVbjsnFMH9DiN7d7
X1CGD7SkO/BkCoD6P18e2pAa9KJkhklGZd5Ph7lKHnvX/hCHw4kn8bmNq5Ut0jR7LYDTmLTgR8bs
e4jYuGFzKhBnl2dv8hotgFVUiFkNzQRBC3fno7rD6nafjXTF9w0z18tTdcnQ1B1XE0iz1F6KEnTJ
7srQhpnrpanannMfXH0SxffhOqtrqFmoezJvNIxen2pKhUMtNtpDWxf0qenSdvhUDB33bxyPWt3+
svlN9lmc6tU9tLczFY5yqg5Rg91EeCVEwSz68fLgBs/Ui1VNkdK2QKPnIXNYdENk4wOpyK6Lrq4f
CE9WfoJhC9A5GiYcF/yhLfEA0DkBTdpgmk6gsNqRMAtqa+WnmOykxa9qO5onsphwDWA3kz3v+3qt
fGVA87p6/crCUs+9SqYDG5zh3GFw2jknocYjivtXWRHtKk7lh5F9Iast/qbfo0V014eJ36Wg/Vru
BbSaA5uolYg2bDeuFtGispKIqhISx4N/DuPmtiPd+zbqx8CZ2QuoYdFqju68yy5mCEK9ZDM0JFEt
tKlwiaLnNmz3BZuPfSq2xbhet8mEnaq6c7uDH4ZBk9wVdrPjW588dBqHrqhi1FyVPEQ22DiL4hfv
5m34HVfncAC17DCjO0IeYiuG2hn6D7OyWHvpMFl9+fNXWWNu+7HqewyedmwP4sGg5PlD3tafLy+q
IaLJ4rSvhud8zisbGhWoluEdtbrHYSWG3m067VafJg3+r9duknmqlO8MEkdS6wAXQhxsgyy4OnWD
FRfV5OYwTomTLkv6OytzVx6yTLPWojZuvckdOoozeqs+SWq/88OV/GZI1UQLWgKMBa6nMDneCKK4
3bPuJVTDQa61LBhmrpdsHHCeyrSFUbySPXrAFtTgBVpJOIa56xWbKE+z1rYwNp6u4C3RWAU+Dm44
gx4u+6PpA4ufvvZHcMqrYpm8Nd3Vww3nd41/Xcu1moRp+OXPXw0PjVJWgyFGgn4NLCigwfTo9Whd
K7Z2eTTEk16qaaM5LtjyhJKwo1WjrILTG+4vFp6ckzFcMZJphZc/f/Ur2iLzHBL3EgIk6fussQLk
5bvL9jcNrW2+rTXLKmkx9FSFQYoZ22ztEc6QyXTwWOz0nE2qloesQEOTdyyrx7h4vDxt07pq0Yo9
e4j9UeJS4V/jCrnHwxtSGNmo1Ob+Pk+8sjhLmeymsoXfuN3HouJXdMw+xPkajbvB6joWhY946UEu
k4eRsZ2gfqDcp02G0QEonocmshHaQ4d+TA71EFjYQdiMTtZ07UHY4PE6/mSeoeZsOZi7FVvLqzNx
jijPBVDlw2vVShHXsLw64cDQSEJ4hfN/Yt+z/rSkHVypFfu0zUjaHjs2ZQW8BYZH0oHq+250jq5N
91G4diU1uL7OJOCOrbQcu4B7OvIoik91NJ6ibttOZWshW3uAhdMsRjZAoyBDs4nbsuNlwxjOlzqP
gF35o11AshfaeL9YVZ6wvFF2M5KfIB2CROlKzjFZRwveOQQlvTXNv79STFVQoLVu9anEFFrabjv6
HW0EFS3oweh+JMBtJ3R/2TpvD010NgGoN05lanstqMHSszVOx85fa3Z72yREZ9WxmeWGSArywFR3
XdjRhw6NIWAWeN42c22XbRJe2Fno4z4Nc088u2Fi2hRLRGfWactsqGSDmXseKfaRH32dpH9QsV2d
6zlf6ZgzWV4L2AHenrMulKgjhMFIond1vu39hej8DWyiCdReOKpPdj4GjZt9reJ0ZZcyTVuL1CkJ
5Vwyt4UkiKwDWXB/B8bsbe8vRBepkXyKZjS20WdR1SkA+biHsHnt8meauhajFgs7J64H+pz7eRUA
3gWegpZ/2eaOWoxK0fN8iHv6nMq4WZjJn+y4+LFpbJ3DIWutqE7yhj57oS8C6SoekDlfk2gzmEWn
cMjqNuYodFhfLVYC7p3gZlPXzRp/7dtbK3jH/3rOq6q6Q29VYX0lg/sILObV3EdnVGCbQFVNGFQq
W9ugTL9j2XhfnW/43IDniPDpByBAzZlzUX+WRdSt3HhMo2vh6seek8hypM8WGGwD0fZPxM7XriSm
wZc/fzX1IspKCYjH9N1JRh6UTI5BKaO1RGwaXQvZJEPDDIBL8dexb8EyNPmOD+BONTcrm/fbJxui
g6TAXNllNPKLH+UCqRmyHvcp77aLZAbFgW2KHkRoweuqfPAVy2rQA/LoSsyhf8YDOVhWBW33l8PM
sGHpwCnRNDU40O36axXlnxvozf1gRE17d/KTlY3FEAw6egoaxlFWo7j7Y8h5ezumPj2qWTiBNSTp
TrRZEQci5YfLP8ewLDqcakpbmlAbH1MVf2y7EsQm7FZGDBRg8bYGR6KjqWarGdI+Uuk3t56Gq56m
ydHJ+ofLP8Dgtzqeqhxzv8gzGX3rIt7tJqdlwSTdaGW1TaNrAT0KIrnbIu3ZNP88JWTcxSMeBC9P
/e1DJ9FBVTbvc5+yuH2CG31SbbFzRX3AqzAes9OP6ZTvCmuNfdW0zFp0I8MpC4JDzRP1ZRYMk3Ob
WngKtpt0h4PdypuJj0T0d1wI0QVvJj47eJN3m6dmdB/b4qHh6PtIrCDKLHhs9+RSfjWm6fmy9Uxh
osV6GfeJNeMw+kQGvne87gxFjq+scw9yDM/+UK/cK00eoG3ZdTfXiQ2Q9xPvon0OKqCAinQtMgy/
QYdfxT6IEIDXIU+ule+wGd2NMTuQzHlsEIlWuCa/bnA0HYqFBxSHdA2vn/xYvCSkvk266qav2ncN
Jy9ZGp9ltVY7N6RHneKBtzYE2aQsv3WQZmQnNTbiQap+zPacFH2y4mmmr2i7uFfQfoLaivPMXADA
C5dl9429nJA9u1y5iRvWXVeSaS1S+Ejx5bcWjWhAalfg0Y4jb7fJeXWc1uBGLoq2UfnN9v134La1
g15EeGKs++9ZloI2bFVIw/Q7tMj3IcOJDarvvvpOWO2h/jfsonptUzeUmYAo+OuZBK8JEzoY0/xb
1vGPwp4eoqg6LZ61eFU0pZ89lhyTMAHhEdtUVic6MQTquixPQSP7LWKk27sACNyJ0LVWlt3kWVq4
JyqrbTus668OLWjAilzsMjwUBlnWrx2lfzOBvpEnddyWXRaQlp6p/1WJ/Mjpdd26v0Lu3cWEn2Mk
M1IXuyZhj0nY3bdMrORLgyPocK7GS6TnL19t86IO8rQu9+VU2vvLDm3YYHQAF1oTgWgJyfycsDoi
L8JT8SP14qrZJV3SXFNe2daKFoXpU1rwN5nE2qgqfMbTZOGBJcdR1RRUJM/q226oRGXvEtSRVm7g
hhSto7to6zXWMLnhdyDN834nZfwxTqtkn9pV/NA2+RjvpLP6QGf62rJ4r8740ehHpdX27Y/YGs/L
cSyyhvsGROmp/bmGi1xeLJMraDkhKywPaqOd/x21f7ajVpwcWIZD/7bRtZwwKtYUsqLi0R2zJ8Es
O7BTFKIvD24ykLbrj4C0N47vi+8R5bejNd734/A+qfqzbIZ7q9tWPiE6BGzofC8LxSwebTo9StA4
BI3f3ruJFe0baFRe/i0GBliio8AKAcKCmobWd+VUTp7u2sZrHRvK9lkK1iI6qaJ0jpKJIf9EQ9CA
uUECVCY4JsE85rsP0pvKBpSE3ZCNIHaeVOXeJK6d+UhXgiXO58vTNHiLjiRLm7DDVp6N3x3V8lMT
OuHJA+XutmjWgWRuZwvQKszT95wmUAmyVHryWuaexFAAeaqaNYkW06/QsoY/s4yECVffOQG3rkt8
yNjQfBuSjOhIshBoASuRafZIxswNuJe3u3Io1lQYDZuSjiRrU+UXw5BaX90JzP0TH4HVTHx6Fs68
5vAm82gpwU5D3+nBqfjdjoi7pywt98PIV7ZsA8cF0eFkiZIdQ/nOeexbOu5IVB4ZtZ2gzcROFc1D
2c434VCi7F/aB5fSPVjFf+I4fLzswKYNV1f+Eb3I894e2PfQ8o44vd85nB5if/pQjPYH0acHr0/O
y4Ur5/YHVa8xJJiWTTtLVCm1x6lxqi9Nm3bdLo4tPh+LguCCVPnxGgW2YeV0NBrHObt0C8Yfhjhm
6c5zSgjXMaurVhbPcKvTIWn9bHsFUY3/YFF+EyWTBfyBhTu2dwz5/KGl/KPM4jPkVfaXV8v0e5bM
/2oLrNLIiTKK7zXCs4MprtjeWogIL49uuAq5WhpAA7mbkzgSD+NcSu9FpmIansew99IjMnHoJNAj
AFttfkT78zw9CX8Y/ZUD2PKJN459OnKNhpLxqbaSH73THLhfPBdors5d+4S37NPlX2f6xGLTV7aL
MyhZgG09/REP3p7DmaGF+TnxnV3WW9t6NIkuL4RTZFhGo6IPtpyyHXeKL52LdHf5B5gWXzs7hAJ6
lHY90YcaitMnAkKv/TCHm8hiiM650NLGBrXNPD70NfsWV6BZKYi7dpU3zVwL9kJJCFrEZHxoyvpm
UHkXhNPW7UVHpLEe9F2oeYwPcRiKABQL1S6NmjUKGsPUdUBao7w+BVvs+ABt3GEvbPqBgVh9ZUUN
Aafj0SrcBtA13I8Prew+dXX7RdRIsMomJ2hHvC8zIEQjFk//+tp//lD/J3qp7v4VTvKf/4X//6Oq
pzaJ4k77v//8XBX4338t/+Z//pu//ot/nl6q99+KF6n/R3/5Nxj339/df+u+/eX/QBEm6ab7/qWd
Pr7IPu9+j48ZLv/l/+tf/sfL71E+T/XLn3/8qPqyW0aLkqr8499/dfXzzz+IDY/6z9fj//svlx/w
5x8fq+JbmXz72794+SY7/GP/H57tEddHt6Bt2/7yBDu+/P4b+x+AuPsU0k6+y+zf9NZl1Xbxn39Q
gb9iDM+Cns+oYy/d3rLqf/+V+w+O9z0hhCNc/ENQ3/73zP6yNv+7Vv8BpP5dlZSd/PMPh5HfvNb/
mxQ9HAkoRcmeUw5aMHzL1TKXVCMJB5vsssKRe9mL9Ny50YfBDtlV0xS3ReYc/GjMdqGfJwELxxvR
8HfhnIHibxqak4gI9iU27KTI0IE9xzd9X1hnRopnkgK+OYJEN2hYI49tSDlUUaVzaKL5EXVV70si
fP+qVI/y/3J0ZcuR4kDwi4jgEAJexdn03e22234hbM+MOMQhTsHXb/Y+bOzOhNfdCKmUlVWVKSfp
G+4Cb40qIYTQMDffLQf2uE1j6+HGf1cTI/uQAe393hSpJ3RMTbaYChlQ1Kc6dRmyU4dNRg7XEjhc
wT6iDcXqvZmLt9tqu4dfnQlNXWKfa1PcakeSI1pKgs2c9UBBgVKrVR/MNfxaRvTRzng3+9rLfDh7
+2tl1X6PUxQ1VTughbFIMz2voHJo3tfcsoIld0g48aFg0AXrIEEfOf0Id99Bv3GrjMuc276kEubd
TuUEMrt7yvgQA4amM9W7MOVwvdCqZsO3YFOJlhavhw6sxihaPlMPrZOBVdqxU+MHtgoJt+eKH9wD
47XT2qSRXhnkTnkzmmI3tcsWLtTggTJIaFmKzTnqzKaYmuMWFY0HgaGhOkCxQPpLYeiRlqV2B93k
CaOinU55VNMCI7ue62c0o36erQfdrYp0SXOTTIe1FRejcK1wXnUBW9iTynsUxbB5hO1AdG8gd+BM
3R9Xpwpt3O+jiaYOr93l1nSt2nmfFWRNCnsPveyNgd8jPiB1CnnXgRnOukWD/FHVyFFNEFvoeX+r
3kIfDkb7w9b5VJ2V+c7LgtuypwPp5eALt4Yzc6c/pfLGpGgK1qyk8/s5G6LRdNs9vGx3nGIAYdF5
Hpg1rFCUZu10CiO60fJ41Na7kpA8KartWCrdjd2+++bEpWyF/nwythw0VPWN8akhqWgH5fk2D9zM
qXx9+mNOlR2UBGyBBMPq5Ot2sIyD1hneEQ0hbKubLBotRYKsMBs2yJLseTUC9WRDss3ubanFkWcq
Y6YAbBhG/TkVTh7NBTyKNdOxAs/W4WA/BlyZUzDpzspcsgQ5tY1gEwLr1I1MECr9da5TPps1swaP
FWg9DObOHNmUG/HkdG24rE0DCw2VQ/ZCZIGRV9Emp963hgxKQVIFazkWTF9dyZwMWjlCy1NwfSYc
NeenOU2rn03E9Bf5Y2i8iUvdFZi1E98zeKxKU2ipHpbCNyeCTneDRl61PV2Q337vzIgMvfWhDxbi
iPOocFXvlnZ8dFjZXKt5qLrZCTNRXEBZf2XdUzPU56K7OFDtucmAdIw18xfRaJj2kDajojCCa6Os
ItDeRNlqvnhK09b2y0DZVHUk4Y4oEl5fpRetfWO9Z0JhQvnVewX6wl9V2YXEW059PepRD++PudWM
Q+9+DyUd47qgOSvItBtmYbFhEY+h8/ZTtQEOdduumoxIM6wsaoX51Q0lXjhTdGzTzVSBp5pyX5Q7
vUTLOnjXOdiwcAqtX77eW2+L1uVIdArES0mehk3O28IvKyJzUmpqjjpbYhyNI+apmYCSUL7XOkYk
Z40ziBckK2zVHatBW4dj//INstdFA5rP5st1mTXFmiyPumLtIKvW4H3BXJx5o+dGMPW4GdU2JwJm
2GwU+nth4uwYxMt9q5AOE9V61Ef53aExJVmM9a2udBUsIwYJ8nxFT5NR7O0yK6+wFmCTvS1B5Q4j
csUp6JasiLRVq6PFHYOO51XQFfngz2QNTQ9bimCc7yD134aiD7a2NsEgfxGQzEZXsrAhQF2/ob/P
ujSwbRVWdVTTZgSGm/+hfef41MsnP+M2g7kjak25YcDK2xEwqNWYPtddMGIQ8Tp0hnnKXS3oh3UM
3KX2QgJRlis6t6uIL2sRkHpAmDfqNiznHb6fG8F0scDsXO4ErlXX4VpjAUuvLuIWyhPB6uj3vHA+
yqzTD0PH9cOoOVfdsaF0Ziot1uTwY/ewD6jcTPndPD23DcrzPKOLn1lQfJWb8YQzMonBxH5kBu8P
8/TGxVgm9rbB80rnQTURCbFMfKfRtkoG+7c1JfM0oDdiNXwXuk/HCj1rwdxA2cQ2munCOVMEF7De
80cOT9032WhOqGldnLmeyVTZQ4Wq4hM8gU2y87CrxxpXj8Ur97DW25vuWu3R2IyXP7bHdI84J0v2
H5W18uMGTUGcy+3u2PmceGTpcH996E3JU2HkgQVa+UTdwop6cTV6dPKLcd0SMGVFUNDy07Y3yWQ2
aBeT+xvcXo7FTEmUb+RzKfiX3q5dWha5F/OwpTVKhVs1PCy3P2BkqThNth4I/SRp030T661d0Rc1
rmjzzG1E+6EDJlZyQ5l26fMExnumlG5ErLl+kK0+6H5bzlbFdCRbguwaUYlU0V94sRc5A0RJ1rHq
I61X427pUXPNujK/jTjnidab4TBO627cSjsC4dzcdDNv/dak6suhA5sUxyzVNn9zRxHflkV1NCcY
31qGXGJvcPug7PPp2fb2dQHzt291YmByzzvNDS8/mjxc3QyDskXRHAixymNurTIw1Ac0Ibdvt0rR
zC2fwzqxYtqypMs1SHJZVn6Ren7sqGzAiYw1A4cjkv//ONQ6Vgoksj+0ensce9keTYSbYG7LPFg6
SGLRDNIYUPL19t7Mvf2yrDzGrf/pjdl8yHW1HP7/L9JaaLy28Pr03shCTBChuSEzSQxVkOqYO2BG
wa1jjLjzNV2ElU36t8IEwdFouR6N1Apaq5QzcwbcFPA6ijxh4Y8a13nYS/fb5HnaLibadDcNWyNr
FxIJCHMfndrXC9NOJNdfqKv+BK7MrtJMhwGy7lY3nLdhJDv1wl0aP82kbRO77meG+qYdjRtPaKvl
zJq8NvDaBuFbK+HdNcmg05yB6YB5O7l5semJZU8t70P2Oa5QJy5JtuNkNVINEkcya++jagJo/0WN
Jh41ohYrLJoH0jR13xwbBt8C1pXewkzHfrqmd844EQymVJ+SPg2XXkzZ+ss0Misr/KzKsoAMPWeV
Td/Qc0HjAZkodNxoWJZnz/5SmjyghwUjGc0B8gFBU8MTcAsqRdjWA8xqjm8gmjuAZp1ZsdJqEfiq
sM0gX6DNqFMqYwwcqzWZZrVY7nGy/MaVH3mj4zDaxl+UtvSolFvi1eaI0myWM1pUkeG8Lc137k5s
cflxMtTIiDkfZlmlqytSALkDSuE+PFxZ3VUnMS1JLd1YyiGxEdvH2Umkm8W99pxymgyeFzVbHqtK
i4YOLqyatH2lVgDN8ejANANvjUJuD5ppFZ0vOIqzv0E4jK1Q+GJ128BaCmB4y3+pbGFvUfm2UQFS
G/46isAoPLZoA9pzSz+XPxLDcgWdYcx4WVa0mBQzI3PjUwjX6e4cFIsVbGmt8cTQpsC03fAVOElj
hgzEnN+M6K/2MKRYtAGhKgEHiFE1fC/LYIhHgbNMrFtboBMnmGjF6OTqfr1Nk19WIgLLmzNztJJ2
Hn5t9VvCD9nGQOsM1L4BaehQIq8nGLYVF1p/i1KyAXish+CHvki/VT3rFB64eJEGUKA356OgM2sN
he69zc+b+kuZ19pDvpG5JfCZPsUGHc/jQkk8tA9YHkBZpasSvX2szWHIR+ZsYDYsE65l8D/STMbX
Sz0YrDhw2JhBuo7lEiu5rAkxocrZe1HZOSfZzHB2GYLM8d6pKr+q0rqWotBCHTp9EDJmA522WNR1
G9SyAj6Xoz/YXoqXaERzz3QCDKj/SnxEr+cnMkn4Zf8ZLbT4k2djrkE1erAwmnaLMhCjwcBrNdP6
AqXujk2tigcczPWlU8tnjNTm/rayUhpxPrUxtRd/UGYezqbt96Nrslrtc1JmiWW2bHwhbo6LEimj
Sg0kDZoHP2FjqrA/0CBql8OcZC3kHrR88TdvVeFLlwB54HpwRhuzAh/95N1NCHihtjOxdlz9egSS
kO6xeJNlfradQWeS1jxAfN3N1HhsNs9Q/dmwZoN5z5EoQhPQYaW93sTW/WBA2Aiyyu2RiGZ4TLcu
z4UZGV1fB/mmdB+35eKPtLuCfv5aGkFYRwSKY/VNGzTq97l8pysA1wR0PLusnsGu5p4+snkgPWLn
mXIXBsfVdBa6VTBB9+tkfpd2f3TU9ixbn+M+8S1h5eGE3pVeMfc5UfqKCBD4WYcqMNZZIXUQX53U
nzC6GyI0unMUz8axwqkkHHvaFSFpYQ+MTz7XtGZNh+6qmQO/k3JLigklQ9k6G2vqf0j2XmZb3C/V
aMYis36zXtK4bfifHjKJ9LXNnF4JCH/j+hqxPN5Y5Yz32YMX3rb3aPcz1sO4U3n9L5fa97Ya0Cvu
pIHMTA9Lw6p3RLOp72QCwYS2B3OsgdDW5l3BCjH1OhVAezfJR1u7rpWXJ6am5X6pUT1Bir4xauY9
U6ttJgVw3oUiwpvzRU0DUwJ1dtJnFTq4qyYQ1KGhbOxIOcOGE+6jwUCxSqH4CggJ9oNWN8r7wBkV
G9qMXKuiutYOwox02qiBFWSUNSYSDsHDvPM0QMQTMQzXb8S4BLCFDDJKzsay1qy2ay0qy2X0s1oQ
mC2gS7FWM7JiWwazlCkGQc4wCAjG8unKzm8c2D6yLV8wrE1Zj7NVWR9eDcaF8CM6LIIuN5i5M0uB
J61YgdNgfOfjaSr27hLjgoGeJBpY7go5+eJVPs8LvyPnit/b7qactKdNpEGrIyv+DvJbrX8w2e6R
cz9dVpVW63NudvLRqmvmHgwvGmqEQnofCoBN/tVv/0xHMjJOTK/RnNpz+Jggr9D2HNlKR3vUlIoA
gqWYPfssaar3Z238Fut5HgTLwci07RtKqsiCk6lFCx/Lq5tdf7UUF+GUuNopMvlz3j7yaTdqgSee
WvEGegI5P+bXISaPDgDc1bcVMbsioBuQlfu6g0T+bw470xxZKMd5ato3Xn3U2X0ySNBD/tJahm/u
PUv3aLeJW7xX2b9M++VwB1jMjwXcjUMnpnD74KgwyXf9EssNyrmR8EY2qJ8MH9tgvVv5YasUxe6u
xAhGuJHQG1M0hizwL2g+hHM7Kr7XiF+QfWPvrGxieeOxBorf3fL+gil5GdmHiTIHlrRO4mDsxHYr
tmSndQsxRY9+Q9wXN1HVjJfPApNTs5UhrbPYuESwEBPkOGiIobjTkzLbb+VbUb2X6IyfFsIivduY
BpfG2fquuYBdwMut9N+sH3q1sN7bKXoz5BDIDpxR9i2tdLIiXO9KxrOdDvBGcPnga10BUYKYG5Hd
m0y3PaZNFycSEKcBiDLTaf3i0zfsLHB5wbTcuLoeBgLfVwvn2B0AKlCaOhL17U6HYfxTmOextv3S
KEHxR17vozW0R4hp9vMkGFHIJDo32pbv0SbYrD8zFCxNo/IXSACDxSkfCqTS6zB/5sZtcA22Gmi9
LQpWrFebJA2QEXgRfxXvdvUp+CETPxkGuYGR2gFDA/LHUWHTxJl1cLf9Zj47bNqZntZu17h7o0Vo
2qJu+NHhmuGEpDp1oBeya1atzMBX3shubfzKRhsLTlFgaRc+2LuuooxavsKMpb3XmwjGfSVesOnr
cq/mZ1bFiJ90DGCuYh0x0OXV8YTcYXOetPoqAXtJ3PK/NmgeXfunQWKpppfJ2ndNJPjeI38M8qeE
AQHyWai5xyUcFLZAzFGhJdmSOvOfujqZ3bTjk3uViwj6/l699EE24dv5GaFi0W7d8o+6WZotLmDy
eeB3pOayKvxeFQyJqwugkhFtR4bMp/JrtnbmCF3e1BpwWSzuqa4BAO1vvUhhqYkopDOhXL/z4M2z
m+FKu5VgKQuKwHjJHMx8TDLirRGT+YGfqfnZUBd7SicNYjGxZ3Bc/O9TscOVnS2gInGT2cUcWXhG
T3bsBaxm/bTwN69+aM4Nn6F7J8fZCVjedDbTAPMMUAhu82vKu1HG0P9pAdmVe3Ha22A9rJGwCXDb
5fh9VYJxoER2H56X4pChCa51Iqd+M7P3QfuXq7/euNfMANNCwwIGIBjXS5Z/aNatIbf/08ApoOLf
4F1W4MziYs/Xvjso79A6Z09711dg9b/SuRrkMk67dU0giuZNsE/3p/wqBsDU7CEkrBBTDbz13qGP
aj1XIsHnLXVoWDD2SnprgdsO4DxNu+3Jq+tmnrL6tJQpGNSl2ZvI/7p68GWNEHbQl0/Kcc0leolf
8T2b3X41JRvt2GyCxQ2UiLDKCIDF1jB8tGsDbivJLDdnDTkY2dHr8f/u7PU0NXutihxy600NRpAh
HQXriu9JXmq677B8xLi2dWwzezx6+aHxjl53rLtLJU8jNLvyqz7dxIBmhxhPRNdHUx/m5aIVnyNK
HOVvKXtAmCuxLmt3/bDBDXHEYSNSmd+Y3x3/nOYrAs1an4V7mstnXey39SbJx9AdtHa3jOig8Zdt
V+YPuhxaXGIzqKn6r8Nvq3dHjKnrtDaPRr4fsyvpvlvb8mcb0R7hlXsAecwrQTvtt+3eafzeYLUH
+Ufy6BWQvQAtcEGnf7jTj0ELxru/dNsJHOqiYdp6F+jwmoPMPtUtcp/Y0ANwGxVJYb008hgchb+h
C4bv1vJkVj+NgWpPgG/v9XceSvtEqktdv69zFWGlaBdl07lWLlOFCGvYZDXr34V/TPxMmntt7MyW
g82fkHjFoC2dLkDih2Wsc85mUB3NyxIHD1UWGKyKCKJDrHNfb+OuuFnFwbBunjkwS/sq5kcP0AxZ
QR/T8VOV1vxI5a9Uj214E0XcVOehRNZTvcglhklfxnOEm8VKuvVPRQO9+SX8rag/RljPcWycETo6
mTzhjICGb3mSDcEKr1N1rkEelqpiRnXEpWwtEfZPAJp34SMIxz1W3a4OVr/rioeBHL/xvqfxtg0B
PAyqPHW2G+4vrMxIfMyi4q1sC2aljYTkKRzrjWzfQL6z+F0MYB7wdt76M3Yvm9LydW+u8uGqa7Wc
XaBxPBJewdZC4+0uMNWtja9LseYpWdNM7Nblp8aVg/3bPnH3lTqCOI29DNlYsmoftvXX4LGH8XuI
g/ahY/i4VJ3xn42M1RhPY/WmrJGVzXPb98N98t6JE7YdjuMyoIocZ8YZh47XieUmmb5r1+/ZTYR5
sHP0eUXT9gMRZqX9CvfseEc0aeBDtT72YP/ZHez110DiP+63Ic4aCHecMSXGEERLDb/0LrIYjBoQ
uylO2K8WaL8+UmBD0AzTGqk+PxBOhfezVY/SPpSvw+3EDY1H+7gAmIgJfzFHqmHAVEsBlXJcr1Vz
B96w9J9FpULGCzaEHrsmvmyu++jqCmTx6MKVB2SzASUT/NHsOLYSUn+kkRy0v3viDo565ZeopWA3
AFgTCyTasSe7xbprNfUpKNle0NBY4ZrQoLqUY260O3jluaKuj5/D+3LM1nfmy0A6PK5vzjv0yeFm
1t1v2msoZ92d7IDUvCrjDcB5gfvCVwW3XQdfy1wZ/Ipn7QHnGmZ01zqP0IvnteAvhjqw69uiwt44
ELA8RrzoR6lqJJ0f6/I947VwZGtdgtuvnC9Th9qQ0iNHpiOFrHu0LI9aBXT41UUyjrtJDyn3UQQB
nbau16WLdB3XTvHXdo5o9vNtGqM4iF1sZW+iTdrFR34r9LjogUNwIWpNpIZ/Wx5xFY/YUCYSwxxx
rQ3tHNa+oTU85/KBUFw14YpaYp8dJyfAkTWXgBgxmJGGBy3fTZlK4KPsg0SbjjogXR4UZpxtu2yD
nvgJtUVnQEvq0dNvQy2YM+cpqi6YUQfhDMulGL+rkUdvRGmRPmUTcvOYa7GgZ0dAPmM38KSqwloi
kZMPrTlO6qiqz96BmyxJ9DkZ5hC0PSvKS2k9ykjIoF/3eurGZb9bBQL9vbN/6uKD9re2vehbMudh
i24xN23VDl+EtvHq7B37tgEpQMx2vndICtu0nUTgzm+Tlgz2CeUHNiIH2UBWleXnUl3K4d6aET4S
mRnTtP2sBaJAV3lMcA4IwPHNcr6Hem/UhyqPCtQlzXrXjEEz7UoL9ELJxOJBVNJmy3ZW6qMWd3P6
tq3fvPsaURV8idVNTWJ3qMtdenoYhoMwA/Oftd1L+q63qFbpoG/Kf1L3CQg88kblRRU3IR5Zd3LH
Q9uXzGaS5RYc1mKvPLjjrdjOM/lbFoHkoFvSdQ6pcSfGn7K8F9PR3fVJVsYGQ4Ww9T0mkV4Ea34c
DxndV9Znp6Vbecj0oyjCbIv75bIt/4ZFR70JkbqsmKf7YL5UHSrgrnbfFt+hiSKuhdT73eh85bCx
iDr1jtTN1Pdzk3YSHGMBZlrDr+VMYFLiXeFfGAPa7MJH0uQT/Zn7LX4iANmD8uCOlrt8OxXeqUV6
VhgpRznW+xjLg9cHheOX9tldZobiSFAbT6/bLd5T1YdBAfEkQkAN3cBR/nUQIQvtfWwxQbMBt35J
K8Y+15v9y+ykfHLtMG7IU6p/lnfs9Itao3lKwVVk0ldeYtEzf7HzfMVrxGwX/FZtPBc/FBbyqQSG
22KJzemQgRfeYAODNUL0bLyHpV9c4wiLMa3bvfDXYMXE2SNVAa+/nSeCYXPc6/Mog2z1pzpwHdQn
IjpGgzoCutv3FbUQY/bVbEJAAuQuAYgM4b/Lyulj0t4Lo0OPTBVgJJut2d8amUBfvmHB6+XN5DiG
+04LTH9jRJ66BZlx91dBmoxWCGLGxTTfzPzYkreljbkTEZJysq/STL3ZuONr/YkjOYhTjkoepye9
fvdohYmDVIx3l/+DDgKyTpuZy+cK8rhcLpV9mgRKZoPtj6bwYcEAnVDwR+2tynMmxLlqUpTb+R7U
7urDG9r8HPPM/7KLx4rU2Iy550s4Uo976R6Ehywdj2Xh7ugx4ZsBETcjZpWfiP9gsOOf1kc1ag0H
v61e2wRXtj+h3Ez+ZFT3S/RJL2a6yaOGcMQveXvEyyI82dZgy9+0BoXWGdfMX3S8+dh3IAvOeYD0
eg6LUAvbKSB+K4CJRYj4u/o/AwjROULRv/zoICmRpfSFaIdEeA+0sWMjouyJfzL5l9bvwCNte+vs
o17sR+3JwIuj6H58Eddpqd+c2mPgogPgHCSq/grVfijkLPk/HZeAavtQLM3Bm8Hb0kvrHnCLKvdz
Gy/bcGr0h2fttNDza5RU9eoiHazkxlbg00gPdfkLCaVXYcMnNej9+XueJKrQIONBcY4KyrxHW93t
7hNNhfkE9gjZV3mpp08+r2Gt/RnQ7raaZeCsBxTyXlsHZqqLsxcOGD7z8sqAaoVCq2CF9+zgkdAu
DqvGqPICT6ZW+amLiwsXm+XHzn4KF7YeUM9CaxYbiBbPFLWP8uY0X6Y8zcGPiTKWDflUXz1lFtpa
7NDDqg5G+zBBrAyf67pzH7p20M00Rzc5ihdb0JHd5r5tRti2370d6+13uZw0evawCIOxm0RS8CsH
xuj6juED7MxLsa80ifVNRpqa87Ub/5XDP8u566CUZ7TLuKiuOj3SjWa/5R9t8W4sf1a8igE3sO4v
OQ+r/nswdx0qCwpLkRjGu7t9biDAgCICwwZjXH9qzs6TVy4+OuyD1tTAowfb7Nv/A2iUB0GFeU1q
a88XL0bI6re8hYmnEfUwAePrG04HeuZHzLBvFk49jsirEvVHgI/2stTo3sYtwuHJAWKci6CtX+T3
1fnQvF3LfrI+qleYJb/ZxXshjhW8cMkR8U1Y7/lwdeqvrke2v7dp4krkPInrfq4UfO4U9IifBixM
FtB05t3VkHzrV92OGi/ZzB/o54LeWnwC9sZUPuIoQGR2dpjHRidByGpwjxb1wJpxQSi6oLILNT/L
8JE3dObDIZixFgmWVFdp16U2EMccLND8w3syNNa4CRTuqPgAubbab8Z26Lu00/Z2QcMRxYtZvjAX
NSMwkjivxi+4ExUNAubvR1h6LW3KdQzAYjwVI1Io4gNWItLbb1Z/XDLw/R2+rRkgQFhaJP/pZdpP
O7SImTJ2xM+s/V2XEjzPjVcc1wRamkod2l2PEl2wZP2ycal0J4vHPRxR0fHgomAVo8sw7gdQ0CjU
OV2KzEGa58yMHfvvYH3q9b3pj6J8QPbTQC93GdDlt69+xkyERX5G/khxFHrfNgN1AEGoP0qZAJZq
XjKs1ya7LnUy5E+x7jmN8vLbg0RRl8fGEp1ddczEycveCohzFcw0n69z76HoiFB1RKI9/KM0qFbf
oyHP9lMt0Y52gLzcDPNuDpNrIxAo6KByDePeuJ9SY47By0HXp8+CpkmQq2xO1E67rL269NHqex4P
6LG/SZTahy+rdIJckMhAWNIYngt70EtbZy/zo831pHZmxq3PRjz0sAKFTPZkfXu1SmmANsYriAsQ
52vQu6m+HEE4oUS0bxBHquYDG3uQ+UuXDTleMotHvt296suZGJTWB+v87113P0tcLS/H1GW8EIX5
56RHolxLUPOgvio2knc4JEaayDARC1Zy+xLOj+2gede4Uu8ySpCM8x0CXiUy2R125+AdlHrPS9QX
ajPI1JVwGCaALeDs5QpsTPgQHNSlQjnCOjtYzoJdchugekUoHO8mcErv3tR23yLIZsrfxYdRWhXR
cI4WL1gYEBLRwKKSwHQcfx1whaOsYhou01AJU9af1gIBsau72CIHSSN0JbrdQwCFZTLzR0cDD0ND
xcDxoqhQhG4wIEceMBavAaxVVqz7A3Pw3kMVlPLqmH9KHw0841H4E/gAdBHNb+J1uFFaGBXK1/Qw
rQBF0WhcuvXO9XAJf6SeZB5QRQdmf+rRBofc34wshxllsliUoSDq981lQt6v/2jL+1wfxYsEoBhE
Xt6MNuxy7FMfteKA/MfSeew4jiVR9IsI0JstrbyUUvoNkaaS3nt+/Rw2ZjFAo7qnUik+xou490RE
bHLhaNzSA9lX4WjzZzLDG9bYDumb5XRuK1+3XyejAuntCKqj0C8Skx1QEF3ROHbSmTlrMA5ku+Gb
Zl0bleGaVXqqikP3NbbneqA5/KSP6PjqQWa1iGXec9qV1R2emD0OvB30Efa+MvzrB6y45V2N2SPq
CZRB/PhRpKy29ek4qb+r8Bjaq6l9aZmXLP+i2ETc+VV9mTXc94KWN+HLaFv+e2oNhye27Jth1x/V
vT7mdF6WLGwEfXIjdtTvWY9lCyGy9Yjypf5J8yObXiLkW8vck2Mt8hNfQ5N7APYNZfq40zYtX/oS
OBJlzoCX+qFgxGRe6TbBwgaJveKnVCDtbp19hjlU3WlI9zwyI7lHzaWTz2L0jgkwJTvU1r4+sP21
b48RtcHYHtXSLxxapKhWd+GejJGCnYuRfjE67PdzGjrVCLqgglMtjzn6jkKMaqanLMJFZRN20r/E
OmJVIrjD1siIJN0UtxH4rKnsrCC3EBYb29xOIsHpSdP18aXx1GBID3FQ7dTqUAcT2EswWU/K8qxa
BoNxBjuT7iLiRZ78ygXy3xRk3Ql1r5YvYLEoIOuw4V0f6ldeOHLAfa84JqNRKje2+cAznml6VBkk
mu5C4WRq79awOF3zmj6r9S1e3rboM2YvcnVUA3akFkFivOdE8TljH8GYcQIaoNjn2UcNb55qV0Wt
CgyXOwrF1g/ZDXnQQ8EWRO4Q40Ofr4oRjB1pucYWLnJUaLX9ZFCn2+noYGu3V0v2ynqfZWjs92p+
VoW/UHmE4auynBT9oA+gkn9Lf5aqHz35VKQF4QAZ5S3P6eHFMrz8K21IASQHBDhLO1NTkmNEMxrV
R1J+M14ciu4fGKgdOwk4cICdwSevPDlI0icLhSUu5G1kuFvGqt2VfyhH5PqCep1EmDt7ptA8rC6O
e3IePAFa4ibiz0lBL14EZCHWRg7oOuXksdgUE3SmVC7Dn6j7J84vjXhdlKe5ELyOo0KbJqVlhbN1
0/TvjH8qtCMChzNNpxZ/s6PghW5xkUeR7hzLjepd8VEJ52V5U+mQYW59a+Ky1H9trWLd+kP53pZ3
bX5f22vY02lFpSf9ysBOQrNDEi4J7Gm/79TnpuP3rJ5EMMEY20cS5KNgtAGR0e0R/5wYphQh4KRW
N25kF3bRnq8mKfI+DuqpcAZRdVb8mNEipS/PSbUbwuNcnfMN0OhgJyKTUu1hDq+RHwdR4xVu4k+/
1r/Z0xypJ14iwaZYCcN7mbshtNQUiOVtVH5EobHXXnGT8iYXHlF0+GITKHQm7WpyaGdt5VWd7HYI
ZKvwLQ3vvXEn420pRmJ2+G7mCYrGXRDcWPIl81WnqldGUiktUHiAfX3K9EBxGG+7LQ50eUEkfd90
72H9nJdBdaM5URaRnKqSDGMTjDOnnbqdEP5LtHOU7AHjORES2OlwhPm1C+NmQTFzUscHoXbmypKs
q8lLG+6wZlDab2l5H2bLMS0nV72ydSV+fP6oceE7zDj1AwsI9GaOTsSxSrWNylOIVcm+Fk4ZQMdo
U6/051LZ60IQu5YTyb7Qy7YplFQRZUgsIW2YhZSz9mAguq1C5sKcBfG+KPfoKUGnn4fuGFMyKT9q
+72RZiLU0jBwG0mIofPAg+xtk7ATvekluQwfXEI9mTbtF88v1hK73vLnYnCNVnF6at2Iq0aAK0xh
S5S2PTTl6sniQOHzXEifXSb5KI1wGDvJoLf0Xzjd6Q+v1UCtPmtD9NX5MqhemJwa6zxNMEH3TTAR
C2vfF5TWaYqI9NIW70W5CTh+2/ojxVLxNhi/g/FTj9+i7I7yGcrRqYRD55rc2C7fIiqOK3iGQ5hO
XdMdsp5MwyCYjlS3Q/Kjxq/F8HR/G9MnlY6ELJDcxCPVWSny9OyQK1xvmmhPpNI9Gqz56BWWBBo7
ip7iiVvBRN4rue16iUCiJM6MYVEIPxkuL3QWAZdFJCMPQRt42jGuJ3/IMne0HtV04KIDwFZsI3AE
4u/gJNsTMtwwlJ3k2jDHdcFOkfC5a+lRJmjrBw2vvd2p0jkqLvgdiNUjxQI/1LHIlzDrZAQelZTf
6N+Tu2EyhQP5o/NEZxs9GyE6rl6WPBkkF+E4uTINDAnZnpgEVu/LXIVwENOpUC3k3FuE2LkGscEe
dF65S+grmCAn+aMhR4xhHw04+vybjk2+3iR1uQ4CyfpAKcA4fw7zHzbXn+YILKK8C/0N5ctJon3/
WLC+SW65Js2neWltWFJnsBdHkn71/jUNiL79pW1sEgPis2ohGPl1jo6rfTcRu0kdsq3wuxGOa3+V
rNeSRSmyTNAQj6FKdVo/mlBFV+Gab5wY9UH06zbIAUPSiYSE6Rfi4Nd9a1fKe278MzrUQPHWU4Uz
PLeYXBTj4hvB2U4/m9EBvrANXo22dKVpFybXDmCb/uWgAqxv15iqiBPBh2r5H7Pw3IWezEhVuewd
usKr8I8mR+j73WSdh2VzxQgsxaBxDlzTDOK/yfAgALI1UHUGrCFjTgHS2qbzxP/+f8HIrzBB6V4P
8unx34WK2VjuLOGn5pxV849Sq3YkHczyWFv7iEM8/MXqZ2RjdVwp0Zn4zw9yrOZc2Ndtjl4bfUnG
CygkzFoUEW7stdpFDYtPptUphtJpqeNl4VNLD4bl8PtQgY0PyyJs51wAyT2Jz9l6VewR4/m9yP+h
Y7sCuAY+Oba+gApxVcYn6SaSR6B+wScywMyPlKBIY4hZhp5Uf1SxM0bDdqFMaNpO50kgDbwN+Xgu
Usuuox9D1Llf98UuB3ANgW48oYFx+2dGO5zRgIxLW44zdTenqeLgknSNRuEW9ufyn1cHWZPh1bqp
tl9RyoS89wSVN5FeoP7bwAaPncizzMOGaOaAWbOB5+bPboTSWuO9v0p9fU0yy64s2Zmrr6l+g26x
lfgikKIYXIOaOzBX3MtE3KFdzDWj16imdNkAp7uCQfmLGrmuZHHvg/yULJ9N9SvTvjLMn7r4zGBf
/MeQ5tD2QtYWlne2vzkjUMAmvukKZgCVnVh+RcKu7yCPk5M++33xN0ofC8RxEYUOoBmi9V/HESgc
Fk41nxElDHKWLL6r/HraeoRgBU9U+IYB+BHtFFt0RJqTJzSZfHzTfpfmTR4Tuyv2k1Mvl6l+1RUw
tc7Ew/mlRam1Ai3G2T9P0Cc8ayYNYnlEkqsWH7V5SQLVNYzneWfuQ/UhlO9yclh7HaS3YxMfFp4G
InVniCvim8coik2Gd9jikA9P1XzdFGE5AVflztGiV3lMMTt+xuLLwICYo9oVaNzMq2e+KSLyprgt
H4ZxSJazrD2v4bdSX/Plsf3VDAYzURhKcKDZzDiEQLLx3apTd6Gok/YgVXau36kS1Jnq1ZWVI3Sk
Lr2r2OtYpFn0Nycf3zi1+l7yQfMoNgr5wAWwZwozUy23j3ywut0suiDCrRJ6CiEKwqDqP9sQgQ7r
qIofyeSt8q5FItj0jgU7eM78EgVLUBM6sV6M8pVagC2/Xkojxi4LiiwAaseXIiXeC4LT0JIC0gy2
GoiHcj9hx1uH7VeJDb/A5CjjrwGq8bPDoV7F3smV3wFCjHGBK5X4Mq4kkW/rO+Zhl71JPF8ajQC0
85gC5ygIFZ48U8KDtS/sJK+uVd85bXcZ5++FcnoJtvpI4ZN6XIbxuXVnMFCcqBLPEmthYX/j6BTy
kf/XOP+MICdbIZTXAkou+rJ+265ubbx8gsepOOTMqsja16i6deKV4lvNfmOBlCN9jdc7tb4Uf8zt
g8kt/8kXQ3HHkxToNqINyGbWKi6c5eew9jvDm3DrDtRweNlC7Gdc4h0hgbu1GUUo1x+tHd3tsyCw
wq9JyJbDdcvrm021FTZPaIjOFTBvDYKrdvdIfuqwNCUi8/iCw9auJ5r9IGCF3TdypUZGwJs4qQPq
e0spWSKiosqKMGeeuTIgDuA1ELqLVBPRn1Szh+8Fhu+/THd0ZMXmMwa8iRLic6y94MWL5nGpSTSL
Sys8N4vocN7C+VB2zqqc++Uakit276J4E4VrSfFXqgcjPwwuBLN1HZ0BK/1JHnbhqjhVs++ReHBz
7bQNOn5L/I9Na/JWN8ElLeg2ortphh6X/+Ti0Yp++NEId8goA5loXu5ZXxAunxXD18GXsRyQOxLz
2DQXXdyr2E6VWrog97JByBDJQ9bHuDy2+KgWwVbbxZZtubTsJMc6vRmqmy+Bwc55WkHR3o5Cs2+K
QM529KyQCDX1nVlaFOJ03ClHaUb+eTP0a6I9DJDVLJOdMHlVzA+29zDQdLJvkenlLjZixCg2LhqW
JsqHOfvMoFTc2W+Sfb69WO9Scolc02vY10JnmZP4o+Jb5imSvoX4t5cfiUF5c0vTT4FGuaJPUBRM
MKIQzReaIULaaz5iAB5CRKTb5meFa46E4WqWz+ysGj/L78qroR2l8ojGvXkYtEtspwwWC83Dy2ve
kn2FUlIfhfzUjoFR+BkOctb+UgVy4lOL45780CUWx/5gXSUNCC4lCXXG6m5qQWsnblYif4ik2Szb
QNA69OVusWJ/Ut8mDCbzOU6f0/nUz/dK3xX6CeUIn2kGNwN1sfY04yT3cvV1+Snlz9eiglxPnCTb
ZSoVe3rqu92wOrO/sF0OxyxghLFNe8Vs7mdrL3zXSNnzoR9fyeIhbmxNcrZEOBtR0Ikd1pKjAZPA
L7Kjm4XDdFIuk2nzYwUfV5q2Eh7BTEuauZ36kgJoJHXpU1pAnag9dtrRIoAwyrL+oq+MRtzDUEDT
Ccga5sRkVvhEf5ZQt9e/ECZqAtW5t7xeba9T4YBH1I8pufARU3/cpfO/7onZhiTpqkO1nVV/qbXx
HNnsybK/GAsSIi9zc1hxV6jGsJjgrB6rjhU6nQ0kfak4kzHQahgkpcFpAGLF4JooLz28mPQkCZ9h
873oH0utU+qwey6U7b5DbAOiec3I+Oq4oy0DK9igilxRh2jCtEXpuHB8F23eqY1qj+OvIdLadCK4
0nrDizvu9P2oBQ35ia0Hi1fPD2uhAigverJfcF+lj5z8DNtaofJYyRIHBFbhGjMFRsj9uDjRNKbI
LxnF0HpXxt+UCKPVh63k0/PjjBAxwWAqCWh7Q3XfITHz/IHs4uyzVVDdrDP7RQjSubttXpnHt0gK
WjLCRzRv3WZ2lfx0E65cI/oUl56eHjuSCCy6ra6oV/IfEpI8c/sRP1v8kLpDUd2s9n1LuOpfQlyf
fLCtj9hI7Vfyym8y/OwShbE15kljaTblCE55lAKWNTRC8OpR3kETid1ntz0UI/hOsoB7CKLL07Q9
CE9Pn9t86JiRL5HMtuGNeZkcUzaA0MLzrYb/ACToojSwMS+Q4NsFvknWzreBS8JYTfs/Ba07tfp3
mwPyyx9Khjm+x+6axjvHYMiD5bMcHl1xYfyqPVX3FPaK0bJuR+DEmHIUBrB2TujG8Ul2OqTW+2Yc
mSYdDcDmyq0ygA8pP4we+upbXhwtd2R9I3EK89QMTdBlXI6kZkntg7+IgBBWqMAtoXRvYa57aWRs
NVTOrf/Z5WWWtJ1l/ibiIS6fwp555lwtgPzbe2KZkEGUSI095T9LkmL+ghs/Oif1F56jj1rBxCqN
ktSLaqZ+3kqHdtmVQfQvrHyRC5y1LZyuKEB9t4EhVOxL/8likmR2kvWwGd5V+FpzIIQFeqrGV+V3
57WBomOqerB5CPFwmOq/puJRuWK8V43bDN2j8Zmm5wF+xHrlhWX2JLVPo9yT+hmVijYgQyCA5bSi
3sr5WSb0xf2LqX59LUjVsaOqr7RjO5HyN/gTqiz7S5RLZP8wRsXuYozoqWNCscMYmu4pjzcWWZRQ
/1TM0Zdo+OxBSfSZLxT4fNuzkg+ZU4c/2PjreGuLc197efdXlr9DqJLcgtsP36a1l8luyd+kTnX6
r5IYvFd4K94SkHuaQ/9JmFB1GHmGibrC68DxEt6JOc1it8MuVS5p5Tcsy54OU3WhqFRO5ArcrSw2
xQJ9arfb7zg211l8bO5/shObCJcB1XB6wsAULVZOhUC5euFNLZChdsiIJCr/3uNQ8Q5tsAYiU72P
doP+rkVfBcbgxAtsJQgKdP9ioThC9tkYpavoKDaKJ4wHYp6qX8yhROO+bmzD3HFUp1dL8hLToxQf
MfK4VVilYRf8fN4IvwgMWCE/oZhAK00aX0i2hgpERgU9Z0dyiugjtUfNAnMIP03pby2pxwIYDhYe
nqHQUFwK56dXg3nX76bl0K+njF7rKb+M8ZaAlAlU5HvX7DMhyAhJukujOGV/8+jpZ2Pz5obIlAic
JsgWvs8bVEBTXxp6BJvxC8FNM/Zd8oagNqXUm6oPTMXbbNZ4X1OwBfnUIv6A3SuDbCsI5eW+XFyh
vJXrvs8ODc9Q/pf3IX+0YJPodl/eEvHIIj5b/8CJtsf+SNaWPLWV5MZtRk2FPQ/CH+UmpeoTX9qc
nhqP23TZbapNOLyKMYSGtBkmPrBC3LlKTDsTZkJEuyCEE7dQZJysCkON6PyWgehOD521H5ZLGdCN
FE8h3CKG3dbpd+FSXsG4hPY5Rz2hFAupy9xx2bWgNPKTIgX6ADZF9kHWteV+0OWTJ0Qn7NAt6sO7
toUJCPWejPd6PRrZqRMp7kgOl8tYn+FXXGRlEXcXuUnIv5kwQdfWmzF6g+nTkaVrNQjgA3YY4V+m
TSgf3vU/uaRO3vdmIOI3rq7ONVDz0hCUdykIuEGPsziXjtLfW291pvpsdkGXejNHjKuP5ibN+Nu6
JIRLJvP5qTY6fPAygc+JsezMWy5/x+YTR3KW98xsCEysMZUZH6ptomK8GR4jO6ZTQmEoYo5mT1s8
5eIagRWmv7jey4QpCr3RZTcRUttZwhzu8GZq5Vewvsz21WIE+YzRYY/lrpcSR+u/RhB75OOYildj
l7vPoI+QeD87SB9Q+iEyIm0BY2gS3k1a1X7ovwxwFylPFo97bThtXNxQBAp4w5i05676UcAiJJtZ
ZrasfG6S/ZA+6/zUcIQevxP6mSsCOFuhT09onzQqbA6EeI/b3C/k0c9kqNloE19Ww0GBKy+iBbGJ
vqaVe027KnFFbxBoj7nRdb94jMRgQ9vr/I0lkqE415ACXLLGiwXMFQfsJmrzY5r8i6wnWVrsL6ZT
KLfB2unMeuvO4Q/1xfATicesIu01+RmIeSuxjnb6MBuQURMbjZhcF26zJckjY5wy0d1GLdC0h8j9
n+yHlkKt1Q8HSjibgQRbsdpBklrM9a/+La+tfKsaf8K85CxIbEl1pfWswfp37y3UpvxqONR4+R0V
ow3hjr6K81J9lW7sawqGfubSmjlnTxoAefhjWQNTVkwbT4wuD6L2P1PYkyrLPKY0B1QRTKpjDFGB
sp78LDum4O0kzOQF5n9plSbegNWuLSdMYIMQeC/LGaUXU2lvZn9eblkA1anuu6AKkFG49ml1OZMz
hBKt8bGDwTM2I8/tlTkIDJP45HcTx3OowFv4rKfHtg3J5qL4Kx6+e+nzP3XaeumB1pguYocwczSL
cLhZOxj7liNP1om5FsSvJ513upQuknCeXVKNub42AK/kTCQJWn6dQ2TJFtIxf+YuypCGCil0YhRg
hufYrZJvgrdAm9uGdE1QJ5J2Lj4Ti1KevgsEDNAZBlG48KS9rwd15NHAQf29oxjwze6YuZGbrHQT
/Fr1V2J9LOmBWjlP7pO0a4TLJijxT1Y72lvK2Z+wlKsB6U91UoSc9kx2Q7PyaenvfflRlcdqJwI5
BPE/OcH6JeZ8mcpuDCFu0p9kuAjlCxpHo/nL15K8a6SpzUc1v0xUwJtTvXGdyfQFqkG4UYDTEPOb
N0kNneg0hKtjjo2juqb1+1/tjyKfCX+Jx8gUHQuLwwehTlKF9t15qz/iodBGjlHxsvDyC0+Z+CTU
5yXbkeDpAGqXcPwQtE+5YG4fV0Jshiz5/k21T6GoHtb0Ww1YhL7gje3mMU/C35YZFsmv2F+7fyS7
WGoDNXiZvowIUcL0GLinV+0OM6wySEU/hMlFka/ieEyKD8abQNPMgRpfZN0T6X5mLREt2jfcA+6B
vGfAx3VSPjbzpCuJEaTduuEyVYPEqNjTpOyY2TkRgz8o6f4j8tlIjnxIS33G5dZg7US8fi3Q0GDx
CiCSFpR4G2C3ml+d+Ew1Y2iM4ggmFCeYwNplTkZEx5Ayvi7xryxtTDj9NW+NerHK/Zb8zOXTBoGB
G43jYYmfdOjkXviylmPeiHZfvCQaI4xoTnsZ11eB9F7tFldFq2mMUze+dcJBT+9WfslXDWmUN2+6
Iy/SIYAlvFMFfwsBpIwWrk3bBPN3xY7X5tDNSBKnJv4TptvcvSnQfeq1yW7Rys23q0c/rUhLTmyi
xRsqLHCCcXFKgLgBC8lTHBnxTupOyQRuE/pRf11FMtyTYd4H/ZHEf0n6OmElDOBdyJcckVbDBaPE
Vfnv8JYvzJ9OZo9XiF88an7H3sOxJ2B8sVsHQYfo3NxWweF9E9InXbkJ4ouKtWcAx2/Ebd49dLLz
OL5sntxWDFnZSwfRmClPkbTrzZ2x+I3HRYJL/mCd5CZq9DVdB/otVx79QhKRfSfjbzZAl99wAWCd
KNtmmt+0VsId/tOF3dgdJaBndN7GkbO9VX1sZbrY3UPj8fs+65obesgV2mfLdNdw+AfLtsBZPNHG
OMungus9Fb6y+au64PInCum2813rP5uFZKDhrNhe7A9G2Uig0xZ7a1scGHaQWEdlQy08Jp1UsDjt
sczf2/ptoMmyehl5NIr0cqvjD6MyWQFnjzK59vA3aMZ2ziWmS8WBQd25VU9BRy7Tn5CYWj/dJ8Da
MK0EpyjidJueFf1j8ISPvd3CRUMm01BIc0v/F/NeqyQgvfVC7TTHpODfdM0YA5K2BGixNcrXnxbD
BMx8sBtabBf5IiRPVoNzTyzYxOYJIPzQd7c6O3cliwIPsU92ygUwB2gbeuYttM/VXC2bRqJOO3od
NoMcbnNTVhQeiJTRzw+Z1E+HELFgwzQcvq/uIcqZu7Zfou4NnYsbrd6aErL8JU/JbXK63AtE8EM0
Py+stFto1Nmsn6EhoUMblN0txcAqhEhuYcXI2dRqJ8Q79COt/TTbmVTiV6K4Nb5HHefX+FF6TGpb
qfdoeClWVCQQ4ekIW+MLt5eFxhxD0qC8JQpUzK7RvxfjW0EskLPakYXryDuj1a/IrlyO4LSNQ+7b
vGzF9Yg3Mpef0aTgzdW2wH+g6zxGXOFWPeHsdvY433qVRN2m/dFQfbXZS6nljDRIJAnNCt0fFQIo
ii01hWvEMd/MjJTKaCX2pLVvpjoyveW4fvP7b7KDxYVCrS0mE+eAENpSVtjaVbZujDAZht9KfBnb
91I41P0uZnIFMiZ4H/6ozmQG3xp0WyH/nsuzHj1jHzgSNs9AaGhrXipMHLFFewfOaOlSFMTXJbzp
5b+oJd3JTppwGBpaV0Bq6C30RZ1ixNnki+gRcU+M3JTdGCxcFqnLAJb5qUh/txrYIAqaTNuQMIZD
fud8+J2RjTKJQb6fAtkljrOk7AG2I8WPc8cMaApHWQ+v/xEW6y0hLWXQjIk+DYwkKh8d+k74jJVa
MiNqocAXPaOKHZMQnZa9x1hop2VE2AScbpgIJ8w3W03tkK/Q3i38iSwRlt/HfvCpKV1m4rT8xh0j
4P5LA6x2n4bBgHEc6Y9UPG1IYZ1NuJglpPk1VO7xco2KT81y0vWQCcydpfumdjCrwUid2GuZhGfT
HCEfesClzeRwdXGy//20OsRKxxQScSU7R1sc5u2x1NlTv9xRxioU1dh4GpRHYv8byf7pogYbQjfy
m128n9VbXr804TGzLpCafPXMw6HxN5vHTWjYUO41FOw4fzfi50T96eXnFWxPdRALkn6n5778k1PZ
uYAsBe0urs4AkHarMZ0aMnS6G8pJGYM4y+HENbdhjFernKD9YeRp3+kN7DKuWyUJcoqmBOG1A6ml
5QTDqIz6QJZWmgZhXgnjh6Z+5VHEFrc28aWdnaIBi12Qc+bXBgKIB4394GE0kcBQCiL5Twh90nC3
uEWn9jq5ACexmxmYfe6EjUdvFrUU5sAuCsbx31S/JJQfpu7UxXNqgIdrT8DJ9P66KRVvtMUnsupW
ZOM3tbJHmc20CUQslDYgQxL3CV9W+ZzV9wzjaGRBy9Q8m8ubzmBHMWEiy78iPpZkWh5blKrfpW8A
8zitJYoCKbaYIQ/YbwxbaeTK7+N2t50vk1I0qau9aa57zpo7yBe5esISwfAn0dqbH5AVW0ALG77Z
x0TZJK/XmiEf8ebNxDXdxPV7Nl63+BpC/jHO0fknwFOo+VcosRSFmBRDfnRnvj1UXii+k97u2CfK
jXoFguqdWamxgkdo+9HLDcMepbvS0s85341qr5hPNCa0tDpEKrMW7+WM74cJYjxAcJkuRuhPD4xM
YiTb+9JzddHD7eYWkx43/d/y/vvmSmXHO+6ZZNhbGDTbC32AuM9cfcgc+AWbLqhy6zZnOVh9Y7kJ
vkhHl1cYH3L+hzuvp2+ME4jA9UX1yRx3SXUScggqtm9ZEWqhF3J91IXkLV3jxws5AjhlLb6E4W+8
lP5IDyFwpSr8qtZfUr1EjETg5ud7VVKfwW/2ohwymBtpIGZOD9bKb+MYV+l1yxqV5DN3SFm62y9s
WdVSgiRONt9bnOwN6MrnC+LFACDS/1ZrAJ2zPYi+oVNPlRmiw3SYxvIKhMMfIaQhm0NhwXON54XO
66ykY5/RTSXUck7T9HqsiIExkQWvtfUY/bLlYGW2m65EGJqawvX1I7ZVeC/7K4Zc4xJ1a25vJoAh
9puuRYRvTMsdhYIIkDv7eWvtbp2oQYuPPiSo3WxmKmBF4wMVjfyshgfecuGL0xaTnFvzLzs1bAvB
K0bINevuJ1yRtTvGC/HWx8xZ2tpGGKrVUoeAjH4IGTE+3831ZUUJGHvDjqY3CG7B4TLCetwaVrCM
p91mHPTJd29sHaZm8botfZtwMtgl6si86t26YfNYh4BxtEMGelgGo/Gklkw3pD/NCJ0fBr1B22yG
pf40Z+/zZpYQazf5tqU/Jj8tPMVq/uKs8+oiduhHnBodV6/lCs/j7XJVGryLr/I7MtD0+j8uKw5R
4nXpQmovOwqUSkbz5jKjdZChyt27vlzWINp38hv70INVO29CRpMHYcCti7+3QUISM30GiIyMK9ES
AFu4ukzzkWwfgru+ZBQcmmnoh+2nLOCyKDCXTNxpady6DRGci/mX9QxoUP4iJMfs1UhvPDSXgX4h
lwXgh2m/tOFldELugS9V+0a2t2W0R8w1F2RZ5luwLFeSVi+Z+Dg8P+Yf0t+324JGDFqKkUWy0Sv/
+Cd67ugFw/dUjIOZHGcNqXJCFZM/F+VWCMOuMgyIhy6Y5AY07tjF4Dk3ZEOXutiRTEJpDJ3oMjh7
zfdKDTnP4RjN0tbJvNXmRf0a9Z+ts1pP3kqa/fhmRDz9fIsUvJ6vtcXNXgEJUZqhcTDFlU9qIfR2
TyM8UVUdt0jQGkxC8nJQF3P5lie+CbYSRMZn2bI8ooNYUr+F7GZpt1S9CMWpFv+M6lnZxhlhd0bv
WfM7txEzZTi78bErbh11PcUnE0qag5Y9lwXdv8FSnUiZEagTkXKU77GARc94hZFyeN9fmvrcNE+D
9mPyF1/Wdb9CEOTSJnq11CI94AIZsG05g0KSxe3Ij9i6piRCS05L8LHch0GUP9b4ziCfFFC5Z0vA
U65s4irzZOOV+QS4hw0DHsB6ov16MAYagrgBulihbJexjzJ3wh9r8ATSC6srmSzS2lGXe4bRECiX
wBSF3TbvS4PI1wkX/AqhwLyEyaKuILdnytWMx9+TzIskV5XzY24qOXdbwgSx7f3BBVtgbQG6mtwe
sBC58RwJxIQRSSRhrOOsmB0ItJcb3kZyrVbpgdW2IWpeIlGLvDIVTmvfQ+ljUA5Ve8OoV+s7HTOG
9ZHlBj9f8JeUwmOMbUV0LLzP3o+oLsNypPlscUwMpnB6o5sQ4RhF7pNKlmlWKIxkjFf6hxvanPnM
Ec3NCTawLD9ruvAf462tSHKXFuK2wqTL5NG2TsrQYSUNNmWQ3hy3SihcaRU61Dm0p8PoUu2sg7bh
8XTyrk5PmbjXBJ9Jv+Lrqu2Y16ubVL+goZxJdf00QEHzXbmnm0M+MXhwK45oMmZjz9ZZ3ce+MfZ7
K7mrHdBYj5O+Y2MmpymJ6JrF6/am7bOIhHySO3NEAYWKH+uc5l53ND8o97bWg4qnvOXDckyhKHwI
9Y49iaTNz53wYPzU9GqGFzo0p4QRmYvDGhk0r9S2dFh/ufaUfHBhdz0DJQiJP9RIv2h5cMVorzZf
g/BXp8/I4WV1G2E5IoRyDVRQwolFMvCm/hwagOWXKf9i2LkzMv6zQ7OhXXOjqgwS23b5R27KY6Te
xdjVv+qSgks5Cxq/RMfVPiZILA3dfveQ55F/ximkDErs6A/GKR//6uYhQ3v8j6Tz2pHcSKLoFxGg
N6/lvTfd/UJUtaH3nl+vkyNgBay0O6OeKjIz4sa9J+Bj8WzB+uzz2YnLG0gT7nXAjpRaTGHNWYbl
Q1o6ZCFx+fDtkw2iTgNeslLdfJrw7YOg0O18MmQkRl89ecHJu0v/CL2jJPyU/E5De7eGq/g62Hvb
BfucOUy0dMqlrhIz26TDLkL01YT/lFmjKbMhi+O0BPYbtlyI2bOEnCRxRxGMxA6YBgvtCW9CHKeK
tGHm7MBxAZ2NjvxIDXIgh8Zl0umRiYdrXRCWy9cwTXPlHWiUFc5Wkl9l+91oqI9piUUJYm9lcZvm
09zCQooj0vO/bXhiXJNYU66xuI7rrVpcXHVfpFcXI4EL8EuMZD2u2o6+Ip0DCcRrZ5i/CK1efkHI
0Lnp47nmHKDAYtsSrEdjIn8P9otOcsqVk7gIft/m8BGqL0OuZ0b51JgcAMhBlhx2rRNAKkAIwrwq
ZE8v/xPfaSA9YU9Oe2IegIcIUa85nvki6n4jI3+SqEho5o2VHiySAv32w5Y+cufP1LecCpn0dPFV
WDmrMNInn4zEJpGGJi5uT1l4MHO++ZqOJoJJsozm4SIExMBIRsM7jzMn8PaatbaMd1a/dGqX3L+M
EoIDOJwZAhe6uIQpsYGuOl4UOg1tQNwM8T6GNzvd8Z8IGSjEj9hSMdgau3k13tt0os0gSlk+OszM
sldKtY7of9FlrPGQtRpNTIRT/idIcI7j6KB+iO19jOEsrrdMGSD/pIiOodRiGAmntcw/ol5T26uw
MXHABzoH2l6rb5bxFzBx8OszQxbXAwuGldA+Bd3Od89edSeKhuA9d2lzzFzi30tn537CvBOOFJRF
BhNcBVH2ctu9b+615lQiBCU/EUzTYVWVlJW1PdOqYJoov/YMZKn7g0FzGtNuhkGOMwfITygkAezO
xhG/pOh420olRkW4j1XIWo3h+aSCzirYz1Npk9L66I3PcSzZG69hqRznqY0/JL6B8CYQMEMyTwry
6zj56CjwhKfGpfJVAgfVLi7RquHb5yByfF6GaHQYrv3mwZ9j3NTyJrt3529YDDNmLBSR9YTJUifk
P8fdUquXJMg4NiaXFiTsG4Gj2IRsFWwcg/nAXmAwAjINDNYEPsz4adWZqW1ISYT00hP2aTGoltwP
4V632oc2XlTjKfJ8IyeWWn8TzRINO/1wmHxJ/tsfHt1AVGsrYdrm5eChVHEHV3ZKRUCSjOi9cw0q
kkn7vj9bQzhNum56Z1oX/FV4RKtHHJzTMoCb8dITYE+TnBL7Ci4cMwihvhV4a/cPNyN0UvCKJkOz
4ZbWV7n8QligDluMGmLYssNin8kfAZfzcDe2tX0uuKI1XHtkEHGuczFLx/qiyk+/+rGjnZ/O8eju
um4ZtEI59ObmTCqvvnPmd5FBWxT6BLPJRMUAQK7RCM6wt2c2yRK3Y2xecjWtFXXTQSzHowsVi7gG
99lU4a5+wdj2D3J3cGGkWEwCGYRjkFjY3UdFZpOLStzLqAVYtBZyuotjuLucZwA+vR/V6hHPCebx
bvTmGZCgNznpGGClrfaEFFS6hL3esnuQ80POHkcScRPp26o/RueOeloza7HpwPrxUKKxuCj/jzg5
dwiJXUmsY7wPxVoaVq16SwizheXEYGFBNRshvF6omWbVJz4vgJvAvLKlMxcuj1G5DIQqkdnV2pkq
ajtzGPanBmPhva1uCTfr0Xeuvi2aiQLrI//WFPYYMX8VhE04B0Eoh7ukWuNkavNtKB2AY09KwrTK
KovxqnNaGqxjwAwovnctcKaavjCCtZt+Vo0zGRxvZaFiCcNv7fJVSXM+OFF2ZSAHRNYcM4P0FJoV
aYeJzehBdw/ik/DUz8TaZiOASab+wz4LylnVfVYm/E1KL8vZuuaOr3fwT2Qf8CqXONVCvN41cwlb
AmEXzdmpBuDhIEXzpn9YuFtgtE8i9/PO6Do9D7N8qkTrIj+mKs3WUfwBwuCpyRjSZgx6lTsjMeDB
TDY4MjC2WP13vwqQj2jmscaekJOnEaTGQjpVZDZwxytAx8d87tvMFyapNovGc8w054QGp3nc2Q4P
SPKSDMCJ1VRmg5B+SWDGGtCjPP07rQ5afh31Lx8Lm4onrrlTUOEFkT7AvQXdjEIoqBc6L3ixr2fy
VBoRSFiUoIHWdMA3G7zoMhbdUfnNtUtNrj+cp6jJLkGkKL4pCLhVvrGbE5OrO6jdiWG8K3mfkieu
d0PKeeV9DMVDxeso7lqVhzHVfFjtWNeRqltm63gTcMZxmBZYvcN8bWVHA094sGQxBUUDQ2awgExv
/G2YzOr4mshotdOXY4fAiTjJh5LSm+7d/XLCvcSbi2yL124G7sBnzaR+FcYVOfgQn63TET4qb3Xw
chLygUh2JdiZGURXbvavIX8r1qYBfBO/S3XVD+sguA/dM6k+pPQ3rN+pwS3EvGEo1xa3U+hidzji
piJ9tK2LZ4Y+zT6Gf92iokLs3ncF3GLqY+72rDhBPvTKH5tMa1rfRrQkmvdBTxngvD3lmBVbQx9Q
Z78i/bPF2yQ3bznbIjhwgafBZ2m6+xariL+R0eNDfcfJjWf1t7DnY0CIdGEBR1RXvuj+T1V2lLq7
bcwzG+BAdo6TlT2hWcmPkf7XyObUJkr4bWLvu1tzYw7PTwx/Xf+n68+YPUfxkVqb1rkVBFvY+IC6
8uI5KwosydbSDegb+RiqjRCHDHwSbOygydL8BX6KQTztuAaKZ4izfIgPVboxczHxboeneBGJfgzo
mASYFWhUdCA64q31DnkgJOVRMGlt9R++mVE+NDhqPBvXnkpGYqEU4gbbqtleS5bheJS1Ry5dNbIN
EfUxdgymSwsFOKIxT3aG8ZGln/G4t7Q9gcIy+kg4wnL7jOsG9uqSikFXl6aFwejU1qu+P+UWzgVn
EeV3ViCkOCFoyyuY2/9HsRiQcNgn8Ubo/zXHk24sxMaXiO0jc7bp2hngSetL2CBxkjbmArNUx+IS
kE7SkezBQNSZisnZhcq17AAPfVYlj53wiYpZJMfXfDRoV2gjqrBeqdlPb75zvM0R4ts8myfNqc9Y
kbLt2QlLki/80kgfk/YFpesuhTk58vd9u5TapdMyaISigbM49041Fiiqn2/rI9p62lYk+pWae0P4
7ta2vPLUVadP0nKpyW/WYzj1KYCEjWsHwO5CttlAcs+Yq2Asn5T4X5DKQ3X1S61fE1IShzRzPKv9
zbwr3H0kt0BmgsPdEGRX28KQyrSiWlQPq1qHSGzeIlUvlnEkqRG/xcYtGUUcAarw/imbjv2/7wAd
Uj7CuMWn+RjUpaFSpNAzLJryK8F+C5a7PzCobdUNGwiYcKwx6GJlYO40zSlN72z8merFStMoRLZ9
80sJh5EUZZcfNkgvcYjtt0OwuIcZFw13lekFC7QmGBmHIPnmevCTmwX5R/rHXIm6HdNWPFUheq+y
HOFo3Tx5n/MQmwyHrZ6U5ifb4CcWjGulPGOeSuRVKgucqhTtnAVNTG3tLRCNYWvTio9T3fsr24Mw
B0CEwK7N5/TvejoKDSxMPy12L4hM0wic1yD2lnwaHUoUkWsin+M+qS9pfnMNAFffdSkAVocck7qJ
alfpsHfedn7SsFZLG4v9Qf4BUTOJ1iRsWO1qesda31ErJRWHEMEkUrz5Un7JLAjCvuEI4gPwH9ZC
oADeoAHE/U/ubm0qcRYylKhIMtdOzdCnh+vBdJrKLsWlsi8DiERCE+H1x6tIjpbPczGaxx68EM7T
3Fxn7c7yAb3dHaoCKAM5VZyjchUw7NcOGQ+2iwllg8Cf499r0MZ0hDPRzsS9vgyySxNlpCPj2Vg9
QYm5yVs80AUbPWINYWsOLdGOT00FJc5PkfiXgjboIKcJFms5EBKpdl6BDHHSzA+nevPST33CSsy6
OSBrzKGa8lU2hAKWTfPnEbKmWHJmY41jGacDqVsxTU29q8an4zunXlkPC33heMTlM7xD9dyzHr/f
Mv9/OsO4+9GFV6O052X34zIDwyU5a3HOdfK2czbQp0M2OSWYqp2fzvoTP4MJ08ItvGlVnasMmXHu
UiLeihmex+xb9J0N0LD2FqJVSuoLjrKc78inwyJSB1g5Dq+cthz0cy/dR2DOlvYY4o3nnfEo2vJe
00SSGknE2wZiy8VS9zbodr1yr5tH7DwrB/PpNZMPnrvOg72FeDgtQcitcbBN6uwn4voeq0uhz3Xt
10r/Ug08Azt7FnX9FRZ3J36rzk2e+HOvObOxYTostGmUfcpMFYTP0cTXYPUp1VZGaPXZNHsNeE2w
tULa0gXpOje9t2gDSmn+e4w0Hg2QC1PPOmkGQYx15wPVnGFangF+4ZQlyjJ68wZNCs3frzc6NYFW
L41vRq4wa/AYQgMSgXFzzotgfSMBoebiymFfgLm37FuVXOLuOxhOmfrTBeq6ri51qTFSBgfEEh7d
esXdbkwPFZPamFtvZESQKzf5auJ/SNb/rk4mY95VkK8S82ngN+xXgKR5pA9AzrTyame7lvahdPIF
wBsgWcjIok9Rm2+dwMbwFOyXultW7bGOzzIgsGwnI4EiZtkzg+hH6KHpcVa6qYAvGxRfvJTJkvs6
bA/tsBsr/LYxhGNeKXQzGQzWgSPApAbDWBFcfOOPQwFmisWKWP/H9X45DTDU/Y6YNHpEXQoVlzik
/ttSM4+ohx2Dx0j9hDZgMIasKiq7bhtFm2ZcEy6YBn9xhYno2bqMtL77aq0wrCMH381z7Hn6M+Y3
1k9D8JaSrcph0YEY7K8tCkohU82CWtCx3Trpj+SecmNRjdiRGH7tRNZVJbRTrFuJ+9rizD78s1FJ
N9SjaVrA3lw08Vb11rb0UA32xCyJaqwjUl8Gbo6GFyg+A/nTGhzzAkp7HoNjhgRMkyAYHuRMRRKg
k4H17dijle4Clr6yjIoANMSJtH12RN2rdGspO1BxZb638nMzgUmIFwE8TH5TqwtT/5zIuYXffBYm
C+5QfFJ1d+jD48D9IjcsyKF2ZFAN7e6joWLMiltVfQzU89XFKi8Ol6imrmAHJoh0ER4dIVQV0sVQ
7+wHsppD4JfTpP9sdQ6s8Zsxv4B217hlsOfbbUUSbgO93Vwjf3ftJxsWpqQUUqQ+hAnSgbSEWnF2
ru5AvmAVYhDu27Pl/tn6fsQfnXeY+zixZL+f+PlRrRa5hjmBumulh1unOTn9DrbmwOAdfjtqZtQ+
I4/zrjrYNPIqOyba4Gii1udpjX3oqWlrKdsk+kEksMdyqc6TObFn4VnwDhJeh1CYCugvokWSLqGj
i9yM1j8tZNYIBMUUS0yG6gzruNuO5soxV2Z6UthyjlVLOpl0cDlm84dhfCnDJZHWqbM14HdVCKRK
tZD8AhqUDWADzx+RwPpASThNzS+FU8ByP8W8DFwv7lQr/Qi6I5COiZbsx2ITESqJ8e7Qes877Wy/
/n2Aw5VI7Zz9f6G7l51r174gvXDFSO4ea3WqYO/DypwuRcukR1eRZw55cWSinJX7VJxXgNWlAovM
K8HJ2C0sg4ze1vN/BHGuhAyQbVIykI724VXyEj+3s6lqnFGwzx1rms+b5OhXl7wSaSFz0xDlGNSn
7n5X9i+2mVmNIdDC7i1OFb0+MgaxQ9raGTUy9CowtlqPmk5iWQGIyBYmF8fxptcYlF9qXhhzl9iP
/NnH0FMtEkP0F+wPTfi2fVg6PvtIGgwsLo9lr0PLIHCS8rfWzu43fv/T2QXqNAkaelYiZgxVSpic
IkKdbCv7MPbYw2dUpRFPlbvE+0MqiX+3RoXAdCNQr56y1Wm4beNkstxK+PkwykDH5efNfLAGLHaa
tuZGMTcJgkOKPNagm+Ud+8nAEZoLL1lnpN3snThGK2euLBjPfNTDM2zWNu1Rf4MVGUsg7Q3GShpj
gHHgeNxTvyTob3j94xJk/ZlBw5TzRbZ2OdseZjiPW+vTFY06BCjGT3MHGrIMV3arXdTgkZIPsojd
MWUMTlD7huCQN4vKfuChwXbP60ik1RkuSnCDLu2gm6q+e8jVl1jWwgnUUKrAEmgQS4E/Jf1Zag5y
9MCvOvPRmcFMRVtspYF5qqb+gsi4QcDcmA7uyqtnKHX+ol7Z+sGn7V7p9jyMjtTsCciNBrOxjBNG
3BItdE2HDB1XhN4ATyThijnasH0swmAfPxmaaQFIB6ox+4kNnTuqiU+68YwzXiULO3B0jOMbRgqY
vioIUBcogbXzxeAiYgwPlYoiGZjwP7+QzysdHZp6gWJFl5fEhAkWnvvoNaC8h6FZgYGKcDR15cra
69nemt3pD+3JOM8AMDIrISzD+pxlG6EFb4BqaBTr2ab1bzaWd8mZdS5blb4wGYZTBMngLHp5PGUq
wqx6KA2k8keN9cFbMbTL+52o8kmiSrxtvPE8nGO7kYYtmFoeRg2mHvw0w1o9vlgVCNdR7jBnn+J2
mQnCFlQi5x4nC5H+yy9dxqxoza3x/uWTGJ0byhCvDshsuLb/gH3YdYHaMoi0sM9kbFYGptyf4C0Q
ZfUMe5oS8c8A28u2Pje5GQ2tZpXBhDp6Qiu5gJtH88wz2TqsnVu10ZmRyVODD07zjIkRXoRnPDPe
EH/8jkIW64mcA5RP0nDuLOv3g7+JS7pnIclCUmqPlYX5Yan1gJFgh7CqBvQ82XrS1Uqz5I8NkaZL
nkO4t+MtFnQXzIG9sjE6mReSI9OqZuK28/DIQwRPtE0AgNhgSeWBQQZ6vKwewgqll5lIBtIjzSEp
8wdAIY5x+XcU98Osxg4j5EksKl20HJOPFOCdU22DYSMCyGy5FmFm1d7m1TnQNhwyuYO5E4QNj2t5
r8jn6tuEIl1mfWVBu7BxLPo03AMDnRWjfY4qtT2ziyMfLlkTTkePWaQAUzCMkAzOC0zz/1ujFUoi
vr0ewigg9XwuPUgpt+VyvEGK9HCZpv211MGVePugfvfOshWJWeaP3jtNFkp+NJMNy2GISJI3xaJ+
G/OZEF7cZCZR46v7KH6yuJ6EyUNVlgp7M2n26BUNUFTCzD8ot8b4EFms8CvD9W2PZ9HNWcFBmoVT
pd172Kw8loI8vGI9KivbvfePFNFVOkrutSy2lrOTjWUYEnMGjlkPGC4usXBz+2gw4fMBWIDJf699
B87JZNAcWZ/h0l9COhyDn0LiaMvMaS/9xTD9slXRgHPEGFzlpPecSypv9Y7dgXRx4HYP8rB25JkM
FGIQXj9l39TvPR9DTV1alSewh9lwLtjl0+vHMN7LWGz1E+aXuKgnKAHi+g21NS9vUXyxn4avOmJg
4LGESuDFfJ7Wbi5ylVn1Slg7qFL0c2qCQ8swGKD2FhSGXrasaWCFf1I6Vhg9pKv4AzaQBBJ5OdhP
j1WmAdFLNcHCAhUxWmFAb0q8jcPKiBaS+tCRAliCIoSXYmdhJaMRssg5+mv2yU1qmkCcZ23AXdY+
dR8ivHsMs6UGx7V3iEAQ21OwuwEYRE9sY24o+2jOIOVlTymKpjaHKMKkABcIJYn7PCFOGQxLRmNc
pSg4yyZYsTdYK8/Em3s6ert8w+ETTnj7OopapWVMalyEj7l3vkWL3a0L+B3Vl95085S45pu3xD23
zbZN9op2F7FhFFsv2pr9RtXBP8/YuzLWv3rx0ZhvD7dDhtlWqSAwI30YxWLQ54b5MTBMBX3nq0vR
tgXGRaSX9GImefvSOTDeXlY4jxnrgCkQdbJinzvlA/HewhvgQeNjCMwRWjwyY9Glv0V3pyCKr1S6
YQ33VPh6g+CvVi6B+0h+x/D4ZhNxt8C3mY6/WUtbI+ys25DlDek65POSWUeF7KY1mzyZVg4pMJlh
9QYwFURIlIjMPo1c2owBWbXZPuiO0ezM5AhrJAKgiWdHTo/sKFnEPKR9dZHdPXQ/4emCsUYdzS8L
MK8sUGDZxcGjxlchSjlN5RXbCzoUMnROWMbA0c5I+ZlKn7VzI8FsIDyo19T/rIC2mjd8Bo24gQOS
5fijN7rNloe7HK0bIQ2YuGnrc1xsUqwzYIt1qurhnVWYUJ0Z8yXvt2PfigXKET+PsIaDiKPosfif
WDPahxw5zKihaDEfh6flBQdRb8jRm4E/7A9cq90akX/OjocBTavZJdqyQGFWKTq/K3+j51hl8XbF
K6Y/jrEHLjmpi43IKzK9Foo2Lb55LkFwKCHQYu2hleu6EdxkI160CT8QO0b+ypkNfVZdx97LFPgR
b0+xzn8gthsN+yPXOWDOjqnsPVUEVpNBgHWrVaC6N8tTmaExjOM+9hCRwyybqnTkJgzhzhEALlxc
i2hNq+DiWqShD06ydlBrXrcUyufOBgKBdOEbexGYjqov8ZhHc3550c1pfmAjqxlDDJCL6MflEYy7
EDe14MKCArrYWjs5QHAzqgANgwMkKzFZCLVftb4kHY0OI2xMS/56lu+C9GBYR4KLrIq9e0zlqGem
bUHLJZH5tWhWoF+XwUPSDrWLN7FjrP6lx8vUYzgVEIRi4TWIBknHioQip+wGk5kLoleR/rRwkNQd
kpwW3H3jkkUrU90U0rXK8FZsDJwukCPtjZ1g9NHm6MqkFTkzqnCbt78D9W8SHuIWJ3hKO2q9yohD
ulj3rAliW5nosDTlVSYpGJnPmKvPYolWy8AU2pYeDMRL3EdpFi9VYdbJOuw1fjDGLh3JyHBbmiCl
8pIPcZZ13q007EMlhX9NWXyxuYS7ykv1mSEpp3EUqSNqxSSV/zTdOfnJ+EhkAFSlAqQBPV8N8Y/5
0rbmIi7zNeueD4q1GvTs3Y1fHdskbb5crWcvlycdTFjyY2Y+qwQ8mt8ubfQcv/C2GYz7MEn2JZVk
IDeMVJU7fvFpQ4ofTEx3sXGSgl3FWkj+LY3Yu0HIsoB+4Y67zle5TImBFPrKYZjStDxwZcShOSxo
rRf4/6dqoO33ft8cWrk5WI6y9HL70qmJzMCl4fyd53gDNV/CN0MgtI0ufj8uJUUHN+os5YhyU+qP
KrNILBl25kAmshZtbS56+izB2uw4a0q5/rH1kFGDdbYcMduhl4jZf47xzcE3NiTZ2grIiwL5w2bu
ozqZ+aVQIcUOsOjMHvhiPw8zaDLWsMxGfC7snnVtrFegJV2vXOYjE2BGUbX65jCW2m6lJOwc1IZN
J0v72E93eRuwOGxcxdgEG4wPise9yRRhSDp2rzm8VFh/1GTR5NqyoecsALwGOr1xFp3GxL63DlGP
1jRO+djt/TBfGh5gX/zIVqzM+kKszclp6Ea8hjHGR2lvBhs94YmgwkrIvdGCOclHTPqk9/qDRygI
2ubOgCEgR8W8tmCKwn0UY4wsVM6VA4aNHWWsJ15EvEaBX+w6Hg0KEwB6Kjsti2WYWQTPwBKBtodb
vGhtQFqML0aFzfXCBFSyi0bhplTIfNvtTtFfkvweAark4uz5USwANhYrCCp4WhVDTxRTl4pC5wKM
qJQY2oJ0/HR/RFkSY1sxmOv3p9BHLWe0FOI29A3aJJyBkc2g3GDsB7WRuYWObqyHByf+yOmrBofO
mUUb/UGq8T+wGHI0odOA1qoJOhsIqiZj4mHEJ1bDfE6iWdjQ4fTgXRmr54k+VdlNYYMLG7izVcoN
5+XgXSrYDqZgJewwKIh/j06HlTufLsV+kzdzP1ImBoErTmBPpjem0wzGhTtuh/izGKsFP+icNZvz
2MBeN1Lotj96jaaETBIebWvnBtuU1AdiKpXyDGuSVjFb5/ywyCv0ohv1b76xshR2gDG5ZG09FeFX
O14oupPokZPxbdhBFliY7NAmsKEFUjfz/GRZsd3B5hOJyXrE7ACYuAhlrmyHZOwsjAjDWgfg5iXz
Cm+njhAiJfIdRbHhWBQf7yi4NqxCkGDgW7irLZ2PDe+8+OECGto443zQni07jDphv+Q3zE1KlZA+
VFhaYrYNMhhjo8ngYXkn7jFQUzXw9gbi11zXbTbzOmmuBvht3X6RYsEbyQpY6Sr3GT9WyGs0lRiz
cywKwUBVAhpIxc+eKgBTCVEmQKBaUanxKJXYtfALQBDA89DymevpSgPqlbvRTi+VeVIOdBs0cAiD
88K8ljlzsOA3A3xsomGoPOGC7mXUyWxknJuJFZAOfXTFB8jhDr6wHC5BTWdMJ6JYyG7YTDM2ZzhY
HXK86xYUOwuCsU+9jP+q/tOTl02UWNApKhU9mGGlqFiZ3yvxs2xBzmpbGF43yPUVnTBAIErE9FsK
UIqRyJWOSwxFO68oDS18YP1QzT1we/WrTrYWALQevatiNidza2f8rBogEk22Vl0rT+ywxlkRTglj
kWrKeFPqEhftV6u8fQ+WaMLHfO5stpjSSlZztScWMrIcoFO3cflRm6TCGCN09btzn21/cPx77Bxz
7ZGp+yr4UIpPoBV2eZfiPQ+/Rnup9FQpBg0LMj/WhFylHqzADNB/1LQEPX+f9Yum0rkysFD07sZp
XcZTP3oHBrj7bTCtCQVVaCJy+Ii5Z3KLB4g85TnlS0miU18w0VdfqY32ECv3PATvCnOEqMUshKTg
poQNMpYSYNvIoIj38regWjDMNMy9AlFqsIAdD9yi9zTH1Bfw3b3H7mSZXwlu6Hh05yL84egBvpK3
AVHlz1dvTaNAtkBz8xFjISbVpByD4BVUqPashGK1QfrXNZgnTdwOymdF0CAHHKL8KtGfjSqVf6XY
QEOauZucvEkpcAWwHfIsRUelhOn1GeCqFiE89RKEYNcJ7yllNotUwGzJZD2SCC1erX43+xufREcW
hJExaLlIYiFXME2NTS+fvfyWsEgX+FG4ZQWsYrJHiDeQqTcbj7L1gDwk+8uEyWx0UqJjC1Fr0qgf
skL7Ly18BoIx3xHwC4s+TiOhVlRLAz/boE2TwJ3aTAJqqlC/gB8ts0REyuGIESCV+SxIVNZMCwz7
g3+E0Y/ok/lKOGX6jKrFXmo89P+s2DFeP0LmGjd2Y/sLzTO3Kf2uYeUzHynOhWQbxRVzJYiR/Zfb
CjRgPKmZA6uICjSFGIZZishAm7+8gU0Ebrbqs2IVlTOxP4RGxGLijq3iiFQlRSxTOeisYaPNSFbs
e4MaDWJ5YiX0D92ePTcDFspukW3IOY7JAjazqNjVO79SyubFcDLDnRdcJPB6eNqbrUx6kVSPnq0z
B27fPS5/RnCvEtjPBpnCUG7iIU/yr5JYisePnDk9f0ls1oUgwjycFbIBqlNMlxsm4yrEHYSvQqV7
imVQ+gEOdf2uhcVMa0+6my005SLpd4ntkpr6VtybmbwV75NR+Wim/46eyicJblK2Y4XK8T3V/Ss3
PtPy0Fge/CODRRu0h78aJ0h2DlJWvf2p/kFnI6l4LdPkV7buqvWu+q3qHnPgM9Y2xQijaKiLv3GZ
Lwb1EUU7KVwXfL6VN9cCe2FqeCKUvxbx233COgMKW7pbPsvA3qEmMLZjGFNvZWfHKh5y95W9LYlb
JtdCXLPBS6fvG7Sbkn8mCSbbP/7MzrDL9CtvyDB+ZFyz6fDdYeRLii9Av3F0xWE4wsWUD7pdsaCb
bcnq2urvFXVAwvbDStP3NoMUNP9a4UT8lLl+QpLtpXOSGzSqvVtczOY7LVZFbxPwpW8JCPGxND4d
ufaZTBX5XfUt3ph7mj2HARxUdzXqi6gQFBkv7iIjvqmc0iiZmf5OVS6tca3RUGK4xZfWZLvZxl6o
3iFsLyrF+7ANC3q5AxvS+bWFve5AW4wnH33EVa+a/VnmytTgTo2jI4E25omOzCzwWHJ6ldfB/06S
l5KsmGk2+iXB302zboxHtV6TwNPUrcy2ECXcuvJAqHZZNM9Axuy4i6OTnW0s9+IjvEG169xtyaiy
PeTFQq+AL2wa46I1mCzl+2jeOvwLSnqAgl7SMtoK4k11zAjs8MG7yrNON1W+j5XPYDzI/VXnIGiC
O4+MwjFA/rlwflXH2CkjZjZuTPHH0ehFq/TdMta1ohuiCRj2wPuT2geyvDLsg5DB6SQHi0BJ5mk7
k2Ed4UWGKB6BQ7TLLrvlyo31Qhhgj2ZIBInc4XiSwEKKocXNtNc1YpC+i8n6hovcYVxh7JhtD81H
wkS+I/FDZyv8rtSN0dI1jvyXMjrJzs1EirUNJMqUEx1rQnwyyrtlHvwS5tDZL7aJj4t/3Y9YIlfA
9Wz/5GNfZGWEox1Dw565MlX4kkuOsbiF67eHlt91ZzN+A3aI+UazBl8eu1z6nFqL07O9sgg7T39j
+JrFT8T1l+x9L5g3OBZs35op7sPVV22JB2VREFlyXlL5HrzXGD5Nm2yqtHOSE93BbEkF4sM2LjlL
M+0n566xyWD1uGmqDC9PF84DpluZ9zJ69kNT6rENB29nFh8Gnz31dKAR4wdfeUX+I2ufpnnPBwYw
8zKdEwZyh23d7tT4S2c6nx49/2Lwe7BlG0FBbfZ6e5O5V8JvDsfKmKkemYRpwFgKjF59zPU9AkuF
UkyAEJsphoRXgoPSdi8OA7TKvYQK9RPcDfWquj8yX0B254kokove8IX+5WhlmBj56jVMumBum42O
sdzjqT3Z/dZzX3q1yRX0sexr8L5reWl0yN/5vusPIeti2nUYHuEZ08Db3YoddYSrOeCjX/E2Naeq
2XvqTi0/6LFliJ5h+JTgb1JG6dp32zxCeVngmmSs4WzjjAnxOlAfPKtx/l2Va2x5vc3O0WSSYUFi
sQRJErYaI548AsI2Clg75VyQnEw4i1vYkOBsIbVPTTjPCfQwpNAZZWFue9PQttGqfsULJsSDvEYr
3IfGNlWWHG2N/sjZAYB/0Uj+Ssb4ATsm6QCnOFFA6/CT5cqGZcietJZN1C4cqZwmdrep2k9yEPWI
xrVxlR3ioUOqOvQ+VDRuKuBJ1REV5q+x12dNmEzpqNmpurYbFo5qv7pYqEBN0+Hti+DXyrZw2XOi
WtbZTi8GwkK+8cObaNP4YdvyTZfqwXO3kWFFYdTiGLVK9mW4uK92afyrkUhqkX8DgoVGcOuGD9q7
jPInPIXJmUVtqbsoChF6SDym2js7uurxb6Mw3pc/e/07N76L7K/A0J9OlY6tghu/+zGjfkrAVfSH
jfQjdh4m9GFtedXV538cncdy48gWRL8IESjYwrbpjShDGUobhCxQ8KZgv34OZtHz5o0TmySqrsk8
CRespQoxGObHTxhWGaN/2CbCTbykZEllh1Aec30IW1BmO0Ggjw+8ajfOZMM/6fQqJcPuWxxcsteG
3AWoiiaMOyR2VPLFXxZcO5S+1Te3KL/5IXoq4eAAqlkYs5CMHyqmIopl4pmX63lboAaEUHo8cRR2
/3ho4vqNZyCz7w2MWeXrxFwv21vufioIR31W0dmHCU2N0hwb/qQmS3fz4mCNbe+4jqk/GnDjiHDJ
RodMxqdT40hgQ8M+6h8bPOgbFilBasefJP5zwoCIc2LyUa4cXPIlUafpCtiHcbAnXBQcjFlUsUZp
uRB4ZCak8Mq/7Z1q2jhTgh4k+Ojz+S3wrNfKbBgysay05k8Z9gvr8FFyCVgonLu8uEz8yi76NWXq
pnznrrexjQ4SbFBybG2bR7ZEzPEdNi4VxHRwUxhxwZgfclmfvJHaoCrPISr6XLIllsD0DETfSAFG
UJVl1jx4fvhwrrr83Ln+4sbaxGbhot/xHhLfQTlHvhW/BP1eAilAK8vaZ+neztvTONjnwUjx0P2b
Zbidp2prMKQM/ASEISrKGEJIfBtDWhQfMyDaAhytO9fVu7wnhKKpiK92xbrqnyCQ7Wc/vogwemxl
96hHCBzBRMt91vk1Airdf+pgvvQURzoGJJCam47StKvGY60+TBQD+URdC9+ps3aFyu5yItnrAm2K
i3CYUDevvw856wXNutlfMQhU/v0Ujfuc0Z6OgYggtZpY6tgwgBL9aZaPi3xX4YJJSY0rUutfzRLR
sJ7TZoIDNr2lSYFzZz53aDjEiGlSn4P5RWXRei6IRipJ5CHPK3WmlVlpVMnToU2/elxhjGxSMiWw
+u35KLdlhlElXKxx5XcEDJl2tMK+kv65DEPIBIVqZSGvi3YpPygvCaml0Z2AqGMkXjsWwi7A9UY/
bQPyyzwiv1xaQ5dirELo6Fu4lpFVtOTN9DVQfn9DNjPnER80s1iLujEcQU+E9cwOlwAiPfRX08D+
12WcO603PGFy6/Mno5l3pSKprIvOtpiOsu2u+BPncjwjzzyb2cQDJe6LQj/SAO8cUupw1uAahRQx
klMPP6FMnkyy/WppvGXTcDX07yjVfvDdF/C6rpyerCg79VW0d8jR0hh7dWafa6d5Nurk18iIu/IW
eW87nIMXf6w+64GYXm/4StriWgm+O9Sl2PwH2T0MxngZhLgU3nyJUyTGnJI6JmaPTVjgLTZhe/pu
4Tt1JBstGnxzg/ChIAUpq7PPtqk4RFhbjEQyUNDIawAZbKRFRzLXB08CmljtsiSHtewX6qZrVkd3
gM4+mRBshJF/kPSKuX89qPR5is2/zLYBf6X9pQ3+RjFce+k8lo4LibZfe868H0j+LtxhHZjjPQ4z
VBEmtDHbQYhHedHzovPeZaeACrpEAuqqdB3ynR48A/ys/47iASdP/mmHZ+AybLfcRQLjQMZsA6Kb
BLwS481S9ZVQG5jQ9jmP6msXYD7LHetWTml/su6h7nOb1uUtGuYGG/X3aEw/40AwCgLFQw127syV
GTCVDxgfZl33r6mXcgORTlYSzlanUp3DcH7xVU52w6QeCUBE2GQ4/0pSfWONI27gBC1qAnZt9q0C
Ww6RNDs4NFen2SdUL6u5YlXjuM2xSm42IVUBwnrAA+S1qL204r0zh0dbNodmgtwLbQXJp66Sk0VL
22WovtCf5JJ1u8yPc+ySbjRA63P2HnSKwLzrSZsKbdx3MEgq1iOoq3iHdrJVh3JI1nOF0143j+aE
cTyJAZ9EK5wlB98ezl4EK9801mHsvSugXFmYr9TAc0b2rTm0u8briMzEIdz2dGHJWdGwTao8gtV5
EgS48+XfzD6WZEcgQ32unW4/dVifOvMokrex58stGvE0d+O7GbfkfNBqJ/G9KcR3jUi3OMkwRFkI
RLgeN3XWHRYpAGP5jjeNuSPZawDkx/TTi1iuO+w7kuYhqppjr+bvmYQEnvGHwPEOY8dduSDYPG5o
p1oXfY9dCW88ahiRz3etweftzmcnNk9uZJ06H7qHgq5PgeCz3XeSjwHaVQZjKUemEk/U2B6kn+Hc
VcmlTtRxADk5CiS3oBGwDobVdDcybIxdvbenbmtE0JrccpdACMh1cKGrwZ91iIz6svzfHlBqXyWk
CA+sONTF7cJ7zU6+GedNJg2GfOOhTVo0Qvo4swKUTD1rUPhExm+BKhFFKryVBrWfReLBagDr3Mfl
MYu3oX0hPpk/xs4B/kPfPVglbTRzFn0hC7QBe6TUdzWizwN3PgU/rf3WLG1k/lkaOz+8VeaL7z7i
rRHx86gEQ2CAFuG5Yf7d1F+KcVSU9gzZGWx577rx1hnDg+kh5hyLYU3Wwlj5kDqCWMBZZYEJKQsb
sClwUAQP+Ge74DhwsEfqo7MfFni9GzJDMY8OLq++eF0mm1HwFNAv2KA1xvah18sLcpiM1iSvtg34
M/8z4rDVzM7ZsNNgxx05h7BMbPWocY9RFekJffsd6Vl48qmDzjHBExHgbKcGQZxuW+ODH0L2Qvwq
i+eKi6fCb+sTs6tXAZek0waIyc/59OjXm87cz7SzVL6ahG2neU3Fno+jzY5GeC+iz8b5s2zk5c++
81k7V8+md4Xea6Lcta+W+uH7nkcQrz9ysJaR/wbTDd/R3KIZO2/VQpK7K4ES1rFag+jvRqZlzOa9
LbJxTDAmK+I0vYyovNwY+jiDggIDg+GTxtJV5P7xgAfGP6+DS4gfRUPh0D60dazZA6m6c3ZLPCZI
f/xGGAEFBuPYo/XSg460uMbknZE9l8yOZY8hROGLG0A2t4s/+tYSNmpRIHFZ18usjamwO3/ZgDAr
JmpE9jjE+Bjyw08Ro7EvyiMkTmGz+krikWM5Xcelt8kI4mlYz3lGRkZ1sAkfRpuFXBrs1dRhxkMT
zpuLrpTEBZ4i9jmjLnZumG0TvThnm63H/Fr29AvTAekHiWgsiMnmSHHw2uEN1DKpDyBhCyDF0RFs
8siEPUxstEh6FXkEaGB7D54G+RvnXIom2zDIOw6jZDcaWTq98PYnW4W4rSM+q9yL7NGwXsIkZ0fx
mSe/pnUTHQ3FQzgeyNYNtglHhfQuifyoXOBA0bczPcj8Ht8JK0QK+bmCSqy+FrSbhaWtuxu7h4Id
zMT66v9+m05O5u+R+jeI1wLY30y31MNByOrXIsL1faOMyuVPZL55FjyRl5SjWly7ni2MxtPv5bRI
SM2HV88/+3wMcdiePOMn08QJv8bp40zbTFDGbL/wdEh5io1HNT9HsKkZoGTWZ8rSIZpvUYn9FU41
W31OmlXiuSsuVGbmbJ6NG2FQiNGvcY67yYASchtZykqEfTyOwWdXmts5FXi4nht0Mk32O5LO0gsO
XfXn5i6LP1bfk4GRc2U4BFUxI62yZ3TwGsWL630kGS9tjoBokmfFULb7TX0I90g7WGdid0FMv1Y6
W7PD25Ze8DTpbLd8lbq43iwMMi02EbXGMnprZbV3IzSMI4Qv0ZMHCwk1RX2KMNbazFa8YaqEWSbG
xoP9zyo2QWUdAoPUQfS8o8eVKrr15IbHmGlTODinMa02HvvUygBoRg6qFzCSdIZtwhU8QMR1kpEk
EP5au9jwj6I274ZoeBzZxmUuDwvm55wEzzFOD/TMpBeR5dRLVtbXKOG8nJ2Lcqq9QL5hhKjmKTF8
EW+lmW951WSOF9uyoVYe6l2ReJtZZghfxHulYJ3UI8HhkO/kbhrcS9Tg1SpjNiCLAIKVTPQSQbWQ
KUI9xr4D6g/Kg3UVJRtdX904JZWRVLsYzY3axjNbPuzKoYvCDoFvRgNtmga0wXRr8VtIRp5wOzzV
xb2SxRkLNMiR2th6c/DKvzpA9yRUFM+pt5pNVAEWXBALIladwr4m5gpSiOtAhQOEkANkmi30wCMH
MPLIjIVRObBqw4JTZRu4RasWLpi7jJ51vS4pcajNYn0eSYBJiuGi1bzJUXkUCeS7iO1/L9aDnjbD
EB4NJkBocwVwqYafNw7+XoHwdLNuJycfqCcrdtu875ilzWG+CVYN+SVO6GwMOW2mgHx1umwPSCUN
zsathv00YHtBkaEDte1BR5pIXZVvIV6aceHceR7KdXbfJai3SMtdzSSIkcUkXxKRHPNa7ulLOrNc
+x3Rb4Z/a9tgbTKYpE7nF0EVfE2S/Ti3x1iS/7majbNHQ+dRVqUsHydmIAHgH5NaMiI4/XdgEuSg
OBkWi/Kfkb6ZFVOndFwP+GJTn/0QRsVAYYfrv2qYNNU9ZFrJDs72VuWyok47hMXsd4loi9ObXxNQ
/KFY7k84Rf3u3unePLZEZXhovafU/XaMj56ePzWpZsRjk14TvLuY80+uSLf2YxzdRWXKlnDueU3t
pXKNZ5U0B+Yz5SYlibpo1d3SGlbVvA7w64yEpJRPNkCZfpsl9z1IhUy9W+NzI7787M7uf91iP6o3
09gm9rMkwbPYpeZD03zn8rCM3adyOJh0crZxToY1CPNQvIYQg+tHt0s3Ockqov5O2ZkpjeBOfnbi
vJiOInDpKEBN+VUMKMKfAjYaLirD0FkkJ9FKd+Um8Aldf49tdzUwykvZzQ3ut7l4MzEwbZ28OyoD
35yioHwNzJfWECv+B+A9rAh35wRolrAluI91gQcxP3mC7AXUcbSBHvRJShJP4BA0W8KLSApviDBm
C7b8mDzHPOFPrCcDGoxl4r1XCv253ZOzfrWDhymBsU9xqYF940BkA4EUy/Tyn47duLDbg+YINVKX
1bzaZmwje7xGxqUVaPwGfYwaUlgS2AZRxAAX7j6syBIyRmPpdYN/zxlZh3kvBfdhG3Ts39udKObd
GNibYTTRpo7bqmqvhv0Rckz7DF7BlKtgWNlBgvqr3QW1ve29cG2Haiu0s+5Tue2rGk32hz3RlsDF
CYJLq15CK/43Bw9Z6SPV96F8jtsG74EpQw5VG99D9q07DG8pL59V3thSB4JWdwbCfIilzu7L1Hlg
NGxOGW/4Umpg9yBjbwgITkFFXCMjZZMLbhJWPdkkNNYFOpc8nnZ5yNA+ei+QOyXIKiLnzUIrjMqq
Jv1srsv9pAPwKO5mTOEzobZQM/mO00hgO+J7zK5VTbYZiRrk9OYWoq0Cwzqbq5I1fMDx2JtMpjUq
lL+RCnQg9Wg5TxK41SO7X/xvy5q96Sdu4VfNhqiQrFncedNO4WqsWmL/MFLy4jRmi46MyYyts0LR
Yp2sjEeZ8tpYxRZ/gauOVnSXqtcqQf2GkYPyThunvgcn9FOxISstjDf5n6UpvcX73HWEJ0VrlGbL
QLXa9o3/z6EDn0ei6wy1r/x5w51FLtBZw+32SBqtou7cDPIkWywWVrdTBGdMOehQpxIsN9jDZOc+
jUmC6nougfke5Nw7UpCcqbM7WcdSFHeW394rXjgdcZPQ6/lu+5A5zueU13cVULBZ3DsCNozPo/HP
qvFFLBe9mxnbueOaaRmVNOMlG7pd1ZGrlIlLFMTXuhevi/PIVogcrUSdZMZDYVbYQoioty7LEyAS
a99P5g/53XdhGYEzk/vGnHjQNIwvD8yaungC6l1ZH4fZe5iduzCIv+a0vIYMpnKjfWNex+S5hMSv
QUqE3Q/Ixli316x0UFAAnOOnGmL6XgaDne4uaQBfKVl4Ac0lIr46ewk6IFsBuuXsJQ+SjY8tKk3G
165swZxQrQy3DGhLaziHbGJHjiIKWRXmwnTallF7b8UVIvWsPfEAnXvhoTNxONOQJLviXSDEWGwG
RvNu+uyu3AHS7XwSVXpgkIoCC9F60Dwoj17T5QabmuauoRFVCVl2XnbrnQZxRmT/tLLeulH05kTu
ayiGp5BdXGA+EwDwlPEmTQaorYB52j+1szzOFUnzSMDr94CmQTtMyTLv5E74wJJ0Zza86rK5uGL5
HlB2FuK5DBDDiOklMIhzGS3apkplb/6c7KRDZew5f0NUHsys3opBbZshfBpL/5Ufe02d6GKjiIpq
xIID2k0jg1WXU+x73nAfBNj0Okp5Nl6PjWo5dVD9RhgOmwryIlLu2P6OW5LDGnKDfONcZXIrq0cY
/mtJHkTKw5aw52zr9uxDxaJTX7Zm1VOEenxii2Z3NV7iJ3seH+YEqxh2PqNBRb7gTWPC5BEQMYxP
MmAnrCh7bjhhqbuyn29I4ajPpzu++WgTbyZ254zxJmvLzUSKfOfSzM3+NUVAYVoJONf0Dh/1VgJU
9IprHuU7nOVGNN00IoUkdrZoXFn0kisfNs8zY/wuIvrSss5TGty5mklcx5S4PIUzgeEDDFPoih5Y
UW9E+GNzLNb210wzJzBnhYP515jZRgzuPunt05TaL1lkbt3OPVQVW08yWgH9ozzY5ip6Flpf0EH8
RaWztmN90HDj/WHb83XriVCH0Z7p+FCjFInRZiWki6VWtp1d/RVruR38JyR+677OLg21jSrPU1Cw
IGLhwVQWZvnBx8o1uRHj0Pyh7MkmqMOXaSyMNQXJ/eCdRSCIjFeAfwRNG9Mr0+somcmSRhdtj/lF
Ju3jWO6JkYUjOYbGJS+AhNoIUr6kHPc2z++c4zQEvqHYGkuicVMu+2JG4jKLcz1gi+tMhLzuCR/2
m9v5f+OfT7CpJZlHOXdsRgX0CyZ8K0feN4P3NC32Te3+LtM1Kw1PFvuFOq4f6tk/m6F5Kc0JK+a0
0yMgLo9k7LJ/WMQDNV3VYMwwoYsHWUDXK0BSOdLY2l67F1X7EA1AGTBniyDTW5qRfy3AABGFQAp9
qIz2VoMmEFN/Aifc+fO6d+Rb2WAFDdnflGm7YiaB8m3eyEtRILuW1KsR5gR8K6mDLkpX1wClmspR
G6AttG9u32xHMg+4rVj3Jd4qld2xZwcNw15MKdiagNBzXBxpwEa8C5+6mi4i6YZ1nU/nkZUQie+f
tSYnrj3JIt+7QXu2x/6Q2dCZmVn2bnJuYqSZHWHu8q4e8eidRYw+qWB/NbgE5FQHbUD15dIxFKof
jzm+tlbkqef4+kouQTIPKtYFutOX8DVDsJhM312Vb6spWIGSs0e9z+dym6KdmpRD1JWELWCDmbBW
feNtTbPfVuDXS5cPPmfXFbY700H8Uo7rHAJ/Pu5oJg8tqbuaGb9HzHdLR44P81wTTGXSldUYFsr0
3Qed2GIAAmMqP2oJxf1mJCWdFNoIgSI5itd8xFuVeUz/8nW4GCdR/NWtBrfwPpLNEK6Jng/w62ko
tROY8aXqrhhskhw10Ii6TBXchbiAq04xJ7EXyRoi7PpTN6iykG8pmlqbdNZC4dioYDvOjMHYzCsM
toLmKCe/eo5xUPfJ9s234eqYXNg6gHlTYx1EvopIkpqByJTvvjkXLLpl/DElX+1865cRUQ7G0MPo
A8+P3+ZnYXTrkiKXqwuXXsm+sdxKG1undzJZQ6lGMp9h4G66qLOfLRXvDfFoeST1NUpD06ZAjG1B
yk5nkfucL2GDRDSU3YwPIaADEw6sr8qo+kPR4ugLFDIgtwNi7cHaH8ub38h47djU6/FbPntfdqLf
M5Awa2GqtT9j+NVWzc9Pog/bSii9CnGvGjJ+fJmiKJXwTwaDVwv4yEoRc7SO9ejVQM5yybCmBDRX
81soU5cy0EeQXZgpJJq8uohaP7SQIKNaIdrtCn+r9dkIucIsZ5QrP0flaRCo2s/LViXjSxY78FJm
JattQfyInQlrr8CdBHXFqSYQfcsUHWbiFAn7YsrO0RXx3uPyIQ2VYhLCbxilxC0irRq9wWe0na5b
P2zPJeZCy3dI7sTKbPjOVz34oFpHghzD7Fn4ZFYYafcNtG/dZ942FdZGWpiVGTCtJA1CoZANeD9e
v8BBlDrzJC0UZA+gbRXurRgeF/Uv1mYy6WWAGFZ9aL+4TyvjOXVcQDsRPX95jgd9Ttx6nw0VVbSH
kKCdp7PEvxVn/YE3VmyTnJrHGR+k9q9JEULosMIeFF1yDeL40Rf5Js3x6s+eTauuTdYliAPw/AOa
RAg4GMgZhCQsblzQowQPKA9+SKT8Q4Sn2RI4Nmot7/IUHJYGZW8SuDFYjK0tN0YVuPyhKBJWpj6A
gmjkDjER9bqJPDYda9W4ulqj+2d7jyRyAGc0XKJ/oofZhDueeG89MbaWB92fV55ctZXDYxo/x5zI
BDbJ5a5wIKPZMV+SqH62kwobijvunIyHy26Hk+H39i4oTkon+Snvwp30GSPnPj1WlJnDfsyjc12B
XlEqRDa+ltybqzGC85mYQPGLjECwOcu2YooBfSgb8HvYb3SDT1EyqV7Zk9PtGp6iekk8cpuvqPPT
TRTPiwY936fuQq+B/jha87yeZjya3qJyIpdLdGrY6sIYN7Iaf4Y6/9YWkRyeaGnRmeJbjOnN5KUh
9fuQzZJArsz+DcFS1h7L6i5kZ2u3+dGsEYn5zA9rWd+JtGap3kHDVSmArtTX0MJwUkgWAiv7lRL6
J9IlDpZ0Rt4gPosBifZQrZOC2VsTud9tVQ2bBiSk6fI2dfC1BkglYiZzMSeeos0zC+5NinY0YP/u
Je+4k59nv7Mwquf0TwShmTNr7kmE7y5CgHKOvpscRWtqk1SXIN4O8vxW9Ym3t1V4LkoWaR7wrHoC
vNj43j5kxbLuCxo623GuJoQ5dn07QbZo5QPWZ4w27ytt/qLcmLPnekY4NEXgF0c129TD80UOzHTa
fsBdK6iFiBTK1aebwWgdwufegpkbs94UJSLLXkSbMSbUw+C5d7T3lVj9KWlIIihmlyhFjBNW/TeE
4d8kmAeM1AWqQjxXp7SlKAeKSMFK9i8trdbaN5HjB+ZHyLRnHJH0JJa1dqZFTW1hXFZ2cKxtcOfC
8N8DuHk9RJrWuaaSZsJ2w1/OmpwLi0FF++TiNRH99CPs2gBtQrwg1CzLBxXBBZaF5sxGJKMmCV6G
liejGD8SD5txMpMLKxz/rqyeU8ZTXtILJN98HI7P+M/YlVTF/6TvrewyAsRvEi1sNISsCaMIzxE2
NRuinFxYbHOZs/LJhlsf1BsXmFWYGzRsaKe7yKKyKTXe275CU9HWVAtPQVqefAfQdUsMd5IqUDY9
6tmw9NEiDduxcFhoTgngidk+jxK6hVXF967zrmxwAGEIcjRcdN2S2AgICQkoauHwbtQQMHx/fNJ2
dbYdy1zXM2GmbLdaH4qNxQpY0vRnWf3GmvY+lyVQ4NA4WCC1g845lbzjnJzMnNosvPZ8eWB+QmU1
bBwcbluvZ389hlTwnsH+rFB3luHMRKo81v+/E7WTbKzGPqYdc6O2ISyt04g8XOOhRlaXUXYxP8Wz
0OXYu0Z6G1+6HXrQp5oZQ4Z4BgtbR9CLi/dwqPG+L5VQqt3XoEXcGfQHEVX4TpG/NxFTL9Hop0xg
9mktipW8mWEygetBdCWc8t2JI7ZoY4SpLlW0UQ3UL0KHplkfbNXa68LgZK9x1blTSCI2oxejQHoz
yI+kRaQ4mgWretep0YDc9TOBIJYMGMsbEOeQIEc9LkQTWvfyPhJCv/ZQgbVe89Si94GzxGbJCcpb
ETZswWwGdPFD45u/LAeusmkIWAy2RPsi3g+GHD0oLjrP43T3BcrB0I/2ik1O2ZJDluZEO6imO/Jc
YlaMMaS1C1FntKBgwAWckgJ1cx/INQqAl8zUZ6FdsEVEgnBWHx3EvzRrt4LHlO1YuooVWR9VazYb
0yRmWKsftye1YLJqej5wvGzf6lXDvLg23D1PHJuyka96OIIh79n7Z0nE2gFDk1UamzL1+fuOQMOH
7q2eiDMKmm9ktUxWWziOKaTcuExfe4spreHhMXTpn/woRNLLbKjn8WFG8+RkRbbuMb9SgJerYcBY
FCRdxDZCXMGIlr4yV24TZAQUM1csyKZFsYiSOmFQX1sV8ZYiACAx9xs8hlOYm2vd/bhFSBHo9DeX
U6pu4dh07HncxrkWiPx7uwBUPvXeZtIlLAT5GI3+EjA+Qxvo2VZnSDbi1rwlNpWRI4YUITTKvA5F
LXX3vLEKfcM4lzoJ1AcverSr1uEgQ76Uxv7J69j+hqzGujltVnxJMWX3l8RkpG25Lr5tywWzlR2J
YcBsyEKrN9q70XJ/wpn9Q+/+GlNrsm8dmf5njMkcz91X2SEfIMjr9rsyEKjMwcLYp1PpzBvi15k9
oBtkO8OTbxQMUOMU30QnJyzXUC8inQKGe8iZpiq4qOYxM+slAwQwVNzhGxr68bmCPeCkbLpxkRM7
ZCXz6mnWaYbnM8RG6CCjdVX84ko72ns2M0vVB94uaTOWWj0eiKB2DiFX6tmAGpflybtduA9TYxJ3
Xf/ELVemkVr8N/SXKiuXb9oMdUS9VIWYzk3xEJUhn4bJnKYbYav5EqIULWsflZirrIiITGwSpmIh
MheKeSAozLGMiPWFKyCmmuOA2Ew5M2BL29NgOS9tmAPicfD2qsIsllqR7w0b+KRrK/yLI570qfzw
kyWEMWfPYOGhgLjLON2MnmyremPvMnmUc0YCh6dvXAaK4WMm7RDXgHi2QuaddTpe4l4SKxPazqYf
0ru00YytpLq30hEvFnVXpNg7ZE0LPKPrCIJhPl2ZH2RRqFXpWRXP5Yiramh+MC+ijp2xGpmhvUn9
WB/DzHustP4s+5RJG+q9XYusoe88urLRe/B9JMRDWWKLog0JMil2YUcFZzJtqzjUnZIMX51Ey2zD
IHxVy+UaBXw3BurV7eIf39bT1mzOc4pFqKNQ/uexYKbDATSlXZ5IhgF5RzPZ6Dtjru5Hw8fdaqdy
bSUEsoXQRVo6xCTMmRENmJrslglDGqDBnY6erUnsEQHzFmnepyYFvB3BWy1ooJsMdSTmwFAVrPai
bk8azjq1DUgugr63s4hVHpJVhUx7JUb7a7Q71qQYDYKZNtNI7E3V9kdw7Z9WHGC0blhBpUXAfJgL
BeuQY9N+6kUK15A94ESVCTzQew4d9N0qlv9kK7EEVnO+toxN4U+3Pv4y6vy9MOp3nTAsCAOcLKVq
bzKOMLdpPv6odV6E+5wU0L2hvRIX6HMeDXojUutvpnTlMeZGSIxmFZN2qkcYhqm2A6Q0+S5T5T5v
W0iHuAywfpYGHjgzENuJLGksj//aGPpGeFcNDdxW2JzL3x9KykRkhoR2nIclGE87TMpThHlr0NJh
AM23rYxDsigt4kWbHIe4ddylvp6ZKleLwb1r2w8i1799NEzmLE+iz9ZD5zbo1ShGGK+su54IS1lS
IU+DuI4RC3JS3JkdfDuuFMC1eHV58OXlI7GEE6GUsUICxEASLgbRtmopeZkjsmQid8AX9620P1BS
flVzffXMbpswX1plw6Nh94s6sgUNWL4VIwiDmL1WG83IBrKlDxwxSNuCvG4NM0XpXQe4AXVJO4Cb
zBOcJN6wDSJYHpMyiA3vWMD6oJY660yS2wCisk5o/eKeFtqKWRe3iYa2JpCaOAcrqXycKEW+KQze
Xj/B15xKZy8MbpFhsEbSZ6O97CSCa9PGJyXldq5wxiH6uo158RWXzJvmhiUJksk3WbZYzpydMSaE
fcqAlQczR1WE+///Oa2iDTHPT2VuPtuR9cwG4xuD+qlzqawtm7YwL/7vkvZxXPA2s4vsl3x3C0al
mfxFnXff1teEQQGAGr5k09zfamP+LWxUMSYWxTB9GQd6H6fRL6WNo7ugLGtndkHpo1U7pANmHyXJ
jrIu18EME6BgQtDlLpqSwN1piLI5//V/3vKTbQM6lMltMrENIRxjZli0kFbSdF0Jg/7WGnbSIGbA
trHgJQGaA9PktOLfYl711cbOd46aVan4FucB5NqrO+DjdLzMWwcusrtS4Z6skBlycbH8ZdnJUdB0
MlrXcfvhYS8rYvzDtY0sM/b676EyXtogiXflWxcmI9lrZ7wAn14802K2QFpq1gZxyQgqigeYikH6
S4qHtahmLEXvwwz9lZ51nyKAROKUOpR/q67D2glA4+T0fbQB8AoWyHcIiDdLknvP2Al/ex0/Ksc8
6rTD3E0BU7rQCqyudXAiIxpKxyDa5B5XS7zRHqmXPmaEKgz2dUDjUg0y37guF7e/fKW0+4xv994K
h3ad93xmgdQvdo+AbPa/TcO12G5BHOescqcPHeEldbHrrSLNj+T2yUBB5Rc7pbmcOpGf6kHf8uAl
j5xjWhSrDJ3a5CXcdmPGGBBTeMkONCvKaTPXdOLZWP11jX8T0b4J7Qde0SmNMCiOHsI2CMXMr9W2
nEZKj44RzZCKX5s00lCz35uD8qiCaZlCgkMzen9v+4ij0gFq+kwx2NnRuPZDimS7p9iOo5B91Liu
4Zo6vndrBgeaqu2Ua26kkfW+xR6Tq4u9Hmdu208rm5fEfDiKNkTRP7smQ0x2nS8RNB+iUCb2HIuS
z81uWjIcacZyYD/dBKu8V3zj9WSsa3r2uRIh8oXhxzI465roP8bObDluJNuyv1KWz426cMAdDrTd
qgcy5gjOpCTqBUZRFOZ5xtf3QmRWlUSVSW2ZBmMMFGMAfDhn77XZDI3ztHNKkI+15mzrSnb+0qHF
2YVHlbL2GCO3ugjMtOTdLyswsSlD44PpsQ7Mw5KtjLB3rRoWSgeqDp94Gloz8SWVZZzLovg214g5
skywmVfNo5MgJ0IwsCtG+8pjUMcxySdT+Xxyjp1i9cvWM/EtIEQHCJ2lS+E8BeOTURGtqsjdljAw
xxLnVKo2IzQHOzRvc4lQvPQNeEkjYZVdCyelhCVbmvReWjWtx5q0WNaCIsrXOix9hIWf0+ZpViz7
k8TGMWcBPbCxrOIG5VpT9FDzDKh+A0UjrwsEC1zTpSwOYiTkuQ3QHhmN3rO1XgUZp2MqqYUMMbyi
MKBiNLR0iyjF4YlYkG+Bi4Axn4YPrqX1oWSzr2Pq05TI4xmlq4OVvuny+KrpjfuWcWybjNWLXdFu
E5p/VzldcRxp5zexzfdlFqxYxfQQ6KLYe6M+Vl2xCKxv8sLUh4gG5qUqxHEKGavKMKh3rA93Rk0m
dJBT5DV9g60CKVBpAJ1WTVJv5obhy07HZ89E2+roKrzwCtelgI8NDeHvWsVcHpEF7bjoYHcMnJm0
vMwbeAfxaswxnNUeERbF8HUuWeq1fnXbGZiaEtqahUvWY0HcTJ6gx4u6tjnITt25U1885IjRaOJ3
tLCu2etA1jfBIfshLo92y4g/rc2cULG5fKa2xTLLdqnZsESfZmyeZoqfkQmf6ML6AsUN32j5QBnK
ZT/rPitfXKuJ3wqVYKNc68sCkcIl9pkdJUkcrZs+JDRjNKsOWQnForkc0XEpUi0TNuhjGO4s5QDo
E+ZzE9oGyoLuMPv1W75oF+K9jtlp5imoXx0toM6BVZJ94RcWq5nJh0pQ9mufq9JO9onDbdeCJQ6T
o16j52f8Iku0SuRHgVKzM7jMzEhN9Gu7b9RzZjRcYB8ZanNE0V52asnWdQexycpi12b217mYiQXM
GOE9Yx0k+t7MSHGR44JqDM3XoQWUVAz21SCQ+4r8zQ/K4XIc4SPbmA4tQI9KRDR+JsSwITviShQp
WbfltlQu0tikoemZR8cUDAgYZRw1pdaPShXVNpHjCk5JsGtYISMY8b4lXGnrOXi24zrfBX2yvGS2
yWy17srApjU6yHhbtDb54AQ8IO0yrFUTZuTU2ka2sx3EblU7ppclADaXsjHJviyVJ/cVY1XeC6g5
bvrKWQUibO4Z+/P5cgok8HmFCS5gtyeGAcV9k3HRNwwudYOCnyubKKAev8fIhtlQI0pbNiswrNG4
+RnojoRqyoVbs4ax84lAgDBpsH2XGz9pP5sde6OoDz/MYV/vImK5FLWTRlOkjfzyKsNHF1bIZIMZ
WcE0TcPlUJGYkxiP6Uj1xm0qe8fcQz9Q5OuA6PA6i+erSApc88F8gPeyxk1BLmruvcbuh7GCQO2Y
aDfKILkNov4xm1woVoVF+wU1b64Zl+Z8kWem2Usp6qs+oiMjMk6byorBoeR3YYqm3fIWK31oP7VO
vB3t6UOXO6+ZYL/kJygy5UjPHhZTR1jNEHNi0gPJZrB1imZuiGQA9dM304eUntkksGgkHZ43Lla7
LlrFNOq2gffMkNleCrZeWGkoTnV5cum59bMamb9txVDfCOdT2JriWGn0eFaDYj6yXpirNqME4Kkk
DIEkLNFSIZlLjfC5Clh5Jf3GdptiVXirQSGfdNjGFjULbcJxXWYybyD+JoS+FQBXNGr6BaELvH2Z
W3DEbCRtfJJQj1HaTbuZXdglz96rHBFmxngC20N9Q4aY9oBYhhwl+NiiX56eKsfvtjHX6oXbVftE
+dQCPXa/uCVvc+08idRp12pO6DmGch0GcGM6g/BVjXC9DeZ47cHnGEMf/KMj6e4F3X2SokLFgjEW
E1RM/XW0KcE2XrGpFaaNKfAfx1CRtJQy0cgufCutRlGvNA5D4BNDH2OQIdYwrH1m64niRzISvWmx
soZWz1au7ig7evdWxrbUb1M+/RClT+9M1bYaT76nB2Z0EwS+dAliy9x1Vy1dvDr1t9NM4WzK8VS4
SVbtfHPdF9PV5OHpK3K5d6xu2AM6uenND+2ck4Le5wjxCyYQzFiUAHSxARWkSq6omqDOhnAqkAev
IwDbKq2+0WCM13Zg7NRgwQD2qK2yH5I79g44sykWR5G60w3khRITAP569JTTTSgr54CKst/PU/0W
o/qAZZoaq2lgbxeKJyqwNQrLlhGBtXDfKrIMzZU/RSReOOG6HFr06+QQ24b2eU56Oxdtv4lQdmvA
Ta3H54l4jEiLIV/bofiYhWW+putoaMcjyK+5H4lYayDMkIpBMrZGhTqn7VvEqucgdH9nkNKxqlPv
U+L7X4Kmjk92S1ZEoEN/HxklBBSEcqkkEA0/HSq+ghE+tKh9OiLYzGlBaahng96kr2gXwJNaFvgG
OVY7x/W+JoOzj7kcGZeam4Gsms5MwXka6OhpcehV5x0zyd+wXHUMXagmaopsOowa6JFhgn+ba2Md
ZsmjO1nA6ieQ1EX4WvfI+vKkBzvG1Z6aygMiPu6d+hjKIbgdZ9zZM6tZhHgp8xQ5QUFCvznACZMV
+Y0czGw1hhQuffwAh3ps8Q8yg1lUsrDyTUATUK8NMBK2ugfq3ZZyp90+WykUXKmE/2BZPtChnCI1
tQlHQ2l1yhpTKQ1RHFHJsyNYRMjOGlaObsaNnRWf6tdo9raBjYelwaXb9+U6m+5nL4rWLsLylcWn
6SYwFYKIvLggj1ZziXyJCfmF6/6F4LCEVfX4NklJfpOBP2imv+wJozyFBotUAyJEQgMosebrvNar
9rVOlb1RTvMo4/w04++cO1rr2JnoD5IsJr8IbKJrt0mgchvj/TRfuQ37xaKagd+liJlG9NYCAGMR
CPvBY1cvQ0IdVKxOSccGM5LDVWtAxLUXSfakkFGzrWzJeGat2CFpo4SprcuFG2JYX7Olso1RD8xO
+iXGDY7YARwdE/+iPEYpGqLN9FqqMHmM/KpxbGfHTiP0cHd5TTUfGOV3saalSn2UipjK7xrLvqpm
m+XngBJj2cOkKDCxyLGVLyprXoWwVKUYb/FePUulC8bAEG+5KiHf1WgGB9juHh9M0fT7zBcT1/Rt
2iF5nw0MNK0v4ab6yNRbYKaLTMyMax9Y4LipEqdFQBoe0LiCc/YLCurCxTUw1ODeUXB7AWE9Esl7
5/O5ZSLJccrXMENjAXoRkmCiGB5QzBFGExXNJq4ZPoa5oTLhZgwXPv1PfHYbu0Y/VVVUPNuQhShs
WoSfbKPLcSA/EJWYFnWwncr2KakgNGH37FdZzU9DYz3V9E3CpsnXvc6vDYBxqzpeV0jUVsiqI8QW
TEeRlzUnM9yQPxyceujSjFw1isYOSlpNaceItmXA6OM52bCLw/ZG9pphKndQTjruox9kiNhbSiNd
BbZlqsdTYul555g0d3EiGxd//O1//vm///M6/t/grbgtUhqNefPP/+X2K2bCOgqQHf5485+PRcb/
59/593PePeUqeq2LpvjW/vJZ27fi+iV7a94/aXk1//6X+et/vbrVS/vyw401M0k73XVv4Kvemi5t
z6+C97E88//3wb+9nf+Vx6l8+8cfr8vuYvnXgqjI//jrof3Xf/xhmeL8Qf35OS3//l8PLm/gH3/c
EhMclWWUvzU//dbbS9P+4w9hOX8nm9KTprCkEkJbf/xteDs/Ipy/e8qxTYdLQAlP2X/8jTmvDZe/
+nfXNk3pKTqe2lSm+8ffmqJbHpJ/l0ikbM/R0l4qIkL+8a93/8O3+J9v9W95h84tytvmH384/EPl
n1/28u6067muY+I8MCmguqZeXl35+nIf5QHPFv+nRH8XeW7XHBPW1wgeAstllnX94/mAAuBjqxtn
V8xYuUE4QuKJZL0/3ydmvPytjsmOLs32KYspewp3X9RPs535VxQTxg/27O/twXfvJsBCH0isNyL7
CTwq5UONsi+a4AnABm4WrW/rx/mDFRjH2ERzYIju1QHHd+2MdnWKEKR3tm9gGLL69JCEE2anRYMU
R6n5ksIEcwKrfBZsz6ICojp+BvJ7Bre5D+IJ8qMAGZVWY/gAT0U1KDDPN6LRFWtak/X6fPN88Fme
AuJDqq2Cq85P5NqvZAFmuwsfzgca+Rh7nEvLCtz9OITh4bsT6K+v6PuvRKifvxKtHCGUZilqUhH4
8StZhmizN8i2ynuZ1ReTyoiLJH8hgV/jh9Ffh6XWDTCnJ0DS8xqxzSjn3ibLQSQ2zkHx9JuXZf78
slxpeq60hcNJKZcz6bszhYJoMMV+UR/rqIfZ2uHCayvgGB1dKXo6jXubUsNkEvDbPRBUZx2WRt6v
f/Mq5H95FZz5wrYcy/GkXB7/7lXYEN7qRvTVEc9EB26mtt7abEbOajqUVH3DaDaTnz9SeYcONZXj
B4Swl0WJqCntY2yY4xLW1Kg/R8cfBsfvvzP3p8vIMy1buFxIbN2FFO++M0OmThywlTgmi3RMZMGN
RAX+lHcy3OPFBdHuWclnt6G0mNjkwpvkmQ8lNtUhMu8xor415mS/WA6telsvqBX7qaLsuE0rOn62
av+66UYVN0PTeupbREU11tayq7xPEiAr7ysNrwKvG58y1jbn++OGTQsNrXFtza5LCNfw1uZEOLVm
a90hEXoqVed+EqEmTqJ3UUCpsihXtJ5DOtx2fnLSRbVXaWCHCbvj8301CzE0CMZzNdbqoW5NWnyi
uTMKQz40dkyaiZrl1la2egjTZDwEJEDHMzknXSee3LLxLxBrxp8GtwLV2MAtGQPrOSji6pWAsauS
Nec3l2Ja6ocYL1JsCmzuaa6PapeqEIrKaDxAA2t3Gi3Ulj5x+lRTYObx7PVXTzBS6ne/Phkt7b0/
G+FA2Mvo7Vom6yKLueL7s1EmxqxZH8RHwm3cKwkh6uQO4eeQC/IefbWD07P5alu1A1vgXwcf5MGO
/SolXBK3b2XXlut3P6Ep/f6+MqdtM7my2MWJzh5xofq1V19FVbsEyCA5L+cYNwM4zZvRKioWyNKE
yRbGB6sY/n1f80gwWx4b5mfd4+UrOm84RX2bXIOrMC5VZASvjkv2pzO9Zrk3I9zrA5Su8yvagVhu
9ETzK9Zu+NQm9mo0p+abMqYbRdf2mcIIDI6a5gKVP5KS4Qic8gBv1PkgrAEm8tJqGRMgA/Lfj56f
ByESK5uds0d2wgayhbfgsvIcM6i37oU/P0qqtze+BVIOOFkmDpHP3krYRnM/g/SOJ1ohmWVdYhxd
+8ZUd6vcRlMVVt60bdzexdAYZn/ONUNIpWOY3fa6t02xzU1K8NlkuqwTi/oOPZa1YZ1LbFVcYJ2X
MX6pGdutEzh0WKlrP+Y+M41InP5FDg3cSJuGbxKSgUJTtm8JpOvKOqT1RkvlZMPY9EN0N+mQB6fz
4Xy/57jZ0aNP5QjD3LAjCu5Ni7QuqzXr56bMHqYmhCom0GLXZvgctOkrS8fpZrYbXL8VxYRBzh7W
2/PN5REUMAUanBtVGYekmvTBliiONYiNVcGG8DrU7V+HUUQTqvnyCXUjYUiA4+l7LE9BaJCeBPlK
5+dmy13/+dUhCDwqFBb0/UHgdDQQ5jnWAsTRiDiS6SM6A7b+qUuJht7EN12lt2yIpyvhZyMr0iK7
HKSTf6o96iUmvbEvPQ5YUq8kVeyCoGioMf14iFRifmzcCeglG87bgsXPRcPi/aqsQu9+YaUMAj0Z
7Qh1EWLj2vd2qB7YyMhd5KDrkkarHs7PTe1jac7lnr0pIm/ftmAWlNo6uGN4EZMc6YMgbytbPGp1
3XDuPAVubD02MEWWRwJVnR8po5gbfz1SLzd++B10Jj4i9ibZTFVpLtk4fx3mYMph9jsP57v+8+Bk
SYp/5ztNkkKmlGkEVUl0SmO4VbOYxS5xzGgnQ0/eF2helt5I/5WCI9XL2ngx8gogPAGnhyYR5n1q
1dYpNrvH3jHyU5fSpOldm+twdpsr5RX+9aD55EvUcF/MNjjmVQAZsSf+rshtZ5uJfvwQR9Px/ARh
OAgSai+88f1WoTtWewGDvWFpR5MD37XtaMa2vhhum4UlFHY6/OKN7QcumuyROs+jasMS4oIHIG6K
X6YOqZMFVfjAEBM/ZksRc7m/WTDQnmeNu98Mxf9lJHak49kWKm7TY1n940hct4PTVU0bc1rZn2gu
f+kN3/kKdWJLIZ2sFy8oVj4MZYsErNCvrUMcmu51H+RIKwKdvrhIElCo2F+Bs7DxNqvmcRhqfxMn
ywzqpNM1N71Vk2OPdzj5bpQekP2IXsBF9xzM8dx3PlCWnH+zvLB+Wnt5LM6ZYITNDmJZFP747qY5
Qlc0TdVxiJZSDDm8kDAehmTu3rRDO1eloQns0HQ3iTMqZMUgA8MgFKfzIalt85SICsuq021yCfY5
nNLwueyfKeVMn42yef311yGWj/uHbQV1U5tJzGFH4Vi2XN7Qd8u0MgjMyZis7FhCYqA/RVvYDMuP
Zs9uG3H59BWHOtYdeUch6C5FOflIhx81Y11sS0/F9+dD1oynQaO//fWLc/7LueK5lqdNyWdqs//5
8cVNjt+ag1/kR1lppBBdICk+cKD7yLrfzYAdivqv+wa63Pu0mNAMLU85P0BDvL9lq3++xwkdUkVr
wG1TqPV1UvTy4BsLOTJ1r+3lkNNdoH8j6s9mmYZ7Px5cCIc89/wUBGViM05I95zJAfE6JzSWpBk+
THYRPmQRfPKsqW9T2w0e8nwOtpUV5iuIKQgmmlCFp77roiO96psgcGA0evE+lg4DnRmaO9RtydrI
VLfVbe9fJwgV9lYqno0w6ehmgzvIu/3UM8L8ufex++EUOPI+9V37ekShdh04KeqIutOQLbu71pLy
s584Ak6zyJ6WrdYqi42rX39B1k9nD2sqh/+kzYUstM3G+PuzJx37Rg3VUnRO6+4Y3JeIC1B5Vi5N
Er/96gi1liWOgZHGy8armxwNkhu8ctpbNP85fQoN9LCxrOy6wiUPw6Cx9vNINXVwD9qYzeesJZjH
k2269kR9JGI6XDNr4cYubW/z63dj/7RlWS5aqS2WFFLb2ns3NCW2b/p4JIaTpejiymj0nwIq3NA1
EutrRAFZziVjqwyCRZsoTrFm8TXMXDdGDcLEzpa8nqZ9QKj7rZ4GeQVVh/jfEUlViXH6KgFrcxW4
1h2GT+hmNFo/5ebngrLdx7E29XGe8oG4F9/5xELoQrledtOGdnurIWackLYf4II+//o9i58useU9
a6mF9oDaafluYRxgSXFrNGGnNgBoEacGnHEk7IGca8rzzXNhzMYqSEdQX8VcntoxPOjSAgtrJXRy
Pfdl6quvja/SK4ZpQPfWeJx511e26KzLX79WS78fqyS9Utuh1ELFhZX8u8FVzUiBloL1yXDua9O1
njyk5bPX9yvPY3pAAUuIGZABHFavNmTj2yaZvUclqWxzmkanoEuGiz5EkGnodL6JY1o0iOkwvyw3
zwe3yby9YXCe5p0RXeUd0WDTLKKrIQ5tpPjffv2W7J9KCLwlh9I9nz+fvvhpvvCiJgmbtjjJKYfl
wDl0OSceCc3aSHeFk8dYsen4n0pkvFFvblOX4JTzAY/zXz+db1rWx6ApWb6x96vy21x40AJYy+E9
9WNAviQqHSQyFdqlkFl1X9QPlS6TW2fwIegLF2qGsaCAMWLsyqoAWWtg7GGBjlpAO2lw2fxuIbCc
WT/MPBLpt1Zcacri4LwrEJg2O4AGBd5JQq+NYrVK0qSiyQ8UJQMti/otvx39stzVnneFBtu6CUsl
bjrHSVYaZdm6kEjbAmXWADcDIMqTkV0VGtiTES4b9ow1TRUQVvSbr2ypEPz4usHLLWVCKV1bue8L
Gzx3puLRp4SJAAZQodVgiVD+qolTLCEVJug5QGqQCETn+aDkddpWm5oT9G6kbTooHCjSCR/cpSri
Wxoa0lKximOn3OdK+ReISoJHazFdTS2uDQshx77N0gmIbesXRCdm8yH3F4+QoZ/6oo3gs9G2qSwn
HhZ4j/ubYVEug/i7N4zKgTUbcd0Cb9e7QR7yMUYjl6UrwRr7ea5pMmdx+FJO4wYF3IhLG2K7MSCU
ps10DuaqMooCFwOJUB7C/re0MO9zQjlcNBuXQ0YanW3E4SP42PYw4sNFvvhJzO39hPpmk5KzeCVc
BXOrCsqrOSuftA6bp9Ktp63ZxuNuXCwImQHKrCJV4NKZCAItyDbPWnFSgRGsgmX1O2caCoe0HKKe
qM0ZhvOMScv5TWXh5/GTM0CZwmZByzmszuur79ZPaNx8JxwIF/VauVdxN35A3lidmtCdL+zlZuZC
OB/iIVt1SZ1uRgEtEWF4u634rbXnpPe4l8kub5v0yiqtFDCrS3/w/KPf+r8ry4mfvk3XFI4wLQ3E
kUr2+ynbDpK2MON8Pg4jbpmogSoWx5N/F+swWrWwJJ9UCg5Zpe303A/jS+BE5tGIenYYphvfk4KG
zLG2p21ZF8n9+T4ryw6BlRpXGV/eIVHg8F1zxt+f2WRqFHYhd53li5vWyce9R2seIfj4ReVu8pFp
nNhm4SebXBHMdR6X0lxCJjXjZn++yfqV6FQL5n+c1iGFaXRiys/EvY/NyEPmcDdE2rwXAkWHEjS+
xqoi6rdj12hj4z5FAK0vRpetIshPQrzaFv2Gh30RkXGXwphrkM4LB7JiGRcO7vVGXJbDVN8JHalD
HalnryuLoztMBdG4/GREprWlBYA7vB+IH8ax7E1C0MWlSt7Y2Ctz4TxVXQztawDaoFsg/gK3FaVf
VV0lQ0A1KJoxE3cmVe540eMFWAVBIbnmiYWoedKGhtrUB+bKHibzNAdwTkd8jQjqWDLpDvaJFx8Y
t+vrDqHFyvQnY916ZbkNmlxdqnAERJu44/35YCTHaHDtu/ONvrPJY60JMEEdBtyAwJVbzKeHZXZ9
nCIT8A/ejnUTkLbz65HT+mnkdAkhYmlFvRxNj/d+xO/wjHewGMQxHv12bdfauKP08ZrMw4TLGwaz
RzX7WNBw25t6lo/0Ek/gIabPkwLx5OtOH0SQxydvSNGxO4Y+gv+gh4p8Lind4/me82FiefabYV/9
tPhwbVcoV1uKC0j9VFXn4+9UUIH1iZ0Wm2oa42IWJcRiNcI1aeY43HV2+dJyhuzNpSzMOQH9F8lr
ofHMt/gfkwwBt5fN3skJ8Rz7/V3OKX3RtHI6TrrpH23Vp2tm/nktiQ8Ihlw8+xAlvL7Td9Zsiete
pS+o2y6twYXSXhecbFCXo63HhYcdo3e2A6S8Nadqf6oUGRjCXMAtNHweu54/VSKmekMZrH2upKjy
SuJWUX1rq01P1VxMH7QJCqmc/E+jaYR7t0L41yWB8QlzG1btsnNvElmE92FlP4hC/m4/sSzgvptp
lhqtyYqAOdW0bZMtCo9/N5g2ZY5hUaDZUKEsHpxRjBtLzeyQMiAaWT+W9/GAV41b1W/Wlue6/7s/
TX+Pr5jhnM37+30wqnoni714Qqq/iEGEfIsz135gPTjtxPAtDhbiX1fVBwX3CEw2RrBIxndm1w/7
X18m6qcluevQTnSZ4kzBQtd99ymkFhboxfh80GReFV1Naq1U5dFL0/Sxl/rGI6Xts7HEE7U6orjH
Avd8P2ZoyGZ98YTzgRSH3hZHa7Sqlei9gn4969cGGy/0kkHfGQMHcr2+JKH6s09Bu3xY+2J2NzpO
c2x29P1aZQVbmEP4bPQwPYoe7leG8P/ifJP9m0GE4IwRsnLrU+N+talyfYitAY1LSo6TO9gO/ML2
MTGlcxeNRQ3v0f5KgBteFu8mWlZ4jP8c4mKRvefX57tCoTIsYx3AWRbPyOh52vnQIk7+9Wd9nu2+
+9rpqtK0ZfKWtsUWljX4j2ecpUZdKFmog+UUkO6cuPygGnYEaE3VVe2S7krf7yauPPDKdZHdJz0a
t7HBbSH9tLk5H4pCpOu+j+tt23f+kQVNtK5swnFCo/dgwDUNCWOmPe6Nypp25/qkFcDrmqwwBC1N
G7NtYbeG2rgt6iy4Ux6sOUYBTvnlpgez7tfv+t1ltrxpIUx6lq5nWVTh3r1piZZVJJITzE3QNrJO
7lfSGqpN2aIFD0sxXFcyJ5sO8Mdvlh/LDvrdxy1szcJfuq7wLHPZDn13gSfY6Ry7LoHnTjnBb4xL
91PfbvKKbYsz699cSbyn//L3qB4Jm3qqabHa+fHvqTAL/MbJvYPfV3CA2fAdRJewzzn/iMdeHs6H
JABJghCk3sZJlaEAEeJAR59wmM747MvYfAkMxCudMOZ9mk7JKXUCm+tmWV5IG8AU3moC70fjUS9e
EPQq6q0BFlgH4ZsI0BOh2pUPcR3PNLerYk8JuXwag09utvTCvcTd8RgR0ZnMtkogq/eYiC8ihI+3
rRvWx9TTJXEaqv6cAy3qppwW0JzhpDIm71pbYUfJ3QYMoKOIddX+/AS8XcZlOUln10LJk62vr4g1
Y3FQDuILtpeLOZnSz14Y78xa2M8TVgsTVssHT/svZdGMYMG6j209ktzdgFqY2GnsIuU8tbbu1wQo
4gpBM33Uui5oxAe3vDISjGErtO44fTILPz7UDpT/IE2mT14dwDFulXdybbAjtoyKVWVH4LwiOjJR
wibu3LP3sVjcqDFt7xwrox6UgQ6GxezdVaY33epIaGpEE0kBnvVYiGx6jA9yqUpiQQhuU2Mi9W55
qMdychFJApp+feW8nyaWS0dSGKIE4WI30vayxPnuBO4cUHnUeMnaEL11OWXeHYKeANI07AfMQcSS
2sQwifY2KuvnxOlgPy0VuqbOnn/9Sn4uvfFKPFiVqE8EHe33E5aPwQIDNJjw2oVs5Pv6ko12/KlW
/nOUGh2qeeFu/CrzbkK2jqnt+dvWkHIfV64PYMMlgSAAZRbM40unHPMmSjEFxLzkL3FuHRKzw+KF
+lBxRlGUwRrgRaSJ1eamiktz++s383MZxBNMuorhfNlnWu+VFDSuBcHL5ItBK0PrXN31lAwQdeT9
A8o0b5PkJiGwnvFo+lV7yty5vQPgu6/nsHysM0i9TCd+QqrjwBQhwr64VlXYMnuP1abr3WBTLeUi
f7k5wizY2HSDVsaoyeow6/gm9sQxbVP1cD6Mtf+JK6Z0kJXitrGf7ClpT4QF/OYrVMs4+8NoiMGa
mccTS+1U/qQf0ZaMUcEH9ZHQaksRYT80gfNgpK29D3pctabO1cP5PvBAYwydjjoDxat0ym5KHyab
peQXWUYKm1BvXNlzN1/10+wzZfIAgV5lEXpIgIJ0PTVVRRpBSvBVaU3B1uPDGnEeBnJbuXRbpJ7E
cYxdlgxgGjB9G2vlzFdze5NMdvBcS9QrLXiKK+AV4RORoRsrEQrTQI79FI/hKqA5c1WMMNKdMMJM
hcfpI6lut2Nk9l8Db3jw8qr+8OvTxnu3JofP7GnpMLBrkAJM4e+mk94acfV4oTomI54GR00rRI20
SYrMWQvdZIz4af6xR0OLzFSK6DNynWlDhhgZ2pgbPhfkSBTmQJRmOe1AM5H5ZNbhnu+lgsBqwPxh
x4K2gp+SdKInJREhn+8z695u/3xOVk0dKFIzXrVxbB9d7T+m2miJd+r0UwAETgclTNUpvu6zCcOF
a8E+ZDw8NhlsfaA9dEXBpX1kGwCbhk2Bchvvvk2dw/luPxpJ/SxTsuPnlFSuYRJIRpx5U5vOeDC9
yL8O+brYgpLmTHGPj94ZnvxUfEkDCG9WIXlNol/I9P++bUixzDP2czN03TWCoe6aJWZ7Hdu44RPX
9Aig+dcDbqlJpupySMlOCXLCS78lNfrGtggBaQICEkNdfxtzyE8D0lViEs+tKgTcn6geWvey69rT
DJT4z/tT7ifD+6/7OxjIyGD76fPy/J4k2d/UZ94Pk56wLBwwJgUjUyx1j3drnRLhSt9GIVHjTidW
8ciO8T8HFiABGKtWelsmr3DblKZzOh+qMN3kmX4yHXe4p7M4IgShmZ4XMZI1z8IEBfvpLPe9xi1X
XTuRBhltUQE0p02gAxZ/VmNtcNeYv9mIvp+ClneEicKm9+pIfjpvVL+bgiqAFSLRHmDlwJiuyqAd
2azXPWctjNKxYBWdpPKllqGFRho4Rl/M8uZ8oITR/GZBp96tsJZXw+zg2jTpNJKq9/Uv8ila1Ahj
cpgUHYOun/KPhrW4O4zwRUY1kO6CtVRhWPVN7ntA2MclLVC2S6RTXN4Fy0+R4cZX5myPSACs5CbG
w7pykbE8o3o+9lUxvRmecRVmg/dJjBkM7bDq9uZU0c5b5rfzoa8D/PTNRHxfqaJN44zGtkqt4nrW
FUGh0QSOnpXKdeV9M8swvK2ipwKDw20H5+bONAZ1UxHvh5LGvGuXgwMkkgYgMMZp6C9ZkruPlew0
O3fs5GYJnMQaJzGsEUh7C9EhOyVZgh8hSefflE3+2xfusA1E4EqL1nbOPefvvvC867B6QgQ6gEvD
a1h244Ujo/LjNAIphnHmwUrbIpclPWNkEWeYcIYCa2huytp/+vWIK95NWcvXjeCRhrHisuLHd+uf
8P8Rdh5LciPZEv0imEGLbWqtKkuQmzCKIrRWAXz9OwB7Hme46Q0aoqpJZgKIiHvdjze9gyexiA6q
pMtoROOjnp5e37F57pvIfVSDNXlglHjvRUV3bLKi+TfZ5V8VTP4OFh+ESX2AKoGNHPZ/52DZENle
bvrVgaEhIVazo3teIAsXw3ArfEDAjaXtfagyd5JcDqpPelZNreHakgADoEbX/uUZ0LjR/3ck93SN
TsY0J+Q1w9f097QQZkhkIqRgdZGoxRYnEtweUdRfhKb5Kzya2bHlrfrmYNSez2eojHZD1UFrVxwm
ihmFuIpycOnIakMxp0IE0msrsqbLbzbURtXuhvcMOP6uT8JgO0a2/kUiNJmu6x1wryCDZ6AglnqC
IrlRVau+gVySS6XJ1FPX7KWSVpeEJ+Bio67c0N0nMRdd4GW+wBDDzW/gJlsRvOAzinKF1uzPvtX0
Ayjoq03T79yWUjyszi33BTgOStSF8pjPdaX+MToshpTCE4+w9ZqDQoY73gssB8t8dENcxytVJtZx
LsR6oq1XblSAxZ/qsr1Q1G3f5e1qPsz8zj8hmcsWfPv1PpJlB7pVNVehBVdIl31ynzdUzGFkBwos
iumc5TnJfTSgvWcZSGk3A53v+7xUBlOJHkaKD7Vr3YeL7v9SpIh2mlZq3/VYvVm5rt0NY7IzqdHd
9cZyNyA2Il2Qw9/n0kQjqaT8phS8562y7xeaSR+mdCj70evIr+Eki4j8zH4C3dZY0pNDaYaxwlhN
X1uTYbdBuka0yHQoU/2S6wXTA7nSTaX4pEUMi2ukR1LpVN5I2UnDgzCtj1JP9besbPE/VRXUr3Y4
GlofXMeSlEFEpiolGxznLRlGW2XCY82bVpohFQnlq17hYy1zjMHaWBEUWprklklHv2RmSzJ4YyMI
jtLhrPSi2vrTXtaSAonz1H2H4pv1Jh0ot8O9FnXaFxQQJKq3WYXf12+3lqUQVmIX8mxXxOPoVlEs
7Em9oCiWuMx7NtISFnFEO7XtBDX9KulKYEttSA2Y9iDR/LM3n8OZOTGQtYXwcQl5Gcb/GiiS6iT6
1SXxYZFHobfxgj6+V9jnCWnCC+06MTnohbl1kgiOUb3xTWP42iagpvTmUYY1XXQsHKQaDemP3sZt
3pK31DVJehi0qL7bsgiOttC/VJlZ3b02+aG5kbZzhpjKWN4PZ88qVZztBEu2MTbKquyn7+ujt5Mf
zHBg7KtUs0c/jT7cDmaCO/jpMqBpulSo+d95fKv7pJBVFIe1mO9zV1YN4Uihjg47SL+GBIcvo7jI
XwJgP2uR2Q2K0VjdM5oZuzYxxS5tkcaj5svPEAvy8zBSIlwM0OaWmYiJqoxJaFWitHoM855ZEHSm
++EhwUh9MQwNSsbkxbbHmgo6GTInd9qL23gpeEBOBSCWnVIyuE1+Ar5HcdT0Gq2iWSSbaii0I3BF
3UwJDSlVxT60NerQos+pUNJLWQrTSbe5ZpLlFo6vvDLCS5hQ86AdX33oIx9OMFElaqvD4EfIBGZn
BzKoSz1hFrPQC7QuCT0ks4TvPZ+ibUhuTjPhJR1XLpxUK7dGUyZ0QpTxCWrgKbKsvAgL/eWAsHdb
xSWjXkeyz9HWENTJLNtOHc0DDgePtCl3zKjKkMZVwxDfJA2k7BWohhiph0LDJsImoFDP183yt8Jo
VgyJAi66tNyzdFvlYoG+8tOEjzuHudXadK/CVL45eTB8NsZIiuOkNk2SfulkvbyFLveyiVBsL3pz
uAlvoPVTBdtharho7g8bJgZhU3LnE8H1Hoj0h1BkC3oZ93SREWiWWKF+t/qhXwEdcNfRdNhmhnZ3
pOkDg4aSBxRVOzWkwh+zMD/2rAvXcaLh9MuHB9gJopTDhGnD1AgKMcKeuFE2DhBZnEH1fTQHstHx
VmIpd4hGsvz+NAxuTZuI9bZenICRr+xiGC4FwOLLvNcYLnt+Fi9wJUERycqn0cTAu6Vd4Ukdy2dl
jP5JBhGhu9PVOqk0IE0MdGUHVQo/2muPAvsxHVXTmjxpqLYWqUT4JKFDo1Epvyt6uUewS1ZypFbb
uh7etBGKnSi13eA4CShqdPWBXj5Cqd4CPvdDYBoEc42+fVCUjoQ7PSCypx+saqmqoifAXc+3Ygok
IVKhXmO91M+iIRY86lIiZ6dDhygCnjP5anRWzQSrCKszJm2iDNQUMMJ8Uikr85SLtwiRJ8wzBc70
tBel+j978zkarBD4XYQT2JpI8TFIFfWbsjvOh53h/spp319StT06RiiBj7hY/ajMJVv8RQCEDD15
NYr2bHoEZ89HpQWXuk2yc1h3sGEMy1sFWY2uKnf0lZdi0y+6ojz7TAfOvH1Euyp1bmuIvC1KkmKN
V/xewZK8W2nlHFR9ItCwTuUdrL82aaZ/h76KPc7U5h0zqZ9uLB8m7/Jbzato5QDtepJM9i1K4+AW
Jl1A2Cp7shpvIfPfuNOtHbNGqKmIr00Yw5MvMUvrjVtH2ZU5u04Kkw9EnD5usYIQ/GGx4FoNqrT2
QUxTbd60fN/rAa7jIjnqIVVbL3Em/OzgAyrnJrfTk9mwnF6GUnaHTM8ORiTTZ9176RP2/tFuzGBN
UzNAuejBjUjSYs/yxf8QE9oksJKvVU88LNZZbasW5F/jQvrwZQ8sv3La/Xx3IjMgM8uNdq5DPSgb
y2UeGMNHNCpkY3uEemZx/suK8mZn5on/2niE9WQ6IhoLE/HJ75MPyt6MfnEpLr6KUszuyXaYDyNd
c7auhBvctDRCHP0dZ3J7FPSZlrpRI5FH2lqG+pe+nuITy7XWyUlfrjkP0JXlbYxFHa9rNSbwRdTN
OYP/dZ73SgM6oVR4ECl+Nud8QC0ZuAl5wY5JS8jZVfHwlkcV2VSNLJ+dUa8LpzPes0bNj5VaorUw
bqhWxZHyPEkmo3Hz02+28Np3Ri9rr7cgG/uprEs9jDnKmNtbghDOeBO1kwCbvwgr1dvQy6Bkq/vv
idkJZufBr6qXwa6EF3DGmof1a5odzBsVYTNOP+8s4bMsI0quLz54E+Q86UgkCrE9QVeX266to4Pr
VEwiYC9yq9c6RWAbmg3GCDjj6pWZavNwI9s8WK4IF7PbgCGEkSrkG+uStLsZ47mwU2sNAJEatJ/9
GKok+4YdgwqbS/3caFR1X6Y+6WoZr8BpozVed6IYv8lJg1INN31qoeJtCQOsdoaf9y/kzJDUgYjg
h4t7A3iLHzUDYXtsgjobNn1OMOvQp/RTWsiBpjd8E6r/UxOTO4/v+sA6uLkUDIGBgm25caR91xJz
OZZxmFwBp94rBMuDodW3eWORI3tz3J7OVF2X+z/n3D4PdrQTxsV8To3K0aMuRdykGEDxm5aLX1tm
j6Su1Ct88VU7eiA3pw3SJbG1RlqCij6CuYuwjS1NE8XV/BtVVRDUQwKJ7VjgF9wJChtVjPRO/U2f
IlDRFEtyiQd5YsV2b3ugN81UsYVIYJB5H3v71nJa6pltetDqDuWFR/wYLTHmo94BuX6z1arwLK1A
HOxEiB3UJlSeHfgUMEObnkLbSrCYeFP6KYmtG7+JsvBXulcbpxIrFqsYWGqtGAymfp6+1oNixzfP
lDuHQlCYoIjQ8wKh6GqjXKgl/CmM0XtVMNcGKxHustbVrrqvD8exBLHkdMphtM0I/b4k6xRkCypu
K39UUfTTtFI0KT21VT0Lm2PnimgzVbZeyzD/TMI6+URluOImTU+JqNstktcxKr5aZeJsfSsguXk6
5J8MPE+mH77WBfvC1Ambmc5jwNv4PV0iwK1dNfb0Unj5uGLcOnEu3nH7JQhsol3WxerRjhCIeBhM
bI0ALqMoxIm1lzgJOd4lWTW731LySaAaDuZb2Iw8lGp27G0iTBpYgFv+LzGBL8J8WAORmOAQ1GXP
/OQWlQ2461h/JGm2MaZmaC5ym7SF4cUxivxNJllPyfFXMFUX5t5nUUCgc2oeLNq+9ZVABXWFMtdc
F3oWHKIwhpGZ9tWzyhTnFpAd0dB+X4Sl7E6+SoRWpkDRFIrRITv1EN+kRbxoraG64t83VjgCJHEj
pbuHHzHd4Qit5w126g8VcTcEcoq+ow06QsmTG+Op+zp1e7e9YvFYdG0JPnrgLzfVaN2pmFsHnd0s
DINV7lD53PRKcPldy8P3RDSBZ1XHgeL6S9fSk4Y2jvDHRfxaxcnWMUfQirGSHsOApXImmuxb6/OS
oAR/UmNC5cbIxPaXps7ST1zvpFMmsn3TAjfbYHOddwuXWcqIb2xr6S3qKjU+Zw6Zi0abxG+pM5ZH
VeNemw9bgfbPIilqOR8GZb5kmkukBhKnk6YV/cn0YH1L0x3eEkuFWsZaUrGdtaYMyTf6859Qv05+
AZ3f8RprmThJSdsMEIHZg4mpS/3px4F81og++tR7zhug5gvSVTyiwEZxK5JcYFQF+mjW7aYykno9
Qgw9kgHSbls9bviJMFs1yBnegjGlveDK6idv9iWawupo5oONmspSL783wtkNRpMdVZQup6QMVlat
NMceCNsxl3l7nA9/bzISTv0o/CHwnMHGkiS51XH3QhhteSSCGooikc2sPloP+9LYXOarRBTJTTz4
1qrq8+oq8/qjQPmydCq/+553xs5XsuHdChKylfTAhInldVfWlzBd0sa5DHnoXuY9x1etXZvLQwph
pHTl1lOs8BBrYcDXZfpnr9fzA2U4Bi/ggAB9+xMKi6+0CsBmpr32KG35U2/c7ui3pvpIjSQ+O568
G1n3HDN5zRL5GonCYxpeMoq5AMR0ojy/yBoDtVEx4UeFlUBRtKCaE4qxc0OqlgHNq5ubjHvSkD9z
allvDSr5lZHYw851W+PNs2u4Hy5NsvlqKpytp++GobIXcG/T7VBZIMVwGVnXOHHW5th4xCeHcquB
k1i0gSpvKii7Ig6JpU0VeZtPGbpeLh2+yk0747x8rT2aQR7t4syGaDXN48fej3YOlAwA3N1wbcL4
MC8kk2QUx9+bQBgHlu4LuAejJ8pPva7IFC3GF5M+DnMMHZp2hwM2jvriiKP64KaN/k1NcwMe1Jjj
AVOAJjl9cEmHJtvrruMjjB2IzMa5tneVNmWhRpnUcOLdfGSQPtQz6sCXIH7IW/FmNfqFOyktG/ue
qOols8b6qtTgLk0r79dmn6xFa3tfIisK1qybCLkSUX0pC/3F6IILvV/iB+Hu/d6bD81yj5rNOdeZ
6C9pTiaY5pfXzAOPmKMDW9KQU+6sNZR7BhwE8EeYb/6cy9v+Jx5O5TCfaieVsOkQipJs5aCUp3m5
H3VJRNdpbNdo9dUDnxjC1tLA5a4mwJ0zaayKlDhm103HvZaCWtNL456paEy1ohx2k+/kCV/su1eo
4nvjs0oVNc9hpvrkoafQlsLOWNlueA4aP7uXcS/fTMQhVZtfkJ/d9ckbY/XjFLZORKScHDHwPDNm
Oqm50vKsQIdA0SYvKIslilF/OFZNOJWWNB8IjgiSjENzW5ceVHLWKpemkeGlJD98bRh0Oedzfy5g
GAwuGdaZQ1HpR2mz4Mnc7A0TubvyZWHd5z3Fd1eJJJ5W8ZoUpKdCSnPcqatAcKhFYqA3DGElDDJx
zMAqrIpOzxcjdpZ9r7QRASxjexjK/qHLXG4H1FCXeTP/4/wacnZJsaCLfxa5TFdKh2t50amivjZF
5TPB4CStbB/vKaL8of1Euj4l41lWfFe1bx3SgStfTnKP2za+F8KljhNgmczxbQbqumxbedK1YDhZ
kFWBzxESSW/dA5mMfW8DCsI4YTSjJGuQtafwDG4GNAAEDwFlpCrffovR1CYk1Gh0XDd5Hf4M+gEO
yrSZ90w1j8+N5eyp5iv3qnLJLlD0jnS0TD7BEGzIQ5+ezBkeQf9gmQ6Ouyduqb1h/25uWi/CpaU3
62RsmpdMr76PipecwUzs09QYwbsogrSL3t+SfGPvzLj9qRhutLVxwu7R4PsvugptQJNt/6pakBA9
b6ohFx9tQVSym2gUt1O3/eLH/S8tb9Vb63vprUpJGtESgwRVtbkN0yaxiu+Eia1ag0WL2zTxKS/9
5NQqBUuuwneeQUBZylF85ROtbCA+rdECzo038qkwK1pXHj0cpwPCUDuEwuhVZrzmZtIfGjRY/3WI
spYZoIJQlxvY5S3gmQdvVM2DYvrHwALYXPZ+9uEa2aYtne6ZpF5+hRVCd7gHReX88DTR7tK8Gi6O
KsmJdlvWqT2hbPMmK4bxCG9NPRZpBXIwh5JcO4QIyqi+WmpX3Q3E0SRmGslbK22si4Wp3CJS1feO
7OlGT4eBoYPS0uHQaZMUu2/ROQPq6zb5JMUWcemejbLfj0qO9xst29EZHW1hq1rwqht9cQFj+z5f
FCi07uSFkTBCnIjoyQCwoAcu4DDUP+0YIi7kjdeqin9GZTYxZA2o4IV2M5X8ZLmQhKIgCbepTfhp
Z2k9Le4gXzZ6yViSJNrdL0ntqrTsCTXNWjN1c6k8xdbBs8nAGWzLewnVCB1DSAmkaopyhT/V2yme
99pXdnRpRiKuq2kzH44J0TWUphFlokT38k7ZimLwL7x3eJPa3DtOmlvUeKxkonYmlCw2aR03nyXB
EJimfftpmkiqULW2zNKApeIFBT6BBSuqiBDsbCANvfUxSA/LdaCZO2uceHN9lj3d3P0ehM5WMoEm
V10MHRgp7G60laFXpU3/RR/sGZQeXjC7QPlt+/qeixeC9jB7251YoTgN74rmfDSNqZ7aMNTQLwc5
E+FuHYer+bsnVa+62yOye54JyBxTpGR27kG9Q7E9ZqbCf/vjMB//57//dT236xe7rR0EIaH/nr4p
ARV+i69u206lkSbSflZ1r5/w4KgXMHMfDlJmegZt8Uo0kb/py6jcp6FYlV5Og6QSlxlCoQYR4CSg
sySkA/xtAno4gRwIIMFcHx9je9gEOdHFQxY+NEKC36qR9PjRfdIjGZ8kbyzms7pxp6sZkH3Z1vae
vl11dHkQ1qYmio8wXrt25n5YsUGuPQxi0cAbK/J0WhJSRJBhyuOsk0yKN2k620SmOERRKNaG2RLp
ZLTp0xhHecRcSExnDHYBPeNeDw25zPjqoqWWEe1exy8iriIygGwYqH3S0zPHie5kwNPgTTSneZNC
Rfi9F6WwJGnKUBP20JmH7l2P9fR7KdqH5k0KmBC+Y1/p3kYvMcyHo1h7bpx9p9JENcmyjXPDVGOU
fr9G42eg7G6cbdyCgpr1aaGF9FMafCjz1YqUmXvfjJv5Yo3XZBE1JQNnavtMGbzU3QV9t0MPrpzK
emtaNF4iX9uNlncGKmUd501G4ldDP21NPyLfYML77oi8RNUTxKtQM1A4tRKDIlmYZWNUD7gT0CaJ
5PnR2vVmHIT8Qq07XEdo+DdqH9HI08NzxJvqlaU4YYjK0iRr/Oyz2IFHJgi57wV3LQRPUtwDqv+c
q2BqVx4h8SLNHH60BsIn6UNviQ2rKTuTIeZCp9aYEBgNisf5kCqPsQxDvT6IBpiyFkR7WXkuinQI
1oVT/LPnwytMCeGlL/yjSi1x9xPyHRADZEvpqCPBKol+CgLHOyeBfQ4Tyz7p0jFXNVqfpdF09mk+
N+95ra4sK55g8nRN0NDTZt7LJk3ovNeiwdzYYvyitISjrLqcRV1p0YKImmJVQvslVwLzSqW7+VXT
QmPHwi7b58SbXWSB0UjJ7PjNhjO6kIyf1AeeVuV7vwoZP21uxUVj4vx3nchYVaHi8H02gjRQjVmW
HaVPVSkJC2H03eVRgIrQkuq976CWaUp8ozM/3jNNhRQKTEBkqXrPjYLCnd+XqyC0HVLVjPEy9kF6
M+gFL2ZJzp8LaViSlBZe1Th4F2OQ3ZKhcIlNw3S2aAGVroIEmLOb+c2rRnTuprFcGo3TIQ3OcStw
Hq/mqzKUUC4jCndwj4Ep54p/iF1iWULP2BA1TcMrizz+HPaki8uReulxPjVvQrcJjoVX3f786Hw+
1SsJNLbzoNnwm54bEgQU2OHWih3CxTWnwTtTFO963lpLdArFAW1h8R6hafd7MlogiFHRADN5D5Cv
XXDPrXpCbv2l5RvxPSfalNG0xOuwZdae+BvU5S1ZSSjO65K0Wjevxuu8IdFgvNJzQbwE9F8h3Eeg
vIK6oXx1Pyi561+zonTJLm3iHf3M/KNBHt60xOzlEclEhtGFa7UlQdAFT7KdilFV3jHrAu9xmMpE
M7ki0Er7OFQuhqRBrbcO8SpbO+G+CYGQ8Woh8CIbc+PpKnG10pOYvKK61oliRK2HpivdOyBPH0nC
j+k+BmsRQB5Pivrqe6xuMKRoS1f28LPwwUpRQ7SG0b6tR8d88UseuqGs23PqVcbaKTsmLblFHbru
wQ7+i3jkb7nepJLwXMuybCSPrvY3mIrpVOOk9WgcIobtk+dC/MXK56CzB2KbFuGLGw/HAYvAVTOI
6JHjXkBpeWFmBNJWeN46arqvTjoSaeHXoMDiRPkXIerfdr5ZyOF5HqJavEqa/bfWJk/Trs0YjA5k
C/R0/PmIoTe6S5tX34rZsXftI9iLdFcGmIrZ0ao6ItjMVL5HBt5Hp6nNuxVGypanC3Qy8Swqj5cH
YOEmdTiN//KJ8jf7S3miTkIcquXm5E7yDPsvCSQq1yApsm6kOfLOMKhdhZlqVzso36HfKvtOOOr1
z/lW+0rurDwW8AzbuKaCLwyD12Vo/t5YIaxfSVLPNitTZZgiK8zz/INNOFCr8ZtHYAhnH5q+vfLn
6VDqpvQz3HOBn+t7KKaFX0sTEcuOPDQq7pJURvJLRdhFCE3ze5iQKdCbEqYnc4lFZRng9/vapPc1
WM+hgzAMINNZ9bXLWNe5n7intKcz4HZV02c5Hai691SxnghWLH9+lcEo2cIjcugyKtZULDAOxHNT
UJ0OyyKNr2WU3+Y/xvD0bjV6hn+jQ7bIcik+W8LNzSE332KADbSOlPeC+/XaaqlcqFrsHqKqJLTY
i8hgmkqr0EvU09z/0LEOsKLM9mTCnFzsXInDyge+9+8dzrg6WcI6KUz7PqEzMVjJe+wIA40y1DxT
H32DsQvxXt076Q7NWgBxaroeR1a+7//z08700wh2xUZAnsYOVRfbslOJ7Wtq/8b8uofRqisran8V
FIE4veS2PHruqD9I6dMfQVCPK8Wpy818OF8owx921Zf3+QyVKGU74HBZzoeoubRH53XfyhQ/ppTQ
+0vs99dJ0/PPBlxrj0mPkIX/Oc9s8Z0F2LD/cx7aFY233Hp3ky6DBVgoRwJi0JP64U/hdPE3gZpx
YfY6NAstS66FFkl6NZ9hmwU3I4rNh+rnl9lhSSvV2KaMoJsh6YeP1hn+66dSFHJO1wcEN+sdFjUf
GUJRygNaQ0kmEvngY6FviBuEEzKMX7PRNH9pXvXoBu81xva/Zy5EVbVHU5OodrZukAaQJtyzsiWD
JznVRMgYzIIIzB3TH3Vbnz06x28sko3NqKn9PqSB/Zh/ws69pZ8772Hj+o+RSMGHU08+baUlprNW
6fpIpXgdmO2cmBzWhH5Lfzd29iZPfeeXXwD3SfrfO/9/Zt6Zf0ZokJIJKcRhUq/loe1YtDdTwS4Z
RzJeYo+yjp3rJfh/yud+RXCep3tfWYySA4qD5Vl1fbFWrXCvjGGxbdA7vYYEnSwqJayOfw5z16Lc
SqrOElR+ux4ypuOqmpANZnrixXMah2Qtpkdo08SLTw0AvUl3zqj9HC1qD0cR6R7usTQ8IauTe4ZO
WnNG+BUrh/WMjVR7BCBQWaLaT5ED5scuPS6Vwf9ILTWgu9Q2jyIdkotqNwejt7pbpHhn1c6ZCVld
8UiCuHiYVBFWQDFTTFQczhfqTp4D12nPmvSzq6rBFudDebYWi4aU4tlxPhRyaCgNZfZWdjLZqK3b
UeHvUpPERT7UBNBE6ITHprDSw6wLtnxhn5qE5n7Vlf2mJswvq7NT5zbjN1qgS7XhlgQuDyU/7g6/
/39lCnbCR6m+tI06fCBXTbcAD/SDqpjFWRCJQwxW1r9GGXkc3H/mZ92uhjaqf/FF/YytJCXXE2w+
uZf3cQhrzAmgg4yhhrmfZRU1Nm1S+XpUbJk3PROJ1Go6b+Si3Xs5D1KtxfumKgfEJ+i5SPejxdYq
o75EYwKuM6hA2bhKZZ2lUx+x2AaHmSkxn5r3suK97jP1JeyRqOlxZ3zgiCe3CdzMN0VNHkBg008r
1DaVC18Y5z6DRpvvmEEzdR3C6CilCvFp2jNl9c8GlehGGnG2aCRdpdDNzljv6ntNsuqNZgO5Lifa
WcEt7XXnZpmBe0NM9BV5OwFWgoShZjDMVUSPZRmAsvihtkB3Wc2ANGqXVtyJvZzBXQq46AWohvAI
8TF9S+tunfmm+QU4kLMpjKbf2l5hAkkUi0EV1XtU+AU9Z/BTnjeJaYRnXcs0+B4q8TbqsfHqhGei
wM2dcwNP61zWyZ4aS3ruRUYMn5G1H2XXfFp95Pywu3LrqAXI+I7UBoMojwX4xZMrZPi9M8kz4Y1g
v6k9tqy0DdKHHaCdbj3kIcNoNzt0+3hfknY/K17iXDtUveff54IMc6XfR502KKeQmdtplppF1sDg
QGV2PR+GUfVZNKkgXbWy7wSGP2Mcth8DGTqbCP/dtgpy+8Op4zMeuvTF7WR4HckaCL2GcOkilD/z
6n2IteRX3tkMBbr1hlQfnKuG+3cA231QSpVOkItFuUJzwHqqIUw9QnO/SPOg2g4KtVCfpBZSQcuX
Ie/LlzokMR5nXbifzyEgcnH8Op/hGNGM1k3ti1dlw2n+2aRVup3SkG8+H86/QEbVaoh8/caszN8W
VSw2qb2M6gboxBAN2Oypx6FA+9m6ArKENz07qqe8GIXqrtQ0cpCiq/HWk2WKMpjPJqzGg5tVwXk0
qQaLBKxPI5GYlx3pl5MqUIm6+h75xr1thgcrMOIYE8vaAYaPL/jeym2B5nSdWXV1x/xPahM0BWge
HII8qu6CaATeej/LYmNrYfjFGn+MSWt8pWxWbZy2GXdeVPM+GIlmQvJ/NimefjZOeYrjIvsS5xUE
aXr/y9BuhgmKNplL2DgCmJ/uxtWeclx7wwX1MmjpuO0DyjOES8R46dPk9x5RbyZ5q1aLgCQ1LrnW
OyRWaP13q/nAKArBPD2D36gPv5eCfPvWrgvbfY6yJM2a+LtuiUMc1YSvavkOh8MkDC3Me04L8Ktb
sOTsMeM8a0CD62L84dFq2dZeVz6aktqk846Vt3zMJzr64Xu9IY4um87NFxRBxDgJWqRBTOfiLqse
OpEeOMX4Z3obWrDuh+0SL9/oH5IK9d5R4mJddJX5hbU38IcYhMrYtueiBQOhIw68mYyniAPROuFq
lNg5kczLIbyhgS3uXk67U9DOTUo++NTkE7DV0T5VnXVK0SvdSSEElerG/V7r3ueq3bxBaLFB7kIM
g3VPGI/uUZ0na+k14Gj+/5wouD8AqC5CogGPKdJGtCQIFKqq9F7p3v3IDaf9hAlC6n3V4tMx8iXu
h/AetK6yatBJr7Fq/EObEJSKikXPs+lFfnoEkcicUXW3zShUnrbYxToMjHyFy4XJeSLKQ9vbExNG
DffSj8Slodi26oPSBkVi/qyJhvplfKTId34RW/QNalrxLnhlIqcJyqsZadbOJUVnqdcEPshI7Ui2
i71t2dI/ng1543SORMzC9sOX+UCdxB2pXX7kEXEYIzlbNzltyqBViT7czGeK0VEvU19Y7ylDZcAn
aAN448mzgnijoXp5wWSh8M6wom94wo9UMFAiDy7Lq3rwf2LI+VUI/lhj0AjqQVr6SlSHtSp7XW7n
w7xsrXXuIQAWhla9EijjbqTiluuuD+vXgs9iFzaY5uerrtTdrdF3vACUrNpHqZfsq8DUz9idzHWZ
pP4LBSxCn/jyvgg/ebfCEMV0UhAGxYSS13leMpK7PVP6lKmfpylvEQrPWWTcmDUVezC9j5ZolV7L
dCqYoXcyhD/ZYzvTPXXTBo+8QqgbU9a5d+2ifJmeOaZvVM/PSmy9eqUen10IqguoXNabSiLgriRa
YkVUqbrsvNA75ih4F2YQy2uHFuXqjYaK8xUF9J8LKWncIA9HGP3ThUSSn/bXb/y54HZtf43I5v39
GzVIxZ1a0oHM6WhcY9loa5YHRDuSfniVnUnFwUayfET/sZdF7F8tQxdo7lkXV6ZjnPSgR4cTCsYN
VvS7zrbVVRIy20HCtdMmcIBwkvo0782bqP+ABntNJPMVN5sYoiInh7Qah/JqZEyKIGje0MU4K1Uf
wnWq+/lp3gza+J+92GYZEI/jWmsN6w3KJtjVd+v/CDuz5TiVbYt+ERE0SfdafV8lqdT5hbBlb/oe
kubr7wD7Hu+tfeL4hSBBsktVFGSuNeeYLg8KW+QX7Af6Na7C4eBqfGcKU7s6E18KZrR38SwYe/io
z9o0J6UHMi4bCzi0M01Yu8gMNvEo7fU8RN8NnHWs2uX8w5qnkT4LAmpLxEm4bS3CWpjCl+ZhFsgr
NtZweHGiW5kOBScQrXgMrMy4zpscFiFiDIkQwv11KPVb95wiOmx6jZBKiIMbSvQZYX7CXOtG5Byl
7hIPXAcV2/lALkaxFzSUYSdaN80mm1jS/v9O9oaJyH0n8JMfEzsizN4c/lKwQQktKd/caWFTisG6
5qLsd1Rw833MhG5bdO2JFqV3qpv414Za61al339I/nPcAXGDDmAo9t77oOXeD+IE4ea5UHGsauQD
n1bLiDWtNWVCuZhX0IU7pEdz1JStrBzljFPeL1TkZaIxz5/2IkBcKAVpWCm2LlH7oiQLm/jXhkRG
9xiHBt6nBDnxMlCQqinYzpaRWrlA6utqpeFbfB0b8UE6Tv5XkK1hYfpoK8fmJYpGMolV21mSnKre
nDLTtyiSmkOJ+rYYunM/esFF8VRQ14psln1uFyrK7jy8zGdCoSR71MpPtkscXFprz/P8rBw0GJUu
hG1UAMbz7+F81g46c+VCzt3+Hs4//Pt357PzxO/T7yoOmqlas4/pVC2J3WK8G/nQ7HydcOF5qKLW
Ip49+zaPytisnxraMg40JsFa7GqN6CUdrypWLeK4905Vs4VZquo1oX/wwKT2y3w8anVMcH0q+WK7
9buDxRAbMP3fcFfmeD36YjjHdRVcG1AJq0ojHxjAKGs1auu5M3gusEpH3gaekfCkIpcHSy9vVlJ1
BACbA+pdN19WMkE30Ro49bBCLXPkbV+9oECKbrW0E9JDDI/w5PR096KgIp2zLZDEJud6hNTnUQ4/
l2YrTyKx5VIbPfOYmFVWITHTzOO8GaeDkKF3JLX1Z2kTduOZOTVvXIvbxOUKKVsEmS3a9kVJeGtP
6PMy9/10G6Yl1gy/ITGvHnRlz53HeEhjX3vo0VzF8lW4YHkRzNGAmIZtO+J8ZObIDMxplk6cBicr
Nm6KrgdPShs75yEqqM2bWfduO2jTOrQtJy+QciOI2FlZpUt7RRv3VmN6e62XCNG1JNVpdNv1cnaT
JJhXFqgdvT2sUsJi1IT8lNw6KX7Nd6DvnXXetN0zS5G/kuIHEbzcmuwu3M/wZE/T3WWTkL/dNPaL
htZ/qYYm+JapBcr6lFAvZXiN7EQ5F6mMjn7k3gfLMm5xQPaU0L1slxcRU/8m+h7QQ1+QVFWd2z4l
Bg0pBaaB/rEJwwEHmNVR7vNAiphmBlTaVSh20OIlNCXzvBo1B7PZ/7anRGbz86wiBf7rJH+ZXwHa
5W+tjeLbDFKAr5CBWIa22Zbc7PyS2gpiFKvsVloZxXQmensBVB03d+kmpDuS5n7JmFhsFZ9FTTgN
Rd8tIsfLztRarnBe8gMZgfZl3hR2iQis0lCUjjlwJBwCRc3AwyMH+68DN4k4+dxGSY2wuFB3Cmku
fSOo+XnMwKf5jIqF79TYqKvd3nBAENgJKZU9TwNkGUSsu6BjVUuBIJZBfsTX0enrFGjFxvHF8FTT
y5lWk49mGtJ2yDrnnTU58iyZkBTowUfqjaFhla1CZ5qGLn8OXKoM2/o8Lka9whiFMINVX3qw8tJc
+LTP71VvWo+98uKxhK2XyYCIOQs86iyo55UQY9DM2aE8ytQv11hXTCie+VhOJ23vsipvNKhm+TsL
cPebprQ/itLqnpjsKjstwppYZIn9MpTmyeyE8421cQ/swyiZLBf9wUxVPFWReoE/Zayjb4abQLed
NirPmZ97aaU23GhQnAYKiVeVevZR8j3k2J3W895YkNHz+xj5y++dGVSb2TtYVFSqaMmZ+zirx7u2
wF9cHsLKfi+J5rw1aitv895QFadcc+LT7+NYCEC8gsXvHB5BatT5+65GGkG7JDgXY51TON37/WtR
Ft7WLULtPupWsy3aYlzNw7bPiEJyyEqdi9ZNO8CmM3lmh2g2eUC1u6i1tfO8SZXEWbt6ay26LtF/
HpM14bCgtWqULBP1zUq0nzi4CB/AKk8BLNXxQ6eEJIMNEOSnh2qU+2pLXNr/I6RTrx7xzvEzbRLq
C8PTxQM0m5PVpNrFyv3uyRdcfUqXFXcjxUbWGX4FwtFxnlDXH+A/OW9TGvl2mJJBdP9YhOjQxrg7
U1F3b2PiTSm1U7nIHDFPo0m2vXDDksra1Tn/kuVl5TqL/fjokEvxN3mDucw1JX/wJqlDRgVgZVZI
iLoeJ6jMvREQXWVv7EKpTgMU/I2Su96DVysPTu1RIg7ClxG2OvkL3rCLzWy4+bJZ944lzrPMyB+/
+u5D1RChXfuhw8oQ7DyygfwRJeDCFu7JLhXx8HOj6c1+grQsfh+TxIOibs0T5OWl+fPnIldRlgbT
lM18LDTscctMDYpajDsFVSY941LNGwcrO01jV9jhSlReu8E+SRpp0TRI7INkr1WCtNbeHp99u332
Pb37UMLki2Kk9j0hT2cbOpW20wjaXaEjIGRel92qa21jq7m9/8z3UyUpvmiIpcdx4hVptq+b4I6/
2j7HqIOuTmsWOQ/hC5oGC6NNrhztWm3vzIpPKN6Udyg6wzrS/XTvY6bYK9PnLtVWXwuyr3YzoAe7
waFoDH2Jab5Z0zZ6SQYRHurY+wUPiOrBWWUWX1NK3JD/R0Cj9HdYg3KjWZekBl2LHi+GnxjqthYK
WhaSVmCOLGWvUjQzB360aKqPLq6R/diRfzUceEt9J5/4aD1WwEL9OUSsbZ0iPMVJmaHwpVj35ofx
q9Qoavk9NFgrV2p1NZoxTtFMKzdex8EakRvhv6RqWH1mbsOMbK+yKwwcXZZcZUIlLK3z14qidA9Z
S/hL2FX9Ay38vWf01akCkXvPE/FqFzK6zCOvDbGc0t7eWIHWvCZxs6BiEnDPjJEW+pbzQxTak6Nm
fBdV6mkxVI1KsFJXLQKSqibZ5uSJv9ohwqNaiUgonYZjXufb2FLttUz0hLU3BW+L3DOiOQxcREP1
GiZ31Y/DbzVtvxUsqnGy0acP2kBTHu9S8G2U0VcAW1N7D4FrKSxvlbnoPksRWm9xylOXGUagqu6u
kWMPUVAMdwKV8TKLZS2q+HG+XQmHKnrTyv5Uea5cZmYB5cbZWlFpfC06ZM8ZgXPHLhLjLZF4mhtN
Dt98RGY2RYSXrM7HbWsH6U4nM3XSoPfYP6zdDGw0B3DmQVzGaL7oTUZGcKtclqg5f2gI5E+u7ajb
DULtTrpDSFSRnzUrLbeNWfw1j+YNMs78/Hs4Ei09lP4uErKil+M0Nt9BaV/Rn1fL1O/IiNMt+zof
mzceimLhG4hYpuOjeyqiRwKhqgebUpJGZeglik26jGnTLOZhKGhU2spBKCadk7ErcurLbbvyO8po
fGnGfNFLympOMPo7u7bujtTMFzPucY8iNt4XRW6+xC76hzJuzqLTvH3rWPUxLzRQwUgNSDEhpneL
Qrp/QP2+8Kb+9rxRSiEoLWDhQgTM4pOyyEobkusw5NpdiTTtzo0FUn/4VAJRw92uYxX0uaOu8XgL
5kGmuu8Cahxjl2i30VH1pRr55ntk9OeepA6tS66yJmQFRzNP02lD5i2zqAh/ZovAl46qubIJzFo1
ocjitUfkhhP14sGY8MSj0m8tlcRQScFvUZAQQcfHMDdSTZpHbJMYrSktunXQUvCJ+UO65GC7xPAp
6LLesLSLVWX0+X4eFrbCnGlUdxAs4qUIiTYvAPdQaWMemqjjsMSioP1tWLuBvp+lm/MPz2fnIU4u
PJ3HBnZlsCLc2DoSXw2WswwOHjDlYzpi8mxk/uZPoH61xXuc1HgWpxH6QQdjXlOuMiQwOXd6Z6ko
/q+zRhU6GxZY5Wr+YWnG8c4vCTVv9aG+kY1a30xitFFCdubage7nopdpy5OqOIf5bIQK1sV7hRPW
JCNwH4uMEpPrI1KbYnGETVwC3p32MA9dw4vwVPbLYYrLGeK8ftQBzGwxjRG/EFkPVV2FF1WQ+8Fj
9Q3xfYLMz1NOJAhyZYUaslEx4gNt/YAQSs7WOZyGusIljzKESksdhasy7/ozNaj6UDjprsyc7jxv
HLMz+Ufi9uxjPQlH3m9MBNhW572QY5SvODadHZouWMRNET93XfwBi6Z5DWQKSCkto1tTat42iJz0
0BUiQf81CPr8nvWEHZ6OajxEOHM69BuO4gYrhdd45B5rH71S59bOQw4MREEk5zj0Xwy5lpNRj5Z3
tCGZItn7zLlWnR3FezWGZjBkkVyqk6BXn4bdNJyvCpc7LHMU3NOTUK4S3Q/EQsN2RhXMh2zRj5sp
tHnRGr596fzOXhuhLHDsaSXz7OlgPW0mCwpUhQv0COtSwVGLmc/vRs0IHxX8I+S40PejjlMzyU3M
26QTP/V0fgAkZPWzXbcsAqyvraqYsPu16sEHCPug5uJr20XGrtLsle27ctuPzNeGeWrVajVIz3C8
ZzTWbw2VBgd/1qGkWsa1FoZfJGSzRWyE7s0NKvOSlhK8zXTCJ3wBzlv8ndA1LjScBNR44yVAjGBn
TFK9Kgv7XcJVupK9Vl7ChnczLwL91dHb536q2jgjX13k2t8CPGRL30jjRzDwLTRPwgciY/hqdr5z
7IRZ82E1xOuNtOrmTYub4kSz7sAaO91IpKL7IXKIrMY3+B2h5djI8ouRBixmmvIYuDmsiI6p+ZFO
jMU6GBs1egOyUtIieLBR4XA/AjGSe33yBceKvtDaUlzyMsSn6oDLbmI//dI2+bD0RuV7R7wEVvam
fNQpCp9TOowuFdoEu3dG1BOOD/zSnK3boHykSA2OBLTSAROk+9CSGqr31dff2kBjkgqSEkCAkttT
u3Tc8OrY9k9YwYwnAE6iLh270ZZ0EpWFEqlcKrkiN7/3MotiGOA8zDyaNmAMmYThlj9ctFL+KJI2
31IiH4FNeTxkenPqd5KUeqTRjpgeDGcjB2NiNYgn2TT5DmOYthynYWv78lGp3goDM2E3Fu/NqBZH
nXb0aQhJJydn6rudxv0toEndsRx874uO4IBYNTdaX9vv0k/XfNfrlziF4BZlbjPlnLKIqq2vMWTJ
vVv47asx4U1DHU+fP2/Usr9Dh5givKJUO1dWjkJXTD7Jaa5BfCsR667iXHUR26gSix/+iErPnWem
kzFlSVmkvrKoJnuIzsJO61zjUPSqvwFdkmDYZiVlJSKcPLFIwOlsXeahB3h+lelRsaLVUCylVqUX
22z8tewF+e6k0twtXblKu88x2NcD6SxJ+YGLNd7P8rdZ+RYPgoQ0a7y7oSaeKzOKtpXssRChqXms
fKNe+K7WfSDw3welVr0JwJbr3gfzmOlucJN2EC8lIRgfFjNOkfnxVz4JjUbwnzDE5sT2/RsS0EXO
ZagQkHXLsgR2kQnd+jfWU1fFYeh1YX8kVqpdJ1nfX9q8jYifKtHCqq62iK20J1LA6f62qfxUbBwg
uliI6SkTyRwvsSmiWJvUFGkYDVS2UneyjuZXqploFLsy/ciFudC8GuGT6wcsRtWQB69RLeBB4Dxz
tP6FOEamQEHS3Hqhjqu89rqzaYzl3kffs+lFFr12XXYyxjT4oNgycUbagTZWkx2oc4dcjHr/1pnp
dv4JfGzkNpNHeUM+nxynCs+aqm7wJUlgaaqG/xErHVWxiW9IMT/9EzjqM6uMN9e0eNDYAhjsv7OO
kJLntVvWPaIU/sqmt83l7+6uEo7or3FT+vbQHdBrU7PtubGjCSeJMpcPrRU4kylKIVVA6s86coD/
rebjJfzr0zdUPnkADrZwNNdx//npWynXVzi2kihFg5ATwzvOm8D+/73fx3qdvlj+o3SGbB/NhOSp
VAPZwt2PDo16Wmi3+fi8gVuCBYeH/tZGqFYOofatsQ8piUtfoyAL1lXg9UdEkfVNzycNUAsZiYc3
wi5wF16LYMUxSD1zC0DiQaK/RWnYrQIYEHTfQRSP5DjTMscKnE4U42zGFue4mxuFwGupjNVGZoax
8XVMXLVdWJdQRTjs9FqztzzpnYHdwQ8pA4nPPqNi57jFt8p0t1J0FanPmL20ZmLGVLX7WNVPlaI6
39uhpQ8H5PyOsJClrKG3e/pzX9Whr5Fk1vkdOE1880wFxEpS3MfEzO9dIA/Cw/04H6pC/lHifOzd
fBKdkbcNDRI15rNZ3/aX2Ioe5pOxNN195LojXXAvoc82Rtd0FTdjep0PBCL/tddnLrmqnmQypgJ8
QsTB1KMNUM8F0Zb0lfSmTxEtHWvKUxBq+yFWfx2aTwam91UdTeM8C/5GWjtrUQTvc2Uw7mitamZ0
mUeuUpIsYnMz/Dl0kQzigFwnCcrmFDbJYdAldLre/mjSQN0zO4ludeBEt6qEZ6XK+v77kAjS6Bao
GPL0Gv1nmXT+BrXJsI7bYFy0IhLvlu1+A5oXf8DMJglbGH/Ry11GgMy5uAxYQgOQeBV6PTzv8Qcz
0QcNWtw3KKeotSLXeBski5YgzbVnL7Lspa615iP5sU96iSMvogh6cHwomGD3+GT5zn3zjOYFOvG6
Kx2dUDszwJDIBhMQrm1cVmmS9Ee1VvOzW/orpYUV5EdtdE9Cb3gy2lVjBNF9rnx2Jupn6dcg6eZj
0Mo2LrUNJxkod/ST5CeX/cWbWKZJEttvZphf4BT1PwzDO5BNrL/HCpHgetfDkzJ7FtusW7ao0svH
Lutz+r2YG5hzvFlBX6z6rlb289BO4o1LihWK1L65+h6Lw/l4ElraRtewoxAOlLx5iUJ4CTdmJ1Pf
OoW+sdHEyh35FgnkXTc+eA3PJAt1DypIRwM1HpR/UBO7nyl2JGCrMAcIaZgwH7CJ/nn7EZpGGSc2
qkMSUM2uUgzRRiysC/OOZllX1Kgxbvw6Np8gKtU5mITpzj9LPiiT5/lEopK1QfjhtsRlyFTOazZO
PLLWm2TpXBjaoY2Nl6BMxsdwDNew3kbQI5SzlUD0J6NF38AD8P43n+Rgb4MOXhafoYva3zSoalLR
6APta05o13EeBY3yVeCywCwtqYKKQn13YLzc4LA8OPTCvgJ+anBapuUpSAwP3Nx9brAV0pT3PrrP
nTqZ4xdvgxZeq4snkMegi/Ey01gv0RkME63HQloh6e9GDTgAG7teoM8bV7OZBeNdsPTk6xA21Fkb
2xHnNNi2SsXy0UjvNp2hrU7+fLAo/HjcEa4mL3YGAKGpgw9TMwWq6Ya/U/UV5m+eU+AZs4YHLzbw
1ms+CRMVj/MYEMvN9HztDCkZ+nWVlcf//TTSPuUzuVwNBt9hw9AJi9GY4P7zatBdPOAu8WAHbWP4
XfWVpscp7Tz31raBuwhYYVyDmHZLirds6UK7ZcWw/MNr+C9XpCFs3cHLzZPbsacn+t+mQ72pqoY5
xMlB9I55CjD8btWJ2YZgC5UoYOKcl74d+0g8IjjQjpalfyStdI/mUOvZH74f2ufJ2fSO8ComfD4R
DVyP/3w1FreEitoFRC1RM/fOEbFLn3gSphWrFHhVs+sbU3koAS88BoTI8DnRKPI2bQGQmmn7Hz4h
8dlPwesRKmVloQKt1IXzSfvfSWr0cQTHLkJweHOrzl6UjejOQRiPd08nvLiqg3e+7/qEeak2GKf2
VmDk+7m6iVmoQHgbhj9Ln3CXnGUx4Cqbz9ZCgxWGnYuVbX6WuZG80108BrgYn7q2cc6KWggYdEn6
3tlMpLDHd0eqte6SsN58/RvaNO+FeP/XcCzidTTZu1viTuFwpMDz6cVh+QuXemNk4H56/Hr9KB9r
jTJANUrcjk6Z/+GD/DwPnN43plmmwQdpqM7ngA3AXRC8KjM7OIb0lhn84cWoGNXWK3N/aUxX2h8u
4/9y4dAMcCAq27RYxefLuBCypiZS5Yek6D7mD0UtiDOCtP0aKRJZji0MXoJ5SKh2Puep6qy1HG/x
PB9wCQCpPd3542yTq/XvSw3eBXC9fL1t3gHhfs5GsPFAuSIsudv7+PI8Ty8fBj5wPOeq9hE5/cqI
huxLdTLVyFCXY5oG1zoZJzFgdunKEsOGhI2EEfKYNqk89jEwAsfvabGr9vDUc0+Is+SpY5b2p7fz
8zR5euWmoZIGRPiGys4/v4duIFyzjqziAJBnWIqiWilJWa7xE4lthoNrnzk8VlnYeA8Fjq8jpYRH
ZEjja2LqOAF5Dv/hgjL+y72S+xOQaV3VdMP4nBypew4Qh6AsDmNcJNz9n2e8uEr5aVv1lv+TNm5H
8HrjPFr3CVq6PKrNXTw6X5ImHfWFq4fiSCTcUUjmCmEwPvGL5lfq3d4ipzR+xU+2k0OSAsq4daz/
NjUyrucwNF9pmHp8YJQNdfLG0LbXwNlH8Ye/8V83G8zsGgEpqoZ7C9j6p1txagMvjzUp9l4T+C+B
XfVHuEQO7K4C1GKtjud4GP+UFqx9iipxNf5XW2imOmU+cu/9tB42Y6UNueOLfeMUxlEannqBV7by
JJKxedTUSH/RhIiDH0PlzhHIL37u6cW60/3WWGAPqE68uAyZIaSD2Ro3ttmfLsvP8aG8O+Z0H3Yc
Xdg8qz6DuVMHTE4xasNRTn4Ei37jzRYfmaTfIoAP7CpWybuwc+tVRAb0JhKN/ZBMm771yoVGjX9v
DP7JmRKzZ0FgMCr1UosBE+qKq+4RRGbbmMDKdRoVybnSPZPSE4akoapoLlTTLPs/e4oofx37vcfP
LLjd6H9aV//r9kZmExe9mLJ0poSs6fzfntJRJckCl6o8RqmwlsSFT+Qvkgy7MsjuUOquBE+YEwmt
GbYwgsSuoNcAShRsDLm+aCSkYS7E0Kp/ADPzrn++xzFt4HYldNx8lsXX85+vDNkSGd1OWx8JubLG
gSlKCyNpjSwJfeB/CrJmZRGCiULhJxhzPvH72FyzzTC73SpCezDsPlhhLF4H0aX7IujfYv76vYRs
eLTKShys9CXIMjp8HbFyk9s/Kmry7zQQk/OkdHSgUA/VILeRiz3TkOPG0scaARNT43nTTZwRlGc/
jxuFQQhUI1AnBtZjU+x6wg4fbaOxHiPHxszON3MVUvh4DNXM3PAtNTYNhRrmwFW/63JWVnBMlYtR
Ua+GswR93RTjOTRAWkiKhV+cloSt+YQmofG3EUCSgqvkkUrYZbZYuUoPJcyI4w3r3+FNlOGPsfTC
G2uQfuX6I4okQXoA8IhhrQVVuWS501wMykaX+cQ87EuHE7HarxUDfFBeZhtPMcVJFp04zXtebyHA
AKh1p5Qf7pwW4agkhnDlafIiqSArCzOr7FvRvLoVdodc5sc5SJKFOk4Sp9FWNGL8O8Za9ZJ2zVXL
HB3Slfuq2pDf29jWN2mo9Iti4sIHQ5Bf5hPznusExsYgxzHowmjV+ZbJTVsWz5WC9x2DSIN93Sme
HWuEHNU4xCxMZ41EdIg66NzPw3yQYI8C/L6qBgSYzhGLAs3xNh2GhpOv0Q+VhaLtHL0griMM3vVE
pTMg+og3ig0J8PFlrPxt1oXJcT4EqDu6qNPGHiFixp5ziyf9lZ3j47Vl+tUMPYiaWrmGKHkjI4R5
p5ZqEw7d9K6gD0I3p3pnDU9xT3zEvNG7IuSR6RbvPTkvC80scG2BBn30zX2alYjO3HKkBqXqz9hg
tYVvBAynilguB+3nWdYfxs+zosWI1BQuHgIZahdXRTAVtmH+4uuUA2oUlD8K8zo0vvMXrI/nvLa6
N6VCiaanobzpEAq3daVFBzQtPToYluODUGwoDrTb4QM6HwGO0fnX64RcF2YVT3SjMbZNTurZTi1D
L94OPf3gwUkUBPeAbZzATTYxV/6qaLsPn2bfV0c0P3cyjrh+p11ji1c4ZtHwgB6b8nZPUJFS+FuV
/BTaBtNwXKV9dUZDqrxXZQ3lRBrdYyXbYqkW5hcEnN2+VWVwJ6btVZua9gUwK3K4K5qwEQ42soK6
lTM17YVJIq9h862V1hJbKaiZCaw0B4zPG+IGGIoHn7/nPKilv+SdNddzx4oO7ZNFDDVB4bS05k2G
D7BbKaX31PW+WJsWMemiUmjJVh9AsdtTmIZ2gwyMXTlt4gmCVw3JofJAwbZpLda5Wuk0/Om+j0mz
skFlvQ1Wvx/rsX6qCx2VTTC+WgFpVwtEfgiaoG3RxXsg3rz80pW5twCR4z0pA2aMWokpVjMXXDfI
mtZtZT+1g+/v0Jqpp3kTEpW5R4pNwBaZWteGJcdVTpvCJ6eY6NnTfNzySlJw+zEDN3TJgeuxVK59
MuAV9+vYO2Sjpnb1LEfaV6HiG1e7H3RA8olcUhPJ1lJ1qFnzbfmKYGHvtU36ArEfM4TqJZv5eFUv
RevpX8pcIUg8NrpdNbTxa27In+cV5LELvTKrS+nE9rlTCOysiGF4j0tRLxsaUCfaug63qX5nQUJ/
T30NG2QzVlu+5/UTjOLtfGH2dZ8sXGqoa48S6c+LdT5hOYl3/N/H5t8trdaj+ldaFfBJmOgayRO8
gCBfgxEiDVGxopUgp+SeTvMAcqSHV8g6gHxEJb+IoH8vtWj4wElzDEVhLAeb2anObz2ACXN3/Bca
AgCGkN3tB8qYdPXJJSvS4tp6ytOsRfYnmEaHUm5dsmjadGZr3lEIAEg3Szp30zA0/Iwk1oonWcrE
dxEXoQsEb9rF1e8eQr3JdnqoOdemMZbctMY3Wn/avkx8DSRwNbzRK6LglBU7YWXJUhOw0VOl0W9E
5xGN5lHonYfzCR7n8c0uNr+PzHtNit0HuXu6dvE+LyuQSCcYSObBK7k8bH/wb50l6hWS8PJFoiVa
gCgwP6SiALVBG7XwVfyUeVd9tEWPuLnN1aVbK/kmx1JBDdHaGDKKuVH44k4PIUN+WUWn+aSekUFQ
wIfazUPmgRPQ196RZWacqfqoa4A43RM2FL7SytB8cU0Kjz3PqgUPCG44ETVBbo2KFefvUSqJY2qn
u4wB4xRZjXOq0jE8KL1X7iI9C6+tg1chqY3g1InqW9P7DsrWNgEmZSL2m2xIfchSOyWKYz0f67LR
XNJq9NedY8plQ/Lu87xH/k3yUOUN928tx7dKZnGSJi9xxWeObRoLthcWb7oh2zVT72pnqVn+hsLn
MvijfDTaTrm1hfUy/zYuxwZfQJJvSoVyu5+o3TVLAe05WD8JcDVeRh/BQmIqzWIeFqPv74fQqlbz
sOsNc13jDt064GFe1KBvlvlgqIf5rBUl34pEybaZwrS3t4rX3B+txzETgMpLislk4vRf4rR+jYEx
Pko8c6ey18jhjkbzCOCI3v3oA/tjWlY3tnluSpK650P/OZ64Ja6ZcM0DfLhhturWedsPt2Dai6Zj
uV93a5//6Ofe75+j4ZmdEz8Dv+0039I8Ul6VWuu3XSaVdT4NSwNuUlOF/blL4xTsK425wTNshEuu
dQzQWNwTFedG2CJVTepg02s+U4vUsd+Nb7Up+ndBb2XnSyHWodU5O6bUYJD73Og2GBCfSl8btjTY
5YrgHHKOZUrIoU6mfGXrZA8wPb/kHRhOdCbaZR52Q3/JuDkd5kO6Ez46MktWEseDm7X6ac5Anjdp
NYAZssk6dgOylFXUpdw2enLXhq7Z2EGCT34CTVlGZJxqTX6fT9I8gD1lwv/tA4zDzbjMmCGS7+1K
EiLgI+Cu1snqYDgfE9YgL4JMnktrfDNrqzhDj0Z2Nv8E6BMaNTRWQPbUx3lTVUqZbmC3/xojiFvK
EI1jFfKlXkQugLo+g9QwtaTmTdewznLT+M5CZIEjSI4EWDW8lX197/vWHJlHa7s+MD6EwU8qRDp8
by1tXXdm9GUQjb5qLCM4C5H653AA3EPGuLxUcf6jL4No2adhcAmp/t28oUkW0UisMTtYAalUXuiE
WTeyTBLoWd7wZf4Nv1epFQO9JZQR3vy8cbL6155bm8l2VNMnS2Jxziw+z7A5o9JJrp4l4msjowRD
lvNWBkO9J4A0uXL1ppeIlLFMlvnaan1xVumMHDL8yRtE4ks3MxHOJACRIKEHzyZKydPYYpDGKBc+
p/i1b0HQnVx43lfP1bekXlmHnmraQU6befjfjila+90m6ODYeC76OrdN8Xy1+p7nPMHav8dJDNi5
GcM7ub4+PCXFO7VAQphJkgcwOZEHjOW7ERIHPUmGMffEBYGSXJeJ/z73MtFfVUdV+Ldw6nj+7nGm
2C8WcZl52/mYZ6Vi2wMacR8tDWUjKLiSbDjVP6PTjXeaTb96wQSx2EUKIR5NnPhQOghIBFfdnUrI
7/T9S1ytSvxoVfEyFZ7zMDeXwAxSpbSKnpAhNPV5WStEmfbAy6fWUxr2G7xryTqCVHvmW0pgmCrd
a2R6+drBbPVIyzRd0bsb79zP8iVL/fS1ynW5qM3Rfe/k5g/Vx38tgtWZtmOrlilsqhSfFsFhUdMF
VFqSABOirNwxczBRWjUapQBt4LSRBfkosqjlyoo8FRNs/O5wB33SRrV6kr71vTlWCyz18cmeNrnd
7P/3a7Tn8tE/qpHUlQil1Sllu5R5PoN3pAuvXEk6D+WS6Lb/R9iZLceJbFH0i4gAkvG15lEqlWa9
EFLbZh6T+evvAnd0X0sd9gtRUGWrBiAzz9l77T6wXISQo8Dbii3HRXiyVvSwurMSZaDWHo734WhQ
lVSF8uiV0LANxblootUeoJXsIA5mPzTPPYxhXL1ZFQJDx+ucS+llDSRKZ9xqniGOws5U0jF+iHln
2gS9cFfg8f2z4nHe6Xr/1FOOvnhxcJel/niXl9o17/Rh61NKwpkAkN0sUML3aQfSTynjbar34lm3
4ncp9pGEepK6Rop6RGUVNm08xyy3QashI6hSlzCcSi+3XlP4Sz0AVm9PFqlcD3F8K807Zbhk18is
3OtQXm5rtY8RqJNplKXE1OKadbkHjYho85Z5KhPc1dA1gFGI8NopUrn1EhWgLG3tO5zkF3ea35vc
l3bAFXO6nk6y70csx9KLMBH6ZnubJlK5FEXwnTBp7TWoUE57lTccdCdKnkPmGDD1tNcscNRtkzbf
khr4JvPmCvZgEys3JOEpxOXYi9YJwd/hY6fM48bnMh+RizWKdmVF0+3AVCTn+Qm17MZuwdQw2qFl
oiYeDWunKrDpJP888oP+72PTI1vW1SUrVLCw+x59wvdGBxJu48e7T6ss2oaRXhxq01FvyLHHdiEj
XKBYH1dKRUSWbwVyZbRu9QKpkB5eY6YnXcnil+Ihs9rqJXJqd6WoGTmNVaWv2yz2UO3Xf4lINt+t
gjHMbuWHDxp9CWUxuHOy8TnISe6yJvOLYAh4hh5/FKhCP7LBRO+LmeZi5K4OBa4Jjp4dAMineYWC
sTrZSmMvLIcqaqn7yq5VA6bnZuXCgy7d5WgX5Mu5fn5nqo2497pmg1W8fSYLNdxrrKMocHjVrYqk
inAQ7+IbnXdJtfCEKdTbmai1jva0mR9FxBHuR8/IF5OQqr2frdxGA0G3agttOxu9CYewTqZeAdq2
l04QStLu2IzMMv9v8++xrLCwbucgauMsRIaex3e4fHqfHJ2pu2nptz93Xaw/gdIHZ7nWwTLsZ2+9
OxlB7MFKyRGzvqshrhczN+WtnHRiYnqUafYdfHNUXiCLO9FbVMOXQ5SWH71V2iDxPPWYta5KAwmv
aeryvwMd3TetV75WhMq0voZqgmxl1gNkZlqCBaVb5QHIHhWjj+5qD0UFkgFXI36+AheebQTNXoFN
a8dCeWsrPLESceQNyij4OXXob1opmyeZ2o+VW0fnIPPtpWE06r07fBO21WB26KxFGybBPYBca+u2
2NGzPqbumbB4QnB7UFDOsaSpcXKlbftQdTIleY3323R1tJXgcvgmXQf+XLAJqbhiPczro5DdozbG
DqxO5jtO9xHbUXArqnq4DFOgEIgAtRPFJbWHYOkUfFF6UCFQycJtJ3sfWLwW3aJEjG6TgZtXNZUB
wQOuQPM2u7DHPD4VMNWJUDdv/t0ti1pfjIGrHeqJcN2C/b/RiyWaC9QSDiunxXw8z8ofXkX9MR01
GuFmu4sKU31qbI+6gd0AJ5HeTdaM/SpLADNbAbOtGN3ZmQQtfZkOZKAMEr9NiWTtQm1d2Xj8+wWq
xW4JbhSYlqffz4lB/+y1kjShNp+8uH17HuyBIphZmsrC1omOLozI2jmtmm+YX0T5QucSO2aF4h/r
jqWL+iZE9OqUsnqYN151ztqgvjcdpXwYsO5aFUHdy1ZnrOsZvw9uQ0zF/AjpkntQ21ZdjwIN/oR3
1xguDiJM5SIi9PyA6SBap7UbnctUNdDtyvYd3eapjXTjcWhwk0unLjcBC2OsPAr0cRtJ2LJrG3Kb
dVvuBh+puh84ym03ZaEMujruGMDKi+pj0QEIDqOgKP2tWTT6MkvIL+1lWNyjAxvOiR1f5z04wnd8
Cda2IyPuHpIlDU5XPIf8GhtZjk8eMtzl0GvaK6su7Dp97x7q2LZW6aiaRzj547Ej2cS25INvjNVJ
4QRfQ7ELsBIF6TlWAjw4fYLKyBI/XRuzYSNAerFqNd4YeOigp7PV5ODVB6TbanxN06H5UHPx4Ra6
fFNCEL02+ICXqKBjZSZt/4QGrlyKSBMPmUY2zBhI/x4og76KTXPhZmq38dtuuPEaNqOIgUeNoVxI
nfGbi9pwFsVQISM/qKQdMjDkGdNpPbtPxnLcRSOVnCnOYSpmmsR85rgbcCmzQjHKMjqLyn+IQcHf
qV2mPAZhsozvO3KMEI6YyjrV4NTXeXuoa9pPqiDvyLK+Q2xwz8Wce8TFlN4mirypsPAfvMJ76uw2
OswgmN6yjY3IUxxWExJGGO2BNsRdWBT+ri51wqfGpr+q7msyuu7VYsazsysKSSJqSJzq2iNfXLgJ
PGluMuZsKwqz9QZxm37FD64jf7hL/UK7c6YjppHg3K8tKOYq+TuR8YhbflvphcdSq6mvVcUUOkjD
b0pjxAu3L67zW6xlUx/0wblS+dsquI9eK4qf8MgS6JYpKlu8NFc8EXhc8A2jhZfRqTXi6FCYXXYw
IoXMAjgYXH3KxM5ZUH4UZy3lB5AhZHZIg2STamuWJv7OKqHZeWP/7GtZdrCapr5MeSqXsCDjWxY4
UgNtMwYdkeDTZn6UjG28NXO6WL6Gwh8mandtGZz2bRSAcvJCcyXQKlF8hxpVqQRClwNCUnbQhysr
l+yjNeFl2jLMamuDfYJ+kMNsfGkP67yotKuGKmlBNmX7LZU7o6ya764KAoiGS/Kg4Y3ekFFiLOno
ORsakFh6wKoEG50GDGXMdsn81SZCXCXTiwXMnVL68A7y2L4J+6TYFgAFAecKkhSYaiEfAVOMqLE9
j7FprQlVDe5TQcBi4Y/qq90a96xgHuvE6V96/Y47ijyjUtKRWYLZUghkhloamE94wZFcmER+MKX/
sNxGLpoi4n92PXutN0r6LotbR3b+W42dCbKF9qMTaX31QsT4qa167ww+3InC/EzVzV7VA6/iZ+xv
8oTbq2CeqhQVZJcOJkVWtXeO3a5lEBANRPsHDor3l2XHpDpNG1kOwQI/b70JhiJlbd+OB2pSFKyD
Ll3TM/KfPHLAFqoMm1spE849ow9OyrSJZf73RnOTSxUVxV1cWePCAvpya7bjcGPiDl1gO3ZpmZOL
xepCvyMIVTu1iaC8FeGWx/EptnM2AvQUuRj1Gqbw5LESQWXvpXse9Mg+W4Ww18FoOYt5F5infdaC
sNvGBiBxaAiPeCmKm7m2mQUVdlsTLXscVWLfFXfcP5qboq3kwQz1yWLAOZNj+n5TsD4vNBaNJEqN
+Z3bq9+JO4rf3Kk8lfYlauyi3nuR2r3c6FPVM+R+cdQjWLUYbfxzb5b9ciw0on0Mcl/aKUuprLuP
MWeGN1Eqrloo0YmUtfMtug6GGn/XcNctAjO1rgSQAP0xJfLvse1XiqnrD7S7xyOpbtDKqkjAzXS0
S44QbX5y3liwY3waNkC/eQEtoUvZl5CqopiBHpEzwe0flVLHN3OzdtorVAI54x5+OEJdhrapyEGt
+GXIUNH8flGofZEcsCacZRWIoR0N4fav3VvTMCOBZ8XdM9eJtkHvnOXk58R6oq1R/3ZbCZphh/UL
xART2s4M7xp682e315GEGKa+pduNr8ZvgqnvveyGNrr+/j1+VX7wHlET2balI510Pmsm28a340JI
eAyDUu4Tm4UqGJHqXqRZtKx1beWqBtgTYYTLqq/M+8bB2CficoHH2sEU7tpnp+KTKWnmnEdpDrgu
x2rXk55xpvlZHpsSo34RJJQtjKtvJO8m04InQ9Dp72Vbn7WwJhm48vbc2KmVwGdWVhMQ+vef0/jS
42e4tNDV8IvYaOg/a6ZspTDcQpT2nlMTC2adn1yPcYPYcx9AVLKnyjg8l2njHnqwRmT+liqtYdfL
UO1xSy40VWFdYp9t0cfR0q3sfM8JjPEjzaja5cFBsYlK1gv53AbhMFXN04dKYp+JXINwrGkXn3xy
AGJuQZtg15S1f02IcGI61i/h7Vcbx/TIfhAKtmLDDLSFq+Ddmjf/PlOQ9HaywwgJC05Zr8qt3e+/
qq953XxVaJ6pZrgs3bTPYdAh7gtLmApxGj16C7QCN5pUX0E/wsDD6PTeqwuySKRytoZY/xa2rJR9
s/qD9uFrUjc2EhebKCe8YyB1+yRWTDFYEkefm3vIsxdmiP5U0N94un1sU2fc+fQREci2lyxu31MY
WKs/fAvWpML6paJjWxp/XSMc3nC4DX8qOzVOiH4eZfdRCzUsTkbS39eqPlAVICCqEk8las7vRul9
A1kXP9kaCq6urIu1l/MVFS4hsmmuTwKAakMdN7oJUQpDVp+emB6RAhytVZhCy6KJlqwFQPhhcsBH
6x0qqyDfNa91OAK4dqTflMfRxW3W/PPI7/iXQpdiU+CWfITky623a59tH5oKVXh9Yelu+9xvtLaj
iDHdd9SWlX1fE6WSsowONHqkeKEmrwj+5yxXnRdcdku9NwJuN3vUJbDyLAY/v3GKW7eMyVdIiyfK
XO0zha5sb+hKu9KSoX2G5VasulSRW8avR63BE2DL9mHeKEpKVyQghKToxe0QTQk8YWjcw3BCUolD
emHFhr2slVcfztPDvNE0Zvd6Y54rX6ke+ADZyqXDRtxe+1cuU+UWk8eb7w/iHdHAzwcsZd4CGYn3
MQW/pd+IoUoRlRV/xYofcSWmDBtoP7cM+KhMUQMtfKCOJpGpjXIIIz5qjD99B4emQXXgLGTGJHee
VVpq4dLDVK+pnlp0ibv07EotOFjRmBCi2Y635dC24C2y9qkikXmRqZRsqlQmOxKTsR0rHVltUySb
01gj/FBj09qghrq29QAVMEgmUq9uYYTtfWEwm+dWf/IYJM8VRe1FUTPJZMKebW2h4kiadlt6aQvI
uxmZcHF4o2jJTd3GyiHqo1ORCFrdsdYEQMHMimWond0WQbNsKa9ejDAZLqGN1EzrUNyhRpDXU+3K
Qxcw1SpDD4hxHob3RR9muIn8+pTR/QGr4WGpMAOVxUndHGBwWZvUdOQeSZF9/v2VJ75eeLbmIOM3
KfZqyKc/KfWiIq67bLCTY+cmxxj6F1kjiXFDP3vY5AM5epbViz0IZu+mzDN77ycQGLp+OOZx9gpD
zTgKiw4HUh/0+HCZn6W0nrIMeQ0+TX9vDSy50cuWByc2jfuxamr6gs6wpMo8LGh1+HsAtSs0oe3D
vHE77UDJhQoFfaWH3gvWXY1QMWBifwApoAEOq5RX4lke3X60b37/bWj6dJ/59T5kW9SVJ0MVbDlH
/TSLGLu81igO1EddVrQRjEDdGVpK3fafalOr2MxpNKM75OVNmzMTwqQsd36fEc8OO+cpHIol6gm8
T1JbuiXOBEm6SYIKnQXeczLhC+ZNPAELjNDu95o7Hj8dV/WqWxS2lh3RHmxYZdq3mtnsAPGF2kKh
CbQo7brY6hPRqEVksKZlzXwwQfHkJzRoc3EmIHtbSq85u0OwgYbUXETb1xfh1xsiV517TfHfVRb6
F4XO31U47rYZc/W+qNvkPgGESS5VusyJqNgoo/DPdpUMgGG4RpRmAAzBdYr5XqxdM/EnAvBlLgTM
G9ejRdIJ8x3XKyG0mXRfMs8ic97IdZoc5Eb4naVc7RqQpuy5pvUUQ4vVWT4V2Cr8QMm/sm2xR5bz
xB3W3FZTgEdSI3zLdZVTUNeusfTUa/nDJBhm4VgD5Dgc001nWLBbrJPoErkXUNeWCWymC6d+unDj
Lnyr+wUlO2WTByo9wkkglkzA4Cg8jLLWt9XQWSdiYazTmIcrWQbdcgCY+3ejkWX2ghhhVSFUMTGj
1ziMTxWf53stjNvehP38+9Px65TWtkwXmajGpwXl+unaDMLeQ1LVgpMfRv0Ijsnfmb3WHskk9c69
p0A2Mvr33//N/5gK2I6um9SQBBMCTJC/zqMB46MVoJN28N2yI6aEe6GI8AQodGfHXIMrW/krWj3k
RExFWeoT+h9mI3O0wy8XIfw8WzBDdg1qWQSYfXoLvaWlZtWrh9KvaIAmxb3jjsOKEpm+4S3n3DB1
eWvWza5sDGsPVcJZeolAKkeXj1HCDC9Djt6kjUfltW0zcqBI/FL98cCqWt6TAuof4ZinkIqsZThJ
+6j+4NtPIoyJOHm3Wk4tySXMZB8UQoWOgH2q8aHAjAYAIR+LGvGAptz3+qA+pWioF2OUROfiRmE2
v5krsnVH4IBKZsoyoE9EtJtDdaPAUjFh4bDnCrpTOCx//+N9ad4xf0ICzW+H3t01P39xASkFXu0R
VkckpLlBixqdW1V1dpZGcdqVxkKDF972VvyHCf/XWSzTVx3/2aS0Zw77WTorFRXMUhXXB1Qak+sJ
pkjnP9RCRugnGnfjTbIuMorAa9l2rq9YtRvPbVr9qXs5nZy/nDmMYRYOhUlZ7fJ2JjPA/4mL7YRx
Whele9DVWC7I5nD3ptFicnQt99k1CZMEzKJuxunn7oT3xPKo3Q0mY1RIBeOWDmECR8mgVJGZ/R8G
l3kq/+nNEV5N4h6dVcN1P1/OSt/nCG9Ih6hCdy1K5Zl1bHqTDXH4mI8GdKJCxMd5N+6LYIUWg9rK
bVkAZzLqcksO1fBCK/vG6KyOtasSrvpWFLepOpnMTEq3HjCeO4O+1pImp/rhONy9JCAcp0YPODVn
zE41Nki4ICRMisyUZsZhCIPH35+F+FS+/AwoMa3JLDKZ08WXJjICBy/ImFtPIx8yGxKjVLXezuqt
Cst/a4f5dTDV7qIP1JSm8kZm0PyYX5UbxvACmuHSjQ3pOyYaGyPnstPjBKrAsC7qJn5MAi1CkCBW
vWYlVy7B+DEw/PtOCZQbPmBCuhldQl8q8jxvemF9tE0ktl0s+EYiJAsUM6anaWx4S86AHOHlWP98
9b//DlttfU4AhWyp3ASLwFirTOkB1ZT9T4Qh4dPktBt6s5xhhjPWEDc9Ggmq0nzi8jCHtiUTIRqn
ys0I+/E03zntnN4VaXpYnpGOAO+69L1InouWeLCGoBPWHAU1a+bssz+EFNRmmaQsODonSe+jRL1a
2K7e4rEhXQVvF6KDIDpCCkRNkdTeLgE5iPTIqi45qLmdP7f+3Ka6MBd3bwpbVcNzmsbxtrOmApk3
JqcMGN592vkTttp0V3Sy3HvXae0biAnn+cl5U0EbBOMS3sx7ikwliicKU5pOsGdZTSBYoSLp9bkH
WwQD72urKZ50FiIL0jusI4Tc4inVou+V2xM37Q5/QXyxznod7cGjVO8F7EJymrP81KC+vYsDJMOq
uS307gl3jg/fgkzdeWOI1N0FiuhXPxODJ9GSHyJf8mL9ycJZvJ+PY5ywzho+O9YSV0oW5MxAXyHC
PdCICmHj0lshigr36bSH2Y08WQfbfxOHPfxuI762bf3CpMJ+4DtxtmbQp7usiNKjrSeWJI/aOpt1
NkFHlOIcQB0d3N646aaN7NTk1FdoupWGEOZCHd0lbfjgHdXErUu0xQPjfHFQnDZdx9NxgS6L8QSY
f1fZa4mKjvijMFoqVhu+RMbgrmjzeLvAZtcH9GBqYrgGo17e0WK7N2oRLVO+CHRvdv+oE2pTpH12
0nJkNmREDTeALa1tlbhcUhNtxNUTnfnQ0Ky0DDOrj0JlH+uO8hAWGPCrMMGeMO2OtRNu0bsoS7AA
m8AK0PATk4Wb9RYHVfYjN71X2RnFi2XDk+Ib7+56WZqbsQcgnBqVyRdWxSfsyvpxgETW5cI76VM2
ZY9k/hY59Lpps1dAjvGhp5F9wASwCui+nhjTuGaoSB8aab6JQVzndqGSZeEpLmDDl02qPbW20u1K
uxcIqgco3wy488YKMwOl3SDOPXzmjdiGMCQV1OLkeOCDOQepaV8UW0AJ8UpgJWmxnpkHMhngqDql
eRN2uneqiKtfVRrOP6h95PpMmTuamuTn3AaCMefwzMfmTSl1IBUQW9eVKB+IFg2eqjq8+JDk34sW
0Xyp5NYjM0m0PWUY3SUEg24anz/DW5b7KAda37iNe6JJfbAqrzaW1Gfas92YB6UN42tj6tE1lya1
Kw1tv5+DIa6E8hQ2gqYESQGnukh+dGkkydzFJ6DDX2LgYOPFrb+2BhgMMuipLs0H59dw3lVbioPp
wnaNYiOobe8ooNmssbPuIYitjR7kjTg3NjDdQo5rS9R2skL4Vp68hA0NCdqPY3IYuFSJq603ihtb
B2kWCd0PL/bWEjrmIrJci96nOVk6y/7vTTDtzseiQBB7NDjxCkHkxbYK5S1soakSbdESWDWON2XG
7zc/oY71D9DpyJFNHyD2mLjLwuyrp5BMTkHOcEJJJ/M3UeFJajAowPRWEdtG73QGiDi7NFBJttEg
yB0cfATyuUf52LZPnmaiwOS2PvWHQPSmngafJjAG+lFkKde28RELTb9Nmt5ZVHbYX6MA7gWE8ObQ
5zFhF4n7hwK3Ps32f50+CN0wpnWpQRkY4MevcxsRp5ZeV+SZO2YGTQ86jAk6UWN1SGb7sx+6+6l9
9DFMTA6VxPALkvkMRlAN+SCox7cCBi+SfHdH2cTZOJShd14Oa3eu3c+7IoG0SRBetwKu0e+YZ2zm
sSmF8bbgR/Muv58o/Me00dBBz6l8HGFYEFd+/UhIZwA96oTbgFlwNrN0xCZUVIxKsJItZx4MseJV
CfRt0hWbUGqItvl5TyKHN/f792JMJc5fv96JZqA7Kmqf/1j5N5OccUwd/WDiwD0yPaCzUjvNOUio
+A2+t04oXL7ETdnvyNtCWtRCS4egQhss1SPy/sAOvRnZNfcymtE+BdOYhTklFTaiRC4Y18Diq0lI
PKuJHZtucXFX85tjlymQ3zgjFRFQNru6I9kk9WKVsD448lppcq2N0PuJDx8RFEAtUsRzhSdooxRq
tc1cER5ytdTCP51z//GtWJpgOWFTEjHYfjrpBkq16OQa/6jpTQqN2qrWGtXGQ6trzgvUdrSb4wtn
l8PduglIB47cF7s3bJrrWn2OnDJ4jKMG5ibHqc6in0wIXhhpeb8UMv1QyefC+OYVG497HJDBXCXO
uTx4bYFsMi/04JBSDF60MsTqovASUrTC7SBDDePs9JpEdNSEPF2s66iIgMZkYPsmdWs0SV9JNzvw
EeRxPjRvLMNAEltTbW9jhsCEU3ATJkVzHt2u3HSQWu6SEQQvFNn80bYqAP91ar9iRHmZvCbf8Iqs
9XoK7BXqRfqEojjGOLX/9kEeByd3ygaYNyjprHOiBcgTuDDXNBXdHZKqYOF4JAp404Z8KKDMRvpm
9WOZriDT9QciQYG/NKmzp3tv7h2fHjialKM6dbYVEi9/PpqP/bs7P4tt+f9fN+DB3TQCeNq/0p88
1rydFXe0bSclECLc4WIBVFg0BE9tfIDhHR4URA/zRjGj9NDk5JnFgEhX87FuUO8CbsUnQ2bdoQxU
GBlNXtzPGzuNCLGhdz/vTfdeHCemewgajUI5BJCfG4hmZBUXg/Ga2ccotpoPF3XbKuvLGsSnuLUG
pd6bdRmfLHuMwau5fz+iVd5ug8VCWIQcz21G4EgoMf7ZjSrlRgKJR7bsqKc01Ttu2xHZ6LztEy4P
Ze2p9LJNX/HuAsSVB2l7EQuBkYDYaRMKXVnjTKMkKbK/j3WtTjBHKsvd/M/mJ8zYP40pxTUP5tjK
69V6PU6sCdiNeVdzYkwV7UbY8V7pRj19MLwsXpJVqL7GRvlKZdS40xPqrK1doS6fxGdj5LXLymnJ
uuxl94ByH667s9VEdj9/FnX6QPOjoojglRRa7SINDaH7h1eBwo+ldnjNHQwE0wMqvp+O/OY1/zwV
a3WLFn2MtmXUoMRhFUcwuB8AmEkhdc7CijjItsiTvyld229Vq1Hv7MpS71wDhoYCQXifxfYQIh4H
/qE18uROzzoxGZjoTpkrjxWti7TrFvy0GhDdfqKVwvMMUKQFTQy8rDXP3D2ik6anGzMuvRuSBNw/
lErmOtav93uQWbrxdyeWc/zXsWccjVS0ReNBuw8JqC16D8fT6OMsJFy6wgZwzEW0qh2qzS3GQLtj
0YVsIGNJnZkrz/HR2ARIZChE3uCwBrVOfHdCSBQ8AXcJJmJ4K6R8ityiWLpOna3qxuQszvXxD80z
ECtfhi7QHhQIVReB49eyD8uxrCICiMvMHqLmgoYflY2bvzmypVAQkueC3U4ualPrXtEqeUhakAiR
SZbAbXZXM5RPKZjmRAbOpfllnp3tWou7d1PijXG6rlumRb3TAhChrPrESa2VaaqTI1vEw30xI9pG
GvSHZ1ZGP8xGTNpQHExpIe1zboCdbFVypiPVqLZNSOgYq5R+iwItuM2ziezm6+PVCUcB0SMan+ja
N4uQ29ui1qrGWDIu52st1AmIidVjIXT3NiTcex0GMZOELBeHiirbYX707+bTsXlX5KW9pl4rlz5R
kvug5vavGK31POj+HjaY/ZEFBd5QEVYX13DlUTEJAAmc2Hnr2mThjMp3pUiNgwB+h0aSjZJ1YlGI
utrOWSzzsTmjJQpYKCpBfZoPGRlQrUSpKW1Qs8fK/g2tRbKb92B/5Td909KFNiPn/58wwkc0nM4p
xda3bMFAwUtDmydLWoka8CIa/aO57qVQ7tXJ/8K6dvhIsnwjWzUki8Ucl8E0EFZ4vBYi8vMdzXai
4+ehEOCBQ4W/ytedNMpNaRXeatQDeEcG0nFD8ap3e6z3uVvJpzzFYqqgcz6rddMcym5ICH6Oh5ci
9qIlteQe0abhP6fZx3xYiURDdG+drMKAPIqQesJGBBaDhQ9YJgzV6FpKAHpmTeOIqI7h2oCp35Yd
PDZfzcmBkDbDcw3L6+C45OlGQy1WwSQtnDcpSdA/H4FQcUFCaktZ7YegGNc1CnPQSSZazBLi77yb
tyI71zL/9nOPyJY7WIRrz3TqdilCBNfdkK2NrAW/VtLGWTg58cKmnhPfND906j3zD+WQTPO5n0em
V/x8FL8jwfDOVY0A38EYB0o3aCFhETnYN754kq3/TdAx/mFWi65Ite9xUu/nmyk/d02B5x/V2pjV
xsYED3cvg9JfWKVu36H2YkUeZhnAVpyXswcTja2y9iU+kplQMW9mhKWbEq4jRVKt/j0WTuwAyy7Q
gzEk76VojUenUHY055SpoLDS/OotEY5/HxiwjnEMkibv1OEh5j+7UNJc+eR5rjTDCc5CLQZC5g1r
E0LrZoqshFRMO8ou0kZF36a46UeLjBHXXxq9Wxx+FkjgGz+FaqcftEzaLzfNNH0E/KpSMNaSFWVz
9wXCI7xMx1qaDB9rrRg9BKYOXsT5IehhWvV++T1AKELHJ4juWDR8GxpTfQ0tHRETYdLrikISzqcE
rcbkmwLltbTkGL30bih28/FZg6RzvClDOkBxoZ3sPM03SSTsfeHFzVWAT8f+l5sfrmo9MBZGj3qE
CSgm7BQRRKqCMglXCLPbqzNtDJz7m9jOkC1EBJsUzQByVadHSU4C5wevoJBinJXKPc17euvrG8qQ
8TIMWvNYteZb0xRKQsyNDhkZGdNmjLAR4vWxlmnuRxdoHy12+wFDW+fgc592K7owShBm227Qk4em
yOmRxPLdGGFi6j4Wsrar/9Aa+tJdQI2Msmqie9km07BP7ShOiyiyqN/tpXwMmL2vilbLaXXWHiLj
WH2wbLkfYED9fmH2X3+VP6ozVLuwcj6vEfsxAd6TV+a+KXHfyqaFSh9ZK0jQxeKHx0oDHr31h8nB
l8YbnxTYxDSmooihqfLr3CDEh9dWeWPu3ayQ27giNZ1bapBqqwS75TYAzvIHT9PXnhdDi2EzK6Pz
phq0UH79kyIvjFT1M//oIrTXYt0FuDk067YO1DcUfgvdzrUPOtEeZV51OBea+ZqDLQwqspzMxCpX
M5tu7L11YNjfB13qtwXEDGuBXvTJFMCW52OUMdeGa11IVNBXAUT+jzh4jxEXvCWV5m9Q6Rh7MGnp
JqtUkmnQWS6q0e7283zWzHP/1AwgpV1Ki+ceagQOhcDdlEih761UEwuFCddfPTiZsDa876lfkdU8
aKS5NeF6jKrqDx3SryfHfDZaDr+RzfnxqYDg5pVjjqafHgK18dGR2eGytER7RH7/I5Pc0R1M8VtP
j5I/9Ci//mHuUJQsOE90QSvn0x8uHVOqvolZso0zQKZVZK8H8NNLvyFYzI6ZUbpj60FC9+I//OWv
DVqdmolqUKQAIAWL69NlCNihygcnCAAi9yvC3kP+Mi2D2omt08x8alJUN4royifLjSdV0Z/ajF/Q
szNoyaGHxCViwPL5JBdD2ajHgTYY+0Jk1kNTdtj48y7Azua9zVJ7IS1s7KZNJA/3ucAn4K6aep5u
0hOQFGnD2p76oGGZxYeKxnaxtGJ4/LJV4Jpk2t8bxQduGzrFIa8JUf/9beVLNQ1WFJ9Ag1cIgwvR
2a/Xmz2qf7OiZqybyGmOxkWg3RqoG05FKOUfbmPa12LXpG+j9o05Q+Wu8rkp5ks5VG4S2fuSE/NS
hw4VcJe02yo07wa1KE+6l25oiKyoz8k7OFbyDmyFc+M0BKIgHQPVH9c/d20C1XxNpZYQEwkU5c4P
3U1WZT9F9YzmM74eHWMzpj8a1Mpro5q3Pb0jLBH+wsB99V0GE/iKoI1HLVS3vh1s1awneUuSmjh4
Iak6lERXGTiWj5iIjCzY2W1QHYoWUWlgVGCqjCvn25bAl2BTAytcQvNktdzGGj3xavLRI/78H3Nn
1hs3tmbZv3Lhd2ZzHgqV94FBxiwpJIUkO14I2ZY4j4fzr6/FyKy+aflWuvuhgQYMQ2OIweEM37f3
2si6FTD8FYFqkeVsVOKwcS3T5qvHUuxqdW48kdePwq6CnU5Uyh0L7+ju+pGlWRaVXCf3G7DRN42q
vPLOrNW/rGs2tpMdkWKP1QRTQFEbuvaJwkSM8paKIdkquTlA7yZQhMoSHZfl63Pq5BT+leAuobtz
KhC/E9JVi2cKNhQcJ9PP2e+sh3FunnQQvmuTzoyfQbt5SmM53Xa4O7zrd6me9Luwjyag0Ei6GSzE
YZyymJhuh3DauSUgPXaiPz4todbrqS5uik7pz3i4KncRYByuQPIM+84vSJg/64wZGRxk0DYiANpZ
H2dqgz9BRE+u7qQx+SyWkqOtZAd90nadXoYg7qKFc8d/aWWjeqObiZtV8B/a0zvaucY+lu3xNLQC
q6LTwfnorUNqxNWhpmOgmdpjZSbI16Ua4f6s5WsE3dNekDN6g9Itv7l+JPVSto97itTL1wsr6n71
SC2D7A9beJ4o3qZGRx0VreN8GIaszgT/jnUBr3JUriU5OVd12dJYxuJbtpF5DKpRwWYq4wDHG5R3
+aFtRpK4y+Tu70eTnxXPCGUYkTXbdmQG54+rlDprwqaGsLULB9GtP8CHGyjzrN3j1qXTa6wNDWNV
ZKhbiP/KV95guAIor8E7SdIjAg/VwzkyvobUDZZKXDoLiiJqh5LRyOrVtVgUNdx0FFZqaLBB/lDP
+XMDON9jrbTEAkyGB3mRtTf4CVpCtTc5TbJL4h7rc5fYOGj4r5lM64+PCAbKt03ZaqckQ5092nR1
9ATVndG16i/uzZ+WVpwoVgfwLcF0LzPIj+MuQlSS0zI93P95zYiUckAU+00nO6g0O39u8+kXC9d/
8zdNXbNVSIQylPKPdnEeBHtWiDTZ913enZg8OzYQmJgdo3uow0I9OAul8O/viJ+naUNFQYgAnrUr
H3y8I5BNwpNIRqZpA2wUYqZqNnnKmkI+hCOB9IvgGkqxbVE4FPptHP1KRvXvjsDSFN44giDTYU7+
8VQPSjrA3Say0ejJnLz696l6hxS6kAqy57F5UvRgR2CuOzrW+Rfv/yfupqEiWlOWq81Cif9//Ot2
1MgiqUJpp7OnP6atc2/XIJ7h24RalW1Aq3FbLgabzK5Sv4uAQlGc9gytix7NkV7DL47npyLZcjw6
y0U0bVgSPt54xBqqk65l0g79L/QxI9/rSjfd5U1NXXNw9IdeTb0oDrQ9UkjSQIPkV92Uny0qhkrn
jiGZ8QHFpvxhvHJIgC/HVDN3SpV2Hkb79KhEoFeuY1UYdShSDOsxCcfkG3W2U1i6vdQ1RxXnYB6Q
MVHXzn1UgbVpJknzhppY4F+cpJ+EOxyhQpoJ5hTERz9NHKFU6A4hMebOlKdol9khrNeeRB3a0/eq
lGv+VFh44wBpb4iZYrnRy+OBNf+vhvafq7MGJU3d1mg6qTRoPgq5RtbSKvNxjI+YS1Zi1lqktUDE
4jsSnNWu0r0+p2eeCbt+lOpFdW1UO7M2z7VJs7nF2rfhfKH/TJRuE9f0iKxMf7gmmy6fVZ0gm1RU
44ayU1nizZOigxiIWfr7M6r9tFHg2VNklnuaI2vQST+sM9kdS1PN6gjuLarwChU6y2L1NIlMPc2x
Bb6kYyM7ZCYITD3J81Mh/LRh8+Refw5xbeTqFrQqJhjraEwTjl74dq95Nq0HZ4YzkJngzb4ZojeI
n0PIbguDOJQYxeucdtRJi8S5c1g57mnT4eGO7WRt2Sz9UBwlS/kRuOXyaRKX6l4obKivn0a/CtQw
fxoQLGjYOhsW7nwFleLy/b9o80TYQndGb3/QEvOLajTO3QxFZT9I+cogJozDXpuGpDySwqU8Uv0p
KC6R03L9Wtso8bZrcn3FeKY8DhArhsFUj0PvhN5ogVwK6ty566nA3l0/csJxI/JWPqp03FaRDG3N
HPgritKZ39MQBDUlFpeC5HjXIY0+TgMpJiHLhPNUDPnRcSiSo3BamWMnA/RI6Mal1MZN7HzUPtov
AVfdQzWqIzCQL/1yIbQBdt9cUk7GL702LAGyYazpetiTeKYBoO5EahokAcmqT1AvASmzWR3jwspJ
Clw+rGtsWmjfTeBpfDpIafWLyfff3I2WAwZZ40WINWXB8uM1IJbUtErkL4crOGFIcgKH+oTEcwgK
9iCH+yS0UPTMeKQqBcy+bbTpscIBycIp2MIFnG6Cxu48RtlsX2hMW2D2P0MP773YWjYoPebqVMHj
vuioKPjtRr2yv8Q9MWChlVkbaPC939Z4yinsvEWF/DhCcnvNBpsqaKJNrMlj9H5quI5Dixa8TiD4
ndSExvb6XP6vb+N/hG/l6Y9Vovjnf/L5txIPN5ac9sOn/zyXOf/+c/md//0zP/7GPzdv5e1r/ib+
9odu4m8N8Snv7cef+uGV+et/Hp332r7+8IlftHE73XdvzfTwJrqsvR4F72P5yf/Tb/7j7foq56l6
+/3Tt7Ir2uXVwrgsPv35rd333z/x3P1lAFte/89vLm/z90/3fKH56effXkX7+ydD+Y2bRmehbXJ5
P/1jeLt+Vf6NqhX3EtIJyIjA9z/9AxVZG/3+STV/U5hnMbcZNjMKavJP/xBld/2W/hvKUIelCWoW
1ESO+um/3/MP1+5f1/IfRZefSrzWYnkT3LZ/2QhoyGkXC53C6GTj2fi41lIrupWmEwgv4GHGa+oV
JgF0jfOayo22GtsQ64j0WT+prUooZjcDUU91oPyT7ANjIGk0VJfUHj8bi2c90MSSznf6y3n885j/
eoxXrvEPx2hwblCDLD1H82dNbJXoiT1XAdt7avPwodZOkq+7wvQof3j2IK1TYg8jTfeDeOT5UlwT
ZlSVPKslg16C4ayU/DE2VuClXibkJIUdb0ddutiAI2LGEC8xo18c88eShQaj2jBtkzoXbgDI2h+G
7BRVciKneuPZEwPjtKXi/p6QqDIaIMkDe5fMjACE0rn5QrDtR2CS+S+6mx/mz+shWMuNRaCIrbL1
/HHEouTR446SG69WCCCXzHOi2GfRd5mrRgFAFPajRCukv5i2FfqnH+8pY0HwU4u12DTQW/0wcc+k
abX6ovkz7BrsB1CwdHYwxmv1QpLSzZPO9LVVnISOcCFSUMj1eDsHveJN5lS88EB86dXEeOsNv8y2
UWEoKxzqt2nvuHOo7uM8281Z78/ZAK8lv0Gwf0zi4RbiI4K0wgMw95DH5Umayg07iFvTYQ0UG5dK
rnYlvCtdjLuCPocNc0GdVnJerZVQ24Jh25nmU9tP6C7RwAUuph4/sog3d9yePeRI36ftQ6bbbqca
pT+bxJ5mUNfK8qgMAtZKsTHrZBtI840YtaOud7u5CfZJKm8j9pXTu4jndWGGd3AfbhX0Kom1mSd5
k7KKnwbFD4poo3R0E8EPSI+hiB5GpzgGAUaxMFibteFlcbZ2WFCSXwxW844ksG3UDa6wKSNGtDkJ
ljnPBNs7lexrLFksuTjPgbSmx+pTQiZtPA5nV9FIMBSPcjM+xm3uGZW5s9rg0iliJ7Ji1REoJnWt
j/RsY+e2Z6njIZetXTcsi4sUt3W0t7L6diK+PcwNT4qrc4XVta6nrzrJtKWah24iBnQqGaQsUacg
/vZSGZH7GS68INJ3ovgGAc2K1EOSKpbo0HQ1J+OulrN1rDhrK8zWhfElE86qb+AdFNl6iDtfQMoz
Le3BkOeVQ8hriXakJag6HgzWtBG1gDt1xIokhrWzAQO+Q5+4UeLpKVd6X+/il7rWYJ71T0QI3LRD
XPmJddKCsvX0gacw5FZwjTi+7UfxhF6GWhNIqlCFlNk0FwSc6XpyahXvgIWgZ74fcmBKcRybq7aM
UUtJNn3GoH0MMxfT4UZUgLrUYC0UYw31Dv5Kvm54g2bWIKk0lSe5dW6zanoSvBZ93G+dLHyYFXf6
ZD6g2IeAUIXucpYHOX+xZrFKC2IOY2yTsxHfWCbnSgd9Z1yghPilnHnIx26KiRdOvwy5A/KVROGF
AxHas+O1c8dqqXnLBOyFslijsLATGrVGujLbYWu271hRNhGQU6PJD4OCFNoCRxrb24qyi2/qXLu+
k2y3A3viFjjTA9M69471Ghqk+EqzzdJQxqE72cBc08YFeH4MK20DLAP1cbAm4WfXGcO9JBwfEdAm
dGR2YqHbKUcji7fk+exiLaY0lp6EcTa0ek2W0dZe8q9F5rX1uK9li84raS9qhM6fWFGDYuysOWzJ
x52Z0BK/LssIE2JSwGq5ExOPXtbdh6PxAGJ0D8HqhN7rQHzLBvfrlkPAizVAjjxl1lG0t00ZH9VF
lCCpW92ZVq1Br77VGZiGnUOoFc3jdU3BmEatV9TdfZdNO6zPByOWt8v1zYHOF2FJl/5FQWK3RFVY
5AVW+C2Tajo0bb83iQ6spvIFcCvUaAKTAxQuiZWuFsArCobSREjKoQMvtMn6bSKUPFyjSQnWi4Mx
KyUik9vG1ar8Vmz6bl7DI/CIEL4PwOZIenZsJVLlIZWUxkYfOh+p+ap3NAaPU1COXpLq64rHlrby
UK20siXpQt8OTsA2HmVBkb1nMZey0/TvLC3vlTYiBinpMUoAZtFy7r7QsF8CvXnUWu1ebhFRK6Ww
vSFM32gNcB0d7riwHjzBBm1VwHgKHLRWcVp1K7nkTxXycbZBlRUU1vJ4a1XG5yiPvNQG09ohcKZ8
Lb32YfAYkP5bcc48zRh6DwmZtZqYCKBpvltKCik5B3UDdqXRv5nqtB71ZKvE0d00o+QmqxEOuFw8
Kua6HPVNGmb4Nh0faPs+IQAYENq60MN7pcg2lkXWUJzJaEDSlxgcewVAW7aE38sdtMniWUgZfJY2
u62A9ocRm15F3GvpeMBn0Ll1IbxC6z5HcsrATypWMlwAp8Ud40GtBhuJjFlkUmm8mxYH82y3PkkE
KlYa4k3lGFe5FWmXhgJ7HZ7BnSLscm3ls5zn4K8mSkwJTs2BswcOiTS3ut2mZlT5oWMjRBfG6vro
SZr8ImUNFxGXjZAQmKI2O2b6sc2VM66h9yDPLqXq5CusHWNbr+qmfLZEddFmZx0PxWORp59rC4Vs
D9GlXgLqcP3kq8DkpcKUxn4YqV/CEIFHaYJ8WGTaCL9td3kNI8G830rlZZrzi91nlyZ9nUJSanOZ
1UbOe0h6k9w22J6uZsR3kiPurYIhN8qMrUQsH8Lts10m70Gd+OVEqNkUFzeI9wmZ74fTRP2xjt6t
umZhne2IjbPdQIrfOxVTaoeqoiWj3itNM3Jz/QtaxUOsEKipDjGJylonu2SnXAoLCEvLOQZaBmA+
y8r3FG5zKfAcc6YKreV5DWaqfMARQovbOgPy5yaFDeNWJ3/LyN7Zfxur62khMtlxRw1nvDpupHLy
uzJgfIzVTWVZuASS0A/xfCLs4l3GxfjEEuOOTOxmRfv9Wa3nfpXkwQtPz9d6ib8kiNVYGQXdXxap
ikThU3TTg9kn3wAKgDAmERvYW7pWjTxnHqCPlEUo7+N3M+KlWqwPLjA321XsmOWkwRmEkO4F5Xxj
g2n1Bqr9rqmM9K56MbiNms3rBETSxCOAP3MdiWIxHhcnq+A9Q2xE20xaq8JID0jvUkwJhnunXuEN
+67E0jFM+XbX8KJJFwMlK44ojuHfOPNTYRdfqB9AXlK0VRFbm8Aat8JMHzLV+u7ERCXnQX6h9n7T
2M7gRlZ+iqzxcxctlDx1qznjZ1JAVE/o5vcFnFGJZFeAiJv16CzrXEDWJXTbh3iD1QV+6HuN98uV
6/yS585jzLMTkrCJdy6/OBNnBLA3GwXpvjH196pTAAZbNVehftLUYMuDR3wEccxykx3LJGUR5Ljd
VNw2vZ2t8iI76n3QeBmDndkAwGIfrufF4FncXsSc5P7AhsLLenOdjMW+lwApaXQC3CjX4XJOw1dj
rldJhQklH6FR4u3iZkxVf7bt2yzsQ1Zm9Lp7I97rzC6GFr8OwB5xfCxeWI6gUhV8JtWDNQyviv6U
lun79fkkpeg8A/mQh/KQ6twB0qj3q9DUtnnPZ8WyqbiehrjjXFzvZgoJqzHEfjbDiok4MWrAeasV
bVeN7aOslyfK3u9I2k5638NzGw6jMWVu5wTLrUTBZ+zd3EymzbKNaIfviApIJaZ1g6XPeOyt+zFp
0F+0SrBXLWIrFR6u5JBTEUaWRNpZmTKiKLHpoa/c1XEpNia4EPT9viz1/aqWWN6bxXhWjIuOkcQ3
M1AGaoM/oO8r2wsRgjcl93XYZvlKsbUHh/xMBiWZN6+G723AFATd3u51x23K/BSQ20PYPFErbAr2
xDrjx1d9VW7sjdlPHt7pZUeYvQvb/lpmNiM498a8PD4BIF/G21dHEfPKZIFeO1PP8p4TS5pLviqE
ja8yPCk99oaKvzI301J+ck7xPKYsXC34WRl5habzqEx9vAl6+JAlzHagLOXJWQbinD6GCADwFfbZ
6vlOm5S5V8ayby6P8WBoezAjX+thyXxTjJ7bmIAZBbAwbcJzoEf5KhfpRS6w58i0rla2XMC8zd9D
dnuunbBPIW+zhnNqGsCzspHk1mm5+WN8Oq18m1kA15zecssIbaYmmE/UKqGMQDFPljhYjF0St07D
xJtE0rdSB1+Mn36Q9uhUtkoQvMlV/F7a0TtCfuR2bIDwSrIQMQlasxQCGab6vqywoYOFOM9TNaCC
U1lXOHddxleLyTyriXkaWWWlZn6SFaaQNOSXEX64nPGLJMXHjKe4Ha1zOVLepSh53T3I6vjaV/rW
WaampmG6QuzxJJoO1+DdlPH+J5uJppWykwTv3UYdLSdfVY1dN49NVvFlR2c2CmoM8IOfWeZZjpio
dHLYCEagz53uhoaglZSxLXe4OKbVf29IH13hNbigwWCBDxmCXjwfsCMgHzV+F41z7umKy+206iLY
h6WxlZmu2AvURynjKA1ulUAkFx582SU8Fj5RZpzzoPVFHT9f7w9od5w4hnXqSFs8HJdRokagmMn7
8nCyfLvUdXC3PKyUUSnINE9VKG6rxD6rcXbEwCVff1tz4kc06MJMLstVap3saDErI9ZdtY3gqio3
sfO1iLs1XZTrCQ5bjkvY52V0SCftnIYs6Rn5w6RX/dKWtrVcCXf8GpdVsupKRv+04uwTS+cnEacr
khKIaflFTOIO+//99QzT52NG6vNdIdfbfBJMz+krGFrgynJ8iYNwDZZ4GwTZ03W4vf6OVTl3RuL8
ca+jpT6iPTylnF+NEvj1+dG5hjZjQ9NJZ3LXUTn25SmTyxOlH5zrywAmuJ/S8tKMHOdyXaTEhl4h
URaob83I/BpZTFbsdS91V1zQ2/Jr9aWgTqAlwb7TKsTTXXXHG6PSVWTPQSEdCioNcVHdqEH3mueP
rJ5UJJfq7AbEU3BS2VbXRsXw8+pooekBVkDyGBDe7LxUKfBiVV5f38H1rWTOBrXhtjCSPTy/bLXc
eYBzBdBs/Xtym9fcFj23cD1/pin8NZ6ZKJbh4zpSSGFx6QwqR5q+n+EuBMp3OZsuNetLXWk/l7N2
asJpB7mBH2HdE7P8uj4Qg8FYszyZaIS/CvAwhtZTjEqxG3IMdCS3dtEfM7bsBSBiaSJJTfMTFge5
swKkCrmk5H3pe3TqHc10Be937ifyos3W6bSQUmK1B8zHHc16iVzauboZYu1dqXOShFTfMbs3YKdn
Wgc+5sj72YHhRtGiBX2MM5hBm4VkVZ8SJ3xnfjgpLIuUSfWpL/i2oa6XKToM0ktoZMhBk3ectb5u
CM01DdBN7FuWFW4fT++z0u8NBAs8/9eFUbzMmnHE8dXPaADOuQzHxXBewC/OLrf1/TiywBbh6Ffm
iFPdoYWEu3xLWixjAGubiLEybxh9lqmPqK9LLiXvBnFJWCzuQR5djDx8p4yyGszsKCfpeyj1d/Fu
GewTVSflGpU1j5/IlgG4WS6HxTMwURd2s9sOTXipqq8BSzsv7NmaNOIbMbe1Zyn5DmIkZJfxc64q
fq3Ur4PByJV1Kx1QjLUG7vFqz+I+E/o6wrDTExyZpL7ai8syppZc/pnD0Ro6MejZr2OGXAdnSZbe
Kk7x8mwsT22aA+EOl9jJkboOd0AwijsQ6fAKXwJutybPicd1zsvjUjjdIc/j+2VwKWZta44sUa6v
DJ7qtIx6TbNcBya51NhSvNGlz6pVXLB2yimxalJPiJD0fL2/nQDxbkjrMC+b9Rh12wROqy8j0AYa
y5zIFSRB8HhdjJbF9C2bkKfwgC/nHzXze1n2W0ybl7FSoHMKAJZ0L92yi/ypar4atEIpJzAG3SK/
fZM0lohRuL4+7/EkgR6zyhWNpoGtfHRZrhZJmt5Uq9E6kHEyjELslMwhKAdbuZmzn8xaEzf4hCim
PC3nYxQpwnTrlqnJAwvvT2X0NETReyVnF4BdtjsP82PQdffXKu+M8p+J0jyEZf+0nKDrDbLMJmP4
EhBm4NFon2ic1d/7gam0szkHI3YOaZpSavPM+Q4ATKAGARNKOXhtrxAI5AjTjWTuKtmpHiNFAWLK
3QVPn0BsvucNefTKfjuFdGmvitqct1lBOpwRZptsttiilhFn1ZYnd8yKmTcaoem3R0w80bTpI3NX
UEZ0pc58bvLe9rqU46gkyY8Ex2gMLdyP1Nnk6ZG4sH7VCUaLfMwnX2IuIAdwfk41ZsE2KtI7C1OQ
KzkKm0ZbbKYGDf4y22f4WBhDke8uo3abltNmohToEnMbbzW4mPx29lqlEntdw0HxWLfUEEdmJrUD
QxM49T7p5PvaaF0rUaWV3tSRH7QU574ktVnDEU4KN6m7djUOQ+OqsAkOtVHWOGbYXddW/zTVNZzi
sfkWJdaXmIpYUIyf5YbYkFaoylk4ePfT/gRJLr2vicxe26wPbnLKwFutzKODHAuJi128dZ2hAVjI
zU1UiO/amOg3w/IliO9qk4HhXr6CBvYgD4bi9RbqdZJXqEX8fc9EWYr7H3omFmJSDZII0Myf2pWB
ZFuxIJPOWyqzWZ+tK5CruhlA6dY3duZWjPTM7XtTTtaNE4Bk/9JF9UYa1Btcvv9vWob/Yzfwhzbj
/9RY/P+wZaiqf9syPEevcfZafP9r1/D6K390DRXZ+M1E0LYoNhfB18Ik+qNz6Fi/4QY0WT1p/JB+
/c5/dw7l33QT/JR8BUEZ2tLQ+7NzyKspKOyQkMloJOlO6f83nUP9Q5cHKx58GqyJtiJrCBt5tR9E
CXLVgYQapRaICOyAIh7C9Uy1ahUsMNBQ729bp34YlSIBN5V1e0vRoEwi98YgEpjPM9MBVaV9mVby
Be2FP8sqdSijj3aDJAWubIh4K3f9E2wY5Ugup3y0JzjjzZwAkLTKzdgDpq0loqTSxyG1+rPa5jLb
pEbHGaOO9rYZsJUs0q1EBX+Rjslei1SBcmI66qRfPSIVMdZQQ8NtrAy/iGpVP7RVOTn0v2i9KTR9
6Vpai67uL4oNA0E0IU9Ruy2HJD52ZgcEpmIsl6UbAAHUEJc1it4nQA4RJbXqXG66UBEPaUsOsUHV
dk0cNUrcOmVllTi4FTDbrhls7fUf7zNJQqyXi8ixAbe3Eb2OxaagoAvMjlzNQBoeCzoX3nT9SJAg
+IsB5oMykP0HakCcHgqGFsSbV1nnX96hVfad1XflSOQ5/1lmXx0RhmyrKpA2s0z529arL3NmHEop
KFemMfdbI2GX2QQ1WWwLFs8gqhtyMIkEBYKUQ8x8/vfH+NNVQLCmgSWw4b8ReYPJ6serkIJWVJna
LWxW5FrNFjP4Vb1RgmIEQClpu7pt72DD5DdMAt0qUJXoYcpp9GuFs24MlalXU+BwLj8KC/Bkm7Xz
1KcDhjm7X7NXo32VMu87GQHnqL2nUzvKNbY/ZzyZeKdHSrO+PTndmi26fv/3b09bJCd/GeO5BOCw
DHxdiL1M1PgfJClViriAyAIDQVkpK56cCG1Dtbf0GtAzjwKNL7WuMExYAzUPRTFqtzIBdTdGLstU
iCKDZlMy71SZcB0m0+9TouSHZnIoPap5dau23LFW66QPUibY65rpQTFUbWdhXaKSS+0NzLOJr34s
0/XYls7hygUJ40D/hfYGNcRPb5XqCWkUmq5z05k/PU/RUAfchGW/aVoJho8HaHIfAxZw4WQ7+yKA
c2CMj1HVlath4a4E1vScp+iU0jrfmRGlJ50iM3G2W10e8MpFrFQqlSgTOgQEx8mEXdYJpcV+eobV
9jnSW85ayCkaanstGsIx0lwuNrKAxV7Hao8BzbJYtcYwn1p511Thm57ZOAomGwOJShElVSskQsRE
rXumZ0+0NrZQNbmBJfSQpnTXVJnOrQHWxo37+iUCvKfVmTdG4P9N7jmjSnx8iO1q0IvvBlujxOpo
rVI96eeBRUt0tJSSVU4jG35Q1ZJbELOIbMoY/UwFDx9MCryYvE7WUhs1bkzIgqdaHZXLzFg7cXiK
ev60kYvvTkuAUTHvw3FQV5n+3dTKCKHiC6tOojRyaRtbg35nzCeFLFwFMRfV4hR+dov6zkxMbWNH
ymmU9iH+P4I0mpYWBQX2bqLUFKv5oWv50wbaWY0QGT8unco31cDN0FiXszebfUlFmMgfghI2OFqW
kjB3ntaoEN00F90VT20oU4mP5tYbqUv0cwGEpo8BbTLqFFLyFIv+6zCTLt3RROltg7dLHTfR4n5T
JAQwR5ipGmJMITJhLCLUUiu4eol8w7C0xsr5JBvO11ZJ1l35Bj2/80JVqSmv156qdC/IQ2T2u/pM
Jdb5lqEEVjLiYxqF//DBY+QT5Taxiieb/EnUMB2A7YbtRWHI71QgnuWqUSH2NqsKIZwbqPgMWaFD
s8D6vSunxI2m4pkFrJtV+qGXB6pR1raquxNqohrRDZ4wNOWv0eDszVTzZ+NIeKcQOoHNMa7vsKR2
F3IL2+TZWqSOtcGgrvVpuelRvRNZeVEF+cOm1h+sLGXLa6wzs3NIKzSRDZBwuWoUN05AUwmHXYQi
nbEXD/hI45w2i/YFchBZDmy0lahuiUu5n0i8xLgs666m0/MJEeT1dGJJEBm3ZcqyXGmgN5p1c6Pq
4wv+IH0U33SdyBzNaF7qpiX8obnELPqbmk1vGxdPtRJegBxAJp53LCp8lFE5a1a6ErD867L6Gqad
wb6iW/qmvdcQJ2gicl2asEueiePX8MfdepAG9hC4udMcsiXF07WjNdRonM5HacKmAbR0HieRC3Pg
NuII9uMIOHsm8cSUzwvB3uuDsF0R2GG5s0ITu2Q3Y7egDomDXTkRHHTK5mxj0UfE1W1SWsVGqIwP
nTl/trO0PZv5MzAmzVOChouXIaqC4SrFL4ZOF5dEakDSFXO8ML8xto7ruYMYUhZUKgJKaYMzPVhK
tq1Zrj/rtIFH8NebuAzx+WeK9ZrfyMB2vnZ5UfqdmC2Q0EI7atYMU9mUVtIQqpgh9HinNLLYFoEk
nwBqAZ0tZOMMxn/NmC2vurBttldMPtEPZ2UZiBg3pEc9jgtXJ/b3+5KQlZG1RXPqPmhI6jYH9Pip
VpmfDfkBcOn0UhLiiJ+3RIoxaObnPh7rVUQwNgSoXn+m0U+VwzHXShtXmzA0u22VzRiv4wpgB0s6
qUuiMzkW1lFr2YmNoSV/kdFnUK9T69tklrKDCOwt5VztzoYTNgROcz9Vdn+wJfEiipZKSzN/rupU
eQg7XX6wolpnfyc62GQHKw7VWyoi4k4yZAQ9GX6tCAv59exNyvTqZHZyp9f6eHKK0WAZGj8j3ay+
kPxF32tohy8WkFijt7Jvg0U9vxIA06ZUZkCY0r2Bk9Dr2lC9F0SUI1QO3KhsJ98cG/zmgfK1QiRf
xJFxHgwSfJbJ0mQXuO5D4CvCopoQNBXtIiTq00DqFzIYLbnGfeoPE8PvoxCgN3MgjVVaekappivi
VvNzDRb0vkkbn3BdADWzYvqDDmBO0jdaRN+6tO1dZ5bjbpIa09OE7Lwgc3nQnbl9kxRrO1SCtE6d
vom1ZDeFrNHQkpjg3rSoIg92LLdqR9KQGnDrD1nGbY2i5zSPdbntE6AU3HJMclGan1Nbeb7mbRux
Au9rIqzV1q30GJa4ngppKlZNbpU3TqDuKfyCSZQHbHLVaL2wADxmFqNpnFtQnIqi3DuTTrGi0OVN
y+xGIiEldDUvXiehZr6twMtwujY5F5Rwr1+3Cd+gf9qp4LbCzqX0Iu70rAIKGWfJpowjnSoezn3S
Sah8Q0DpIq09qSpwKEQ1JvE+TXsalq/VrAf2pKK92LM2rLKqdPykDmnOLf9dP6rWTopc919faGZQ
8YwPVB4wGdJAqdR1WwbJXS3Pf/43O+iqeUgUlEF8Q1FTyQ1p6/s1pKoj9/uEurqpO7d0DJdkCcKy
lq+R7vrnd//1qZHXHpKv6kZy1hghFZILmW6bSVNOFSQQmoxdu0PTIdNGHBrWAh2xYKntwcYDU5og
4S+qIqKErxi3qVE/WnXR3ghVHMsottD4ZHHFJmUIVzW9/ZVUjuXdEBFUapOCeu9gTaVhnkebtERW
2QCKriTmJBCNhNo7yR87EKvOoxvRSoCVa5hjqYzxqiDZO+VGlFGA+zAX5Q0nXoNQkOEnqHFnp9Z8
sbqmQGWXW2eVdimM8m4rjbAWctkunv6LrTNZjlNpt+gTEQEk7RSovtR3liaEZOnQJH2XwNPfhfwP
78Rh+fjIUonK/Jq917a2EmKq7ll7oiHuH+A5r7cElLA7cHNmVVrEzCq/+fdRrrzqyFTwZYC7wIjJ
ETznnumcNHDqGfAc9DK1nZxTNiCMtdoL7xqmOK7HFj9rOuQZcQ0ebvvl9z8b29/xurY/J83Mlcfl
Nm1qACCTrBxl9pd0JDGGVMX3+Wi/KaVVF5XnLjVN91PiTboD+X6E8WI/xQt7UzapaaQaXrrfsG+T
MZhMluRJLuBUjPXfSVRbywxXKln21YbppEqudnZpDJE5OeYLCs59pfXFDoGuDF0hGmR1rfi7zlPU
LLJ6rHKvY6FPieu30YAAKzUlz5ns/yEP8fhsgs9BnhKfaW/czmb0y1Y1ZvcFgHiFQG3sLmRpq5tu
fFlXVTIUR1ISOpuxSNSSU0MjHrckSRsmF8dNXGc/1L90fUCqDnXePtUbWwTyxKEukv4hRf1yjm2u
iLwgqS0tSWgN5KIN0bJWWzRTO51Ykb1Y3bDe14P+Yxntf9Mo5B1bU+KqFyu+9RQDv7n307tRMuef
GpKqa79GzGOZbKfy+mih7j46k3gaGL3+0RqhIqszHldmI9HcTPWtXbrRv3+bbXd3VpDZ0fo5FdWy
Gt8YS9bzlJwFaHeKcqCaiuygoAFIRG/Eh1NSvvz730VVGbvfVMXeXcloS1BVdaMzUV+SovnLoWfo
9k3fNh1+P8JQsO5I1YAMoOmMmYeSOn0ofIxSs7YfsCLiNhyHxxwnoo6/4jq0w6U3vJVQL4/pf2Gx
f56zP5XzbevAa+q6IGzPzrN76MtziKqz18b0frKJK5JZdtOBC9qZ9TixRWdnvFiZCJImRqfJ8v5f
L4jZ4xPGPdoK8r3QEFL0jQ1Zgh23xS2B5s78SODLydnuh1wwSP73reulyq4KcTYL5cG5MxZGoytC
IiSZb6tjzmhO8vLwC3IdBs+6Tavy7++FSuJsFW9JMs/koGanyk7yQ0POxytBJfd9qYu9NVU5gpIT
h7oFUEyeLDRjjIn044aQhVOhXjC39zcdb8rAcHnDqKSIj5nUh8e+Iv5hSv2rosp3hzS9+f3FtvJ7
8TsPQsezl3yVFOq8+UiGuMu6MjlYY1Geltb+zJHH833hyEZJR7r5aJDYptPs3khguGfSBJNT3/rf
2tCBYvvTKZG99zGwGjvNyexru++iXey7dc5jdhZecqri5YmavrgpLHK3qGquvz9/aer/meqmcQfz
tfPt5VboDMXjpYh+ByVUcSLQEWjKQrbvLppVgFGNtcsHZK19By6OaHISOgnNjtYOUWnCIR/9ZntS
dzDO7RXIjcztHn4fz98/M1bNOhGLaoVtEc+nWGhrlK6yp+6YpzdwfbwmG0yQcG9VDeelnUrweY14
qXlP//sQZ2vx0CcFxB/lhn2siuf/73cMLV7sEiDd7x0sMKUe/bTF1s3LbmbpQ2LUN3bSkL8lsWPZ
rZ8+NXdiK76kspOL1RG2slCdXtaSZi+pSuOmbJeXXGgCfUDcHmqa8gDcZRPWmmu9zFqFcjGDxfMr
39owZP9+9/tfb/6dzUXLVgIEY0xpJcrzv6cfqfW8M6sVJEldyQMA1kbuG8umBNlmacvUsnRlPbAj
OWZhx12W+k4dspIig4RkfpaYc64VclwF5uQoBtO9+eV0TYNcT7UobhAUTUOgL3l9yKrx77/UiYRW
+MbMSNABVmW0TEpNK9O4IMFZ/f6ZOXbeWWLAACNwnPOlfS8Zo/J2GhJmnHW5Zy6oR+M2RlwNWpBK
YLGUWcPSuWyre9uTtAwTXUhD28yeVhjXXJv6R9urP2iJ1RnJMdM43yV/205ui3g/e87/sh1/qRPk
QzIe2CY+1BPWjW4vP78Tn2rt8sOMvMSn4n4iWneIkJ3kBz3LzxCXlw8Sgqvo3xNOz/hQDWqImNR4
EaWAd6YTz0unfquLTLuVLUkCJdpnTXr6zWJn3XGq7Wq3pMwBZx1ySgKSN6jbtODh6JkNzjYGeiWS
QLl5c/yNeGJxP4aqdpBQdmzxg4RZwz7X04zNtL8++1tEgHzw+/5blouDooqrS06EQLI+xMHb6V+/
Yff50pCR4EJlqhyixOKmFMdGt52g6FOKE+XWSCehl/2brMlacFqvq39XxHZ3WIAPBa2pF7eASkIs
vDM6hhpA56i5f6zpZyIO9rny0rvVaE0WY53cy8Vf98TpcU0aXIV7mEzqpkL5GAy/k1vl5THrzqHi
Ykr5gZoWGavG1ssncL6nAnJS7ld3hTFUZ51lWPBbKyRu7e6VyO87u/C4BwnwQSGk9hV7xA8IkkFf
Fmc51PZL3s1QZEQVodcdrkU69TfNj67VyRfjg1CV03BVlsuFb8dTfj/aKf3WkH5xCa6R1/vAuTOI
MNv5AsmriPTCghvO8zgg2Zoo3WrekNP2pcp5evo3jDbTqMLsQKqszO/ZdHYcQ4xRSxPgMi3qslO/
StUGaOQWgceP80dLbPupUgWCytk4Wx2+9lZkYyjHPD6lXs919/tq6YRZg6SE4WGby9Nv1amvHhJi
iFNITGrnbHRUtIMr80e2IcAhf/WOk5H/M0lD/fv4fQEVKTzXamAhid69Oqdl3e/+Xb9rVuAm9efH
xl2qgN0vfhNZVfctQJxThs83vsi0jqTh1pLnvz/l6J5vktl7rSDuM9Gfv3Sh9Y/kTlnXUYMy7sH6
EB2c6GHrZG1Dq8/l6v03bR+tjCFRGvRm5DOCOBPn5kFFRG/Y9drtrBffscEcbk0xjUCI5cf0O7z+
9+ggCqq45Dsr+P1UnYlzJR29+JhYYvlYbYK2Z3+oQ8uc9ffB0fZLkujnYkrHO9vPznBXEJzGflTm
snqKa0HUZ9od9BE+iVxNgUoCNP7iUXtoPmKl9WxiXAQnotTFEkp7ja1qM1kXDxPO553vdk7Q90hw
rapBWG/m3Zv8Ty5VyoVIG1zL/KtN4/ycJr21S+rSgwTM5PW3t2AEtRynYtwpD1hcUGGbPjTmW+3Q
LCrDaZH8dfmxKJPnihNlrykoSpAna4KW+bb6yjmrZV1Pv7+rPHc9qe3Pfn+nkS3K1hnaD7ore9/K
pXucy7wIY360B3Te7TZtJRF7u39o2UqCENSSkVgmtn88WRSSgoZFRp8xSkvW/qwGZ7n6o0p4z5KW
++onsQGuHw6DY35msb4+2vBgTsVMJCHhbxaqm4IQk62Hcsohgz4n7UPazi+/2wJU0fe/V9DvL0ry
Lw1lQ1Jht2O+Lq7J6syHrGdCqyqS+RSz8tuWFNizU2nAxbfe37Xv/Tov6GJoVzx2YvsOX/E16z1x
KtYmQE1v37lO1THRqT54FcUd62yHcE4bhXeKtVhDchpouZ9e11wDbQj2Ot8OecETsXdtxlks1P71
fBAXi+M4Fz9eRpwGw1yNoQFw7Nb3KxwQKZMeGonXmaREyVKlKhsRabWb/+93iWGHsokV5gRzPpd4
gHYNQcMfPp1njUPnCxbwO1Yc75h54j8N3+G+Id75qpPuoZhF3ZZFPjwwhNdCTP/op2raCQV8JYuR
7+UWZdVSvjVWCjXR86bQQ8oe6K6fRpllnOuic7CKzyQb7V2yAiPmnS7aCpo7qzPzq6WeE9VdVjG+
csh9urkmQ64hRjfE/Npt9ujFPOWxy5QVng/DXGMI7WNqdQw4le4Dxllo+WbnODpZcgQLAOBT0Iim
SfLO+mQJBj8Np1J8kgc479IlPsltoEH0UhWIpPi7WtXZQHLumUW+k+m4koGF3JsAYoLdoc40Wjpd
OjaodXrUqwk1fg9QkBITSZqLpGtKD65P3nnFRwHyurtZw/yO09Hj9sadRHImZ3hDFh/XWY4G0GDg
li27tol/Gr7aXatvYmGdKA6tOEqj86CyptmlQiPi+2nKVmB+UgSodIWWn40y1GIgh3PjmZE97BZN
ZweiGjtq64PugQyRhc/nzJKAYdx2OEmUaRrD28VfIgdzz5HH9tPWKWxMLTGi4dvQexOvULYf+t69
EI3RxWwUKAK7MPPanRGPhzE2mElJF0+Wfsih6ewcHeNJbSFvR9gYYK4D+JZ0E+XGGPB0p6f5u1h0
Yz+xHZkzs9q5HejSNA9invig09qDnR+ZsLyCIItXvQ3tcWSMK9fHLXw0rEzvhT4hi6YVgJ9XkIFA
lt5+JPoc1V//4rLv0/1Zu1WZy/4BrY1VgH2o1vacSYwrVoveM/ui6f2I+6w7TOKz1LiRUO9eLQ+t
21w4A5sQL6TtmnbYIdneLvkbngJezn5mkVOdMIkUry2LhUDv/D8dQ5rDsMRf9oDY0MYhV1XESmSd
MR9XK0EPav+dybGJlmw4+NKzIy5+41iYTYZuVQ8I3b0VDfEyzWLuTdM0+EaMc4PkOUx9N9nrSfPa
980+SQZkXKZ1WhHMeq9lZkNbLYsR5bGlHTSDuimhhiPP7EjX/b2k1XFBHBtNS3u1m/INyPRlMZd3
BnG1kd5XPrnaBoabQ7LI17gcv4wMRbbm9p+5lb6IbXCeuTaOMVSDKKVJFy9LzG66cQbU/p7P8XIQ
y8qmjpe+7GOYyNp0Qzj1FzutpyX92d4rIxeiF2taAC7yD0dmHGV17oHdyA4k8jHbH/5LCpfVUN+e
0mn5xA34MyRKhpo/sJeDahyMw+xAhISdGFc+NlMFXtLL2ODN+c50OdCcEjU8GXzjlFnPE1v7YDYx
oXXNu+54p2F1Cs639i3vugZNcfdokf7gTUn+tFSgI2z/vY3RNtW6/kDSZYaO9T+n3rsN/hHPQBWI
V1huFWgerXXxri+URB6IS7h4TR57N4lRPTldFlAMJWG2SbdiGhejjp9sbWRNkXBRLUrqYeZss5i0
fGk7/BxebSB59Q6JqmY0sNnFydP4KExco1b16aEfD4Rg01cn1rD1E27kpPHJ9Jr2AB30kf692g1F
TPG10J7PTHK2jCoWnq6d7IBYkD0xDgdjKP/y9k4CViJ06IjYGCQ7IRCjO8udi5NhW++nwUw+Z022
9MGINbSWhNZaP6G03GDBGMzbbbTCgip04888w3ah9Q2TDrv8O5k9rNZa/zMoJwu6BQJOgZKKsfNr
qlVJiNjsaM3u1WSKg50ufzelI3GcVZ+9fkpFMWM6lj3Tsu/R7Ii2Vc1C1eKyKDMb4ojiYkeK+bkz
TeqmfuqPE2xCNYq9SNiAMS2yaFCzI5Xei34mFts4mEl5GivZ7no2RgGgbj8cVAf3d6wUhX0Ooc3Z
VYngYMrktC+0bTvHXJLsXPUUs1aKinY8rHMZrWX/ONvcoo1lHiTpYGHNnVyLIDctBrfL89I6C1ik
2gunv1OWxzydaELLtt2AeH3YM0eKGl2Gna5VwNdVd+1zkg/K1M4O+ADdnRB4wD21OHfwTYzO+k+3
mHeNQDtTMRLtOmo1r0z7XPbihMSd493ju6bdxM76wNavJ8ah/rY99J96Vr0TmlpvTXNQLHI5VySj
7vp80kJb0W/kqY2wrh+Ze1ZRyY9j58Mvn0xmx63v7mJHe+EiWaLOmEBgDnQwXX8kFVx7UB0LGE/q
Oou2bA5lAQxjNrWoRadba2yG3RaJbJt/qHRoI0tiMZz0xjgMqfVRGFVoxshSOQ+j2XG47RjEOkkK
w3nRAtyEOfZTdpKsLlXXHVIT1T+pCAtaXeT0GvHwq6KiIKYr8JPGoaQo/zoMInsccmG7WgtZ9uNx
HjM0kQWMa3MNofi+dzm68k7EB58ucmUkzgqbZHcdL3Tuih/gdjtvThLUd47cY9DG9eIxih2b+wTd
Umj5t1mh9GtagNJnDICgwbcPAK+HIw/MaZ00QoW6/qLbrbcbBhjyQ3tsFt2/FFp54xCperfMw2Hl
CmRsjHeyVVAEnTFMV6Iw+6ne5Rq4t7WZfzB77/BzXIVU1YmmEfulFpMMYeVXSBUP+ehHlLrGYUom
PDB+I8798pEnrJDXxLvx+dL1SSZHYO0hvExU/jMju3LB+a3s5joMNUFY9ownVvpRkS7nph0+Sg7I
2KbfFG7BZgQWEtcGfv6kaCKvnWbK7AfLk5ALXedCjg+AxKa7KpaKu3nAVMXrHtbAT4J1nONIk+o7
NyOcB0x0sg6jnjNelZ2HLLE/2IgOh27LtRdk6PU5LGrh49UtQbP6CZrHtc3vZ9PHQWU1ZzvvHLzA
E2MNHS+QmBjVM51boYGjpZ7HoyibYOr9VyTt4px1+VfVM58wkMpIrYocrTb3oIoK+m0Vrn77UIr5
Pl/JSvRjh6WxlkeyxJFl+S5GQWV8KxONsU9+rp+TpVz02Y8eG/cSWfZB1OyrUzIRdyAUaHEM1Cqt
/jb7lAPWwqOqWbseigI6HEq+jtWtNyO0WFvrbsm0lXVKf9un0onyEWuq1SxcsHoWau1qHJGue4ey
5FbpHOMdrPqJWz0+tmAJbPkrCh383TI3z+j+rjX6/NCjGgz0hNJmxFUU10HqkUYwDVqCHHblQDa/
k0Z+QoFA4QtmEOcRE6KFRmnKSZeKV4m0dCr3PV0/pjj9tVF6FWZ+dgX3KkIMSF00Tz2pRbqEngBJ
P/T9l7Ux5sfqmQnd6zKvN8Z+SAbq/th+GFL85A7dtLXA+iOgMECu8el5nA8Qdy/5wmDPHXUM+0z9
y/laGroRSs986Xy89KZF1ptpcvSiqiqCIuEpqlHaweIdyz9Qup6TDDfSIAG/pX/RD71R0z9AD2kq
+2oRcRVamVVgGa4DFFRu/GZOVXdoCrDermqC3hpEOJTZ++KACyRW0D/X2vyQ2LQezsSVEvdpxBSq
9rhydN/QdwNtVxR3Ux1N0EsrOX8uhgEeXODbylaSniDAAS7gwyoGvIDMDXTCCOKCTiNXCmdQ6xwp
Silf9f6xKOKLlpTvRXOnD8O7xhwuGpd1oD0AaFHYJgMWmlGxlTU15+2hN2qcEG52TgYf92A3Yipz
BwoMMG/VAMjeVxi7LQebneQ5yJM+27HPa49m/+Wt5rSD7VNcbtp6ibFGNOmudBGks7TdlmTibGJc
tds8gdkQ07Q0Keenm5+E6J8ZqDihl/feSXPsd5ONbSjZBpFJuMyBr//RRQnaYZrvGpJYgrmcbV69
gvbCsXhAJm+XZlwjmUiisUmfTS7Z7bphYmo/VjxKx1bxQDIW/eMQQbcXsXKOuV0/dqmlmCE5iOxr
7TzZj7NpT+GKkfPIHbpF4ES1vtzlldxrtqpRbU9XvCH6nV1T19GcYMM3meCsZhXGIKC3wRcb4MaF
wwGnKNQMqI9w6MFVyulGlMzpp+7NWAi40FAxNenFRxEYtIsSrMw3c/z8qiq4UQ0bo3XANCPSZNf1
w9tgOZHde1+Z6b+X+DojN/dPMZJOLNN+xzpXHe0ug3OZ4anDwx5Uk/gaSTqS64DjfCbuGV3uOSn/
MF0TN6KfeAYTVlCWT8obEDrBaXpjD+2N7UOJIkWPOKX/7PZZUrUeO8NyuAGdOahi5kCjs+xbk9RW
1a5gostz5hEznHjomExTY36vMFXMbiCqXt8TjryFD35bE4Kc7FPWGWEoJdsvuzFeTS/bW5gDeLzK
II9bBPsaJnNDm7kOcZkyE9R2WC6GqDrZi1RRjOuZ9zhFaTuuGgbrEuGVv6LySkkOiNv9aKLob5vx
SzPZaq6I+7JWIACzPLAiuv2fZhBrZ0/zEoxz5UbbH3XIlHz9pxErIFozGSLDgZdFD3rkfpuvtki+
2KcETlyb5CT87R0od8n2+cwNOFsZhqCYFZshNFyBGITQGjkk/XJTEon70htRJCAoYfcyvcdJl17U
YDe7YU7ZEOk8Agg4mO7l4dS3zvtc8Bd7qApp+75kC2gM8vKIFYyR9oetDZo71v4j5aYmEJv00VTP
u/Ok5B99Zp/VUXaG67DeSWl9ZyBb9zqQEtmm6VEOogwKv/yZc+oXr1k4WWMVkhnxgp6B3Ine+dJs
9yNTxquNc4p3XWNv7/MdufBa5FVEtw/qYOAsCRX/PldRcky30XNqcs4TUFBG+kjRS1I7RE5b37lJ
Vh6EApuyKtxeJF0u+dLt/ErDBe9w6rc9iI2Wv53Nfw2bSlMlaRL5+nig7nuHcYZVmmkGlgtCFMDd
henMep4TsKZcb9Sw14Wu7TOTPI6+gbFh/BmnCTvHmvWHVlQyGFsu5FX7qPupDfx25uTbfunwPkVc
+sMO/Rg/MizidoZm3VEA9IymOU6qLJG7GDbSQ3YIDWNt25l+iLrSA8dYAUYSjTXoLpqWpjvag1JH
HLP9VlEFSeZcqck4rBhtuCOEFl04kcOa8Nc17K3zG9N45jpA7ID7BXVPSUpu/N7sHbVnqCdJ7dqs
Xt2+UsCqJmMILCP1AmQl7B8YsJviaVwatnLHMvNeURBqrqMzU74dto1+iWySAof8YL/jU+RWt4+J
YhQiqrbDu8oFOorYwVbb6kuU4uZmMmTs7ALLUr/JJckUgqMpbOOmwrI1qnZnQQqK6nzd9y7vO0Je
r4BxPiujdoOUfU9gAEmPBQIvXWMci/fTuKs9yyf4KNtVtJhhw7tNV/pBt1d51Ar3UTcbctrlehAN
jF6VcoFaestbOv0WRtvthrR9GavHlTnxnilcRsRWc87tAgIv4dKxxFdu+i+2vmF+Fv8RXQMNj8pP
i4WWU9Z1zITDMHEQAgTqHGoKD9/CgyOWg9p14IN3hkinfVXW/+XQAhjMzC4Sz4+G6JYi5gVqOw0O
QEuY4VhSg2E3cMPCHOm5YDoN1XM+HFu24o9rEb/6IMrDOEUNOLqRTRR9wNA3Dw0x1rusct1g6wAj
yyhujFV/YRc6HcxuQLWVWIe5mMwoH1g0AzyCzQUuMYcenlVwVioHaZez7mZWXGE5JgdVz0vU4ruC
oON9spCWi3nMjQotiubf+wW/0dYlD7tEXtF3stvJm8hZRyrj7ogXe0I3MkaLrT11Td/sSsu817rm
rUscztEZKAR5Vx9lnL6gutuAZMWxieO/fX5Lah1kmtTjOxvYLSAuyyYeuwL4YWGWaYAl5KXyvf98
5Yf+7HlBWUwssqBdVNwdJDRcl7IcrhN3lJfkdshoxQ8a3/3QhoFMneRJS9VAHhFz1zEzYZ8zDLaM
5UbzFqCQ3YaknMYTT2i/i0EfHmlV3R2RMzAv3UPDubizU/NLePr7qHqU0jqGNFnNV/gr48HEETJ1
KWSnMUbVyAXTtA/Ycx9Xcwj6tu+PpnDoSSCBBn1qPzaqRs4fU+ArQcLmXE9sJGqMsdKbxc72Cu5O
psV+Gx+bWboXHYnnWjSHuhv/LEzMxkTlu9a59q1t7hA/z8HCbUqWJ3vHwjUOqd7WoDn6/ukHcn73
xGLlxW+6+JqUHtlYmnE0gW9BIbodEXZdWsPGyY5usqf8jkrv6vdwSWSTkbdG42iXfhYhw73knS1P
I3sjfvxzs4st09kZaowPtEIRYgViL5TL1Ek3ioPgIu4TlsX1StjCpLydzEyCayWTc9GL/9bR9kIv
QRDTUOjnkpBV2SRQV6qZgCc+cv0BI6xm7gvL6XcEO8jD7D6oxEqZC2vynHHhcjoA4ivbkQyedxi9
qO6qJ9NH+xMnojj2o/dQV2ZkgWXlWYByNuTqTQd/tRuH6ttoiZRx4tVEFJ0eqQ7pu6yRd5h2rPha
oD1r1KyIfE6Wx/5iko8xjjvkER33/YArUzXOcfa44PPBLdkvGkiRZHcCfoawnFHd6iJFahCx1RDb
xFJ4t2wj9jo04FB4iF3J2pEbbWCfS1+gTutVWPcERNLaf/YJxT3iiKGa6lPljUerjeFtgZpTtT2G
SFKYV+bNAieCWfioJQ0zaRWlavTv62bALWl2HOX20VoYkRFeXzFmWMQFfeiTBtI0j6V4oGy4sEAe
91Nnv9UlzCZj9V4KE1UtVBE6CUa88zhO52Q0/kxl+ULwLaUQqWodaFWgPjMgjZ4vp7YZD1nZ9JO2
BHuspbqD42FfCkwFUdu0C1Qp1Jge+7u93hkI8NN8BAHCgMka7E+y9PqLzZ3YgnuiuDbukVExLpXL
eixH50cX5qPv8xOSio1QFc6Z1l/ABoNxTe8KV/11kOEj5RSXdhrRwvKjIeRVHNbCGoOh0NTOEd5h
WeV9bNmPg1vNYaHP9Y7vCgFamyqKSJrkvtLQTzRsY1N4HSi2gxj8mNOn60vRtShXEp95cbpGnV4O
WKpM+n9n0zr5DlLK5X5shvgyr/Gd9M09sZsOUwFo5WmN7XxUIdoEdaBPyPb+4oetCfVOTKRpCXSu
aDfeqKCme99FNtBwuEoDIXzmN+vzEJc43t3xVU3CP1g9UoFR6FGdKHvXxMZRh4LR+dpwn+R/ZUFL
5kzHvElPqZzyF0ToNxAaWP7n9Q5zj3kYu6U+9eOKTs3h2Kk7HlQYZ97TOjh7mde0XNOGLhnMe6oT
jw3l9GgxzMWotKq3DIrv6ntUt1XcXCZAiLNIrjmZJY0O2T+LUyT8+pdEuhXllO/cjOKVRynFsZe8
kpH+2GTEfxPatuEu9GmX8znUT1Kw40tk6h/dhiJV+ipl7TDqQfsgGxKEs06/az3enAREZJfCf+j1
9glLH91SxznSy1uPrS5zoGS5VJr/tHS9eYs05uQyNc0G/T9KiBvyLQbOPMOKTDpbyBuJgdOjG84T
LnoUZ97JN9mh+a4Rjp40jnNqM8oxUufZ8+KXpMJiuA7zH8mEec9Dz4Z+0CNNr49LrR7iwWhDMEzB
2GlaOGKKq5OTnqn+0pZIVGxmJq7U11OVIoztMfzWlJhi0h7mJT1bFAT7sjbiQ5Lz3rb6FeFJyjsn
bSIkmy25UhUkz8qPett/7lDM0x75r55ZJXyuMRJau1F9GQoOYi9JxAqXtT2NvYslGwksk98Zh3dx
LbSKDVNFqT1IT9trSOK7xKRwqB+XJnWQMjTQ0GJym4w6u2DzCa3oN3yAjiMNl9KmRDOxWoFcYlQ8
ujNjP0TCCOXCtJ6+PGfSqBMYh4qmfeNx/uindzYC1uc63ovOAudl2ualMT/Jf4OHPejsnlz7yjBx
Y6yaf11HtAHbmu8JnQNaFBqEKtGfPKM5IoShgXLhFOnckNPs7/3R/mOYVjB0ZXuaZf3dSOupYoJ3
0WxvP7jFg9XX/X0/3ljIuSJ21g8lcV3BX7V0y7WYncgLiFrvAHD1BWg2Qh/mLL3vwOPtQW7WZ9c6
K/hAZYZqzbFsPlX2OLM4ZY/DknrOp2GrjNgjNEB95v7T6WtxTzYaYQHS5H8t6JnsPfHbVPiNsXPS
4mtp5SHPSl48rQXumWZh2dHR97EgzbUjL9t2eewonlf228nSvyEmuHdKICa2jcykpX08Wwlyq2r1
kIJP4oIHVjvBW3mrl1tixeL7Ek5+6DQubIcCgXX2UcfOA6YdDqAZ7xAd97IRivLQrdZnVqnJOfPL
w6JlkULZgmb0K3NseSgI7Q4J/TH2vg3MCXHEcys/N3PUpqIXzWHbOoFF+otn81QMW0VUQm4kuDB0
st6mReCRU424Fi2Qw2kQJ2zFQdxPDaOPPt1jWrvNHTJPDa8ifn7xQh5m+1AMwz26Jch19Z6v0tgL
T2VHavb9Ysw/CXKPSKSZfgl4gZgX5Y6FhFMe83gYEaT7+PMwFuKCvLiWEDunAahSWe+NA3vOb0ix
FWN5oDRIQmFpoF9NENfZVO+tpkWLIevpad7IoUUCqZ7ZMHrLrzpjLeIPDcTPGu+eP6SPliAzEKrU
lo64JYxywYWTyO4wSEdWxvp7It5Rkm/Sa58a0uNAVltCr5uCf3VFZK4FvVCt4lAfQQkQK1SF4Oq4
H4vxVq4Liw3WuWGl6+nJNkeuoZmI5TzEiRBl+TRjcC6fuuxp9Vi4mCXri3Vgy+j7F+h2Wtgo1wwN
XXtklJXuhT6+CEl1j1vqxuoL7c75Zmia7quJy12qIwsTdj0VEEfWdym7ibb3eScIv/6j5WR7k6ne
3nbeTZ6NjMpOwmuefIYUB6LCMWCz1xAzxrkM6QrFwQ/+3DDeZBQukRBpkXGZwj5Me+fPOllsmctp
5y7WRKdOlYwdLJHeja2xqdNzL4nsfF7ColJMxNxPTV/qcxLrl7Fzn3y51JHVDJ9xYZxRnq07T+uA
TeXPppfbaIUE34RPkhFl0nO3ZDdrXt52Kx6WXpX8eJHJVEOlncsRFTwP+H+1GPuL0RYvpZfaB9zd
HyYCjUgz1iQ0ynX/fxydx3LjyBZEvwgRMAW3JUEvylOmNwhJrYYHqmAK5uvnYBZv8Wa6R4ZkoW7e
zJMxuKQwVF++zXKuyQW2WjOgB9Vk152O9Qd3u4I5Xne7XBp36+LbdvCfoOI9SJ8Fhe8tZ7dD+nZm
lnoif2Mxxgi06PEOjf1+MLw3FJpyzwKde7t180fgKOLmldWZLg74eEz1h8FM7pPk6M5gYErLjErW
OxuSYZgbYEOCxZw3aVHyA2EUg+7GMqznR3D26WwHeHnS4eSFUGamcGl3rt+/sVbM9oVk1p/byEvI
0ZZQYckjHzhFXpxkH3jJsRfTjZkqAqQ7EhwUnFiu9a8v/Du2aPdOO99cuzQPVsPShIgg7/iS8I2I
hx2l4Ag++LIFoQuRLpTR9cz/rnDMY4dwrFWC2iEk7bKT+UL++gso2n3Z+HdzaIPUYWEnA06dzH11
cvfsD8mXhZ0I8C+noSH73biUdCPIQ59zczE1GjEGoVcvB6ycKHQTs1EHcoiCLEYud+FOWBcalORB
2cOdI5z3rLSuYcHRTGeYkmBe9HxqW3EUS76LlxSm15w/ynJIdqVd3qfDUO5KwYWopMqhIEA1IU4O
hoEvd8Y0aoHK6vA3KyABWOqZ8dkEXbNFPw6TqA+k1fHptja7Ywiz9Mt0O26A/OwLxt5sQi8Om2ci
2ixP6yec+k99bv3J33KTP20my5Of+bfCm+bDJNWxYUV1phYBoRpfdeSbVAbbxkHL8FCQ6yIiSxrX
ToKvpbflhqGuQMyz+RaDF9tfnkA5/oOO5+86JOIsNXchmGkPQytMvkc795cIWBWrE2CWNQbGk2NA
9q3btzW3rIA6bNAc+AQo8VqI0tlknZh4583vgzXd9eR6BoeussS3sVrwAIeHtFmaDEFvoVCb/gHO
QD6eU35q3GJgE9PvfIPBUlTdsUuh6mhypVyzjS1mVah85psikZw67cWoiXhihuPylCdvnkpQlLsB
U6L+6eYnJ8D9zzp7YA9cmB7ySe2tZDCEGxfbd03iskn9vVdF67WVDOwttfWyad8ce3oIbeuh7m17
01nJvJGKqGy4mnk0riZkp9uPN/FjmAuw4GSFgyrlshSbt3b6NwtIDqVEg9HneC9IJlGzCz9TESSH
xcIB13S8/YenUcR4UgagFPPZRnXsMXzFAXXAsv/IS+TZbCg+aCv7ZyaPfjAyD/RFsrVBgxdgtwXe
pbDwnrpO34rJenczzLVjWzK+QZLBLGFk8UfgJ7+1q9w9H70zGc/L4GNIbMMbZFAw5qgujgkFrlJx
iN6Ga9Z+MO3xp87IDiNjVsp4byYeh2aM/I3RMSK+gevdWpteF1K0/GqcIE93Khy3WeZfNA9l/LrW
OmvT5Vw47fu8/KRZEOVivTAEsmdTiuODxzDof498ROucvxamWCax+E61/t/WD/xI0EQzul5Gd3f+
UwfmL8LVnzwsT2yL01094m6Q0zXeZ434R6lqtmH9zjo1fubZK3H1SoXMiAWorQ+icaHirNxk+8yB
vCk8cL7M5yyICX4ZCSsSGN7r5j+f8x1osq1Yh2fa5bZVj7Qv2uTQjZ9U9uLRXJJDgOF+m8z9vmU/
HK0vgaPsW2Lr25BT2VolP/iQ9jpv6bZJV36kPnohmoF0/sV9gg6YOKdgil/WdykooEc9/5ta9i1N
H14X7sKztjdqYg5Uun+fDJLrLXcO5CWeehyS5cRnxS0Q5lW5I+H75CXobOAtio0Xqjc/Tx/JDmCj
IXZcY/W5iXawNz7qs+/lE7IsqfeaKxY2mXkbklphiZS9qgBzJduKgQMk2HS2jZrgoR4spb2rdUVA
GG14Mxa6jgwcNIjgmPGs9JZZkIe5uj/rbKTTqMrmk53+Iqa8LZ73t6v5szZyGiHdbYw9kz0KuIT5
bvDzX4y1f2obKWeaSJENxd+FJ9vWTMMHiI/pzlPkUuk4IzjVQ4hN0wf+49SaeAd7LXkYS8Yxx+In
SLIoK3fGGuDUiCbU0mxc0f2qPD0vQwYPNKFzmRlghPcfx95NPInQjJ/N9puybe+wZKAnhAhPeTl1
kZeBFatSwvyKQuON8Gx7HXEoxNTIIFb8b2GJvJeGB1xLVHeKS4p81xg2IxrJrEMMU4AdLmZCULGg
vjkrtXFt58KFkGXhsbDv4RBQjpK57wO9tLvQWB+J+DYG4le86UCnsoU4lo+eS/A8liNLrvqT1Rrw
T8tlWcDly5kQ0TNnJQt7qOJxw2120Ad/bo6lM9MaLjYyBa01xrsaFCOjzXSCvT5sqoV+nRF/9GQW
f5ViILZVY3D8unvffsZI4F6sdLj3R/PKv1Ds77oWC0pisAY2H2I4zTKvZi7SuoyWIr304B5rjHa2
XX2ouUQa676toIXXzE18D1AiUsNwaVzGq5GPD4w17DpsB4/0hUdVz/O5mkt3w8VbRGXo/crYhIdd
ftGwyMCgaQYiJrVxPPimcdN8KSk+wvooW4A92TBSIu5OfxyDgFbf4w2ZYzw3oE6uc7Vqf0XMNXep
2ou7wPiF/Ztk5ofvj8cunPdlgimGyfNoJTJ/Ern+ymvixU6c/sZL/tLkjmDr6pxauHzo4eBIDazY
G7M62GNMjYP741vlT9A7V+0YkVlxT7IKjL+WvRzwhfrn8Zl5+zrKwj3yhkyjyoiLQ5xUhyZmCrB8
nhQK8Nd+JXD7ejhXtimPZMWyHd73G/WZ5rajWszRgOLxP86IMrWj7oZBifsQf29B2nvn29ZesjNb
kvpCJcrEMR2fVXiHphk2MjvSQP3QOnzzVdfBHm27L96A5ClKutvtH9dtZ7QyhtfeLk6NRGtX8jgW
yLChp/+qhqdRwQDGho7gnz77s3VFHGf/OmcsQduG+FC4bHpBGjhZytfSzvfYi26VZu4otCYvbfBo
qPpwmxJ6ZqnjJyfHzt5nGuPX7Xqbmu5mzdxsJPVAYB1KaIaK6TXocLQa2CPBJCWUPE1XwfGPG236
ytKEljXuKQ6M3w6TD53w/SYF2baFvOpHNh1TKj2DOk4OciDlMjtyfaVrM6Le7zJ3Q82LNPts9Qj1
uoO3kc5kbslG3bsBxlxUA3kuxmsFDd/0DPOMxfa+bnxARq588TpA5SOQ1BotirDR/Jb6LE4xoI67
IaNZJTZjIMdtAoNnKvCN4avGo3oJEzc8Zm5zSpssjgjsxlEzZJ8Z4N+tkxgpW1z3CfSjPsSNPJdK
PS5g5iKL/+6md8WxDbjy+xIDX1YYF7cocVqpt0F9ebX7MJDs2w+dFLxM3VmAacAflt2JpYd8Ryf2
bvarBxQmgzuKiVcNuSOS+MKPAwABhjDWA0u3S0cxbddGKXamPzgEDkHQygODMW7DiiRT7em96Fo+
yGQ0yV+km9Beck5e40YkjhMtScetRTpy54ffZQ9FAhPlhXqVdOsCVSXIYR2qBH51Fd8zPeb72K8m
DtlmU9prQKWJDwOVpeymqUQPp087b0hl0XK29l3yviR4p7aeY6XbKuu/Skv/mnWd7jn0GC/n+TVv
ix0Oja8AUYtXiMe8UE9WDI60Na9tz/0zbIoDifaee7rDN0U0x1wQtVYv7SRZaGgP0oTljFeH7ARH
MTRSIFB5JBNJarWwN7PhfVKMjCjjm1jd84sgHoPBL3yQDcqeAi5suFN6cIoXf9JMP0ipFKgkj7bU
EEU89add+ucRDBf7uwnn4TLv9Gzy8zpXL2DAd4ZcYiBBH7B6qHyUaMkGXlBrHikva25Du5S7TC/L
lSfp+xgMeq9hjhOlKS/uSFhj5oO9pOmhKQLoLDa3FB4vK/dbHJaxGaiU4D+eFsVD2WCwiynck5gE
J0laJXDFfJ4tJ9km8jYbVYHVK7zLfFySU7Bvjdq6o6X602hxtAqTH4dIXIM4w62bj1ZQVW8cqy+0
pDmbmZdyculnWOQhZSRh+8Z1kb9WwKdawhxhM9tNMY5Qf3LunS7Z9X6GbcF3aD1aKnyDXIBi+tIh
UvAWQWRtlZ9c8vBTtgHza9g73F34CuU8vJkBezV4bUUkEnY93WPh03bmp+w0Ee/2XRuvSQw+PdCz
zjTNxFs3hbOzzMo/BwmZsia4m1bMm3bZXY6p9xzUPbCyUnErjptXdxwkxvNkjxrNryJ0AoDh9G54
P+SLiLNDZ4r8LHxDFF/zoiOOtJb0iBLpcdIBgkPZPdkZQQ+wqN/WalFWqqWlQNAxtGTVT8nWHyKL
SO+axHpUbxzlJbeuzOJ0e0LtbR4m3+J2h45k8YCK0RY4kT3zACz0RuLyZgGGUuMlmHFt2yAoHRqc
CFl453j47oxwvJutgAZF7x9XHxb3sL33HeU6tDRPKFMEhQa7eGtT+64MDCTfNSFntuc5fXWtMLnH
P83nhhzvlBJKwNyO50nVFlAK/m/fLaS8NB/QRGn7qptgkxgZoSKSL0yOYKfbwj6BcNonNVlSsA73
HLHhScKBREkpyclwZ9p4BUKuzpoB/0zB2BL4r12V+ps2qNlMFlfbW9gDGMmuDu0cokEHvIMjrIuH
f50Mpl2ce7fAwFNRYpvli8+891xoOMCUjIPXATuFcR0Ki5tkeZ+tvWLcAqh5mBiA3cb8CbA49RPt
HiauymBsVUTUkcut9QU7Sm28xr56NaFoWa9hCvbjaWlwA44lDYD3XeFyJ8/XHVL55pVLxVzNB0PO
6EATcgZGOJ5HlM4oL99Kt/HRTS667rDZNgtO+kR9GxWUnGCcfiDr/UWTxhTliG3QxzRTgXo7z/A/
wsV8lMTgM7P5sCzFkb7slfD/FgaGVaxbzT7AexZy09jaDa3WVX+mHJezMlb2BlfMorO/5RRbXOni
78AJ+QektsXQ6w0C9JWzqXpgARz1UgBuKup7fA3ME6wjk4Bk3cIvrWu53xiYifdxPNAeY3vkROt4
O05wsEwrefHmlKqENY/TBp1BnBRJJ/ZjrDoA7zYK5JJVmMmW+D6L35iJvKl5jot7tNVltygM9NnO
GT3v6Hf9NY4Ld7fWVkNL6589Q3GlmDmDR/EIeGibq/Q3CPJ3Ge7daYRbsfF9MFDF39ZsXvK0L5EK
yt987EBsx+a95+bk9d0zb89D2NiPQ9N99UgcIK4LNlHTVOz6pr/XWr9OsziQJ7jj7vBYJ+NHgTd0
GEy0QO8h0PZpho+OHOBfE42TXWUvaxinKRmWjZKEXKM9DJ5yG9TDh+cQ2KmM6hOWM2qGH/zYhopw
0u3mLDknuG8MVe7TQkWVueBnITVntcZdavfTdgysl7WHY+QjlqUHtrEfRWc8FTgEbVRo0dx0Wp0w
RXKP9E+UnjpnVtF0aiRNlLWuvymr+txbmIDWSleqgfa1TUGxDRevrIooQYhlOJ6AkVQGocDwQQTm
2TXDv+Bn8esv78a6+phbsZzc3r9HDj/EAyKBpbgD+CViBJanQ28MfLkQIpapqvJIdI9rwVCpo3aW
X0vtp4GtBCs5ZjfWX/ZUnyo/UYc5kSCWZ0KKVs69zbXM7TosjN1CaY1VtkdqlGlgpbkqtaxoKsR3
6HRP/twBFGQ/yAdLyecE/pWAd9Kg3PEW56bkNPgLMXWhaImItw2daelw5EZGGUu3DdphdRGd/KIp
T3GMbrNMnY5M0fvbaiGPs9jnwA923ooODQQsl1zfGbF7dQZ7OsbqxSmG8K4R4YsauG+FQfFiVRB0
NdffwuKlB3w8HMi6f04NxuMk7vfJROOuwkuF3WQqeLLOT6WJauWHRaQDGCmiKg5VaIVRKNyNm+N0
ls1y75c0NNXGLRbq2gca2wtxHmTHTT001CiJjvNcIbG0Hi+VY4dPBQBmV3vJzkqMde79HRJIumY7
XgZzggAVoqr9hEhVkQUIfqfbvSu8Oy+BoSglBltzYidkzelH7dokDBabXNOs9jJefgcgmiy/qIPi
fxg7uvK1YpPOo64aKH7JuBukVJ84GSBqRJYolugiIXHFVc6ewpGIp5hY9ehj76pfJIWvFjn/6vvZ
jtbyH6xE/wrV7eaqCQ9u91s3w1vnzXTPde0zrB6CwVIeYkhFtbpCm3rkbGLUcZnFh/E4qPaS9Vya
ZaK3hMNe6w6Hz/zN7XS8lAtonZktDekG9iBsSf21lRfPOex0MgGl6/52i4fLpMqp3jA91mqYbTyw
U9xvzdd08lMwcMmyb230ocDAbc6yFIG2++E6SU/YuoD2W4ASRfmJsAkskX+QjimKLDeYxF3RfUNH
WR5NtfpPnHJOktKW16Cc8k3pkyqkeiXdV7B2bI9vr7donOGSSiR4Ewah5kl8tjXRx4RD3iMUc8Iw
cg9zDehjUp56xV0gHOv03sjUnbEoYx9IjGNUPUU25gNyMMFWSvHuxaCG+OKOeSP9pw9evUeoYcMH
F4DV+XemSTOKIMs2louBesQbVBfdXTnYzX4sBaXN3h478g6CkckuaeMYrblPKnYetDqfKotzvl4o
VhuT7jywHLz+38zEzZQiKU/uzR7YijuTDSYB0zTJdeB+wGzz3k16BCSfg7wlJg4CMGP9uOQnNduH
PEWnbpjrt4kh5qiLHJ1wnTSSPy6mnLFiz0eEIyr4FnWHUZy4CGvCpSwPQvIOqeMP4klogHxYDmNv
H8o2JYFVFTNiBQ+9LCbzqa1jhci9hy5GlBBHvAHHQY3ds2znU+AZ0FiK7pDOsHDI94TWiKVt8q5G
Gr6HzGtdjLjker14bdjKLwVWTM8gs5W1I/kFvDmrzdHvoN/kC5JPOst3Buy912c3vXZuoaccCgIz
8aDsk83ulvwTfz3POOaGyk3ZpWMiwx0whC0BsRK6vsmnQC8TwTbX14fMfkmnWh5Fbt3KwEYJ8sBB
TbV3zQzZwILzHGjrZVR4uCl77fCx5gOQDeANrQ4HdJufOguBU5uszdEqMY7yG8KWRY6uwACx6JYO
4HylZumv2J2PQd+/54r4OuIwt7U4vmuGkOyZIDqX24e4pR9u8VFrwgLXALD3DA9T9ZrTwXLCQ8pF
2T6GXdkdNKH3TW58OOWor537U41cl8llU9zEZdh+ojBc4Zr1X2rlqCO/jF2ZiX3Z8FnArDntWyuB
A8brzyT2bFp4iqqlPszx9JWXs8/08WklvGndZfyD8eI6pxK06tI9+sK+iYQtAdGgv4MdoxcQCmtA
s5/7EOhYHUAO0pJtaF7uKA2MAswUe/YVt07Mf/wEYUPa/TOlCWyI7dTdBAmlH2NVHmIznbepRtWo
R+qr4ix/z/l+NoOAjAA+4lmjZGJQ5ZeQ+vexp8wLOIHssvT+nbLvalwXu3ShflLAT4unesHgzFWv
Sx+HsXmoQuPq2mq1+qMiNrgVysTf8aOuaE/rzpvadicd8dszneMZBcuc+nR9ZICAozBFsonV+ODF
AxUmfcW63D1iJiFbvFj5ZrLygEkAZ6L0XGYyHJadXOAcfTVTF3MmcowF/GETVwW2pOQFihZLXMEC
1PT937xI/COXtU2Zc+Z4QYjRLQzOjE0bK1HHEcfRgZcX7O/E8g1702oUooAtX/IjgVgfQbp9zif2
ASlFCGsj33b2A1oCxUTteRbjYVobbeJpr2jL47xcDnk3kaygSyY0U3s1IJ29EZNuWzEVxEWdR6ml
5E6ZmlsAZiQ2OA5fXsKedWOWB+kyPKg6oVaTFPvOtPNiTVvrAxV4eUyoo2pDsQlhLODKLBtymLQJ
i2AHoOhDFfFtygMfv3KKdcypj6M1Y59rnSrSVncuGuNhmDxmpqqkSoXp1UI2iiRQ5o08Ziv01vYw
nVkWOFCJbFP7jD09hQYgFAi+tR5IkSyJTEic0msRf3x5ZktDU6DnHTD5srtzw2tHNWxmeC/QzG3k
eJ69rsZNGztsfYO0eA49+xnJm0BPDj7AyRoOHnyRmE2bPH5MuQCSSVfdU0wVLRKDrTdpUqq7KZhf
jDX8NUza5l49IFob5mEe4MYaOGcIZJ0MD6taW1n7wOviyEr40wx/ciWD1JuW2fu6UM/amcthCAVb
ICd8krkBQaYm4OTkLP0Vklz8MJtZ88ogHVSM5KqY4KnhCRJz3JxRBVHsqpHah7mKBqP+45mjC/pz
BmLUnin+9BgeZLlXU0Zl4DLcm9r9ZKn1TMA73zahSsl28Tuxyz95QJdkSwAmK5K/eib8zANzX1IV
hcgfnPRclNu8w6a9Fkts4/yuSxYq+FBnXZT/jTJO7PDZZdbxt6mARQ05CBfTe3Zgdm+l1tc0xkec
wm7cZzzOfTyuTWczr1UeXpUCU5Z6jVtGM1+mPAdMVhqeCxUgf43t/sTG9cEC2IyxtGEFTNiLXUj+
UI8+bOeULlGOEMYyVje9a1HrR8gPh2hyhzcpVdk+KGnSmAVxfYhLhyGnI8Lw/lDqR7+myJdVsj5y
1Qw3ndfW0LmMtySZKZdga3tCA43kmio3sRlsRh8ktDn+Ag1NdwFeFzpy7icvuzo5CUiAoxvBaMK1
NA+INNAEfsmcnUxcpt4pD7etO1+rDsQwJ+Vf4QRvwlsC+Ltk/Kx2uaslkOTUpcFm8sWHgWVk56fF
v8DHIgTcTe2UOqMOdFBJLZgQTnJKPNmyt+MN5CBTJh7CKrV7B9wCtPfEjw7kuLYg383CH3C7W901
Lj1HMMnPYQFk0Fz3Fhr2OMevn6OFr71TpZZffSkik3gTCfGdLKqXxCZfUo5rEW72a/fdfl4ygAjh
uatznBstiPqiLj4rwQKid+45JccdduLXpR9/7MzaewE2ZuEAK1jc+F422jl2Fe+bNOg/WhN8GiWr
BO2wh3BYY5RRkEACAsosFskeSteASYZjw5hjSkTJXE8jmF8LnSFoO8CXw4OlkUPbGmKfW/TfjoKB
JOQLHUFEzisLezFjHFAGTFPGY4gDd9u2MJHzsqa7z79UnOhc2RtsyjxvnYQWohy3eztQywZEaXCq
V8Iz28o2prOvG9h76YqvKqwNGGxCc3xLWoEg1UGPRJKCUwxdCL5kNesEB7nM/WcZEH2ohycxImmE
BVKKNdKCXBYFw3bODsiCzqdZwrbGsQqsd4kVfCgUFENyeOCowpQPR9VW7PxIcoazd19W+AaUB/72
YfAIqodlHr8jUoFVBd83Q6koMXMVmlgKDrZN3qJIIBvcBFh7J9FgeAdCqIYLxRMl3Apb+CD8JQ/W
5E4Zxg9+3Hs3XX5GxRCKZ9WOClzBlCR7mLDlpQ79f3izeByJetgF4q0j+BKltfvdFDHWadfcxy1h
k46DzNbmtSril2JS364viapRN5lVt9a9B5GMb1zy8SE8/aAL2KO9lYX7QZ5FQx6VhdSWAm4W2JW6
92fcE6aOH3Rt4Kkp84uVg/crA8r7JK6XIH3K+WHRQedDvZqhmDOhUjoZDyHHWw0dR5UGeaSb5DWZ
mxmL6DsSehOP56FZUA8CHo+Ns2wzSVgPksCtmsf+MIaePLUadUygGkcuPVYTuSD66dGtNGFH31+R
qWlG1hlExFbgmbgXPWGfwdy67KkfyCgVCGlcDkiPDrX6S09px4Wc1YZ3nRqex2Oc/emnnvWmPhmM
mkMnPgP9r0c1ZPkXVjsOaz+b5VasUa/Ugf2jpfVQWMY3XG6IucT8wLv/GUlOLiv0ol8gbrvuMRnG
Cw80oUcVdfYM9zCVJC9nXIT92gfH0IelMlsuC+Nlv3RbKi4BtOqz7bS/5ApeXbwLw1z8SN9e/zKn
UxrEBaiL8FoMNPdq19lqFf/pHAK6DCL/hoTiCyNwHpVLTqOxMB353cpIUVBVJViIpXrxK68/uTDG
NslH7PIngrDGnR00r3FGBK9qyz3LTcrkIumAzfAkRBzfzt/ARzALPnRg3CIRiyjFp4EOCOuFKh/W
OUeff7MhKOdiAEBdGATVUZZm60Jg4+9cqMeBizWrCuuhKiRBrrE4l5AnK4fabJNEbdcqzESKVigu
emCQ9lL3QP3x3agspHAay2vXpN8G2lpFRBYn8KWwX6WoANRhNNI0/Q5sJilRjj+rObY32Llp0k4f
Yr7RGEOH0U6YvalhyHn+p8RKI3yUW5ByOqrCBP5Wkz95KwHCxRxbAHkpBYfKUBYc0pP1AK/hHdQ5
i6ak/655CvSLjHRqXrux/V0Y4HNvJD1rKdrXlfcbzvnfMCcRRVweflKIjOzG31QA3s+hucd6edZg
XcNKf1DhnkEh5jln7W0vqEgUEFTuZ9/ZON2Mw7FuIaRMj60pr42s+dW3LXpv9Yw3ADiM4qqaxoeC
9+Fuykcq/IZHlXJCtq1F/VLlkqCnN4EIqW9iZkbPYpvD+xLB2z24cc+x2QsGAFaA3sEQawhNZx/c
hh7qEtWSx9prPAS3XE7mTppzvCNPQe1IcNaZeRLLmzUPpzIMUgYV7iSmjQK7bGYLXSUtYQh5OBRB
7D9yhXlyswlF12comcdTB2BvUi1Qff9iW/ZDRgAgm1f0vtO+VnN/lUb9jXr8ZPeXKixvsWrPcRmy
h0fqgeSGl/h9HIgYGM6xV9O+V6wuenu/tDQ/8G1g0Ly2lffP87lWs4PfZdn4tUh9DQfsLr3Ylc7y
WsO/EDPmMdOC8OC6u9ou0IHSn9CY3mMg86Zl8MVcBjU833b9PHG2zcUTwY8T6uVYURXVrDsaHbx2
aXY1hp4RI8YVw1aL5u+8W85D6d74jd9yNN/JkCt2tIanXOVvHqYOKC2cHz5gaEMQNYkraFWLgJfb
T+89qgeEUObXfMFUSR5SBd0UGUQWx/DkdV2EczeqEvBvFC1uzAn39kJMxQW6yop9/ebMltDqEF5V
7G+TBclfJEicAZm3PAg+vMn/E4cJt9Zs/K3L+tsaArrOk+zBVJ8T7APKQ2hMDY5FVzlb18YSrd0P
X3sETKHICSO+s2pxAf0SsW14D3UbtXbG4uM4est+jsdbXDWPWT4dNUEbr3fpAG/lBylH3K/OB3ip
a2MmPyQ413PXPbCG5EbLdgBbUhuxCHXo7pQLn0ezu5psfnif8SfGlJ2Kn3yt4xQrO7peUYSwQG7A
l218y/gTKiCwow3lYWga8nJq7VP1dlnZ7kzcVJyJpy4Ac4EBiFLf5yqH7Y6vnIpzSpzbwno3jPHz
/1+4ZlGNHwuLawF9Q+TsCez1uGhx8NjIUGQFWerfWiphagJxvnnMhn8LNJYkb16EKmHubaj5xo+c
wtoVPrLbyBEwkKHmJI6Mcblr0x5thiyxk1Ltrtn6ra/0WGV/iim9aQasjewJIA33af9jQ00ifkOL
Xd68WUIfzYAMgsAiYrIkjYbRBmCm5Nmu6uehyXdgsI6JHrfO5PDsVi+CMZ6JPLD3lWl+x5iqcOE6
3r6d+r3LFvOqnOkOxxIeYeWOCNDVU9PA4iZNiolBGDsgJKzSyfBIXFpKzY/xUBF3paQt7cf9HAKB
kaFxM3IWpr4QrKrwueZPhZ7n09LKBwF4klvcsPcEzon/FY6xrz5NEe/S1Ll3Y6xk6HpXdj3fQ8gH
YGw+OrZN1TD4UIDCHG69BdygnF9ZaeVB95a4GpS+n7wF6yKodeBgUiGFYfDRz7wDgcRpo515l8YD
WYP/6XICS+h0Uon3lKdzQZ3V1nHD36TjA9OoNtsGgfihnlnTiiNvBaPLtmPXWgBrdIZragdUarS4
vx0nv/e6fduSlZn8+EWCk0FDZoBK47+UBGECvzAV07Nib1s1HVk/XVUF5S5Ln8ayLSOjnt7r186j
LJBRoRsgWsjOvHBkw1RuKth/lEmwlim+jLJ+qj1PHf382W/qp9GkWGE5uLm4iin4HgNwdpMg4C/+
mNQo7agG4M1JDylEok091a+lNQ2R1QJrKagEMFMVyd66KbdiDSshT9CVc3YNNp9pDcYX3zD+HetV
Kmu8eB5LfUiKc+RUXNr4eGNMaDLn7FTOgMqqP/UgTwFOX4iw1Muw6QlPNnyCxV5Am4BF3liai1Vl
in92z68HYqd1hyF0U4fzpZ1xx0BJ8ja56xzhFd3ZzviF/Yr7Ztr+yvk1nHLUfMQszBX9P69IwGQ3
mhX0S4+qs03NtLtgEzGV/dc1phMebXaCU6ewsMlfhUFydcPejwSlcLpCr+f7wCBvsSip1qYqNPng
f6k5vWLPV8dssV7tbkr2mlSm3T5wLOOsT7kttt8p2/So43G261G/tyTz/nQLkSvSnKFIwqMOuJyS
YY31pLflEN95DoyEIeC4YC6HHpEeyrLj3VLGOcchvqwy/pcK3hJYDjfzhKaZjOzH4gKJ2mvPBT3N
QJiAx8y28TL37b12lXHgYf6Uz9ku9d0HQ7V6ZxnGn0WXF2i+Hy4XbdKVymdc969wZKGr1FD05EEE
43V0XNJIVXeJx+EuDHBMdi0ljFxbIOqwTl9Gc09XAXeK0v6e04QHB8YnrBvlJuNmsa3rYTr5tXNt
FH0/bFaPvAKFyagorPzcs1bHNYPnzgK/GPSZHS3Z0ff0gROT2nS/JcgInCkz43++rPqNzTLtYBnM
Tu1sHV3TB9zSGQS2BRKWUL53by6XcMDyns5Z5DgQI3hX8TXwNHFDopN59Y1x//2sc+tXOnZ5qZyR
npk0/4+x81qy47jS9aswcD2lKZNZZmKki+1de4fum4p2KO99Pf35ckOcIUAecCIkEVQ39i6TZuW/
frO0QPMXhY30ml7ZYdK1eUvVR/iKXiK5htYjnBrycyxA/7BEgpZNw8GYTyN7BoFLHYrbZa1F2QU0
SAhFdLwwQwDSYJ8hsGXZuK19QZl+qFxSFDy7ZYTL4TXUzfu2RRdl1akixStvyisLLfrBMSn4dTnQ
knGHGc1ee60P4wgs45C52UTfmmncFAFnQ6sQexpdV71j3jHwDcyEDRTSBCjjC/JWGPoWZwiApcwZ
1x0b6aKJ3WiHNJT+QHuJGw/FqI7HHSquK1e70nUff9DJOHVz8GY16WVTDjG0MSLnaGwvp4TWBtal
7wLGhNB2XUPAERoXoOX4uu0YXnMdNstIesdI59BfDirOyxbfLH18sCP68xxPoEzXew2B7sJOC31b
uuGxn9I9sohlY2rN5ej3mxoUmEI0I9+U1SFIIevkVKdFU4HW5r4AFUCYLMbiCZfRftsQOUU/i9Zi
oEEwqImzt/L6CrXAfeNq1CQD7dRYhM26CK+RU9Ib0OH5a1bPWy8x7WVIwwdbkOEFA0nIr50uL535
qkdhR45HFa+68NZ0lHEU6De1S78WNAjJpDHwLcDfWnbVlZ9mMxvauEcsUsAU1LTlfEw0oAI/GZZx
i/lBm8qJHq/2DqmckGL7JcTCZi0URdAWMNQz2gaRbNO9i+sf6RO0RCe8IJdaWt52OHvhA0ISW9zk
/D57OBIzCp3edp5iC9uPfCSluPfDK7CTO1k51nLa6pX7EEGSW/bYVBKjV0FrRrZAbQDDZ6icle6l
+N9geO9XFhQHOBC112BfjiChHAfkXHYabjABJEVDmbRqGksjZsVeZsRr3UADnBaXaTPAvnWcFxB1
Ey1oQt0j2hzwmRaRLFxsiXDUGeTJarpwF8NbW4TQaMMJSRwZWAlS9erWNjGoI5zRiBFalblzKksD
9Y4HZuDRyRiS7MZ0UbUVsn8tYM0qLdJxGuYHtzVvurnCI8PftI3bbHO7/Db1wdUw9SzY3Vfa6DfG
0GLdJtulP1n51jWJpsTdGAd85q4XxIce/tOAmNYP69ti8J5g0uLJ2IdiWS7p2TkAw7jS4F0BKafo
P9ASAIzRvbc9MvIgSQnGgbakqEv4OM/b0KclCwy58WTj24lmQbj4ejo09b1bUUHJD1lpIYpLmqyz
RtR29Wo5FNSRX0O+tHaG2Tz07FGrXrRXfegDogH+D82AoLc2UKYFnyjGYRpFr62FXwt7I34/QXtP
mf9BR2srq/gwNsN1RVoXLmXJOx06nob4dNLsKmudik7Q/Aq3kLxmTukYm8UkYXs4it5In85dHexS
d/yQRjBshR4+GRFPN9Qe9bLCn1t6y7nHf6zG8WxhVVq/sb2cgyKK34VicFYyem/09ibXLGJFkb63
NlAPjCsHrqiDsKTwkMPb5kuv+ce6YXQF9Dyh4FlfO6R6QYq/ppXAmqnoGy4i4CKYteMdvCAcdbce
J23af83Mq2HDa2izl5PHrgMxn37L4RtnvkdNSagr7XlOxluWHCLRfFo1k4VecwTDMfnyFFqMHfhU
Jm71advaK1snzqbmez3LYdMagllhhlvopl9zAITMgJKVax1eGaxxlcSfVHYPop3xD6HN6QfPht/c
94Ijm8PKgDAaaneUfjZVimU9D6pOMAbjxP9Q4wTju9ELntKMaM+BaQc14bmO7A5/hmjdZgr0GTGB
CuxsX4rrqmRy1aO7zTFKBSBqwUZjlgM0gbRj7vWoOkqvdVadR9lQZcHGtrJg6bj+qygZMmRGfbNp
3PNasgN1seXh22oOnOgQvHCcYW9nSFzjnFCD1Qv4s9hMdTknCS0Zl5k17wMXBmufDd4mxeprUqeg
ChzOkeWL7QxE3jk+K4Tvb/sZ2TGER2peNhfcn8E15hmKfRhe5rGTrcBY8FY0SDEcRfKVQCbezEQ7
uOzGq1anDy9d9kfCXx8Mn3bTxD6yQP/6zRBEu8gIkTj6gGW4rZ3pzg7GbdhBLphml87UTcghdEPO
GwQKEb+aOg2juYyeZ+WpB/LHIMWDIIuSk3Q6kHWmSg6TMXP7PY2qu3ogSE/0ZMo7FezP4tKzINHS
/EIxrX/4rGGDgdXNbCeQd13CusgWPiVNybiNdh2mPYfsHQnJs9Uhg40d1SKgJ4gF4+xvWALt6JJw
kH1tAuICxgOmFv1X5etOo3/BknDvYEdN8QBAF1BCJD5tjr60FWvC28Cru+Lgt60y+zpNMTTwGWXD
7GOVLhDr9XD7zgdel0Bemr1AThooodm9ZWO4r8oWl87S29X2MK7xT1RGigA5dFB41X2u8rzfu9TE
NQuEAOsw8znpLQHj4yVKjHnjNqioqva5iOp3T+1AoTVbGMfOxyp9SelRkdHF3uiADK9hQl0htB2t
bgVzF5OPinQZU3wElgE3w00v/eBI5AwhVfNMR95stjHe+QafQltE7g1Qzg2G6p9WtK9T+BlmAhSu
mxJfknY4GO3txOAEc+Ni44XDnOa47mQgTTMnk7C5hq5+tGc8uDvTQPFAbRkhoQDhNt8KDl5Mmq4F
v8mCU5M7vINGovDIMszyNOjDTjbelBbeIqkQGLi0lFsByt+KogjvX0xbVUMW+mTIWrLEsCVGJMZL
g39rxbw7zRmgeUWn0QvtzTC+6xaCdy1W8KdFYejZGn11yVo0ifShtIbneh5hSLvT0g0HaFQjgcIp
XBM4gJSOCAPxvotIyRgllKWmPeVJFKwnM39CMr6yodYsuyc47085DiD4/43hqgvq42TTrMH5C/vD
qsOOm6YzY51ee+WgFcAtE5VMCnkBa4/t7OBr06uTE8dC3ccJ2/XA3LsY99/EEbuintbwV9PlNJrZ
itWKr64h5hbIiFpR7mpAG0pTBhWeZUMdrbOhvJW44BhJcB2GxWtcJdRtdfmOQ9YsPLmWevyIhHo+
ITZbpSYnkNjD928mrmGKobR0srWWugbaLgoiPsvga03e5tUIv9y0tdum7j/Qic8ben3tqhWXbhlk
q2EKXsFEHqX3Mfd4rQ4+5LhAFz2RJ2gPRl+7dnSacwaFlGW1D7pe3w4y5LyntGSm3z+rRUNkuARO
oXOXxvGVHWTvWqh/zBgvLqyEhhbtpNahp+53ZgcW92T0AGUpNsF+NDyYCPFXYzXtqrT6SLEyW+dW
cevU6UvnRhLQNMGzkKytFSnGX5vRsjEsa94koC4MuoD9kUpLgh64+ZPhhM3KtdEw9VC9p+mBALGR
EirZh+OrwToc5f0Nur+vUAMPvsLka7N49TOmRC3sx16ObE+aS0AmJ5JYOoegeTIVI3wqRgc7SnAm
1Waj9dkuMSeJTwmUbn3On3IP90ZKkrfMrA5xTlPX9GlaubwjXXfNJVOR7FmGKUm9mR5fJqS2gHwC
tvTolmSBlT2n7GGOcqjiWLoIK7q1PGC4xkhfx3C6HJssXpA5x9l1dpRwK1n7LSpVK4HGVNmsiUXQ
bERsfxBUlG9DJHGkRe8mF5fXqUEpAs6P9uM+snBf7It3keELVhgoMip4YE6nr4iAwOki7+8kXiP0
Id1bf2i/NiD32OA4EAOXsowcDh2MRAj/0bJq9WwNTd0fW28BZPqtJMQzyfuSOBJmNoV1u+jpaONT
To52GL3nVIVQ5Qs+va53jYN5Ks1EPc5fzYbkiZ58j0j7aFJcdUBI1oZNK64oeySEBS5CDnLLZhje
JS56538ZQglPtMYUbswluCm5AIEorwXsFcyY4YFG5amwOPInE7uZP/dPhDGu7d5A41pVsHy5tASj
9S31OM36dFvmcPs1y32D0rWKGyAmy+E4AuA04heARIlOIccOelDW/EZm5RKeFq4cXv1YY5NsNs3n
3NLdVxcqSpRohMi/SEqE1SxYZ7WcMO7Cuqgbuvew9DVXB9JGxWw4+DwmYHspvH0c4mCnqwvWhbsr
sONH/mDwt5PyOqFFn5qH0G8fJ/XNgVFla1NqzsrpV7gQLHpzviuQ9OBeR1+UQXHIsNaakIivq8i4
DTlDIEjeSwt/MxSzHvofa2tJUnyC8tPm5LiwB64hdlBgyfKYTmgLnWFljOzKVOGwSrx0qZficYAe
D0Q4XLk1fZP6sh2DFzSeOMQJ670nH2XOsW/yMwmrZeyeMIJZ4ynGhguIp/lkgZtESvq1clWkNa0H
nCu1qoQ7KpCv+qZ/BNlCmTpgE5lrAe0MmsfsXQOQLnTXZqkriYPv5lcE0ID1kueQJqRL9ip4J0IJ
uoHav3BmjrbURRqbjzxV1tLURUkDHya3HxQ0KmNQWhqJ1kYLzG+eNe3Am3AQ6EKxoWeJLhv/HI9G
osT0FjjBwMkXPUIjokdwoehU9dshN+5nq4ff1I53srBXnZ9aW6/2MnZffNtGjPWCHKWoXeKcIpOD
no/pUlLQClb0VQSYufXmK1uT5IZzZMeSHKNR5AOLkUQfLFJ4y15EMSxE/gQaMV1iFTQu6vmlLoZy
g3SyBrNVCLJ6U1n65A2Q+/1WdSjR6qC1G8USkdQ3vHc5GcfWuh7p7RTFs+UWe18nRJj9ZBW0XF1A
4ASYGbyBAGcVfFeB47E2ggnJ6RMq59YzDiTc4cdBABHe8LG1nPV6peNot2gjFK4mywCuNM+W8Ptl
D+4sO5694bRPhZvqmHhTutQmQIA5v5Uyu5riuVrpnYVDNO1OrZpYpMdvcJXewrwC9h5D4iAAqNqK
K/UIHyPoiCikpUAoN47BvqrEbRKTTwuWSRgXSi5YGhLVd0h2VZ3Pr9jRyI0xEI4ihs9SH8pdAIuo
0Gd8Z0S1B2TKGeuIRHNIRXCK6reGPtbCmL18w5rea/DqrKC9gDOEIxGdNnrO0UT+aDq0R/5wAUoF
Cw3na/aey7Jc1wnq/1B0AjMLNm2MSKH5ZAEF27FyAcREgcLArzKN9poiG6UGbxv0PoKwu/BUQ4J4
onsr/9Z2uaRbTTpRSJQfXECcwcc1Mst549QeXVfsqXBJspfdOKOpYCYtibka1pHFUcVjF2OHcraV
/zCAjFodFiHRg9W5DY1YcWdC9rL6cN3lEHpAZZ/SKr/jXAIblqdAttQ4OcrrYnPWrcVEnUwlHgfI
GuDJdsYpCuFHy5G1vJTUwzaoO7XWZpwDRqbnXGeGsSaVF7gN2f1SM4FwdeNhzvRNbGflLrMs3Kx6
uWhLMtfp006LoD0StQvXL3rqIk4Ws/+Zmw31Q7u00PudAF+ebGXlb6DLWcxt8Q5C+lb0ikFqYndN
RGCGFmADgbtL4YBHSu/WjzTsOY6jcGoWU0qHi/6EOzA/A44DUO1J4camAN0P/UFDSa3mRAOqiqOr
NMZT2UShvHQ4PXBcG3I82BvjthrMj0wwA91sIgNnjqpry06dnT4jCLNLFORGI9uj61nVNRK5Wy1G
OWsX9Kvy2KdDS4BDV+F4nk0sOhMrjj3RVEba/QCUPqz6pHe3XeBhTOdHr8RfPda9290HM+2K1jWv
TL/o79suSZheMHhhMO45CfZPdPaOXau1IF12dBdD0TXTqedZDvi+zS6dhBrDyMo0t6iTxxcibMt1
2gCREML77KvotMHpxF5iGsCgxQ0WmeMxsePmSk4NYGOvBBYzRgoH3Y5fjLmLP+pYv/TIjnrKp/nD
G+koraXkNObAb3gI7F6BXu2t547YJaYRnqhlX9ZrS2vlKvcxciW2yzogSyhvZ9oJjkOn13DDNz/p
Kbawbbjlxl5Vhq1n6v6evhQtqZgQW1qn8amA/XsKp+m56GeSD6rW3U957NkHzTq6Kizx/D+GCL42
51A25LhQXe02uIhM3MqGiYI8nAN6Jp6QmNQ5Gkim3s202b4ag9ughMH0wM+AdWCkA9gY5HL6Jb3N
OCrWocyyrdsPnz1owk6breDC0LAVqQUy4rTCjlj9X4mpaVssLu8qwoiP9Zglx1wCUEMRTZmJN75b
73xjRsfRia0wiI2SRXHwKyKqJhvfLU3g1WjqRBg6lSZuWADljemY3jKIInNDDGuCQXxWr4U99Zdp
7vWXMeabGLn51PbDCLE0tFTFcX41VBjllqHkbDrY+3thEHlbNXZggT3iDeynhX8s8W1BhMdZ/xyh
nAc44OX8vQ1pjeWlP2HlPKM3WSZOq34lhZlt00dHGhqtyEeK3nKbVrnAJ/X7Q59NMR3PHBnLcZJL
jyAQOYXTrmy13TkJtM5J3U7MHp21E3PM9MKLQdpYv6s/CTFjnpa0Oaq6CftpA1ckcjQekzBsV5Wl
B0djsNWGlGK865jEATgRumqSUXdGqiwWVGCxpXI8eTXWKeQFbCWePGD20mGHTr6yMcX70dbmGx1f
yF0kNJhCgJuB4XJArSHkTrgh0t+J8/tJesF9dlupDa0xictCKtU9zRLRmkMsvd09GcFYWZwhNwbB
5RBAWAvPcWmBGSbHpoEcqQI2A/zMVlkdi72OkSo+GhDFWwqvg9VmEFW0JqiuRTI9tiL3D+33sZsp
bYoa1AmKvl3pibvATsYLEZFAZ6uRC20lPk0y1i7TsX6EGj1dx1kTXThuQnfCmqK3gQ7LIirh7UAC
LHZ91NTHHBc7lAZ87tRjGZshKxkoUzGKtrDVAPqj8IjDzfe5jzsKlvYGPCSQ4ZhlTadtGvQX3y8R
Vyd/fY6NNMygXMSQBTZBAREIS/+PLDWnpwnvCL0c0d968GEa9CIX54FYyxpykDCyHbO5h+U5xnv6
UIBJ9oyti+iQRhb5hxa3rPJ6KO7/9095kEBaUU+NCUFSWaCMT8yi3Q1N9eGElr3OiGdaGtylh4Tg
xF6bk0ZaV8sZAeQurAP3II13mhjjxWSV2THDHssqZHMVmubd+R1hcqNU1yAPpFYUp1nX5X1iQ2AL
S+O5d4p2leocIyMogKI9MiIKxJmOv48f4r4WaxIkeF8iJvAcEuHC1HN5P7bE/AmcZiGt+0BRLXZT
YWYubVTRV4QtAIrgvOpa1aHG7fQq66g+XK+6QaRyS6FuXxe20z5UHEHDrFzNRk2/WdKhw0e1PklX
T0+EQ2FfNG2gJmP8OU7VnU2aaaWVb5HnTV8r3dZptQykXTjdOmoCgP50TI7SqgBgRBPfOF51afae
tzZ0v7gB/0QbQCztKmjU0/BmdJF6gJ03p90l5KjhAh2phuaBnGI0yuFtPbg3dU9WV9kMtzgD2nuO
7JCzkqF8ysZvfjivBV4lI9qLu8D35J0tXA4sMn7B/EpfxhpH4KCtLl0D+b0QeD6J9oTTq3aVs2aq
0Cl6+rGJ6Y0w8pNf+hBqcdS4xCtUvw4QTlP4z9YC26ze3xA9dAncwYnEqJwSg/b3IbfC/VgjVipt
tIp9QHaTjZ6b8yg+eLoTTC8oSihtw3pbuHjB9bWzNqc6ex9SXG2xvDIuLCMnUWasnpD6YQAZ4zEY
SOj5MZDsHRYfRABoWfxB72A7jeGhbkv7oYJdu2xx27oeku5GsVPXST+UuDwh13eKgkTNDP+a87QY
zCQ6+dOsnwZNH2nXEBOIWT+DphfebbTS0B5hye4ml2BVxEvWMjrJMCW30cVxsJ5IJEwtweljcI6F
oIZGf58dWsCWgzVBpgnvdWAyLJHtejlXQ7V3pFNv8xLHW5mLgoUSdhmW0lt6hXI3J667lgHBTAjI
LjqDw00cGizziAdjN8YpusdRMTNHgmABBAaM/sK8vxphNmKhClUminPAeeGRy8qiDnlRu7QQ9kgr
WeKbfZEQyL1LiQGBWFRgoqGfetaLbdsOOn6e85WlFwPTEN5mRLN0DYeZyTTgBDCMMxYqnrOsaoJ4
GxKJ16OJfstGbRZr9bWTYCnvQsHFghinhrbbhfDasVW8rbGXwG9lWA2YaJzgcHm7hH2UjDlCS+Cq
k34ZofdgR41wEx1OLi6lGIanySqjhSXSmjAcMwMTwXEVCCckybZ0diYJpMVYU9RmLkeh3n/o3Gzt
+r7anfw3rc5mZaUFWNY167mSt7XlBVvT9uTCK82tkzfOrk3159wUj9QRGaVr6S5nF4KgZ+LUazE1
UKZgINsnu4zBmMeBcRGNJLpMsPVpprkQOvUja1vBuQx6Ua5Frxk7lGzgRbkGZX3fZFubQbmOu9bY
FmkBPyZ6pg8WLVjU0SghuMR5+q7LtJdIrX9TY133LOIAq9XVlNgX4URDXw/1eWX1+qMFWrWEna64
X06C0+IJ5vH4yOXQFYStU5B8MeHdSbqSuHbyCbcF+8Cphg6M4ENHHD+UOAakCMIgqh6xQXOwCkKR
7FOW3BzljZNp3woN30JDVpiADGm7LrABGFuYoFaUklvSB4exj55LCnXI0TgaIGZ4GMsC3/mZwMBk
/jYamUNcJV/L7rTBz8JfQdq90E2kZMrig/iwcB/pA5rCeVM4A8d22k5LXYy08CpHITJL4cf10SP3
eTRL+Pt6dVtZ1gUFb8GsqT9q4HonlaBqMJFKW0NKza9JGbokW2fOfjZc6K3VV1H4V60xfPgDItKm
sV88Dm6JK4+80Xbri2RnjBb0b2d6xAiLyNBkuNLyvtpHLeGVvepWtpkBXgsjuAYIbiVpG3GP+gDb
8pDTfvNgtIW7xre5IP6Vsss2ypPruuG2lzpxqrRH8I2BC2vRoGisBJSzzFYc6ImWUB/aVuPjaGkc
klND8Ajqgtg5QsjJ3KyFtZvzEsVMEW+ttP1oschaBsFtZo/taYxEuaKNcxJFTgLEQMNIs499glt3
P19lGRT/2pgOJW3XrZc0j5NpHs4Xksz4zBDPsLihcNEv/NzIVkIS8kgaKMvEIkoR9wPJkgPe9DdO
wlPW3BonSjgBWdXfIMZPV8izD8QUPRqYQSysHrtzVKSEKE76XWxNzw2DeNUq3YoTQ2R0AcSgGCbP
VUdtpGJUZCJg+4c3U6EPz3YM4SV/jyUoYJ/guOXMCJVtfZ9o/SMJYo/2xH4ZXbgYYGMEXuLLNZHT
xkqsdt+vdALAhRVne44w+tbzY1vF742Dy9hkbMSAXENo3mNHRtmuZFGDPE8rpIKwEXbhTTx3b6IG
1CLNL12hEn7OpYNILDOu7Ul/sDVoqBykQHyK9AWyo70mHlDW3T6nOlhUBYBQYYJd+Vi4uVJCgHYB
1fFzxLQtBryNVXd4p/n1e4OSJJjkK4nzOKY05+fnSgNmdlRtPAvlWcO9JmUFIOVg/0Xf5TzJirq6
oYeCj8eckSzB9Xihvs9zeM0ymw5gsf5tAHbU2tFnKThDeH1wX+KVQ3Q5ZxBR6JD9CHr98tt//uu/
38f/Cj6L6wJpTJH/lnfZdRHlbfPPL4b75bfy+/+9//jnF/wAbZPGoWvqhvR0w9ENfv7+eovjofrt
/+AAI00sMNHwaSX26ERmVFZ4F9dxdNcVAJJUscOGrK5lMHZI+aevLkjvRzc7V51ZZU+zXvprtN1Y
u2q+dYz9HuOhiH7yry/TtP98mQjoBVuTtD0b/vGPl2kgnIeXWaHeCAxiho0JdU4w9mvyCggNsrvx
wg5NmkQhxvRLn3n5ErbBjshGJZbtx+tgdN+CMIoO3+vffMq9LUpHx6ArF2LAdqkRa3hDN2iBqfh8
Z5hY4ZgRqOi53G9Gw1z/zR1Zf7oj6jid0yduMJanO+qO//DgzcqLfPI4+m3XtPlJYhuwBb7Dd2q2
EescR+x60fEGzZVegh3OOBpuBbLICxcaX91tpmPLYFvajZ7dtClRiBjU2VtEroeypuSrcG+/c8iZ
2P/6si01Hn4cL5bh2QanaEGTzXN/Gi+0sXA6DJHR5Iy8S81qDJxr+pMvHTLH8aw74EpaP4T2cDD1
dL4pTPuxHnNKM5m/+ZpRrei/+Sfko/hOTlMJtNitdCyOhdSGi0IM4bHKxSY8Z5w6FCUygyznDfbj
uZ5Me7mMSC4ytM54MCp8SMiS+puxZvx5rEnbtZkLpushuXOcH9/MFOGDOU9dvf1+woTPFsXWg5dd
mMNk3PK3MF04h8eTTL6nOMAf0+MINwXuzQyjZXs+1uWp8UC39ddP35B/evoMf9OSUhemJaSu/3hp
uKnNYrD0ens+bKGeTvZAMs0hNDvFpkysI3QkPGZFsaM13q1sq/yKQ2YBCSX1l6kbVWuYYN5YPv/6
wqw/j2bpOIhjeVr803PMHy8swA3Z6Nq43Y4DZim6ETc3DS2mhaYMN1G2+mVxmuaBs3JhGtOO2h3K
BgnKuH/dFNqApDuJCDYW3vzqGPSmU1TwU+6TSKFOafDK6hOxG4R/UD2uuz6zSW4xL6dQJTN6Zr4n
MqlbxVT+9FhT50OIK8KWaYtwJA7tVN+cb/c/f1g2m/My+l6UU40tafvTv/7rvsj4z3+rv/M/v/Pj
3/jXRfRek5n3rf3lb20/i8vX7LP5+Zd++GS+/d9Xt3ptX3/4l3XeEkZ3033W0+1n06Xt78u/+s3/
6w9/+zx/CoStz39+eS+6vFWfFkRF/uXfP1Lbhcds/5/dRX38v3+mrv+fX7b1Z/768frzX/h8bdp/
ftFs4x+AVp5rs9Z50vVclvDh8/cfubrpGIwRGyMstqMvv+WMgJAdyPyHtAAJWGg44lvYC3/5rSm6
84+Mf7AJS8szPcNyIWvZX36/839vfN9f2f9nI/xxYZPSM20LRoBERe4hw/l5PWadT1KMLFWCt7/o
6ho7ht2Ijq4M5c4Ixc6PdRwlENF49w7C4T88qL/ahn+cP9+/XerStYQwbGm5P01soyD4fUYCATOT
ZgJfOyCZ9jVcgwh+CpJ6Q0rCpkhHQNR6nUL2GQDxI+Pt15fxYzHw/SpsW+dBUxQYnvjpKqbckNlM
E2A1scZFtY++FmfPdNiWEl4uN19gYPbrr7TUyvC/G8r373QM17WF43Hz3k+rLbxLm+MYpNd0kLtm
RGnpUun4zdrWdIgA+rIPtYVPdkwevPuDjrTjBMZIUmK9NjucfASvJY8OMN1NWe967drqXyVSxzEG
d+VBAfuuKux6kjsgFWwqiJ3IG6KPfA7E/t+tz473F3dDSIuwhBrr8rxO/mFXd3PRFqOHDZ5vzZfq
ifXlzjDCQ9O+243YqbcbWM2aNXCbynqdkNvb0gNUu5hhv9XEm9YTLxqr0cnj5iYSv/Rhazrdijpi
mcQ9hoE1/VS6JkV+YfJqxJQdnAovFCwHzHqdgVWp71U3qv7bgFWrj5xJSfeRKyIBodxuNhw2UaBf
N2NDmlq9EPXbgGvzRPKX+u0h5cFFu3wGjiqNpdqkz4er9D3oODWr4RFo7SaLa8wKe/hLYKCJfrQR
IccdPQvJGTBCSsMrVD9XF+To3Cbvr7WupdJL482Z8yIabjEhDBByxQGCI8B0/qqulVDgbc01av11
Q/8h6gmxh9SkpkVUoDlWuBLvbyQ0ZOBN13F32zMlGAY5qIvdAPK1b7rDjZcwBbi+CAVI6MUHvcOG
jbmsfls9Z/UgYoY6B/KVtBccUhjlHXg5zzLgy5AGeGw8FRQ+o23WkudHVuNafbQ9OSsUzupXU4D7
KBl3WPnmU7XOeQt6wG9P9SYj+MzW+HD+7EFUC71rIpZXBVCm1Wz0kNfM8DRbeUl7aatucMCAq+qT
C3WJamSoy+98cxcQcwRIzAXS/FXjQj13nYZGV3CxPONakZTKgWA6XvoIA05nGggyizDkCGdC5tpV
hwB45j50LKnUfZ4fmsCcqLw0UMH9enKbasH4eXJTJlq4DptEINlqwfnDdOhsSjvgYqYDQ08PDbZz
nBhVEBRKvbMROI9VaxjtPHYeTMNcECP0bV6MqdO1mJODEG9qscM5BsRU/5vlx/ir5ccjJh1ITzcs
m03khyucEtfPPY3lh24RnjQdLwQaEC9A6VEn43qiT17jwnQeKsr1y6v/7iH9xaorWMhsQ7D1QNJT
e8MfHlI55aWUtFXPl6BWCLW2NTNdj1u0ZrJpNp11rV4vbQk1G3/fFor5ml6tk/Xnl+gyv+SwK2ju
eMmjGkYO0ou4gq5Bs1z5j7Xfq6AfiqA/nh3Fj9XoeekWNkw2zjCCftGfnh3hLzgTF1z4lF7YwY3N
pcD626plySRaDm8PLMSXbOcbGzs9X71nVg6DkSiB3ljs1OIgmasz07gh7OI8cCGsqCfAmcbShq2D
jFbNWVoJELnlTs3jEhplYOGLzjw2MMuyrOeAvFZAh8uxtHZ10qzV0hkgrffpstfJRTBcw1T6u137
r97cHx/AT3sX8aI9pzt27YqcZbVqqeFdsxyorUW9ycSkBmcRTOG1jyzoYYL5uRpRiDfUi2MFdiv2
pjy7+PXM+6txLRjRDBwLowjx84F5xmmEILnk+1aulnM8ONlW0YwwtdSLQnMKfFmt1WUEFrsn/Mtf
X8Nf7IVcgsBvDeWhdM+X+Idxjaux0LoxildqLKivrZnsas3vvOiQNYxxTeyENR9//bXS/otVR1Vw
ngNN0DaFrsbtH7448r0ohXMH6J+mB49FNhTG0hmvedoxkiJIBFttSg+YA25TRyfxoduoYqdg0bab
74NSLT6S7aiaxi2xHQfGrFWmhwE8KYMaOms4ZaFNoWSZyLkuBeM0kzv2tmx+g0i3LaGJe6poYQsm
YWcLFLhUj6Gu2YUYFD4qNbWlqEE5CozEvGYjxVswjqfMuxfMeUigq4SFW5jJhdrh1GJumkrfPC+V
qMgTySGJWlLKMnLCuCvQYxwKXctBK85SxrCqEvMal4ejQflAeOtRPW/dTQ7q4lwfxQa3oJZWxxs4
zr+X3GsUT1uDHUXN2cm0dqr6JZtho2njUbT8VUrQmO26Zv3uIfE6ktjr4N0p26VugUv0uGBh1DUM
W42NS816VbeYWnqR5uNW1QGldtvh3dk32Lvz60pXmpjUAjwIddtqxQdH2IB3XatSRxvgYa7ibSfI
0BHPAYanhY6cgNHaATATmZ2/qbrY5h5CFcrIbCNfZ6FRJBQwPjo8UxEEqELyXF3x/M87JathbsLP
ZGPOSudS3acqQ9RMUUml6h4lrRBVWamrNlGrOxXi5nF73roIECaCQPcJhiIfcZY7VVc1GuUaCxwP
5Pe3pcocVRkJAGe12NGGgLPIOGNslZjPeFfqBaiRoS42ohxUH6SuRBVGqUt0CLWezacUI1gpOSUk
DmMlcae+oGGdExOriwbFjxtT73MeGMBsEnoBG4NBV/rRMhwuxUsVG2v11lTZSZAzZjrekuxuZGB8
J1ej9j6g0qVapdXTAlC/j2yWLUZnNyakllDO8ETU9aniZKTmgMa6ian3IoiPyGZVRmtPfaGGgJoW
UQFSwj9TnYnGrfTDuLVmXPgZm0RHYGuNMt5ju9WmYycnQlh5hwHhZ5Rpqv4rMFen8b6WGS8D7eD8
Tgdohy0aJlXD1g3QTaIXVN8iUuxQMNxO9ez/sXdmy3Ej2Zb9IqTBAcf02DGPHIKkRPEFJlES5tkx
fn0vZ2ZVDlV908rufem2trRUikMyGAiE+/Fz9l77SmDWlZCIOxtxCqXjZUAzYfdi3aTLufa46/iv
fpJGPez0k9O3vd5kdeWp3wn6Na6s+YYiZK9vYF0IWEO2g5L4cWNK7E6CJ5empxhky8Iqoutd/cRn
QXJX/E0/H97MugLWt7C+LPod67G2cGvoN7HjPhb5xBSANt7MzR8Oe1321AuFJtuHLtoSr9/PYCir
V13M6mOO4knrFTubmJTZ7uswDs+6HqhVfHKLee9AVsJ0Wg0ccVgBdDXZ8xyE2e70D6WHz2g1veqT
pP77YKcn6IhcXOKFWbGoKVExX/XTLVxvH9HA9+ZzwDqRsntVTs9imZ4kqqUu/CYJVedMqH/u3LI0
DCkBLP1WTW8p97B+SF8SVsFBoyXCWnGc83HjoIvlK3lCRYJjVa+BeknSP1aX2TLeBrazhZ6/1ZWp
rqP1768r1EYp4FrJx7eh5H9VWCjhh4Eai076e/Ql0oVv42w7NGp0fAj8hdIQ4mJjZS24513qI/0c
9XlArwD6LKAfKloCZjQcsOW3ibJP1w36y/pNqh9Zb4+6zNaHD12rZ7V+q9B9ru9mIrpQSG30kcDi
S5AzdLFaoXHRD6h/ir4++hRBMc5edcCRe3H9g/65ekPQ97U+jH7UluNyBkcOlqS46guCb2Y1zB7k
z/SaBgJIzAvd0b1eymfuOOZ6ejpxHqmbeUy9REHS/Uq9GLvc2kRq6XJKHx7Y9OgToEvfcKAbsZ3y
CX159V3JfqXXEH0uwLW50uecfjmbNs4ONZ3166OXZS0h0Bd3sNpdFM4PsatuhPEWbr7T130MuM9a
LPLclljed/rEqS+sMd9bC2dVOBVWdfHpGCfeQTcT7CU96XINpBil2lNFhqoZJyeIyDro+/BxAuJF
06+/fvEYAf1j74CNddULgn5xJsooXRPq4yryvtMUZie9vulLob9HX2T9q+TLsF9fTV51fYrWe73o
OfYMHIHwn/GpNuA0x23pEc1x7JnW6QVEnwL0SqcfQR+XUpZbv81O+vqX6r0hAChVHMD4V9/KHxXM
/28v/k170bIosP/P/cXnr3D4kk59/VNP8uN/+rXH6Dm/CPqBrhC+cCXnEgq/X1uMrveLjUKP9qJl
/9pI/GeHUYpfaKZb9GsIHEQfqhtQv3UYbfcXzq2IgWhrOySgOv9Rh1EfBn4/CxuWkJ5kzib1IeIP
1agRJXGRR7O7t0v7K2rATVQUp0hMJ6MK37NW/k0r3vpzK/H3x/nLYQSuu506zgQMGmbQQyRN4+wp
f35xhTNEF8OS7muu1FRQgyxxdsEOowOPzCa+NKi+dzHpOsN6Dh3B9CaP9sKW0zMkjWY3Oi10WIZv
dzV6zSsB02R+ZSRK8VJgRyQMI/i7U7kt/3wu//1Z/OU83saF3zCcEXshoh+y9s3uHKnOsNlmaPM3
OQ6WjajaCsrYvNinxivqz10HIda1HQ//sYoQz+RN/xl9S4mgTLJPvxfkGdTYcNKMmXjcwjtKPEZv
d4grJM50AwUUVjBEEcuaKbZ1QUAb38H5Z6xjYJjqDlMlVI/UMStp53gQZ/zaju9HkPUEMVmJ+ZBa
Kl6bTZ4jmqezLqWCyeYkLpdfIaNouta1cBo66La6McjvDUK8B9TDXWSg7vHnN9DvSF26aCIue0GM
nRIx1zVXq2JSzEq/BIijhTxPPhaonaqX6Um1Y/Jptj3AQAh2EtZe4XzCXcpk2VJ+ivrEy/tPs5Lj
E8MRwuFjQuASsoJmBITBkHtvsVOJR+kSsFcKiRylszrvmRa4vAb5UFygJVMH+F5DBgqsACapy2AA
xW0l5h/0KSkMtQj8V5Di9rKHlmlNHjbS1ECz9Bq6DmnHJTtAYlnRXdUxQFssAwdymCEvMovROtMI
RLMNMZuawAnu53xEuB7TU9gnUwASAt+JTolRxnKfFmpOT3ZlO1/yAoyRsoeQiGWciZlpRkdOn/m5
rI3qGkXkGSqZ5D/dSKHuhdEKhwkv7/vo8NTpOi0zMMKK9NUyi+DnlA2gNc800jfgO/43gzvw0afr
QffSre7d0q/uY4lGd012CAb6pZXjuUtFe62rhv4LdBgUFWYkL+nI3wyaItccM+AbWdIwggF+NO9W
nUyPLhcW3b7ROSe30nJd1KhfBqWyZ7trxW4JU+gt+eTcV44CzwC9lWIF3NercEjmLmbDvThua787
H46XEJwMlpsUdXQLcEH16UxKNAQv3ErZeJzqGd0QxDiS9KzgtQrT4uy3prUzfSKCScxpd5XrqotC
x3LpMJBeYXHA+rGSfunYM1P/JlLhnslwx4GC+PtiDIUDPtQBWGcafvNQG6N4b/EO34oILcRFdOlc
Iw5L/Gmd9rGmesS+fBQL4Uzw4bvIf2qHnoAbgA+KzZXM2HfMdOpsOLVzMSUsBx99JfkxE/PhmW54
HrXkVqbwpK3OHLc+n8ROZTkxuXcird9sLPL3CXqfL6Y5k3Iexk393iYTosW8yNunoZHR0RIZuo3O
I7LSmsPovkc7viZxj4vXEEeOLLB8qIuAnylMOkrCz3BQmVFqzqsp9cDCGX75Pej7+cGg43/wJCaG
aomql4qg0oNV+u2rchKcqIKUMlb14t4JeiTqLSgamL4u1lTbgCKNGpU3UF6PyIawbZ3dcEHWb6h0
V9jkkTVpZtMhqtJrTdLFm1W07qMaNThpJoDkgnA727ZkTH2fzWYC0zX1nyJsIt/DUI60s0X/afKz
6S0SSfo2zHV95J1hcPtU4dF0CcQAaYz63GhIaqIAFBRCje48wG/JNqlqQFjWLRawphwgt2BCf60S
ZZNBNKutCSUCJHxd7nFPBq8DwjcilKOe0+xEfuQBX8W0FaIaEL0OPUsB+SYZORRz9ykg0GU9I3Wu
12UdLKBnC0J5vdGpDq3H3bZ4IG1WJcsdjC2V750awnsSJgoqclEkz6CWS29bVwIeovDq5WKMcKug
/sxTsLZnV+hQ+Yl+vyqa9Gp4fQ1tdsnd71ObqH1fWJgTiUHnDDYVS3KLQmn+HEvZHowRGSGxys06
mWV5MW3Dx/1bEGCYNlrIoN1BMjCqfGurbnwOsKJ+jfvCvq8NPzgCjcCUXJrV8xiCtmDgkz/XLNmE
5iYkyceh/z4bqfyRl6m59/BObUs8ZKd5aEEqQOsFEWCSVSD7aj835fROXJ55y8qZ+2SxIjZwCG6v
ruslD8RzJqcQGfE5aG0WXKgzeO+dqRHnQgqFsAwepmsiaw86I/pUEQu1bwdS4kJGM29ZksAhNKe0
PNio5XgpmlKZh3JoM8Y8AI3XY2cG35LJtb96od0+dXLsXodytA/F3MzppiQtaNxRcslLnJTQXYeC
YLLcdXCfoDMIyxqjEwvMslqIO/9iRWO/lnz5OegadsqBZXbVw3k4jpAjaS2kDpwiT3q03GqSZY1u
Sh9jz+v2cW3692SKaeSmp07OSFeXU5kMcWCnglCRpZy32KGXn2wblkHEmBFDIRIVWyipknsrcUoI
VslwEvAmCSmQHh3Y0NSqTCIEdsxjNGh7Ge6qqkLUVhUx/B/DBQtjSfJWIMEec5d7zWtMNHu1dMRn
AF0VDeq6+Dy2Q/FqOXBZTCIVNn6Jq81fpMKOVqbTF8RSmEQlVvd8X43gRtfC5oxEHFk+fsotezq3
Vk7DofS9aYe3YURgV8WnqMI4VzjudLFTMM5VsGQHMgajb1PnYuDV0jN7CudjKOF8T6NZHwiN8n9Y
9Rhex0yOexcxziVenO5rkRK/YARR9w2uo8EJqp4uqWFU0Pohw91Ax6U3eFIIOKsCAY2JaWptd4lz
9ZaSbMUeiSOirfJ9cfKUSHpjwFxGptPFtgkbSTvH5wFN3PJOyVO0lYMNE4r4FoN3z7WymneVhvOr
7YTy22zDvE3VkNx1LWL0GpbPzY1QZeK+t3QXoKy2RleTycUluagqg6NaVzLZJfNMLAm8k5tdET/e
1+rSimHcUpoF+yiYxMEd+/IulX3/gH+3olHVN0e3WoKbdDkXJtXQvpaDmDkwtsMpYd5zDCbpnZLc
rR5UVrufXMdfQLj6YXwI21grtyMLA0Mvc1xNnhDvGTbOt8F3lj2GKzIdrAlcZdTQBh0jzIdF26oL
WUXJvs4HcLuW3cb2ahR5cOeqsH/rZUfToJ8xeiQtAjK3bpCfhNCzgIsEu0wEpGO5/VKA5Gj8kQBF
1w3vLLwgj0NRE0Q+4MtY1Xk9HKxq8eiqEOnJyLORB/JQK2/FGSN8laiWLgYqqa9zHlVbWPj2HrqK
e2xUspwsSUBLACwPoM4MVNloLfVZOB3Wwygosk/AMNovKRvYrXXhoSGz94AQDPIubGdYnv3osY+6
2CQzZQUXnG0Fv1HWxV/9sshogjl+dFKuAxgmtkPLAVvpAFMrHCHvpSqm+mdB0tw3iUjq88LqtZ0o
70AyILz4Eg1L+TWDAudxZsC7iIWWWM1Uxa+e3TNJNQivUUHQU9T300Uw5NmZc2GDr5yIisM2ET9P
kp65QfDJUeCz2gkxdF/Yg7C8BNHAfAyLsjszO7IVzn6/xJzpJr27LnxY5s5ceY9C2eCzmZV5YOCs
erhktqzecsM2LmkBvNmQOPBT/AUrUsfC+56X3GNxy2qY7o18HVIFg2sYemTi6fLsalWVt7TVzsPb
u02DRZEEWtFotUBkY/0Wi7qmqO+/FpEtaWBaMnm3ssq60w5L4nOW5WbwxvPWw+QqUrA1Js2rxgIc
Fwqvu4646OqY+z4BJG21QDXDnI4C2oI6QVqaOb5MeGXZwYHZ3tU9MQ/cjQPZc2Fev2ONhyOIgau7
DcxIblUoANPUtuV+KQwze9GZ59sGlf1XgLbsKm7XLqci9PxXEwrImvAl/LjEExEc4g4RimzQ7P3R
cka5K51x2mWBwdsYgS/i8knGxVevjacGkH3WZSRY5v3FwzN+VCKtntsctTFZsMG5TUbWZycyxlPX
pO5umgLwN8ZohOuMCK6DZzjf/GweHjkUWdsiCECK2IKb0F5gnWxrEJyvpoCosjY8QBtHDg8R+nni
UfwGdMZYOSitlz40V6IlaBY+IeLc9bR4OnMMud+wsidiw9Qwsp1WoqrvwyGAdRYqn5IPxg1MKfL1
/GcF1CjbWIAQ7HXrAatgnEDMA118kJoHXsQk24DGMJ113Q7khRoNna5NpV2GQF9CuW+B2OjojSC5
0Tc2kYF09ouV5OoZ8kh6wqxoPTteXRPwmKmKFnOD5B9rbFmDEZI0OPuSCkxU2wFLJK4/9MhWa+fn
WpYxSKN+OGNaH77SyvUviVFV+6Qo3LvMiZsz5SGRNHGn+uvi2N5J+oW1d+xpfo1NwjkGN6rA5sXF
Xdn76pKANPg8NpX76BnFgI4wmMNToMaIeCuOXVjMkBO6RUot14OT2VWGhc6wD6H428s8PcHs9naO
QbsgAgh0qYgOI0K1jLYFgrAvTAibY9OnChqll1qPhFvnZ0h9QOocaX9tSodIIyAQ47XMrfDa1BAq
XArpcj3FnfEUWhWTAht6IddOVcYuQIv/pmxnLu6yNEzza8shtCbAzwPDnPTp3ptICrcTCxeyGQwo
euMEAopcEbTXPyoOOc21jH148BNVIIIPM+2BhXVp8C1ClW5sOZNGzz2YXAeWf5fem9lI7SZNok/o
EkHRpOgDBizrn32c5S9mGxsek5sp2wn2ppehspKDUUNiXGEmVI9x7uSc6GNB9Gjr1BC5Yus1rL9x
qH0hWbP40baDSXJhXkwbP4g8+o3Uu49po+TPLqI9hR/eKmYObijgtfnszm5Blfswcxyntb9zTzDc
yBJ7Pnqirr6wwBoPS+/DtoqXsHoI6mV4JNWsw0ND2vYqUZb304YNdde5WJQxZ8EIISX0viqIKhQA
Ne+osd2vTdWm134mhxIbS9e9NPHk7CZzdguwlLn9uYjcatw1Zs0RnWMpBsQCjMQtzU3xiFw+eRwx
t7Pq5h2ldQq20F1Npgq/0BInQT32ZxdqApLsEToLiTXrlHobiY0zd29tEdbjml0AR2XaRZFFVpjy
X1tOQQ8izY1420ii71ZdONGywhCKI1tluK4TAMegwrC6kTu7WE2KqTshNEQu2X0ho3OVJcUu6Tsn
Xc/jUFOYRPXJBktG23+h0HYWBKp1ZY9vGQDkXZGn0CIXFVET1T22JZ8uzhfsSMlLPMwJwoZBkEFR
F0T1NZUcaiQX3vLComU/0THqzkYU9GfSxUgTBxab8Z7znJ3IM+OeuZA45Mbiv1BZjY8e1C6WI6kZ
jIbvpLe0I08EaIWPxnseKkJaKyab8Dhir/giWKoPxZST+pEbcufbufOZgwcTiqjQ9KiisrvPnYG4
kw6Nh35atFHy7OQR4hosDPD75JQSfVY6TIuWOLxVacq2Mo21xuvComXO5OfVcYKEdbCR1KMginpW
pam8j4gdP3Eojt5RM8p7dsBZbLmEEEJZWPOjG5nBHtZZ/E2Ugb416L0y/eeIOa26rHHV2lHz/JCB
KLpGxM5jSbTMwxQV/c218Et01RwmuC+mrAZ4bfHLgilXd3Mh4SERYwdshPfakYNOdXN9NMOUE9xv
BUu4m7ASsmgsx3goy08OUb+bZQHkglmpuxZtCTZvqMceqGiu8utM15BzbDbsMobjCS9xqO7r0Yhu
Szp0x0wG3glTADVUvHiS355weoJKEuhrdRT8GG3Vw6gH4bsrQosViGXTfMNgBZ4KAAM/GbBcTYjg
Lgb9eXG7QX33TU7p7PVhCli09oK3XLgzoZ00IlIybPYGO+azh918eBMW/2CyYQJoOVbwNU+z0Nvh
+YxqvRfUJcMdj6Q0YyGyYZfPORZDYqV9yBiyT8SpbQqC2jgLT9jHYCvvTNAc3godVM6YLmhw7gGc
4Rmk7cBjUKs7WjPmeQyi+2A/mgTQrSefLEzc873zSQSN/TWrMusJZ6jullYYANaBTcdNGBUILtW1
8WcJ1Hqb+7gv1xzAIiZXXX1fjRG8tqnoGEwSEoRBIzfRn4LGTnSeS2MQupfMwzO+n4oFpbPulgnk
CtFOiokZsD6oIor3iXQImZFWsfZ46PsWn/zb7BfqPo2nGeYjUQavyu6BX4p8QkWeY6gY6BnAeMsO
VcYC4iJ6fZGyBJOWeV+MWlUHkkqcTeJa/bGfsZIaFASnHqb+CuTJuJJFrq5e5WmYoZHH9SbPi+rn
PNKG2POewc6EjaOFCUkBCcusUGSRup1eJ33MbLi3wlMmZUBqdwgmAnCpuC4mUpm120zTZxeWr3/g
3LM8N7lQ69rvi5fOaXyUI4axnbo8vI2RQ+pYThRdlChYlU4u3d3iEwJuBn3y3FWJs/fdYXwgn8vc
Va3Rn8zEI25MlpNNJ9wkXnjFiQS9CjxJykO4XRtZRoTv1EC8t8MEN3mVDUD8IG9FLa01bg29iQqX
/SgkhG5dol58JQu0yHddHgSb1ognXJntONB4WXDfUXjnxlHac3gM6Jme8KXb+6WFz2Z1Iv1pTDAr
SP4u689pvwD2MBWuEUwhQGpah5KySa2TStsa0qPbnLsFYVjPk/0Omw3CSm41+yowp++SkeWRGiz/
rpo2gxzu2U+LN6dPTmwVL3EOi8+C5n5zFiyRgjLt1Hm1/Z1MefGqIjsGaGUivmVX7xnhGwNQVRAA
M/4q1B1jWeAwn6tkAOhjsvbOTe48+7nnQfmV5XvsAKPB+WzceJ72OSDv+sUdaWd2gH4P/eLTFx1m
S147z7S3mO+iBs1gIzBPki+IakK07wmLLZyysmESHpOQtrLBecLuoDraTRYBdFuYIPkjv17ww0g4
COWYnJ/dcMCiHjTVNSjHlPseuTSBMtRceShhboODWJNkQO5VVC6Q4UbvuRol0R1uE7Ibzm1HfdN6
qrtLotSDSxjU18jzoEr5bOuxSVPYskJ1ltEIgGjGqb4pphbAqYjLc2E43d2YNOKhJLNts9izdfKS
2n8XSQQUPEgiC1kVZCmrTuHCW7Rj1xWxndtOGASzTJqT0JXdRqbN9EgBCro+y8lNilGxmhxLN30d
2PukXHQ+oBrsXccdRQ87i/wzAVnudvG8DKBg4mk+O2kmG5E0cFmCujj2ZF/CaGzaT/k8et+7YApO
pACMd8EIX9+JQvPZDKzsfioGsXP6oE4RsvTtq7M0/asPEB8xDfiGIw6VeT3YLKyeLaZN6eTuDd8q
EStZOV1U62eXpEudWxfYI66ArDz2FkD/UMXLp0JZ1UFNAEp9ocxbWCUT1YryGVCXyzReDbzH7DrC
D/11PobTZ98sAdnTD7NY7xr3xSS3CKa/NUjmUBGUZcTlPnVQW0CGqVrPv1MQ0HD704UhJg6wyNvU
R1TzVdomm2WCoY0mGWghQXR4SVcouH3ks5RVSV3gl59UCMA4oREXcWZ4hc3UMbdqCPgry7D50tl5
d1raBpKbaiq+07ZBVcbec+MH9UtNzhQ5i0H2QFSEE21oaBa3OoFqZEy1CWlscJ3PTetKoOcR5Kuz
1fLmgbTDDGdH89W8we6aQaQAhh9+lc3+Tw/J/y9y1/yX5pr/1fbf/mSt4bv/4awJfvGZTUvEy5Zt
Stdnwvybs8YzfzH14NNBAcpFDkzGqb87a5iGB76JPJSht+8wgf2Hs8b6RQpBVYHhkjehnqP/B86a
v8pAXZdxvOX7goE8P8rWX//D/Dsc56ko6hrEZxcxGPXXnBxeOtqZDMX3Xvyd1tjn0Qo+/0Ea8G8c
NdoQ+vu03XH+8qh/tbJAYOs82ytpK3neQaQHEuZO/71H0IaiPzwvkjnpTbvE0qcpbZbmTOzX3yjD
/6qv/ngONtoEPDmmiTT8z48wjxk8YsVzWMZmPQfEKE2Yvu3lb2TMeqT+L5fqDw+jL+UfnoicgX30
Ng8zT+QWTC9i/amas795Ln9WP/z2etgYKy2H5Mp/cQJQ0LsB2efepu4PsGvS5X2GCpltwvRvlM/0
EP7t88FMxjidOcRfX3ozTSef8F4SatN0nxe4DMHvFyVh9CVW0rK9VJa/AhVDhNSuc9GD6p27QUX5
bnCqySC0kj5ajEywdzHidoVacbRejTDc9Haxk4t6ht14bryLKq/5/CSSaW9MPzyGUQMeS1riQRWg
xvKxxMzbsvBe6a5djJZZk5Ec4wVXetpsxGFCqd/iWA+Dn4TFr0TfbeihrPp+fJB+9XWslycd+NUV
IUH3DsFgeBPc7wM9rWx5HcmZCi/I4nYZriZnHramPexwe9aECbJWrxhDbEzSf5lprRLg/Cp4IDJH
+j8Hog4TsFV2d21DaCmDv8oq8tq4HpWID4VfohmFlp1zHsxIWSa5YCxP5SKxpfgMoKqNtA0wh+66
7Z/sblwnOQpBFx1I970qP9nOtUtBySSKxrWkx+PxjBCGMXlP23dL7Ep4KO6Dmt+i7KzLIdzZWxNI
sEVl5oJf7J+ynAgvTpt4VZ48N9gHZgSRz03g4fgrCQ3NkAC8pTgr3yPW90kFME9NBpNQ3GFT8FYc
nXdHQ32wgMJRwRrFELIm8fFNVo85mIv0FQ/cvu48TPuHEfZoOPdn4Ngkg9zLNl1lTXtEf3JRHRXu
+Oqikcvb9/pgDwuS/ogX8t0F/dARypThRTOYUDX4/UPgFV0z4+cpt2nxOgAPGQ3vgeTYOydvv45o
ACJ9wGbZ8+yXkig8b6D7MqYQKSz7ZmcuilIYIYgaDGbIxiTIOAS7T1ywnUI2kGv9C7HOnN2xuyyh
uymsH6146QIUCPA8DsSG3nGgPdGJhBv33MI80uQRZazrKKbsvxiRs6lJE4IiWOXm2WztHwCkNqhu
toQTnGliM6Wydj1lW98c0FPvAaQB18BiUTq7rAFwWM5na8p3TtquEys79cPC0D9f1526idY6w4R7
RlxxLob90H6yIJjm7vBkRkSzETQD9PzBRXdrJP0t67t7Uu/23J0nAyp36RukuTY0K8dd0MGOIbc1
HSDT8+aQRbmd1efEaTdlRkVPwhB9I/HNSad7k4AOi1YIUGDGSGFhrAP/kjshtGSkMGQhrTKZHyol
N21FsnM2GhwJh21IikTUx0ePG17019oJUAT7vDIds3AUIw2Il4HECpHctTlhur1xkSPTbSOU24Kb
yyDj3oUTkwXjiZDYNVkDYKGJqQXrBYBl4hbVI5wlBGhBSiKEcZjy29YztiiKVmM5P07GT/KmjoKW
7Qpdzzl0o0/e0eAVp4F1bfzpjfmTujAi283wIbveehvL8pKgmveJtjLIdIYIXp3r2AXgfF6yR1/y
vh7ONAzvi0TyFOO9xGWNAwtC57IZmhwoByFmBEd5dKsmpobjgPaTN/jIVMZk9jEWjxlsJsII6kCz
O8Hz+/nJnp70y1Cmd072jeMJEvMFsqtCYRbdgomTpz7pMBIj3X6EtcmYLU2uQ2j/zVb1b3d1Tun/
WNr/sueCXrMj0y68jd0dBovE58vHnv4/XVT+P2fsppf0h+LnX5zdx/Zr80db98e3/1p9Sv8XV2Dx
o5gKhGPy2vyj+LT9X3ihbNv3sbY54Ap4MX+rPW3kmJ5vStMWtmeZnIj/WXtaARWrcAkcDpwgQJQt
/5Pa0/Y+TGi/Vzd8DI/S4YxNnUAxiwT0z9VNXkj0DCHD9Er1a4UW5WHoJniTnnNd/N4xVm0+koOD
vIxJuzHBmvYex0nVW7eVGUtZDL5Y+GePicr9EIbGjrXYPkaO5TxYaYDowAGAbaHdgu3sEZUalkdP
SYaqQJBuAcI6Zr2J/N4ynqyz/IfUfWoRDi90tF3mq57ap8zNjwAnpvsuMhlW9r18UnN1T5zv3RJG
/avC10urmUgs4cZ30XIPkVycON+6h4BEjSWhc1BXfkqqKztjIBjseMmwFwl5Z3aGBITesHh0OhsA
eWijFITJuBOTlb4UjfOV5Sj9PhSMioTpfM7b8Fw1OYxxH+B2iJ7yJow4uiGvlVu6MgTDB112pU37
IrJwOHml225baGJfdc80CZw3kh5LGmXlixulLVx/J390+vyJAYl17hlPY2GPdNzSUDw2+otu+13E
GCeytpcny4X8OhPgtImCeZN7jfulGiCJSu3yK0NxirmttlmY0cosWvuoIyvJI8dC4ZLiOxq2QM1e
jQhuPAZzLHx3RTjUdw0naF/Ql2uhRSKZwLqSudF6QKG3c6P+FlVKkT6g1On3P9LYUqdBZIByGeXt
k9g/hTO/+sE1NPbHJYIghhK/gWrFh83SnWCwfhnSvD9mELMeqVKQhEZDgOZnFCcwSt+tZBkfF+mD
n8/L5GglNEU+PkfH5KcRN+okbNO+M/yUoDwxkebZPFUxELyyNxil8GNuTVG5uzxI84PhZgFO3zzb
jt4I0hHuyl1kJk8i6ogDULRcx0TFF5JJLxY3HEf2riFdXZFhUczFxR4Xfz1WacdVLsK7jz8sIsCJ
IFM1/DlC6Sd6jjQC3PBmTu/+JLpnAntXi0sWiiB6NB5tolMDp33xQ+MumDsXoWTd74KqijbwmoLr
aNuYxeH47tC1+tc59bzTnNVgmerx7EfRb3+EzLn284wiK2H0IID6XQcvXo5E0Vt3jkKiWX9ukdtc
0KcCrarZVhC89GdILU8sI4DlEk2m6qeR7IVpPsKam9ZLbWGwyZ1y50c4PQg1XpW9nVxjjxgTAtzI
TucEx7uNhOtIzOZG297sAQFfZJ2hG+KOsPr8gOHM2LedsaujCO+kJNJumFdzV8N58ZGsuQCqV0Tp
4OU0PjsBGQpBLPlBi7uzLULJ0imAJ1jhUUjry1R58myiFTgPLR3eMg7A4SzxJSyUfW6RGcG5GrOn
qJlPRme+D0gQblnH/+z36HIm4NIbMIa6VIpmvLLBI3aMdCMii1g2BL9CESEwy24lc1xfPpdHUwef
mGgXvkygsKY1kahFek5c/93N3wcznS4jJt5LzVlsJJVjPzYdtQFQuPUwtDhRkntMvMGDyGHpMUon
d5XcRtL1dtiBv5stcuYiLTeT3RZPsxy4ktAIKzfYyiRpNgAb0ebly9ie6o+/tpMPxqpXmbkqBwmn
6/cvJZXTnj4+joC7HbIWLNo/P/Xx+Ux/+PG5X3/Y3FPj+b2bHl3aW6ePPwSRPBv6e93KDpL6RFRW
dYoaWtIff+szi9yUzpKfBO5R4jlMsiX19w1eTbctWB4HbmBEcXnD5KdHkyWIpiDgDy3H7x9/fNly
Fz5JJ/m37/z4slF0CGKM4HUpiPgII6kRkL99w8e39gs1Jcm1ARrk/eBK46nBOHTKE4MJY55Hz2SB
Bk9AFPPaPA49J42JfNpn+rRor2wlTlza6BlGWr2fKalxH/Hh4vwkD8W5iia6Fje/n7wnQIzx81CX
10jI+P7jo8UI8AJbe+RvvEraQG0wjaXUjY+owCG31aP41jEOzVVqn2cH6W0247kTvnGLjLyg8M+B
VKbFoYjr9qjG8N4w3WWPy86/M8lPBen5LPvUwAjXmFsmL3AabEB3yEDNGjo6Qpwf3UiiUlLSbvVj
hYsub57SELnfBDDVz8nNaWW4Nj2CucVUVS+T9+i6dsgA9FhnvbnS7XxqY9DcVfyyDPIZWf/LqLCJ
dQxIvM54aFvYlx6jmL7fljUJiSFpZd6oiL05ZEb2GmpJDGJg5A8omMgcwT9fbYDA3s01tKYhyn/Y
qrkJ/AcjZtIuaSxSCTi05cMnlEKISqrmG2/wl8w194Vwn51Z3qnFf+6DeDtlmH0lqdFlNT/SmzjB
QQZbkDSrehpuyYTZsr8ZVXtn9exSuKy02evVd8xXWCVXkgQaL7n/30Sd13LjSNdsnwgR8OaW3juR
cjcItVqCLQAFoOCe/iz2d/6YG02LrVGLFIjaJnOl0pvTROBLkL67etPNC6GfUfJcjc67Roxcq1iu
w6baNQMcba9YIeDZ5777nmhBNrPC7sd9FizlSEpTaS0GQ/trpUSWMi+/6Lq9l8/Nyt0hqtKz67VK
nU+jg1hp1slPy5MfZn3bAA1txAviAAKm7WUBMTQTaqUm55p32iYqhkvnFrc8hupQ/mkS7f78Nlbg
/7YmOUMpvyiYrcs0cRvYhWE0A717Duzq0EGQDLu0nxmuQuS3Q4+wwcqxaVO5dWrjnpPskPsS61vP
nWBYDvuUxm2y+b2Yz15Zy99s6V+7Tpvr7bNJTzaD3t/KAeQu2I90+IL3xKFcdhdh36dnno3Sxrs7
Wd+RrO76pJYeZtWABtCKute8sF9D2zz1ZHETg0RJc2tYn7Z6j82QjsnqBwfBp0KuWbp/YRbGcGW7
vnxhBWvOZJ1Ph8bRl3mPCD2JdoydmKC0/h9l9B/sSW4eX9U2xCIQFdv2ybkb4mPfZOfIW4ZOtkdl
eJksg2hxfVNF2p8+aS5IIiom9yzaP8Pe23l6LXBJJiQARzcvYsXt2HyRO23aXLynHHypglav9D02
RESxJLKQ4KNmJLv/DlUPiJpjIB+Q5wLSfW+xrGEXpQ4ivLixzJaFub7sAvOj4BXUC/Mt0Yc3DRl3
M5BdMCTKmxE3dWSiex5BIHZygwJ6PvXDXFn9oxl5a7Gu2pZ28eMiYDIy8Ytg8d2Uts1imN8Ysnc0
XYA2BblkofhISu8tiza2dQo1li/RU2tlSVSIJLURZ4girijko++bTVaG5H8X0TyOBjEn5PZSTPmr
AAM34L15klcnYrfIQwbf59lns7IZAcHjmRVuMq+06lrLNp27FkLPEGehhZ4N1RYb8mfSeDW2/gw9
TBkSHtcAbZ8NLZElHPLDbBZ7/YvJ0lrl+Cf0+Lv0eHZp8jFGu1BzHqZWPMaYlWmlJ7dMD7iSQITb
mrlNsOPMkixmx50nH7Ygks8c84NIqV2nbtlnJHTWGUL7Uj4I+3k3U/Oj84K1EQW/JcyluRbVX10q
//TIouigR5DPXUSAVk627DMM08s+Szxmq2YKDoElbkY7ChZYlGoZszqCV+dFQypiihzPdotTz4en
5PObGEvwBuU+1XmjU1XPhRvcRGwMMPdyez6q7MiS6mbK6N2xafKpYJlqjJM747IDiZ9hCUIiFGCv
LlpfMRPIntmLeOej+DGW1ovbcuvMNaSqJGOQRNA9OVFswpvyjeaA21qimKlG4woY+7fUwUhrxM6h
GNyF5lPmRmP2LAcOpqMtOziYC7qil/otarG9DiZAHXT6EEIQm/ruwDmCiyY0yfdwo79pEB6fyYWM
eNyBBTpY39CO9wllZ5LZP0kM/hcd0BsKzmWakjZC/F9UfOh1gMiRV2AsgXIg/PgMn1loCcrijguk
0+nWyK74Mf1wbbNDfX4v9BSPKiPU0cvjhxZwQGS87glxvWDDvtqu8wE7mGdLA5tUmMTq9dW3ssYf
WILrofBPSMAe/2PytdltbKM1Vq1rXRs/wahuw4jjJ32eRBbpSSrGzavudut+WIg+pwktMtrFZesb
m6mMfhGBMutS8pTEw0+lMRUVXXjHjUQQof7F2EuyME3e0mSbdOm78uNHP5k/XWre/nlsE7wwvSve
RsN5EBGyELFzG9QYzg38M31MFVcX6X7yyW+AKR5kzjfxjz+gfC7yPY7sjU+4shVTa/p1fg5d+9AL
oPG5Wtdt8t6giG7s+sNzIWpwowc2RUxK6RDha0aM30Le2dOGo/91wgoSETU2eT/sqD79EICFTN51
1ZJiwJuFeLB7HBu8DN7Jw07kxfojMdKXJz5bI6Tcnfy3LE3/9jK+2Vr7d1q1vX0LDLmtuoC0lQmi
TlA/86eAupm4wOADQ4+vKrDXzdaqi4PjTDPuKxtPyVs+MbNS4/A3xs1YWUPJiAmEh6d/Zck37w8i
KET+4+fw+MO0+QZnxcmmPPeqVHMz0+IPOjo1rwo8lUmR/PBGJBCq8XgPjkCxEJYdS6f/zAmZnMkp
mbfS+SUo8aKP1naqg4XlaC9G1f7UQ0DimlP9AdVf0CPTTfBuo/N9INyFNZB+YU37ykfzmxSba4RX
djTYz+fHvnePwgy2VQUmzavuBQ5PYUA0pd835Qg7uuVk0ZyEX4oL0jnW3prnnEFwXqDtxGyeZu/0
U51l/4aB+WqRdmPG5n7qEeg/X2oz1olua4GNxkSkjQsooHe9LI+sgw82M1Gp+yg5sBQ8L2fJrCI5
qchiFw8CIGs2nI2D2A4lKxjNPjhGc7Zi81B33QWP5DQIBLB8Q6v0jZlVOw/b+LRtuSZe5ZKibHS1
YWPSpY5l881oWChOgBgxItHk+rrrJfvnckf2Qz7HF+ehLSkQcBO24AX3VuuhMDQXob8HxvArTP9P
qdfHcUgOJUfNLFX+yddoVhA2Wtw/oin5YfLzwRkXcRsEJyJFdQCredRdLBgtvF4ryzv4AUE6l772
QaL9ysm0gznZZ68zfoow4mh1zQJYpbcmTIsBcCT3yMs33hS/4cC95IRYzZxxvJZoIbQ8qJbhpF/b
ur5DIDwXAdTnjnDyeYEvyJmG97qRaqZEe8N8RqzlNc9QDPm0mqPxA+K2QGRCEJ10x5ep9VEwtsTY
1qPPYRA6f4Y2f5QIbjpPv3aWcM55nX5wvpBhPSJEYP4LX3Gt/DFjSRotHfwG25Y822XCRmU23YoW
UWtt38PyXx8I6GU3RFN7gD0MZhpI7htxTta6iCNcImmPTa0255MUf0lQHT17UY2xWEQSeSwgvEXK
ubfOI0gHHUrZp1azINgGtmoZVqvRIRUEeawdt4SSrYdQ7w6mBQwd6RGZuJ84y3L4eaweWrsUG2TN
R91OsQ949Xvdm9aCpB5iDqwVwtgDAS7cbsbmTzxOzyiiRTqOJyuJ4/2oB8zvMZUyBUCOaJxsJyzW
qe1iKaL2lh51STfa5iIIg/FuFOLS9n56FH2h80ZVr1Ka1WvQFQc3dx8qE8ZnUql/dqLDc4CSkaHh
kUO21FxNQDEl7zZJWd6gtxdnw+KcZAB6EtgnCPiYunnpZfoqVrkFelxkqM/Rm7ocj7cub/e5lPFX
mX0zbxRz2xogzeR0rVavvVZuPvclywOExRDohqdPipw/Jy0YYKYrxd/RVZHc2tnGWgwkk+Ovn+bb
RuK4Ipeg2DO8uHMUZ6G5MiRyniE8Gkmes50DY5UyM8O8ToRcAl1l6hQgmW5YAdUaV3lhXaWct1lp
rKu+fmhtTFIoIjN5JZ6J7M8GvYf1fKoO9T75mNh4bZE8M3vBIeXZRq/lOYd/jKmr/DQqlyWlIlih
KPNVAjJq7uSyXPiSIDtYM1/sXOa5/dfAocDN0aq3DTu7itUe+9tyaWrAKhu7XBhd2C9h2KziRNg0
OBMxdiiQFiV9E57DbGU21r1WBCGVmq1vROS13JWcneO8mhrh9YqYxsSJbuzv6o2R+IfSl+llTEvW
kgw0AQ2O1c6W3nKkr8TGTxCxo5pt856j44RYqP10yRMMU1MrhsapLaqM3mw4hFp2e6L+90bu7irz
+XbIDYnUiQmBohUnayEaqOOzS9NUvwOJWTPPJYctEw3uoKxiCRV8M0Ri0JQ2f7OUwCNk0be8FPqC
N/MnHl2inoD7khaISCjr86PmuPqiTwF6OFb4S7M4Pkcwt8Am9lG5YbR2DTDjhvi1A144JXZB3euL
8QsWeL7SsHzNcpW8BRkkfrsJlw3+yWXCfm8nkauvOhOBHCF7MTVTt+tJeDr4BnmgNWGoktH4PH2G
qJGwhOwq7ugpcX3H9gVCg3dgqsGNqwqwk8ZqXWVFcw6M7jASMkiR07/3/pTNBZupiTKGuNG/kV01
5BFUv65strYec5SNVsnocri1auLSEyeLc/doqvAnIQMC7RS6ccPZVmXTXAOr+1sYwYfuE11pBzW3
nKa8jllcrbxKXkRY2LNAXRJe1Z1rp2qpPOPDr+iL3yZMTDPdbLIFqWr2nOvTsRPAMrK9OEmHC3+0
CAQVEAQAuHzZJjULDiyDSU1GjGHL1g8n2t6L+kc2lGsxFtkbXKG96xMCW08DsQcyWMYA81ZRxC8w
kt8SCdesQea2Q5bPSe3DmExjWKc5icqqx9agXiJKhqOc1m1UILYffzDPV4DdkYKh5jfM5uaXYXeL
Es9ed2VGdKDGoNoJBD57susGR59WjsvdAVzMc9TSb4PIKbAvk63k5MUVtx3z7gP5v8fMoZQO9Hrn
9fEH2llnmZpP8L8BWqv1ABHB5P1VVfU6GSSRBPYIyH9U/NidK1bU7K+6oe2KEHHygNMkJKU+EAvZ
4D01CvMLWeIL2lPIZD1FdSDoEfogr1aT0Wls1s0zmIm31lUcwtP07FPPKtvBTOK5kivRx7SAkcmQ
SlO32quvVUcoBZkphsmhRY74j1V5cxUARLT6YyTeAbm9Nw6316xjQ08LQQQJ3gj/5nfjawNIgnzn
NMQFZZRvrQjTRTagDNZk+y56wV7H7igrWsZXyLBmnlmXaw/b1Mz3xYr9p0n3lvlLXz2Gti7WJNpV
5Pu1V1cZxqLSe3fbJPphSk3uJguwDGtuyZRXus+9d8jmgSLsTfd/m+JGX3kEBUzgCNkEgX3klNjk
OOGEbS+eWdgmK+mg21uOsfXT7gWP+hmpK166amva7cNyx3LWkohXcyNon9KSXGMY6uQfjX6s85Xh
+Z+kqv6yKPnuNRIUuP/tp6492ll/yfpjXVq3KTTWgYhOicLtwp+FN86zztqQ6XkMG3+dV/UZXzCe
m1bcqI+Q+M1S4R4HKUl+MfZSc157L94r6i8UuzTGyGGcP1ruELyce6e2cVfkkm2SzDpCYVq57BJM
9hBurD9HjTMp/Y2yrDOF/eH5o3mOtcASvnUy62LncErxtWITujLbZMsMFyvtuYWUhHAn3BzCfLDx
DIhPrXlSeK/MMVhkNADa7Dc07QxSjfLTC+V+VM1F2t28KbCMWs2DwpqKYhlr/bGznRemb98Irdfm
cEULiXA92PY+y5PnqzBp8u6P5YVchfXUOFtiEwKvInJCMKaRZJMX7KNgtaERg3BmI9oQyEUsn1K7
IMi0HC1oSfmaOTonrHvB3P85OpzafndJbe6xnffGaGiFv/IoVXjCXrOexr9T1CE+5jxVxIIb5vn5
zzVafsjL8VKlA/zA5OSWN2Sdt+6Z0JHwhEIdI1ie2UuGvScXdymuuU8E2d9Vh4Z7wmQ3I0Xmj6q+
7DL5ECXRt91osM6qrK3qn508uK0tuhc5N+0PryG5JmkBkozVM4VNIzR26071p2iwnGfmAszA2gYK
RxZbcawHBhRhhbVnJB86MTqFDw/xe877pnSCrQh5LYwmnAcGB5ljnyKL7smMpiOxY3mHxH0iCAv+
VUIYCh05CZBoBs21Larfjjg423iNGgyXQXHHZ+3JrW5BgOOCQt66DZVx0VhNgTnY1iWSDRKOo4GE
AQLwCnfpIpomLuXk1cnnFOA9gVg42OmmdFEMYdgW8Zmgju+h0C4Yr076VBJHesFof3KS/oMODr4U
d824OnYZV3osPutkPMUAIwwnLha2V5EP/xR7wzNEZiLPgRNeWHjv8R50OMIJ0fksU/uOeJuwTBAt
ShnbqEVf4qXdqUq6EyPOHalcIFR4kTr7SLzzJcr6E1JKWuk4v3C3Jig3shZZpB0iN30RySqfzEPq
FVfTJZjFcLtzbIGQ4JydrPpWE/Exy6qA2YRtII4bkxlJayvXJkfHNhm1dQTppd9Qx86hE10nJ3vp
fWtJIO9V9P5dd11m6aV7H0Df6KU2xwtBGy2PoV7d4sI4OmX/HVvyZNBic/v/DsZ6kwXeR+bI99ww
0NnTtHHB4SU6Fiq9NBVteND9cUafO/VTpkLEaDrsRtZujcxvFMSWPZ3JulvUnMY++n0f6VSljrmZ
IkqKN7wh774fnuCja160J+QDYIkiS6X9DPFCA14i2IlcAH0VxPEHyTFXjaE0by3oyd4rmmZsjOnF
5dZKQMxSl3sNgERk9CvbNHZGXvx6Lm8xKzi02kdgFOfckod+eufGezKC6IHB9Foa40s6MKYu5A8m
Dw6QwLh3xfTaETna9tPcaJO92ff3yIteXJdLnxSd+xB276HAB2t+qIF0ooBEPKZr6doPtG+eaEsw
MVsDbQ+aZWeM1TYG01KN89Gf1nZXvYA3sNdxXn6T7UniL76Oofnz/Drl9ntEVVfmkMRH7jDXQCQk
aJ5OlhjZlFWx2k0e10qZvvq996ZH/qXxy/sIZMRj0sdU1I/aJVll28xtNs9XMeu7vVk5lLTNvMY3
MtXOmkCyZZffDaRJz59QV9aOAeeZxvqNUmnhBcnBr9wNbXEzR7PmEJdMx/P06gz9phFgrmNza1qU
Iv4pV97ddkDNtMkqtqev2INSVCbVS6dlFyiTEN5w8jvx0ay9q2m4L0GMva81xHnqwkUDnSYm6jxL
/3QGyklpHtxag5TRM6DCnZeUAxvBWguWvpbjWqmCZZ6RT1qW3cqLzd8opHYpdftXV2l8jHyn3ZCc
O3QBWII6OfW5HOdGcWl0r53bdbLLUxcaLMlalWrAOVoGmacG3VJUfrdenMyVwYy8MJimYapeafa6
6fC5oB6JFlPefxY9okP5T3aQpJe2w6YRluj9nVaQbZo1V82ssgcppf68FYjnauT8tEVVti1yqkE2
hccwveSmGhHwAeOoVPXhE03YSMr4gWZgbRT0ZQGjXzzRuylEIhnL4ghyZzl4draQnBJz0yxzsKYM
rNoKjVxcBguPJfy8KYP3fuLO7TX+shXxWzNEt5YB9eRa+sL1OXCraGBoX75hHg0W5B8ZM93Pl0Ja
2qzv+eA886dKF1SjmxNeF5fflXHPEtdZWk2FE6BSLz5h0mEYwmntc8WapfwOQ4J9UlDR2sQLIiQx
Yl1NaDXqP6clpnsCvDVLBmS5mRdVvGKAgNLMj+cdFBK0N96cowa2EssCPDqHZmTQOOi1vgq9Hie7
RV4DNyOWAaraJkU+HjI5oXh12ED3xlvPDv6QCLphqn5ekEM0YcgzrE05aRqaT/tQO8NBeaTNwBe9
p0Gfr/PvVAbcVrXkvYzQwpG+xpi3Qg5rV1Ww9voJW5857c3sr2c73+nYNvOISnydTTHcAq5FJlYs
HVxqIpGCKYifTJ6KY68ssHE9Y7tD6mnWKHifxXPg95lPbINsMaTLcSy/EDpcYhMViBV8iFrr5unU
vIHVlnQLeOsCWpC0K9xF6bNH0vyD7XZ7o+0hilOfVP1TFYnAmGaNibh4kiHNiOuiSV8b0RWLVmkx
aSyUOyokebtqT5EG3h8rDF4vDJ9pWS/Mse4OaqqWAhDPAqJJsaiINoBl2tO+R7AUwgSMVVW5nHiB
WPYpoQGJmmdBSi0Pa8UIqoHmHYQaKU4kc9mZsdTM5P1ZhWh2Im+9Tqh1PcUrbyKQMfL0JamwR2ug
X1BcqrspVhlbiKfiuQDbKVmkuuo1IMZyQct3Qv0Ch7n4tSq1C93K2uUkvSC3bub8PHIV5e6ZHBpz
LVioVNQV+mB9D8xCWSZ0I5LgZYu6ZpFHOHOrKrxjuL2V9ITMFKCAJMPfRBgetTZjtqkIS2CTNBaZ
PDDjDQ6SQL9U+tF8ZIR9HHGab7O8feucAG0SHUmNZ2bmN8zPSz08dE56KNJCbkQYtFhBaTXwQpIK
4UfnBj02zI51aWcvMTHcB6c+ZPhrtsk0XeqIfWnoxVicU7J1px0yVSJ1SasHvHGjLRNznHNsnyyn
n4e2h16F+8IsDzOdOYXAumSGFY199+KH04tmKIRHT9IdMr9xl1T1rx8TAebXLLmHcNOwsqn6Tv+W
TzBO7lyJRg85wkXAdZytrER7q8y2WHJV/dTCfsUShO0oDFZp5YHr0c09LrwRYan80tiNs/5+72Mb
CMWYrmzNwextVN3CBmfMsz2NvrYlU1e/9yXFV2h8RM+U6cpgTAUPe6FVG72hAwrS+itMfpSfQbjw
fiuVslKydXIqR+YQUh9O/oSFrWkOlgBxFbr08dozlzUliwQxwpMeJbnHJFRIvtWhoUi7jeRoXzup
d0RregvpCdfoZXdhhX/Ntdg5yjxaaJlg+h2qc+I7B1M+yWsQ91bwjgzg3CkqPRZMgxO7aKSjvx7K
prHpvw3TSS7gSD4HUrgVvyGYt5FNYp22ZmmeUaM+8TiM3JNkO9CpzVVTvSCvnNh3p2JhZFOK8F6z
L7WDwA0Zxn5Qxq/dDMfc8pvdSFGY6bU6DQLgi6N728w3XFpQ6vUqKT+KBui00INHPR+oF02piaMz
5lvfFKcum3bQQuaF1uySxG5eoRgceh3+ipLju6iSrZfmwbKxGYcVeO0aO/mqBAiaQrhfDt15kGXb
GsVByDSOWhjVhGVF61ySt2rK8AQwhlVaHxqr8RUX7C0akBqIoYVABPVibsXqKqyWesXyoiWUBOjo
ZbGNap0xp9//CotXLGRnkuVvHADZWvJ/rUsd4X2kvBN9fHnQQrIHUZXwX8RkabR3k7Bf5Bqxboyb
Zwa7u3nA1n4b2dYyTKrvgI3IwTDdL2FaFj0iPIenybCYYnhgsbmOeKYLv4AgVHMy/fsDVxB7Vx2t
OL5tkAwuysnCKLi3kXrsUOzOh8SHBFK7J29ouU5qwgXr1qs4Dang3IGIM8FbpuzGZgEx5hpb9bTR
mSiKgmizUkV/SNLWlr6VkPoZ/AWWWBjdE3ttXx0ESSxKqLOpvjqDGXgXVyMhfWzg4hJ6JYPZhdAe
Y1jGxEOCNWYjSDR13O+UKYy56LgsCo24Pp8+YgFp6WH7574Wr0hhKZpKxt+VlzesH/E80H/tRRM8
2gp3phbJQwviYc487sXXxA8K2h51wZjsg9J/aFMwN7LEeJRkGld+j/nl3Z0mB0YhG0GvM719EIRY
b+JoBTP9yhSllDEivDB5OIP6sW0AmmhCkYho9Xnyw3kYtsU9NL8zVcW0y3KPPZec8jlsb+7/TvXO
2b1tvdRbmaNS89E02EWpYTPoyJm6UM15MubSDUS5ZH/2rluWvjXxQTBWI9Uyt8T6LdSHl6AskHjR
pMmwPDhj/2IYHrorh+8UdlygJWZWprHIChLecR03zX0ctFdGA8be01g0F3AD1iWa0E3XNO+lg2ud
ra3NsCziqiomyhwAIZA/soD+O5R6tmncgn6AJeVoH7oAxUVlqiVdoL6k5vwsuuTIAKneJ/lwc8xm
WhSiQdoYZCycglfd5J/Cbgu8OG9aTkL1bkPGWqiMdO2kcRFX1OTLjiGTt2A8hz4bkIpmVer1aWiI
rvEYbzPCRuEYVJLBF/F9jsLbXjtEK3dybxhDfrThl1parO1bI/mrBbAnQWN4WqRte4c2smzGg51i
lwoZd+muKldQQNnkoBkJC3USXpAtxyxjUIrE1S6xE1gJ5etA++vIODrFiEXZyj3QTLlLJ7FuRv9d
NkDcQAxgNh1+6yZblwksh67p/gidPWoueVd5pTksXPigfr+3hfkSATNXQeNtNIrrJ1RinlZjQKh8
cZkCyvGx8CyecLWqVfqhaWO0SENSSeJh3rT4v7l6+lncQbZhNqPb08oMYmjxw5JYcL50kA2nJk5g
k+IxrqAcpDrDgK5YDyZDwci4RJYGXtxkLlma6Wff+BujSxFsDEoD/BGsXSQOS8ilfxy0ZYt+ojLJ
gmEbvifcryCtMTzum26VOm5IWG4ybKjYL5puL1oxxcTeB/rKAcczy+MRTLnP3Vfn2UOc3CSdO+1C
wyTpBJJjVsTdiuhKGh77Bq/nRFKihBlwGosVbAJvXoFyAbDJld1jBxq6aVZbvFCmedAd9pptyQsw
uAMNpAVGfQTt6ScvtgPMqO3Q843hbw/8ASWEby3cIXlz8I8l7tQCwkOp1WebzMwWcfFnwI06wwpM
Sx9ZZNUAVBtjwvom8zvNJGvT3iwoO3vJXaJ0t1OjxjM8QodDhjq3gZceuCDqiGX8Cmvuc/mu4b9v
edVkRBLk8j5G7sRtM9Uvia7o4dpn7Uq53RoxQizCy1nEIeLsJpz9UYsGrEi14cNLhw4IpxETLmAE
286o3to4s/cQeqwVMaJ9hVCOUqDBTT56Y/eZWy7eOzqal9Lv52WucWMEFMQonwSRJoEREvgPA5P2
vBq13ZPvfMglUHM/Z/Hi58b0JQ2X+cU4vQ82QxqlWzip9WijBpKmY8mSkh18dyLO5gG2o9iGUJlN
PENRs5cVi5OaN2HVmQ7nRDkt6075ydotHAtaM62sEkcfpbJdNwcvx26+sFJwMDRHDCAEfJ3SJMtK
mCSP1AF7o8Ivpq+pD/9OBLXfhlAlnEFZyDLZnL6AgaB15qq1ol4/cw5oBL66Eo8mGgDiRZ6LpMJm
zfN/HwLYkYtOsHJWZpkc00jctU5UUDXH5PjvIQSZ9qwHxrBMpUEUeazJmBk6jqJ0SA924iTsXtO1
TjoEOhrR0Yeu0iRUb5rBdDFO9GKTGb16Uznz/yDVg5Of9tkbi5PWbH/Af2SY2PsBmuOQ4kIv2zdN
p4mxnZ5VOtPzSrr91m60dm+NRCvNWDUDOHh+7j4/RLLgQZWEPiTZatgJEWo7XfbhUhOqfMsHeYbn
Ktc9te22aPvPJOzoym0nWYOa77d+a1TXnNnajG278oBoz0y0Uvt/H8o+sBZh7xjzzhDFNQqADUom
E6XzEJlbI6zB+dBMcmHLDzsGmGX2FO7oEiCNqOAYDuW01fvo6Jt5djC7INpVVMUa/g524fHCez41
PR7lfjIqXrfI/N9nepHV+3+PD5kn//cnrXSyna7HDKINsesdR+z+/QnxfIo2Xk8WXaAjzHx+CFx8
nGUk123ooBdtveaWXIy+Fb9lQ0kdmKX18BgHOU7SzINnYpFeuyEUS0aIdVn7S4kZbwNeMaychyRM
+VH47Fn6LceVpFMQ/r22dhNDz4cHbenepDfUgfZjKCRDU+OppxefqjGtR8LaraMmmLuh997F8b0S
FEmcjHT5qbMgPFFgoe1iZEoJ9lkNk4csqxdzGnsMNYhbQlNvmcG500vobX0jtlpqSvM1oU/eoQxA
j+Kqu2VxH0wsby290F2ak8zuNavHbUJVQjh5mN6HKE+u1UDXb1Ntpc8P5dC+YFlKTv8eMlp/ETaS
HstOXahYjXOn8lkMnjlCPIIEq5Wje2+nckC33nv4gvmUyADz5FrRy7+/ZAW+KnsnvdjFB8o2716b
mX8P+CFNEZRXpuf+PQ3ZmJKNEh76nm41TeMr7J92HidOu3WdNLwHAUFA7mCPKyu3gnssCm2NsB34
Nc9P2U58VQXP3XCeKC6r0u6EdLcnLfYe/z7zLbO+CenPNf7dEp3JddRQWA/lXzPMBjjKfkR9F58Q
pJnnf39l9TaR7t2LMOirPE0lDyb7kKoKW98qwwPiCxGAFyKgcXr+rWTsW7ocxQbA3KVsVfYYONQ3
yo5hCVtx9qiDQOxriT7136ctL2Oht0dnqLhv6fljiM3xQj777t9nrgyGF8U8uaij4KXxH3jQxKOQ
307GddEltH/jMNUPoNmrKhfmNZZR88iUc/LS1EC0KdZKF+3DNOSHqUR1+veZbJlvsNL3DoPnNA+P
d8iM9aG2cg3xkI7Ddq+g/Wot1e7+fSpLqLZFyq8h0Br1qLuSBacW1BQNyGtF1PaPduDmXxaMa/99
OgxjsSxDLVmDyQXfqIAD15590QciqpIqghcPNneVtmW0GmDmPfzUIVA4fFpLQDh12hFGT8bvnw/g
5EHflETIwCS98oLzuIEYqJOiRcHDY/++TNNT6MkTGS7/PVZ1sVwQouMu//t2uoqtZeUAgfvv+yGs
rdcdg6T5f4+VeQ2TUrHh+O/7Sey/2ILjx38PMfV1jpWR00L93w8cxigsteh/P9v/ft7n86iwUU9p
mJz/e0jXKIERTh9GWUbHzukkmTgAYKv+RNZ4dv73gXTs5OyWkiUgWrj/fYj84IxdbRZ24f9/yKLu
vdT55d/fV45yD4CVorkC23oekwx/npro4/vBRwPh8Knlyfw8scyY4WRpidDhCz0XoxdSuv/H3pkt
N65kWfZX6geQBsAxmrX1A+dBpKhZiheYIhSBeXLM+PpeoG7lVTJDoap8brPMuKJEEgQIHLgf33vt
cpkofnZT56TBOw2jrOnR+Z+Mpk/iZ2QHBOIJVFu+qEy9PGVpwyVnFfl3ZtY3o1SLBzGgYKtKFeRK
kBvzvqzdrVNU1yUMmB9paP/Ipd/dx0kwrlMkzZtsoMo5tDymsdN4KOglLoCYIzedHp7/YSlzRNHm
q+8P8wLBdaVo5vLv3108Ty1iIvOqdPPhTabXn9/p/LuEFjMndLi/eA+FIcMhsqV1VYfHi1f//dAo
En1bKHyB//xUf//x/Ls4ioM1Nkfaz3/vx/TkaHAbBiSdsCkBNer7f/5ZL8FN4n2GBm6EdoFubHrm
+e/vL8L084qUSAObdihTs3pSh2FmyFo+VI7RnVwrezj/umIUBCEdO9X5ocktZcEUStmcHxbe+I31
eXENb7J4LI1rMaT1U1G33kFpoHOenzRoqraG+jsuz39VErBmaCv8PWDK+qmujF2BWxC6a57fEe/I
zY2Pk0MVI6WQz39+kVESasayWro+vwibIdNm9D6HUhnrJ53VC2mmzUOilM0pqrX3zy7rrNsCjysA
2rIle8Sf0TTC355fJC3lhX6gdW3HdfpYZ7fn7cZ57hzcnNWp82vUEuNOEhUa+aS8BRzAep7XTOTP
D2lv7lq6cbdBnyV3mYw353cutZKExYQYCCPbIP43ctQuPyyeeZOAhb6rY4NjUWXtspYivauBDt0K
0IIF1rDzEyxdkAwXtNbq/LtCKfRrW3HRkk2vnl4TEaUzDxTghudnsD7cHcLMu0mn9zj/SnGKgeVs
0oLOvwvLsd0naOXQGvEm538qvXjDkuztz488d1S3xYjI5/zw/Z1S52g7yp1R9s5V3bPyxZIX2YxJ
AGYP31Ihq/TFCoTApxgQC+eNzQOMievBat1XoE3xHCmqfUx7Dqpt9XReple6rrINMkV7LFOdnGHL
qtaq79lPdZuuzk+oNEwOaTgqVwRgMfuFTDkttjuvHYLyuJflveG0HWY2I16RG9l804qH899HYtMX
epDl+zR2HQodTa7zHxDQ0bOpouiW8wVPoeOjwpve0ayv/W5EU+30wcpoVHUrWQPhrp89nv/u56mY
BZatXAsAkVdFgZKLFrz7Gmrjsu3j6FlaeYFCnZVYHW/jo2frJCxPexmWEDdbGRwFarCj5XQpLS2O
C2080BOB9uDkkC1dKOyrlHCT58bV5xZ4v2cT8WQVo31TxBAdqrjtj63N5Y1GSnx3PZSh/Ti8MPpl
YSDKq50TIvFg7ZdYkukZnfRuKrMeH/xctde2CPyNB3p0+mLuyukJgYtnxyot5WaotGxXAD9ddnqC
Er3pFgGqne/MP1jDi6U4xor0rhQQkov3rbebaEjt17Qr3QWQbhQxNscGrTfBbdN7wxffDmGgP2GC
Fyu1LLJtEg71na6WP89vDW/7O0mxzl3vtO6G/AV/rYx68qTG7u78BIn6ZVZHWn2qyhbQhpHFy75x
itcwvj8/wVeGcMF+s5weSNbQG5Kwz9seMCDhwbVfKBliCZC/3/mh7G9sJjKI6tgvlbsqmgjnQbV8
sRapEW8GPY8fGDa/v3dqC8A3QZfd2loXANiIoxWiquBF8ZlsTW+Rs9F5FOXeMbU0caWFBRQMz9G/
W/mCIxN/LyzNXAy+rTChCsxr1cF9c37lWMUbLHioyUuIqdmgVlMhSu5MWuTvH891i2+e4zK81vFp
Y42P1xHejkf+T+IZG29jW8eypqjEHXCS00fKcUi1yjcteDs/oRhwI5aq2x1ENELFLujsn4+N6ikz
Ix6Sb2pq4ZfJfWOnGkl5IxRUMu87NmTXLacBro2IbLiSWXhqTrTr84/Y85F8Ea4j9vn5t2iIg10k
aZH//aQPP55f5NipsT//RI9N85FfoFoRpeUuPrxdNL3n+Unnd3//y/nx+9vRWYunaeRqqCzdX5z/
8tunv/891JBblUE9vO/C+ZnvWz9v6MNHfN+S6zTFJnLV949wfs7l53h/+fmdNK4a+phR9AvkZLb6
+3Ocf8pNo3hHZ/1/zMYXAWdCs7Q/gjbuCvlaJ8N/bavkNXurPjI3/nrtO3VD06x/GDbDEtUyXc12
LaBq78g3RPRgNwS1DPCFo0PX/Sd1g78Ylq7yIjrgApgDvLG/iG/WP4Ruk31m4WF1DV044n9D3Zj2
6QNRTNGxoRk2Hnm2/ZEkFnsywpwnSqZDiGLFfQp7eOoyFoa7GH134Yt5qTSwOcWDysMPSJLTO9Lj
Yxz1v3Lm/t7o9GE+4MsitakrlgPybWc56wBtT0qVbQaGS2xVG5moRjG3j/D0581p/5oy/Pf2pt9/
2F5j6kkiY0PZ+tawxzxKmxpt2Qirnce6VHGgCUTTGnhub/3nbX6yi/oFQi8NGrPvFAYY6dDu/dHc
R8wnG4vmhzeyzGPvqY1rLXG+2Nxn3+MUy/dxFyvT903FkS6SS28dkg6vmywWdc+e7xCYUp26gRlJ
8Vzaa5XUmT/v42fHVZ+wbh+OaylSReZtgcxSj747MXArS+5A7GbssyNwIzENyvOnEJn7n7f42VG9
JMOUArAxcLItc5VXvJasbJr7UDXXMbkRaOv3khxXkju+OqrT0fubSPPPE2dKJ/y4g26oGYbJ9bft
m4b4knBTZY/O4GKQVXWcWTba400SYUKHCtH4OxbXb3r/ufPqb42ITn5LOoA0FoQYfXHhfPo1T7Sl
D0c8SVoNINfgbCuC7mL7GcnWovQeK91eBdm41zpnYWXKoi/iU5kbXx2G6d1/dxguqIZ6Ow7BWHNy
lcO11oHycNIHNXD3SUJuSgNs41dFKwrdJx7HSiwyri7LcBZmJL743j/d74sylQFHqYUYHTgtqJt1
A2eQYPGSlHo4dKVpL+paI8QePAp3w5iP9efz7Ywc+t2eX1Sq3NcpwSIKdmEJscuVJKtUNw0mPyDX
+6G+7hV+zVVcQGkrWXdNPRD5ej8DDn0qScEJ4OP9+aN8dipe1LAWBZorEt3cWnzHUw0bm+NAPYk6
j0G6t8bD/dXX/Um51C5qF+ZYS9Glb2+j1L6WhbcXJXULr4sX5ac8D5ZTDWs780Rr+KtSMp1KvznQ
2kX9iscS945s7a3oAMto+qLMnH1euK+p0eyDkqV9aooY/OV0ZGHp7CVHmvb+F0dX+2z7F6VMDVXg
TqortpFVPlj0Sk0vWRXmm85pbjr3KTaCnNPMCCQa5QFN8Lgnp+WL0+yTsnY++z5c1TJGZqb1g7nV
kPVlqlg4zmm6tiYeAQjiRReQNGQe/3wifbqrF0XNLgyTWVxC+pBn7L0heEbxMdURIv6Q1baRtYdz
+Kgz7s77vSXIpKtxenyx8U9KiTb9/sOuskjV+mrXG1vDyE92LxaVWj/YkbHXU277ICsDZR6pAi/w
Vg5wcaY7dMUp0Tj6/s8f4bODfVHMHFbC9BYq/7YlElHvLfKhiRTJ8WUBOoiz7JRT2732y6vpkxGW
dlG6rFHpg5FVma2RaOtWxZhor03pb8IKkw/rs0V1ygMDrbq1+LpafLaTF3XLcXuFSfdYb2N9SvTC
rUygu8JOuaaFWd9beyMrwwxJ/nxMPz2nLqqTigI7SFR/2MbNbccAzsjqRcemfN+nO/HdQyDdhvpe
sv42ksRX1xm8QuuLy2e6+/+mdqgX9SrNszbRK73fjlw6ZYsBpGF5zxnDR0wP3/+zPVQvClQ4dKpb
dn1/HrOOLO0jB4DeooMZCk+JKbgjjOurtN032T0r7YsUNtUXm/6kHqsXtcnQO9eqBmznrrD2bSFP
odLuw97YDyCaW4ZeZXwbpazFBP31nzc5vfPvjujFOIvcKOYFY25sha6vRQBQf6STGKvrPkDO/+Ug
+ZN7mnpRiVwvgbjktvhWNG0vdO18KdaM+8eWc8U31oXuPfx5jz4bq6oXhacQaUllVYztdOMY02ou
1OgYiXSfH3qPFQWvhl1DdJ7vfXFWfrZzF3VmUDIEWQXS89Zx9yXWZDVsMQcoXOUDiVD6oqHYf7Fz
n9y91IsaY4i0rYQpo122LVx3l1Rnf++mp82EUXUZK4eW9RQs/KfcAhDg79ztF1v+7Ny8KDSjQFbT
+4q3xZh8ymKwIAX8WO5dQUEoBvQyY9y3dAXz2y82+NmuXlQaQzp9aKmpty0zTo+Z6ZHJZzLO5kqc
5fktKT+T1iNAIDFGZJMRBvEfbdhxL6pMZAg3McrC2zINiMpnl7RjR1EX0zGe7tPBuKyt4nZwDs5I
WKCHmJp7yp+3/ftq7rgXtQcngtqaceZt6X19n+bLGZKeULQncq0WoW/vp1sW/fgvqvnvz1zHvag3
Cn7+uhrJoc1acW4EaMxVB3ntu/35pEWF88WOfXJVOu5FoZEACbHtNwz75A4t2Q9PnwjJ3kMGzou5
JdL8fOd2182XrYfzbfffS5vjXtScxEq1gX69slWjbp2TF5d4yjzHpa5VKQOuE91IBFIhyUXBXOnT
qyzd/PlL/GQOQ+Tjvw59WlMdHNarnS3I77vwp+JjAZon4G+e5GFCDkez/3BDF5VHuCSRZKVSbUFC
rJ18TUXdmq2G2WLYNypnTWnvbWbrkswjDzXOF5udis3vjuz0+w9DO21wpZGzCsIsEZFYT7pfi45X
EoXOVJBGD0mwEbHXnkIfZNyh6vwPt3tRgvqR2FKB/H3bUsOVcJx53a0DijQNCKfkxhIyB/MmhxxH
w4wsfFX28NW2f1/+SGv4133O1S5x6iTUt/mgngJP3TnmPcqSWYN2wbEyBgvMGPFk4P77z0YDjnNR
h2Kj9EvTKfPt0C9xZRyT6/opCObZI3Ozr46p/vshlTPlU3z8LsegHeO29eMtHK6Znu29ZJfo95n6
wkFlbA77r2+WDije1u/R+Jwq18TFgjPcUmbqcNP0W0ToiP6hexUcgHDh6uKKwnhMS2t5Q1bMVwVk
umx/c9I5l7VKdGWJ40DfNtNQmjJoa8QdcUPw9G8BsWQ5gP9Kfgs1zoFp1loXpzTU1wP1uf5ybv7Z
pe1clDGtS10/UQZ9a2CKtGt30Rnhxq4nc3obnezcWWiTWJx+kMPPIRSc87n/v+rO/88I1/d5yv/+
z/TOP3JWYUI/qP/vvz6s3h/7P/OJKv0vD5ZZHdZ8fT/lcPuzahJeyhv99cz/6R//6+f5Xb5ovEN/
/nD9/xvf+v417F6zj9328wv+6rXr+j9U1cYrIWina47N2fLfvXbnH5qAL23bqm4Jy6ZI/UW41umo
g7AmWMUFQS10hzryV69d1/5hQ5QkdIL0VmI9yK/47x0/vZ+EHLP3A/HX449dbzRaU6n/t7PVxWv+
r5cVkgbfqWt9uCJIDMyZVmbYJCPSAmyUx98zU04AOKOWCytuI0JFA4w8cwGA53YMJpB+0ze39jik
p4JlZWypFeKXDjVTu2trvR/XA2vvyITtxkqXiHNFu8ydYPJFAIolcapx8aaJGN0o1IkxOniZ2xZL
DKjkGTE8vnVAekxrwP7dYJcpiRGBfMb/2p8a8r76BTkKGcYApdf1GREoUXfrJYOycXmrlyjWtRmo
D9Lm41Fd56Ops+RrRQAQg1z+xF0GybjT1R++hN/WE8dn4sBLw3BB7S5QPI9doS5loiFiiGHHFFPQ
nIha87ofcCTDcq6aJ5WETX0ZtXmAC4pgL6hfWfNT0yNYcchwp9X5xu6eGhA9V7WRGjOsk/LkVdqe
6bCAfKIRYQcLe5P3xCSmI8gpU7SAPMqOhNY5bqViUXbReIRYAbtTdv5OIUx6makjejQVkf5s1PL8
SuoZUiDNUNdD3lRrSyYs0eYm3RI7A2SrUQ2OoYbmES9KeguiqQEfBxacXA6vORoKUqwZKBm0sZ2Z
BUfpUtMhhvXNLBoS+6VMkn7fRJq/VIayw74EcqOLbGfvsv79IgTmSfyOFoHDnvnq1AVgFyxecEwD
c87J9KJOYYVd7pYLp8WoagzMGKVx7Va9jiM0IbYqJv4JP81VawSwK8FFEWaKvaOyo2yOzwu2bOce
ktzr5iJszSsrntZjCUh1fqRJNRjA3lQJLELtAKIqKZQBV/ERiuMsuHWl/WaYxbdQx5bnZ9KdeUo2
zHsvdkl0wUZWWYABwNQM9B/UpeMW+clwq2HfW9gRc0ujU6DDFktKl9QuVsU3vQTegB8l7FeGHTks
ekPUyRQXvyoJEBl40rnwA7HW0FosS8vHwtVU6RpxcPRC1xKlHkrjeQfsEqWrdoVM5NjV9hXrM3dA
uqB5mS5isuStMu2jHnEzC1iuxp6cGru2UV+ybNTnxtiQqhIilx1q820AIYkzqbzWVMimSgq+QjEj
7VaC9cFvggJflso3YZkFYyHVXkjLvdFCLruKhfl5g7cgiYuTH5bwe2o8LnlHknRmJdWKHlGxMjxl
JD2lOhYl1LJS0fxZUmk/yhLWjQfdEmLCcMhV91nFs8h3zzy9bbQbAt3fskiQnj7Arw3GX6bTebO0
0b5VofWmFl5GyK31OCqj2Pake87VBIAP6vWWuQNCI2KX4mXCESNiRTxWo42mtwoQHPvNyffyo0bu
NYxuyklUeK9lxxRLqCl+pUgt5gEklkXmjy+Z7IuFi9XP19obUdvOivhXn0vMqNu1cDtytOWdErSP
hiBC1unoKk/2u7aJolffk8US2sHJtjQ0/d5drIR3Fggn2vosJyV8mZCFxbCOQyM4FGaaLhWzdbYJ
ct3KxLRU1KiqsBWR2a7LHU4tg8Q909gOSEs3VpwryxHFPOHiQK2k3zc/bF9z0MfGtG00DTNBig3m
Ce+WOvfwAiVeWe7tQQSHJnZek9C7iVFcAn8e4mMe2+YhCyt4NvBEV6ZQg1Whm7e25Yd37cRJ9Qvk
+iRz7IOg+R54yWMyes/uZGjR6uBkA2k69m5Q7o0J2pFwfPZlNJ0eKgp7+pPqFSEC/vXY+/YTQain
Gv12FlDSDVxrD+jtg1WpKfi5pHIPYOxF9wY48V74rXPUpxBH7qOmjUR/pFhUNFkARKhwPRcD6uqZ
UXOuJbKA+WuFI+kr+GRdGGb52No7GG5wncauoWXn0ugSYP7I5nVWtbSwzgN2C0VXn5zOibeRgoUo
B/vjM1vbj/ApX8MMzclMQmfCzofOS7XTfdwQttla/o2tu+soGBblaCO1tl79Nmmht2FEi4a7Bie/
rNS7wYvnGGlxI3kYe7RhBZqEq89zqQJ2NN5pkdcsqoZ0LVV1/FVa9neRbgJTbY2dgbwM3fdKxy89
77q8WCaM9oVRPXS+X68zu5JzHMacitiZ+0hcKTawIQMTXwLQpKQ1YsnK+uEkzM2KRqdky8jFfVui
A8sbXFQZXKmiVtZWl8IQiPtfpGHLXyBkQJUO5rVtJzcqwQbcYYdFRMxL1yLbrapdmmEKDIe5qOrr
cHTsDYo+eP2N1u4MqS0BcyN0iq6TIMcD01+FXCE22REz2+iew6ZDe6SUm7hjuS/0aVdFXblqK1k8
s+LpoTMJ1VlDoi0G4Fme6EddmtVj29oe8F+/3lSeJ55iRznoBcqXUljLRvUB1Iy7Eby61kBWCFBx
xdj1aXHOHW7AcQA+L8z3MhF4+AXhhIl/5Mx4yXvVYtJcbKgL97GCNySKV3VsaYRQZOQnV7u2pGA6
2aMV24vE8leei2M4wJa6TkFw/jBDjVwu21uSXZsTGR6vSrDNuWzXUiBJyx3DOgGdGJcMj/YcF4Hw
Ua5CpVjqibtT2mQjYhvpULB0mvBE6uMu58QJiVBgPQwKfHIAx3VEmXkcwnyh+upC7UOx9INmE8n8
Pq+jCf+vdfTE9UMhOuYqZmABggYm3Np05b0qiq9qei3Hgrz6W8Y3eMs7b5uA8iDd/lr3gxYKELOJ
MgSJbc3VONikVbwrC7nykFN59MBUNV9jTVoS4luskJgdBzeuF5HtrVKHEtQl4bgxaNj6nV8tRZOe
DGs84e2lQ55PNLKhB8kUaea8bKrvw1hmx7gFb9k2FpGfEYv4c7dTMbM6hnMFCAOIgFESSlQ7UyQD
udLQaYa9GU/MVwjIm9gZ7rIql2hva/dgmqax0MmIeXZ74BKFgI4hiMfFUO9tlTBYts6A3aszUkB2
+j5TMEASjbawJ4CuV4kIAr1VA9xNykXgKtRILnlwBmKN1+VGq/Vb2/UWRZoRLIRTprTzYNUMgKK8
tnm2y+FFVSf0ciubedaFB4zK3/I2WYbEVzxwT7HJlmVDvqzGmVHgEOyU9ob00rtRyeKVzXcB51oz
NqPVAzfBZrtSkV9OEy9/3gGvnPtuKg+kxIt162rVk55YLuvj1toIqQe6785t3QMApsWMWqK0erDs
vH8oRyS2HrhERU1eFENp1nQtBlgchNumEpwS6yfhrG2phgLewynWQOr5uvmjqoiEF9babttt1WVP
uPYPoeJv8MywEy1IJdONcCPavb7kdCOLqlqV5NLswizbmgBI1zi++yPAj7ugQ6aZWS12MBDrBdk3
y8qMDCiRuL8xXsQFThtd1sukgncTKY39ZuqwVRqy2DaNh/cycxiS+QT2paexj0AwFak5k9ymrSEl
gK4OqN4I7wLrMffEtWMB63YxzMRO8ThY5EcXxg+Rmj/8jgRl3M9E8GkMA2UHHtd34CpYdnATBeO9
kSWrQY+WOIarLYkfMCF8l3jhyX/ohNm3kXMwJrV4HZjg+FShdster/qltDofXb6WLvOO+Fmk8tEy
gsrQKU+dT4DGOB7UtjvinsN3CZQO7EOqxs0PNYigQXhHxSv2Y0KENTsL8Bm3W39LUj2coti7MxUX
5OXAPWEMuJHKuVqbvwBelwffAsYWeAOKSDTNSUIiR487XrY0Aj032UZCsNrRu6csGuA8NljofEbQ
BxyGPiuj8s3sq1vZ6ERHYpCOfH2pqOZtl7SrMaeVT9b0zJZZgfWwMk+KWyw8yzwGBaNDX9tqw7DW
tORq7LNuHrmcoFWSoGWoq3KWx/J6qKJl1dZLu48ZTQHYJhKYAV5uLAZZkx1g7Rxp3rsxvS00FrAz
2voYGdVBm/hMpcm3PULX5NA9iZqxfB0qTAlsnww/CA2qa6GUiNYjKvQ538xt3TsUBbVleNd9l0Vm
b0KH2He78sQOOow5I5A9nacW/B+G0NdGTqx7WO1FGt9IpbtyM8xZ+ZitRxCXoV7/apVqbYe04ht7
xyT0l5OlPykrpN/QJh/zpF4Hg3LSevuhUd3T4Hc4j+t20bjOIm0g75DSUiEwMCGxMI+Yj3BvRNst
VT9484GFJ66Yx1ksZhYM97SygctX47EIiu9xmhBahhJkVptcrK28cWISkHxhNAtPnzIzCsLjCuNn
HqTgHRPJQFxoe2bEAO0dEE5NfZtXySaq/bvWTo6kMM3tEcRTJWlcRj9inMaGVR50V34zAIJFTKuG
EcwTwGI+BCbjXmm5tshtdC16TbWetaesarkwxihfaUMpsOzi+h+b705RF9dOYH1nwYSYQ90gDEh/
0ETu3hoy19dQuln/DoJTrI5I3ckGsbRDVxOy52fWyhBZvfQ05kyuqe0K394IRdJYS4wTWRcLGxS6
VnPvy/VvhTlFGMeHVBQ3XZvdpKT7ZsN3EsBnRNbcBO1PzBizOFFOQnzDDpBV2g00dNP7qWDDZC3F
PbiqAhfaXrnZz6Z1rjPFe8xl+kYUwVUq4r2uReG1b2mgCRMADlEAKrRQG2Z2+m1bQlTRC8/j7DCZ
vzqxs0C4P0D/szfUbaInq2Quyeg0xOTZ74ICG7a7lwRAzxVjhH+UlVC4R0OcemccrxsaIbfGdMvG
axhPmlcNN1qmLUdVXQfoqUWi3tjONFFvJ9g9CdC09RjLHu3kLRb1Y1ioBwcPSi/CN32sbsKUngta
6RoMdSGHtyIjYSevl2lonczYrrkJkaHJLMxzVaZnWr3rhLorPQAMSmptspYlH4/okrrEeU5Rrv0l
6wmsizB5U+NroxSbvirXRmaXc1riaysOmJ8wWgtVKpdIYnPdD3W3sSmIqt7tRlgCccSyuFPVIJSg
xmSPIJAW0mch3c8OEdLvtZqbC06T61DND0EcL33VW4k6I1GLwIXBYTKam2tP6ycATbbOCsY2ygOD
UyzWZgzj57bBmLaAH7qMm+FN83qGTxbk/vDbIL3Xzmfi2xNZJAhpTN5s/pMpAiKQeOG+xczUT78J
r3lLG/NFjs0jMtLHCHyOUGgJV6O2iGSzs1hE7fLyJo5uO3K5DS+49qPhlBNzrViNClSNUVRAonuT
UVLKR4tbby5+SSN60APnToVyEdXZIioeW5/V7PaXIZ8x6FWFfrK9p849mVHIbO95aN9iCEi99JaB
fi9lvOgcMEbkExU0LvXHInyIWFsoc2deTPi1wOVqHK7suvkZTLEioXPostdCGXcDc2WnfUvAsWuF
xJsTHGw9ec2Zos1iaV/FQ3bsJ5JwWzjfx8HOCUoEYcD31Q13LO8cY19nyYjZeUlrpwL+YNkbzdCt
pWJ898Wv0dokbX2PrD/M9GdpQ1Ih2koBB9IW+qJGPmBV7sLk9ap6K9ybaZ5vNtdyorya/daqp7CD
cD1SrfSfirWzhbnsggGiarN31HzWh9p1LlfwzDIVV3rDcgN+jIXf1mLZxoRooXRvA3+Zj8d8uK30
QweXWNa76UvwMdzxoxENZD3c6tUvhTQCHfMqOXAx+QqxSbYBwhtjm7d8RlgvfnVvh8ZcpPUy1n9a
MYDujvZ/gNFVY93Bk4zEzNO0l6SIKczMB/UOxsqiTZyNlL/sVq5YKpm5TriVJmjtrm+vHSZ4DTZv
xwrmATzLqJTYZPqt7liTVJdEsnotYFRitWQc8wMQ7Ryo9i9pkRVPmE7oEqqOdY+UnsCrGW72i9Ho
lsxBTYCLEg9lArsVF/qN67Q7mcLdBpK0rnERa9E2NGpEGvlKtzmBLTi7lLGkp/uEq3puY431I7Gu
gFZUsrprBpJxgt6bWb2y8fQai7T92tLGo6Ss+s4+Ynhk4gUFi0lY0SMCnNjIxouW6GSJVnPTfg5D
gNDeUhXmfQ4uupBvTDG4eKE8wZiupPeEq8yrx1sfJ4TfKzCotWetZuYoH/v0NbfDg24mOOhQaokH
r+A0mlzG+Mdf1DDHUZPMh9RlgEn5TOorv9QfAX99K6A8dUewIauoCpe1sVPK/Dny9GYlmIP7NWiN
zOQ7lHwXVtHheQUp4t20tZHAxHDgnTXBoxJyuxRGehNa16IvblvksLPCIKTXr9/4so95lOAKVkxl
Du5vmbU1p0RgtVcjR3QnS7gpuLag10uoCjgFs2ZXBz/1JmNo7AePONYgxFEE3b5+6DTRIvOcsjPI
ZvZ+GCqzbvWQEoMSONX8HPpAj8937i1aTm3KF0OAc0kuiuol/somXCGlrwjv0+gSWublTFThPA+B
HnXEe7lg0CBD6HA9er7tQPgzxzrh6OCmzCncJMuqWJmpswpcR3AyZCuLzwG64EYBopKQRCuOeF7A
ayQzpm10MhrQqAzKBaS42N5k/usEA2Yot8zNk50W7IMKAvlnL6KD5YZYg4uN2zoPVrauiWXsQvBR
Ml0Y8ZWptnOwepWvHxTIjabE+9T+iCz35Ca7OHzszVcmsbQJsoOpkNLSBFkyNxnAh10FnyJa4JKZ
m6kFmAExnWlTEimLVRital8t17oXHnJ9F8RvhXeIIEKPWegTj3CySXBI5LYgRzcDP0LsdRVce5SA
ymEZb+8WzSylReXkxEqp3M266ocbRpBWhwduDS8Yr7ktW+5scMsn7KdXLsdWhOa81kc4jcyb4DDV
EfMM34BwLNUHJkspwSmDMncQ4Ni0/fg6WT3UNXiDpf/iGoIoMvkYG6toarpEwZuSkYUBvm0WlY9K
c405/s3TUk7AOjkm/XjoFRd7bc00z9+GbgIO402DSL/QykdY28s6UciJ8JVlrQw73+j5wGq6dxsC
AcJszQoLFZFVar7HQEUOKepbq8A/fu8or1ppb3W1WRJic4zsnHWV5mCGLIM6brQvZfRL1lAcQuu1
qEFEVWnubVLdeWzDXy3I0FyH5WAkz17F3Emrp76Bcu9hGpc6PKlGu/NI8lVdedt3nXGrq+5GRici
lVuD20hDuDE2NqbKZbIjGnjmmbcOKY9+CU1oSiy418e7kcta1ZeO3WwVMhF86Cixn6mzobNWnL4P
imMz1G+iVt4GQ+eva1bhmchr6opYUP25iIbYZHBv5fkCh5mJLlJnFjoH7A1UKglDh/CaxqqvGFu3
12Vld6cBkI2c2YGZPDkxWQehQfQhGSq1gKkh3JUXK7Q8xlp/gbN9giWmPOH+Iz5bHVSyoOwJlBeH
9MWJvdS/WBb/7TowK2sXIgDmeHWBDbC/6uV92R5UeRM6Nx8WGH+zbvfZot3FGr9ajzHAnUpc+SYS
/3rEI+M8/vmtP/nU9sUye1P5UeJFtn410HyZpRYThhHr1zzNSb/98yamhfB/X3K0LwW3qUoIoRWm
xM3cePo6XOty0b+md39+898qhQCFXyhNQB6CwfWS5EC8OCtJjMv8Zs2iQ/ij6L6QWPz+6NtnHc8H
VYmRdf3gZXx+paYC4809/Pmj/156xGe/OGPk5KyKBJ8dahOj3WQKLeP2vbTlqvJmXGwMK//DTV2c
QcnUsi2YrUJBpsW+ZCzRgh78zsjt/3F2JUutM83yiRShedhqtGV5wBgDZ6MADmieZz39TXH/Bac/
txXBlgjU7qGqq6uyMiNQsqN49Ls+CUgdEeCQsYrQBTRgUuhUGC/9Cez5uNzlY/unOfZ/mvf7E6Ls
CYmF5aEhJ4LrNt1PAF0I+YGp1rDpSyH8xmkloa4ZB2NAORin9Qu6JxyugR1YJ4UzVFzTyKjd8LNb
gWPdxNRhpQjIxqgipSVCIXOfF3h7bbuD/IrnBLud36TX+6t0GxSNIRar/3F0E1TuVCHGEMHb+JF/
JF/iV/PAnJebkXPUj3bPrYxEm8uyTz8GYsCrNEQTBkrQen2tL8yZPSKLxDjFCh6YtuGEnUNutMjD
ZSYhkDVt/DCwKw6EukYEIgLUrgXqngU0C2Ea0PoBLamZFQYu/fpruoi+Cfog/zlYmcdNWBN2hLB5
QOIz+Nc+2c+R5ye92YOrOoepDPP5/p7fdugKS1g6J6Ie6UcQ92JDlDuCvigQ/gWsK0PTwfjNEDKJ
Q83CBgAAMcQQAa/X2p9MsTTG/+XHiQtJqwrMKcTvV7Rj4nvo+Udhptbv/3KKy5VJYGnDDrLYgLFz
n3+ATRkPghRY4Wf+Q3nwX2Z5ZQq3LzyZhJSGsQA6nzmBX//oL9x7+YWi6+8uI5kEj7ZC2yMdGaf7
FqWm5an6nE7pyoV028bQCvyvEbNplCBfhW+n2kcyH3j/cn/Vad8V/v2uD3KBShqx6BUnfpQlXGsd
2/c/fducZI0wXiHuGKZIUXCLBwiLTRrDgVpc0/RwzMCwPGYrw9yOMsDG/+8MtA7IYDXAodTAinTB
fYBCnYI6Z67L9cqhoQ1B2C204JmMGXBomBaU6rvcZk9avivf2pXN/Q63/nuxySRqsy+LKITCY7rv
JD07NG/liTk3gi78gYTYq7oxfEvMVszs9m0gk9jNlqlRgf/2QV+ixRzAA/pV7jVzcu5vOsW+SMQl
Egb/+3yHz8+b+Crb4UqkTTlPJIxyCtBlw0lYpBqXssRcGjG1VQ0F0bldWRuKMajElcy3WctNAZfs
qwZPPRXSTZx1f1koNxmY9f89peHgQzxWmZM9eCJ8nZeyYCNXWvXaNLkG1p6KAzcNqMPkFvC+VITk
a5/X3S4Cya+LGknhcjnoT+7/FsppBjXAP/GAKDdFK4B2e1+hHofK2EvwJKEah6Ly2jrevudkEsjY
4cfOoawlaHZgnAbJgyp+C6F5+rvfTxh8l4o1U+b4+lhGTjG+dcLJZ74a9W1Gux4WesXob8N2NVkl
rL4JJ4hXQyR0Dy1ABSgPUHsthTO9+/BfoCELPpdeXdkSytFWFmP9EaIpfliCrYqDpmgcctssjSwI
YuZmDnwfOI9/uXDkezKPh0bgB4wi7sHm36lWh+LCCbpfkJq4vzUUAwIS9p95iG3X932OEbr2GqLY
Noze/Q/TNkNZVu7HCuXy4EudiC9PD0jHQKlP/sxK4Hh0IFSi1JChxVysbDzl9C7w4J9DSQ10zYW8
QojAt0anvDHyrlVX5kFbIMINzHHFAMaFa7YdKvSZfSnT/zOxUOHDtBNEGLXCTWGdJRkoY4GOZEdo
q0B0V3S1/nJ/A2jfJy7zjgvnXq5S7GwNtN7s1vwmQlm9AS3i7wYgrDrk8N6SI2hXtyNklmqoD5YN
YzFVepBy/np/jO+0wI17ViFMWgAPUq1CNHPPt/WEOicgDGcOrXhQ+QK3dFtkIC6Eovam0YrY6tJ6
sND5NztJqzIbLuiHlSZjyimQCDOpMrDLiXWGjG+kJk99G/beErRv78+Scn4lwlRKJOVKwM7i/VwF
QYG6rh+ZFSdkegyHGaxsFyWMWPhqfhpJztRAQodVso+BGgYOSDJHCPvhvT+akLYFl+Sv5iITLw4p
BJp7WK7Nlr+Cr16Jtr24sgmUZZKJTZjBDMcMAxNDTLDRGe1hEP4W3eP9n02JgmRiC0LUsqZZzIt9
6yPx1bWc6IjtkDlQjHllY9RpSqVWf+euZMJdtUmdlaME6Qq2mfz3XA1Z+IA2OEpDJq4MQXuayYTb
Aiq07acUBzYu9Lo2gXRokIYU0SSjd4wLav50jQKAdq4IPyYB1B8FM0bqoRMPzN/fsYESjtH5KGga
/ef97aFtPeHMyoqF/Bafwv7CweAFJ4PMG2qr9z9OmwHhyEBAnqgVVGf2smrkQKCg8QENUQ1KQnot
6uHKFGijEJ5sUKSW4XqMkl0lyYKknDSZPmcG6BuRDYDA78+FslASYeVp3lYixAXiPTTZ0u7UCqg8
rCXzll96wxdLhGn7vMil4I2L9xJg7ELzkEZXZdwxU28lzUugzmYlJIZQrFy8tCO8cGX9dFgyapLw
52hrAWgvObBPkNFDKYt5GJ/wNnXuLxfF7CXCTKoBSOwwHRQvh1wED5SADpD5goNvrCRoH4U6ja3f
jUSYidYCq1jzk+JBX8jpquQwJ+VnCgnKWZs3M6Qn7w9D23/CUMLMD+YegHZP5CGMIoB3feh0dfr6
3dcJSyknQeBT4ElAmN4c+goqNCIPdIu6cngp7xyJMBFVgf5FXfGjF3BuAhx6oIsMZIR3gAZDceBX
UxAJA6kb4MZBEDV6YXNpm0eQ/c7B5/1PU36+SNiHLEJYIGbwaZBcZqzRo4jH6ejCAjiCXVkhShwi
Elfg2CvqzEOAw+uTP2m5hSbLLz9M3H9sNqIXKceHxwLqtcljO13uL8rygRtOQySsuEOjMqj9sSiQ
lmQFe+JM2dfzceVn075O2C+DlsCYHYPJY6p9kjj8iPyCA3Dj/d9OMSaRsNk8A02y5mNRIGLrN8eg
c+v443ef5v91bkI+CX0LtQ9vUhrgzaddAiboMutXHhe0X04YagY1NBFdAPh85zGIzBOoZ44vv/vp
hJVC4zFh5qQbPS75wyJvV7WADl1/9W2BsM6m96GxLuB3q9CrrxJGB/9CgE7J+1+nXSkCYaFCXYQz
P7M4jBNgW10M4Kwgy8eAldDqV3i9IBz8qEIm2O9NHqozxv1xKbfM0gn78yZTfEHMR2mE1Q7K0lWp
/YG6qMOV2lGaS1tIiuffjUMYMSAD9Szy4eSxtYI2Q9cHkDEJEggoPTEJvzIZWmJMICw6qiV5LDqM
EgpJBPQVUGQ9CIjNuUZQNoe5svdnlfHkMkwOoKMKvFzpJiCV0YRSINloxF0yrhzz73Nxw7sIhP0r
SqYWcthN3lwXi1ZdLSGJHI3je1WpIoCBwfQHCEfeGmWk6lglil/R+xlYKKBHAGACZityfGVXbcjp
pYoOn3QKxk2Yzngc9bNqomNrfB0gC2XzYSwd0Sw/m35SNkYpggxEbrtqO0voKk0Rw+/gP0cbAOB5
D3ET9VXkK0hdB0yZPUeCHJjRrCmeCraKQJ+krD1PU8aj90GEYHUVF1/3TwDF7hfq0Z8nTWU7yOk2
CdYDpbe8P2j9aPjCWlad8nWB8IcCO0limpazpwCeOrNvAliA1XnFI9Ke+iR1KTNPCSsP8+xV3GiI
g2iIE+RaEr3TFDtFFyxw/J3vcBqa6zIe3VErLoeWqBIIX8moEihvfJX1gsN0jU/FFSQpG2Ey5rfk
WDr394U6COE0p5FvS4bBIKBcjPjIksSXEShMjcuAcH4o5W3P/FUhsSpOa+HzYvQ3TINkLC1ZrYS6
J0ZEPTQ75Bf1AZ7A97QHgNI8zmUciGcfgV1aeR3QhiNcqw+PBimAHnIDqNUZkgixlWCSShtCQb4F
QvaV+JZfduXWtAhfWnWA53ddxXrKI3DFwJJdhi/xCoV4U4KSEzrnrMjmTpOb76E6CL06M9+vPYCW
qdwaepn6j4zmDMj/mLAYGlK059QOtvKmOa3FGrS7ieQmBfFRywZjzHoTV7rD0Dwkc2+kUmV16OgC
zbwFPo4Hnxk/s2l4vH8qaRMivCcy6JWkMZDeZfOa30XtezyoklNCBsNE7/m8C4YSQJpm1FaiNYr/
4An/EeR9Uhd1O6MTNrYZnz+i8c9Dt/WKkYm0s0FYMiibNbTlwPuhg8RMdsfeZjx0fuNkJPt+K9mN
HhnZtjMLA1h9C68LnbVH41CZmqM9VPZjpufbyXqEStvBTS34mB1j319p2swJ888ZRcbVDD20CU0I
ede/q3FwaKbsd4EqyfApK2hGyGuoKqs9iJD57Kv1m0Md/Y80nJqqpvx6ksyz1mJRaies69B5QKwD
NXsQ/W7lUFAOIUcYdDOqQxiHwewVIXqJcTvW1WO2qMH26Hfij7n4+qstIEk5mxb89vMEPRQG+quC
9qcJBjBYbO9/nOaWuGXpfvgGwODTtpsxC9WJdsC+sPt0x22SXRcZ+YnbtNb8pn7AczzJz+1+eOS9
ZnN/ZIrfJfGA4wS2xFmKYcPNx8y15qIr0Y0vRTiuOAmaY/qOA39MbcLJDRseU2uaGI2JrKmIG7VW
0UqFNulLX20T/ykeL/enswT6N3wsCQ8sfE4ZVQ0uop8ZI/RVu+/fhngna9tIasyy/SuFknV/KNrK
Ed4iqgulUKp69mZ03Vi5OrZ4msbytoyhR8cl+bT26qCZD2H8A/qNmTnqZ8+vz0OxSyGQWKK9Ckd9
sBLNA/cdFJ9qCManost7YAKwQzEw7k+SXwa5saAkgrAPpDQEKcfsodff6a75tvYaozDKjf+oPeWb
3lVtaPpa4R7Ke9t4ZVRauEMiCuGQCqiQF/D0Yyrajeg3DhODeyCN0bSqdhp4L8NORsMxZDq0KPWf
wQ8TOFAJHc735/3tPv47b4lMVoKapgPJBsN5rQ3uUGc2wetiqhc0R+usyRloxDcZ+2+4cpYoRiKR
BSI+qOW+HjAc0Nob1vpUnN7SHGYrrR2i2/sokTUiHv3nbAEEotekOgNCIUM7l1cBctRWvI9WBrlt
fGga/9eJ9UyZznmPMWRX8uYdrhIr3sx7ZSUkvW1waEn/9/NlCua4uA54T8nYDYceccgIW02RmEKv
vaxs++0QQCKdVQJRaMjOzJzXj5U5gJtjAiSXmUHiwz3wlVck51B7LrLYEOan+0Pevr8g//zvrICc
CIVp5HDQIJ7mREOa6bgrK71QhAZa53lzHKRMemFlUVtx+bSXEomqbTomg+ACbFp1gk1ocDoYHQzQ
5JqCG9hrIcv3xfhfC5L/i6hNO1R44R8nFw1HdmFIFtqfjRqXGWd9MX8jO3TzNYdx++jJJLY20gY0
l/WYUmcEG9ZgdoNVbnM7sDJDNott+MYZQEcatTHoK4edYrIyySBbBSwAb7GKt7INbirmrYMKbWby
z2jUWIkKqEMI/54NuS9bjfWVyWv41yG+9PKfGBrfTIueW0lns4e0fOwHcSWQ+n4o39ow4iTmSq4x
gipNXm1Do82KDUnvTQmOTtFnszV7s9FlA5wBJoQRjWCb6vJWNh3obRrgkXFxC+itka7E4vxi1Ld+
DHG78hqIBLJeRpbIa6zWG87NHmquIBDcoa9po+3ll+oUb3KrNDodkppXqIrqAV5u942SuhbEnQsC
LQAZc2xuZlV/0D72+tFsB3PL6fLVzlxlF9sgwNKhMr3J9ROLk8WbH5zROorZvSfvaBj8e/+HLFHs
f5dBItG9cc8wyihhT7LubS62RSwb4EBD9w4KsGuVfYpfJelkwcyjJCDMAgsdrtXxs8iPXLQv/c/7
M6B9nYjPp1wFLb+EvEQroM9UvkxtjDfhiZnXEAOUYEEiEb4F56ucz+H3Z/Hsjl16DMA0ntZQO8dz
0ZL6DO2xQK5kfH2dp/ZDZqSV9OFyr93aHOK+k+Q5zMbFYNAbVYF+DTkzyBS/MiFY1u4vHm0E4sqr
0BgI4S0Oixd5WfjAo6Gv4f2Vj9/2mZJGeJecBV+LkjIoT7C9b1eCAoanThW8pmYDAH186LtFSiob
PpokwXOCxrj7k6LcPxKJE67BX54k0NLwIMf4mG/fY/M0ffQGZ+TWKhEozXAI/xHNyBLPyxiDITqt
qemVATV2Q9aBHjMaG9RIdvi0Mp/bvkoiWV/bHLRYc4q4R4MksI6WZ3SPGLhRa11+YXH7BKfkuNan
QvFMEokcZkIO1DssBkMj/rbQQ+fK2dAkt1BxMEKMGtqZNeufHFISePBYql460K83n0ardDij2Yb6
4/1pU1aYxBVz2jgG4hJRDtljOV5lBkRdUNvzd+G0cv9RDigJLYaOLnh7ZozAoStaUY5Z8TVmgd52
J755l8FFmU7W/bl8pyJumDIJNS6rKC4mYRnqOHuDBWogozyCscEcdX7bmOAR2ioP1ancx2sIcErc
R0KPOSh2g6IbI9Zmdp6+ZiSNoYdqnmSdMyqzMzMzxtUWmPXagJRTSgKSWaGERUsYsMC7MTskbmFs
pQeLN1PrUVnZsdtEwZpEQo0Dv5nUWsQgyOw7sns5zwZYzfQzOCIRRHD2MTFQLzNUnccEG+samL6x
hqmlHRcifkn8MQftKMYWoHAZR44KESiu2WWjYvTNjlMlA0Hiiu/8zjneOjCEfxFBVxPnHQaLDpDy
cCUzvZSe6maIcKEResn1yBF1xYXpb4NLiYBUM1ep5ymPFBKnHFV+2PeL5Wmc3l7GR2XTPzOf6Ljm
9gl6qFcy8pSnv/QfjHLNjAEIkTgvhlaJPnpIPTij3W8h0rKPIMdqQ70S1FkuKBZPnJWORvZ+3xq/
VcpuLC6JW1bRNyVnI0buzcTKXM3mrcKB/o6dm8tTHHJSenietu1ONCsPgrP71mF30mly/gBot+LV
Ke6NRDbHGq/OWo3fkOji8orQW2ttZSlxvURim8MummWuXL6tHQrlwOW2H9dGBp6DSdYbEaiSc9Ku
xRAUsyDRzfzAdjKPXhxPfeDMy6iLR19PrTUwokBJLChEiCKraNeXl4sWCi94McQO77APownpDIgf
bwYzMhRLRuBcwQOIeDokxufrEzQ3bfQm7iD1XK28amnTJKIZXub/l7CZhc+oO46yx/AaYIRHJXb6
aVOA5OH+6fzOit86nYSfETI/l/rFkUIv2k6PlcPZSMRZ3VNgPeMp4IyOaLM25za79HNlSOl2pKkQ
3gbMzRwCwWUPHcGcTQhZ2KCyMgQXIcYxMXM3tNYyRbShiJdPodWyOC5eFMw5Mshfi2HXs/OK26TF
6iSKOEhkJRlF0O5q2hvbfKrQ7BukhZ7j5Evg9HjnMjw0G9aQBGZlyG9cwY3tIhHFfq0MvJZgQsB/
g4f5KtjVuTQbN3emDQhwtrOdvaUnbgcLvzJ7+VQ40dNo9FfN9fXwEBhgFLKDveJU2+Jx1WooryIS
i9yC4k2Vl3xfa9eFLjqzreIJyeqVVW8zKzunZmMEdmPJhrQRbADlrBjOD8FB/cabhe3r7FHajzvU
n0YdpJbmyjmjGDMJY24ZPx345VYTjv5TaXZv3GZ6LUAYfljDMVLCHhK8LPf82IcZ3EXAX6L4venf
BNVO+8Ty5RL0Vef7E/k+T7c2nfBK/MRVxbzkCmdbs4UNuDj11sPzTA9t32H0i+qpJliBXTDtIGKG
MF+gMwZ4o2zZDXG/qHpiIpY1UYLZzMt/4emQ6wMSv5Eh6rn+JiDx0Dqg2DG0I2j0DqmDhirP133w
xjiqpW1Tp9tAqc7C5Ky1dtNvGMatWRE+bk4TyJYuSekaIX/vdVbnzIgaE4dFPdI3tX19iE7iS22g
M9uRHdWI7PvrSUnmSTLh89DDlg/lEooH1+JtOM/b4Wv0lI38yH4UF7R82fO1e1xzd7QzQng7ny8a
NlyCSBTEdK06d6C9y8HAVrxnQmjU3ZpcBwX+I8mErxOFCKrr/x9nsFZuoy5/7fXe5fTZK7fRBg0U
FlRa0TZiNVfwfunjV+H5x87OvNFqnQ3akra8qTi8jZqmNWzCLfiGViJp2ouERGJHTAUKExmLUI2b
TIDC6d7nHpT6MebsBBL3KHfU6Ltge/BUpIcpgMSJXQhbrgV77aYCZdT9jafcBhJx4liUYZSylbDv
aPXg0A6ngNtUWZNZpD0XJOJY+YqUZ2wsY5JXZB+iQ3fwr9U+PiaouZjdpd403uyCIUyPvpoNvyld
3g6czmyfQgR892dIiRsk4rCN41CDcgA/oUC7pinVDdJ6Lf8y52gm1tTAwbk3QJEzgcYrvt4fkuL8
SZyyNkqpHGkqHknyY9ocWmAF/L+RFln3P0+7ZEmMcsvECZhMFaQIOJDI6Pw+OJd2shcf2Rcg4LmV
WVCOBglXnuc4j0Yw73hzLEL/AZT6DMi61rrDaF9fwvIfVWPwuUERQcEcmIXj6E8E4iBwsNxfINrj
TVw25sfHgTFM50jFx4/9Y3Ful+PWPKXHwcy285fmBo+502PdduDBRd8hIoXqWD4VK4HqN4Lqhhcn
Ic2BkqO3/Ht7PsC1d+C2gs0jcN7Gke5b+UXgdfki7dWjqAdPSGTiGirx0jpU8D9Wuy9sxmHceCWF
SXPsInFRClE8zyCWQhbnC8waezz0hJf4BG2C2RlrvfwS3PJcH8IH+Xx/7Wl+TSQ8itIH0N0Yl2Pz
wbzMFwlwcVRm/sZ2+dYDUnMsMzOc9WkrPA5b8b16vj+sSIlsRMLTpLkcgJ9BhJmfWy8ES/m8CaGG
gHgw2PGn7E8l6nipG8ORffafQTiNVp7yCp2s8zBswM4jqDqYYMEfKxvRfvwSriDDKl31vZTM4RnU
1/wufFhD49Ae3t/4pB/Hsxq0qh0hfYGaO++228gqjEZfii8zCi/h29sbu5mt2VqunHIl8qOZG3ET
1nxRSUOK5Wmz1xw0HFEVgp9xxSFRPk6issHkF4yTgo8D2mIll2hlT2mfXcKHH8sk9QXqby0+qyjv
XJUYifKBLsUVH0EDAJCg61ljQrFqsAmTFW2WpYdAhpHa4FXVZfNTMJrjAhVce73SntEC4ZKkvhla
kE5zHuhoX1Ib+i1AAc2+A9o9TtrM5YZB7Imky4ZhdKk85wsvoR68BuCG7KxpJ1hNZVYtnjQT+iQU
AzqAR+F033a+0dA3HNb3y+rHQqdTIzLKhIXu3PLbXHl2E0VoqgLvfbTTzlDLcLgdD8IkZh+dGFN8
qD+aXfinfEB8BL4B2ZYkm31p3WxfH0fL34lrpSsKbkoiAdzMFDXqWGKXFD2yQHxnzXZoy/pgy+ap
1AWjt2JdM2W3N+Fa96vVBcoNTiKZlSGG8uNQIW4pDc6WDXWLCzzRIQ5wAEHiA2/2+97JwK66Yp7f
+INbW0C4r1IOWa4bGuSnP0RRL0uTeQ/Qz/bYunznZB/sIuxgrfUB0DIcJKR5HIpF1wej1XZvTlay
iRE+tJv+nbHE7Ud8XqoIqcPvmEu7Fmh+I91uzZDwQCna6OZSwZIO/HQJAjD3dsJnpSCZ2lePVZgf
pKFxODU8iENlBel8zsCSHtTtPk6mc6yIK82clJ0lYc8y03ZFF7UIeGfBCgO0pyCIklRJB//5mmuh
OK7vtOcPexKzIQRpSsd5ojNZzWHccbv4McDDk3Nlu3VicDjv1optNAvhiUAqEosWLWsYrLcLd9zU
x8ytXNDg2syh3/W71irM4ahuYguaVZk+7OK1ljBalvM76P85TZXppJQtcacgZTUdoFqkx5vR4mGQ
9x0TzSpIzPPcMjKIp3FmUHg7Fm+VOzxBU8ZK39SX+dr/SX530XxjFH5MBLJr+SCoObJv/GDloFFO
CmQzizUE67ITN04+CWseex4k0AzWiUHiCeA+Jgad9FXj3T5e61OlRV1kYwdXR2MsSRhjMJhjgjTT
bKJRxU5R35rs0onMV4iIGaO1BgWjmfP3cfyxZj0zyhkXYsD6JKDBB4hWPLCDP8o534wu/yFAqEz3
xVXEIM2kCO8hd2kqjVUBhxw8SCDulaAxKXBrzomSkPj2kz8mo3UgIvInTEZAzVXTL61eeWstmbSk
zveW/fg4sAlNlS1bIzoAXXvpNjRSUzUhw4TbSwboBsE4uMF1dlc+pRtoZzyvXmPL6tw4eSR2WgzA
PDst8wKHPgLMwIltfguMjaOe71vo8oq4NQAR1cgz3zNyuDh15qAiN9b3a2gl2pYsB+HHqpUD6Ksr
BhsOQSqPOURbVWdO/srPprkuEhU9IeRJOI5dFgYiX5vFUUJ+0B33w4pLoYWX32/3H7+/qsFLUi0j
FNfZS/4IZhuhoqbsZ8d/LFMdCUS8NQ6tE72u0aZRJ0XYiBIpw1At2EZJsDQIHzlAeeSSXu7G2A13
4cqLkmKJJGB4zIW5AJ0+bGWAeFuluUUJiWNQI9w/UTRzIaHBVcKPic9j4dItMnPDQ7vNXOF53HRm
4tVWuyk3k1kbkpu+5XgfsY5yWUvJUY4cCZtMGK0JFCh0eR0kfMIQhO4CY0HfALpUZg80lgYpkPuT
pJgNCZ3kM+gddT5GUpj3vr/GirCyerTNIazGH8R+yJYpMBrWjgGhs/yHQzbx/s+mHWoSEplWQ5qo
xYBDbc2N1b8oR95Nzi2AmMl2fgiv/mN7aKCA/FbYKyNSsncskU0Yg1GJgw4jjjZ77a7dIXCFA1In
pmRBisRlTOFDBvAlP7PmGjEj7Rjw/3qeCYpGk8zGy8OwAkubLlkSquOfqwkS2uYTCclCmiFhDKkv
bP6ee5f2EAcAbVewDR+gCg5VDlvzACdayX7SBiN8QhErjcrEKZ7mmm9HNQua+3Qlkr4d1ogkdFEM
ahZibgGyGA/dIbziTca8ruz67XtLJBGLCqSPGGbGpwVPOfte/1x4hc2+B19rrXq03778/Yd3ZvtE
ZCsOAyAxN3ylj73rp8Ya1TTt48SlyPFzH0n18uvt5Ek81ftqNdq/bd8iSUgKGtgEyjP4dCRAMlXr
IKz6LIwP95f9tq2JJCOpDylVVk0Y1us7Q0MeAGGJW2xbiCmc1o4j7fcT5qz51aCCvRZtrn4JGPx1
0YiLsrUwjpLsFDXCdLmAncKywgzm43j03/rtAD7ek/w0nAO0TOqcA/04kO+Bfkh+v79mtAkRxhyr
XBoyJTakscb3dBeuhT+37RYy4v8eUF/iijLNNNbj80df+EiLNbbQ295NJOGFShDPHcviB7dbZMWL
J85JN937Kr0XpTYhkqhBGRRcIGWLOI+9hhdh0+LeHiF2poOsWl9rH6LNgbDeopE7pQEHlyfKkLjJ
/NhM+mo/N8OjUEK1zW8NuQca7P4O0w4VCR2EaI8mK8sDe8FhgmzGVWx0ZO8iJApbg3lld+0DRNus
X462HLQfnmlq5iqEYM4CjUL2DThwsAn4f9kT1Hmh3gnCgA90CDTPgzu48tp6Uu51kYQOprXGxVKO
WyLcilb1pOyUl3GbuHypyxUKFKC7CnfVMR02KkL8NVw3xd2QUMKw5GcRDBSIVVTGkLvW7uvE6oeL
DzXkGgLJI/Su2v5yf11vp31ElfAMWS5WYjch/SqWhy6ClOpryUIAux/N+9//Tnr89yUkkoIUSIGr
A/pgETwC0wE+YZd3EiTT/Eu56zyUd4zJCm2IMR3kzbDpNowZmZopooS/Rj//nby79QsIl1FAs0Ub
EgV3mlsCIyyhjyFy20t+UnaAMLnSA+APRyj9QbkR5WX0c8h2ZIaAv6GH66ruGgssf9u1kgDFf5HY
wjyDJCdYRhActLXR97zxS95skcQOKozQaCVEvDyIOuoqTmMirQQ0lJ4UkYQEtgyYWAplBCDSQ2ei
jb724gxZPCAv6t1gj3p5wcWLZ7t8Gr+C1/EtOjaxUV+b0/0zRIkbSNRgWXW+0jQD5/mDieTvpBlt
B3UoHY2g9weg1EXF/0AFlUpTyx7OhbOvvY3N2beXyonP0V56R5vAtvDCTbHNbCQKIadoxAduFUdI
uxhIHKHI9DM3FRhbfkjOwjNwOnq5Z00k0/W/96dHO3NEcAEh7VZqM5yMpH1qxUJvxo/7H6ZtDOE8
JkZmao3BuVDrDwDJ9aq+qOJmgCBpurk/AiWMIPF/E7T9erbB4ixpO8BtVj5L6cQQSXrUJq34Ig1x
U0JINjbYmT9A/PJJkASnHUWIJiHr5AumxAB02ACDM9eejzTo/TlRtoOEAqZMAh03FS53GtTnJCys
KO1XIlWKNychf5kPjVy0pyJ900EMbiq6LaS17LYc7CoDycf9309z6SSGLyuDdoawNqzFFJ/mLf/E
Jjok207C80KQguoP+ncnQMbEDeQqSzdeLMb5kyO2XMscU44FCdcbfHSPxktRW4gyvZC9Nn1moKF2
f36UKIpE6iVTPxdyjo8rDLTXleINVETmkPJOrqqmHNW7WePWehOWcPjG3UTSjfYBpzLsiKROiQYM
sHedsg1/AuJI3rVPqw2pizneGoS0/1yVwnbJHMm59iBFMrro642ijZ9snRzSMOD1JMgqPYAC76LQ
WzGRnUEB+P5qUnwECaADI1g8slDo9kAsXj+ykuFruvjeKSubRTsJxDsjAskUz6hg62HiPwLkohlU
QrqVRgBK4lAkYXKzHPNSLuLjA4S+fTN76l3BhUY9BIyRdL2/PhSTJeFuTK4owaJA7mVTYLVS8rdS
RBvMX9tRE9dwP5RFInv645xjM1ZM8PZI0CkFpTpI9rLDijujFKNEsoXfr6FaDJ3fpdw1WM2522f7
z1ZH37Gpbvp9uGYqy2m9cYrJRv5uTGNGAeU66nm9rejQ2t1ym2wb276N1Jp2So37G0IpGcFf/vvS
4NW6DcUiRDIPhFkGgh3xmu9UL0LH75Km1gxokVqhlYAi/1VZyexQ7gRp+fuP141SKUPU8Mh9tdBh
HNuDqpzvz4a29aTtg1TKB2EeC6LW3Gq0vwzyI6G0YiCUl4q0OJwfvxr605pUliiXs0b9KLufvZu7
vRM79386bU0I0x74kpEh4oG0/fjMMC95+Hj/u9QDSzwIpolFFgp6z97gjkfVTfY++MOgQ5Li0LLP
kOb+3dqTcMQ6lJmIHRB3Bb3sZJlkqWrnhcNqEEOxCBKImFc902oy5gG4vFN6wGvvhENvABu/4LBx
595fr++q8g3LExfX/mObwZvKacoCDci3vNU4ictYgQVm+VfRBNTEYaExu+O3ihM8pk78pJyYbQgR
TDz+te39X0BRjRFJ3GI9S4mqjPgFzKbRfUd0QyMzehcAZbTgQ9D5uIYaoLl8EqMIJAYK68uaduiB
bIzKWLDz6GQ1funvSdxhlqZaNPMYgGfTXQvd4WZE0aDTHpVMXluuxf5ubRhh9IPI8kt1demaWZZq
2TBR9yCDhg4KaWUQyr1O4gr7WZTCqZ1h+1FkcephZDNovwJIoVkd8Iz3N57iYEhA4MzMkJniMUjb
WEuKQp9R8IxO9UP2fH8Ainv8Rk3+ONpSUfRMMmGAInVT5Fv76jOsnu5/m+ZnSPhfqGVtNXH4eAVp
9exY/B9nX7YcOY5k+ytj9c4eElxAmk33A8lYRIV2pXJ5oWVlKsF9AQluXz+H2X2vRaGE4FiY1Yuk
SgAEHA7A/fg5BpBa2o/M+hQDPeSwe1JHDXktZ2igL36Xf7ncrSJRaMlkrV7NOh2uGSvDfePBED4y
rBbe6uWR3wAndos04U7gMnas3gA5jfo3fshft3C1CrOQ0YN2HJcsp+gcBSYoPV+eprst/LBirWSk
YG1Oq27rmgBt7vrlp1fPvpO9Xp40Vdvr78/soOXEStMawx7IL9v5JShK+qaNnaJ6bMpYvTlOWdmM
aHx5GULttr4nu/TpYBxs2wfCeHf5C1Q+UobmTVTT49kG5KD/Ur61AFWB0fWHE5phfNPv9Nt8v1U4
oEBWWb8r9M8mi1Q9hLYJDubpB4oXCh4aSNknAdmxg/VQ7LUge0Nt6lMBtpL8NUe9HnzobtNDqyxM
uhZ0C/vPtcDNIVXtj29QeH9xQtTSQX8iXKI+oK8oe0SJ91YQQgFct35jV88+2EuhlJKDFQsRRPat
Rnn3sreCGCVQL+wYh/PX/DDfiTtgVUJg1atn7WnhfobIPvjX9vVRBICWbakhqHa3jNODSu5gGeud
i8x+8she5qB4yCMnpF/K78Nn8oVCoDpMAnZnBIUXGKjOClnhb763VLdjGcPHDSt3k9XMynvvSzVg
cYMBNWXIcYdtUNy2p3hv76x9DBwv0Nsb2VrFk1zG8hXQMhyTdP1oTH57j1M5cJGICy5vHYVF/Y5z
nC1vajQFqCXRep6NgdFG6XC3APHeus9NtvEBioNMBuxpnkP60kUXw158twCqXgsb9NMmTa5qgqT3
g1iSpQZJNCZoDF17nx4NFP76he5DJXBCQJtATjt0wBF5yB+11e3Mx8tzp3CcMoavSt1yoGsgraFH
SwM6VnuExtfG8a9KMf3eBGcrU+dZguAFPqu4GVC/2B2GU/aa3pY7aJQf3L1R+O6P+UQ3nuKKB4cM
3auWQp+qFboH8Ua/Hxe/bbbSIKqmpSdH1lkdz5y16fqnwwi0zrYSoqrgvIzRyyFjOWUWnt/ViXxH
eByr/7n/Ye5LyN6fhsf2Lv0En7yDgNxjfSL8CP3gIrK/Qmt7w7YV20fG8Wmt1aTChQkMjuOX86ug
VqAVLynKdSgNL5uZIkoiA/ZmQtukdtCH95CgEq47bWH8VeH336Z3ZmIsQZiFQBscAFHI0O2H2+Wp
25tBc+iiLVoHxeaUOU4122mHrK+tU7JUwVCz+6ZoggxgTVKxO9s2T+6y8eJUXTll/B6plk7PpgVc
RhYy+613qKZlr5kQqITYLChIa3vyofx4nOl7hfvTzJejxabDdYskPTsgPUCYQcHzXJvmHvRNgYsi
iCnp/aI3NkB2huoy9fv3Z+s1jjZF9LlDQKPg8bGIHbCAIol5qNlQhZ49NkApJ4kTkQGvelGnP6jL
6LGt4+5Y9KwKuaA8WCaEcwtzzu+dZDklru3sWrPVfWEMrV8ZyRAy4Va7ITXA3aINyb5rcsdvurwK
GE28EOk1lKrYiRcVU9IGfZ7ikC80erAcWxyysaZHnpt4Fy1zs09zw3wCjX/8OR9icpNgu37LkngJ
ABqLP01z2/pjhcva8rRoXrZfuAdK0XRiQdlmRcj6AvTjRHdvdD22jloN1dp+rOwD+ApmvxybDJgU
YQf6TNihyUYexElf3ozxxPZuPfC7sgakhJBu/lRMY37rWLR58crB9NOJ11+SZukPGOaE41p07wJh
qF2cWeWB48wF/j8Bvg8wcPOouVUH0YKJ7HSNNqBMq8ed1eCs0Z1aC+KFl7sx48mecFTmYlLACZ17
5V6venZMm6GEJoAHIkSWjrdTUQy3WmW7PrXBrT71uR4ssXB2tctc32swtmKuoT2vmeMddOOSfZuL
7EFPSHG0ek5uHEurd/3UTMesEdOrBXhL4LVZGhgL3og9qvmjvhyRu8kyumF4qj0s3TqFVVMhoJh6
su5QFRXqIwIfJMy3wNCKY/R3OOLMqntRTLm9ArsIbQLG3+cRHPfZVr23wnvK0NRsrmC5KxhH9D8y
5vhWdcy9w6D9uLzvVUETGZo6NKaxtNPa/jMUuLGshwlRqOoOO4pshH8VE/Q3DKqVgdduxY4J777I
vvb8h5dtHPuKpZVBpzSjnM0EB2jWPkxWoE+v4An1E60KeHzvZE9XTtL6ZWdLDKU0MCcZ6IZ9B5eQ
thuCyfZZ8Mm4Ejcig1CNWAwxn3AzbwjUErrAbh+41QR587UwDd+kt1U/bFzMFNcZGX26lJrj9mwC
OXKDKD++owfG/cp5In+dJ+bqTVfBx5+mVPiG9nWeb5bukfD7xk4DXev2E3NDSjZC2KovkfZ1PJYp
7wp8yTjmOy8+mcYW/4rq8qpLd75UN9N2ykFfrd3GEflVvQIkEdFg3hf3/Gg81a9V7r9kny5P28f7
w5RBpyPXPNfLu+VUOCD5E1ZYsaey+HK5ccW1wpRxp1pK27y3wQqqI85shNqzcazADDK8tTcJYDva
Virp42eS6a1XzLM9MjumVxfd2s+TE2Vf3QMCynfGjRHm0XBbPJR3CCVoIPgrf1q3W9dX1cytTvOs
T1YVhWFy9On2z+X4MNcsKEDhdHnmPjYvU8alDkZnzwWS1SerN/RwLKkZ8gwFdpdbVw197fVs6K7p
6VUxw3hT5r7OJc51Vw/T0tpYDtXg5fsczfuFmiNka0xzuLchVbKf4jE+Xh684uFiyqDUHKoTTee1
YMSpufXTnHi6a7ASYT+sYpLcG/ap1fUHyH25Pt44JKKJaUQx2D9ukgEA1lZ3uG8BdxIYXWn47pKD
2tIc831adih/rRfio0C236W2U+wS7lbP1jjpEKB1UW+8sb4fn6ymJ7kPD4xYSa0V5qk0xzFgyQro
6hm/w3GuHevB2qqD/fiNhXX960pbJVj89Lg1EUputG+OO49BMWVszyrev3SFVh6a0tvy7gqzkqGw
wp0HY0l78+S0bXkswUjj67lFfahwthtPBVUX61l8ZrnxiDQIzb36Ll/MwR87cmub/U9NF58vG5di
XVzJkQiDZJleadWdIxxxdECqd8jSUQtIOlu7xtW3hLQUDkvGwPLedBaHUvtkZZBjpxZtb/BCKb/o
PSRKh6R2K7/tDPt5yhlwjn2R/bz8ffZqYH9P8ZgyjjBxNdJplJmnemk0VMqVzq2VdjlEQLz8uV40
aAdNcSjy1gyQgsBK4mgrvbAW7Wmp7ZB59jdNz8ywSGbQT/UuWBYyBHMHJ6dhVrefDHPNF/e42hvc
jiD7hXJyvUb9lNMBJJ6Rl7ganmw69OCwSsFqmSe3+ZB/8coMatlmaLL5MAm2a2Lxqyxo6nNvbjEV
Qx7a6Zj6rOSoY+7Lo+bMtm8OLAuWxrszQQmjtZAubRbnVxK3NGgrsgUVUdnEaotnNjdxtyD50swn
sZSO8Kc8m3fEnpqXOEm1B2HyrZDM72THB4sjw4aHJgcuHYJpgNsnp4ewjOKVXM3/M3zrjnnv6wcw
z+v+Zy0AUPMnArbR6L8IcG+lhzRgh18s+IEz6A4JtS3UqeoAlzHFOauWknojqKJ9Pfhz+TyBy2tl
hn8afRAphL+N8r//onfT/et/8POPupl5ypJe+vFfr3WJ//5n/Tf////567/41+G9vv9evnfy//SX
f4N2/9Nv+L3//pcfdlWf9vOTeOfz83sniv53++y9Xv/P/+sf/+v9dyuvc/P+zz9+1KKCHPrzO4PM
xh//+dPNz3/+QdZ999/n7f/nj+sH/POPt/S9r76Xf/sX79+7/p9/GLr3DwsKSrZlgksUpY0wyPH9
338h/zCQzbZsx9M9g673nQpCTgl6NP+BE5EiU2t5jmnS1Ql3tVj/5P4D4nooK7IIpZ5tGTr54/+N
7PHf1vfvxcBM/Ofn/6pE+VinVd/984+PDndXh8TTX3cD+pzrpainiFMvgD6Xr83mxsn+kXNfm5Y2
WgNmsbjWqinqM7qAUcV4bt38Ie2sLYiOauzr7893ctWbeks6VOGAusrPcjDAtmm+dXFXDV+69tRD
A8k8G5KiaW2BR7pzwMhVU32vTeNWAb/qA6Q3zhzPqRMvjohmXYMIYrmzNG/jZF1PONn3rJMv3UjG
PB2mGBjGqCC1TkDhk3bdQRg6NR9pOaZITMH5gbI2IVUenhn9/92U5Oe/1/OYZn0joqrX7jp9Lduj
Gy8PxVrIz35DGKKiBhVRSykoYvtRb59I0tu7zJm3pH4UiyG//+cmnYa5ayFS2+j0KTPm+OgW1lZk
R9G6HNmZXABVq3kSUQmiEnO2HluP/Lo87+tl6YOllsM6hJRN0ZWmiAwvYT81uMgAOjGI+Tpll0Rk
dCGemXX8UROAnGy8CT668Li6Lr/QJn0xaWd3oF+Zm9bnkPYFevXHnHi3QNB/B7HnzdyRF6tBDcLl
j/x4/nRZ5CB1+8Vho9lHOXWb8mDaXvk4pXSpNoz3o1sB9osuOStWWH2ia7WIaOe8xE17arHza6+B
FPVCv13+BtVCrd925q+aZmHOwmBhlFl5HbrNZPja1MdvUDlIfcGSImjGuQk808i/X+7y42kz5AhN
QqE10OhxHxlQOatwjYJie4hjbiuhqWpf8mCuGHhWeomIEDYH0KuvUUojkq1FV217yYmRGVFeeJU+
am1yV2nmw0DwTCjEvLHoH96H1lWX3lMOQJHFHFt9JNoZBOVJZYWDAE7KsHd85oeG948mb753hQgq
qn1aRv3GrcFFleX7y+vzsUnocrymyYVrp6SCW6De3Qi/fHQyc6/Z7mO2jL+g5z6Goqk3PlfV2fr7
M/tLewd0lrneR5begZsAIvShpZsnXpUoqeG2jxe1Q5wthMbHpqHLMY9xduOx09Fb6lSoRh/xSney
ZCsn/LFp6HIxbqHh3Sj0so/00mtv7d5wwryZta9i7N2NtVF1IV0Aem/I0jmH9QEN+FRDOw+UumXQ
GvbL5bVXTZC0d0jRzs3IaBexNJ6HQ1VZI6p+BiP/ebn9j12aLpfcWYyxZKEzj8rmZ0Wq/QLOvmX5
NLdb2WxVB9Lu6bOOWLk28Ujo3U6LIQKo4aYxlCdWVTeXv0ExR/L7tm6aejRTfAP1lgd7BIFeu8XF
rVheuVDOTpp8Rh1xH9XMjpqxfSwdD9ZkbmSKVCOXQg8L7XNNFCmHFKId4Onks3orC64a+boe5/sY
mliL4VQ8suscoiDl2zzkh8G2No4p1cjXbs+ab/g8aTVreDQlFt2Ndd4eRCLy3XUruvZ63johIMSZ
MC+gTg1qfQlFRo6Xm1bYoxyFG52m7VwLF1DaVJ8bNn5G6jGY3Lz0zaK9bvhyBI5PeQ6dP5wYTTm+
uhXKmmaIrV4ev2Jd5YDbKJA5bRq3j7whOSViCVuiBXPJNp4EquYl9487VYX2cVWzZkwJbv5fR5Hd
Q7zgmoAhLoVytC2h3vpowh0N/BTd3WgY2r7VK/OWkX4JL0+RwjblQJsw4mLqM9ZFHj/MSDaROg8u
t6yanfX3Z3Zpkwzi1BCsj9ruVOTPeTeGcbq1YxWWKUeCKoOaJAE5Z2S33aFAKotYTbjw5JVp5Yan
VI1fOq0mxB2gzLvwqC4pQIe69bVv+kMTm58vz4/qE6TTCll3Ppe8h1cQ2gPUgk6ZWx4yh7wJXny6
qgsqfcLgouamrHIeQRLyIQHRN88M1+9KD0FHuvy63InCgqj0HbZDC0Rrsc6GaX5L5vopq/n+ctOK
JZCrVOsRJQO5y3BYVZBNGKBf5Dyn2ga8StW4dNg2UCYE1Sf8pgbwO2M+A2QCsY/d5aErZkUuRnU7
yioGQaZ16D/bKqW+O9s/rmtb8jvzOPFMmDWPsh53QHdy/uyaZMMfKGZFrkF1LUbTtsi6iM7k0FNj
N0/V7QLl98tD/ziKossFpk7XGAjbFZgWaj7HzD6NFPmcZnpJ+HSAhM0VqAY4TrnUtIGyydRQXEUm
UQMskY96YQRNPQAGZGUuvyLHvfayrv2Zh9NIk3YFt3kEZq1fgz5/Houvl6dJ4RscaeN6LJ+bqcMq
dA3ASF5TM184KJuvhoeU5xsbQGWi0sZlXa33qP3BBqiSW90uXuahu+7G40jvzHHxrMwr4Z6dxPjF
Jw7O8VJssYKtZv738IwuV4/WwOGVU6wBT6w9lumx7ccwGz5NxVs7fcvNazLMWFy5frT0bIMtKe6E
E1sq3xtAXqM15O3y+iqmXi4cxbkuwCkDxzYX9Y64R5tvvcBVLUu35M5btNzjaNkZm9BuC7+wny6P
+cNCiHVGVmM9M/emrWZRz3EbudUIjE26w4v0kSE77NcJVAG1MoihIlQEpfkCqt19Oy47UF74pLym
UGUdwOqzzgagD6bOnGnsooJaoH3lAxPfGoHJfIuFTT9d/kzF1pMrRj3e9tTJMIELb3wBgI9wDF9n
GmDrcXi5C4WPlTUwyk4HxbTntRFPWwhECKjJjQiTXBfk0eXq0byDy+uJ20Z6+97XkT1+Gtj75ZGr
Jkfa1/ridHq9YORWV55aKz+arnaw8jl0i+tC+LqsZWFBitauasqjvkVqXMweuFE5310ev2J3yJWj
CAiMdZfiJaZ7U3nDREqCoU2H694Dct0oosFeDG45TLyOmpX4PTO+5ct1yQBdLhbVyDCNSY2ph6va
WUW977Vp45mnmhVpY+cZ7XVKsbF7wF8To76383nj0a4wdbnsM+9MZwSdOngNheHXy1e740FVPl63
muv3nPkDY2SCJi3muxtBkG7yQ0XIxj1FYeiyqAShJjP1FFOSDp/a9raxeFCjYl2nW6JvqomRDl9d
wGM1pt1GccyAsTWCsb2b6TV8n/CUcn1na1VF3s8wFq91A87y09SJjWeRylika3OajW2VOSYG3lbm
M4prdb8CWHijdcW0yKWdRj6PlLgWXKNl3M8ZeEJM/bXzxg1zVFw/5RJOOnXJwgSCnOY0UDcQukb+
nCfDbHxrot5PfeEVZB/aZhOyoJgtuWyTL3GSi6rE1nKM0LW6P1vSby2yBzP/4B4k123mcTu39Tzi
+snMt6ovQS0/g9G5HV7NMf5mpN03c4F8Z5JeGaqRZRtaYWgOd9M2qnkTsSGNis15Uuy3v5VyZmsi
1ULToFQ8JFpx1Bf91gJ9qJc6Gxk2lWlJd+qSp54h8rUMjdz11Do6ReXH5RYZjKp1aT8jJiZAHIu3
QD8W3uQ7FIXJBKko38iIZm14JVUn0vE71hzlB33XRkOq6X7qDU9Q0XixV/b4qzyqXJCZcku3NS/H
MkCDKfDSvAtpaV6jBAmvJJdYctSwxGbZtJFj5NSfdTfEmWb4SSn2l4evsCK5htISyzTRBLsNOucR
aesbWhv3GRiofK0twst9KHa0XDLZEJKTYcEVop1KnYRjzNr0UC0NWHUvd6BYZDnrPyzdbCJrjoM+
t4IMp6dPnfpAB/PlcvuKD5BT/3HXxG1e9W00d8mj1vLvlG/yTCvGLld8inImVlbCQPG4DPoRleqF
5afddSP/W7Fn3FFnyeAkFi8HYZTx0LfDxrmjspx1ss6uErFoMjZ7GU61yTzELKL1vYvAATG2eDZV
MyN5H6A3vDHrsbM6TQ8ReNqN3QpZrneXF1XVvOR+IDnICdNLHo12VyC1aoFFhzRA/qJgIX2/3IfC
cOQyzixNMjsu5iYarWl51qwpOXWLa1/ZunSvcEnslUnWthEqwn5odvekOWQLOKgYuVzKOS89xHyN
Aq7f8f5sUvc08GKrBkjVthSMS5NCq0cbRjlOznvex0FDxFbliapt6TGvD8KpLQer2rSlU+6mMY3T
HTGNbtl40ys6kCE6elYkSdXUeNK7zpHk7BVQ8OuOWxkH1/buWBEPzp5M1VG4zee5cA91p32+yhhl
LFyqmaDkrLFhkVe4X2w7qp1lIy6m8AVyrWdttgVLDIZJKctbe4Y8LhEhZ24kgLK9PHrFPfQ3fOLM
3SRm7mhxw3nk6Ube3i8E7ODH0aia2F9IleqHgjGXhGzKtGnjq1RLvXqOsy6dCS6/R6Ywcmm7Q9Hs
DenM58tfo2p6/f1Z0722pE2+VG1kM1Q14sd7IGI3buwKxybjbaohLUyNL7gz6BWEv75l1a9i87hS
DVzyml3DCihb4hHWVeUXRAZ2Vha/XZ4ThRHp0lXNE1UBddsRd2VzujHd3oTQqR31vH1ZZrG73Idq
+JLLLKwSYgU9RR+EPabV+FBV+UYAXVG+7ck4msLqunpIcQsRXRxqZL4RXQKzKcI2TT6hivZlNJpo
aIyX0QbxoG5uQboU3ySXIQvWmIVbwCOBgfDX6NVdmHFzvO7+LGM4tSzj/dCtKUlqB/CpeVBgI5hm
5oaXV0Sx6jIoEVTzo0c47lZlO78B53bbcM+HLvef9dBfl3SQwYmZSaZyaBD9jmeeZX6JgpKbxHHb
jZjK77uy/KqkWHfpPMMlwqqWNXSQOtPN0Fi7akhcACzjcZdkFcguEHw/VqQUgTO590Bn770sRpXD
4gVmN90udrYrU+8bL7rQ7Jd7LUUqqerCYql+GnV30s3lqzvTIynGoPYSiGJ2h3lebh3D219eg4/S
A+sHSIemNc02HStEhTLUOaJuHh9yMsavBITmhaWhmHrj7FT1s9rAmddLW2JwY72NerQIbLDadpV2
KCr3Luda7+eZw/xUczYMS9WZ5L0tI3aswcRpikj3Kqbp7tNGC5cBZ1/f33SW/ll42cZd+KMtuE7g
+vuzD2s11qNoQ28jrU1uedI+DN6W0MZH3nxtWroFi6U3KkbR9KzrYVXScDL0x75jVxxEa/OSPy9c
PjgI00NHNRdvXmE8kWHrjPtoZ69NS/5cG2dz7GMcFZ7T3vGUv5bgG4PObah5W5FvVReSO5+6Ih9M
sR4ZsZ74Y+LdZKMeCo889sVWEESxtjIipiN5bngcR0Y/pQcgv28KsVV6pmpachw1hDNBJYhQr7Pk
Oz2v7we73Xj4KcxGxsFMS9dnmZE30QxuCN/00oexmsIkYxtbWTV0aSv3qLROvQVDtxA3MA2xc9lW
wls1dGnjan2fNK6Ljctb/sg7LfCa8b6e8o3rkWrk6+/P9qrbzKDxM3FMm0L/lFhg0HXyjYNGYY5y
aVPtDfDVQ9lERex+G4r6mIDf1J2y17q23i67atXkSPsVpBdjlq+XpKGLD2bKW99qkuO00A27UX2C
tGltu27LLOcIZ+E42tv11H+LIYvruxCJf3JzfYu5W7UK0s41YtuiFuTXoqSrbsZB3DtWs3FtV0yR
jNcszXbpB9Y2UY0iVZe1ASP2JzPeUidVjFzGbA72NJjegkPMsUHwwokdg7Oa2vvL6/vRMwdOU9Y3
sJrJ6YeEwKM14nWo293QJyB/aQ8TlDz93Jo3TizVJK3rf7YLcE81oDtuN5EjqpfZZQ95Yx6KUv92
+TNUza+/P2s+EWMNkjSED+ic/yzL7sQmyDXb+nXFzp6sVEAFyVw2wkxpKm6ZmJ7HYXxDdG7nlP3u
8ieo1lk6eKlWDHW1hu61Kdl1OQlL19hY5I/SEOsiS5s4c7xi1sBVHXGNC98eplNmkzct0Z446kpA
zHFkTRr27Brc3NqftKlHkHz2uT3j5Y/Yd8XFU12CvdYluxZlsP7l6VJct2QZg6oTdhczuFVonB4L
RztmQ/qNxiJk4/LF0xbIGJhpeLkvhXXJSDEnJc2iC6y+BiKgxkmfPb14bZ3kcLl5xR6UpQuGPK8G
L8XFpYPOrJ6zLz0ujEvb3zFTezLYcN0ekXFjzCAOKJrwTs9GD8JXbBJ+Ppc/RlpeEwzDusvQsbTQ
kniouwZMBaAwYvY3ezS2pAkU20PGi416nBVLAizgwuvB9jXdyfvQI2zaCvgoTiIZKuZNxIqTxmoi
KJ9DQCbdocL92bWyY7bwjZNCYbMyZmwsk96Bc0IAdUwP3TLfGCW97RPBQggFub5F8lML8vXLVqWa
MGnTJ4VNlxiHU6QX5p0lpog6W5KSqqmS9jfwN6ZWFC6mKoFkqZksESlAIcObO3M0t1hdVZtOOrHj
yeqcnk5NRHmxo/YSGKzbz2zrDapoXgaPVVbWWr0F8BgqxfZUlD/x1nGRClw2LjaK6ZfxYwv4ATS3
xhyJyr7VyvI+zcrj5ZVVDV16PiMEr9lV6yFumxpfTOb9Islwmh1zK72lGrp0VjNnFsDkw307np0E
S+XOPm8SJ7g8elXr61edHdVcX+xi1jMeDcYUIaHzSHTt+3VNr12eNW3OQjNbB2cCq3HyQ7vVDTqA
FTYGrpp26YAuvGoZcqTqozaZdpMe77Ipfh6o/em6wUv7tcPWMYmj4QU1zp+MmB2Aenq7rml5vxJC
KoCceYREgp8TE0DtLXoF1WpKuxRih7RdLCTNcqQ/7mlvgtEPlDkbJ6OidZnXiySOTqau9m4q0oZ4
mkVLa208yxSrKUetR7OyW1GjaQOIY7NbQg+kf/NmEZfiTAdRwV9MMWlSC/ihwbvhE/liNcbTjFIF
n1F66Jj+ZmvZuHEPUkyRjJfztMYDdHqEnyHaAdUc75As+3zZbBRTJIPlJl46uLjBA2e94XdVGpAC
4sfmxmZVHCIyWq7o26UCLSW8mDG/dVXx6Kb6LTKkD0iebdi96gMkR2bodT71BP4AydefuQm+rh7i
dsTZX54f1dSv3Z65Gw54RDxrCIR7ZolkN3tmrr1hnQquT0/WSiBt1hJgTtf3ap7/6dZ9tvOG0fSN
hQNEpJMuGPIBWq8Nv4+zwQiLOUMpejvtbWGJjd2nyjDIEDsDL3EPlbptVA3VgY/ad0cYz8il3mZt
duAIERe1/q216rsVXbbU1pfL86qyDGnvgOGCWOWAxxwjT0n8WjMauOXToG8FfBR7U4beUUtA23LA
+cmq4ftSmf3ei/Nnx+r2i5n9gCDN1kGqsj/JOXrMmHPewP48RxyG1Au7yQkmYyucp2heRuJRhvok
z4H92fEePE+7uHGfR6Pd2P2KVZCBeEnVcQBaAcbSNQaBSP0xM/NDLNpbh1wZsZWhd64LniMDHgzx
f12ERJjmAQmzJihG8LbPs1VubFTVRK2feLZRmU2a2quQWEUw6wQ5xZ3I05tGExuZOIUfkEF3qZcU
wmyBaUrTPphouZ8da+Oqp2p6/f3ZyGN9yCjrsAPFBHo1SEtSECZc3mWqSZGuM7gnVWSZYD0FXY60
KsPKsoPc3nhsqgYu7eGS2KxqtHVpvbT29VIDa1tqXcNbgofmb73Ts2nxDDjEpoKHQE1wwB1yC8za
hudVmb20ZxFmLlC0iLz/0nqO9a2kw/KNgIloeLMK3PVm3TL5xgoo/JCcgLaB+2GEtN5NmkzIxBXv
eZF9j536QbPFF9HS58sLrVgKmfAhi8VSOZD5vLE0DtrhveNVG3cPhQnJaMHYnGKweGCRvSZ77Ed6
4y18n5tbNIm/kSIfJDplsGAC6QDXij0EDYm5S10o0VF6Kq34NNdkNyTzE9HNMI/HuzYugz5ZXhI7
vbUWdh93OBEz9+mqCZTxhLFV9BDiQc6K6sMut8UJlBIbTSusTUbj4YQVcQ3x2qh0up1nLreJQaLJ
MN5ozsPrRr8u3tleoX0qCptjkVzqMVzO55ceAIErLUDyTyxJvHGEZFzU6ElQVA5/HszM+RzP48Yd
RLFHZJEFFL+VxJtoE2lmZfpk7kLPZadYrw42cAFIx+0uz5IiNCPLLSA0ls6zgfxSSUnlj7rRPxlJ
PTO/METT+a7p8CzorKT8wrkVbzgA1epL77I05oAXDoDrzWO7o0l2xFUe1Qb0jop+Q8BYsfmJ5M56
AfJrTyDuPg74mN7Eyjttam8sv6J1GbVXpzyNuw65ymp0zF+JrgsAzkdxZdJGllcAI+rEKbJDUTa4
5afOQgFkDfTzdRtDFlaYtGYqlgGZ7oEsyS1emFqYl2m3MTUKw5XBdYaZjBCKxbtsQuxba5KbvAhH
J4aM+Yx6u/y6tIqMsUMcOhsdA6FjQfv2U9eYedhCzJP5tge2xctbw1AI73gy3K6yTZZVqVdHfBmW
QyGa4m0BsCKs8jYLGATbd7SYYF5QkuGQqPKKXZ2w+AcMbdx507Ds88Fudm3aTwF4AssgJ0Xp99WE
l0zpkd041WY46WYbWsPwXlpJfiiGit1wQDb81FnEG8KAbFcWE6R1tKSfQuT6J8grxElI3So9Qom5
uF0EWUIHdEzhzHQWTGVaBt6c1jdaByiRZogJUgBc7DNetMFUDJ6/FHz2oTvKgrb3tJuuqPvjbNWl
D4otiITh5RV04BX33ZT9YO5S7UC+1R8o15KAahzs3wOERmqRpOHyv5xdyZKkuBL8IszYBOIK5EIt
vfd09VywXqYRQggJkFi+/nm+Uw/TFGZ5qEsdhFJShEIRHu6rgTzCol560BFeSdj2b3wm+ImZeczQ
sc6yWXUsRRVsSXGf+ac2KMV72U/Lo0/iIR8c3Z3mKDHnJmF/8YGpDLJcAfbSL7OBq4+yRbumO4T9
2Q3xqdA3Ig/LYU7hf7uflIZBRlhf5V23yGyQJL4s3H53LeQ1Sr+0OYrEYAyKSXAKdPizohQIiT6p
38zKG8BGGtYvSibqMled/6yJO1y1mlTa9s1XVbbhhTDjPgYljc6chp/8xf4qNY+zKfDHxyABGcis
HXXuHHRHKceKbALhJjqx2ulzFCDc7hOxptwJy7Tm7piaMa5OkJYYwMUKkZ7XT+mfYxG6RcN5blgD
EYp8jmMgb5FkhOqU8INC+97gt1vjtzuUrCi7gss6KbpIpV6dg9wiTaavr8/8z06UbtFQnM8TtUMX
FTEcXLaOiPI9cFYdrMve6Ju3TziWjohbHhehdoecGrBRrWwWd/kfuiW8qsG7XzmQ4yicmphTxcrq
Q4xw/cpU1xzUMf58SdIt1mkmsROJWEVF63BWEAfMudIBURnXNeh4y/AeMpEYjPGb91CiHT/E+5wU
vCxTSpyTKZ1M2/tyAXQLfEqk5oqtlhS9jE5+93dUXqg6arve2+RtIJFQOg3eGEEuQKVV9D2afr1+
NvcO/iZ8CEvjBuCfiYpxTFTeRM27UBGRx2S4y7KSLcxa6kGB4XuVDxMaRKUTo7AHfZu6O3ia/3+c
PzwhtmDVYVplDFxA89A1zvDRbWr3gQaOX4RWCri7PnlsO4BAPRP7X3vhB4+8ipevnjb228Jilffw
lweWuFOF30Jb63my4YR7p1gs5OFY+7B2Xu6DD5HNPFug5q7htoDFOAgu91KIW6SrSDrZJw2+Z0Tq
fDFvqEjlR/+j26X6q/MQhKl73x5u8a7gWR1t3eNDykF8Q94OActQlT9Ytj+f7eQ/zValV0fI2SSF
yxl93xLpf0BulBw43z97l2TbaiU7syRVhNEn8623L277DQc9VfXP1+1nb/Ib7+tBWF7YSiXFWH8b
Bpl21RG56p8tM9mSd5Z8UklU3kojw2nyH8GsnFp5xAP851WhWwxi7CAvJJ2QwK2Xl9aWGefqcZiG
j4YfnM4/Lwylmxt1CVauvYqQwvgDotUQDQNTBxqH15f9z4tDt2jESkZ1SNaJFOU0nVWpHglaUPqB
fHh9+L3l2e4qRU+V22B4o6Yzt4/hDSFt0OdyF06A0tvP+i3cmCxXFGAgUrAF7JzNgtCVhvFPBTqB
ZCrPidVlWgp21KW8t1q3Pfrtc70fc0+aBLs9TyZHZ1p3dqcBBCJQkzrdt2Kby3VYeDDYFref678f
w8+iagpPf1hlf18cQv1//4RpAviXSEMKGfzUmqWlA6368PPrk987q5vbtQo1hyjEQorFA1815cY9
4Y109LzaG31zxarYQfXBYPRmjacTBN5o5sJpHFjCzuhbcKKDBPLgQ5ehmBl56gz/0q3hwZrvDb0x
4TFkIRtaOImuk/qbs1TWZtPAIVN017JvoYnNOOlhth4pasBcz0TU8jzJ+Cgu3okMaLwx4pXRqHaZ
g3iv+btjK6zKS+sApO1wRUHzhes+bRv5A5FcGkF4zURNppsjuZ+9tdtYOBUWGBofH/e9OkxnG3VZ
RJvkzk2/ffU3g0501HEPsinFVHEKnPoITtrU8sr9dd/ObKwZPdwxmrj7sJAUhU/gCapDcrPb6v83
XqNbqKLoPDT1dsItuqk64SmRzi0Y7tc470V957namPOC5oYJ7XAuzhVWHbHX7CcHbm5vW7e27DWz
kCjwF7rkn1ftftTt0Ym5nYw/LMwWg9hKJhrF7FrURsF3TmgeXpO8TeSRH9r7wMaco8CqMV7pAoUh
mk2QV0qX1vw91PSuKJFu4YdN29tVt2wtxlsdu5Z1hS9oSs8ArfODaG5n/bcARNlAKyng8VxA++Y5
ku1pSNyDoXcO5hZ/uDBFUA5d5wJpl2wMw0yzOkMTU0r1kZTx3uw3ZruWThP25YzZg3U5nZbkUzTf
hxmjW+ihRL6OVsiBFTNR7MS07M8sREq7mRya3+UVos0djG7ihDmg/C+MC1YoyNlIVh6Y7N7ib0w2
SiZvwOU7FcgLnvwp/MaT6rK68ZtykS/3zX5juh3wG5VbJ/iE1z9RMV86cw/xCDILW6hh6SvUpgbH
FMj35/HACkpWqKyuByWSHcPdIg2RjTVDbZktvPmLFG/D0E8d8u71Vdkb+5bd/u0m6cDAOceQVyxW
MDq7AI97Zjqvh++MnRO/5avj4aJYB8AKjsw0fdDoK70MPT0SN98b/fajfpu86IJ2DphriqmHGrNP
m+YUTEfMwnuD3/7/++AG93fNrSkG0pwd3T5Wk3cQWO0t+uZ6jXg41xSivgXQERd0lhQsjuCVxwNj
2ht+Y6c20FVIdGcL3Q4iDdsfqAw9tJ7+6/Ujs7cwG1vV06zFAumxAg8JqOaGeTwdNQ/uuIEt8RxN
LFVljdM4hx3wnSxakKT7q+k/AWNADxZ/Z/pbPB2ZuTf2rmeKlqBmMXWiynhC5/yuxdlC6lrNQe3u
zqaopfNh5RMUkqPv9w29MdUYrCUzcbkp7ArNGBU/0FUcbOnOiQlv+/HbWV9CNCXWZMSWsvgdGKvy
euYfIDJ9nwPbMtARJa3BQ8UU403ilFTnwaDzURzRoe3NfmOpA2fLPDmYfdhDmjl29BUsKd9m1Ihe
X/i98Tfm6gleomVTmSIhNTgFaRbYvJfV6fXRd858uLFWOQqoj6IyVDjRFfgTmXiXugEYlh+1Nu1N
f2OvvhQh5JgmuPjatz3UWBT0t3kdoJCE8pONPr7+O/bsanO/ztAvcrvEmIKvYCvug7OQR0R9O0Nv
cXDchAlb23IskkZlKIqd3f4oa7839CYoLtdAQR85HIs+juRf0P+B1uCM8PWuNdni36JIx7iinLFY
oCSRuzQED8XcLQdmtTf3jdXGzHLDSY3LlXuZoMG5qer39038dpZ+cwiBG9IpmLAs0xhdgmR4Alfu
+fWhd47jlmauC9ubvIYzFG6zZhqyN2EwnhRU3l8ffm9RNsa6QofeCyY2FtHf1J6C7s5hN1Ya4xmZ
KAGeB886GYl5MZvy8+szvh21Pzz8/oN1g0h3HSGrUjTxywody2EY33K9Ike95uUARfOJHfyIvaXf
mGgQztZlAmtTjUTl5VyrwrWOd1X2Xl+8RYy1cwS1JxEPRc/J51D3zyOb/gZXxtEjNvnzYm0RY0IJ
DZrsZSzQDHrV1tq0oSRPPNTCneYjCO/mbJmai3aD+zBwdAsO84cpSBbuDcXc+kVjmjdx0J/j7kgs
aQeDTbcIMcZiXtuqHQtNSSZ1DwD+p6jzMxdpFy/5qJDZEXOfE9GkrisPjHBH1p7+h8dtDiDSw/hY
hKbMhyo6z1ojFdNfh3U8MRIUpl7TkuonWeqDb+6cvv9rJf/mU6KR9pSLcSgqalMVQPAclCPLPRxg
eINtcWQEJAp+OWKbym7N+iY6gYzq9LqB7k18Y/vTsoDGLeIDYJx+eHUdUea6b8c8buSRBMgthvuD
D9jyuiWORIESfD9gS+TBwwT4+jc5UMHwzLbaPwW8tFEaaFQLDm6mnd+0rVUmoAsvoaKmCxL8qtom
7bRCxeG+nhW6rUxGQzSUNcfoNu67fCyBbR6pe1QL2HHx23JkZzoHBLgYXXscQCJxreYjROre0Jtw
gPesqpJKgJe69cc87Kr55IHVKX/9IO14+i1Wz126CT0fCmd0pV/An9+kbTJmOuLvNdMX6vRPc+je
hQukW+ReC+puh1oxFNJZ1dloE2Uu5/dxmNAtcK9xxrmNetgyxBfclER0OtHa3CPECFveAvcAQVpG
HtO+EFCWcbq4AM35mUW9THkw/eQJfPzqAZ0EBeYDc9jZ9y2YbxJeV69gmC5o1D86ij9BJvy+9+YW
wRfQgIKOosPQC80F5Mp8iEu+fp72jPj2a37zqMjh4mYFFq0IphdvDbMSQK2VHfEd7a3JJpJyZwp1
BJfCiL0kL6M5H5g+MIS9oTcedWm7mxzIqou2q6oX3xUM/DrC/f76suxdqduav7r1zAUrAIYdMHlz
gM7iGLDlMFXlpUweBGRp9ffZq8/hMty3yVsSx3pqSV26MwfEy0OZqZRi+qsd1tY5iNz2illbNACO
Z1kOwJEUsX7ho1P4lf8olLoOPqAlbftx0vQKCvYXsC89E2NSg6pKQOeDg7azX9s2TVa3a2/DOr7a
zkAFqCvNNSid9sPr+7U3+uagLWC4MZAfi64kiNK5TlJe/7pv5M05c8c61Lqu7XVYRHIGPZeXo8lO
HsQFO7Hotr0DqJg+rkhlr3M4IvEIzgKvTMPoqYxE6kXDQy3ejkctSDumvu3x6OjgQQ8S6y4kyHOI
5megst/7hH96faX+PD5abv7tSsQ0DT5wPvZa98un1g/Oaoo/KCepDk7Q3vibizVxoLihBqwVKU0C
pvfmjVHodAINyvW+H7DJjgW8V+E0JziYq7F55wwffAHdil6Lgydx9McQLd6K9bYls46YY3MdR/Km
9t+i4+kx9HRWTgc4yL0luv3/N2/et0oOiwzs1REq8zjLb8UntOgduJC9+d+s77fhPaYXB5B1c00A
rXZFgR6r1IgnFR9M/89WjMrtv8c3vdfaMFrs1UW1Twy86NzpAC6zN/TGjIkAzyLrJhga1Y+e9E7g
pshfPzY7DyFo2P972gpVLZ8xba9BK99pMnzWzXAa2ps1V53OutD/Nnsty9UNNqbFfaXAeCu5mISA
1w+ms1e2zmfqqbfaWw/c6c452mK7bNsgmQB8Iw6q9+xXlchYiHYz0r+8vmR/dnvxFtkF3IRFas/a
axQt59mqzCx/W4IXquM8TNF4AkYbB4sdtOvt7P0W6RVLt+40a+x1GtasQhg16vKugnW81V0cehcs
MA22XlbmxLoAzEl6Pek+OmoR2duJjUU7lkN02xX2GtaTc1p4+7A0a3SC2MXP17di7wO3RfvNpiFI
Y9EO3trrypx8dl6s/BEw/8A09lZ+Y9AuHTukjjG4cTiI5BtgEbzT6/P+83M33qK5yt5bdNxgaFf9
BA9+uqLR4dY4oJMfyXD0TNxxeFup4N5oCFiAS+jKkedIW0c+l6hZ9y751nvuwa2zt0abjJpG7xXp
Z4kjxN3MKJ37bDnw17eb8b8pgXgL7OLErayHv2sSMLSn9R+70GbWefKpf61CeVrtfbmAeEtAV4cJ
UvYjTCxYw3PnQjpVkOqLGo8qqTsbscV5yXYZQJPLcEor/80QTemg35s4QHx0BCHe+8Lt/7/ZgZZd
4g/dbRuWOOcI+BsypHC6aaWPas07phZvbNk1Ae/4hO1okf5b5uDqjcOjmY/wk3vDbyy5C5HP9FCz
vc5Ogx7eNbXDj8g7yl7vjb4x5d5LrNO0HFfC+kbaFQrpfTqjLel1a94bfXM9C992vnUcc3WiKFuD
II3InNqpPTCEHWexJZtzdb9AcRdeVGkyZ9qJP6L16bx463vWqkJ69MfrP2PvOxtbTioeNV6Fn5Ek
/feYOh+SaX32E/0EWZmMGHUQJ+2c1S3OKxYQPOoEPgOaf4++j32b6vh5pv+8/iv2hr+5k99MQXhs
jVwwC13DoEsteSvIS20fJD8IxXb2egvyGisWkXHGSaJtmQ51f6NDyKrhyMp2/OkW3+WqiPWDpOZa
3jQ6qFiGrG1C//T62uxN/vb/39aG0SYCtSPeCFUUdWh26T7Fa/J2CJP64KjuTX9jxbfHfzz1mD6a
WC/z6lwmhJD3zT3499y92PfnOIrw/PD11z5k+WjYnKKX8nLf+BsjDkwwotM/MFflxO65osp/hkif
Rr+kdyTqsNPuH28lSZNxpUCu3poPB3PbhXLV6i1TiSkz4llRfhTc4/Sqmn5il4j6Gv2ZnaPdM4vd
ip1LUAXMeRupZnxonCZmgM8lc5mODQuPQra9Hdw4gdKSyEo5D9dI6lPVNAtmdkhNvzP4FidGrUt7
ngzD1UsgVTQRp2jQUZ+/voF7g28Mv24rAkmqabg2rjlNFJWCterpwenbifnJzWf+ZjlRFRjWlj12
TrLLKku4lkg+9QC2Z7wqn+hKOrDThG+E697HNRlvoWPokndbYHX+H5WARb7uuvGb5s19PU3xVsiU
85Y1niuHa4X9Lmqu2VO14GB1pZ2K13dkx91sZUxNMoGCE5zcqFN+rlmVJpW6NOZOT7xVMCUCEZud
xICoTfwws/eBDcjWQHT0+32z3zgE2zikbKEffF1V+3UNgyci0QG83ldUi8nm3W27IGSx3wxXrgVS
suo7qLyeJ1rf5+q3SLJ1bXVD0b5w5REdQeRe/WhCfgon9yik2jG3LYysc6t6XiHwd0X7u0zDcFVI
7FdHMc/e6BtjNlZ3w6ix+FPkz+hWkCQ1HrmvZyTeMrMZVBMhT4i5l4S9uONUBL1zcI3sTXwTiVu/
XpkNy/5q/CoPESZDmeHAnPaG3tzeCZ5ynjfixFjnfc2NyBKCStDrh33nsbVlY3MnJUgNX3wlnv9N
mI+SDAXyk+eqsWdaByhVH7Wl7DiFLeWaxYaiO1+YK09C+ZhAqe0faHHQKZXecI+ASwwu643pekiR
uKNLhiuVoDyd5PCjtOqomWwnTN6SqwU1RLOF8gc8eduMRH/xCfSkIgc3Auu+vb4be2u0uYQRJThy
1fhEmcR/MT/6CfGev+IQStp3jb/Fk1Wj8pRcMb43zw+kMxewwj745j6EU7wlVovmpusIyJ+ulQev
r4wDjZuq+S5B5X/fcd3iytoo9Ht3CoZrPTVtGhL+w0ffRejrS8OHLJZJhwb36L7d2GqcjsG09rUK
B+jFoN57C4usk3uAW76+GTtmvSVXKzWIeWJQQl5pVdcInBnk24y+M57bos1YH3TowsZKSeNA3WvN
W9Vf75v4JiKPOoeDsQATT2pxKSMJDsPoIOm5YwDBxoDdbq6jZVyHazj93aA1bbQpq+8sxWzxZmQG
sAQd+cNVoDW9lU/gEYnng4nvbebGcrnLGhXFGFu7EXkj0d6C6Nw/ugF2XM8WXMYTQ93AN8O1j5xG
pUJ0FnQaaniK+cILr2blMzrX2H2gAGge/zvo9QFMoGoYh+sQ8Aut/OcgOGow3tngLagsIUovtcYz
YxVtl4Vj96aky7sW/AQHLm5nI7aoMt3H0HAc8dRowvEyWptX0r/viv8PdMwTaCMTGBqM7Q+iDvJ2
bg/YHPZmffv/b8+MEt36qw0sVtxJ2HPpRvU5EE50MPGdR8wWInZDcYPP1ZV4ITlvqkq/QBn1S2WQ
R7XUe/C76Msgm5eWjvQ+a9hyjq1tmPSe1vIKdiPXTw01DUlbEjVHJ3TvGG2CaOIskhOh5NX3+YMc
/Je4n86ML59e93B79rax5nb0e102ergu7SnUTgok0aO3tBm+mlJ7lPr8PyTpD5nuLVSJ8SEZtNfq
a+WAQkv8nFn/oVIQgFVj1i3Jc+U9itDN3fBzRT81njyBAzUvhclj9X1pmyfqhDkHkHg5lOrY+eFb
eFPXeKZGXD9f8b5STeoEI3dy3qwE5Ndh365ZNzBv/ERoKY5woPT/UI4/LcNtMr8dft5q9AY2ibpK
9GmGnyDVzB7oLMj4hDdMqT5OsefzT0PV1HWQun6/CJ5KlO2FlxISYVop/NPQj2kJkmVZhEy42KaA
dvGHlpVTclPgMfXDsMw3vN8gLP8bPc+GXgT1AnqSwidoofDakT51g5bjuXHB3n7yJu3qX6iVgVnO
DUfeQRKzTMBOVREHifYJ/RbZ4laofXjBWFXXkg0VPS+ddH/UzOlmpE5NEF0DyHaAo6hvDZSgUZtp
027ugypfFbK50Lbrwu4jdLrtr3UGr0laT3xFL4c7mAVat4PufgauV40Yht1yDSaoVf2I1gZBH1sQ
/S8fjZ2q7iN4shdzRaM1lU9m0cJmkRUItpkGYfw71aiyeleufGhOTYceoKypEhlloPK/Mey6qg1z
0ejQPiLKVesF1bUagfnNLf0NTpk4yJKgRPOE7apgTonpLf8MiVX7tQZTvFtI0q7QSjQKlSz02hpo
cJQKPd8DaM7jbJ7IStNojKQ8R6DJEo+lTwk+WOqQpJ4OQd/SiQYUYetShzKr/dmpcy46rnIk1lmb
UopceFbpMooLkayuutCg89iFeckQ5QkWrkwZIqnlxEXJy5yYaO0yymitrgZAoVKlYMMDjUsDfsvy
bJaxBARABVTmQM/2NtN6GZ8ImYif6rFWcVr1Xv3dBYssIBs8Xp94h0psXvqt7330jYBGfDnVnUnD
RAoFrKoDEFptSOx9iecudv8JHGXrzOEyWXMxxDw8L7JnNIVjB4cgmde1zDrZoY+MNPHgnwipIz+T
LQ1wQqNpLjNr+3XJ5pVVLB1jgr6PXiY4PEPQNFFO3Saxn5Y1ZnFaz8D6oLuFJD1o2AkLTyoy43pV
7qL9rG19xt9JAxR/CpJrbS+xnCZwbje9kZ+cSItRpABVueK6eq7o3npLwmawxwGQ2/0T10mf5CNw
p8up5hF0NrwZXY2gRWXMS5uuMh89Kpsoo7qb47xdooifwbqxuunYVwt5S9gE+a6sgYbDesLqT6ZL
RS8nUcgqoPHZAe0HfZCtg77jObRQr5ch0pr5ItCNUgxL1Lhnt5HqC5RYP0baO61lkOBp4Yb6MRa2
ZZ9HKqpP3hSy76s7quZlVLQV6sTHWXTNaRpsKN7XUSnkL1QIvOgESgqfmhT9dkH0MI8BmJJSaSvC
ZNaADl6Bi3N0pwSd/9x4TypyQ3tppoiQJ9qOjYCqYwOAdYSNXD8Pwmnt2wpkl9Wlbpu2/OVXEF/V
WI6grX4OEFbQ+Yqn9Zw1bLBArrUeyoECGED7UI4EupPo17fk3K7BzL6uTd/oJ3hbyrOQqIl+7PoG
zhhFsmp5cZKoqj9EDczytDD06jy3MU+aS2t6vzmT0TZTk41jIICeXsgQIuQnDXj8wMA2BXndxou+
iEW0LQjPPbR7t4rFUxrEvRRPyEVV4ASjcRWcfKirRLleSRI9c8eZvg2MxBrFZO2iVl2RJ3QMqQjH
7oOf2HSBbUu8XcKUlUu6Bv3btRpOqh7eN06frCcOzcivctY2zoDYDLt3c9CRn1PkDmilXlbWgPhF
jvxa+Qu4b3MS8iwAIPyvJrRun0Ve5KdSQ5IwTmoQ35a49LqYNtC9rNvggs6rRBTExNCuwK3w3cz1
c4PJ8oIZj31rlfLqtA4bDzbBHfECfdRmTRfr1m8JH37ik813bwnYD1+5Sr7vGhqBQ2qNoKwBFhw3
PjkrSEAfxpqaNUPY6i35qPjcvBdB46o3S1WvJhu9yOvTshQa/N4djarndibBGZJ+MjWJ+wxya1yc
8Ryt9imEHl9/qdUySJY2ozNOZ6j/VPpZdr2HxZpwd2Urh3BSqjtPB2kCpg6TsmYok0yuqnYhuoqe
nFRG3VBmuloA3uiNqdoHFS798hg0o1Wpu8YGkqhokkrOU9A18pK0wlkyn9QkyZhDffBLIsyfH9wu
8J6XoJlRGwUHQ5RNiAsJFLM8fzxpkJ7gGqjdyDwOcwUeVD+cOozCoDagbTDEoN1bjCjaqoEbTEok
k3M94BrMIkDI6XPdOhqHYl2wFGHE1zCNqi7qv6rV6PolXlhHUng1ws/K63EHJWbyu3xYhddkMkhE
/0FUq6uf1ipC1c2B2KCPNkc0kj1xdy1vSo8l5SftdIqngYirOjdrY4KiRh8EZGGBlX/ruKz0MhL6
/nJx/JqWGVPS4RcNjlQv7QAjdr+ENLJfCVy2AsOk0nPWTdIL84XAU7yzrO26U73KznvoSFuSy+oL
BVjRFE4Z3nyelzOfxl5KR38R2cyU014B3Fq4TkGBbdpnd5mMzVpjAU21PRRhQQ06jS/OkJgOpyMK
5ydP0cSAJhlbi6IiuAy/2XggDssBQ7HB+yrC0yOFckASXOZ5JdfBIFr5OopgKFMwbbcu+OvbqEZH
spSXuS/D+Q2EUcDcRKUyQS6p1+vMgqpoereU0DlIqzHBipIS9FfvHTlL/jZYcVvjkLXCLBnzpklk
VvXzeOnA28ge+hg8OHk0Son7latlzuG46uVFACrpZK4HVFeGc9SCJruyaOCSOhLlFRzH8LWoVokg
BxCiIkXbt/2UahrC0uJ6nMpnYiNAI9DsBdx7DysSGe19f/zWqJmu71oQ5UQ57JP16BJtxyWDFJpS
j4iTHf/U+z1gA7Bv8RfaicB6QpppaIowGUvzJMJgad+tuH6dX+44AB1BWsJveg8C+GStITacemOI
1PvqONZ7CAdvSABxGNA8h9msv4wMUEjy6tKvsccxXc+RGkR98lboN72NW5CgnRFSKATwnqeqrHbA
Rg1qK2fieQ0oNEltSezfgDdyN+eeW8dnUdto+YBG+CDM10U2NvPsjCZsCbK+OqsTqGSdTdzXImXr
NDgnETeGPM6sRicJKcOE5E2X6CRdmN952WSMP+eTTrCjCKba6Iag6PqzcUj43rRLMD/rrhqqiwi5
NBelxhVnXi7lePJwX7cQfK9dkqoKafdL084izMtmXKoXpxn9OF26EYoR8dq6Xwigb+O5jsnUnUCw
z5CwihstIbE3jd1jXEVhFracPCLdOgSXBMiFqli4bMPP/lLNuQ3Wt/OIBel8qMqaMhzfTDWAB7hH
1/ZnABkfiA7JWkErzM5+NzyOIDsPzyVcxJsggiR3unrCd69OCDGzMxLGjXmoLUhpECe6I8lxZTUf
18GzyaMf+VObJv6YePm48JWfZt9qL8Pdz9TJQeDUnoJ6VuINKJFFfKEjQfmIq7CrL/VSiuVvAU1B
MOWto0PeQt1xsWC7TeYKGoPj5Bd6imUPDbi2G88U8t3hW8ePJmjxDtPyj5Y2ALtSvUZXvBgG+NrZ
i3G58cTp+tSXQf0UkMrFBFwvPLd2Bb0QxGVpCXi2aqNTgwbxMsMdM5anUQVrnUK/gPrnaWAUDnYN
4398FnsMSpBj6Z6YgpdIBwA42syN2eieyMJBLdQOSfhVtL3zvdQIEtOFx52TzQlIPx/LBqLp+YQg
/gkxp3sBFTXO+Gqa8dSMMfj647IBPoCONXQ3XO16aeKxeE7Dntnkosw8+w+yNPEnNkAi5pnODFLm
HhU6eVMhthLeheEicT6UCg8uaBZq+y4KY3ZDlHrBl9o0AuikppVviXDC8YdZ47lKaRNGUd7CS7tX
pPBDMCMBJo1oQHj1SZUWYuMAtcE1QBp6xH0Mk2EpAJm+zhzUh/BAa6WAK7Qo3RWr4YHImgQhUUoR
B33gEHX3warcNN8IIuYXypopueLV0otMCDWFl3Lxp+fB2P5dNzWdc4F3HyB3Gt/OmRV2ii9VHLks
nyln1YV2nZrgkypN3jSVa4c3CQmT+OxNZlneJ33fhN9kxYafM2zk12IdUDdPOIVgKF/masr0ElCV
DyUISC6qB7rqSZs4ai4Bpp+8Je5C3oSzCuAUaxN8cLty+jau9SwvdohDvL8YMgc5BWmSl0vkuuS5
UUZWZxHNeHSQdQXxlls7sZctNFn/R92XLVmOW0n+ikzvyAZAAiTHWnrgcvdYbuwZL7SIyAiC4AKS
4P714ze7WlLWqEythzGbMStLy6yIu/GCwDnuftynfbt2fh15ed6wx7rLV3blDDNyoQyOFgWf5UY0
UaYnrHCcm/Vl3FJiWDs2JZz4QjoNWb1xi8q1cddVQbnxnNrm1yYzaRHDOUg2iWSapTuKjKbqyvbs
cmzBQ8s5Vh13lgcHavplD53Fwh541rb2h1rs0j7mZWG9BEEHctqiYeDyBgVMHXx1ucC7hFSeOUuo
l3mVN5IPaP2nUq3NvaZF886QycVf51b2zpGo1gu+m6U3EwpCtKWRKDUNkiAzyj14E8XJWhpEv0WG
0AneyfXKYDJF6oy5tyQg9A1NI5rzum2LING2pu0RBqMD3WqIoIrNrF25Xoxhh3ZHB5Z3iEdDFABa
95p1EcHIooZ5zCrdK9ZiVGW38tnY62ZGj47mUVTNZlmLaQDOIL0eUYhyKGIk0RVkX/XZiuCKXqnn
dW3bOW6cACLvoYegMuLSsubaxy7J49RxPXE315Q0Ec6OfkICbFUPt96g2wR/gX3N6Miq2KR+zoIv
tGRiSmqvFO2OUB9ymXYaWXk3oxWd0BvMqdqPJfNEAeRkIf3GgU1f8OJgQ82L0DaXQs33uoqHqlyc
zwaJp92+NYSv+wobEUbMSR3kS+i5lR2R+lw3xRiaol2mTz0xeC85s27ueviBv9VsdQBnqFmtoRWu
+jEq7Vc7V2b0sdBuwCMy0hSGDGxBA2wG7COA5r0VBDBeqozNTEcvsTAv95+aDm6O+7IRsLukvaP8
rVcQjpotzWr3yUcELA+bUmc61gtVXg78ARJPi22lnt1X0qtCvPtrC4BgGdsBLXC/gqEaCj7nCaAU
ZsK5rMTyL+YQ/4BZ/f1kHd5fofPUYFIJWWM7z6vauM3ZGFmPC7ho8Oa2Nqvcwq75X4VX/gGI/PuB
u441zNCqa3Yz2qsYFqQYZJ773wil//iY/1f2aW7/C5Czf/1P/PvDNEuXZ6r/3T//+mAq/Pefl8f8
7Xd+fcRft5/m+q36tL//pV8eg+f97XXjt/7tl38kdZ/3y3n47Ja7TzuU/c/nxzu8/Ob/9Id/+vz5
LA9L8/mXP3+Yoe4vz5blpv7zbz/a//jLn5ngl0m5//jHV/jtx5eP8Jc/73vcQc2fMNP5Vv/4J4/8
fLM9nsb1v8Ez0WPCFYjNYRfhzvT5Xz+R32COhSNMCIBl7oUYRUPXq7/82RXfhEC4C2xVHZdhuAaY
vTXDzx+537AZuBgocUDoBxLjvv/9Dn/5lv7+rf0JHvy3Jq97i3fDfnIrf8dX8TwC/QNejFIK33z+
exapWaq6M6SUj51gP4bVXAktHiTtbAQfdVR+Of42tU4fub664lJ/wUwt3VOybLKL71l5YLMpN6mq
Tj3aRgAA2SErDi7t140Zg7OVnMQLA0ZJzHrVrdde2rBtNvM4N+hJkVd3lqjFAa/4/p6oQAMuQvMq
DPy3xKC2C2SDleujAuyqdmPqFVrIC3yxMBzjlO75tuWz2lnlXdfOxdHfLid83lNTFA/uWp0sMixD
xDUgdEAPN57rAuRJb7MgWI4lqY8TIgJK6py9BhNGy+SeaQN4mBUbbop35DEc9VJvnYtDeh7cLixH
0AIBTBj4zX21ZHur/e8MrRgb3LtiQNOH/blJFBt2XVVkobuo22FqbkWFbu2CRJjydYXUezTr7eLn
OsJM+96xNOqMZ0PGSB1mOv0Q9jJ9DrSsztXVVOhd2mcJXXkMtCKUst7qZU14mz2SASPA+sVkQMi8
xt/zirwpBlx5KL+0fYGPHAyjahyO7nW+ZhtOnG4PTVwbsr3D7fOCmFOANw7GeVx5SLm5MiYXMbRC
7znzH7C/7ipFr2EodE9h/hXNVl6nLjnAyBg9RS++OzWAMVacuGVbhLS+tZl9JS73Y+XkX8Gsvmit
Xqt8ufHMTQ7X863iAJ3I2iWDwsfTDBXkPNOnfIHKm62vZZU+DLKUiP0LYld6X2nmf1e589LW5Rd8
5Wic++UDoFn0nq9GtzJaRgtNrOw/KnalpNVh1dAJiAEDM6F/ZIjgCrviESLjOoQMuLlhWLZzcNMX
1XvqoT7vRH1r15mGS0/LsNPztUJwwKY3/rUeoY5ygUxmDkwnkNy4Bc7dhoX0DRoD34ZaLt3ByuYO
IzhDPqb7BX6AsV8TGwKcLLBIFh2vEqBNCh+ToYU2k075Rz0FIhp4eaaqnsBI8HMwu2czl1Psr/mr
Hf3r1vEolKfqchh1+yCDhzkp61i1Yd73RcIQVAvLInyPKG9QVk3Os6m2wuplO7oJsZ0Ie9ADEZJA
igQapAOa613uZStGonsaNn0TOY66RwVoY0nzH6R0z4FHDtly56LWwMGMLBFi1FdN1FfX5p/DLm8m
HjWiiAc5goWa/dipcLVtxu/Kud5nAOdwX12+Odhphv3cRqWqb7u8WBIw9++TYEOIOycHLsZwefL2
5Ofllxfws9jAOKIOLVUYaKLBzcTQI8IwKRwgDg3bJ8OC8jCnGryTmncVExtsWYDJxvGqL1FuqBqe
0cAZbqg4ak0TQIZPo6/c7WiIj7tieVEPjoUJZFcTussAovo1LTYyq9PIU3eBsfGMSCeAoNyGmSpf
q9F7wNiHilc6PSFNYon6mK6Ziklbn/OddVMR6rl+sKPZGpH/KNHAZ1Rej8J39sr6uxVKIIUA4VvP
f5MZVkNN6jZsIHYNs8Y9T9K3UdPwPfXYuTD6x+gibiA96zajGOuSd9RbPVRoYBZ9lDqt98Rx8ZNl
pSftWljMBSSUHqyf4JaHse4HKUdAHkt7rPVsEw/BTfDKMbdqOaaDvcrFEmyweG7Ro6xh17B6MwNo
DtsuR3ztkjQLewrcEV75WfqAlJP3YgJgNNotFCLwb9f4Ijzjd8h9qQ8/FwzA1UR37hOOujNhNeT6
fq/RdanjVDS3dBqvcOJETuEBImFwu5jF97SXV2Bg5pBN9T4F3BoCu1eh7bEHiFlsg1rfoQ+IvGE4
uGnehBAZq9j0wyecMyKUnE0SVP6e+uZWGLwrYurbcTZT0gofuYk1mjhzAk/1smp5zbFwww76q53T
T0gCGIGLAlzemd7cz6gYw7GvfVAo5rW165Mng00x0+uF8qcUFEO4TEBWvT4I5djBU7uvwQDhFXwJ
ZmM1wGdxUOWRdhGdzXCTZGCaXC3DxhYyrPyow3herNzqkVRTFje1E42ToPEMvXCUPVsB/q6vbeQT
OUSSzAWKS5BJvkhK0iWWXvEV0+odHa4yvzytDTxwPPiiWtSFjKHHk9VjlQ0/aOBdtyuuHoW7UCh6
gk6NDgAWlyLihrPQmesmHoCA8H5E+jGCDjtzS5rhqi2x3h0OZWaL1jPSNCXgZEiOrtZcqwXuf2aE
7wlqIxM7Zd+FHRif2FiASLzqbDgNfgwN/A1AbiQRUtxhDBiAeSJy4RF6yXhRUsVgqR5zy+5ki2Sf
QoOHyObrtpyDyKXYulBReFPzvav8E5uuXasSO/evFaC+0IzefTtFKRsR0FjVMHHYAMOcYor2D4M0
6MQZ6SJKKAaanO6L+hw5Kcg7Yp330E7I02hyhVZ1WCZwB3aTtjTYz/oe1P28bxp1cLwGOwoejfSj
dENTZDX1AC6wZKpgLUOv7V7Qv72wqf+QyFfyBrzX3Blw09ZLOC/1vdfBr0KtyIHP3PHGA5sYBeOM
26d8vkx2hVBvgWGRG0FnnpC88mM7wuWPInR9dO/9MUCLLh9SCH4veDyO7bp7afshLrB0VZO+uVJ9
pcBrQuP6HVCgsxrNu9eMsCHyRBCWCriflHt02DOeQOxHYC5psWbJIuoba8s6LNbifXbsFdM4tiq0
iBEP3myGOTYeeFu54mnVhIXcT862VssTrGm+1k69jmZ5FN5LM6dzUtbLE6wBruYWbhGajBdkC8ba
ReWH2bQxqjxhqZ3aCk+KCvMaxeyxICHqpDlZkX4UkZQ/CQ8Rm93LgFm0bdD7wGarXV8UT5SsT42V
edSMuOy0tCB312uozx8W0aZwD9ikLLM3cvBPOIG9PWEZYunQ7G9TirUI3xAdwzM7D32NlGC72g3q
5BkrxAAMp9LfiSLfNWg59zaz0RDYZt8KgDSzX+7cZtyW6ZoeQWeCjs6WxHXwJTCXXgdqwxdjI6i0
VMKVSHK60HDC8RnNOJKdBkWiFrsiIwfQ+/dBVb/6DvBUH10ijFegEXBDt1BR0QYZ1k1vo8xNP10+
xQziYgAwBaINSnlNUyZi4iF6a/ZDOLL7Ec4ZZ9vCtgvz4gnvdRNxQhLKUVvVXNwDM0VuVB4qRM4V
ZfE1wRAb5OK2YaUDQKznUP52bkjyJZpgTn5o0vK1+YKiOYsz7s5J3pCdyZculq2ORbFWMaZnRCSD
R+gxu6hf3XMhfljXqG3OU2cH74CwtHdgjyIMA+CCELzE5PTxnMqHwknGbrhxca7PZYMlxVAVYjAF
xeOud81+Hev79cLnieK1YTAZQVzZkjV+DGe+92zB0yECMKKyj3W7PJFeoswar/TcLrGGdnye8UrA
Q1DmjaHj8iKm3nsnX9KyPFRriQ1Z43jrffIJ7n+KRFuEZebt66B8FVP3MurzZOw7JN4PQRV8pET9
QNPzI3NAxRXlZOPFlh8TQrxMPuG71SqIwZjVYZDjpk7n+rYslqeFz9vB15u+BHFKKQrccVgBNjhe
6NTtGArrlGEgyacweg9fwJv0Bkq1H4QCMmkrpDaCTH3FzRtB4RC1zqgj8wDF/Q+SYcPFt/uQEu9V
wAgYpuCchNNsX+YJVFVRvfRV+srw3a/gUiIKfici3vI0F+VthpdA2tlwMPAVCH2uX4RFEJqmMwJR
7kiRSSimsyNpcYS5ovsYsUq2Uoy3PO8FUNLAhjhxhSh+lHP2Bbxx0/fZj7Wr8PEqOMGwMy+xJ7S9
/oI6RofwPt71ClellVRE+2d3Tm8v9xVGjsJUwrFsyhUy47yGICl9bcOd8dL3cZ3BOCDACt5cWLzl
cmim+p1mkxuPn2mQq7gk+uvnxSbluLd+1qEkQFna5FE9eI/Ipw/BrH/naA2CqMhBISLDLQoq8jCI
S3lO7VNO9RHCI3wNEmXHgLmVkDV5EWUV6KsJh0S9oFmksmtRbM0P01I/wkbexF0LN6BRijQcHKo3
dOmrsH4quQtJxNDlW0QlJ5ruxnrNDuA80XQy/dqeJoB0sM9AyaVbiMctMvwUyu156QuUAyrMISzc
5jjdd7AZQG4MlNrbVEEm0wTBfTpFgT2O/amdqyzuSXmLgsCNKWVR53RjGGgU2w6Zn4p8AJfB8+Pg
seumxoxDF3gPWVkfffXa55jexb12xVHF4KL8KHv3w20Rmukka+shQzpFua5pFWa+9eMMrm8ImCnO
PRtU0tABnj+Z+2FbiDUup3802PlJ5FjfC5oh46ddbIrm1I3SR0Kgfanq9sVTKIx9/ZRhUjwXHUrG
Fog1i42Plg4JrhGKAlxpth2yt4bjjEO5LCH8CB4mGGt5uYE8Ld9oPeGy5eNL610WMs0SXpYn2a5P
UFaZpRAxuLlXaIUeIKyyEfCObVE4Q4zhthh5iD/ywr7UM+o9X0LB7RAVgoW9aznMINsMTXidcxyT
QoDIXboi4facZ1KGODMQn5E3T0s6y3CQqN7yEYUNgbInRLJmjdtBriF6AxfntkbMceKBZtmS4L6Z
gzyc2gaCJUHPVHsbiIteZjFN29wrXiezvAgIY2SdLtGlrx+nFKb+8GuCeuV+Cvw3uASuOeD2yuJU
ydXljHby99UrXzJSn0owMNHcCwJVxBytOXZtvycmymCPE5aeuq/87qvKvS1zyfelw0bQX3SGKzQJ
l4pNOtkP0xSvgwU53zufXcB4TCUyYasu8yEV9M7ISH9F6GkTGYxCokp18JVeKcCyUTqjilKp/7B6
AP+CJnjKZG3AJTjQ3JRdJMbt+o6iscsteCyOAkRIQNhT0PSJxFETWr+PVw8TqG5TtSGZeqxxW0Cv
BRfXnyd5nZksWox6zFJ+qJT4klAS6BHgZjfwNkTY3Fb3y5NbOz4qeBSUID8s0jWL2PVBFvsrcaNq
xC9m3XdEK/YROjkRgXd8DhRolKxGsbk0EN8QmngDjnhVnjHTd49+6BAs3gMr2U2/FjtMaJZhAVPC
XLpxDtgd+yaLlIeNwMvmo2NvZhFVbEjaAPVQTs9+4B9G4v7mofJvQaJX+UdnrPnqfw94/oKR/g+A
0z98ov8HkVOJ6+Zdpkj+GDu9V3mBAcX6n6Cnf3v0f+On8lvAKfOBXLouCrFf8FPhC+FSzwPK+gt+
6nzzkZxIfcaY8DjSjP+OnzrfPMopEgJd6Tp4tPfv4KfOT7PuX+FTFwkDNOCucISkv589kTwtTVbn
6+PStDcB/3QXfuhUfdYd+9CEPk/e+qGFc0QcxQal8lHi2gEpWZ7RgOCXl3uu1RYLFBpOccUqdGLa
8tNIrjA5dpeu4wbjOcjdmLYIBHoqwA1EPjV+zJCbJ1O9E6OeE9iQBRgNzvZDsNxjKzxDPPVEUcYF
COEN0NQsr74Rx9rHTptj464kWUAbO7Hy7fPgo4U15nMsEFAC4celnwweHM3uIdNJckl2I84VOGJ2
LOzH71AJPbPJv0EewGnm3t5nQEs88kD94CathrD28107lLvBJ7turr5XlX6HH0UdNeVHbSHyUBzV
cFWYz2VCpybKzdJftwHkuo3sHoo53bg1SjyRe21IsZFAKAhPyO6u99i9qXNIOufie4XDGoqr85yr
/ZIqJ+xx+o+VvM3YfO96eGiH8cAIlVo8jaMO5UQeIRidoBhrBv/Gxf+3ggFE4v0dsWSnmd1MlfcE
18N38E/AeJrzkIEOxLm3JYpvXDfdBQ2e13YWlKM73be223I9PJGVY/eBxG8ydyXDJUT/dF8BBZHl
koZro+N5hF684gP0f4ZuMHf56tIW4RIoX4oCfDIi5ctoMBjnGnV15sBVQ6hQonlpnzAEXoXM93aL
9PAqxtlMCDbveb8XPX6CkLRrDYcszu0QpTnaa99ORTiRdasVu2mBjwZIp1WqiJq52g/ruywdHkK7
hMgnz976mTnNGb+cXviGV9s+6Wx9npw0WSi5kSU9QltnQgVP5AG9J5noh7iIqnxoS0PGGWRatrtj
g3wAm3pNxEPZN1cGol9w2rbxb/Ms/16zgkWIAvwEx4uy2d/oQCAU2K8+V5xaMczY3zp3BKCV9+Fs
jjYwZQQlVRmJqd9OvQtPJb08B9o59ZWLOXeIAYfsFhc3HCzsTpEmFgqHfA0KR4lZ7xH1YEK72AYC
W5Inrf9Wc3hqkzpF8QCbLJESVEFTjLi5TcvIjo30eSzbpwK5W8IzT9CNnNN1uFp4fccMmvvJVE8l
0m/ZfOZBmcWErPdqrLYQmN5myHFe8x5ygUWngBrvwWhAYq0wX6JcfYBmKh79DkLa9MKDkwQq3FOA
0bQwhaAsxjxr7LARnS9WUMfBWBfnMUgTf3Ejz1G7FCsLOuTP0S92hc+SfKMWfmKXvC4v9c85i0lz
+TLGLvFsmsDeFLhk129Hr90+9vV0Uv00RpDV3DiYskfipv5OdL/F+w1nsXxxZrcjJzuqS/gOAbyx
+nva0Fc0DglMwE7DVJ7ZMiPceEKfaQaUy213aif3oxmdg83RQSBCr0E87eWNZqaG0zSYB+F/wX/g
4JXeHvr6U9VkL+7ETrCsf1+oeGAOO9aj+w6R2GOqSrTfZVhSyD2d5s4W8z1tyU7oarf4WGIE8l0y
+YdWZCHl86uZ/C+EPt6AjjpQzo+ucwVJ84NGljDI6NcmU9tuqQ5zw4/Cv7BOauv1/2oG+Wf69/+x
44OyA1mGU877vR2r4wKLyqZ5fQQtDaRMogFsmxfNYFPn16CvmuxjmjFH5snNmtandFIHkbaxruDD
N/2rocqfr/b7dwN8QwQCzDxD5/7rmEQVtFPbdh19pHoxSAHH+hM0cjLgemDoMWtPgIiXJ2s2yqY3
uqleIVA7Nkt6MJ1zrtLhdkI70iM76ud5/n+h+vn/qbTxeBA4FKONf1zaPOSV6cgJFO/nP5LCf3vk
b2UN976B2sUX5gukgUI7/DdamLvfKL9YduOFIHG71C6/0cLE/+ZwFniB4NyjgnoXE6/feGESfHMD
SmXgQBvgOlxipfw7xPBP//G/Lyy0VJ70XFQ10OBLHyMvv1tYs5dCc48985jhcD0ECJvcakmi2svJ
XS36iJXL+IyJQJgstHSJ0iqfQ4NTBrwslCLt7arfhB0jzLPkN5MiEJdNzSdU4FMEESgaWwd56N1w
cEpxmocAJJCujsQPskil/DYtPVgxTtmx7sFTGT1HkOUxINn9cqTT3To20AWl+n1SL20OnJ41zYaK
sjoM3gitCpwgILLOAMCa+oBong5oxb5BdH2Sp24RjQFqoxTLnnW18ziuuEt0vgUqjsRL40flKkEF
S3OwWZdGlHY+SL0G0PS8XlnC7nvIu3NalndkkCQcFKA1gWns+HLItGoimwmDCGE/5N2OLP4tTW2H
Rh0Zpq7On2Ak/wVdr7/F7nmcXcxfzNlcH2DyssQFrkwoWkjh6PjclMUbwZXcj5DZ9OVt0VVqM7h6
DiX8oBO/Z2/+ggqt3vbFR1PDY5Xy9CwW9yYDTnpFeZ1vcLkAXo5DzEZIsy1sLkE4ryEfOQC7vMAG
KncWidcx6JAsbiHpC5WiIDqBxu4b3zsWA2nDYSraK7ccH0ln2s3MaJRS8dzatEp6lJSe8OZEj9//
4ab5Tanwj8oE758tQNxskkuIHh2Byv/Xnc0wwNoIQGqOBAryzVCsLZIZADXloC03phzXw7IaSDcx
Fpc65YwtvwWgOLpbJw8eVwUGgIPjKlq4pdCuNYl1IQlla5bdeWP2wfrpoR4mJ1qyjkJQlMbQJ4oY
Q0Xncai/8gYteaP9IrEsAL1TVVGfQWcPHa16JjcITo8hyGcPC+sX0O5qWwKUxFQpklIJvV9KwLuw
TcdyB4xA5CNmO/gWEvUmVrppMJxU8a3WZgmhxk8GhJW8qNrjMWyaY08qnfjcpJCvXiZ1ZBtsoRyd
QtNrtavntNpiba67RWU9PFEhOfTIq8BCvYw0ha0OdBQMZbX1+VCcV8BgAenrXdnrK4LRpX0t8Zll
6jwPoE2ObYrJgh7ESNL5aai9Fq6GGMLqS7krvQVNeWboLtBgeRZGbh3aRwMZOMAmpWO4L8F4/ML7
MghBph6Dxj0s4WJo58uNXBwa0Tn/mGtT7ChECzfZnJ2s7dxtVvAxrtPZRV3GCtQ94qnL6d0KxuS8
BrAfwDayq3TdHAshh80iOGb5kCYerRDYABXLgRZCoQ2aulr2xYSMSGO+VpvyXTe40w0ZSxkBUdl4
rF1unXLs9oMrcPzNn3OngqvStqhry/WYQXgLlXhmN5gFoyd1+QPzFZ+Gr8XGooRvBoth6nGhd4PM
73WHYa/AYSoKam+GaFlB1EsnHPvBzAE+Yk4NJY94TZ38inXDfPTlek87rJ4CkN5h7cjODyYPQxCV
2c9Q3EQou9zdWOopyoYuxsun78W6hjNKrxc+DVGwYuRtUoycOzWTuNanrsowCSEvK7ZGKAbgz+rE
Nh2PCVIZnvrAAzzf0ikp9QkiTzD6EmtPzv0J+l8MMMCZLlqJ3IzZoh+cRgJel2gms/YeWsfqeipc
sWXzgtk1O5sz7Uga99S7kVnnJyPjzaYxwZI4AabVslmqxNXFsgF4H01eoHeu9dMNDOhO0M07N9Pa
JqvmHFxS+gi4Kj9NmQttKAT2GE5gMBJZsRUJFGixItW6L5AzCU/7FtF7cj5lLuTXkG+MIQna+r4a
JeCsOs1PaTm7wPLpHKe9yw/Mq6qnfMo3rWj9pLfgRmBgmwGup9Cp+P6r57A+qdELRIud2kReDAUt
hhpDTBzFcKwet7xwUJY3GDwvB3HKEIsYNxlufH+B97ZKJZByJ4cTSr9uly7wT5NwD91lSLFYeX9i
uFPBZ3g6WVeNKcIO2ng5GATDp757hzWF5CeCNIkJManbLAPh66fifkj91/7SIBJI+KHVlB2UranY
u7LaISgCE76XPxDztEFGgrwCnQlIq/NvWogrj7XjPNZePZ5EyjC9UHZJXylzzCVs7WiL6UgdwbCl
O4vC3zjgF/e43B/w8YWpaENhWl40Czp/bDAlAbNWD5i5gtKqTAo0e/vcsW40Dnk0pkW2811so6MQ
PT6sQItudbFVVb/zIfpxa+hNejV/DXy5dgH9xwzi/M70LO6anmEwqZ9uBGvB3V9ONBiU7cd0DJLS
pyyGH8640aw5YMRzjiChB9QAzCbBFcZtHAxvTTBeFWuzJhBnrBufkumaizuvBrjfus+YhSuv0D9U
G3fI3m0uvVDZ+gQ5woD6wHlbZNVfO3f+UBenlLRQJ2e4kREo0oxjljDhFPtaPzT6uW0hdk6DXpy9
lfQRbCZ4ZFdwDYVX3GO7WY4+5B3SgIrxbIWhDQe5J7Q998HkHC/l/oDDuVvtc+m6t5i8W+OV2TIZ
CYgQpZbHkiPw1brLFR0VKFeCOmTwLwF+BcV8IzLHIPbXGEbDGApcQa9Sz3lNXecGqA6oYX96gSyh
LcRWspVGRFU84rzez5yPicasbqwKKMJaDScVBB1MoBBmrAy0a2ysJZQRwm4dpfowI9nVCDnZgBsQ
Q7YkYenaHaHUgSqqG7djz8t4FCt6WB7cFzwLwiqD7R0swRLs2OlB0+99hUlfIhDFBrahOraQdUc5
fMU3rSMT1WNiWgbAbaZg6aNikGncGWcM3RWaQt56kaWeEw92HTYNuKoEhHsVTt0CbNiBGobbl8b0
p8LM+2XwGkwUE5wQA8pHrwNfkxVXZPLuJpB2x0FhQGXRCho8nd4M5QYWL3PYCC9qCtZviB22kwu9
VI/vOCaQRYZtWblJBiXHNqvBThgPcXXNxUHKdMhh6dbvKGDAbaOcxfuYYnfkzzgQ10NRAUvhHkpJ
UlV56DDOscV9h1mRPPTSeVBckKTzqsPY+R4GVLsX6U95qIt2U68I8pkHDSoITCfmWgsYgeYYIFtA
qTcYksJGtwd39rgUBYaiJOKwYS98k2pTXjV154e6xsAuyVky1kUROel1baedU4NMlgraxNacrE/a
/WXoKeQ5Xw/BmEEF5XgQBOpmOK66JXHHUOcVaQ++tbRyR9LAbm02FzHUCKCa3Mtw3lCB7Idn3SFz
MOY8qIFANTQPW8RdYLSI5SBY2JJu59bNQ+AlJsIEMAkr044nh8E3eB74ETJ2N+SdRJnpqCyum/9N
3Xktx61s2faLcALePHbBlKUXJZIvCJGUEt4n3NffgVL3lfaOc0/3ifvUD2KUyrOIQq5cc86x5gk7
D6GeiQq3M24nzgY7Y4nNm96herG2U5I91gjSqfdYa9lCA+vea/U8tIZe55RlPjUW1jRSyRXVZlAn
1D0aifQkuWvL5YYRdc90XXF5VL5q/Kg8kpeS/ohmPxFuvrHwh/o9Nox8sHJ/MbHBJ4p9qLC/oy5O
BJ66NCQNR1tKDmfU+uVkplVgVahJjP4aIxagi50NpPlL+7zG8mYeaRpaOAZaTbtXK+WTYPeNnXHO
Mmz7RP5QsimM6ZToGoFsxzOP+SgAZlHpwfh9qmI8170d8/XRhoPOWLpdWsSfFXb8fSnBPcdaddGL
3WAjZ4vkQUm/GybupjFxPrVJR4fNfC1fL41F37Du+5dhqo9qmWsgNFhBs4pAjZDkkdqdMdm46EQ6
BpatM3ijrL4MeTWfmDE1n/TFO+WzgqtArqSl89S7mNvM9Fo/dm1T7sa1v3hVKaK5bB6TdTmVfVga
WBXRm6mak5UoeTx3y8WcsWyMBKSNzSfW0Iob0TfdOKkuBvN1cNo+O/rCpqdM6WUKQXZtvGU4wJ4l
xHOaqFiaKtRg2PoCy+aZ9BtEqMsxq9rTPKDCtcWzhgLlE8xqnV1HRCfgRLItqcupVuAUVAvnEEcb
cIRQdGfimn/owrZmFvA86enebLyT0c8Zn4mx16kOgCnBTOwVdlZ8CnWbw8lE3CxsQlNTUUWKSguY
6eUfpSUuHG9pq3EW7e1j1WEM06FegNwYuzgN86b8rqRGaGleqFcSTUq2MDgs5y0Xwi/11vRpN9MC
So5EzX8usYXhSl1/qJlx9iScCJxgbVIx3EwDtUIee8q5wXU8zsDmfzciUt926X/ZxdN/p1FgYCJn
B6Wpf9tErarVFR1y+Vlk2RMwUQefCaQ+fHdNcek6+ZYT2N0tLaeyXjwlVIXCVMHY03SvtiKgH3aL
5gI7X7D+dL4x+fTc2QvPbI8wM+bBv981+v9Rw/4iq/1vChvwp7Fh0/35af07kYZ/GYb4n+Ud/qVe
9x+ItwWAtF/JiS0ewd1/dbK2dpWraxoqKbgpR9vmj/1nwEH7h207KtNTdIuQwfWW/+pkmf8wMBlt
DSuLKYSbsPe7k6W5/1CR1P583L/RyTKdjTz2x3eAOaJkGwjiqih1jkXL9q+NBKbEmXLJ3Mix6GZj
au+jxWNLWWyJZ3tbADPTVX27MRRuKN4KRMBwW4Qxty9nq+yB3krqs2FJynO/Mvq6kQOd700P2666
/pjVtTw7PdanHQ559mMFSIEqpzfREz0+1UafnEvR/pgnhdlgcC1wEazxcOK81Oyc3lOC1v5ix6k8
/f4BGyYJKp3kpgqz5GQ21Qaa4ItLgux6eZy6/7q6nRrkvm4m3VoZy6kdN1CMtWwWxOIDH4B1Ml1p
nRDSb+pUvbeUgS170oa4kxyaTjpSBVOCSYM7MbHXcYBariabrXLdY8vseLPGGqUhlEzF728G6tPN
DXhn17MWeTt9MUrfc2hnjAxHULvyblHzbBcbZCbmqfQpBaGiFOY7Taevg8hrzNi1FdDXu3cT9fsk
y7t2svGD4Hsd9K9dxi6Y8VpTkBrlUYEqgv5Sv+UWqXERszHUYqpZspEX1Zonv5jqNwSiKTLkSaHc
qxbfwECA/664Hc02ElPFkqSSZFumEC0zoBExOM5j3wAgeF8cEm2NlzyTeXr0ytndmZbEbK5Xt3Fj
sRGYcYks+IL2zWK/V+44+lgNqTxszqJKKzCtY20f0JQUlxovthwJsS9H8FTEe1myx9PrxKeIx+xh
ysHX5542UlxE2IeqYNTah1iA3x5iZsSAg94BRAjVFL9nvhq3SVI9Q2M51bkAsrKkO1og9DXSnyOx
oUCoFJ614JN26ab4q1t+NXv1ezolX1alfG6t8UUKoYXC469D6ttW1CPDO/FOL/ckebCj00XbTQaK
0tgXd6UokXDzH5jbvzutexPP6mW2cXo76KYTv6XtrZclrqA5SIMo9HwageyG+Ll/KK5yceZeOStF
jbDQ+S4MnJDwHx0pw4ryor8ZrSLxJeITq6IedVR/DetJp8IJ1PyY8PSQsSr1SSBK51bvJNnlQrAP
Sd+GeIjRXFu2tar7ZqtO9WAXQVPrIeLHO0SBh6Va2VfWOJRW+J87pluxC/T8lebMXtRhsup8WOvW
LRxpuyWYAd31heDwLl+4QyVeJCTffVKpzh6TVXHKC0bcJOYRM3GwtSOeR2yENxx4OH/YVXQqeaBR
zYO+6tcvwD/JGCf0eqf1ISZOE4y9b2WOeU5QiXYVqJ0dv5PxnklUIdWebl2TbHLcyOosWn50Nuiq
WpUPEJDCkRDJKSm0wjdT1wzEKN5tmlWR06T4QJf2yfC+SCZ4/EwLhcJExfEvyv5saxEx0YKxgO7q
zx0bl9xVI0uVik/Hm0Qn7Y6jUJ80kSW+WGQeLu6blZr6k7eBg5bCAk+LSmkkE99C8BwTwqhtivfF
aFNmqXRil6bTuDfnbD71vbq3mGnDIE6OH/A05K7I626h4W96wd9mtPQ6gjwR77f3TqvdXFEHpRpO
lPnMbZ3OlZmNvqfrNwtoh1tVi58smRVHnTrbGp+0eOEBrliIgHfd3USO5FLqK35t7KT6VLwyzpGx
vU7x2cjsmKmugYLq1P7qtHNUGXjzxKzqL5W3BNAoy3CU2n6ZRtLZFYGtFI0xr6b8ebWm9WxUJiOM
k6HZD+bcRYRYopQPgQOZABehiQP+kmcoD9ZLYnIeAYo7Ggp9rIUTbrzMyXmstZ8prWpfU+efHmx2
PnGM2ez+EUFcvihtNp4GeZ/YkUwUHfodWw8XnPQtW5ulcG8LUr+36rAYt8pPRVmaW8c+p40e6bGm
hLPTOMdhTGq/K0b1rk/dlwUIVlTG0xwJ/OrwnsoKm1fc/vD0L1brWR/lons7IRrlwaliTP5W/ki2
TGEznbFuNeLL2DnzY6ycy7rsv3v9aoSDyuGuzV5ywVmCx9HSLyvi/ltvWkoAXb46dcCgvqaDEoH+
Yqp5qwLLmghpA6eqd7XX9Lcx8gBer9b+PmQ0bxa8pSvTYEJ1NnIfs93rijsM90HTR0VpHNfaqB66
HEU6N/Q7R8GsTXahO+RyyJ7cIUlvCz2/9bS2C0rNjIORReZm3n4skjXRXeMl1OQ0b1NNlPNEQUov
2LiB07QzW62J9JSwb5VMDR7TWjtLXd5KE2QRHL1901qxv5aWHtH9KtiODUyCZ+EE17XqULboccep
60thDUGNXzwyS42VU03fipW0jbmsr1ZenPVlXr5jPk0s3nyN1Xb/r0WQK3r6z9LFo6rSDNs0Paon
lL+/iXBAuizGcBh3PY2EAD+rOKqD/qrGvDW9zwLHjUVYuR9JP91JXt3sYiNKvX6LDzS2jqG1iqym
+urlbnaOC2wZk97RpNTXD1fbXP2xPhLA7t5mI97nY/Z1tJ0P+DNMYhXpD3NYJAxyKSIctEEPsYNj
eO74ZLD5VJh4WuEFYhHZfdqs8340mMxduk5zBMyAJcdZl0dhKMtjbErM1o5GLsxq572W1vzhNKP7
b+i/6EJ/TVWjMxANN4nYanxUpoki/tdKT4llXZnu+O4R2dtZawWCiARqDfmDlYPvJUkS1DNPI8QT
FyxgysNa11/wVt8rSvl97StM7qRZAsMge053aNFLX8cTHZhSo4/T9AFxgjYwtcSkOTZGI2lCJh9r
jpbfaWlxcie6qmU7LjgBYAk4lbHPMGN73nAG8GHgdrLpnHet9Me0D41CfxqH7JE5uLhB1O+cbOad
13bP0GrUnVzTJ+NYOqa48ZzJoJhaPmoDp7Izy9tJJPdzziI1yPld+hCo4bi1Y0U/vWNFT5So42Th
6MkQ1Xpyg0v9FvKUgT7hG7ASI30wSHAq86csDRWXSfuMETjdjWQUCcY7PX3sszLE1F1u+yAy1MiR
GiLOph8LPCEvrvOgE+p9Mhb7NacBbdIM4eMlICy3DGDvAqzLmtda/lQNpA0+6TYY8/vK8R7dqpiJ
PvmZNn/ElvUJcsTxMyAU8+TFp14vHzOZXpLc+NDrl9qDtzQlYeVNZ6MwAUzYfeFn0l3CMa50LciM
LL3tp6qMRE9/p0zmRt318cCV249J6tPJUeKjg8nnP2/4dR9ALrS4N8jZ9gxL3RDeHaTEZK4sw16q
ejEDVcqWAHmAM+cC8iRot6e066I+LH39fn2B65v69Sa2GwvaszdZdffH+/h10RbF/eL0y/H6qF8v
15QqphlFg/e4/Wq/XmPQOHVh6DB+/Ra/n/p6H8+y1FOp1Mf6+ote39Cvi95s+/iaxa/f5/oqdoE/
ePRsF72uaG6NuP0KlYwwSEvWaxRzfXu9/td/++GpELI9Xv93vf56j+t/S928T0FisNLyPNerft8N
ZNTt4ghBU4Wnvf5YhZPxHdOU86LX3Wly9FddK01fHTSCnu1c+wmDqNTSu4kVRdBDlAbSfvqj10Yv
Iu/ZB4V1Q5Bqrz4Jq1chK8GIpI+5Gza79ZjbR/jSGsvSDDB4DKG9jbj/rJOLkT+gEXoYRw5gKmbR
aI9gVrq9m9INA52Y+bmrv5STSVgORkvkjRB6coqcyg0h3wFRNtIvo8JoZamdLVOYhA/wXlKBIgCx
lEuSGX6jzcUeTEpH16r7ngP2ghNBvlyJAa96AA+1mieozCM8mDrQCrw38YRvOk/J33Tfimx8tsyy
CJjB9oDp7qK38mfZ2YQCvg0KPezCvMuppUOXZq1PTHa9aQaTqIKv1uV8jyIPXxtvuj+pE9Dnrgxc
mFdVkUiSzBm0qBIjhuZAQ5/l+9CxI82cPfXBfSL0B9UwKFZbi3Hzo0s32VR+2uXj4mFO8iqXqtTA
01aQNQz1tHya7bIJmilecYTNc5AndUY0H5QPMTMjicuL22ynhVLZpUr5CjMwp7wAemkMnEIgBi33
ykhO2uygwzUvaZJq57U+bcyzHcvoi1VVN/CMBo6JFJDl9Kw46Y1kyAYTucwXpuzWoaMw5iH3wM8o
/RgqDEh+q1uTjxiPoJ9XkG/Je5Y7Jji8kxm/1UcRmZMZR+ucxKFlvKv4IMeEL5SnB9glIUPZzXub
N95u0CsErax6YKF/smkHP6Xtc6z35Wufza8mIgkz+SoOD4tSNs4hXnUgTGuHiAtuezfqKWvA1CmP
tmiqV7vGatGSiqQAGs2AwUr1Lhcukc3SEESycHeUN8O6nSXjoYvmmFExY4dKli7kb1i4mhs34Wti
Ll/zfuJP5pU/kRe7Uyfj4wYB1Bk5cxjAZ54NztoG4Ju5Y2JTw04U400hJudZM8tlp7jDBkkZXmco
VoTVvjgQaXwy9UlQDrPmm9ryo+lnlS8c0NZlzQowT6kMLOsGOz9EyiW17mxlQq0w+aLRpHhuEZvq
fiTNOqHtaGsXEKV/ZakzIvh/j4tFJjudvJc11u+EqlKM5rLB5ZNXkbb0M2oiwdi6VYMhhe1laPhv
SvU5JXAnVRkIaeSnGJNslNbTvaFVb6PmVnduagdV5bw5+l3TmibUFtq1eoeyUyhnq74D9ZsfMbFS
e+YizO24h1xUWREmHhNWAZXnxKCT3iz9aqoeZrGNCSQWobDJBCvyzjZphMoHHEiNTWCEHYlffIsy
SticqHJ9qovqM5FYXOZBrYKOPn2Q6cwQE9bKyjmPn2IyKMlqiBA2VfjOGVP8KHxJmcLu+m3W/DQ7
PpvpADhvvmkmxfaF4n4HKXXRQZoe5rK26VXA9oXZityg5GEMkSZo+vgExrc6Wd1Q/7p0/W9v6cZR
sQ7a5IynBI4TTmvjpWjtVzsx6jPtpnhfTkxZxkhVcPaa65O+dY2UGiOTB/0JdlzDxV+3Xy9eb7re
83rpevdf97z+//d9fl15vf333RFIeaHfz/Hr4WJ67xZbhhlh+dP1h3QhrCJbpNXp18V8Wf9y0/Ve
RuaSA/vjAf/i2qqcvHz39zv8zx77x+uUwiiOsic/ppXVyU3jEu7lyLtkaFC+u/6/WRGXft0+Xa+9
3vX3/X/d/ve7/n6q//fdr7dcX+7vz/ZP///Hq1+f/Z89/Pd1c+9Ec+O2UeYa1SnZfoDVclZkV36/
Py5qfY8d4nrtGjfF6pur7SIGBYM2dadZSfrT9ZJsLUgX1x8W4S7/evF65fVmrTBtLfzbYyjEuefv
O10f01yvvF78/cTXS3+/+Y/n/OM1/ukLX690lpHiDTyYRZTi/77d66W/X/nrqedV8TsvmhftKKvy
SdLb9rXagT9a9YGlLfrOyLvHme0TqHUYhUaN4D3ji3ZTthPCNW6KsQCBrZwLgHthWhO4ctC7sGkx
VRXtu/8oGpoxTp1n/lQ6YdKp78M8hzVyL4ATtkOZszBTR76Vq4ZgRmk5dQl5DwCvdUngt4VluzrY
YlZw6xiAAPWK+7wu2hOtgNfJ7eZo0A2d/fP6xc3MPfooGbEUcM9AXgv4B1Mt4+Gn1uv9SSrJbaKg
3gwLewNPi1SyUH7RThBsSXOamrJbGMNwNmKTVKXgtDluDUktrt9ih/BdDKxWJWxIMENPcHeR17ON
PBTdTIWu9DR1tmYLbC4V+XEIhuFKlJgea9nCcHQ/iDxwgsWZnowd1MDW+Qlm7qWusX+zKTym03ec
gHh0QKDtm9jBmDR4KV1ivfNNsNptP7EVKYOMXi7e8OLbqlVnnhYFMrBzTFLiwUytz3yc3pi1PQf9
hDdrNr6iRmp0SLs6FE3MfEAvaQN3kHelXiwRdCWABqTHZM0qNTg4v9T1knfKObHVj7r3vCj2vB/Y
nT6GJL43aNphLboYSd3DIrGtUAWG7JfszQaTTJ1iDSVxMnVHaIOiR1OasE0zh2VlfLO9RPF16Zgn
d2UJs9TxqKl5x3shXSs1UiBWTbzSoCemOuZRrdX7gbJpX4IjZHfQd8j6bgr/nsHPNfnlDtPiPmej
obvYSCtkvvNSBZOu2nsqylvua+zxgbBP6YFGT4kB5rFA5HdkfOoWUbLydEZIY3f1CbhCcmhMIhuG
KPbaaLfwNNCVZdnsCz5Gvav1AzM/YOuM2kGDxhs0l1SWl7KqxA5bEdxRN23RD+mYxPNCUWoXuFRL
HeSann+iybuYFBpgmw6tHMrJ3cpSnubfJD4pOuPqEuUGg/KcggBQOjzP9RYwKOKoKci1dOvc0MZx
fadYHvJSUTavmx0uafKWmdP7msizkin3TunMlwo52G3U3gftYUdpPzysOkNRZjbtu0ZvLEpmblwH
Oe5rjvosJnBjyhwpU70pPnMFZ6GhqN5Og/1HoviTwUU/ms42DkD874QNbA+M7a5lNd9N4LfR1+lh
E/q/LewYb2mVHICFtDB1hj2oOeLATkcTNWduAwEMz7sj4taEjt6E05KXob44KooJK1BZBalUkJgL
xzeWdT87U32vL8OdjDP9oCn2XRGr011rLZTAN266EjWAgQ4kpgcZU+uvo27uyeGca0HHgm9nF8xZ
xcFGyb1Tm6SnA2qYfuYJGnFUe6E1KiU5L8meN1EZN5mjPrd0aShB9MAsXIJCK82icX0aZ1xpIrbx
V00a9sf6JSmSc2q8SnYnARv62o9dBueMbCnIuVKKAYhYzXQ4ai3BCCvDcguYwPJWgmvziGnDHfa9
vi58yJxVvaLiVQe6+QtVPF9RvNkH2yjTkKldnHdWqEp4m0cdJUZvOhOhnkpqm1VqvHvw2bCh8yxl
vKqQhzhy0fyPaP6buJfxeeJlk8ILu0S10RrMb2jhqHkmuYcsvrVmGsU5pOkAdxkOKib3Xgr+UEPr
nvQSo2NltUtoO0kXdgA+d4ByL9MkjEjHMV0UJHNlm5bRMsV45zhBmZSGwWSYRdDXZkO/luQRi+o+
c9yFBBeWpcHO1GOeTA/raDNmhUxwlJnSDCSqIFMD+s0wZc6+dlLVkSw6Ujwx43NM0G/fYOvbySr9
phh0QABeEJ1/ZCxHtqfGZgiBwr7OGFRgFTbNt3gZHLid7M2SxAlIS5N4VQ4sY2/zIuS9W6Svc8XO
sRmUmaRZAYyRC2WlFE9qjuxSmwNs96VFIorzcu8IBbh4rceBWrETMizIDx6soKGp/Xojg0gMiHcU
hOPJypt7jNv8IV3hPam69dqr9zIt+ii3pnIPmvO0mi/raj6hiB9TqshgUk3N15u2fHHqz0ydfcOa
ii+DHj+29qDsLNEqUZWnyg5Wb3oYhzy7gdZLBocBjLmGsa1SQ5Og9wyFYy7iUAwqiwbgLAY2YrC2
3g0nB2QzgMlh4gc6rv68itKI4hkGctmszR6yejC1HAOxIlCCZxg1JVYwh5GrkUCsCSYHn0ppu59x
qi0H14WvK1PA163SH1en31gARYM7v9qb5QCBoZjEQTyrojZPxSIuse4B4N5O+Nhjv1S9aR9s0wb2
VijDTvUQv6zaxFGN8UTPOGE1iv41tehYzjUeXo81TFcQ1dYKEVFo5iNcmXOe4aBKqqwNnCWtd57Z
7PJsmChfTaqaxMBP3VjHCn1BYyZ7IGGAhamu3imdBhN5vmhWLfZs/F+TossuK+wUhby2rsLzLstp
eRm/KR3rWF/28RONlRtk2GYPyuSd5NWR8QniPKb6ThGmCFsBLNhh0IHfe7xpS8kfJF6t3PqRzI4T
yHyCnKBZ32oNtrZaxfYRskQYOzTwqzL+yCWmr8YqD7JF1Kyh9kHM4ghr3cq4VLam78ojXbj2TjHH
01KNs990hY33cSzPZgFIYqahmroJAxNS42VsE7Dn1sWQdnZSVKzppVb5jJjW4ItWcZTr3YVXc8+F
5xLU5BUrm80558IdczzouqHFJuzNFq9bz5jvP22++nOp1/cd3u9wVFTTb0E/2YvlHq3FfRYp6xsN
Q/b/IGYgyrVsKaa1icY639vKOtKqnCKE3nGP+Ab2Zu0FPCYmRUn7dULOvsCO+bJiGQvwV37QzHwd
EXOwQleB0cb3aqO5CNqOAQ6s1E5OVbOkE77wi847IRT3+6Uo1FASh2Umj6+7Jc5xCljWc/yQWfuZ
F4WyV5BtzXSk5h2YPiE7ugQDubkS/JoWK1HhjV9FRyTHSOP5CUvYo7PWQSVbHWP7nJ0hQCGJdAm0
qKa4S0edcUNToexG0I1wjL46Md8ea5jsI0fzM8B+VBeFMMCkFbdS7xx8V8U5N+uBKUUYoBJzSnlL
6hcPL1igpUZL5hbJCU7KRXM+XY1JLfE4Au3VZnm28mwKDNthLozuvpA2oBqXEttZXswhVam3gzRx
6HD7m/SF6IHTvkowY/g0cLdMHN2OZHEOhleyf8/NQ5YUT52KyddW31yL3wCCSQ/hIZIia0LWajPA
0pUWxgiJ3BIhqx/8WBEZqoYWGqffGJjlJJ5ySEzlowCKDdGdvc7WJGFXvrh7dZpJjlb8sQt3avbL
/GDader3TMHZqTb8H8MTDCbqqqAatCdVceTRUdadgwfCL7sEwzqQtqgsxrfayKcLmet5y6kE+Yl5
IoOf0MAjertsWCYc5YNn3LSJxyrZUP2cDaD0GOvMszCxaupyPHW0lrCULvecjtuz3HwETF9k/E23
EHFOF9Uv8YEJyV8r40wy4eM1GCgQrR6UnKKdP6ecOidfBPsLDat1j/YWqqStPPEGxfPJYMgCR4F7
Slec3ouuRrbsmVtgPLvVjCNi3gs2nZGtjywb5oBtcQkqCBW7jE4i2r+mRKnW3LHo1Ht8h3z9G0oN
NhNgT9qzCSyc+Pn4QijmftYGmoLbCXQaGsZ16A95jhAHI+BJ8fpLtdgXpGViNvO0lysJZQEtBOG0
CvQR3EXmOM/YI3+SkApSoWVRboMQtEumYNiTT8eapVMlgA2Vjp2cXX9PZf29cEtg6ZqnhkDOVN/T
ysfOTO8WvXvsZwK/kszyqZ3IeAs8imCKokJgMjEwaFIg/mx68yt0HOqXrwB5TEDOdbPrOoZqGM43
uKnvhLtByDRPDEaxQqUpvgvXuZcMXfGNakdDcpOZX6FWikA30h/1Ot7i0cceni5ZNBZyb4t+DYvp
VszLZ6sjd0Pgeclt7SvWw2+U40CkoDU5BVgct50wm3MAMqUimyW5cDz7PuNuvhLRbznKnafVM6PR
VR4UT7ejHstSp31DlHBo6I1GQDv+Jh2oDRcJoL0dMFlrl4wSiGMHm8u8WB2oyps6WcVDOln+WMk5
Mh1muIh4ZNCTV56mZXioCvkiCVAxl7PF+8yQM894lB1NvE5bkIM875uHRFBVk/UTVxNW9tI3GrZB
1WC+Geb0zbEZRNJSE3T3Q2F6IQ5ebJXaeqMp4JtgSt2pAlw4SeHmtGUUc2fE/fuQS+CNZJTp70OR
x3QR5q5TYgu4Pvow4eSOoMoQGOrZMlXleNAW7CkMrekjGytB6OGWB4+UTs5y0JojPpHQi73pFLvF
kYhS6mvmVIR2PT1Ugy4vyrumK9PNRsDr8vU0ecIMmfb+wWb1Y0oNhfAJYMxYePdZVqAbrIKwtnoa
EvxNiYmM0RbHuoCDOHdt1CmAV7pRzmG1svQkWXKenSyySk+NpIf13CSXyfmlfx4kzdIycY6Q6aMp
Vl/6ZEa2UwyJNgjnp1NwX8VDf5MVdN9162Ep4YyDQIFQWnGsM+5l89o0B30sSQ/QEz4kmgU5V2rk
R8RZxLINHZdVMjNih70csieJlAuKA/hY6mFfWF3UKPEubc0lHHDX7kxWsN1k2/reGg6ViiBS9HkZ
WIn2ZTAdsjFj/VolPfBJ66DAvzBF+ok96N1yPDjmSvXYbD3McZwj1440JasjbSYe4giqJwmfY9dn
gOcoq0HdL8fUXj+TpN33rVcGKSFBP0aQ3JkcN7u5wfinDbh2VlAHduOgnZYMsHDhjZqe/Eb7miPb
LXfyRle2Jjc4pFBubn+ZaDO8CvOlzmgx0zr4yYimQ+Mo0LeMwfQtnMw4T9hZD/GWbaJiX8FPIB2d
6gb+viIKQA3LerHW5JgtUgnGbDjnugcPwjE32/9xydE0pgmZKa0LUOsx7qFh8/kZtcvkO2zec+8h
79dqHjJ5mHAZ/YrKXV8FBuPDDAwJSYbztz4+r3m10cTfmH2h7dp+YR/wk0Zwd1lyelWmtUnUGsMo
JEesvuTZvm9QhlOK0JpY267NjaOFnB9YaunsCwtNq5+m+GAUX8y6OMuVDrrhdN6jUF9E/dhlClYO
mjjUbcang4OLrT2txDbudms5fqQlm5hFTx44Z/bhrMhbCgGXnd381kkDTsmsfstF833OH/Gn3aZL
/bHqElPH6OQU0epXzR7zSCmdp65l/BN1H2apdKxvBd4kF/dIOOblGvFqdTwfza9zk7/08egGUBtZ
mBjXlS4D6n/aB4RxH1DuLMz1gdGNIA7Zv+CYGB5KdDAqXo4jI/6O3pOz6dOfnP44zs5DOTXHuSxi
wLC3sEI396d4xPURuRauCPIzuF/K/K6rbBwlMVPZ8E9gHWxzVhCHkbXwSQfoucY6QKSoXP4cW/Ge
8Q1kXgP2e8P5pJsRIlGwK9Stk0NicIYUXQKjBO95UJyWgDLuHC91Tkld+ggu+3E7i1vSS/clU3YM
Lb5zbdslwal/oOM3AJl+Mn5tjcaxvsQL3+YJ8T7Kivamn0NN2NquMZuvXZ/i7XBuEja8jLJ8wf5O
9gZWfjsMOwcnWqi6HZRbhI36wYnXb7pgkw1NFjqEIk8rQYd5DFeGqnaa9QU+CmOYZUpDFCwgnqFd
la2Tr2JC8tOJUKRoIqprbEatXvLInybZyUjhrFyuSg2guf+Q6fLN6DQAlmST6AxlpJarLdhGF6oe
sKguAwBIoT3Xq6eerj/mnur4eon2nXpKpPekuUYdGcIDxOcu2gTnhcJjVly/6RNcmkPeHWgCHESe
tKckQdnfzRWb3BqZiLMeV/LZ0G21gfj4Wal7h7gGrQx1sDown4MwtdXhiCvdNUyvTXaGEQIkXGdc
F63z1I6r6zN55RaFUBDDTbSTTCtEudbe868+GR4CTadaHIHNtKDowaJh7dt0letNpL445c2Ve+5i
B0qQpTBwrINodYo3KadU1pDRHDyutrQgtnNO7EnO37WeD/amstvED6O+Z14Gn+2hatGgs06QcWV6
Wsp7HJHj0xQeETTeA/5exvnoUTIwbA0hE2w1Y7cYs1K5UEc9hSrB9pW0TQ8KzT/cJiTMYC9vCTK7
P6pyeRa2XO+3/AljE4elsUmKLclhMcWJZO/WhKMpWje+0mJP0iuF7NdCl9icVcRmxexDAJcuK7aG
TDcVc+Qxye/UFp484QS2aaotjM5S5f8h6syaI9XVJfqLiGAeXmueXS7PfiG6bTczCCEQ8OvvKp8T
97w47N5tb3cVIOnLzJUntraIfqNidCiZ/dA53S+sTHwk9shtYZH5W0yeosSpDFoMYtgWGjrYnALd
fOFTMXIoFUxuZeY4lUtsO2FEedT0XIbDO3CkmyApsQqlSVkTfFFA80RNmceuIVS9EMheBXWAomm9
h5qopW2vFG/B1qP+5vdn/34IeWD/9//1+zU7CnkwgMgluvO2/V1b+f2QxK1kbCcOY4JNwv+PghFa
jCga95sT2eX3z3//anf/JjvKsq0vUGrtYDymXHmYd4mh1LvhrqnhDKgP4/9/9vtn8LL3kH4pNHIF
k42srJcMOPlt2k4eYsP872e/f+YJ5SwzonSLzMm2FFO5XOEaX+7ogOuL61WUu386ktojd8XCokRm
0QdtAwKnjZamq8VS9X/bJm1WYRIwbFaWuyBZGW9DrTUzOu8ywIM8j2HEo7HEGpx35lMQMflNqPEb
cvqcGFUcWVN46o/0B9kZuX9d/TWl/eONNP9IYAAZxavJ0IqVKhwiwuknL+BLB6I+SWn6MOuEOUjw
4yXYatzGe4Vr/LRsUuPJnS+VdK66n5mxpK/2TKllNDwp6Z8cs/7Gwcc3Z1gyI3DmE2ePujNXFnzh
vhO7IGlmZmwj4cj6mEqN35WrLmrGj2j2o/Vgdj07uDtyiYKxbC64YRGdCSMugkheRZJdqCHg5Ir/
bO492KrZc6rK1RgYNL4yD1ZME7YWWjySxNqr4d0wxLx15nDNPeTebjjqGBiA4mVbJzpOl+lFaqB6
TNtcqjvbf1bvXMIuO5gWZKGoSs+FVbKFGOZhkU3Jt+491p+6Xs/AjTOkptHIDyZg2GhsUfspXDFn
MsgkZdmLfXQgHjcx7ILD74d0yOkLcK1bV5oP6Y7+Htylsf/VmENyoiLppxCEBdPGfk6N9Es73lON
/wPUqbI2aXBNgI7OyGtr4Tg7g66gRVK/E03kJGUQlrZwoC3bOTynMMRZTsKloeWqw4GnjPZJudXD
XKTGipjzovBgBQcQsjfSTxhTw/FzwuqBuqEnQ9tkRO3z7BQv0rVfJ/cfpZqwPet0K/BcM2h2Zvxt
HLvtKWXf4nKggb2/JGz/2Blcs9oB8gnXk/5fMpWxGkAydzXDK+/Mi8UmDB8BD/F7vRajoJTTmVvc
C1zVMTLGaCem4IPpViwFhmRZG9eusC2iZ6wpaQ2xuponXWyLcMBimj0M5jjufZtJKxOPe0WBu25c
rpYqsMlVTqdoqCGepcvSnneDYM4GKKxbDCXrySiIfS5ydoOl5H8oSwzupFTZIA4uH+paHH6//M+f
4bCjV+z+h1nJHNNqfUBcYULS9cmM4emKnn1k0A7/XOAQa2LJhxpr0XbsHdo/q20bz6u+CfLsZO6q
CcKcgbOBpEe+TFVymGtxbch6rxVsIeTK/M8sIbS1gDgADU380nO4CUs69GT2JK32BvZt4YF07wgO
kDlJv9I0DJYAHxkdjasUXsw92n/NgvQsBiocJjZRaT18C3z8+ExN+lnNmSN9fk6C6B/VtsVqcLOn
gAV0yI1vfPn8cp77FprdSvsU/2H78xd+H0DcwEMyz0n2G133yilbFg7zlzl0ydnnI9ughu0/bqrg
1LvtnWMXZNzXhA4yuilZr+JlRYcvCQKqKeph+jDKACJKgl+SQfq6rFCxpolhy/+WrVBV2Va1Nvvm
8u7TdXjZes5gyxo+LD7iVe+l9uMQSGyzkffC4LBHQgHYrofxL/6lmlaVOjrk6QN2T/QSvKIAGNps
y3Nq6xTlxa+mYT/Z8BokRV+DyfgOARbW5YWnJly0jt2n5zfrPLZIJMTqCpXM2GvH2HvYjs9UugIP
JgmV1OD2awTZUw+0KptD/5BP2dFjwg9QuN5bxYFDD10rwgZW2nq0F4uIfmSn9WF1D4/M76PtbFk/
Uxj3hyAPxRpjH6uAhzRKyTAjEwM51oRW0ErOZKaJY0lFxGAEOwk1wUEpvfBH0GBiNn251gUCYSWt
fMnx6sMPhk3jk8tJdRU+prO7pSjbhwfbtvtce39VJF6M0N0hDLFrc7xlqPfs1U6pR5Cmo5p7msSL
lbFfyFLze/RqtqvtQj3Jwr7ivwEXxplw5qYPKS/E5ty/DyZnZX3AEQKb+8KdUS/Svtj7JNN7zjd6
nldpMP+Q332SPg/sNqag2dLf1fCRVPEP8c/X1IEKVIucAUj1HXvJPqqcaB3P4LfuTQ6PZRK9Vi1S
aIQy4tZ/bOK84MGY2YSknYrsx3eCgwkYUEXkl+P4MlHSsw0lGWQqieN75qiDFTFU46l1GZDATEwX
RO5PmWpgvJAWaPl5mAJspI+qMwEke4AYjfqBJ0WTz09GHpwRSxZTdj/6BH9dDHBmYmzz1D/GEQly
3z3lNCkTJkmYOlAUggef3Ez67SbO36YiDdvUip6uyV3AjN20vY89Mgt8pPGNaKnV6RMglz53TKyf
8ki/N9JnyjRsmP9whI8e0WOaVZ/pp8ZTDwNOCYd7axWUEX0U49WPwLLk1jpq4kcYtzcOUJL5CsMl
aLt20BzGwFZc1Ea0nKrkJtFV6HoHlH6S4Wfcjo88uEqbX5tcyYLZFMk9mz2s9LqlmTxqVLR1UBHN
HRTnWpkQIwYvqOJm7fYttRotse6EfBD86twvX/yWrLSdPiEN8bKe2Z8+zCW9ljpn/z/AxaT8gcIz
mrYxXbjV/OTQ97yg/xCXX3esx36Tec6f6l4a3/dKrYcw4hsRtQ1cA/xC7JVbjtyVwAV3T2G1I6Kl
QmtG3MiARjbRPrJ8ugosBd1n0stAAufwZzROd0AhUDO5MRzAhZdT+j2PXLBe/a69p24ePlvIkGua
fRZeBXXByeXfoDBBMjTJujKNn8GxEPxKrijCRtc6LP422/j+E3uXk0AE9XwCyuzV/t3IodEGmoep
nK/ccsxdNPNd6fHO9+qTknrW06Tfunb/rgr/iwZZCvHaKVy34Cq5kghhR5KpFqzjwzQ52zJXhMI7
wVYKBDZr4a1OTNY1GrDjKfwCYMc0mlwDFsHPDKwA4xDOkjCiKSH1Ma6KU4ItEKamjZrKqiaYXqyd
HNNNEvwrIg7WZr+J1PCQMYVqO8c6pIhjU0aiL2r6eEtx6KeLjfZA0G/XjO6R0nJrQeQp30HQYzUf
xy9iBA+x3ttx8DQF9TfFPYgZClY7NQEoFNVC2j0JyJTcJJALXvjhGvUzxfTFKpPhvLKMgFmrNe8s
drFUFfLdOWu5SR9iQeyMENRLZDMknQZ/ByG+WmSQdVasJ7S1dB+ZKd/vb1IjaTAMaZwdI3ddTV6z
nkP7hC0otj48ilTwh3g0JbwGrvWlkWj1HRPJgQxae0ksICyPTgUq0xp1e7Cos/p9rEjqP5aqiN+Y
AvYrw2z/JrX3M9tfuZH8Y+3+43uAg5ggW1P+wFV9Situ7rIYbmF59W3crVPRGcikZHD85OAn9j/T
e/RG/ABSJsEyvkZzcMvRePHEGI9wa7me6nETFzQQ2vm16qYH167pZ5FYIpjutKhUaBrMvXCxgHgd
kp1lWxtlVM+hMLYgPf8EITVKIkKc7f0bcClev3ABA5ZHP9eSKMb3Zi4+qXf4RlNnRBCdOkHq6C/5
XPAur8P9wOEuKbKaIow4HCTY6OfsXko2n27Utuw8EWGNXWy1yXo0J3dj6viSe1wtFJFyoWuUd59Z
NHA1nkS1ape1jOH7KGc+hcl9V2fuzCp/NRzhHovY3JLs4+1pefAETfxUpNWDyvCSoT6Y961SCT8L
P8lsgQIIhwS1QuT0iFne2c8qj34Y41Q4YBTUA42Qq/vxxh+Joolng0Tccu7YA2o1bUeUEshhEIUE
pOFMps+5bR5kIS+eGh6JZmxl73N2sA4j90giyepEoZPsBl09z5rlORiqf8wRXjWIfrY8PwJQL8am
8c9kBGtd3Vn3bM0AyKKTFIhAYyqwZ/BkAA3AbRqyo5PFeIynzyn3PzO/fdeV/Bx0B9Bq4gUqYuIk
qRPschk/tkz50jz4KSktha/E7rq0Px2cJfdGq5ex4/g+RFsDVX3D1GeX+vx0TAy3UV/SoH0LZLnp
DRSsnPFpFKpD2fAdjtmzx/vOBiDCQSWPNEPelCwP7pisgwaJakhYW6mJvrUM5RjxWRwV6k2gIajG
cf3Xram1Dsxunbf2te3ZPZG2e244j7de4IIOLF60Ue8AH35yiw47klTTZD7KOmvZ10Vf0b1UIuhJ
usyXErzhQtQq3hmJgnlb/QtSzH75xnfFQx3KdUNpp+s2GCJcYjQbgko7q9M4GCwmKF4cf1k8/Doz
/JJzTGSNFF7HWMimP32Z5+O/rM9fyoLXi2qgh6nK/qI7XAHOHpIaRr2e10wZGR0F2Qtw6BhlW19M
Bjb31ypJnROOELgpPub+Y0rgFHYHL11VbKMp1As7YSsxti92QWq77adtjyFw5c3lN3wcZnSG2EFz
AegevTtx+hkm1V/Psh60YN+VknIeGQpRlbRUfrq9v5SWhEqddN06jCnjEf1KuXchYkpe3IjFk01o
E8Vb2fKvYdB9dDBxMXF7RW3v8PBhx06al1kXaDa48XjnNh2TzgbHXouEC8w0jkifO0PwKHznoGgq
ZLexFK29MfEG0HV5ypk/U1/YPv3ehdQQs5/Pmfqb9pvCcFn03VE3/Vp51nsblcaDxDTZGponnf84
p+lLl0dns0T/oyQBZHXcHF0kOXyzqiDFzaCsq8u1NyMyTIB1CX8cpxyaECc7jvtqxJZF0HysqXs3
20/ZeQ76r6Ye3bvMIzaTbjQ+fHfEmuXl8JgLKma9YGLg304HXNHTocvDDi+k9W+uJeUwZQrFTTji
+Pshq3umIj1TLFxEKSOCGrXbRohQY4gLvwld8MT3qqdW1EtX2hcsoDAjdZcd/cHKjmKIsyNNPuRa
/ZYEodEe2HNx8fx++juBIn21YCNNGsx3IfJ3+Z2twsHWVBSv2i3lzF6WnDzlGcfE57MhZydiJWLP
JtLYetO4d2qT5xQV5dGBDSctHQNTk5lnMp15CVGnAC/L75RMcXsjf/Hh90ubGqwFLQvZ2u/zEOui
H8CArlijdV7T5oJFPvcKPgzxiNuOsnR9/zNblqj/v5/+/h03dwIaaNjQsQcBS1jfL6y+Ag+KH/r3
g6iIqyziuxP89+uMghwTuEOZO4D87k6XlF6NJbUO62mIimOW5iwfv5+qqryxPJMG9HDx4/3BvP87
hUti4H5Vdc1jgkahHZ7ZT0qoh5MNC2vyBnGLbIr9xtRYByr5UwVVfPn9INQYQy7wWhqo9augG1qO
Ji8VhjIC0e7NkcgZfb+vVdkcuUnZ3NLlDCuVL9lPntKutPed0sZRGsnKofPuEkkwDLM30W8LgPs0
Wj7+Q3jOwayvQqm/E9K8HfbNgexS/pSKctPaKdmEbmo2uJkzvBbyu+rNV9PFNBj9wcVJYweiOJZK
aFHKjA7B/d2laRHGPA8JbRILc797uLFc5dNmlnb9kTvVFutN8BmlwgZ5FX45VHbjjgwYSrkVOf5m
0w4gxgQBLYHathpTO+FMErxaENBwCXKKD5KYMWWqaGiqqSAMuuASts6yTYo7Pq52N73g/bXHu2ZW
muKg54i90O+nvhfegRnlujfjave/v2Ld/16Av2eh2ZBzd85fZqQA9o+fSQwCKelCC+OK3qleWOem
w8OQ9tJZ/77N8QwzP2t4aDpNAW2fi9/N7kX3I4pv7mMOo6q8pnGRZjdPXKtklkxOmBwzC/MxKq6N
ltcgINqz0V2Lcz+T9/1TcZBOlj7Z8CBISb97Q6+pvCi+koRZ2yQhPIV4P4jG3I8eYAWpNlojremL
NT04JZSAWA64GYI8OiRsLzMdc3DOsxsZz3VaRtPWp5xxGdQ1TY3k5yhwBwPocJwya/rAoPg7WVvv
iiA885abO8q3l6mANurYpdrYo0fLJvvcAylQgFe8KJIXIMCOSP7pyKyMciaLg542s+5aipitox9D
gJy59YNeXhrb5JoKKZiFQc5wnSe4iOfkPCOHHYNGgcCfOwC800lyaN7TnbSYIGszwvEDkqTJW1A0
8ZuemnfTRshKFNg51zLmHdJ4ixGG/GSSS3+rw21SNs5TobCwVWwAFhgpdwGv9qNX4RYw2/ZqxOMH
KEBdtc1Bt170SCTtO+pEcTDYyTSCwyaGXkHj4KOVMAtoTZls8W6aB49pg+nfKa2jiNaewaAPKVZu
zKgguEfTCOPiMwBo4iXJuJPawuTsAktuyWTAG87exqx+LEafOqj6NRsRAZ2c2mmcoze25Abw18zb
mKMatlrQJWNhKI+SvVUVf3vO5qvRN4ktqnvqXnjinBkTD0amgDuoY8AJJEe5lkZRpxpvc+y5517p
cA8mivukqoKjG1jVqp++g9Rt3/rMnPddK9dlgXeJ6Jp64axiH8Ggj/cZnHqJWKDBNTxPof0p7+AL
zIvqVtEtU7ju/FzdP+DL29t+EzMsHOHwp2b+it/s1DSELilPPTuhNg5IzcaqrKUmUhdlD4x8rtBb
4lvkX13848fRIJVe6jLbeBA8sMRicp6Ub2yRZnjUOBOUVPyooor9beeSrtRifA/9mKQ5Vw0+fLqu
yQ8nXF+MfCtTfNHwCipmK6vU+ucCUKMLmu8wfHNJx7EHRxPOgt2pnQEDcuELLDeaC/e5ctwLEJJw
z6H1ENLVJEzH/VK58zUhI5EzGK85dQenop+eWkCWx54TO25af18W9ivnkGTZwezbulE+PZIPeWuL
AajI1Hg8e31GWFMC804TxLDMML9FbJF+CQWsle9RRTa18DklBp3zHM/GY0MJ8yKZCsXjEdEH/OnJ
TLECRF0EFbf1v22svlwnZCmzaDNkif4ws/REPK47j9mhmgrn5JWGhN0YEWjz4sfYsOZj5/OUmIdn
FY7T+9xFZy2q/MiTYjHOITxjH/7CaLbd1fI5M3jSBUxYZ2i3pjRfG9Nez8IMSbbP7E4trGScP5jS
zDj92DZmF8wA4OMc51Q2dwtRmh56Odxwcf3Q3yBPTUg6zqjp/zWPhNtzChMq8MfA+pbC7WrSwJPx
lNXzQxxwb0H0v3G2pokzdkmZmiTPWUubRT+G2d69xyTCVgYns+OWaCigWbYN17ke/C9v8ovzQMLS
GenILIkcX8Nu4NikSKXL+NMQdnGdE8yUhY1m4piMCNIIP0jLMNOY7rn5CpsnXgP09WY4TbnzIEfQ
D7UNL5s6pR0qffFq+8FnLjkoj5l/1miX/M5QCo3BLXZ19p0ncECG7ovTRrL2sCNu0uQtbyTkI5Uh
3pRV8dzO+ZG0OROKAGpey9uz43xoblE6KK1CB7gU3n4G3/oKN5I1NsH46yrhvzU9InnrdM0Sjyyh
h74Yb26WUCvKaHtlYAZbuLHxNvVMqPAzo47RaFfSoUtEGZt+yj9nJXoXW5roTyNmrrrqYzoRHUKz
HKkeosY/VSnxTcMObDJWo32i3IJteEh0JUzJyysvcRdC4rw3QgQdL7hDDTv+6YQMoOKU35kXmEfb
c52N1P03CLDsItWYXTwGIqmW7FGT6YLD0QfYOuOz78dDxW2OvdwJmAaMSCAAKvCCq3U++6wp5rlo
DArHPZClwmpoYfMMiBeALgZDhScfy+JiqHW1FiZV4ORjGF8D81Uij9bBfXIn8Q/RUMrW2KFTxsq8
ft0N2rrqeku5rVz9fpCT/WBScbYx79WZDTgdHr7hVy96640eYQ5KIVgRr/+igflQzkiFqlPpeqrP
pCPoRLR6/3vwm3Ms8xXxiOr0+/5SKiRWBPXBi0Yu81r6TvoAYtfExHzFRc6t5L1i6nmRyYcXhOm6
ItOxrHLjrapjYxt32TZrHFznicgWQWwOG2xsBWVukbMOyvhv2z0nQGp2mI75R8HzWbWW+89kjnNw
bHD1mHAdSjNGZ0PQ79wNXnqy2wnkY09pDY7JXT+DL5M9zs+uLNg3imjVegiveIENHHz1zi1sqFoC
AUUyDNCOHTwRf3lKawsqkKejbR3kOQ9eshu9PbzVVmO/BAzLyYe4GhrR6ncZcSOXdc81jCWzeVLG
oyNuGKBwF8rCO5g93k3Ic/Zat6a18VLhbJtMpUtKOIKlUdKoMWcTTtxaPxcxYXHpaO89ystHaLze
Jte1s27apt1lEmWUFuki9/w/aJj9WmbhyodEIRwq6h0O/xMx3FXQwO03ManWUf1kl4RQ+tz3n3vu
XGb4OEsra1pnMxpURL0y2vi8NdgRIOFaDxHktINRaEDRvH123sEh6Ce0QE62vU+VnhX8QS16qmF5
JfMfF6Vl3Ua52rn8gxigpzdwrdPCRWlYkeZ2Di4ItyV3YHco6j66ejwM6Gvqjqk5fOoiexxU2MFz
kNVpVkTNDIazJFoMfKEdzeceIuvGid9U3o8k0zhh5lN0Nad4j3pN4SVWgp0bmwh12pK7EIMs4XK8
rIBOiL0QSApiFuK2uP8ojR9/DIMDiiAU2dA+qj4U2E2r26xHOrVNbB6xdnF8S8lBmTh5ruLkNt7x
xk0eL8mjMuhgOrGLCPNnLDa4LtrkI44BLg823bTTBF+LwXugGGkHXQSYKBf7lLkau2tzZzFsXdkA
PbhqCgxOgKFWblzSvZCpcY9mbTwWLqQemNaHzvrbCFP8s23xUcTtG4Zv40m37nOKUezH0dWmcpVa
VYzzz64uvqI4918Lk+C+V039pcwzkFC8aAvy49bWYqZzS8OZzXrXZN9++Zi0Rf8zzCT39X1N7rro
ZnTsV3Qrw6OZC38jGVEt+e5/3LTyFDn3usQ6IF4+khWfmzzdF3V+JS22cfoguDoq/PAZMhGv9By4
I0lx9dCFcxDhgJQbqm6i3DuDlNKrCjcAu2PtXh3/mrMofei2LlCamVCye0WQoM57Q3BmOViRQJHF
VJsX5XLgxd8MmneBXaB79RB90ZE6i+vF/vER/1ZqwHjBydmhEQAXj23N0FbTt3kAHdZIFe06VX1X
TMjhS0B5bZ0qWWZtFS3xUoxsonq4FDr23k2L9SaJXEbKQTMdZSj+UXTlrZsAnFqI+ocWZV/TUNHC
WZebbpL2+nfVFWOxNkLrH/Bdnj7hgSHFB06egiB5hotFGQc28BAD7PqtSvDmCKJltBJV5rqe9FVO
dXCAQBxsECct9mHjLSeStPp9IPuN+RB2XraZNTSKARbiChslO6WaR5tofuZSGqsGOlbGA3dQ43CY
TRI5ou0f4piHj0hYLNI5f+VANJxkROyqJjQKBcRZjbN6hhBbE4tWTHMKTDqMDXC8elh/7XGG0EBd
gqmGDWMzwq91hvPOxZZlxoG190wH+K8KX+Pos+g5VLC3Tfc49RmTca10ncpRRVkmsqjMtuB16nN6
CzVSHTEduW+il86r4j1TBFqy58a6xamXHae7td8CTn9WfyoNACPOo6XnUchLXAJgkKefu8pj42k0
8qUR6ZFWuQAbLJ5hIxyh49dWfQVnS2AU+zyrkhtt/UIH17iZH4wJCa3BTZLLvnzKpiFE/UxvWSTV
GXTRSz0OwC7t/oZ2RS9bjFUmKSglIwX2FhZGfeWVoXD8joqcFA3SQcmXNvIEcsK+7zx/PYZ7POAN
OT1B7EthLYpJ591f0XvlunexEqtfsWpTc2ChQylf3GcVvvvk6+4e6cq2uUWeQXjA5XsY/oeioREy
aXxjbzOnXAwjfDWQ/B+TMcVErsfjlDrjteYnFIQ+MRql1j5pjP3sTv06Enb30Xq3GBbRY1Yjb3Sj
/A50nRy7msMZw4G0ZV0Wto07IZRiZ9V6Y5cmG8m++JKA9Y9xljLBydk41xW2ww7b3xLuG/SavtJk
Qs1/bW6at4JaTZzQD4FrhKeqmXhPyP3CkKgI/za3uW9/csUVQYaj+qlFwoySXl/fnRwudoYjVTFj
PzctjOtkHTfYfw+mYzdb26QhRDUXYbjTjaIG6lLzcZcznIS8+dQ06GpJILNTXWAi8CxxC+27x1zd
Udoo9cSTUbW64lI71r++nSG4O7ScIXyQMKm5j8SIn2tIR3Pv5eYPcUGo2ZF+1DjP4k7EG6eadnmQ
wPyMWIZFMAY7EzPwwpeWfFQhfuTGauvlnMxi2VKpsNMm4XpcTS56WMd2M69mCnYU7wx7gjzObhDA
noTphmu3wIk5D+BggFtvYEVuO+VCHgPOn8bIjjQI0sOWCNLjGN5WUw/Ln5NdzDcxr68C2N8wCmuy
Pw/IDGROMafjec6ODWvq3hePRSusLbcH7oqm5U6Zu5+SodzKvVdLxMVpoKdi02RFsW5t99zkNNCp
pCJRgmZG5XaIL3WZmpqUOg/aRjU7B/r04JBzIZkFYqW3v6JxFDgl51fHKDGcR0wJewNHAKkGCly0
662QB/F6pzbkv/qTGl9uudjY+011NavOY24VbIW1V3CXHB2IdWJgPW7mU19R7z10cjMVKWf/YFrB
5ktPiRc/qdFu91TFXMYCiqmeCf43Kkz3zFtIPJAwX/RTGz/MIvFw+mYQv3psXmzMlg01wHHcJ3h8
EW4uvu9aK2FQNFwX5onJgU0vkOXTLTsexNCLjQdwfDH5ob2xHId+JUGLAL7MiZm8xVxsrDap/OQ0
Q1XEuNN6OmlBDrWSjKZajP0cACq2CYfxfo5j2dZdXJ6grJlrhQPS6juLLKHz2Y5Gc4xH3ksHoO/e
teo/lAEOZ7LZ/bkQjbNE5iLTZrrDKcOCcxqL7OLAM9/9fhU12xrj2zEOOPDDjCPlxECrQ7Hu8QCP
qtvrOQ95t8ikR108bVTRyvu3xuvAjy3KSvp5NQmXCWuUwisF3XqqwuxqA6DauOGM/A4O9eJkSbJK
k0nuwL49pHb4Ru9Fee7t6EJcSZx8cGrMlCx3bfsup6+2PNvpH83N8qi0+4Rf52EcpxeAa/mlAV8W
q/w+MXkV1Vw814WRXo16XPt2WZxE2j3NZTk+DvfVtEiPxfQbKcxBovmcb8cpWnd15N7cQR9DiZd7
yud9W4MWiJGUd4BxOYik2drpWDILUliGkuRSdPvZGFFw9GWgYNAGLk+/qDgVeUBevbX2eSGA6FtQ
6wOzXM1OSH+hg8enV8Z6mjid2Jb/JU1m32S48o3DAr2MkR83pYPHM/In5+hP1rmgg+Do9Kc6teCA
YaVJMwLnVmpiQvM5lJcpecCh4xRaTNjMhPxB/wQZ3HTB2hqyjrSlg+oZe5tIN4RHJdg5lEqhqAe0
Of8PVHKthSDwnenQekwNBGbezXM0iA3ZfpCg8laWeksxjUOgbV05NZXqE4epOsAtpCwofn05nSoD
pU5oX2xGT9xUq62N7dPjSGNViQ/U3GcRo7cM8uek6AfJw/IWNPM6HYj+eXn8N53N7uLIHspBOZzz
gfNYniXnzGneE6YV/H8zuR6cnArY3iaXCs4q82y9KWgaWSiiGpi5g+xquo15NgJkkdmEK4vU4wHh
U2m5gQRF63es6TJJcaX0NSj7aEDVLZEzqecJTujO5tYoiEsH9UiOCp/yY2mS+BxjjZoEWgxiImIy
oDLwyn/S1to6lWqPjs8GrPB8Y+VGbISa0AGJRVpurdBEF42jxJGR+wUugLmlF4uSlrhLKP8kcl9m
dxM2B5RjM4FjHVrvIDXOPX+GDkpXJQYkn+S8pLwNKNapzYbpNLP7Q9u6C/A27mW78peTDKsNi5v7
nt8y2ddrw+WgVanIBYDKvrKZOMymTIuwS6EY1LzqB2pR6CrXdEPkEedovKTsrcgCdtRdPnYQJmmP
ktaKE/GLKAyKX5wp2mT5yxiq7qGz5EJ4CYjgoUc4h97NcJSBhyxe6hYXoa/IneOdXsnRwUJel916
9gJNUrg2t/NUvvax+wUeDy2WhE5oIa9UHrK1SZNTrXjapdJy9j0GZJxDWfnYm/J1ttRH6XDoQR0J
cwouc3/fhTr+iLQXIjjI7EJ/EaXeifVg39tzFUHxT78iZxw0/AfwKRUy0OTcAdMPKULEg4urn2Yb
+WhTAA/Brc3WNbVyLDb0HB2pVpiPRdbme88OCX13HwWL+C6cC/MCw3K+BAhU9pDE2wyXlFjQ60JG
ep55kGdGevKr6mUgvwdStMlOTuSUx8F7RFUE03v/gB7i/uczNFEqc9Hy3IM2g37ls2PEBRXDPQj7
XRiw5qUD/uDKx6uctkG/y8r2MapoWgiU+GcmQ0oTlq0BWgCCTT2DzGQHCSX2ivFMsHmFats8mwIJ
pSn/VdE8QdaVIWmYisuM/SM3UAtwCw4rfiijWWSSfeoox31UdNbVDiDi3X9UXG0Y+5bUMiWfftZ+
ySmLNy0FK4zU4nDtLT3bMM5DH2SwQ512y2l9NcRGd6hm0CxFFyZbz5rfQKQkp2quLxXjxt3cEcaw
7h8CrM8rlKdm2aVefvz9EJjRt24TE20j1gcE+nkneYWScBgP/Br7eppXicumLqV1uSnE2/+RdybL
kSPZFf0VWa+FFiZ3AIvWIuaZDCbnDYxJMuGY5/HrdcAqKatSrZJprQ2MDE7BCAD+/L17zy1CH9yj
Fm6BOtmbYggdsCbMwXqbrSf5HN5U3cXjjTt4zHh8ekx+DcIiaPGlIXImhQP/mSHrLelV3yM9ekUV
Qu+DZl4XimE15H6/cHt3NUk6nyEzLJWV5VIOgqm4WCWNVW20CcAL7OgoxLtZBhq2XZQPi7mIk7b9
pkBu9knyWPS2t9Jd1Jp2jzG9ROmkSzy7QyPo33H7gaRvYYBs+r7cCHvdT+17VFfYl/JtGeAXFW36
SPMd1UiODCCFV76oPBRU+oRQRyMizAGDAT5wWQTbYgCTwt5iZxoOI8dAHmpFkV/EvDq5/p747M6i
fqEzEmI/2Z4chQi0wAczMf5UOgpJf3BeKxuCndA0fKYvWqyn21aXm9JyK+4hc7KI5eWc/+alCLtz
7VuQgpNH26q4rs3+pXRxxxY2/m5kKhSxUb3gjvx9dJG5xwl9BP4S2WgvJdpxYllEsZg841uFRgaK
q3NoRuOFs0iseXpbMr0+w7piACrLV79DvMt9AK50QWyPKtaJ/S6C8CGJ3GHt7HNJ0zzteEOUvLf7
DKyvDZzJF5Liw9/lufPqezYu5ULda45+T98Ji3QNPSNAidKWzp0Gn5NV3MfbMwCyvpkQGbFdAXsy
6z/FWtHTQKJ0yWZzUeNUsCbKYDFWPRUmt7gwARhkk5Ei3YyBrqYOYYihDGDUskSYTxIaeiUYGb7L
3DEN+mOjbmPwqq33NHoYmAJsxItWUnUO2l0EDf3OZl9LDiA2loCQvthyHom5AwwRPiJXnxb2aN8C
MrvFQrIFdvPsjdmxjpHG6knzUBbOK0j6Zdlo7tJ1GFRbLvuyFv0twZdajXs3CjE6gyBhTIfjGGX1
m6G13AamnpiWckIEg38+NK6BXqHkAV41uDqKQ0+tI/MDwxhqwBASEJOIE/enmyTxOSX0nqyXuFpK
u9natvlQpVSZ2XEyQxt7nsUKPwPcg2pbjsVVCIQVeVrstRYlFTyCxQQzGORPAzOMzrNZo7CnzrnP
5A7ixttgDPh1GjrVbvnS5gaqIkTwVtv7a/KtZo1Lct9o/pNMiieS11+qLLrzdWz62PKYSgagABom
qpFIVgkwCvYlgA605z4xf8xqFCN5d5JG3/QEFxZRcB4BTu4aJOnWYAOcrYN1XsuzKeN8F+X6YeiD
9yS23uoUc1AcRCetiS5ZL79hiEWRkvZPiGZ2DIwfiSD8FsOnJfdq68bUU07hsKUq4Xq46sEdgIn0
FUY/c56dSqhC0cvQuNGqJq1uHNh2Vpmvk53KTJjN9lPdOAEABuNQxu5Digwi0vGLGFO9pNpxlgrB
+2aYyhem53dVPmzjmJzMzEWUFxCDqfcUsvYsT/cwXdQAkRhgozEtf1RF/jZ6/VaW7AhGQ39y6LCg
LdOnZgdVyt8F3BYThXZEGcGymWAjpZB5bO+H00Q08AxQ/O2ADmpgTBBG9ckq1UYIUDWB7d5icwuW
RgoTu4Gb4isC0cc6foir2l1WiunJlNSnUbDL8SxTR+J7k0XmWYUM7uPQ3LkR+LM8QFyHRMNeewF+
khCjEWLC4rWRw66szWGVJ9VNChDOy0PmLjTI1v5dIJtxlxbhfQbbiZ0/SkKvHHkjYClhxxN01J0Y
ZINT9dVWE+gdUvrO60bkb44SdNKWpA8UjsPcIoJzNZEfuHCubopWPWmxPqeATNhRsjsT0TorUP4F
JndRbfzsB2JCSPWEhNcRNlqnW7dMV12I7I6s9IVPk4C61FsPeeRcseSuh8YkBqKLk5Ptz1i6Kb+v
E1aJQX3WozYc7JqFX1d4A/HVYqXnxQi8hn80IQi3wrbScW8mhmCDEHZdpOk303LLa62H9EIqcnQV
Q3Mte2vErZ5r/ZPByZMI+o3YDT/JSNtFPZ2K1ppLik+yNenxgoG1gpw7MDqWmqEw0M+SO+62Nspy
oZcS1aTVHq3AvE8M7w5aGG8IrUHQaeLk67W7MYoxWfHCDDCG9YEsr3leaRjGY1QrTHTMsBkYmAbI
UdkYpG34xidQd6bQORnBUlvQep1ctuPxfa+jne4r96EQt25hv9Cu89fpxGsZmFT/E0EFxhjfDA6W
5FHDHz8ZMKcjGolsW+uJMz7OEPLo3GIN+4KEuWwJHmSleI9L3if6ZZc4i0s2+lkEznjdSQou+hEP
ukeBH6X+Y062B8LK6ur65h3OGcTdEh6L6G8YR77EVTLCiQcNVgYfXUDD0R05WRs8CWX7OXmLqoTI
pNX6tBZMQQmWKJa6QmFddOl3pEhcFINxjQhxybtiH0w4nGiX2Yd6Pnx9NKH4wdGpvUS2I9bO7GiM
ZrslNW91IOcLIdvXh4AA+fDnl74+cr9ckF8HqrChmHUdERxQf4aBfn2U9cbvH3099sun/+xbfj72
9c1oLLLDzx/75THSf2DoTJmxJH0RT8MsXvt5CAPzj59+feHrsfjPX/j5fXFYzY7h+dekXx/+/NJf
/9pf/vwvP/Z//LVfT+8PP/PziUeOUL8/v59/8bcHf/mTP3/m5z/7P37Lb7/h6xv/x+/55f//+Vu/
vuCGol4nqv7AnvY5eIO/HkW47pGE7qp0YBqYwn8nBWQZWdWTm1T5ph3HatmY0lyN+vrrFPs6iAo4
wTQ3/Mf0g57YsGvSetdbeX9okjcurxx7JqgVk9zTg9/iPS6JSC0H65GMxuaQ1coiP1y7g8jxWRCR
u6lziqSW2OrVwDx8SQw6KMEq4+bnwfELi/zw8xAmXb+cXIXhQI+3BZqtXU17hmqXxOEC8knrJdvE
SjauDr0F/KFPieVcKjP+pg3WuBF9xVqTZnLbVpW9TZ4H27F3Qukr1ZnJFu3+uQvb8tD38dXDjQ6C
A5WdPdvY9SzNdmEKKGAwnlkC0k0WaUg+6wCA5de9Ts7NVBAgVcpAAyPmwcZ6tKcPxMYVN7s2H4Ty
W4aUMqVD6zcHf7oGmrIAuaHP01+/Lp5JiN8vUDhN9Fx0Dd9SBVyKUgGb4zRbIVF2EJL19aFlQDEQ
uKDdtvkeFj4WYUdHNag8lqGIIOqyxeY4klbEOP+RcTDNzhjZBTgWr2CL5RZoynQo9X0KzGV4Ca0G
iVMcbfxMVIuQ7lVhkDKoPU4YQ5Y062/bFvZWU+CO6KItXBvevTadqUyUssBZWBK7U2r0B8Vdl/0B
4SvaFL2VKGvmXcgpZC+3NrQYIvq5b9t2SxZfirFnH+v+zifaaNGEk33qj7IIsYR4Afuj9NgDXD3E
c+nngFxZoQJmbGKwP2MNzlKkqoDCGJ+q4b5Jc7SDmtkviaQ4Gy9+F7wJfMjI8913J0iWiV3UcyAw
0y9fuKvCVClKy+6Gk7Fb2eBy46oXJ9toH4NhNnnSp9671vBjmIMOG/nDRaTMGDE6+CJi86Cp70ln
PxhD9ErL9xUfC5tuJg1x39CMhya6GPWSOy7cGQYM4TJoUAzVhnFrkV1iyHBX6N2dNManSQ4fSs+f
IrCeUcfiOpclIEIfSyjdZjLtUttF1Jl1T3EanaI4u+RTeU/f3ToBMTgHbbdCdRWtUpPpvh5lqJTQ
FAOQATJC4yra18ckC9Ra4lZdZmT0RMJjwJmJd7MHztW5bI3ZwR2dbIOqawQPMDCbEr176OOYPVYw
5mvL9S4+oMxFmbP1iswnqfnJKkYSstSsAQ13d2VjgVXFLPZ6bD70moFSpc5uBb7IUjmfPs3HuEjG
RYE/ah32/W6KoMMitwTfkopvFXkO28LkrtJr60Sm16qndu1avE6M4He43XBz+s1aq6w3DbgeHbc7
GVU3Rt+pb9EnQTpPphbhBuzqb64N6tSP0dJgWospATr3QYxhw5vvfeYWlKvyATHPIdaNp9yk/sV1
8gaOlQSEsnuJdC5vieAT3AOidA8zIDEwiPEhfzkgkugyXSLKlnk+JNcSbMVSd4NHApb1da2rbS1Q
xoIkklSPamPWNUO0hCcc+PaBRs4pbvIPi2pD0eEV9sqkFsEzc2h0QZey5eaM8XUrCt5xbKoTtPll
SFhc3oUA3IJbGTeAZsZjULyn3IBInxuJk2/6Qzqgcg/C4SJDWvIuNdWaPsbKrgZFk3wIaZhYJC+A
CRunc1RQUTugioqBZxJYRITjAoGKEr+MvCXLBLmFa+gXo/BORZVucrJORo8dChdFsDW1Gs1nfFPL
US7Z41w8kWlAFDp76SO6Y0LTM3bpvuuuneyNznmKR3VV6k3K8IYGzKKmmkYgue5J+DFUBlxn2Oet
vfdD8xr5yqJwcG+SjLQBVdnLoS5uqLYOHv5tttrZQzkOrwMcXHTd9iFGhA9Zi8hCI3wKNH9pNzSA
9bq+NFW0zvXmvVJMThpOEKo+QNK1kUCbcZuTNQ5PdZmSeeyBM2HGmwBMpPMKvgjLZmq+TZOf7VLU
gQtzdn/bifGpZ1Czqbena556L9Nc7nZs5VfEEJ08hYIjAcKqu6fK/PBt76kAZXdj6sU5Rjyy0JWx
9UiL4y1PlthPdrBQ4/00qscmBJg1FC+uwHXVk8vFypFuJhG/omvUAP2MZ+7YaUvBiinp2HrWSzhN
0xLUbd29FAFBhCzjSJCC99YEMcfu6qkNJYKQbdcQa2BD0V642cRU5zLGSIjB9LEo2reOat7quZ9e
jek7o5Tvbm790GWBfXfuX6rYOWCA3KlMPpXd+OjV4iRnZXVRYxzIzeJ9mgjAqfAN4FHYGXnWbrqx
hMSRGItEzrfLnMAFcoIBXIeEW0gnxf8wrRFAsMkrs+tAoAI682MqrCfpI9Qz7JJJfvlk5A0ZE3oJ
0sb3j8J9bCP73hptBXSwvRMMY4Fnyw/PnmHBGHi9Pmb3YkRv4EXTHRM9Zv76mTyj1VCiyDYm28L/
SHFQBORaI22tuZhYNq9h5R13dVdkV+Wyx2oGOsbdxPQmS0gymaIbHLgBZgbnYHXBpXHjbdCGq6Zg
ql95YFHleJPqijAIkqSR8fyIlcLnxSk3ZD4EhTmoiDZZmfoAkESWzDKru0A0JvA4tiVmpQ4lOmGs
1cm2qn2wrC1UR8z1MCN7Z2EHzmeuCIQwsaqMYTVu6/K9DtkcsVhectdJ8ACrjUqHBwz44FYTEB2R
/6MdbLFjPLkrq/Bod+4PqLLurjW6feWrzcg8iHnRVzfaShd/DG+9/S3Fq/4KLn3Pi5H0SNX88um/
/7+MuvXIZ/23/wx0nUNuf0+Vvbyln//4G8CIpg3ekj9mzRrzj/yWNqvJv8Ncka4npXSIZbXlf8XN
apbxd9MxLBvkuWXajk761+9xs7b5d8MWcv6KNMmpNQkOq/O2Uf/4m6X/XbfAw/EVYZuEIbl/+8/n
9qf3MPjMf//8X7I2vSU4vqn/8TdjThj7GdiG/o4gXFN3TdPzLE8av+Yt94xkJ5s78DJAXbRvi4/B
qmCFT/ZNbTaS/qx37yqyfZy2vqD/La5+3op9i/Wuq4v7LMBCY8h8L9162BSScf0fXst/8vxs8evz
sw3Ekronhe7wLI05K/f97S7Mgvm/+dceFE2GhheS0yDniyiq5iAbmB3HpjUZFIAY2SjP3XUVwgOy
HqJrBXAYa0N4LYrGPDiA62Qa5g8l63llxO1SlvhKTa+9j12TVFQ3LW9Etp8CkhGnmlxXNxsv0qve
ypy8FD8K1D6tbBzwlA0bAo3slZ6V2BbL8E0fjQGBSRI80k65BhaMF3hWOVh84y2Qpb33rCm47XrL
ulSZM1N176ywT/+3l2h+Cf70FqI6QLrBKWY4wjYM+eeXqJRj7pBfObLVMwxs2bF7/DoksnGPZZ+3
e0DWKFdqJuZU3MmTLmlQCrMvmQ4zZIb050JnpjAKDChNo6GtDJjax4ECFICTdiUN7bkGQXKMW9O/
Olp7M4Hgu8+lcQnQ52zrISCctyj8M3wtiegbKGvlqfEExGLlmmqLudV96nkWaEYt5xglvYNKD5xG
qwihsVxyaSxLX2kBStpRaHL51yeRM78Cv7xCpqd7FlF5pjAt8UvMXjmOdYqLtF+iYVPD0O7pAemg
mPr+DqAk1rXGWoE5io5wjEntKibVY5pp5EqjjXS02z46elZDirC4FIMdb4yWGsSPh+CcVBKuqh2f
ZVMnZ5War0k0mNuvhxoUNsytsd3nYtCvuO7jVWJrxWYqPf06zIdUAK8yer3aTV4BgNHu2KfOtLEo
kD/GpL5FYFxcq0k/9VNQHJEa578dUDz9/qn0CxqWhs1gILYv1SSsix7lIbhZkilB/5wRAOZnzYcx
Tiavt2ks+s5uPpcgwtnYKZ4PXjFjN+jFcCKkYN+5Yb3v5s++HgpVMJyKNowOyknWVh8TX5CNzbEh
jPjo0nn2oxFhWGBfCsdn5pXDbfzrt8/kDvnnt09iisCJ4BokcDvMUP98gmuxVydcvsOydNFDmbmZ
kDPs3PKyjAuvtaptoDOnyrGkPCBvxYWMSf0ehsimVHRpwfkGm2qoxLekp1/RNO5dOSU5nrfxkmRW
dMKZGl9qUn4W7iXpuvKxGMmEiqHpnjMTCL4VTOy4M7c/Fzb8jL/+51xyw3/551jjWRgs8h/nf/GX
GxwlCQLVJiLppO+/257q10OmGODaY7gPAi4phjudMYhvivm5PWaPbDXDqyb9dxW65UHXfAiV80NT
52gYXltr+/XY1yGVzCjgCgUrf9S3iWaFj35NLlcXxTYe6hjXf53LjUbRHttYKexO4MGYD0437gut
6y59Oox3bd7JQ2nO+I75i4q6/c5yEDc0rABbnEsS/MnsFNRvSSbTVo0HAO/r06+DQ9N9kzsuCPZy
1C6Ey5E7LS35Jj1xixhGPZh20W0zC5xuQgyo5rnhizvGL4bfl1fdaPNbw8Ik5ZONbUuNRnRF5h6n
jMcfKegfZ/lDkicRkR6Wuc9mUD8xC7huMOwe0fPgR2W1IkKmvZOZaTMOBiAcSPPQiiC/trg4HgsF
OtDIxF1vFx9//RaLf/IWS8uWJqcv768j56//YQ1zvVCGuj8hv3EFQ6XKucJuie/zMR9otD8HmSNe
CJPSaqAQ3K/RrH8dLCaP7EAvMVkSB2I+i2MHlnKjDRPuy0ldhdu5p6+DGafuyUrsfJeCNw0bN8DT
D6CgG71m66GzPKVdlR1GpzmG1VBjG7HKvQQv8qymm6KFQdNKUpBpBjBasmEAkLvyGCRD96xG93ua
C/uDhlxTWRhRcjoTAknesizWitnrQWl7kIYVAhMPyzQzbf+gwMD/fnAYkP31y2kY/60mkI6JuFyw
33ddrpk5VfUPr+egGSZ0IdBOPc5QabeHKO3ngrlX3QGbGKMDbeyavSIyNMqEuEvmg2vc16al04lx
gkuL/6XlNx9/HrCzYOWA+Vw20p+x4ZQMGCPySBpPoqQH5BIysM8qOlMEzR/INO623DwPIIdY8Md1
IPLo1vXy6Q6Om7Mi3kJbV8PknA27OOUAXzDFtrA3hEuMkWU/eQaXiOb1IymlpX4qrQ+84sQsOBj1
y8yurvV8ECYN0rbGeFOKmUrjZhcDKwZS0OqKaZPhbmvrC+KodRBFzsQ+GtNLPqSPdM6OmlGjuO9V
c4M54gAiVRy/DmyAkU9o6lUgrSC9qNbOLaGh5xoYHSDendYQvjiOdnityHYZjUY/z5YYtx6NnacB
SHDmQ1mTzjcC1L7AfG02A2F2c4wo2Xte0V7nQBAaklp6wZYP1SDAZYylNXlrmHMJFSIcEE1yyju7
P04O+6c6yfLXPhye22Ko7piTIhv39BJmrJ29FklzT6JBf6rVGF2/Dvk0bvWwNA9pNUFk8ZmKgiQV
5z7S3tGGZ+9/fdZZ/+0idgzH8Vh/GLfhF9N/uYgd0lawxjnJUmEvFF1xl3ZTsauQ/jA0Vc4ZrVtG
REOEv8zUma4SGklRGe+7sQYRMST1Lm2yH5UA7r9Qudfs4tB58jOPpb1SHzFxpVul2dcM42VMTHGc
1XAjCkO7s0eaak1NbFY4eqevQ1qqfkNXpV6SIdM9wClcVn04Pf31v8zZ/+vuAM2OpPLi7iWE6bFT
+fOVVnpN37r2bHac1/oxv/86wAqZFRrmXW9ipCZL44UBJ7yTRhHMJN10b8yMLtHF4aPo9eykARxf
5N0QPrpZKA89GQzLr69KX3b7hDnYsu4t9Tj4yt+iUhRTmG/Gwkge3DnGBusfMs3grkMTcadhouQv
5cPh61MaPVAmlfJYJHXxY7At+zzkrHdj495WhastatJL8GeOW7qMwzKjN2l0Q78vpvIx6qr7MsK2
YoTlR+SX4LAUUtH4sq9V+OHGfbHQ4nE9xd4rw1QyqJhziuZltLxniB5EWn8izPiRYQaaGFgsB41m
uYqBrVgsaFZO8y1nxURZgFo7GN/KHsCwbuVbRxJrNJCStYQ3sfXIQFqGCXJKMq6oO3v3BtWuP716
uNIXYxZejFJbN2l2G1V0MSs0R078BkFg6yHUmbvzyXKeGy6hpHEPt1Jjds1c0Bk2W4zCb7QaIdvT
VqOuCM9496IFM+uF0pqZIRh/Q8S7aTuPKkr4j2DCnyvtHmnzt24k2CuyBX39rHltqhR2oeyfNBBZ
TFIINS7nnv2g3USu4S+R/eF8pl0R2Vq7xOQW1v3WJI9JegY43wfl4WyEDnj20YzEaE3WQ9BtdaOw
F1QDKxbjfJ2H0FrgAON2qlB6VQaQFTN7wiJqrbDf070DkLbQRTnuEntKdrpXx8uW9R2YCkZSoqZL
w9oYMS2cSbURnAKx8wjCWNBuLjdWEbyjsdA0x/0oJSrXsY028LfsjdHgRwnukBaBtku04SKYD0P4
a/H55zfsebg74Z+EE/iQmcMafP26tQGeQ+4V+6TCugpheGtUSb+qhCvITdO1nQnMoOvCreg0hACB
Osyse7MlSqHHZc5+miQop9u2KCtAdYGZJCz9pBXxkf8MPaqd5Asf/cuibE1MvRVa31G/IVrlh9IK
/diZQbhRCpGONmV3VavfR9q2JeJ34brFTpoFEQFskoduAoIoDspD9Ahv7dalTb/g9dQWxcxvizxa
S6NpXMx4epyqLlvXtmiXccvjLIjORnLX2wkTl8EQJWubze6OgK1hjV9XC8lpb9y3NAduFUKats7S
GjC6NcAHhqGq7lPd+ZFU/rEXtrqBtL8fKwqMnqiCFW7yc6ASa8G0Rrs1pm+lyL7XAQpaBScbgIJB
M2zOGbB3RL5iSmSkbxrnYvBuWxKH1nVrbhtlMGcskyUxMo+arr9pds9aFDwlsJ9GRR6VBM95Hypk
x0lDnF+bOze4d28Gwx0PzVPrFVyGBf1euAteOsK0irFzzguV9UrYxLtyXgyQuKuwHwt8uMahGz7j
NslfUp54PyBEAb0CZv0QWJV+k44IEnuddrtZcjGDPLtjZvomkT3TVS+BcCorWkgilhYEqwarxMX2
5oTaHAg1/Mhy+AOAXsYHEUa7OsgDwh5ZCK22RhHT6+YBiINaGlb8UZD7euizyl5PpCDAR5fwrkZU
pnmfrWTd7UI7+l73SbYFvHS0RrVx/axdTyNpeENABzPxslcrHAnMKpLHqZC3zCcPPWkl66ofdqgf
pi/ULKJ0tEIdlJRdGRCFEX+62rpPrHLTTU229hnTbYW8g6FZbRpUtkti7sbdRKwtCk3sweahyPxv
eKLQlS8DvKPLOvVfWzvft4lPwmov8VcY4pHSQzt7vaGdB6IUZOeQ+1HSuA89eFIMV3y3fMZN7+Jb
GS+84T+ihOdVF4RplCa+PhrTeaO1VzR3GKtEucCJsS3wlJ8dCWo0MAveBK/diZZRUedsvzI2ZbLt
HADd7ZzTBUvnOdBlsydBbIOaN1kWSi9wXuTIzsrmocZuuYtJ/OKXyZVuFZ9tePaMu3CUPyIlwJeF
uHaDCteIUQInNPz0XBXTtAG79NQUCH6QVWI58dFw17InigLO2ZLkj3DZhQ3+md7/MKz00yU8+zmN
/TUZXNkCLnN6m1m3os4eNK28q8x5EhRfqrq9hs2m7K17Is5C6AoQZYEr9KLbFBGOiM7E8ipQajZ1
FW7SYehXmhwCkAQD4q7a/vQTSTZGncUg1b61bk9CmOm76JiT8C6DM5UIgbfbHI5lgyjXi7D/JGOD
NM0C5+5tzMTghbOIKncp9/KBggh3rF4a7g2WVTr9GQZ8DVC+l1yjUTf2YBJsLY7PRV22yyQ2srUD
3h087ZoGkM7cSa3C8MN0p3KPLR+B0BSme7ssT6DACKwcoJl7FQEaXApM8t494i9XhJniIBr076pw
qxusu+uIsxyF+/RYdgONgc6xzlWonUWPgqPQ/WtnOv0FM2OKOSsGFwfFzAuxWyUVpDuMy6sIFcRC
H4cHly3XJrXyd6sN3EUTZQ9Wb15961sE8mUp8/pRgFxc966DY6+eMMMgtPVHf620rF22XrbsSZFY
lQkwI8GcUdittVQoiyOHCBKNsvhYa8Vz3w8eFYn3XS/bXRUxm/ZjmJx9Xr+jWjh1dDrg6iBASofO
WQchDawixPPgKqImM96UKYqsFRxCb9WrQezypU6w+tSl45nEInDkid3vZAPYsbV7tReDcdaFfwdt
8z7Wx63BOebLCkd3jzMlDqqbfI4awMvwHVjBbRVpzs4byadLZU/CUGYfERBORy99S1LTXCL1xIA1
YKyO3em3gzG2LE0sftCpEiZK1XSrLCBtEeGbZfGNLmR2DOYUtCyx0yP7CiJuBveHAxIHwSDh7sJF
wTfrpJVDJpOLVjfTZLNk0apXxWrknrfAUtJu/TezY8oiQMbTAmaW3FrdM+bjZ4cA0A2GjnhHLNgD
/JhX8mHnrkW67/J5i1trwTpkYIMOMC43IZDuEBVeQk5YjZNgWQ3uc814b4GXvXISeaRJSP3wEdKI
WFgCkxEBQWQj2JFJVVEALMwnYILlVeZZtO48MCDNvPBB6DUdqA8VFqJ0dsF0BVOfOpq+0+2TK9vm
nlmNDgOkGFZYmsFbigEOrmo3JDvPj5+sZ3uKnZ3NWHNlkjZTSrtfS20GxGrFwvOL/raIxNLrqkNR
AyVuBchckauXYKwvJY3HSk2EuBUpILhwNVbBq5Kcf71/E+ERcEzqoZ5vGHvqmFE4R09Xe4WkPK7b
jzCQO6226Q7n9z0urRjt48rxrAfQmujb+oBYQnfdS+2H2TAkVTaOMtNMSFRySJ0vujVOjLkDf8om
Ju1xkxmLMDiYXsQocWje/cE9KequpW+2z4PuVvtxOjRkEXJ3nUN2gOaqcdqLBL/JtCo8cqDAroJX
IR4uYb7K276g7cFTYkSynsBbGwVQKj+if1XhOjLwHkfkKS7LcEZZT42NQoGtvmNySTZTtkbykXI+
aGR+2McI89JRzYcgLXd9K5z9WANI6nPMKzoyUeA1AFiKRRFZ7ZoOeMLMABPNvTlU/S7OOm09DQBV
Kwt7cJaZG8/wcEtOPty2XIZLL5lKXBooFYl6Q6rbRZvRFTdsX6lSGSVCF74lgGNEkwi4yO2cjRaD
EY6m8in0uxNMll0U+rdpGprrqLVGEq28cKt5Fqi+dLqJNfNpKhE1t9VOdOomz3jfXEzFrhZV+Clo
FYBeOkhWKVQMcsulITAs4Ea2tfK1dyWBagWFvCUwxwPnapfoOyNtVsLGnO2ab1f0dACfF9ZdkuNa
7ht46DYqY/am3HBCcpjMlILWDAx50ONsM1lavZkitgnJWH0QPoykk2e3iI+N7PqTH1kYBx3S5+LQ
X5lDCQMfgmSeVViHWRrYBYGs7vSS7dsq40lSxoPX+sp5to2UOboCs0Zg5zUSGWSQqb4Z3KDf53q4
9iPlEdIBErfFUl6O0xu6JRvkYnuGiLmuvVouQFI3a1njMHNK9jZqmg5SLzAN6fbLOEIH7byTl8pr
104+rRlXMh+pbIb0IBY80TXQ1pP92NUPhUoA7YTThnwUa1lUBotI2OKQ0F8NrU8OpFFCEgrLV8Q3
IS1qBuapibwEeMqNP74Qs30TlVoJekjBBWFfQHrKW6LrwboycXME0yk0hxCgH0uRWXC9NeoC2hqb
7oS6f3ClS+IvGelpcMZw9xEi0xlS6W10SwXrYnDcZRnBP+rT8DHVd9T15FtawS3e8Qebm0oxZCn6
Hn7KJepb+tdh0Faxru7SEJQE9uwuxHeuSWVvwbWNeCTYATux198hCtl3Hq32uD4ZhvlmBoRDi1Sy
+nVro8miHTyolcP9ZVcZYcdetmmWJM+ujKEkpdsBJOmKa6WpFyrwFZiNV3zq8Css8RCbNta6Wqy0
0r7phid3ZHs/PfstyVRcFhojRmzCkz33E0aI7so8xbFmbHNfPhD/THSDOX0kWJ0zqTFK16A2NDyN
TAXnooCJNfo4SfSzbraKF1Ub9w6BbvxzQ4J5gqSpVZ1JZ99hyZZgIjRyi9csc491Yb9xhYUrgJ4I
IPSKTF49xV49qTfiDCjNUTFCpSJOkLo0djZoyg8i8Sk1PRYow9AWKmgqnP3PaKV2Rc8v0Fr2340G
RyUnjM60Egi7YoK4VOCixMTk9P/B3pntRq5kWfZf+p0Jo3FuoB/a51k+aIp4IRQREmfjPH59LyoL
yMzb1Vmo90YCnvJQhK7LnTSzc87ea7enNsZOQUYA27SOv48M2qxtFpUmMJD76TMh1Ks5VM1MbDiL
sk5IJJDuyg+mN2waz8MzPat8JdmQD5qd7CPmXctJw6OkTXjInQ4jpiZ+6KV1YbrrL12f5Wpqs8+A
IynAWguU4Lbpu9+5Oah9Xlf7oBebKFHNRV7dlhgUOsj1hsHGxBiGVKeUkekeBw4hKp2x1XJCHNsY
LpOAhEJ/9FpOYu1i4eAFD0svZ82rYttdY+haoUIhRQcUwSIh/GEhYRhGXWXvmg46liYfUBwypmrd
uu6dDhqi9aVL1kUGNoQbYfbwH/50CfHpcH6LymOBbQt2ZbliIho/of/70/VYK7QhOXiDGy4TCBDU
vsjZ4SGwm33hTnwph7ID/hFt4Ip8hfhKt0pjJffFDygqRy1rsNvMS1FAFA/NCVR/wYxkhtmA6N9e
dz1W+zGjI6Cl2kpG59jnzJ9Gxocxqg8NIQoLcQafnPvMM/AFMItm2OFvZnyFW5lXezC1pWnxIeFo
I2Ap3RB4ijzInaDN5MFdtDqcoyp9cchNJjmpGNYYtKltww58aUJUC+nEu7GI4M9MXI6EbbNrXTkH
M8MyHQtdPnOtRqoNZHhr/ov857rkXmnJumn1TS+zH5V5cEgmX48+oQm+5q8jl5wZLxictW2/WFqo
HdERDwsBi4vvmbzUNodfoh6ZT3ozcW+k1/FzJgANa7vXOZHOAvqeoHjq2vk60U6Rr9t77iFgkGgP
Tho4Mq0wKbATUtKC+lgwcFuSRUVIAIeBdc+U2dEsnJrDNVDRwWzbAdyTWFkJLQKSdcdlFWVfA2fp
zn7XbJS1xjL2k+iA4f3JcNN3ULxg67Tg2qDw3FiV/plK7xpPaLeSsX2IGjOGG4L08rP0Z62R5JSR
lWTQquOzTn6SDAzQo1uJhNjcuuy33oizqxevcIaG9RR0BJOmxmlozGQlIg6jpGB18GQ9Srw2wYLl
/2J6g8lGheGpDP2Vp1uPNp2i670AW3Uo2uJeRPVZkyo5DkFzTn8pklT8ARMvMtouHfNlaNeA/qrY
3SB/WqrgOa/0Zw2MJ1HE2QRvgJ4GT9RH5JV7hbSrMPHCR33C7pfXh6JEu9hlczSNOWyUblKXUM1+
P0sGJsi1o51Va2+lUQeoptiRemA8B6XLV1UF0F8ZHUnSUNZ5EL0Cqwyo3OLnwDGQGiIwoTjBtSdC
/CkhezX5VUejGTd2Jz8HRHCH3p+2feIvR9MvsecgMencQqw4JANrQ5ec7ODqQXJMzQXECLmwm4GU
sIp/RKJpT1uI11VCwdPxLmUeFWkJHdf+MEImwIXRWmSzwH4pA3nDCc4JnN4GM7EOmiHTwZiTzdDL
F9Ou3vKBboHujXOOdnwPMryLoRKfNenpi8EEZi4nwmj1Tm36SZQr2t8vakSDTf75E1RzdH75xqIw
3wXBpqlvlRDwgpLSI1GGrF4tpnXR2T+2UZ2/JyL4hY0QpIqWXlsH1xs8SswlvryJsPlKpeDkHQfv
fuOt4zS76jjxD8jdkNr3HUDKwD61df0n0b9KJ4CyH7CIGPLVxSUMHh/UtNaxRKCd5PIe11A6mf6g
cavaJrs1UYiSO/J3RNa2c5zZ6O4tUoJFZ6D1HKTP8lP9TIcxXJ2EMOnhE1HG/V+tyJ7mnQcQBW3t
BZgHQPfWCXeFbrsXc8gJPtBJrTdGQbbGAce05+ZXk0GIofEhWdpDJ1ITL2t6LnpqryqmP9BCUfDI
Goxc++E3+SmzmL7jqX9lI2WVCpNXp4/TvWYUNAIFZ2zsfpBZS7A9rGJqoJtE84DoJGTZa5EPRzSf
1OmJWbMec8Qhu3ppF/VH3Atx7OdiMG6srT3oq4COC7Qea+m04XkAMA7IzTXXEKYgzVSI7YbeQCVA
d8KAt8wrphugJxct9nOAIikoDeYOOwTqv/O0pkVcg6DiTBzoD4PAhAjT/R7d+KYm9I0AQ9Beckh2
OpvXIpfdyIo2fYrZSIouZUcjoFgnwJz2sW7h+J8Dw9UwfERht0fWDxl/jhoygqdUyl07NqyTZvKW
SjhrXRo8hDns+2GK95GJvSIU5Y8eDOy+eWDaLc/haqBfhnheA+7Ty2LbeuMlRJPu6bJdcCV+lisb
Ie86ES0zmphDDoqtT4YY+DqyU8vtxXYBVVemqMY9j30/i0zONR+sZfyHGcxPjjyMmfs06tEBnM0j
4kQyuFxAFjYSqgJuQHIwtFWlt4xbvHw3EXwO3qeDeREdZeVi5h+sH/idjMXEXHRnTdrWratfbAca
DFPNXObELdY1Ktu89bYMC78abfos6AGuKL0+dJ0zchbFYAbr64he5kAc6y71OCuRPwbg2GFePpiA
akUEurq3pk3adO8OWRNBHp8nr5eENe+nmMILYyi6u1da17Q4cusI+Y5GauV8DA7VMszamTGZg5Ng
/HHwaF82MGAh/AdAOlDxSjck9TFmxFCGcyYzeeS5L5wn2dQrqUMLB5JcMLB4EExzLUAIl/6Q3VOM
YUGP1zfaVw5HISfK4CBWgUJFRYxA/QlzjPdujl7ijdyi37/B33AX5IJICmftJdNQ59Y+/EyjLb+Y
QICmCNMVLjV57d2JRE7T+cqSbFm5+hPGayzRFXbT2ua4zGgT3Q8402VPSyvABsNe5r9x4PfXPucV
cobTs1NEv4GTmNs2gViDpIPLtB43/BbEcBIArTWG/ty7pf5M7vYWeBRmXDEwXnKp0QPNzNGuiPHq
tONB2Sq4s300e6b1XANmCAEWcPwSNaJ/+SbLuGKa1oGaMP8UOWXM6B0RkDQXw3epzYL8hLe5umhu
H26TngpLe1V98UWuefSq5zM1nLCURV75I9JhbHyO6X1aYXyUpVud4mxYQChhNq0X4bUAAkKfsuDY
TlN9HRjdL63Pj8oe1V6GuFL6RK8uKtOtpV40hJcO5JWRFypAK20DZqMb+Bz6ubLoCZBIWK0qV/Rn
jJUZVCe1KjkV3ot8C2GkvjMoRGecw77GljTjrGHLSf5c6U921UT7JrCJd7GS/slt7GrXuJxZ2/ij
zTB0xjEJEJExWUcsBu9urUX374e4c9NNaFK0G563D0lFvPgcmO/UB8geTL87dLnPRBpPGD0gpTYq
Coetj23z1ruFcW1TSgn9R4eqgRxWP7olUA5vBD1gSG78djd/s08z86AR6HkFXFisujJmbFqY2pVe
F7iKNrFRXIfgAPq63jjQJu7e/FDVJvdgSFpDYlV3j9jFI7/8e4YwH4aaMAiAl+7Dd34HBTUzQ3Kk
2GxnJ93SzFVlmOXJ1tea3UO37DG9SGc4i0l2jyx9Gd2ivFNT9w9orPgUZkra91MxQaySuLE2o+f8
yVtu/KXADe6q2WNTPZtJ/pV4Spxmu+Szq6SDjjHzNt/fJHWFVTuYMNPHd0EM/VsvwWKRSZjtPNCB
z1bPPBV/78Z3OYLCMx22tQHMWotM9ZABHyG1CKtyUKuHI1sNqrxmXjJ06CIplvZ7Prj5l4ySYIGw
MTuHVsdgZ9IIBI2D4eKFUbAO6xB2b1wzQHc+iMGzf1ZMuMgac3dVYro3ZTLkGDr7j09FPW86JjfN
x5CGP8mU617grOtoA5xb7Go6IdxNiX6q7VdtVavt3D8lSqyMD4Ai22OG4ryIswKBrGy/qko+O2Ck
7652lKSDax3Q5WLMNgZT4pNJoMnCJEgMbtRzGBDmDuID7VDLbT1UFydmrNwwdF3yisdt3+D6yqsX
TO/lI6FS0nWoQWP3lusETnT+RTh4Iio96w9jgDFJL2VwbDg32UoExH4pRmDWM5bwJdRFCmSjjne2
5tw9LckvlgYFUoV9uMaZIs8awRhBylvPm+Iv4OM2rxnJ0aUzWVxbAcp+m7GUmWtr3S/8N4vj1kFY
OfYP66uITYKW4ly7J3H1PPaaPBiVCzyZX2rdQHA60V659XEkV74YQG5Egzwjt9VXVYwkjjH5SPci
xdhqqm1lxfYin81PfalZt9FO1RMN6M1QNt5DtequksI5dqZ3sDpQkS5NpIU3izxkG5xaIyvJQmru
1fg9SJGMPdy8PBlTZh3KlmU/tFIEpNkygBN3zDzmHkoSP2UAqUGlaSqUytNP1l8SVhJH27cRifR2
Qzqv5mV38PX5rppnmLn9btS9vbcKJNJFM5jcCdjHdaBDHBcueeVidFSZu52o+cGvlFdsx/UuqMKv
vtbdy/eDGuydU2babkQiuPbdT9BibKZEAk6l8yuZUSdpUTAXcBnFDtI8RexFntZWl8QD2C694DCC
g19Xnr3z2PDWSd23W9fmQi00B9OIb+8NEkeWVNPIX+wroEUwNo300OJqwMBQwYyBlu0g5HUnXFwF
ge9RsZy6Yjw6mpNAPYqoBcpZyusP9UZxH+8jor+DojR+Z8pYFWO3yPRavKX6CKQNgQZj7CF5WLm9
0o3YPX4/QOd1j1rwVnWZujlZYN6VJF/Nbd8DhCwbgBQm5hadlKW8/glWTy5lFv8xJecINxjtm4ui
cpF7c2NnolFbO81JERM9TDVSxy5Z2VCHLx7RGauy0AjjTpS62gJdl2M14UqkDPgptqoP6UHxf9Kn
vrgn7MomSIsDfZxoYep2y3DVSdGwVO4qHDNnEwctEj5VPTKwioHajck0PsnELl78XvujlWjVtXi8
RANFhZskezI5w1NqYaSTVnwWGlCozrBwtynrVLq1e4k1YsUBepwBqL0YDRO+Pgn0G2xrRnGTniw0
A7+MGgJ9q7LCOwORyljxWnrRrUEDBOkuyojihhQGEyxa5HvnDkdCACXuUwqURI/Cs3LM4OygTHTT
dm3LzlqDvfdPhZKKHp7sgZjBMkxYobaeMY63aTD3IVj/CxHb/SavU7JxYotzZ9pv4vnPB0NV6CAW
Zp2YhCMySPRqY6I3D6aziByWqLiVa0KUgYtSVL6AZaO3Hpv9aVSmcxwqiZ+xgL4a1aa2c0d/ek1N
sdUIpPlYYqbuz7qPRSsKyEzQhRMzKtK4Kdsx2fd5qojh4SH1Y5oNSjJS7RHAei3Kfzf+5fovrZ45
ILAdxuWs5+Y6LQ3/DrONFJKERpPuJZuOJKXn2q6957z8IZmyPZmTe590lng1tekG8udsJkTLOLrC
OsRGcKGapzYsy+hW7ybm+UFq6Df6YtpZF/0GO69BJgzYqt4FxcWUexu6fOaG42brLGrpOpUqO7ki
24XIe5bjlD1ngU4cCy0yTHAtIkSCnp78pC2erDYungId02L9jBmpAk7jo58VwRtW8/HCTXrrMIN8
uRSiwFVWaobMdlieV/845+S9tWeK/r0neG4hf4q2PShG6ivbz6yVzQHrUMygI8YtW34ahmabWIMW
Du+L0wti2jWvXQ1GZi5LmcZMPdH7maIQV/YhHLWNGp69gUNK5cTFxtZsiMx0G7mvklVTlkSJiDkM
LXXGdW6O9YZ/EJCHUztLyKTOs935WMwh4fjcGa/BtMHzbBNmZH/OoSPZEOZ3PWywYbuAQPvByahR
CIJMWzGuKsfOGLKBwfNhGHbuw2PYqHLbehge/agqiD4IK6ELGKjqVPqIXlrxZBZ6sBsr8cCDGJwI
vpPL6r1ySM4onFZ/9pXOguhr9GCniPghMjoaXBMYojHymoJe9jLxvXUQ0DpCVQG4JwU16vvEg0+4
Tzb08pk06CjivJLMd1xqpbNMp0I+eQPgpqkJjZ2ZBd3Oh4G6KDstuSJ7Y9ZfNZfvZxImIlkCwt3W
SsWHPPI/TKtrkZ8NeDP7sN314QTZyiN9m/5qcS89IsrM7g/aUPXkcW44pyHlTT1ZxB0WPDBmAuRR
BChKgu4qERpdsZc2R9ewroHZ3oVT6RfPT/vnPn6WoZAv30+U8Sg8TT6lkEkszsfnwlK4FeLJ+zE6
0DWGqqNlF6VYc0v/Vltjdvv3CkhmPAgc/9k54liGY0qDHoFrSaxaszXhn6TGZRJ2NTzgehEhfEE9
U4ubHcMLcQyYyGZckOY2myEiXQUL0QbZSo0DN1E47m0vc1eGT54jWwqQ81JZdFWnnjYampXQeM3i
IKUpAb8JnjTKwrwgfRZqGe3FyjjSkJ4FGxt0946L2t5JmjP1SX4thvgJz1J3/n4Avayv1ICc5vup
iH9hsjePmXS6ox+4q7qr4a13rn1ElAO8IAqjIyBaYz+quDxk9U+rY7tqSxupoWhVuDHj5j3Dy9XE
bnbt5geikulyGjooB4ZOSFnCJN0YcIIR4KfolW31knaNBavRQi2Tdwhbfft1aEm9yHLIOkD4dhNH
DrhQ6FcpmokcUZzn+TnmD8PxdppTzCM4cUTCpy/IXHS3aZc3b1CZM0BxqboUuI5pysFO0xI/v7d0
iFduOjib7yvPiK6u02jnMhjepT/Er4xk8G8MaXBojLcBYc39+8GFtj47a+QmP+Zhml6AVJcnfJ2r
xtHyR9GUzt8tk7+H//mfu+v+L9GwY6O6Nh3Hlq60bGnrf7l8AF0SOj73RwaoQ34V5QyljXz9qyMR
5kcL4XHZIcNZtYK/QzYgdm+YFQuJA3qNJXrkA4s3TjIU+CJmnrpbVNCCoug6OsBmjZC8u8Ss/CfN
MH8RRIzdekI4EfoI4Ar93cNSuFIN+1ed1fcO8jLpxzmt6ZIJua4b1xDfwP7f3zJ/9eo4rpDScT3T
0XWse7MR8p9vmKCQMow7PjjN6JIFXZNPO9O+Ip1DbanN3WidUXhnEdHLJRX9F++3Ob+f/3K7Yock
CVpHKAKcyPzr+y1Kt2+KsqkWeZsT3DvZ+SrxxpXR5XLt65a5UQMKy1pS2+u+FCdHWStR+9FTw8Hg
KRKo7nJRNYcIMV5BtD15R7kGlUckxO16xY82mOct3QXLNmr8ERSfm/PvgtC+hNVHJ/yfRIw3F11W
DEHLGg1rPjwZnFrfQrMlnb7M4ImLg54xR8EA4x/1DPkoI7P4SEPijXIse/z7z+PbP/QvbwkfiOHy
XiDvNnRD/OUSNJVX91Ek2N5G8yPVop+Dbe67LCYbY4Izl+ja4ZvbVQGQ0WB5E6BJIlyz7Jq23v37
1/KfXRs0KCQ0YM/lrpD/em2wDGpxHjBx9qX6M9QVJ/ton3ShxaCtJQxUoPU2p3aXl/L/e5c/VYMy
6Xks8CD/zlvFUOP+SQ6U+mcjMtvZ/9u5/L/T4LOKPv7y9/9uW9b1v3m0BIleEPwf9xQ/qf+sm//1
PzT3bzYTQ0cAvMTV5Umdj/k/bMuG8zdG95gjIMFIiy2Tb7HGzLZl3f2bZwuBYVlIMXt59f+Obdm2
5Hyx/OO6duT8siyahcL05tv9r7d6WfC/qQgPlJB/DIsZP8V35qD20DL4KENappeGWUAJg+ikK8Y7
Cjzfxo8B2LYQm0kWBdozkXu5mkZI0mbqn4LkYcssvzTBkNOTNcBUWumxdiZ/JdoUxKuRX3QyyPdu
PKqL5pTMSdsZPcF1fHERDSWO35JpkPVLcygJn8ZRyvv3JxxLe+uaJaGcflDtwir/GbdFc46xfUpI
YllP3EXUipSFw08vLOY5N0KltnoSJpcpI57BSn/h4OSsqRc9jQHQ0yItLjMhl2B2HfRXmZyBUKaA
xBwCTwiZHBGmYGrEQGCVLE6RttE7OccAZsFF0BsoVA99gEMe0GNCajNTR+hCVl2UV8O5bF8CBN/7
bkAa3sB2nzoy1eklradwGi7fD27rASWxmZnZhqtvfCnPmdtp6DZzMk9amiTLfpL1OrO7rzBwSO6d
39asdPLL91cBXVGicJDJozzGGzDxJsWN1DlEzG9FqKo5KYc6roPFuMDJqq0TekOXynnxgy4643eL
Lt9vvd/WEIjKDPEY8rU1EkC1tJoOzGOR/sfD99Oi8RYw1JOTyBLnhEmD4oxjgwR2Dg1xhB9kpfXq
+w+T+Tsm0yOzjPRTQ8fvAq2j2DJUzBd5XZuHTkdR4TTO2dAM5/z9lT5/VQTUKjii1p5Awl+hSTiP
ytXO3199PwhfYTUlj9AswFE2zmgB65nd07Dt/8SaHewIBq72JSVzcPv+BZ2Ed56LLloC6PPP8fzw
/dXAtZEoIzh+v95pvnCmEsWlXxHmQPcOrHZoJ3hgv58Hc2p4pVlkgwHFbisvfdcqhRQhGobbqLXm
xptHc6NvMPmsfNg1beRvc8Nonly9YadMCZkg1QEyaIFMsdCa6COu6qcuI5iZcS2yhgwQIJEMxzDA
PCEwRh2EDTqm62mPtU1krgfRZ2cyV9Uhcgt/yxGmB69svpT+mK0yZWZvTWJ82oXdfWomahgL/rbh
JFtFII3eO+pXOPQIB/yoRxI8oNPJSczoMWTdoQIgUlCleVY2hUqWIuNO6V3vdSfrzsHsqgDOEDwG
n1QqCZTkh4ruWtcyJzNhwDJ+i9P59wg1n5gaL/kJCC9e0jcu0M8nzoqehrdOWz05j3ESHqaxJSyp
C9Zm145P9FmQfhVBeaO/eA7sDL1f6+W/vaxbeMOjtRTDmtZvABto8XPp1AdUM6g2St95QpNqbqFl
L/Ig8XfUDfaZ8FN7PcYi2tdgy3Ag+4CdEJ/88gQD7bZWX02urq4K3kJr8G8SSdhycERxG/283NYU
x1hw+DNXZ5wmSmSQtFG/CgNUqzEgqfEnIk6EPstFsiLfyEI9Arxvj67Fvp/QYqSr94Vn6THIxH/2
SO4iV7cDLC61q4D8WZeEqQAhmy6R2RaoavvfkfRHwnGd8FKwiK1JJUE1rWUYUprRf9QWfayQ1AzP
sasvmYbPXTmV5Bp62SoZ418puPi9MsyZt4gk0XpXtj5s6QUc4K4Hq4L5/FpPo6+Q8V80ci1w4v8d
ZQU2MN+/VlBQ9yqswp2GorJlbvzetCTWFa5jn9R+hBl5IuZTEB4pgdTOx+m4SV+7uKaunOYFbLBv
utfkezxsCEMCUhcKNbw4IntVMfO4EPzbabS7B7EA2dUYnKfREtYO1xvLjT735CiL91rx3ExAzhW8
VT9srl0bhzfX6s4jckcnE/2PqbypPhEr0C+05IbUeo/jl8n5FWnCwmVQWgzHN+h86DGHxvguYjGA
wb6qsav2rpvpF6b73WIFDMB4zyNdbJox/5kDvcVS+mk3WfGYJnMz1R36Pk60R6Wg+wiPZx2fiWcw
emRdJ62Hox+pnUH7zuRdcIX29tmNVPWi96TJ1nW6LwsyxgTZBPs0ZXbx/XI8E/EdbYcFqC/3TCs+
2LoRVW4j452TwtEqsGUtsSQwzoxpDZtI2pfER8CbC4X7TsDLH4Q1E5og5MdgT/xblqnH9y/TIl3m
PY+vyNrnXlIzvJvJ+Gr0ZOpEyCp2FYg8iKD5C8WQ/i6cwgJs2oXbrsDF3CXi7qXq2luE0ORZpT3Z
ASkzieQ2jIicOwG7ObP7ZYjlaaUaHXq9rCZb0Ebig6Re5ybGLqOPdXeKXbNYttINXlzmfohgW5Bq
sIQm2xnfhAebp6P30XnopbzW38MKEwR8VPUmcKJ+G6AHh9WXW+cJ0uKTrMO7qFgvbdFf3IR4pFF5
wx4uA/zmwf20ioL082BkjkkU89ZUFQ5CW8ufmXzvAOPa7xUWP0nM7aap9GlNA7d5J7qALDS8hRcl
cJAx4evQXI00ZIRGDOfkbSeRIxbvXsr5IsIW9JuRQXEtm4IgoNglya6aznkUdLc6Np7tCi9Vx1dr
Wf+ipEvfCzSARhW2x46sSzeQ5j0S1lPM0vVOX0EuDaGeB/zNWOp4+TTm0MhU3Y07Zhe2lXF2VPQy
Ok37bvQMpAorx6wq8F/1qR4wIrI+/HrqrwpR1Z3u6pUsjq9xlq7Bvf7pVcEfEcXoiAo4TQg1P8es
7W/mRAdS+9k4fTbT0Sl703K6JV13RF5NkC6vmhFAs60Ch+hqRgxBlMp3mEgflY2FBunDhoard/Gi
6mrXQfWODhKv6az/aWZede9JB0wmepOirIJzmWbzHM968vM/ouHFcsz7GTLOWOhWjZaRGZgPaoTg
Fjd/b3SQ2vmcg+MTvFHMdw9eD3NV5O45wQOHeZZfziGT84an7jW3j6jEyjdZTdX8vpebNsrynWMF
eLQMDEtFVnESxEG3yook3Xv+AY5z+D5JAloIho+xlUbRO9LhmSCWvQ6zLMvJGHaNLtdJXHsvhjfL
KPPXTvMh2Y05bSklHyYu+aVqE/NguJrPnTPq6++fHKJxXFC2/0ExIunDF9qL5KKFfTO8pyLxQHFO
e3vCqmnapfmW9ZyB6H8dm8GyDkqTWC/iFyW69C3qtMNkM5kALOeyA4Z8LDENH53XKZCf76LczE55
iG/TGd3TYBeYFzk0w6Xh9DH449fUW+3Jr+e71AXyaDDO2pVhtiVMLH622+rhMr2/eVomtwxOgemr
5tR0evvWCySBZG2hZ57zkDDR0DIKRuvo46JeWHboHTM0dHkzDW+Gu23M0HrV+iMWhfhcGz0mVVEe
40TPjoOJlEJUrrvKCFVKzTDblCRNvBgGAQaOsXU4qT40m5zoPjZ+xMacO5Xl5UrYLACJp+DDFGX2
XsmRo2LIHsmm6B2dgaOA2SH1DjveFZsoatMDGj40lbPsilo/WJoFp0PLgHrQHN/KmOMSeyNOLt9/
AD0gm5Um/waJxM9YmPF7R2Dz1k2xy/aBTts3iJ7FrCqywO2fgR80b7jVeyTVR1w8+XLCQnBG+WYs
Wpaet5JdDGsz1pLRQ6cSjq8h67M5xNNTXAn14qlu2VneKyHvxrXn0Hg0LHdcGvOnpUeMXJNJDgsd
Gd0KnER2kF0N1syNxlOXkW+foiBnn2Zd7sQhiFh0Sp1jpWUq68AFgmJLeoAvY+BAE6WH147p7u+f
jSY/UerBgN5kiSxfa/mMTEq8sUquZdR4e09AhP7eQrwwZE/AobogUoEQaz/BmybGZ1WM3tWSOAGJ
sY0uaAVgzb+NMBrwup3qeWCIgVy/pCHUiLzT04uXshAAvSy2aGb9dVKRkOKp0lllnCBXNEtwbenV
OiKlcuVZHGq8KE5OlSONRciO6ffuW2IUJid98akFBWLy4YbWBse4PVyaWvtdY4N4ssryl976LPZm
0p7HtnU4FRTJQhdWAh3KBswxZRXiL0JSYomZPAtaj0lqJ7GkMCIPYpc2FGJpKZOXMNZPMY4P/LTm
J1AoY0eYiL+KQDNtR8OMNyZhEEsmZv6RWqBdZD+H1qjWVYFOrJDKm6Vg/bY+lw7QpXBUJ0uUPYgj
EraZnrp1o96Q/90whaO8m6IW0wgeorohiobYpW2BK2YBaKJF5VAaOzHZr3nhjPvBI6MbJbplksjA
kNpfexhe49GJqYrqn2QPZaieE+OoiuE9YprcfwZVpj2+H0Ly622yYpEckDEdG+6co42zcobnrIs5
WVn4uXvSJ/1Dar72yKm/tqMZ/JIOMSJhXSGmD/RiHUeQVWiWw+mLpjUN2BX5htXK4PNC6ASaL2Z0
KFrzK9aGYU3l4R/Kmr9Uy2mrqPMWYcNOaPZbI6+PMixOeI/whOZZ9MH29TPWhcT7qeQxTbqnyUbb
q+oi/FBAcntPABs3inSbCEHajNGv+6Itf1pgeUlgZzjuJj8luntKdBQHTdKQKNbU70knwDia2IZX
Xpk8hgT9Y0yGoYZncpt3Ka6eVutvRlK+ZID746Hoz5aZcSXHS80MqmOZwxwfTfJnVJ4tdV9BWeQj
wCR9ijw65wXTTKgNxVE50S4GWAV1Yx325skJCFIHvHFvQmIuLG28w5G9Kg2bWJF1z5JS5Pr9wKSS
Aa1OsgjRtCFJlLH31A8u0d2+iThXSDJjsOst0cslKGuG5G7NHfckVj0fY5GsJtfINlqlQ2bgXo9f
+HWBRyFOqCznVmj6Tlniz2B5MQYFb+s72Npce5a8tRMLT5kMN9PtmgUCnnxfjgJ3nUP4Arp+6BEI
XQZ5qzqT+simVWAvrKmRL8q3MXD2LXay1n1DN1KcVKQ3KwlreZVXdXqaBxluifu11hsoox7y0ECF
+6InT1zTLiUOhmsRla+NrchksZhyj/PniZd8LUZneHVzlMlkSI/LsOw13Edp89DK/igygmWaCpdm
qaft1kENeSWp68em6YHqyqiEZEn0634kBQ75ChsSgZd+RHZQGKLDbcZSO/7joTDn8EK93wqb1BAy
IJ/4LRi4c1PspAZvBgPOIpi6ams6/fhsdPawqaytj+wOQxDRFt3IBLgXfwCWEamJhUKJ4jjsKj1o
7h4aProsCStgRGA9k+GUDJ2wRJMCv/77oZ6/wiLK+C2rwb7kdbtvil3hnH0VPbrCynA6VJcIzZDV
PDuUoQfZNqjTMk3P0Y0CuhY9+umhtLFw8LkTTkhWV0uIEMEV9mSXhwbRvGOkxrGCL9BHQPUGxwNV
NBzcOj75Fc7auKMAqpHC5KX7I0pw+cG7/D9cvdeO3EgbZftEBOiDvE3vTXnphpBrehc0EeTTz2L9
5wCDuUlUSmq1KosMfmbvtSectI7mVJ3LSIEGbtxjhqt6r+eI4zzkzCTy5jUw+38Cey3HlYUaR7j3
tIyX6RmeJHDI8gjoLt/1wkZWkjYWvDXYDGy6/mJ1L1aFM1mvbTV5e9MOEETiUxQtzLjRct4oC7ac
QeYfYg1B8XSNeurA+ufrHLx2rN+dMaV3BZzy4hXDE4UUfH8yMaqp+0BnRdCEwKtDYjvJx4aa2IRz
NhXcNyCxzVUl7J9VkSVvReWfh6iuv6DcwUNhB3mmmk5vsQVQMG2qkf7XJCNc9msn6pFN4zWwe689
w4j9DDLk/0zW5LWILHmZBQDquLTlV0Hqnm1qbpE07Z9TXf0omba+G8MoybD29q5rZUBvYWNJ8qpX
GJTyLT8E18CqZQXGfUr+jW1/jQY5/KE/+hWGnWahbgY7qWIEJLUiNriVmxwAxUpGJH1YOVuROa6K
29TPN7W0Be5AVkxTzCzWGUquxwmDLAOIlhGLJXZO77L7DvFahi2TADO1z63KrF0dJi+KsnjIzHAN
3PUERRL1G7uQVWEZiDwi9dk0I9FRpnMpgD7tDZe8Uq+VpxJXZDNo7vs+iU8sR//0bjjvWUR8BHMV
vGbKEXunsNKN6JB2kcvpLgMdRSz0AQvNIUEmeKvzjihnKb3V7Pl/pq6wH7WX4RHU6ZN7H2d/T6mV
qOCf4QCRiRk0vOf5QaMXQTnjb5sK/bofdfVLH/n0LK1zJZAGO2gAaqSxnG3RIcbpJm/bS3p+q2IY
CW2hL3L7pfGds+jK3yMAh93UBQIVNyGESVJcRmX/BZE/vhSB+RGntjigccAmBn8F4AgzzsgYXjW5
NiI6NgABdjTv/UaYAbPYmHRt6WElg5cJJAJ/mgqXFZFXM5QNiUs8mo33mAqjfORR/h5DXCM0zLFX
HtkdmqYMWe98Vx5PG/DdiOERaNo4jilb/1GGZjv6BWNTtf1Zo43dlFEd7qEg5YspzbskjtDvCSJ5
+I2H1JiQEvTzRhSzPrqFv7ewFd0q28P54hc8U6sfhfaR/jTy0caGB/xcZ5shiI9u35W3fhyLla2F
tWvwLBthW22V5OxpRf7iSoLRfL84IiAKtjXKQHRMxgcPU3FLpXq18/oqA9VsUeED1eyY/1r91e6K
T5ZTeKu48KLMjnGYu1+c3h+1M5vYCepmA8FereN4+OAZHB3nVJyyDvltk5GCPcQVtDFYNYGlw1WZ
5GuCYIBHF+ErY9qrCLgceGL/EXrU+GR6A7zyWF6j5m8l2GMQB2dt2gT4uVnG1bpqF3oOSuVFisqc
2NhkNmMdI8f25jkPfoVJu1kiTXqkbd1tjBQewwCCO2qQ25nkRa/AxW3iX7oNGPMzlyrd4ty2dvua
Zohq8HZC1Ma5E84UJETTHjznYlDdH6CI4um2fSaC7k+kt/tRo2QaoJkwodZi7QZSHyZ7/udTZsQq
u7kjob+O+JfmUETKNBh2uYcKuEbIvYWUBLTa5YwXQ9ysrVK7+Fai6WZ0drRCUHNyOxtpd5R8hn79
GgTI+Bb/BPUnB8nGqQb72SEahB6FRSWnwPGq6ZFAGFPBdGns4N3MLYxF2HQ3Mc6he+P87kXU37tm
HgikcQjvbeeb1xTJa2s7zj2oYeKTgL0bciznKSfyvYhMdf/+ym0ae4MV5R5KNPhZJKYrP8Ny03TZ
QOEJChfiRXSCsYL0wQ/mbXuz41bcdWjgb9bdYQwwCVm6Hs9ux8bz+yXwXdBqUBGIl8fUE5Uo670B
RaYbfaXBppD2n46Wb9eaLprdjtgXW5E/KloMtTYfJBI7D5Nii5QeSrWZx8GdOBn8QvB9dsxZ0Ht4
HrDDMdjnQ02mZ/zGf3ouudxYocdH3AoOj0XliQ8+Um8b4DiYJSsJv8IUK8fqCXIsWktRBuuQWcwp
KlJEhzSjTm2Dxo1PFvPSQ8E6bYnjIxBdEPg35JU+JcH//xWTBKRUhneNQiO4aZgyt6qu0Lvq9vL9
S0VNmdo30wmb6bBj1vYcwblbIw243zhHm73drcGkeLPbMOUQrZcYMN4GCQXTPBcNiboub5eX799I
sonxTBHoHX7jACkbqrkY121JVUS+tUn9i828T8zsI1Lwb7PpgzkBeiigSh8u8siaaHIgCqGDNNDi
twkR4acMxWF8m7vc3iO0SLdllGLc8qu7dMnXYi6wNYblKlw8CkBJ1cE1IJMmy1vbJ5mqVzWbhpEc
aW1k9ltUZ82xTP/NBmVHngv7w+H+3NeG12ICd4JH3/inotGv/ewFxG3964roZRic3x1etU/Hrr6q
wmBpbmBGKxINHSH0N4Nwh3OuMZUZFjN/j8hGi+q0bSs6iv6MeO0D9wGDSKt6g57O9BJ6y2PEhwHF
J22vZGS7h9SkuvQ5GjIvJgvEGjcWYjsktO5BuA2eM79vdtn0n6LyWZNb8E47Bm0xs36zPsTk4KtD
EPGApHT7EZuQCAwYeWtuSix/jfdPCY/kNln9Z9UgdpjBgN+IfbHWcUmb27pIEwtzOw4eOS7M6YZo
sVEnwyYKxI8UKXPSM31M3IpmVNS/uw/bBQMKerI41kDOjoSsWfu2MX2siLjmu9Lf4C43EYhPxI/O
MxVv1p/MTMdHKOvEQn/YfMOkTuV/QEINwoD/0Vjss/q5vvu4we49IqwbaKm4IiIlM8uTOeA4z1yH
1CheLJHSENYPHsPHcp4mrO6Ofa9rd97BDppWCuF4az5SUgeRePnewQ7L8hYajPhMc7wXoVNfWnfc
d/iQ9jIk/qGLJ3WrQTPvtQHgrQhw9+hxOMaifYW8at+Zg1n/e0mYje9saSPpLVq01R5NoLX8kbFs
1Tr0qx25MT+yHuuyB87jzlYDe2OUMN9BaHuuQvHiulxEwSXl5jojUgnvGY423Kb2QSTOyY3sG1D5
atNJIA2cD1kngnuGrPfx/YKnNeIHRUqvi27+TNNzMZs+2Xe+T2jlwsaqi/wzbgfj+P3u+6XRtnlf
gJMjY+tLWiIWsjRBwEl45zjP0eF0yY44CAaS/B/7fMJF1Vj6nqlW34Mx8681CSy0f+W2yumOIgh0
iytdPgyzMW6w9lYYklr8MK6Dd5hlv911OAE1MEtVdvvGrR6F1rc0bqY9cyVvNSkmFXIIPDqnyT6n
Ro2GevIeDtCQjQdXbTuSePBodD6zcRT2tiLH4map2FxZS3AvIXfNKL6m2u7xhPb/98v3r+VLxnCc
WvbJ7jOqhql45oGVvBR59IhMqvFBBU+2vHrDBp3MmbjD+Cb6gIbUr74GKdrVJDDfI0FV78DS165Z
1V8VDnGnyFEJZojihMX4PoixLWRWdLKoNLERARwbQPAhgwX5ZTS/4xDejvZ19hU7rrH18BnsKTh4
K/Sn62fug7o2e2Xys2zfzsKU/ouPrf6YCcfahPhBv4ygatcDx8H5++3s/QR/yhSlD9F5DVZyg2mP
r8mZYlRoBI3k8Bb3TPTjL2l6f8rE8e4qpl1qLQSOXBnbtEuiz0EXzmk0Rm89s1v5bEMQIIi+xdEL
XfWYnJSUzio/BcN4EuMCRqpQnFxhV9lXkzn0JpZE24G0XDTynWRvjOurS6tTzv6HxdTyZYFG9RSV
RAazXnmVo2XtpyZODglggXcc2PemNIqdZSOSclplox9xx4c3a/ucUS5DzUjG3zhsxt+EcQegqUoS
jQwH/NHUPpqI3trig/1dZsnVCOPxg7irxSmDgNqLi2KrPaovK1Pw4xdubSl0v05qN96RQWTfAm1/
6qA039mW9We4NUedJu9j2c/vEQOGu8rc5/c7E4f2MZACZz50NjBrU3K03IJieYzYpnvIFhQkF+Rv
AgJRaFALdsnenvz8KkZLHrIh7M+9LZqN6U6YtxsznFlmuu5JL8nGEQ9ItJs0b4gs799dcCeGLyFr
/mmwaCiQ/fUYdtlpnLzq4XRo3Gti10UTtR+yjsiYaUx9p2Ron05a/kpqeRhnN3pj9Wls0tE6NXk8
rqUHMJE+THBKix77Bo9Fh40hoPu3Ikj0JXO910YWLhyE7j+/QSTCA4RUHhdfTImW2vB8Ji/jRw7c
05DZhZKCwcXU/KmjwruwaF+i6rpXScKeEzQ8PIo31pLpKpsTRpTWg67UADqZMOnR5d8mm2FvexyN
XRbvpwnNn2Nn2bOKgXrw168Zi6sDTUIApou47cj03+UYhkiiZbGdcswbDMIZblfBObGdZ9HYtzmP
84vAAbPxvYDNlDSO/iKi8P0g5+Jx5kMUmPCA1hNW9qeb4GCdLPmK+tkmPS2a4CzK4qJtTO1pSqhg
VYBUADKxQnwVHGiDm3UAwWaNgAFH6/IytaU8msOSAdgM56Guf8/92O5IS6Lrct0PFu0gFdh4Gqb1
WwQcZTYcb3y//cnKit9tbVsnaRvOo1LVZxw6x9kf3UsfzNyw6JpyQTBLY8R/SnZObdheax8kT1At
uY1hjrsW5AChvfOtd0HbhH5js8hL6ScWsc7QABgpC6UvOZ5sfMP9Vepl5V+on9DcyMqEm5dZGjZd
7Yl1hB6JNdt2KLzsV+RUmyprnNc46X+QbDyf7EZ8xJ/CNI4BD79NHbqYDrAFsUpluzBVYDD7+ITO
ioN93HQ+TxHH1Dt35POP7f4vJp/5MX4JUn6UofhPxz8LandXc39uscFviKTFPtRVJyEXY7yTkL3q
5azzSvVq+ix2w5wpIx3+Ckr2RSUQV1qCpxXghlUfQQyNTSU27Cd4MCOS2xDRm5/oF7ZhynnnEdAi
W+p8K68Opu9phi3zsE3K/KuXbnpojdnbFtEEroyAWmZGFRC8XNLjhkBh6mTEhqx8THkMbfOhS1+g
hG0ZX3JGxUG8yyeSoKq+JAtnAowxKOyJvrgJM3G2bVv8l6PPNzA1xHxXjNcZD2F8Ll1yv5CDkR1t
savjxkz0Na4CfNzFxCXY07B21vQjmwoH+BD7hZbyrxgZVHkJYhFdf1G3Ba8arJ5vPVP0TS/QbbFP
WwlrIfmnx0hzRDfECikjkXl2E2avPm4MPrbBSnf5+NKWw0CQzTL45xE0xsYVvyCDonnFiB6WDLPn
S5BYz65jsxoofzh2Tf/wxoDJVDb5q0J3S78g3kRevaMVss8mRjMAjdHTd94mwe5SVgHrYFy729ZZ
oAh+ilELfhlWv43BaEw0sCnqPrj0bVLt4HwyQZ8AVnE+wyXJ1qEpiP3ypHlE1nQxAOLcffD0BY9E
lMX204IOcPM8HHklfQkEnyZ+tElbnFK6LPxfDJvjqnZOTtX+wDM/75B1e+dWrrXhWYgAnJlZGZna
On7Pp04drDT6r1GVeWSaHDLdgrDsw0nclmO1Gqpy2LcSwYmBAZKt69qCbLcax4jIVDQ0OyvpfjfG
9FXUSyB7jBkZayob6ME8EglzzhsnYhZF8z0TLbYRmgvV46fO3LTYDvGrTxIkUAjS91wybFZNV08f
asR3UQcF90yG4Q1s8SKQKVkL0EiVabqbiDoKEdThnYPoKzsuWnIsNtLHNptmyU44I5EBVmMeCqJl
4EVSEJfpzeEhccJU/kMOobkrVLef1PQjrfvyXnjwjzIEFSZzrib7ZblucmH9L9cJKNhN5MfjZko7
ebL8f+mEaZWrdmOjC9q3Hb5FfPQ/gw7qn0nw8M7i2CNREFZWkNrOOioJT5u77iQr7wO1JC0K7W+Z
9ftoCllfMW1wGMeMrfEDQCda0bH6U3IPrYgIe/F6khn4jv2yeeN4v5Z62gylfe+TtH6RnAQTVCoI
/2sSIeOddkBnuxqSVm1y+daDumG7sQH3JNi9xvx1iD/TxrZYDhYkn7n/Na0dnsoB92SImtAqgCjX
iji8emZI4xNGjKrFWSG8lZvCwaWfsKPao0htK30OZjR7fX31g5R21krrI8TwD/hknIytyHYJpnm3
VXt6EVCKFcYwTxjAo2N4Rp3dA7/24JFd7HbaTBNqUW12WIx4utsRgeA4h29e0KRrybOwkslt4MRn
uAd0zl4GgML7K03zknTBZwHokMkPCZGROqU+pjeUuZyjmZouWQJHiWU4S9H2pxyNjeEQxebHsA8g
mm3LYMHbTy5lv+UQdBliB9W0TZVnHbM+428sZrkdbTJTqhlz9ZBw8DTZPrIZ2SymrTxvt82QbDIs
JzvHHibmQP307ucgBIHd1o4+FjwGImS1fqjvbZ864MmckgBsb6U6QrMxaa2YMLo/a1YgtWHCJnYL
EChOjn7P5nng8ITl3yg+esE2ouNn3QYG7UbClpuS1crS4iyc6ibRMqJjyNZu2Aansi4OEQ7kZiz/
ZqG4QLE/hdNwaNBKbrI4Qw3ZvRjzmO7IgPwxpeVLl7cnX7kG2wjqnLiilCy5bq5eaP7xmafmQXh3
/PaSxAVbGMyirbqgpGWXSy5dORWXKfhw4tFZ+172b94tr/E4jMyHrGRtxCLfFU28z2zDXNUiTbZO
eBqGEptTiSHNr727kSEdMC9xW96SSB2V4AMOXBotr8h++tAcmajJF9BTqGNsb+tZVnVhIKlAtWEr
N/MtcLufDM/1OtYpctKa5b4Z72LLHDZe5kRHAFXrocnalUm82Wq2c8hnuYpWyA8AtnPoOmY3XDUA
hqID+Z0PqIHpBBEQIx1mHIIj2YXBHBTGWZQF1Wt0tUuAkClw19joiBR3NXPnKWF6VyYfZjAuUHfy
rfGa0pcjSJuIbWRY6lpbKK7Gs1te9AD2EDkSJJDU+lki+EKY7QYJ+l1owZy099DCFIdH1oHmOsJK
i+hDLnjjjb3qILLETHZI7NQeUKSGhNYCrprwZPMmw0Af5xJy51C5zZvVdPPDYqXlwEiBU0DraVo4
5Jav3NDf1V4zXb/fqWoS98zjGA/cQ2XPNwSz/iXJFttrViDU8bVn7TJVpQ9XCT5hnlPJ8g4YoJZ1
gjWUIExLgQcmivwfQH9jby3+i67r5QVK+Y/c9qCsT8hBiyR08VwO3sERikAM13bJumKiSYLTvtPQ
WqeJgWeQRQ0rwRQ8Diu1uKKDHVEgvDWBfRpn2LZZaTUnOwLq5nXlxS+8XWzAqMUv+G4q3b+yf1uT
SYtblmnFKIBp1QGZrrXO2VPriS4gse271CCvo4X8MpUlVVvGYl6MZGNEinZINtpYRYErt0hgiZRW
LfLC4N7kpfdgNeYuXN5k7w5lAQTIBE+HZITLgzG8r86aJoew1HTjjtrcSESx614XxX3qrQ8wqXoX
BBJwAni6Geh3UIV72nTWvlTn96ltmGv30BmnKFHPGTLCLrfJxvHkPP3Q2Tn15abOpuxLRdYXTrNL
5kt1kYzxVLpFHly/VVZbbLIspQTi/NjUE5IiVpj5iXHvZgxS1DIAmi6DrthwlZvE0tVVKNjyOb1O
j6lqQIGmGJmuoMVH9255USTOr90UfVpr9OzeO44rsVgc2u8kkX6ATxTFR9zFxt2wk2dazEt+h9Ud
UmVSKI65+vCX6rAid2ODNqhSe01gzD5As3BGT9GdYb5258npPtWQ5zsMUiwFcNP52USuuciuFSHl
O0aRzyL3ia9YPFEs34GEE4A7NBHw67p+n5DCY0vmwskmqz04ZHzwbV48JG/sxLvozBAtC07IVJ09
HCtICdE4n7MU/W8ccNlWufrZOhwoRhcBJO7YybVQgsPxR9T7n36Ju9oY3S9lR9Y1ndIXWUEPBu7M
YsyCaRVF0SealPieJ8PwZpc2mfASYjPJ1HtasfgeLC+0YQFRL+QgZA3Sp1jxDLInV73F0XyAKDo8
vt9xKy/hJj7PFihBIDeHm7O8fH/1/aKa7JYDcTk1Et1Zb9YojkSJUpndLxoxe7hgXIAma+XzDkog
TIAOHq5TI0pyQ7N864G0bSP03vgj6AJCK/qsVbG1PR5LusGfDpvQujrTgVjw9scSF+NoaF5i0QFb
i71w7DmoZm+fETo7IlNwDBc0GuMyHOzGRkx28QROnr+VCqlV4hfN0VneyqJ4oAOoWXPUj74S6hjV
Y3JLiOaD4d19ESg2nRKmZaeJGdlJ5nawBQ6cUgArPoSwGG6QAqe1jUIMqaPojnEQ/ApVVb3xPwIe
UQh3H9H33CDpvDYFgNJWU3h0vjSvI7lEd7Ov0BHvJhKf2KiCTap6Hd1UkEEDKmbgiKm/FbPprLiD
iMwB1nJNBEB/lidVuZqyc1+F/isT7uext231qyF+uIekcK6GkAqkx/K8iDV8dwmyivs7iuBob7ZI
nl1LJfewLZODJznMEjruVxNdRT3exKQucSnNs/QXxuSUB0y+JogdpPJkxKbIjLCd9P/7SqAwOEIe
YQARa9z0vKCn0uck7cipTSGuznCnWNxHT6ukIFGhi3U6656V18lnPmQ/M8kd8g1SCNclc4lzm0qs
MWxPaQh7xWqQEyVph/k8Joa3BatgUmAN/SMOZkgAs3FsSwzjvqcAOmGoXwRAF2l23dUyph89M7Sz
XF6+v/p+of8kFun7I6SvfudBWl/rkGMnJIs4VkgImFp21LUNFOPVdigR/PpBZtAumLE6E1UPxlj9
oQBugdTn+tXuc46ZdNz4tFQ7XEr9Rx/3TygxhDmg9jl+Zx+VYI/gdYTZAT42gVPf72ODizwnAWjd
wCzBryWHW++h0FreDUHyUcCwIHnls+q6GXtQMt/cnjGi2fO0KJZf+/4NUF7TprLmYBNqJ98ZQ0rG
h4ZubufGc+xJGtLWePOlJZ+u41JKWd4+5wB7Vm39x4TZ8TCt4RETyHfiEHJOXu0Nu8Em7sWwpfNC
IG60b7G2r/lRQ51yLXrFEQkgWwavMq8ZhEkkpBQM2naQjququHpSF+T0JWhI4/gPw4D8mtAZrYwO
DVsg9mnqxffQvKfjqM9kfhdPVLLFSqN7hgfoBJdmiiGcFQAeoQ5bRwtx50oobZ68ARpqIIR6WS43
VSDoFNP9+5GCEN25RqU+2JZzd/I5/Bhptw8UOtamTxDSI4Yl2K+t72Wb3aIy8E//e6e68OZ0q7FX
5kmkoS4pHZwQ6ElBMROF8kmmaElhtG5zH6dD6L6wo3EAr/IRdckYX795IGQkkB3RzDyz3DAgPYAX
iyBjAih5GZh+rz10tFsKw/CqZN7sfYW3p+qX6ssp+4PuqC09c5J7UMzdLY8IiBboxrKJWZj0iaha
dUBWGDKkYH35t5qlZ56CwEq33pRZS4r4zJTORRIIw2qAesWyZsnfm5aX3k6slcheQ0LNNjaTxW7V
VKwgG554fV5PNNcAObUsj8zKvXM5GN0xJ5ejxUbB07G/026ydg2amUzVMFxwlCh26jZFOTm8hnpM
N8Q6ot7nmcaosi3ZwGtGc/C717Nsmr8epOB9Whenogd7jY3qPYYryKoMhrHhu1iHWnvH9Q6JJvWg
mGQBUZFu3240u+ovr0nSg+ix+jhDfW1KeDLV8vL9VTMdjEHoZ2hX+qWNChTPNXuI5SoZXRYVUK3C
XUb3u0Pb+ac2BqDbkWy3XLkwAEzcb+TXgJwtQoChjqhPhvclrLB9s7CUvc/Rp+q2uS+SE6RDROFQ
LMZR5O+MyOUBekPPKhaDZY87Y0WQ4bzOaF03k52JKz91cbVtYtxGY/ojugKJspFlPwt0drWnXgMU
2ziasxcfF9XUts8W0Rc0iwTpnB9Nm362nMPYt/gXCMZc+SDYmDGocVuWuXrhLsoRfLfxjYgEtors
ao9GrNSLqfpsy8DhhkTIuEZBdvsfZVNWRJPbAxuu2m/2Qje/GjeYEGOZ8zOhc84i07mag97nEn8X
0WYJN/VzJHvkhxDJtYCQHq/Ad/m6vuNasj51KeCuJczSKsFUpG/VazpXNiJko9uPeZDsoIWQDTa9
upl8qLiefjYM29ZqSLYwFOybnar0oQcDjN7BMEr1wxRE2ydxpX6MNmgn3X502dS8mgnGt4wVUKbr
8u27dCCieGU1TYAHlomgpjK6LIurQ1zIK9mRdwaJOA+1jG9TZMS3OeqBRDeAWNuJhmLsbIJwMJCB
lDDMNerm/gBkO1socswLHfjyYtBqW6i/oLncfU0luEt6ukokWb8sjolVupD2o4C4LBkSAIsBH2wW
GZzlNkqT5MHEBPwTBfwmLVVxDyJqMbtEqtXx083QzSkz7XbRBK9oDtgEKXlCUo4sarT2VD3NC5Uj
n8Xcv/TmWP5CJhNiSOq3VQPEImGUfw8gHhLwo6qz/Ehc3/qcg/q9HyAxdB7xY5Wh9CvcFGZKmnhJ
360FM3UfPZQIs5NTRGLZEzJyzmaS4cGWMBC3aPhSNMLhXmrf++VIWhQf+SOQmdrd2k6K7FrJHhxp
EJ/ohomOGDviwxY/7HchjtoFC4CtXsiyYwKC2vdAM0CBkTvPsJ/MH7Jm3DNavrkSqQmOyC8zPEWy
vpKmg/hLF8Ej0eEdoW+9H2IkO92INxM6PGrT2vgIYM4fkAxvYpt5cjs7/a2Qw7+hdxnQZNGKB9j/
fhIkxJ1xVf1TS1rX0NvFKUiFfHrmKJ//z69xu6qrOxrP0tuSegQbyjfbKx698WXC+riSbv40nTG7
wDAmGiLrk1PONIatP1PuLvOSQ8yHcDXcL2tK/BPTxSMDdWKdl3JsGId+57mgZK3crndWNOMASzhE
s6L61IyP68FRd/BF66xM4dFNjUD3FVWHKGpgfHXJiwsf73N2MOkFHvcuitwUFWJTnWzcoKsmdMOb
oZX+BYzr1qk8e5AnSaBSYo2nAd8OgE/qca/3V1IEzQ5mh7P+LuLcQX8iUBJE17s0yHEOuF6y3+hT
KkYPyiePuR9537lnLuXyJTLsr37SyX7ZiPGMHN2Fjj/v2Xqpc1suZu4CVxGIj2D/3YVBtK1Opha/
LGVXhyKYaeNTsUBWG/4U387MIrwsZPxIBys7uErbSzLZrhzYhrsCoUfYD1jySmefWIjPY8vSFxWm
0OOrHY8shYDXFNsiKbc69AnE881DbVTMeAFGr6CfTzzIPf80pDNr412jxfx0wf+wx0ejQr/8O5Bx
eKTIzk5lAZWqj//CNgdxhBGTtQt2vZQ5JEMsZkrpz6zCIRmRmWQf/AHmq2JQXZTVSTYpM2SmeBv+
9NYZvZI1h5RbkgeISBIWARdTCnFI+a921HxkZnI2GKOhjrmGbV3eURsgGFghZ7W23SIrB8XOmUZD
EGbmFhfa1UhC0MvMUpFOsmN2+8VjKwBvoaOrIv1XJ3GKKCa3XuolTLVqK9oUdu3hZG/mboGbcwtg
mA4YhzdHc3SYfRZBux1EA5IlYEgF4epfnth6T56HfKIaxilY+v3PMCepFXPifzzMdnY07E2jutvy
hdPToVtrkNWmu3QK/C2RIdaX5Zh78APNHwn5iYYisyFz2ITyxilmS8aFifEflvb+YGqwN8gZEBBL
cTVREENuS6JzXrAkzh5UkjtB9eJcAmLTQMNyO6aEFvzyzRR4WE8++jCFHVImvguT6QZ1Tw7zzOnX
PBHOKeBmQh5wvgKATso5+YmoI6L/wRBt/JdEhN5FrfLJJiUWsOBMw0BWVBtH2WBu0U8+WyQqXLTz
awEo7eTncOMB65HRhSj42LK+WBV1y4a58PXe5NLcDIsECjF/e8K3hu/aWxVps7OWXYwUZ2bdC67H
mRlgGO8xOQTcv6lLTZbGa0y16c4m7xtruR/9HWvPPBiNH95oqGFwIoMiIrg3L16W0qw3hEOXmsRB
s+0eEAzjM4Hc/1jzfQV5QiPZJeW7D0zd8qdNqs38MHQOD0eQU6QiQVQYugFSDMwkBo4nomUvenk2
4nTJT27uP7O5fmkpls90AmQrTkhnjGr+V5Zm/ZIz2W3AF6LZa7cMnn+xbZVrk42JmLJ3WUQ7ksnD
jciVuY4LgguN1CJrjyTgNeCxtTmK30Xs+5u2LC5BgaZhbqd81zQy5F7j0ZzI4VhAGV8xslzrMtyr
0UTzPcv3qI1eE1sqhqfgvvkQkDyrm9FIY0dEbgKZwN+1TZ0xq/J/DjNWdxnX9imafH/nG2Q4hpok
ifAypPGwV1HKennscCmxFp+ccVNK8UAm+KhGFipygrZTOWW9SS32611L7QYgsoLZNH9lOTseJldv
xLvrgyU7tbVD9SpGBHNJ8LshC6JEwbEyyOVtLVQrmH3uGGzTTa+H8cPxyNmzRqXIPIy4NWAAU1Gj
JDfNzP+Z9+Nf6bZcWz6TKzTdvysA9DmKxl3cAjHHgboOKa5Lw4h2+PCaA4URzsaOBEYMxuskVxcr
QbbafLNtR7UrujQ4jCOS6JGKo0a1qYbi1BFRsjIH7uJpeZH/VX76mnUuV2jRdJdeXZ3GwGo2WaQB
MwT+2czxfja/JODQH2oYjE0bpP1pzMfmfRQR+kh3hyJLfaCaedg2cTsdSJVbYkbW8f9QdmbLbTv7
tX6VvAB2MKNRldoXBMFZ1CxKvkHJso157Mb49PmgnZOT/646J8mNS5IlmyKJRvf6rfWtoi8h0qV9
9hizdQ3M+ak3W/Pkmt8COCZtzNrMOpb0mFJ+wJCRJg7LdY0dmtWET2++A7lF4N+Kng2QJ7gM9IeZ
uLtlJ/EZJW4OllSzbxxe0cJJgh3MebJvnZc8D4ObE8TpwCamugiV4+y11HVu2ZSMrPbCQ/St3BvD
bLWd3ea6TGMXunnZ3Pec9CzCG7t54HyWTsUXIPXlqVSjIlUCNXimLk4f4OZVzVLcLTbz967+NcOA
uAcEwMCWcOsIenIb+Xf4FCjMaVZT4AiKPFOwA3pUx8AViG/sD7Yjqeghpa/FjoEtYj18HlJaXwjh
P8doJCG4EoyuhcSNIaBFeMu9NtmogvOIeVRlz4UQDCsWscogpgfcFNuA0mnzpDs2w7DB8oktkF1W
F1LvioA10xI5Ty+S28t1kJp1Sb1xn+YsWyTLji1WuJOfmG9p71Gshdl6xSz4p5hWZkyYh9GDaCQx
uuFtId0KnPo2zT8co/451pTvmRC5+1J6PBhv4Rxmp0G1NL9sD5OMsAvqp2w7e2SC41z0Xt8M5YjT
mCflAutwgwBenxuV+Rd8/qwIA9XAxpy312lZOAt1ab+xbf2+6paClfkz87jPJYrrv/bTTYlhYsPU
trlLlrs4taeLZSTzBUirFY44STZwP9Q5WVLwEIuJwD2bJ4KsAv9ijRxM89HGKIeQzU91ss3OvUxa
4l64exl45TQKCfz2wDxn3ivI1Atnm/P3H9wl+Qjcmof36lyo3A5xJzIH/GUUlX/NCY+GRk+ar9Rb
62IUnBF7sxShpRwNM2qpnfX+MdN1Sq3rtjoTP4tORYY7IwknigpPDlzXPS/VF7dicZ6HWZzxFHWm
O9IysPsGTqpicE5mSVVX1FcI7etjs2JcOW65HvVQxiujcPaKDNPRNYa3ku3nY+n54wMrEdyH7tG0
6UGSIvmTATK99xbW7RzY5FCTyy6NrUuv4CWdJVzc9Y+KswaSJdj1jr7bMzynHwlevF1iZRlimfeV
6DbjrrH3rKDsmhZpj2NzOtLq0Da5REFPnC0WQAzoaOBMATF9WNUv5Xk8U3P8a2rLI104+JBEdvMY
PCbC3/dVkeP4L+AXaWBeBsoiiLwETIBM5rfxOkhx4g0YyOeGBqWHcfCOwGhiIGA50eWFvhYN39K+
0Y1X/BPetnBVf2rZg2/MW9IYeM977Tzk1XKJLQ9zNafnwMt/kx8hqzDPR7uUccDefAxaByYqZuiQ
LUEZlBYGuKTBq+CbIhgEPAPZPq7ccXh/HGiWHkMqdRsxAxDrJcuXcdM5KYVW2uNCYiCYhvrOJ7KL
UtabJ5+Gj3CeO8gl9OlgyMxOXtUkZ4Oj4jUTK8SfNJVDoCutUvPOK0GIJu09QwFQ1GzrqB1E0Vgv
GWln6bX96nteOhmJKzTDfj9PNQVTTXaXezTRatR+Y354mTTc8brh5eEIe8SvsThzqdihl2Ea4liZ
ICJPOHXJarg2TUsgPKM9crzcOKma78koJmGciGK1QeyZSEZXzgvzURny0W1YtRMJisZ1pEM+uv+c
DdBNQ958KVcWgblioQzZ5dT28pHeZj/mdhkOaXdwi8g+14a5IXAVXSoxWzvaV+sg00ldFaxpHk8r
3j7Qe44n5TZnE2GjE52USTbJSuyLizXYbu/hE8LhyMSN3zNs4syj6dB8G/UYr8eEWTbl7HgaTCjp
2a6gF2QNM6hzFRXHXErMIv7MVoVkdlfF6YHQ2yUHLoWhAlk8dXHvl3J+N1Pt5hR5dox7Ok3aAYLO
rBATRpP+iaL94zNH3Uyz+nLzzgwaDiEDJ4UNjg8Moo64r+LhOdYEddN4NvfCqPYkrJ9yhwHzaoXL
RH8EPOKEE85Bp6VynrvgGmpHCa55dWD8T4+0O1fXqKWRsTZ2op1pPWBNwK7sFWzxV3Uo7MUvrfLh
4yVatssKbV/VxJFTTeqHJMxG6gtnmgV0I4oIQHWbK3WX/lGlDBRa8wtEVx4wgMMSbmN5H5mhg3mZ
DlGOQ91J5B4AOVo2eDeQtmgf2mQ+qDnmaCMt6mxr8VhQjwUWAqu7TrFIReHFxkiXF6cy0qPVyI+k
j58sJ/nVZ1Lf0qjekBsekm0cuQRqA5nE9wP2dGRnztJu84hhgj1Cv62ZLGpVq/2EJxmWkmrGpjMe
Y7ZrsUlhq9oZqnAAPdVNaBr5fIp02aAyPsV55n4aGpIsHKmc+cBmPWozq+0eqCme6JxGwpixl2+6
c99Pwz3tgWvrtqNCkJCbRevN+xx1fQRrW3G6yijK5q5g4hseTEwwmILnmR4ML+tXAGrmbCRQW9hR
t86MADh6H7QWFIs6QaLF8ola/aB7OqVPqXiE6aw2fmeO20WTF9gaTGgJS+P0Y16LMBCl/fJsjjej
SNT9CLV65J17EkX5O6F65VR360bEts6DzlU2MIYNabUG0m677LnneVekZfaspWTq9OwDgn10ZE0d
4HouRARbdDpE211LrTAuBjAWVWSRerQZmrtRTWrwMER59ozDhKmop70QV4CFsxjjrrXbL+m34y5n
iMOdkGNjP/7K3aXY9yY1Ut6sM6yjyMLQqD7psAqqVCLNDNhmsCXHYNdJx5qGh071LSNX2WpYmhPc
Oet9blFubnNL4IvNJLBfVPdkgZjGujTUGo2xTuNWc6eNot7bKrQ72QV23KL25mJCxrPNTRNb/jVa
V9mhimuoBMnPaJiIJ9C/4s5sIzDTa9iMVBzAiMjCovOGo+fHj3QYkMC1ypcaowIpfvXR9pRD2KYi
Br3+ITTG3RmkISyaDs3TmGMcF4zOFHf4Qmq2e6KqHmMzN59kqaP66O+M94pQ+fHRKAvjUlOHuq3M
lk0DQ36KbqgFJY5lPFYFCcWxqCmPkNqxtpPmhTzZjpdYXHjugm7kGh/Xw84sbqQZi01f+MaD6RmQ
N7oSIWDGGzsb0XAybOmfrcZ/zkcqWLljHVONe0ekzf0xc4CdIJJcFWnlgJkGM3azOXkFXRRjOTym
eUGQfxQDZ9TyhzDMniQhAWgHixwWXSaThBwDaffMUwyd7SQAxRDB4k9f5+6ZZLd85kFeqpw5iZHi
WHSfleWwFAF+y1ZcX4SariL/pGvTO0bXPWwyAu8gPSgndoOM+s2dH3HdRVlu3pPK+mOhlDAHJyIZ
kU00Fb8TEcx5Y6fW4wRUGy3VyLcRtGVgF/m95kMpjRtcmaYCktVPvD2wWW6krvQHB20emL/OCVAM
9HEe7JqOIXsY6hDSc36UaPQBdllVZNkRpszX1AACwdJGomXgPp+kWr/tKYMJJb3O4cT9NIhdlpXG
uFXRzaLefNfQu3wnXWqw4CWCUdeHg7Ljel8TLagb3SF23/TbgfKBS6IBu2gL6W9tAuan3K0PU8Pk
fCwnwHwdiAsY5UdT118WzuvbRR+HDfaDNpghmu9NkuOs0nx/XuD4yARacdQbwMEsA22pM8/RWIVq
6INkHtLXREufJwvsC1sQih7Ycgdl00V06zG5GlzL3I02Ozj65q1durJ+SSDoOENPtlFd0Uup+HOm
h2goyvvVtbTj90bCkkz0GNiK7SRL41QvPhOrMlE7Kqvfp2HtXlty0t+sg5MQrFq6vcMnF6ixM8K6
IFBV+oqJsm2+kLcKOiaQuwgTJuXPMb5MFxcDZ/qN5Wf2uZ/PNMnMB57ku2VMXtisPzE8fLELtvX9
JFjgfHvnUD8eeH5CEY9o9UDXKAeEaEg/CpsbnHe5jK62JN7g4SqtnZ8Ox7BZ748L1D8jpk1nzLAz
RI5GRencu6FjjZzGS/P1ey9clDxuMal6RXSyOx2oDjTbtt22CorVqojjvsvfJuJ7Bep54A6hSyTy
QDt7AwkQk7eDjt3XVoGx1Lp94UturkWZ1CdSIKd+7Pg1R/dU8ybe+yQc18cBTe23186gPAfzUo01
LLeS3vOUbsimOspYgIRioMgBCVTYIMZttCzL60DjHx7rlqir27u7tBREL414gcMuGDGQe/Lsccvh
KXkQo3pOKu7vc6u/1aW/boFz99pYL8vMdtZuYTzFqVdwWcS3mTvIGgm2Tx01X4TXnAMxJA6nRKAs
VPxnLWfrFg+4scaESRF6ibWxedpfrNFhZzSJU2KzzEKpUgCFINiATM9DrC3zEejgGUC1cU+ft2R8
UBy4TO8gFLQ/WtessYavTB0xf8HWdHcKux1BGfUsjD45Kn/27oj0hLLqu2Nhawl318ncA0o2wqnx
qLSrYaf0PCEqLsQ5Kb3h0MctqrmAc6TZpxGy0d5oe7yDWvyzbz46rf/dLHb+YtfO3qGpfkP86Mzh
LjlIyAcb+EfLuS1ScjzI8g/62nuAUnBWdkpfMpPwpCitH16HrDhv6i5JsLnicSobcSiKFsJfzdKs
oFexuXRfdDJCjP/FGy5TH6stuUKnOXUQCn5UxNXSOj215lj/poTt4sO0B9Q0PCginPcstj+dxbpm
peNctR62lMxNesrIyRs967Am2z+LZsvroIoXCIH27DhPPaK2nCjm9WFH0m7DKZFerj11q+LOKX87
Y+29Kq0gh1dNUHps1pqud8u7vGEPhhzQ3zrIiGhOycktoBnSJlFPnkFkNGpA6Yt6B/Ci5gxSgw/y
8D0lK1VAVh1OIgBIkApayCZ4qwmQOjtNTMWLU8c7ju6vgpKiAAk/Zp/XavcMvc5eln2hKQ6PSvBN
fcwuhdvN6DNeFUnym5nYm4cx4pXBonFwMubX1VKT+81ieWj6ST0VSOX5wC0F3bZ/oqqO7AxzSoP7
R1W3OocR5ILBpigIDD7nTISA01LmTQlfZ0akqQRR9KqUp+8/YumguH1/WOMnO1GJ2mCvRMRS1ULd
PEEK3M4lMiY+XE2uHtjWHZrT9+c1Y9MDcZidRQcL3lpalIeaE/n3/ym9Ga7G+r/PESZ4WYOHI5OK
aQPD+PdH5Ipwh35/Pjoq10kN8lf/+GrX0ABvx1j5M2phMLXxhxMl0WEiVD7ZJpVaEmmJe+/RptLr
1CUDMcN4ioMOq/XJjD3cF3LseN+tn39/1HSmvZcOM+N2Gk/IXdPp+6PvP4B2ZhS62wapIc8G8gaJ
DgX02HZ69OZrqrqmWBA29iydm00Sf5fGWBGsPBGkJ7HhQ02Wm7nG/GqXUXlDF3Uyw70l1Rjfwdpf
b9updzMHmwyzSrcdXq29V3bi5tZATKLWupejii/tBBUmG+gFJrp6ywXjhbZzP6ukyQJVLsZNd0xG
LXaKSrJ+2trij4fyd9+mQ/nimViZqs+JyM7NQZi8EIBnsVw/LZHXdl0SdawjnnlD08k2WFePchrL
s5VE8i3L3r41yWKwTeDNxGy+FctuiX3iRLGxqZtp+ccTQJ34H0H18z1g3+xCkcOE0PZ7jp30xv3M
uC4VOZiC3FDXW8ODndlsSBTyZdKW2c0BfxO2qUNZoUelSmZPOlF8SrBy31LrgQ1IDVm7t2x8+X62
05yY+uIRjPn+1CKgFOIr0vdkBlK9GW5I0r/MAub7UOj1a7NSs1bBVJvgJQEk80PwZyoQLicUmnPA
Limr385VaR5JGGTvdhcDu8OhNrZ1+sDW8affD9GdpP9k081QcAeBzdRZQ54UE+Ybzy3T+7rtxIvn
49tbv24iAozOxFAKpWBrW1H5vlgTobmklOfvT1OkTH2x3hKp2rAiYRMAcPA2A6VM7wRyIISozDkx
n7TfC2Y8fDWVJiafId5Lj3TF2NXco8fiiAiVXAkVkh3GmvXB2f+0tCkExST9UMIA0qG7lGAqUBIT
iXPar9WZLJf+3Fs0E/UtdCo3U+I9Xzi4GtQLASRxxTvZ/0ra+s1NyvGcjtQtMYT33zV8CkFbpdbF
AW0YYCMw2frUtE00eNzoH/SX3jwm3ugcpjxWIRKHH3AeZ93pm4XGOufYLrCZYs9tHky7+DTXcOwo
PE46XfpDDC7gXL+Kf6R+hfBipu9lah4IST6wa5pDfDO86smQfqRI4kFfIobbExJnrM7A4IpAEJOF
DuPe4zgFoNCRr/Dn6oDQgLii4CXUw2+pZXJb11TOL/BtME9F7hXxmlDb2J6iobLe21IgE2VMTDLL
Md+NVnypeibTzGN8ylz5FPej9goVa9sXNBnVBtKoaRaYCazcB16Q6hyoMSUzpg55xzxLBqrXztcY
2EY6SCQ8VvkM6zkPv5/reLFp9iT9Q2qUp76Mtp1qiic5VvfspbuLoO4NEdexXyJdbTumiZCZfPfY
uly4HlZjT8v9D2ISMpjTacW++kiwbfwkKIx7Gpz1emqL8UpkpXoiMvRKFGH+SBYuhxaHIPa0AXOq
prR37maBXAgXFXRFXFgJGP2vX29bDS6IOckL5QzlWzTZ//h6Qk3MvlvAd1osCnku2/clTb9nPR7M
jzcsTOXF0Wr6idffzOjYsmc2ZW+GbXlvyNqYi7BzU+9za7SnlBKIUGMdP1h1p+hCbDdu13on4ZfI
bbb/rLychOw8+ii0kfth6hKU+My1mept8xTp4u3768rUbHYVRnVKrK66lSTCYryAH7q+BEPCiCa2
mz6Ml3kADVZ2nHPmcTeU/TF1mvi1R7c+OwXFQen6QwwDGCfKhu4Wmd9l1lA9mVF058HXp1rW0c/m
wPFnFDFVPiyIHzVJcM0KicxHr7J07IOGHEr+LFk+rDp/4BqpMBo5QEsa64mivl8Lp22Tbfds10w1
kijfCMGBvV+eZgmciblAvBHz2LxjWO4BTOJAY/2hr69vUSPc7lXeOoj/7wUOD7z2CMdtxeIZcbk5
5C6gNuv9vrP657U9d+MhzTO6muuntetLvybZ8my4OPRdiJjbSm/VSVAI9W5k15ZqSl7YrKd+jIVe
JOZj3rFoD5P8BXHY+cjRzCzJa6dJFOmpqnTuxP1MjJrzQUpKkhV8p7c4CGjveUJoUcDyQO7064s3
rGPjfvHl1U1j95GU2IcETbXX13up1fAet+zVnQOJg7ue+Mi0P7Gqi/eSG/6x140q/P6ynvQPVdH2
z6BOBGycCp5//YnImn5Ec9EE1sRsMc4G77Xg4ZnNknz4iRNCY6G8SUwkogYfxSg+2EUPI56BDsuG
txyzfqbUESrXO45vkhzrc2+amDOMNQbVctukiJCektgGUhNr7xPqHk0asxbCT4nI1/fvSYbQt/Tu
9JBYya+lVPcI2QyrMbXAWgMSQcwPdkuTp4AMaBD3dWhdUAQCwj/1RxsTEV9yBoAljc8fmjbTVOW0
T2ock1PkwpbhJHPAaczmxORdl4COskR30DWj+hgdIjfaBTUYOb5tbYJH9XMr4cTNtXtIjIS4ufSX
j7mP7iMrb5/p+R2o7oHq5tP5/oF8Ad1wqDBfEl95tqCsfn9/Paqrlo7JlsVsWyQIsC05ada/93GD
1G3AQSBfVsy5ThVdhf4gdP2dGHgbRAy1htQ4m54lDnXF+9f3xdGZTqWFBJRaXMl9K5etNY2QMR3r
syIyBgR4HWNy5WgJkeG+fmvHt8EDZ1AzHz1hnJu4zh314fe4OdligaT5bOK1wUkv7DXO8yKHkvNR
5s5hB98AidD80KqUXTbkj+/vnAfnOS5aKNTipRz0n1kFuGXGm16n3bCbtPzMaQAzQDr/mrOEAmY3
vwwDs25NsclOinNNUxdqeX2znHLaJZlUYUplxMZFDmO7BrFysNoPMS/ICZntHUAkfKUpboW4MJ6Z
o3MlS5WdO4dbg02vIyP77QTtkrGue5hmbQhj7mXOYvCbZ0QzUi7nolXdATuZFTZQzlCU2IZ7BSPS
xOe4TOMQsSzMP0EKFzVgK1Vtmo7ghSYEUTFu44o0YT/w5IraF2dQrNaLay2n7yvKy8ljCRH9bAYf
D22Z78uoyo6atBc06NDAO03y4bo4E0HHRXTgsKMXJ4W7lSYi4DaSonpb3jnN29emkupJFOu41uCU
rk+G8RH5DQ3MFe8x39v4Dq7ZFZE1cjg+GNJ9c3u8iAzh2bEUBA+67mizu8XXELuHgkdEx/XaxJoM
YTp7T/NsB1U34mNEaeDUl8pw7KZp40T5ObY9JsBwICZFABqtWqgpv8D8feNa3+NruxHrvIGsWPBf
YcLyq0VeIzArG9Wz8ym7Caoh0/5Kt6gZb3Ik+JklmmnPa1RrdH9of9jiQSYSLbdJgeo+OsBESb+B
rmjlq5U0Wyli/VnZNdemzgCBRuegIJwKWMbq9rOu5/us1WWIMYc7sGr3nKBHpoO6fixnoK2SnTFH
baL49pgBwsmjHxzkrkTp6Odwp5lQRnO1c6c85gbm3fU5FjItProi/ZkQFyD7Xpww/dzZilAHV/Up
WwgieznOCIdiNBceKDQe1rzYxYO//rh96eiKTSNKrVqsxUFqvhpKY+utOac4wleei96+GxtohCSw
c1C9HGat3nn1eM2jVcrw5XRrxqgOIyvj9wBdfks8WNi8VDl730Nid/kmHYcbGHF8zRUEuJi8Ihfs
OmSpNcrKCRRkF8lq5KwJhek+WbgMKMZFDVsqjVsqy6LJHPeH7RhkcNbQ9sziubhaxvQKCoI0XhnQ
W7tYQgNFPXI/hAZOQ3iP2aBlD5jJqrvEZUee6ZX/QxnGW5znFa0UnFx0lvEQUkK5LsYHZbUDS4CY
tpXbvHeGLrmTWcWdyeujZZgOkwVtzOnZKhEAphtEs5ON9GsyDSxGQpZ/HKVxMDGL7lBkQ0deWCfg
YOf5tuprAIU6+0JU4Cuv9YXBEbxRZyEMdfU5H2J+ELTnJErsFq0iUQxc90ohz58SmPJJU+5LTF75
seFJ3ngUN9NJ27Kdk9ZZtLV9hvkuoaMPpxbM8Q+/FFnY6XN6MtJcHrlFVVtV8b5vknaTllP7UA4u
nbHOHSLMcABN1T2vOX+WbndMmqs5aFwRAKgOnV227OVNdwuD/UwAQu707KWsMLq6ybnxPXhNzg80
kBkGB/9L3F+jCDBthFa+j5aUTqA3VYwDb82OkGxdm3f1GjLz+Ik7Y+QOMMbalx8l26Iy5z3vv3nD
ZkwPmiRLQ51/AG/+M6y9Q5SU6WW2CN5Rj0I/EjdPmYDjiJoqZBfYbXrRD8fM7v8wch3hfHgugALJ
1Lc++OzigxHMwybpqf1oI4M1S//iFhFoDmO0QuIk7pPDorO39RkfbJqhTNDMi08So+oevyEc40F/
WQ1p6bqX6DHrqaUgOMb5cons6sfS60HlMf8vXW4J8wDUa0rkqdF9FmcT9Qk2klajc9odB7F+YIEC
LerSG3JCnOJ58LVfGUf1HVN7cBY9ZsqpotKyrYBpaCL/BFB1YLQNGRsIMOi3Kme/0BcH7iIng0Yk
sGcRxH7tCcz2cO2E7DcapwOwmrgQ5uXJbaVx1w6xibOMj6gxB521HYglk6iGdrNopDCtKnWYrnOb
Z2zOJMatDoMxRVsDyxLKn0YaP3HLD5HghCFSWh+0VN1kYfo7z+QBpUySa1sebc2QL/TaqG2qqUc2
/XI3IrqRqYER2+PClen4aS7jaos4aXlswQKbf9fRdmaq/GFEAHYRaxKmDFSc8P/xtiUGwcm4NUZW
sKzeagUiscHM9K4lr0iYGJtmA/rqjhLram85QxWCoMW+xkZdY+CyJ9+IpXjM6Uznt/PxCq4LpFUN
41nLJ+CXLjMay9MVdOMW/0phPDV+DmuziUk2r0st8h0w4C6gg2o4i6HiTS0QFr7/C5JQj8qyAqFp
6oFqYPdhbvSvzs3qD4viDYSlDd192XEqRgoo2JbW5K855GlsKteDuQk4e/N97v6/R8Qcd9hZz5Yo
YJtSts0Rbkoa+hmb/76W49aDQfcxtTlLjmica9etZOAYp9r6ttINDJJjyQ5bN8ZiP5lN/OHE2hnm
1/I8MjwlWRNVewoToSGsGyuI54dSw2LeOxTCOgZ0mARoXCxOXNfRnVM8zBVZ9mmKjG02bHWtPKPU
eaE/0I0bEedtVb0lEGccbFXV+6bzLorl8zwJPuFhHYf+K62YcrBq9ps4sXmPWhppJIyTsN97DCK1
950sxdNS6PxSqqcRCswIhfMorF6ZEqTsekYVp7iaeUMYyD11gu01Stqr8rI/UPqYhzfoEFpsPC3D
aJOz+B0hPhzoJdrNM731yoRt3dOJ4eQMtWK/A7I1IBBzX0q7iB7XLA36DiesH1Fq33NwRKTYzBiU
9kmiVXuGaqSY4zHooBSK1ZZVIQkMiqdq8AU+TYtPkbh4xTEHQ9suQ3sqFjiF4SIse5dX+Yebp4SO
GMttFN1j7Nrcx3b04gA41geJcu0UYeLpyuclk7z/GGqhZPGUaQ3+IMdlzVMT/1DGps5LPHnotKLD
uYUcUrkEPXPNUDvKR/sDIIWMkvJtS8oNGEiHdV73XEZd3G5dslFbQLk8hgKHD3cpCxv0Ii4dYBaG
ITVFP17FMWupj1Ra7muVsgpkAtJa9DRRkTz1oG/6YvTP3A1e4V0TrzFmNrMVTTFOypEU1FIYo1J9
WGDIqpbF2ixmHBxgpgNQPlvh3GtjPoVZGze7RpuIqbjv2Dieprra6jnUDccc821yjHMXIwgD8IV6
2L1v9nfLOgnSyw6+m2gaDMMqyH4IFYFDqexqPcpijTVxRWXrxAxLXsI+g1JeCME/BvyNJAApK46S
5pV0y2gNSOfiNPrO5wByjs2rd2Dov4zesx0vOAzWKVht1WvA1Nn4jTxMZfZApegjCbc3Nt5bHWyw
o+oftk2MuY6ju4HC6q6/Q1kKW4pRhAGH0i4420z5F1FICB9pDDGj3IteabvWzAyEO/LxJVeuDh7U
x465MYuCjGj7EHU/aSuo9r0+IUk61knU6oB3rgytyZl3MmE44XOeHiOMmjTj+DpsYqftdmNBXG5Q
X6LCe1hN1ide8F8Td9/GyvApEYdkivJQUYYJSuiYZOpmYcXf8xLCw+R+jZ+Ztq6yPWsZhbAT+uwm
Vwhx0lXTqeWYzYUBBdgo5/lSUSafGjxbTjRax2RCtc6sFdVOsH2LQY2eM5PtOr/DtGmUFzqiP9dw
bqkl7e6yKsXLrxFKMIpiZxfDU2kwbqJ/LGjSFMgzMuamGf1wsKhUTtDBi3bASrhArILT4rT+ql94
75Nd/LQX90KwGUlOe2cH2Q+1Ccdi/mShlBuFx2kLUWHaMDt9t7E2Yp2KQ4BzC2/mOuV2aQXeiFio
E8dh3lNTnrXsTWnvTW+sMUHzZoK1xwZTTtt4nNHG3chgeEZKGnctfV9LE+06s7wb6DI6WfA8WS4x
M7O+4kHn0btNg0V0fZFjfOIdh4nedXGDu8txog+QorTHmHVem7I/pQMsHyfkCePxm5UaEaIco5iY
u3r/QW6gC9r555hqALlzyVuUToHcoX5dxX9UWqF0J7MXAE9iiyeSlzKKMXfihtm5dUUhbcePDM7y
2KT5yzhWuwE09N6WyMeDhS0MYVALdKW1bH73gGOfG39KdzYC67ZWRMEWtnHZXTwYCGxkNie3OA0F
dWGjUBfOYmBGhY6sh/FsmyooT1HrsYaa2OAjUos+7eoMgx1Y7zX3LQe52NCGBw+NYC/b9nfnaV2Q
U14aUqekGh3LaMfcgiryYKEPWu/UHQCRLUVdDBTcalO59hcFXd0m634z0wTnZIBCElP75kfO3nKt
gB3oi9CrT+lRbmJbP0Ga9frFZUPQWvgh7cnZObrOrhVu4VaXdJep5Gh2+OPT5svDe4KvlFRqNBNx
iLSj3+qPtQ88JGbAbrPj9ErrtQMjwxD83Ij5JSch4PAu4h3MPWUogQhnsvQZHOkZHK8SdKE9vwFy
E0X23jjsDI3RANOWYsQX6rMcZc1ptWqwOdi/HS2BfOrQMqxrOxMVIQDDf26t5RgvSZjyjyOg4uLi
xt4EkBjF8quInedimn+Rnuw2RcXECq81MVP49Uj7Xxb9UptD4wm2phAImFW61x7wpqiKhCeRcEkL
bWiD437O0EVRvtgM0JjH4pEQfF+YCy4/Z8v5KPz+Mwd5Z0fxb22gXN0y8B+nFr/K8OpMZCXwcVhb
8MZEnJcflsuyb6/DTfgTzHzqvc2w/eK7HiVAmGWVJhsA+3Uc6vFP3CItgAEStXC37I3TJz+AunEz
ywze3Uxre7Mn2LqUW9QQubNGAV/gDfkpSG2/wRNM4tRIfN6GrdzrZp/tF7c8NaYLRc3zn2iKCEqq
AoMe+pJjdM52XqL72Fk1V+E/6SXys2Dyzl1ytNpAYaEpH8yc6PpAwXpE1lKLTskgvpgw3TeikndI
dvOxKI0zFx2WeUR4p/nFd8Cdg0GfmLtFEoNqRAbBnB0mK93PqTangwRfN5huv0m5KjnYatElyUMR
Y3ifRVxu7RwckxBIBvWoXbKCwFOJiZhpS0Vv65ZniAyaRoMcQZpSE/PBcmkmyKAYq7j6ynOr2D4m
gtrF7wLbf/1L47b8+7/x+VfdzGA7E/VPn/79hSxrXf7b+jP/+T1//Ym/36VfXS3rP+r/+1373/X1
s/wt//mb/vIv87//x6PbfqrPv3wSfjf0Pva/O5p5ZV+o70dBc/j6nf/Tv/yX39//yn/T87t28P6/
i34BV8jxs/pL0+/6E/+o+jX9v1kuXd28oz3Psi3P+T9Vv4b/N9/3wKW6KCi6izHpP5t+NcP7mwdj
1hSQmj3XcU3+7j+qfjXT/RsCjG75rm1aFucJ+3/T9WutD+2/VP0Kw3E8zxeWZdqepRuu808V1v/O
3pn0Rsqt2fq/nPHliA1smsGZRATROtw73UxQ2k7T92w28OvrIY9UUk1K9w5qUNKdWF/rtCMCePe7
1npWb3haZWi8cB9Wbr6h9KKgeHpN927ao63xzhDRdZEAhe/59+MwwhWkyzMRuzUBxfw4KDOHwuJP
gh4YkUSgeCJIxY6baPfi6EjHUGtrkb/QHeY4l8aImMG8NsPvRZtp+TMXY5e8iskCvZN4wzP+UI6j
mU04leG9phGFnp7xOWiU9K5l7+M/8YWNY50KyCU9crKBkql91rQg3Ct0F6vwvG7v+CMLOj2i4Wwy
XcYMcwMT9DaRaf0w85qTSVM1FNuFuW/ixBaBTVNpMOaha+XsfM06V3QFx+34PVqq/FIYI9/wgzEY
iVxzHklrM8nebH9WNV12Kzh16QYH4p90ZoEfvsu/V+Ofe6VIgA1bYhcd9mLiVZK0HSjtDQD5gNNC
OxW0lIFxx5iQYWK1UknjkoMU5R18owVDU/UrdZ5XGimsQMp/rc2gh+CTE61ZeQ0B66eAxWDewKnY
kGKr3oMxpQUHUEi27HTDy3jJMF01H/6CZ+J3OpTU82gE6ua39nvCPHTE+tUf2TZAIKiHUy3JGL5/
O//KAz2DBwgW0nfPle/k42lKCBBuMJrBFSurwGl44KiWHkDTiC3nvhGOFu+lk3jWu6aRQaJdxW2y
r7QUyRG+TEuLgc4q7y4y7I5DVr5Uw/ALKCH8Dz9KeauUa2EtqPjMbT3ZJr9SkQzQ6QhubxY4VDg0
8qQGYOGxYNkF5aJ5N8H+iWs+VHl8QO1r93J04ycYL4rZIPHgi/eO+23gjfyzxC35Xt6IFP+9q+vi
Lhpht29cw8JlVBNbuuWQlAFVL3UNpQJnECRVtF+yElScsTJyPOyu4Nv7qzsJi1/QG2LGF9EO/q1Z
CEftPNdhv+fPTvBsApYI3qZWjM6TVQVwR4IAyf21dDCW5dvJcCHztgwxzpbQhM/eJZvmji0LdtJD
RKCwPCsepf4vtIto3Jot7QGXnETOW2UOqfdl96NMzki4VfYCzHGZqA5oVUUTSDz/UdoVdrTprani
pDvDBYuOVYll5ieLmVbIZdi13FmBUfQnG/8Qh1w5y5cFWlsFSsNpfxs0Er0Lkm59uKjZbjMKoIfB
/IZaQBXXPE9UCBn92HWMzdzGjnOBifXCTANCMSvWcu+mU7XfbtuGtiha/ERkY6EYHQQ7MELjXaVA
ID65cNCKY7s4bnrpx76pj2SvvY6rrWcVyBwWNTYIV+kjFLJEHD+cghvXiT4wY+b6L0jmFzidv4Ox
SYqvUg6lee/Rwd6Ape+qMnsYh7glIj3jKz9XfLfl3ehKA4SSJDBc7OC4ZhinIifXJwsvhP9uAvsD
UgLOLm4ibEpGSSJflEl2npncHjhRVKDpSrf5aDTc8zP6h5lshraBcNCaY0/wuwCmFs15Svp4Hji/
JhsCGKD/C2vGpDzXoOz3q1APTT/LKFIJ/EpHZ7NPMSGqyGA1m2ndNGEeJSZanwlgYYP8PT4FlV8b
nEtrHF/eAO0EK39a9nsXlnwQpq7vvLq9C0JlTpCyDrq3aoOe3sQJeK24YMNJRt4IbpXSXWx8M/Cl
wp9hBDueD3IZUpJLVtdNa9A7gfKX3/0wN3h+pYcJMPryCq5bb9cBBkTMPE5LwyDyJPU4g/cTAYor
2WKWdatbOVBz9yjy2lEvVVoY3U03aM3agn0Bv4HoureIjRjnG23ZZSj6GvfNYuRcDZI8OpJIEwP1
JIegYJPRcUeBgOWz+tTe9MReHtkBghr045ii02RLvs2Kt1q4TXlN+m4m37t40/tYtgBNU8NMh5uo
7uQrpzjn2aTb4MHoIq/ZQiFrg7MQPhhg4mcFhovUGJH9yUXW5Epydqec6sn7cqBi4YtlCLnIM2Xq
rKlc7u4HxKzFCxUFDN6BUCu7SY2BOLlqUkJ0hbatzrf/IzPZ/6Jpy/L/22nrT5VWDFd/57bT97/+
sf7n/x617H/6UhAgYg8nIDf+HZr0n3741z9MpilHrv/Kt1h6MepY/zlrCeufFNjaDqoGM5hlOe5/
jlruPxmwBI2XknWw8LEl/b9MWpYtnf8yanlWwE/ByEZCP+ATwM/Jv//6TSt53P/rH+L/4GJPuppz
Ldm7+SJx/4VT6oAqhxt260Q9baeucezhktxma9ZO8azLiIOOThacHM96bnOSB5WoPXDTHU/kmrrj
jZycl79wclnF6tK1EtuQKq9Y6xwknnDB1nf9+wXJbE0yFyRnTGLAJBkM/uI8Y0+4LaPlT54H9WFZ
Bo9L3MHrs0hcsY288fX4Fk+JOPz9u7//PKfAezNAjw2l6lDSMY0ElhD7whfrxLfyyk0P+xfepGWV
bpbsHFSrhjVGvRVyw+xhJNBHtXC68jOyw0ktsLYEk7eayq6p7GhbGDsEi2LwLhnJorDmWLWGaeuL
mRfNZfVV9wn+DlZS6cUb4/eoC/oDRJvsmqx0ykTkB3/9Ox3RfjGZboY9nXQDqhT3+8YtITcma5Y0
FdtuWh4WqliZlhRcZlMAX85/z41MzxjEzw0E3PN4qrljlUFCSRqM9QzTnjE7j0OFbxkDGhRNedPZ
zYCfIb+X81RuhyYhNBJ4r6uR+hSnTHeeEUXPbQ/5g2fdbpas7wof9wHJvY3f7UVRRth5sj8yGtoz
e9G0yLwDwa4vWSVh70d0BK/rfonNdSub4HMIICxTUIPfyk4OaZv9MP4da582sNJN3N0c3MSQP8m9
geJrxv5ulIKedOzBhoi/89b9oYfgYeZ5v8mrL9TnjP3sujutOmbOKK2I58F+9qe83QpsJBuTkcBn
NXgCMUyiCFMIsaKYPWF5ENy7L8z5+jzCXOlLCOwJbSdEORp1NpLk3bTm565UuAtpnTjhIDuRLP4m
QHufF12/Q67sN4WkvHKCzYbN8SD9ByoP164QYzfG4gmDSLvvUvcMYpb5oUgIrfRX6RLntYbD1NLh
ViS+czfm3l5hkF7oRpd6GPYUIFhMFMWllZNxtEbUaT3K698vRhC8Y4d1ATQMJm5REz3u4ngI+mVc
3tErhsnG8mdw3l9sy8Te8uI3K9HZxVy/1Mv0iCsD22g31Nj8WCZNxEo3cqwLIprVL/bR0R7y7zdg
Q1pHyvITAIjoNSUnOW+i2c7uGUSgtyVqn4RrHnBl+Yy5/WOZbKlTz463i320UbkpbSlIl2Y23qCK
uAbpqK2pZyBnKrRb+bLGKcFJOXtRtS9pXeld35rtiQ6iOYvNiwQxSIOXBr46kQEyZALrl7mVkeJc
xXFGVWG75oJp4WorH6/wwAtrL1W/S4CpHqR0vzHK08spWzKXMTWT5QGvIReTlRD2apxf+YRD1iwA
1cSafzI5zywZTApk5AbliQpAMt+gAq3oBhBF2KQ9xPAxoD57Yf5UefGwTBUFlgGxhSRntSPSGUU0
Iv1HR4/WI9HmkvLMdMLDkIGQu1meFYhsbWbxtTWUunMUtGwPmQFXdR9KrycAVD1XFpCR1rL2rRlt
LfluEhMC43QQyoR4F2Cb67uUxWksuefU2zbqm+0IW2u3NAvr54B30iSdxRQy3Rspix7qXwsY2Nix
HEE4lP9o8uqPIUNjIX8JeZvuEoo8801nDC0x3xL8e8GtoKEUqB/Kio4JAuBZFuz9yadFWHj1Ab9b
vXNKjz+eDsSlT09132AAp2lyUwwxeKKG5Vc7Q9yqrCI0iyI65sL9mZxu5WjxJ46199Y2lTz4azKx
tOigi/klbGfY1iAytoZrSOJcawgUUFTec31myjWx29B1k7TOju7DG94iksqiPXlO9IC2ekV2ExvL
b95KH6uG6azSrLgfa1fD+Tlg7MNln7ek6oEX7Yoy/nSJvWCvx7i/r2Y25GAfNfzM8mnET7xRVztp
vC3hyqdFBGu67LagiQcDiYsWT7rRXNentbtGxMaAiyQBvYvuts07A71EsLhT+Rs4znRX1DH9Q3jC
sDjcdTlFJlE6JfBVDRpHmNGJPPvV3kPFHPP8I+4g8SSL2I4Vqa1EcIBchvIzLxEAI4xvdeWjWHX4
QjJnPrncFVPyuOOPKhaMD5SAlkR30pwmBUw8fDzlAtfXfmJgzslb0K0lG/auA3QEbBVJFf1yOvLZ
vrs81YRIa0pxqn1WJ+KpF2DcfAff5TSgS2BV5nRJ35avYD+xxDZk+ggLvd+4bvw453wTN5DbGR+c
aTZ3OrE454r0EY2l2OUeXWQeoe+Oqm03we9U+RHGovg2M+tjbLuAsWfA9KnWWxJHPNmaF7sV9Mms
oavZ1RyZeahmERamsuMEoshLQFniFk4YW6MS7t0ejqg91buciiJe3PsG1s6WT8hFTaI6Iew+2iwu
wgS74VY57NidNjE4HvcHTR3bqS+N/azbLixzpKA6pyXNa79rzxI7mxLIwfmKhg5Xu9ePyNPyhowb
n5lF8q7N01USh9JWwQLFzolMNI95QqY0K6bqWI1tthubuQ8HFxeTL8hQWt4QullevEr6GwuKEYyk
/DaHSYXzWLE1zuJgI50RnuMaZ3URa+w25dMIj+yQWS4lIgHdHyA+55WO1Db2aTCFh0+FaGSGP3r0
UmuflXcAiuNLrMzb2OBTvwQQ6cAo5PR6OSGQOf8hocFlqPY4dFFtcQajLpYLLp/sJhZDflzayOI9
+yKU3+yw9m44Uc2XMojxidJEF/hpKIp+i81gfiz1Oox90YVEyNFE9ogbCjei5rmr6xvP8H57VkE4
E+3ggmesSfzfeBiuWWNpSvuWeS/dkdXdpBA6naQIA+3saR/gQ9enDijF7MHIsPYOXvtCKeN9Qthk
b2W06eSm9dIQtAnHfOKoxKPBWmwMswGEH2SxNsyzP7aV3nelY2+FhBtU8qzbdXn3JyBwtRf4rMxg
9G9ZFW/HdEGVj5aMDDHnOUvQIB4U8VdDXnG7OEVxKNZoqA/S/NTPmPxbeeNI8x77KAilzCTZvrjj
fvZ9rNFgHZKVcYznDJh7mkhuJ+WbRxZXK2KSWQRZRVrV85ArrtZMH3y/2uXmfHEELHg35VZO0Poz
AOM0laARuJjfkyLN945uxQ5DzoMT2T4qpeGxK1zzhfqpjNCKysj5rEsRH6SeODEnOkQFgrmH3pdZ
1DUuXn7uJj8+OCrf9EWT7ydOHmEalxc+0UejIzvW+RA1E/HQtSnxogK7afTR9Dz/a5SkjSc5JDqC
jEXzkU/dTs/aCJmw/Y3Gll7W9m1HRhhstQlyjXCswoHr1qhYkQp2Y4snTmPTryx75GwwJs8YzG5b
fz23mi78d0qYsPsg5KbdcmNZ1cQcSqTJaOmBs1uSmZ36FEvHbCyG0ANeEnVZ/IBJgv8DxvDVs92t
gEKCMN6wU4w5sdNryO92U7MzPuYFQwO83Ywful4KL1z9NbU9XrFBLyc3nuGczMODKtP7yGjuufcQ
mlYDzX/wtZsIr7zdOn+SWQanxibSYtDIFXUrgQJLObY0iMfZ8NwGXJuKD8COKcp9wMZXbAyfZ8ig
YnjU+S71XVopUhLguf/Yq+RaooQsdeKe5L4XhvWg4/Y8qX4m+BxxL+h+VXYhqBXeDTirHnwVfWeW
t4uiCffPrDBc4nin/7XPaJUJVFNfyjiB7de2L0VawTQubwyOTaHdeVjOgDjgAVShP2Khzb00DR3C
WgmAkmOXIPD4I/8yAXS/z6YUIt5E7+68HODJMVNU1deitH+yIwlEnEQOyGu6WEbkfNnvuND/9Nq5
101HJpEHGw1u0Kf5YQ6E4T9LYyjgxIY9RhZ4SQW7O56llgrmnTOwCjbThdAra+QpKedbK5qgdC3e
CWAIQJsmP6mhDC7T9OUrAiQaYyxSP5bk3HqFIHs1ACBsjY7DQWUMb72Xss+u+YXNBgfHWtbh0TAp
xp5mKVSwsExOo6dp4uxL2J+smrGbwMkCNhFVj2nPnpZOOLkruRuqsenYZi0vZNXm79i9pxpqSxw0
+8oCTLukhcenvjZ3AfWrmP9avVEzm8iKxO3W80nn+P7q8rWaaxYr0GwJC7HZqvqPdsXDQE+8pnht
N6NpLIeOQ+vtzPEKvCitFVPx0/QlqdqIsqcEquxt9vcLzZTQD5GRS3t+V75d3P79MlMLsLUMi+y9
EPNtQnJy75SxtYEibhoW3hyWdkbRZA95WRwJPz/yRqdg4T3BAQb6lCorfZ6zFrKGfo3L5NA0ZKl6
neIpWlN28gNMMMU+Ofj+0sCi5lEI1wFW2QAX+KHAiFOZqz9VTdtNbB/GTjxnqX9TQPZ0FHupGnuY
SCQtAO1wG2eAIxNpBVtAZ5oB0ntzzak5ElTfWugwRbO4ANTxBXAR7hNmhLbA/dCPNM3wMaDm/Y0B
46qgWe5dHT2n+WigBUd5ODtk+UEjDY18SC3GmA7dN5C5deL3p0Up3/CY05hBqgp2AKAsTchya017
NxfZrqu9k6jnjfCggVbzdZrpi3Et4+R2owMnNquPeGGwsJRRz5p0a/rNyGGMgRZV9QYw6IRwe2jy
rqKbWTi7tgSyViOmB2VbH3vlvLXFfOe52bFxTH2SVveiga2yAxh2MHh+sfGxHs1Kke1C9vBz2B4t
wreayaY0wzRvhxaaCvfqivvXq2HydMft0SoaKnAoBsMY+kP/1fC4vgxLhHxjezjK3v2Ky8eka4IR
rn+zKcSC6tcj21cKgEC3GQgCIiXjaS+JJTWJpJFdRnY4ZLQUYHvt6wzkwBCDr5IoTJXdfwCHACG0
U6psD2nMqNEbTrX37QzbQTBdRJ6FflDk+0RgG2xn/xAHlH4LJWk096j4mCrU45x5GBp0vJsAwAMa
4ZGR2ZSnmK6L90OYn5Ukd9kC6toJWvW2utUd6CeQPC778NPosuev5nI/oT9f5jWm1HAlbqAQ90J6
D0Hk7wxHHxzSwoh6FDvG0+1oEtp1DfxNc29ecjYQQZu/MMcnXDkjae94ck/D6N0qEZQn8vlF2BdC
hw6rKD+vqOFSzb7zIFks4+NYaP0weZTXm5qzFoAf9JG5pzbN4ZsTdazPPmNoWbOVSJIb3NAv8EbN
jY5zvaEvNpQdL4ga8ru5Nt+Lph5OAYNHaPYcbZKKyDle7Y0IYib5gPh4v3gXr/c+sE/Px7Rm3AUW
HZCZ1sFvmfKftg03XNw/+FF6YF2ZDTLHEhTLO9bewPpUyvwjE3qBCDud/STmudZZP5lIPhafZzaV
uuk6WohO77LPJqMzzbY8brlF9CIi9ybP6ueCHjiJA0gF3aNVUvZsYEcKmjzaZHTSLPOXP6hLgRAX
53x7srSwnxWJwUWu1UJRRr95HDRbMFs3Omoveem0x5rO7SxOBDEX6JO5AqvkyfyKWOOejECQETAN
SCq8sjd0DL6TMRyYG2IOjcuSbiCgew/5kt6TqCdiSvVux2C3RKyAqASDpgUAYrP0krIufAsKK05j
I0uibaowA0pc06m+mUGTQYzwNtjDssfVz85gig8smkCbNBkQBn1qc/OFT4hh/a5nKAKePbxUnTlu
LVfcjvmRLAEJ4oXmSDxFHMXheEqzepqjiPVKt2EcfQocl0XgFi0IT01GkZNCKNoIGxch7ul6cW5U
lz1MdXuzfjqjuvzF1fRHTvh2kpn7AB/d1RRiKq4cXPbUSw0vI8a6Ve5ofFqTHDFRyUGTVISPh1fn
x3PgQsX+ferPj7Oj9sUYv7aSdUyr5O1I/UCc1z9ZgrQ4291nh72qyOtQTfN9YIDcwkUKVgwGhSfV
zkDg3ehpuqSc41pf3DJ+AOlhz2eNJdUTf+zGtnd2hMtGDuYf/HfbQsGKr0HqbcZ2yWkfqY72nNl7
Dg1iI83+OrT92U28gznqY1Z9zZ38xSMB+5cXHbXdPerJfSqnySTfkTDadv1d7PQd4iy2whoK623d
PbBU1McB2pQU8QOFXPcsKa6CHea2dIz25EzIWV0q7uO6LvZlzLtdVw41jZ39FiXOQJFHWeJ0FfaL
K0eaPOhDGcugvkVkeXXMiEHGVObexbO+rwFccUblzcyK14VvCh95xOqSVOM1ytV11NYLUbmEBaMh
t7Y7Uw/IrtkcYK0XPFWC+F1ZPeuItrnMwU8OtFRktXMzp1+FSQJfrrVR6fR7qUwQ/l30uDC6KCuF
LlDc9gFyMckO2xKXLmOoCTpXbbFCYB2Ldq3d1YfUGh8n1rlGjpxHLwfVV9pdCXyUuOifPFJHcyUL
NOLDataYRJA+GzXb5ap/HW11whzBEcZnGRHF4iIZZ6NBPIrB+kijEgjPTJFsQI8vdw/LJEapLqoG
7mRXAaAo239SC6Nyx3IMXDERtSS60Z7vHoNueC/9U+uADqP0+7HMQF3mc7bN1whBHkD/KQVWIWPe
05l3pRR1E8zxQ0CF37YvKoaGrrkW1mJsZljChCeOYmTx3hfDo1dHLDMw7eJch0qyapnQDcLMl09q
JhejjeVjme5xksBScHjyjJdyIrat/8T5CN61vBXOu1L5WqzE/zfU1mMNKLxIQHkRGmdfJRQmxawT
SLVlsZc9CIZ5SqsD5/NvUz42bWtxyIA02uWCzQ3xCpgglFMJ3FpzUJHjyl7ywf5yffO4TOntosWP
bfQEZ60nFrJhzBuSWcLc8RD/qFrrpTRX06Js2E8jTvTUm9qzRdLQunJop1F3orC99rBA6PbbFy+c
ixl13d9ZNx96c70duoCZDW6FKtt6qpYgYS2LM8DeCjhWraxiGauD18avRuDQJB+2vkYN9+wnZ9Gf
vsDGX3ymDnA8tzQvrpyu3jnz3+z8l9OSDaLN8XFZsdCSOpjZ4t6ac4eksK1saVCbP6mI2DSE6pX8
jlFgRMxhJXPo0eXtuOk7bKENOySzoECnJSY9APTurPaxN6P7pYHGzb1+F+fiRY/Tp+5eFOkcUl5s
vWv6HLSzi7yIgJUTkAj232Y/O6aZhnpMXWCSH8c1ctXypBui8aKy7hIPFU8cLJTcywwagOYPo+wU
nyr0egV9Y1GP2Uz2gDAQxT2sYW121+Jv7bpbPFZ4N8qYrrDAbGjhNmbm3uFm6fW5b/AUwzlxof2W
F/IVr2JJGCa66K5racZgXUE7C7cGhN/b0Sp5MPQUIwb30AdOtMSTYI5vMiN4mBVBL0/i5B0ANxUZ
eHzWIqkB9CWYpvuldHa59CDcLwrrM2xw4pRYchJAQLb1odT8NBZ5Eo5+zb3S4EOU3+EMXM9lprud
3OrT98fTgq6xAU2ckvQlATbFw4OWkOIUnKYIlShzLwuN0NuFU1eZuunekNMLqMfQbEtB/yuFi1Y+
iHOr9WnsjTM9nifduSSigfXsS8BHG5ifHLsgYrE8yh1ro3Nu+oZLvIVOY7BHYLQGD018bWlw5VPn
1LusgxqhQOgTBYgv3WQeMwOPtsT+ZHk0OgYRwAdKlp9YaD2C6A9VUhXkq3n6AwHejaP51Prxd5v5
8bbBrogp6q1yQAHyggGOgQwCoq87Ek4SO4mYeppK+NsVFGt6+yg7dPtDllUfLo2nnKCx2EzLXZlz
QVAM/iFiWkuLZGoR/wogUiCsrd+DIERZU6kWgjH4shY+VqnB2SJx6LSdsAPPFByNayfaumgHiVsK
dcCkx+mezgKWg1jrrW0xpOzdaWNBIV2+F7JNARGGxtipEppHXoi7cbRe2EMOGsdpZrrD/RKgXfQz
nvGB7UCg05hnSIGNAYdfCOHM2AQZkdZ0gr4Si1OA+ebBhLXl2F9DVQ6gbCcwtQOXZjywl6GtaKzY
SnvRxVJc8bmV/lg6NYE/Llu/m8RVier3MhRWOHLQxOadnZyZJ6GVON1jIqK3qoraV52QyMxZuGT8
AF0s4C+O5UdX2A6luBUWgwJWUQD+j2u0wKCLs0I2+d+iOpihJbpfN537exGQwhxnWAkODoldAbQh
9BEGoMDX+XaA28ITmD2ystFPdEmVSVPC5qGDQmNZh6lVvQCVzW4UDOhDqiSzqtPfTMvKhWHQapZS
w5dCgzPTiEPtDDQk41zJtzvzdps4JIgLR025wPKaIWRWtqLDUFePuJBKPPuc8uOh/AFM+Qi34dgA
7LonMQOHJWjWQB5qjlfVPQdVezgsUbJXIH4+CSizKM07JHMJHSI31h958A8WRxaWGPEd2jk/yIov
KEsgI1lAmjLJjuiUTYg/jD6EoLnwmL+IcbHgNtM8C56PT+dIFNsk0kP0G35L76tX7c8lFdNIXn2S
vHQmG84S/O+V2SAOl0x72GWm7G2BJ2H6sMPnRTUPwuCG2DsO/F6nvYg1gFcoRHG7yPydo78FeLJb
q0ysDWFhrlGrpbhsiE4F7qGboWITLC2mQx8DeAaBprfKbN8H3hwisn0nVnAljTQczGXFcVrt/Yw/
Cn2UL3VpcrzGRW7FhbMhxRYziLD7twpfQk9MioMTeNfe8Ztz4tcjkczZ31juMl17TzLWpiN2Rr/m
eFuMZx+UIRkbLD29UcLCSTgA2pnY1yjGYzMavGVNtSeYoXYJ1vG5yu2nphGUIgQLjTLlS0XMdXXp
bySL/sTPYb7M6aXVIAqr1c3HE//Db0q580RNoitCncT8tISwvJiGycxzfAHbEv8lhqRsAKZ718EI
ijRPqXZcgAxOIJVMw9UJqjvelvnWruJux4kCs6VBsqKfYZYspv+pVwhzUEZ7ki8gM3UKXhI46Yal
UrAdp/pVNe3nTOHvZhqh49tyAAKHSWrfSdqnqjzn0aWJAMjYZ3HOxNMsAFSazuFeSpuWx9Z/o7u2
+RVPEOPzRv8uYYx3RUKcjDuv10iQi668pu4d6rZ61sX0NI8GQq18wCvZcRxiHyq9uSf5jdZUWGSG
BvezbVnMam23YZ3Wjw7+PKJnLaw93LoOrk+/A0NKc0AfUvUkuT93RFIagv4sMjxG7IFlYD0PB1o9
AZELfcaoz1bErWVomTmI4aXiuNSAEMZqcahr566YKdZrXe+hdU29X5ak2btW8STxY5ybfG5Dy+HU
IvO5P7bwPPDx1tsk7eVOvIAizgguVsGpKHbxgG8MkvV0RqF9jcB7sRqeP7ul727q4rlXsYG2MYXK
gDyPxHoRyn4fi4LRqSkPcmmNfWPFBKup5TbL+DbRmHkXw4pDj4OdUafoL4GNPOn9QFNaj9bURFm1
s+8Cl6LMysXIkuP+pRiwTZMs1KyASH/SXBHVbk0iV47LNqJZgMJj3LJGbtrHkfu+65aU64hFoNa2
XASsFnZAHUgK1bI7cyTUISenz5gAw/nvly4trKMQ5rYD+ra1QUZx0YgEKyQlMGgYII/xEfZumZCE
zm+HpPfPf79AakU4KzAEiv6tqdh2DhK1Ja7K/TjRc+hMVBF6acOu4O/fl+rYEnA4D2BTNtMknAOI
6WKTpY68CI1JI2vQn7U3UQpnVhhkbB4bHZcb9PGJ2Rlr8G6yikMXTTTPKkNvfSQtl7G/tcJyoFEB
Lwg07Wqi0mNaPaXtvqFsIY2ulnElYUC7y2wV+1nk/bDh5/W5fKZhV46tPLcm1c8QVA6CLrqzvX6p
LUf9+4sLRnmig9Ac4WLaYgF9fDPVY3U2MVOeC+mwPTRnF9j11GF+TjneuiwDzmD57LPDJ4bQlq84
J0bBEX/JoZJsl5zU/WV04olK3RvAZPx5UFM7d8DkQw8DloJuJ212o81E70PbiBtXUWISCCIyHUnH
CaNo082MgBxCMLSUNwlqlNnN9x2IisXnHjXgOVhiShdrSPUNyyK62fpn7eBZWXz3l+cStBFJyosP
hJzFOGL+XJ8tuHGbcoMHB0mF8FHcMYybjcfZeOI5HxDNl93nMsQTrtDpETXmSE3kk7B5ChnRfFls
tl7ZNFacdtLHpvMPywS6s5/d32RmWRvDlbAxSdm/8Be+tIQLuZn+YaVCLlHFHRuyP4HBiR4pqyH4
G20jYX37NTKOppfbrLN74gGgi23WRygOc1nfKbQdbgrzJi6Nrz5NToU3tJvaCt4j9AS06nTYx7N5
9Xz728dbfpJm/jIp/zVA9/eNT90XTFOBPLRAqxkPkTyMszDy34Vdn/KJ19NLsx+bqbfMgwemxhdz
Ii6ZxdGwK4iisqKJTrXX/IpSgJMD+tSmLFP80su9IRqcwkx3XqIeMeYeMh8dUaKcsIKawtgKocNB
yLTRhHMm3yKKjqkWd1OwvDHtmr33NUEL2HaI+avRADaZzUg4L/fUjWOfKV7K5piU+YPNlLSxgZaA
HYQTQqIB+CNvNFRDX2eUo5TjBSzS0VP6bRDuLx2YT/iBUb4Ceh1/6qo5dlw5rOBOlcJTEwRwcYPf
Me0PO2kAZrnByfOr91tYihm/ASNrSE/8Jk+8t7KV3YZGLPfoGPnn7UJ5UJ7j1YKNubNqHkpzfWcH
HMmzNYUK5H6b8zsb22LESkI//Xhs05BmAsCxEmP9bJe7ZiJ3O/vrSFxg05oKKEj2L0rID+jYtLmC
Ow71Gn5OrqkPXSZ6MkfnJ5viE4bf4Ojj28DHszD1oEi0DjtPVkAflJIxqRoRpbLzvTtGKyslfs5G
fIl0YD/irJchOKGL59gnG+WHl50mLdp1Q+Ha/C4ZlxhJzV3RsngBaLFrSeD//8TS/1Viyf7vPbSq
U9V/cHfe2pUjXZZ+lVnjoxYQAWmMc7UW1KSDRSaT0DKgn74/ZP3dXW200UY742QVmUlxL4CIE+fs
/e3v6J8q2vkL/qWi1f9yTcfBeiSYqLq66fy7YUm4GJYESlkbkayUjot8NQfYFv6//6uJv6gYDAsz
kmfgBXJ0XESqaP/8nfmXaVuO7uF0EkxpPdv7n8hoacvOjiTIdUGRz4Jfl/1T8K2kybdyHCxSKHb/
KaPlF6hjxjcvufvpJvGXLiuPcYlJxmt9L5SXbAMreONY9Ugnzd911toJ1IM0mD+ntJV0334o1UpS
Y65GRyoIG8VJ5hmtqAThmNYBABiKLw+OqTMF5wmRN33N+qtws33GMlJ1aDtrVokxK7eoP+XCyojB
ATxITYFj3SZFcqFG52Uoi2vQlPAC8v46ZfUBILlg9jLQxVP5kSQE1J9RXy49yzCZZJr5WsnxyfCm
q+6izAOWBuwIdZoNasHvtiWmyFUUN8cmG4H46MEmgS2qOp7ypjTSTdvhZgZmiWC0rQ55ZLyIgYAK
23mCmrRNJI1wPwWXEOfTLbdBSugtQTKufWzC6d7pxqPeA7EMpb4c+oE+KrBjUB60YqpvNvwXo293
jUXryzRBZyi6z9ipVj0qUZAM7I4Ng97etokVSlxnoYv+lIYtLZwcFReFq9cq41Ua5tkpaBQ4GCrO
KukAYvS5de3IlE+YJMuRsVsLzVqQVPNg07DB8K1DcLdHSbCqtR8N5yeO0e1xi7wXEADcOjDXdpo+
j3VwInyMFywELloLPSy4YWK+w+G7/K5LfMEDGXux7T6EvOhdqyPlTfKKEVCWuJyYGSa3Cko1HT6E
O8Ee+x2pXoLwxpCaxWSL1rUoOKgKG1JDsQrQHlcqYdXleLE6iJAaNbxBMR7ieFsSoUr8QBaqFTqW
ZcgxHRTvk2M434Yjbr3C853K8UeNebvI8uENvQ//gk0m9tZT7/+2U+3g7WL6UYwg1Jwl8KxF4VcY
xEiquad8Qnx8OyUYYAryFf7ID+4kdZiCIiW8k5ZbSweNyh15dLv1CD4nJg8FNBZUopg8Mtmb55rd
XnoH2E7biEu5oDWi/2QJlIQweW+Qj+YjIX1IJBhMBDjsXOJLFzj+tj2qL1rWBAlE49soJm8T0Bxv
RxtmSbKB4HrrY2OgiRs8Tl58zEcTGZLWECtrKVCZl17Lyn1g03XRHO9idkAAEQWEdFNdAUbDgas4
zOlCgoOW2b8MtcrRiObwDxxmprakTTfEX17MgCCKb1ECEVnTwn6h1oVHPjv5cfpOZf45CdN7HZsU
O4peu1t6v2qoBxfyRYjv09S3r6ZzmOgPuBthbfr5T9pw5k3K6YlpQrUqZgknEu2PpGAWkc2InZST
Dx2tfiDtFmYJ1L2lM6hk7yHRR+noA8ZmLLZm5vpKt4Env27gt4Iv1RLUMFWEpsUOkAUBDi4d1gEq
Hwrn+qJa2lTwTj7KWLsnPy5xWqskbdkgLUFeYI3hGNTIdmyJ7oqt5qgH8h0Sc+1a7bMXhOSbIy9L
CptnctxDpIvOMYZ6M54lAzyeiAiLIXhVkRetC+2RyrpBTGLnyyAhfduO1bXplk4ZjfS3TLlxRX1k
tA8bur9EGWj+siWpi95vLjKsnPKtUUTQ+SiN8Fy0mzJygrWbV2tTFUdXd5BV2Wcnqo+VS2on3tFl
HNPa9AfIYuh1F6brkRlP5/JgW7S1CkV5F4mCFaAsnzu/6Nc1xwHAjPDgWoeI4aql9po4dvXEAy0D
CHFo0alBIGK3tTyoFCFqOBwr3epwXTkEfgbGCmiuvjNT5psiOCN7aDcGCGW8/AsvyNcIwfNrmsN3
ksYc9tZvQZt7SyKqgdx5L96gHTSpw/YJtl6d/qbz/NvP4ecBOHltzeQDOsDJrtUtJGmgnwQqP5M8
Jw6SmE8Tl3QNlxKIV/tujkASpMUwJaiJvaRJcJZj/qZcbT96NAN4CxbaFsnVFdue/VQG7abRq5+Q
gKpHw0YZKQ9h1hJfWrHyqti9DzrAl7BnPmt+xhlQiQa5Hooz+4IijD7acZ6ICqQLC31It4zQT6Qw
nQJVPLUdgcKhKtc0GX4SxQFVq9CFYFZlwUcj4FuHVNMv8ezH7LLoLUPBNCcphwspPwbbuLPS7BsR
0MDKNlPPJa0sU7u0WWgDPEivWgpLoDf8T4a8dqW/Sb1+CStCzCR1czX4n9GImrcsrWRpoJtbJjZ9
dkmCV9d9DGHEMJwssRV8s2VYt2LniR+B+nuB1yfgQFKShQJkgn5mPDkkFNHjs8fswQm160hC3Hps
egbJ9YvQHFgkdsQgrCV3e0jVq206TwJ3186yvKWAIJP5oJ56Y6XH+nNA7jbTaHuZ+2a2M8Eka4b3
rHtXnKdw2hC47axJHJFq0ii2LJScxkbTeXYmfJKOYS+1ji53ihB+WYhr7scfaL0BxQvyAIAm5NS4
NPhpH+Ddy8WOIe60Mqd03DA6H/YGTSPIOhJewi0DgwfGwr4H2EZRXRIeMzrNKjfy12kkU0VYBIqi
bsapPZnIqdGQVo3KT0XB9EkEPupsN32z088emEDuKHsPZHeW+owXoAkotVCtpzG6MAze90LPR+qc
kQyacmt40D3ICwqBUvg7vdM3zMKg1iTBk4dZZ6Xpz0CI6AlMRNvYY8pFWrq6ey3GDgMu7jf2s5fe
dad1wYgPtdgbgVBvuRV9WyO7h6mNPxopqVGOji9BQR7ClyFuFCVL4O70KfzpUCwuaJG3y4THfivc
XGyH4E1LowlD0G+dakOw2p4RPL6NHJC2Yy92SU15MQXuJqUJs+XdOXqthtuIoALkh2g7PHR9J9UC
mTMq/07RevbSck+eDSey6LVBv7wN8mAr9fZJ0HEbNbLpYqH3ZAvoq5I8gW1i21DKBi6n0bsbn/uM
Bm24yJVf3LycG61hkmiUYODcajMZcFG4TcdcnbJoeLFovN6IJWpJrRxqN3k0TH5x1BFYFHRnmyE1
QSEzntuMTXPmvEIL3oeci4iQS/Vj+BUQj7SeqGr3bTDiYaozIEYMzuKBMyhhavvEQ9SYYCgjV/XZ
n0UlMoI0Q7PyWHPa7mqCf80k+8SgfosN9C3xUDVs34ws8Qhn+EPwIkyJyZXRtbU0zWnjyfCjDUlb
DQxkSdMsEQ+999lQMCDZ8iou52AU275bOCNUDkbb+rpN3Ho7MArPo1kbX/QcLCeEgvS72mggdFpF
jwS1x0BZBmZEkQznFtHaMmHNO11YLgxL/60nWB5SZAZGvaBuw0zAe7KyA5lQm7LZ4kZpV7FjNCur
9rWzSBGlui5SjULerVihXcXYWpSMWXTRPGoF5ihZ8kAJlE5MU5oBsk3tHqEVs/mU7COkazE5iCUb
E/aKwYDTUxjqVyf9dRBUmHTEM2fu34FgGGHE7VMpmdUn9SMWpcdYFc94qo0NrwFhvoN6oqhI16Wu
Mcj9jCm6V2Ws6E9WkVzSw2xau1jaAmQYtuBTJPyDRTOm7NN3YbBBWCUJM+iDj4VUG4317BSPXs0r
CaqtZrffLEPapquaX2EXHfku6xBa2CUwAZ64aWmR6zD3oQLwgEz5Az149zxsH3YrTmKmFZBbUO+i
FoJQS5AYc7ScJNEgppYKN0oHWkaftebU/trUo7nQ9JROjWmcStN9NGP3jLUZ+h5nDeSANiLDJl+X
UofK0H6xRFxGnArYkmabjGf+yhNtZfTDWwapZKuIoFwKizGA1m2kydLn2t4du/0HDdmLbzDJiWxo
ebYfXv30q7XIHa6xfRhibM+C9Ihl63n4uaojlca71lXDmv7Tg3AzrME+Sjw5VUSpJ4QDO8OySVCn
mF17DXDTLBgIjFtzchdNNDySe/XptgaQGGJgi+4poCuBNildspLfZG1mBFXCwhpb3OMNo1J0bvZm
EN3vNh4+taKXx57w9qIT4lbTH9O7MFvyuAarLHPWNj73pZUGR2HDmyKlmeNP3tAFm9ynRG+5jrYH
yPDHkK2/CabmWGQOMg9HIxsckLdyDZguOSCgFFq0Ak+Utsj+CeVL5G/Sw+WiQIO5tOvoGZkjE17s
Qn4cXpOWS9M5JvGvaB95YBQY35SxyjpEqaOjYNyQ33PAdoQuqHjAHMNc1CSWKpjyC8PxAYmLZLaM
1Dsf0TPX05qc336Bt4wibYovdVFPKHZo67q0LwflUIXh/Rq6bD/W2h3R1CE12KVL8mQK+4GJplqX
o/NUWTxjPenQLPY8pVrShpyB0VKEjvmbabRJNw/eRhQS/Nwapzh+7lty5nPLfNEkuaU5loaFh7dl
KuvoorGIWW1674E3o49ER4NDkcm7xbrXqmWWmM3KjKs9ybfOaorMfR/jewGMOnCDGkfYrI9WXH2Y
nXoc+ukKsxuV6owZH2mhcquvDPJGuKL+niA3cWzieu8aZkaoVolgwYjeXHWUHRQnrm5P2qF7Q9Sb
LXEl3HTHJV7Exssxtxu98QDkmPYZF2ZdO4WkT+vdwggFBt0th/CjCO5PNAlawHa68jx0PbJ5C2wk
617KouRC8YhQNRGTBUNBX/VBvw/T4Zb03c0JMa+7yFYE0KtYAIpdQx15tHmwse7vtYzZRaOwleXc
IbUt90MVbNyRW5FMjKsleA5H+t+k9CHOSEH5zz+d5EkQbdFzGUffGtRU3MZ9OSch4Vmityede4AL
vtC6fVl1Z00vmZtnhDl1SAM6HdDa5JjEUolfCcIKCt1DUhZUivCWJrxOlIfZE2Rhogeq7hk5IuYc
szrryv2MfOBIdvamW2G4ip8rZjHrLo6uRtpuYot2DsOMgedTBjcSD8E8kpDmB3HGQSrfu5X9i7qH
OUv+Xniq2xTWqCPABkDIro+qaI70msgWIN80QkjLyhCaQDcze2uE2FjaaKMzf4ntB3TZJ8Nk+54d
o7ZRH9MeCaGso23dS5CiouJUV9b5xkiqN5iT9zhzaPJmZznVl0qoPZPkS9wkdxVTGJpITzpwwaAI
dmBHr6qO7ybRDEsjSj+qpv62qLP1T1tHuloG9kMw2bgeBvi68hSM3zL2vsHwoOEcgrUaqi8fqSY0
IER70w8g0WswO686vM+m219xly+rOnmaE/p6TBeeqZ7LJn3r7erY1ck9rfWfulHfkeRA7eu7Tkdl
8Oc7hB8qgVEopx8Z2Zu6wAeo1XMqDMLBecqHIoDGdbDSq+ASqZlyM/1qMhekshVect3azL+CpkPs
TsB/5+mHMXJONvMKCfIjGRwfaNc2Y0yUC6p8ldCqKiHtKTu+BbNTl8zHhTSyN2s2CDeorBzt4mjD
U2R7lJ/CfMw76w4p7lJa4UeXjLD4YxTmfknTyFDPRlBCw0rvscUPlXaApLu1KUe2iepu2VThYhyf
NBbfsP4xERy4eBC6EqDNnOZYdh8W+IZ5ALwMPetBVN3T/Co0f47MoLhTJeIyiPm4NO9ZZM7YP0Ah
9Fds96Wafpkct5tBPXuNy1SCDCnQaz1CoOQ6iWIf5BZB4z5cyAB3HH4PG0xsS9iFMIJPP7HX3cTb
qinrYX69NbQZ048uGeZEjsBywbpA8VR6nymTBDs4BdZQsjHCdK31ZMdEO0TCT4NoBF5CN4sHDuIF
eXzXttFeK+sFRA/IJXj7PgcZxM8sapX1iZEESUeOI5B4TMq14jrwZIVheAlDharDxKiroGQLrWaC
J0gagbymBnnHDGWjSy9f0pQL5WDIV8o+Jnr2JcIQMUx0QZFhLO2gY7JanLDzn9TYfSGPoC7rG2M5
jfVRZ0kG3YVoCKXxqvHhM2tHE0R/5aV3gOLfmccNJl3gqLOabxpY3R10ecKlMg1LwFHlnFnISE0n
yR5Rb4WphydCDj8czzbJ0D2ZuULjGh2mz9FmZxbtdC0iNM66/gNZ9FdSYN7Bom6velGgy+mjS27y
Rlcyfmzi6VIhkPA83gmYMRwOWYurnk6fT6O4Yrcowt5YtmN4MEF9sK99enb+e758jpd/9ZJ3u0yC
g+l521pRCThD9dHQg/Qj/NlO0LwgjisZ0umvMua4SncAdtGVWxH7WyceeuHvpm46NeVk7Ow0+fAx
V5ELfx4X9Rtr0zAkzGxKpEQIT0YUcFXrOh/eyg8SlOGGuPKoQRecf8+23WY6IgaR8QMr2RLRZy/S
of8p04HCbCAARssfXWt8q8z4AQ8o0QPQA7dC9aDNNZzLtGCWFdJpOkMUQGVpv1SdRMNkD6+jFZfr
/xVuyf93LDkhQbn99zC5J8x8v8d/Tmb+fMHfoxnT/GsGlbiAo3TJ+dpiAPM34ERYf/2hyHmUz5Lx
jc1I5F+jGVP8ZcCWk45pmJZFRfKfkxlp/QX+bR6jMET5n8xk/kxc/nMi4wjmpB7FvavrpiVgr8n/
OpEpa8bjmANZS1zmDy2nJ2eEI4KFqqCzGulEZ5Cz8KmseViReqWzgiKHlLijQ2NirdxQTXWPpgzK
qxD6PnWfi+gSmhMZ72WMh8IqKVtrCHEHSMGo/vXkSwwmwZxZ2x68Bhy1Fn7XLlmXM1sBf3NG578b
/PJRz1Aw44if13UGx2kz3GonGM9hS/tSzwwiIDtv2IaNdf/zl76i/Ib7DYqh+uk9r7hHWqoxI812
RoEaBkc2fFXONusOg6MXwCD3ohzfR+zDGdZx0/TJ+R93wO3vt/H/5G12K6K8AQQjdFP/LxOv+f11
bdqiuoHQ0LN1m2ndPydeSatEk1cWNqgcBYgNuWmRzbGgtRD+heWzWgNRgiLb9l+RFaQXo7PFc9j1
X40BBLuyGYU1hrGq+yi8la7Kt6LK3CMIecQoJF0TbJCkiKPE6c8X5u1kPlXBWdS5fB7EC7qs5hgN
Psc+L5KvZshoe6qrezkywh2GioRtrJz7P1/758PMIwQWqR7isuE+kYC1JrVt/j+dy4B5FOdKdLAN
wLBJ+cJwiHEJ2sedwWH6kXIs2xNKswRKpq7WhgTHJZtKCSvNhwsSzAJDzPQrDjvF3pto8nqNRcru
kA8vEvIBJuFUbkyMxc9Fth6SJDyFFsMxBpoX21LuJUSBRtK3SQs76gjl1DuxdIM6fmviTK4KgiLx
eHnRGxIZYOguDjo72hMtjYwCpkZCJ7YuCIYyfXqVVN1T2XevliQls8cOffjzYeFDJGj74Y7djFwz
0P441RlvVNYUL70wmz7Y+zaWW6Giy1RIcoaX7CeIrfSjtn9e7JRk4hLbyT53G5zmTsh1Ja7dIjvj
kHcm9zkdRQ8NDpFhQRu+I/2uduy0pL8mQfiu6e0uJ1MBuQFpZOlGdLo84/wGRqiOUUbyo4NlGyFO
vlOT1V9MUmpuekU8a2ua56z13ks5dKjEMlKfJ0tsRTNZhEE4HjplEdV0Ph1q7PlSQmvDN69z/CkC
7Xc/Js8x0BGHfMNd5DTOWWKPOw/G8DhPnAnBtKzjnz8mvSuXGTvbynCGC8l4CcGiVXH2wsA69QBV
qtK8MGXpTw1Re7Ic1JKIGISlvtLOvl77uOYrE+mDCj4HDSJ1SMRdGCFpbLTQ2kY0fOhvxuaDabob
Yo+r65+PtLQL94OLupX6R21NrOYrvWeUVFl04idvKN+tFnqJU2XhGY0tFn8S/dyivkg/VdehdR67
UUtxuDGZ6KKij5fDLxkKdS3IG69LyVizAg+EABB1r8p2XubBwKknm9rDm+cErXkKQuu702t5LGz8
LaR6nmXb7pBYlqfK7MiDCrzHJCn3XVp/i9KjSWLUoK/rybqCwHlAff5ZQY++aS6/BFqd7iNw3Efs
zovOKqpzWRX0SAzP3U82TbnxtzMpOrJeiPWAcCPc/fbsAXvuHK9+ibHybqxCRse6F+E2i73HvpLh
o6hLOpv9AwZsiu+uOLvzH8Ek8dFHWB5EVlxKxEX4pTpSH90u3VMM40spC+eGwsu5DZatbdD2eQtw
yzsROtOBzAMHARlsAqzb5TJvBv9S4vq44NDBeulf0PxsUqF359r2nVtrkIFqDGR+/PmGcU24Shxo
zqZmAUE2Dn1Xz43gqbR4o2k3wxIo9BY52fDhEu5x6zBGLSYCxLaIw9wbG413w3tSr2lqIPP7j88F
BBDtlOCw+OefEItBl7O3zWMHwGglZC63Hl7WJxpQ1d6fBMbTxMme0I85N8zeKMX5y3Qcw22h6M8W
UYuVrU/Sj4nx69//9/fnBo2D6iT1C5a1Dd0u9dPI6JwmjvOuFdTMdV7J3d8rMracYvZbz/WvaN+z
FFsGvWPGUWLcVFEsn60kM/ZxNDnEYyQavd0aPkZikZk0tXQcrYCuTEDQeMFyuQxs9xX5Dm5VaEM7
K+1YQgYzFhDIPe325w8m8e+u35BOGdkSLSZMAKU9wCy8jA5xk575rDVevqI2f+7UEW0GTehyelOF
e8dpdM58b2kz/q6M5gCb6aikIL903IbVC+Xmg9FpjJ/j5eTwKYWhg4b3SA49XPldh8IocoFN06yt
tORQpR9NN4EwS1+BbldQj11U2Pkqw5jTDiSqYex2pb0ek/qAG5tE7k8R14RLGJv5W9FSXeUmCwuB
FR1ZtVZH7ABdJ5dA0YS+pS7C1djS1NeMvRY4W8BvG5FKdizq85QVvhgPPduA3md7tGJ3H1zZzLTK
kAoWOYzuBkdJHSV734K6EHBKsq4spxsAANuWRpHT+nvdMs/UOQ9pYG5Svz+HXYEdmbEZLcMBLWWE
B7obzzM5VMSkHSI0RmiyjkNizKGx+M4aaNiWDuOOxuQ6cdWahMJ1EgBZCftTl3rH+U2c34jJ0W4y
gZTbZvjYg2NLFA4xZKu5GeSsRfPeery84c0iPt2OXnSp7XMN1T8H4Qj6qVMV25DGKPYlMECkj7Bw
pRlDFVhXNUMNXy4boz+ZWriVg4Fb2SRYNmCGhGI85e/kcJQ9GmhCBBwZ7Euy2FttWBFidp4GEwth
uSdxHYtL8mIzlgWEeFbTwHUYTuhOlr2f7wMs71i/V0bVn3zAXZEzHLUxfakL99LFBOlMHGFHm/YZ
yVcgMmPsA54sNqqqF85N0GEHTwdCnyM0EVOS0GryDaA4pIW/77hdsjw6eYgfU9pf2FR3pswAi6Gz
ZrUC1GkOGe1w3Eoa/OF+QkYvNoZRrRvM8FXg3PUAPSFaN9BqHME994OR6Frn3tKdnH2DVDAHA5MA
Eg5hfB3qwxIXntVEOAm5J3Oy7zS+OTVA4Hgk3pJpFfZHGXRXxlxr0GBrV2Kn6tyHqmb8029SXthn
yEQyTt2z7WYb1xvp15Vf2TyWCDOOafxMr8GqKp0dMuzV4KudLBHiRStusJ8mVR+R6+9HFZ7Kol6x
n6/9FU6bne5ov6pegn1HqynqVYeMWS/LrWZpa/rDIMvdTaZptyjAIBoo5ID+PnoiXW+Lvm9tlQ8G
DDgSMOGpz6seaZawzlrPuhDOtoM9vlHxnPQ1btuEGIeuWyWx2PiB9tiV35VydzQxN1VF3jtKplpF
2MxBianxPMN/FTkWfjTdUgFdVYUrmvPUuITkZaSWRYuabdTv1Rb01Hb+vFc758QtTlVM1qLdLNtC
P4defYjbbGPxQLdlj3s5Y7Q6Xk28KGJoDvN/le6eooGRrDMfVM5ZDm2DobyPRwbTwTrHC9OZSBi5
lPM1VtZFx55S2uh13PFgqNN8kf0o3XcZuB1PYRAMTzJtdoktCWe2/vxyvSAypRsOJe30vsxe5rUw
88ZLwcFCvYWGAETA+JPxVetkwCLaXSv097EHtbXJg4LrMF563FXg6CGQoLL+Na9nZBLqLY0Zm7xD
b4/d7WQhSBfcXVxX2uzWE0Ubpr2eJyS5GQm5Pfa0GWS56YW8WQAHisR7A1h2kENMc51S860mDwPP
8Hm+Co2GASHgO9p0M6ti5Rvj2fMgbdX5Gx05igsq0J4vK8ybBl+R3qj2i412y1zvXQX+BSoknj8b
n2Cxzgx950I+aaL2yiIBuk1s67DhYebBCdRhcOXGgHEsnO5qsWAG+adER5IzSBiIRyBox7+QYr3q
iYFtY+2pSLb0/5MyQs/Qbwt2PV3DJYPhqx6DQ0le3NiO53joH0rHhewh0faLdVmjLR7M6cXSuz20
iKMU/Q6Q0Y5m3bvV2WfIgQxyVrRBGHJAnKasoauX669oeOBPVxFRXya8CahUTe+u+3F89uSzSpK7
j/cx9VKOuryZvdNsiWAF7Wm6O1uKiwtXyiJGSBX2W1zTQhyS9hQFw3vD/Wvr5Vs+7sbILJdlqR0c
5T6qNjr1Oe364EOqux94rw2YcNBUVzuvznVlH1MDqqVdbbC7YtWE0R5mwXum5c86fMRIIcvV625r
aSVfbX7iJ38zO/MMMjRb2AkphSamB9N80kTIitjtUj/ZBc5utBgi2qOg7+w6z8yK1ui1tmEyZnjN
HGclUCi1jrh3RbSqQrR4FFG/qfVPPgQIz6ajCjajIwEN5lK/Jsv6HGIGjuKNxEQRSJLDBjO5/xaV
d6p0+8vOA3Mh/fIXJ6OThtioxJGisuluMhYm03w65jAkAMWzu9xFQpMXImGz7B37qx/8RzVcBrO8
I6h/MltFVo7x0Pa7SNlPgRs+e6GJiCjZ5DW+6E7v3uxaB85XlQ+1j+ZkwBbhTPTa899lLj6K6W2c
jBe9RKMFu/oDftCpDvXPqEDEie4MBSysMb84I956amyi+kJydKJyxzGbdt+EM0vfjYX8JMnqU3L5
8qHYSnSCQaRI1SHMflo73FRLcoOPnVMx7QBkBVGdx/ESErA6RN47YTAEAWr5IfquivBYl9aGEDPO
YZhcOWYX8iWBichs+0H0NKqLixIuMsn03HgpKsr4m2CiQ1v7P39yhDQ2V0T9FvSUoS8PEethQXmm
POsUey1FinEY9CdLV/fYGL/yIbtWgfdAeO+5JxtXlIv56Ywm/Zkad2Xqxsozmm/JDH+RGS/gJ0aM
8fCY5EWV4pXmJylIW6aL02BwrQvrvUiXgZPvRTy8RnH5VrndA/fMS1OU74ZGPU4zvirS72kg3VIL
umXbqJ3Ng5+zw3c5p2kzGa4cI3ZYN3UtPgqf6YL9gVnjUE/FNzITNHX+dEngDiwrlzZpFe0wfFzI
hIlK8+pOUCCGSvsmWZDO0ncj4ce0CdE2o4uKN9V/FXWLdK1hrNUXHr4RtU3l9KQ56OqJr258FjMj
OOMh2FI4DsYhGZHpTXV+jWKPtDTmBJGn7SIisjRImkEivyInPURYs00bDnXSMSDCiko1lhwxbh0m
gdqwaItrmZmstBzAtiWsaen1q6YxAaM7GHhQvmjrCQOmRkmw0DUGESYGyIjH33udYm+ns8Sgp9+V
DfmAkz58Zbq9aUpKz2LC6+C+jyAhkAqyuRaHxHA+PU3dCjztVhNAvx4YR7p7ZeAj7TZTRxQTq35n
jGujbDDnDiuva54DJv7dUL3S0b8TfTam8mZkDXvvhwN0svFTamlQWl2+s7OCjasQGgvOORrccxW4
YtUaeIpo/2FG8LrtMDCnwfzAb0v3vtRxblUZUZ5OlBMtxaecCqmBjOlNsHYy76hQNKGqqhiFEJts
/0o8F/FpjN4roTDphUDjKbc5kA5/HpJBbOVBQw4B0N4m8QXgHwlXZ1E695oE7DG+TfVwH2Yrd5a0
H0P+aHbW1nONK16lncyQsvo96JSp/TUl07EIiz0tjnvj5PeBw/s2R4bjdMZzZ6gvN+NB8HN4ZBir
aubSCZAvanuGqocg0IjMpR1z7kpUog4XC5jQ2tAIqLM8sOFJ/gElk6GiPJpVj/eWxg9rRaOhRdac
u8iqHXfiEXjzQxt1VwMhaK3qYxiITcCkstLIyA2IWxXoy9qXrrWYahIm2TvbMnNeQVytOYRvQgkA
RDwXpXcgTJYhiQVB8EtjE9LH8owrDQei5Z89Tjx+T1VKWYx3Q9/gftyb8rkmukD1IYmtX2lfkxQ3
Jw+yF6FaRZW2HSnoDTI4lQ1vHZfcIFh+6J6+tUAotIZjla6OhiJhEErpsEuKlrIuy/ft5K8bUilL
1vZ13kPmpRmz6CbjnUPso9tm3akhpoJwCBoCWgBlyXno/AA9EPJXLT4BSSb1i6HGoLb9KSG0c1mF
1jNBIwvSBnjYMrSbaAX0UrDVPNBZY5sVDKyDq+Fnm8q1H0GgXmnubnCbbMPMOzsd8YhILKT/Y7Lv
Z+O3CxYHAt6BR7dZVnl+0TF7DwwmvRwXsh5h5LLvpgOVpKzXMQXg5Gs/+Rz7lRRn6k69/iw092Uw
9A2i40NVqN+9Ea91+Gw2Y30vC9jHiP2s4R/QJd7gO8KbM5++dOhM5CVCC9wPzF0KET85Yb9pU+Qc
4qxBdMCZdSrL6BcO/32gGevMRguPGMvGO7WIcDfjj1zoEptnG5LCqm9nF1Lkpy/lXUVfPYii4bdT
d4cQFA2Gwp3llbvGASvOQvNuBmrX62LdWtaq06fzSEZo79qcDJGIZitgZizKtbeNPfshEkCCbcC8
MKKLFfGFX3gYmd+2EnxZ81Mb/sMI0oB56CvBtXxc7nGJrqVl3LSEOWbHqKmYB3v0HZYM6hjXult3
ULtBB/tQuT9JeUYDW6FndZ1y6yv9JYmHnVei2PJ5UnqkK2iEzIYgBPlQMvIV0fg7MqyLnIjxnQAG
iWJjhvoqNqxbTNqun4pNVzQ3y0meixFUZjXcXLfhgPRvhL3XjuTItmz7RQToJJ1OvobWqVW9ECWd
Wjn1158Rifuw18LF3kAj0QU0qiMjGKRPm2bD+MLZsINt7oxOvWcU+uyG30mfHGOqXhcdE9CjnZH2
qMoE6zbNfg3G2WARYn/bHNpA3ftiTnmdX42AkUWRdI4tdSXqZFtUzoflEDrMOECH9SXOg+EglurX
cB8nByKXXrszUb6L0nHzkz6FS+xjPU81LpQcPSSX+LC1LcBVRsT0i+gLCOGuNeEZypu1Gvv6wQWR
Bitzlbs/eif/PQXcO32Fq0G8S4g6o7b3mnvZLP+YliW3nh/6Jjov5LsruKbL4P/jU+RNBgw0LPmR
nl7y0D/V9FXb0aZVHpm+7mw6dogDVScy2hXe/DmM6YsJY0RRcLsOpN15QbLXsBwkkhmZXTyZePm7
D9I3G90zJk8hggVolhAPgKWXdbX4OyDAr5anTphWd1MrELHcaMNFthXDoRP9SxgnLXwbea3LHugO
mA+AxaN2SUuEG4W4zDd1leeo3oCEKqCbEDEb57EPGQfy18j/WTon/mkatZk0ZaCLoAVCDu8ypabW
naAKhSdi2yVBtwo84WwD0sqS/ZxaYmV508YT5pTSkOfDiWvj8JDQGUeX3ZlG4+uS0wrdih/NQBjU
uOU/yPkz5M/h7C00pVnL+3Ln3cRIjTyiTzlF72sNZaUKT/1wP0pPdKbkDLa4IDmKwPPFFeNcMuoM
Lc64EQ66GPF09Osj94eXrjPrhJg+VTjbqgJKygba2PpAWxDIqxZQlNirgZoQmT95Fan6usx2A1w4
Qj5wWCQIcADb6T1xafBLwkF2qvCWxOUqb3dzm4JahojI0QZvESZ0YW6iAH4wltx7cRg4v6ZGbbNQ
O7cSf8r92KZCOhX7OzbMfV6CGNyg9zoufxtGZS+Nv8aKdskoAmGhGPLNEfISlW+pWLOIOzjeHbm/
Z42/x5E4U7aJIe5Vd8mes/xP6k4uMrZuLEf2w/zLOxoGiXVOkKi3lufWi3ZhXd9smPVp9reHUqgj
fJX0RecWOZGaQRe1hxDJm+xpBY7cQzHE2D3GncA5kkH+rO2/qXGxmdMvpVIfbjq/Ki297eIBrAy2
arB+egOzn9eWG6p2Lu0Q/sBKHxCUFJ04lLl1s+hsdtXdGO+hstthcwWPZZYAPgv/iybF5h28ZMiB
CZuibYhjwkByGqp2HdvzviROlIL472loS9Jq71OOZR9jHPgs8XcxioBE0KzbXU7aATPdNCVnBou1
5gbkjoTuQ3lY6mqreirggnza5V34yGJ+Le7pUXL9pfaxg/Qnpt2DhxmxH63H1OGQSqzNyPrqKIIq
sFd4Gm4tGxdm/TLjSfOxzk0OTUX9s038IrmY1FDPXW0xTW+IQGPSNhfV/cgJ0Y8UGrB2q5ZrIUjU
Yaz44/eMHoSbxicG+PVSIPCC9qkFSIIjzeUHu/yyxKudvtnZz4FfXf2JnBDISkwlvc05HkRfYpHC
hpcj6EaF/zifuBUvdofUSIVyy04q5zysfo6LekldnJbNwMcABxaAOiUAKx+Odrmv9UsKt2YEaMoQ
eC8Pit6LdF6VpboOnLccMaD9LexoD8WF52JhUqSkniwvvQQN5jvgjORnXCqtY/XJuvLsQK5wO731
QVk7nfOoyx+YbLzmGEbn1PNuLU5W1f0diwSgRdkdMOrfbHUMBYUD2b8kJXrtmU8VbDN5noIIzp57
9CAFFdkPOUSA5S2cU1tH+Sen6z7zAn52gm5P9wAKEkHz1jkF6iASAzWX7yxlkrH10XruhVmMEwDQ
8tG2fgX18hgsF6Q3qArljFgFs8l25Q08Hgt3e5+zUUypuE2IP2Fl342l2Qc2UMnceorzFJ8jC6kC
9Q/7ag3Nyeme04IhL+PjnwWdSkh2s+DsMmOUjGfCTQNjFhntPvT28Hwvrq1n9GzEpao7OXo3RCh1
4yDDw0zkiseCXe80VOKgztzHCrOpaMQlvjMIsc4cWETTWtg7kObvP1p0b0f2T346BOtiqcNNWYct
FcX4TXGC6pxLcVYPRT91z5Qgn8gSHfpiwa6WIWcCEc4uU5vF+KNTmHDYiUIx+teMxcpxiCuKkadW
vtCUTcd0xkRryK6EZWhfFJsS1iIzx0C3PDYT6Tsz0p2qzUdo6flgJZl3A54t9pYy/1hbzmdLzFjs
a1pcvv/YujZduQXRmu8/fv9oQvkDSs6H34r2KR1l8aisdz00UC9YgZYTLQtYPR6+fyRjjHU/C2LC
Hq089x58klyLj1yQj5JM+A99duH7ffcy420KPcfbB5AXaZ7H5rVOTWQ/C9Jl27TOGsjDsw0rwH8u
oZYekoTGS4Bn8w+zYKJYFq4NSU3Aqo5It0ICSjeSwpCdV/s0/dVtfgu7SL70JdnTMdJfanibZvQ5
CALDSjLjtmu/4zYlWKxPUccsb8yDJex6bU2kZMPsjyetET1xAnkGGmEbqEKfvv+tRNbda6fgNKXY
BRDnYsdt1ZcgdYrXuiMVls2eWXfjMG4bG7Mr2XcqP+VroHs0rLYklkDYsLSn5NPS0+b/sln8/5gs
Qt8VgS3d0A4kHUH/02TRlPRr54OiYjTCO9xDFj8xwuXvKoWrAIWZu4SZ/lEEZv9CFCrrNru4EBsu
y1611b6KJAtGhxjPsHAoysBapt29J1jEzqtgkN/9Hy+XHPb/SEHfPSGhG/r43qUj2Fe7/5WCzqyl
c7U92gTyIAlvaBTRY73crI5aXD3rrW3N5aMck+iW9ffVtt/WD5nLajyPlujsLx3T+gzk+W6ZgF4P
TzPXWM285k9bDfwHQR6dMSdsRu+7GYdq9rhMw4fvH0va/S3E2//+G4n7K/5PFxFlbI7tK1tR1cRv
+J8fgC6dIKnymPyxBmpssAM8tIaXWVXWbRJsE9zK4vyvKrRWv05gXat2HfnjW1YUaBHKl898sOvK
Aw7kdnW4/z9e393F9N+vz5GK1DHxCV98v/7/Ud806FAOltPaJC0jPCzhNGxLQm6oGCNepmxB/yCZ
WG2UZwWXeHhd7LnZ57x7t+8fmr6n//0VOf+ZhOcd4q2yyeVI4cpAgtv9z3dMxFbQh3d9VBroub2w
hk1fVj1SLK5CKBQs9vpXjL2aOe9UUW541LFNybTOMw4tY30svRMQoBsedMoWWO62xCBXlK7Z77IB
q9ECtXr+31+zTz7vv95HeZ9IXF49DnIwIfZ/uZmqpjQc+1nIjbEsPhCo78Ucy8UCTxx6DStqIQgp
wMiRcsIwcXAoOD6auj/ibcKdaDtHWvN2XUy0MAEMvgtExDrEtCfK4k5x1CvUleKRmhqxKW287nBI
ZIpR0hRtedB4S9KGhxvF2oSA5HJbPPG7Iiu+CUT1YcqoI80oCPFgCaBa2DjIcXkd1ScQck/V4kYv
3ImJQzjVxu87NoqpuTZTTwC+w8+z5KXe9EnKJi/34PeHuKvl8DXoe45bEDz2KS2e5uYPnXY/6NDs
tpnfsq0yxKcWjsTs9ni+hh7qEs0/BNvJMpI4A0xfbTGlf7bFOK29su9pJ7X2ndsspAz1WREFPjqc
n4h/pLswtZJ128+XoWvOfif/msI7ZEkPdaxfrK0EUwLQBsrbgKmpLr2/kQhfEqsUJ/TnZ+XWP6wA
iCUm3B1X4IsHd/ygghHjR7BLh+mvIyhlbC2S1ZZgzHZw02MpuecpWsd+mEtIAMgyv4ty/hqHmtEW
dzIm6P0ULPx+PhClYAZMtAyfSrsIWUv0nlvP1VL6H0MfXibrXtFhMLm1Nr1TYxYyhyFMRHdMEDMo
8UOkiWrI3JVfMraSB0GYHu4VFxEsGm/tmr6HjDyfVTheHcd78nL6x/prIUe19kErdyELs4j5Y/Dg
LBTK2U1+j540g6mjIAbEff0ykPsV9b15qK9ruFucZnS3Rtdvt1ERuYy4MIbjNH7TzFvdwPq3K2mt
IFB8qcbmtWgwgXTFYLZtaufbPKbUaBnP2YCfAY0C8im+ZIeZr8gEGs7d0F37zg9PojFqLQ73r2gU
Ma+Oo/7B47vDptyTrKZaorhzu0RvbPx4E4YS8xLcM0F+ErLssEAYVdkZgtAl1zrZNjUlY8b1ozVE
YMRUAOEFWgnTbXjUKotJlM7wtsMDiIT8mFXOO4eZf3UACZwdUwtYI7FfiFDtgrR4bac43ZPjGKpM
fw2YJgQMHi4KR5cKtldHzwF6K27GXW+zTfCVeZsZsbDazAi9zrmqor9N77+5sz9vyinaJ81jIxLg
662fv9Mp5Mqi/wlG5zEBzqUldrPAin6q+tNpp6NbZBft5kdl4rdM+4QYFSQlFL1tG/iPrdEpWClW
kKlKi1uLyrwdbWHWrfeIsVQ8TfC7nmUL8k922XJ4KqcyYL7lx0j9581jbUB/1y0nI05CV6m1k9ch
EPtKnYPEIYRCoJDamTh4qck2bZrGu3BaD2insH6y5LW2tYjrTddmh26sngcxsR6Pcd8bDRXJL15j
IZ8s2FLQqNvbwNQ7TqF9i5UF9KEjwptP9iMxsC+njAH6gW3whfztBb44YLH6aG2OvPiedlEEmbTC
V2hp+Vxot1gnEd+3QMtzhidRleavqdW4ZfH9ryfoymW1kBWxvZ+1638Z8CPXUPuHRXCmkvRirbOS
dgfTyEfPq54sL3f2dYWQySYmSDkFYuLsd9biZtzgwvbGf3Ay9P8dwmCB4IVUbk+qOSWJ2bUwBql1
gI5JZtTdDYHMLjCZN7HxbCK3/oJUDTBP2peiIA0A74vNCIyBFtvmhgjjqrczA1rEMVfXjeNHN24f
a5v8uZhm/EQZ0EGLJqLRwSuoML2uLUASW53Er1E42Jcu5f6rrJJwYxRKOPE1B8p3ar1SDvwkZqdJ
ZUeEKixuEC2oYt5Vs1Nz/ZvLPZ5w0gx80hbzS1MSE3WPmEXDi+Sr8+gazHxZ05wnOG04Y+hstHPr
BzQEdc4H/8UKMufBehlZmO6qgR1/owh5GUJj+9RulxXx6hQln+G9tnENZfWw6ThZTaq4Wa6x933h
ONzihzdEpK2e3uAn8TCTxKGZaoJH2FPr2qqyF4pxX8KcPNpYjs11LutdRxJ1ZXdLeDHiSbsQcO1Y
/atLmBPKmeQRcQx9ozJ7B8jqqsWOMDQBNDGijRs56u7MJL1LGrjqkW3fTN7Et4iPoMHlN1eJQyVT
f5uCMVhrF6WnHNgBqXxD1kfvVEj5XpoxsgMPebVDF5nfqi5Vk55rO1gefabv2MehJS2Ex2bKnum4
WNsxR6UqiELMF8UtbgNiuh782ZE7tsM3Ck/QLalrRUqVyMLgTK/VvfUPZTU+eLPx1y7pmltoqU0w
6emYW56FEBS9GhijzzaGoLTuiPShG9BdB5laWq280lCFy6jsblPbx0dZhsDrwwF/Dd0XvofzY0LY
7cr+BMkXunyl1W3Br7bD1CROCW7rtbc0lCWMTndKW0nSLwI50cBSN1V8+f4Rh/jCsVzcCsEtR7CP
2ZoyG28x9cJHJI+vpdPygcdvv4+qCid6j2tSLdlnNNe/oiFDuu+wI0SEe+iU4AxmpfaGmuRyK8Bx
wkCOo5sV0IHU8xRZmSkIz//fjwfgQ3NaD8fcwWbBmoZtdmGwf/nMgwUikUqGGyzO7uAtfrENVUwS
P6EZsg7KBA6y/dneXeQRu/B1bLDqg6LZZIXrANxJS3w19H6xzCUuuPCMB/V0poYgurpoCRTHB6uF
8kcQdOUZoZv1bKD1eAZG6+G9kCzm1CIPYM1fsiT9MoUBP5m8LTVWIJAHb6kzVFsscni6RBcT4HXE
zq3s95q42HlgSj35GRu8JgTDFruhOA3T0r5RvvusOrznZKnktrA8cU6c8Hfay/6C6LxhAOXJ7Lqn
Tt+nVZeU85Dr6gHP+hU9v7+T8DhIqjrY2oVB5g5pSXZGYBs6rqdbKDHNBFrxiG0MbfWYWJqkza6O
qJ+dkgUhzb4nSUXJY0gpI+T16B13JzDOKJfH2GWx1jr6MY3Zj3gAgM5EHEeWpZss7I9V7C57OfX1
cfSwn8Fiy+E8tQkNoGx+Ro9p3EswZpWJhVCyyAK9hX2dlsXAXudRTdg+AKxXoEBS9xhYpn0q6C0d
4zlaVYZCtszJz47K5QN8FR+DWANWOL0MHqK+aNpnvos3YevgxKL/Zx/eqDAuT3TiOAibpCpzaMZE
Kg8JRtWtzhdsUy21DJ6dtVevPA+zy0Gqq7sDzTcXggoPIA/L1ZhC7tGi3wo3OZUxJn+ZARJGJaVu
jxKuhc7kY5YB+pS2R5snZ5le2f22mcN4Z0E2oeuu8g5jjAvAR8S90rXS+E8svMA31AiPinPUBoAX
fp6CcxoNc5oqCNe6Lr68dH0BHHbexIO/nGqn7xECyQdTgFO2Qfs8O5yYODh+zoq9x2j/7u9kYj04
G8v1bQ4l3DM5HRysNr0tLc+KsMdUTUd8u2qU9Hi8HF0a3E5jwdTE+iurcE8pcnwFm8ZEO9VpMlR/
fv/4/mPFnmMXzu1HDiX38v2DmAK0Rs68u9m40FrhSW+8YP6g8UA8KSyPm6VTdJzC6gM3hnnEozQv
HXfDpMZzAqM/8doA16uxT34xUbeymJOZbXdtqmjkurKymwIIf4O9l9+WxKTIM3JedTbZcce02c2+
//j+N2Sb7FbMxDl5xKbb3kbVyRerPVa+F770FsYhoJj50mHb9KlEDNn/7NIQsOwYOk+uu2x6OCtB
zGNJw0ldgSIsgGMVQMm6+uDSlEjop9xTcYOFqyACzpNU7nSGwpTAoWcmewCj+TFMMUApq4ZK0ojh
JMvyujS0ducztr3ZDX87ankhGllhq3iKkv5iFpo0m/QhgWg6WtkDbu1x5eOH2MeJ9+EX/RnO5Vtm
9D9d+QjW5bNsumg91dY/2RTY0BcoV4rMO8vXmp70J5FPz2Gef2YWvmu7OeHuJ9PJ422b4wVLPBpt
20gebXzYKzmwDsBNnK8z4D1g2xPa46ozkVnoBtPI94stXskmxLrbFAJJQin19w3Wnk01sheMcIqu
B4llyG1RrUM2RWTwCSGGRq+BzL1KClKSMPtoFhjnHK4hQ0X/zADIZPQhfww6f0kq77cTW+OesCDD
pdWvcIyR+dBXFw1xExKLCg0pFEVosupnhBGG7/XEq41v2SCbTTc3tyR7aeaFoj2/hMfg0zbCAmL7
/c0xMjm0aDPYLKKtZCBcdUCfV32CD3jKPGLaNmviKELGbaaDhfmOuvVx55EtW/ndghn1Z9rl83Ec
a4zXQH9lXvxqsFBtXTvaczywaLrgxDciDvNd+kGn0bTm2Ew7r37qhhangot9amBNVafYDhzEXQE4
AIXDrAPS7DTBbJ2U1R9dITsDiwTYJ8948kBdx0YnmdY8lgA+64UvZ5B/uU2z8w2OMBeMDKVk1eMQ
uOHGJk3L2Wj+UaCtHKoImqnxXpJxPjfpwa8cVlwN9sMcMMSqN8OvMjHLsTHZntbnf2mVPY69rvb2
+JtJ73nMEDhVYd608R++b0vZpAjwcxh2KzZXcHYxoWTZY67CbMslewt5YsaRAfVHf8LO5jLY8yTg
L7Mv1b3b0upr65iDqElFcCHy82dpW+tc0RLD8TW/BomhMgcqSNg2zL3VeOEcTJmdC6c66WDj1nG7
re32pmsHZ0hgfmUhK2DOK7vQankqGv9GCRup6ZFiks70n1hGuR3bJbgWR5lDHb6P98dawYNx4zlm
2cR8UWBetOdiSK5Vm/yovdHe5t6AuW1OeTReq28Iim5eo0BlB9gGrKd7mp/4VXMH/F/i6J8OZvBt
KSFQ9cZ8wqM1RJqjbu9bmDHmIBRnHXZPfVpU5yohJwtkkrVW5GxDtu9cNP10sAU0I28eX6w6qnDx
ZaxXS0y73CiocYqKfS0Ja0A4okdSk4xw9JcM6Ykslx6TA3xSpsEArjl/1eSIqwARsTYqJUY8imMn
6885weA6lw3MoRWTCGukMT4UxZ+IDobX0rPWTtA9qKEgBeBToZw3098iARzbxM2WxTgwridPV2AX
wujiD446l2EMHXJZ5M7PPsc6GFlV7AHdiLdoCddBFbxlExT0oQUYGLj13zHAFMhzhuuzvcQ9YwaS
3hsBizPRXuh2imagBrQRCQPkgkpU7175CB74LWspEl0s+nP7FiGpaFoBbx5Hs2eDOJFRu0vCgXCP
eQdy7m5CNNYqaSekg36mj20sDrkoX4uMpH/EoU0WnvdE4I0tzjqNwz+K5zraiLUd4/RXXo76QCxg
o912OQRL91QOM+DqFGzDLP0YL9UMmErVm4gMHGFFLGhl6zNk87XCGcHYdocYzXCttrHfX1sFs6G0
62Af+oykqvSrxwZT3Pe/WA3MbuD4+2KBXkKNPawMP3nr/cE92I7/M+BefIm64nfFfUwmE+0TNJQB
LWEsiiFT+54HVyylrdViTzvmzYvqcOnpurqMs7xVE/4yfC/F3rM9+uLd96JtHx0uhjuI6p/V8PYV
YEnrGOxGcfcn5y40eAqvn0KfESOfumxvjVyhLHWem9fGc8VOuxGVXA26ewPXPHNdvdc8OsLEeLdG
WH+CLDvi+TkVhf+zKnB7A5n+ye8ZnloPVwajydZxWM7lOC9GQkCtlV38LO/eW3aWCq4PjKpT6BQ3
SFxHt7GKK9abHSyj0HpLRVnzqpovcT9Ppyz4OC3cN5NoiJl2+tuMY1OavDsBgL6KyvsX4gs7l+wm
LYEEUFduil5aFRtp2Acx3r8w5kF2oAlumXlTg4llZRFB/dCHbyCpQyCZHW6zzkzxo3YygIwAI9x+
YuRM/+Si8U9JPa/kTDC/GGqxYpQpdsUAZjUOKA6N+gdKbaprnWsY3YpgfA1VzNXtyQkxRzmFevZS
da25TKCXDQdF2cLVl93zxLfr3snNoUzQ7IF0w9bM70EwFm2yG4y5OAXfF75u94quF7vFo94GTxjb
g4OH4hcU8y8cZQxxfhjtF4RbZIt4l8j4UQfZDn46ZdJTjhYk079djbE0TYbubHX0XBF83PoO2orX
c/CP4uCVQCL/e+5Z0iiEOxEXx564UK3cqxUV8nVM9w1FF6fifu0nPF/fRRhtvBpSxeio9m3U+pW0
VVsH4GKsgfswbErdu9TaU8cmg6NtNws2vwWkQJaSxyTYO1LrpBrSG56FqyEhwqKS5Qu9OrtSqXgu
fWs81t+DyXQgz/AW1Xen+wzltg6SElu/E2LPUz9tl83/4v4urTy8ZLwtlPJpfFgtsoM0+sjbQdHL
THvXYq4BXoMtMeqMkaXkaHK/U4l5APg+AZpyOcLTYI6jXOprNfntzisvWWsX+wLW0c4pdcNWd9MC
zCG+2R9n1b92rvVk12dVEofoRrqcOG9nR0rxjOVvchrhwlgN12J2ss0osQagINGAQIWdhS8l1yks
3Cx9d/sxOwDnBwU8Nr/8aJrWiZX9iP3pMfSqaBtKPpuZL5nTgDXU3rIHOoqF1FAuEtUe7h7nPQEt
v0//xSERkkmqI46q88JjD/5Xy+wuiCvp5cUFcNWrfWJNGZrrQqtC8gno+kkvxCVE/pQPItsaNige
1QtqUD86F5pojICzcuTMKWXGThIw9LT4VSa4GcPkPkUD6pMmDl2biewBBkhlsM+MfglTyRccbiaI
dskkMHVEw/zILWxjouaddL848Vj91dfuSIXEaQrpeussveX03z4W7gt5eBS0TkPrESGRO9/Z5fHN
WvAh0Pzd7JLEvbrcYll4y1vb+X8Kv8m3LCRuUTowxWNAWXd3Zq9tIKIQ2D16Hm3QoogfkkIUR5Y0
Mafq1HlOY6VxI7KfyJkvQBifgg7rsKJVuc4V6I6ufRT+OGyZqcmlIsCVHjwSK/i7pHV5Ijr+Jeqn
wrvvRS6TTNW6M9mPvMZIipCciEQ+BCG/TJmPz3LBJQeZd1kpon9r1+7viXFOnPHVJOITRHMSXVTZ
PpPRPI+mU6saafCG0ZqpEdYtJZcbshPVthmAf1ghTUeQ1N4GjhzrBHrNnqj0qz2kRx66XK5W9JAS
EdwsfebunXb5kyateLYTAkkz/g9DQhDhDZtvVwrOE6D2RMRHnNESuRrLUO/dpOnvLXEr/PkoC2ln
bxxPUE1AoHiJeUw2x1G8L1Z1NBZ7KxAA6cafwnrjqUTuMOVVbH2ir7DlyUjadIPnd+yKXZnT4jh7
zsdYx797xRwf9BYHcheBuvfG9zr34lPbTT86Ln+WvAFmUl0N4HF44MAVeUkTTNkyTIZt05SHKrT/
BW7wpYfuAqwM2Tjkjs35KD22Udg/OqkDBFe7nK5meth8PYU7J6IQhQjrBEQgoWp3sh+cbgdarDjr
iaVPeN8LaG5VZVbVh2pQuNom71Lk1I+yvnqDNIgM815F+O7N0H8Epn5TJOorfxVb2OBHHZ7s/iGm
i2DDbq/at7QVAVT9ajks4tPMX8bSpfoX7cmLSSY3QkQbHjZ9U6YXgVsf3Y4cPS6KM33PmGs8TFNO
aGEXlTVZQ/b6I9IWjguEFjudGMAMkMq8YagIRyKOnPjQe60wOqWhWmcFIK6s3g1J++EmGJRx8STb
tJRsXumDkTzcEWLQSqfh0WnETkwtlrty6xW/cU9C4dN8KelJod9o37ioam4PbavrbMzpXBhzvPJN
rqn4CY4kgimdg2Cwagt7F0qGqgXb9BQl5zoM16Ri0WObeEMZ45fPxXyumImAIvrlhaQJfkZqhriT
j2vhx9T81QUlzJO9qRiH4pqYtISXM83zvM8XBHiEPe3bcm9OSO7eCqPHuF2Qp7LAOUETLB8bVZ31
sKzSkvu71bRb0XXwnCxKllVcHzKjIKeXdrAVfkEAt5gxtdrP9tLDFtVldUqbeNj2fnB0ApJa9Szr
k+FJQ1xZED7KG1Q06JR9Rrls2cco05hlZzc5MIXQUT7QO1Tb8Yej3a3yxnOfD8fJka9NXb8vMlJ8
7pm/MRn6Tv0A7Fqs81DcbUhmw9EO6DPliTp2q60WWHy7nKhuFPQbH6+aTqP+AtRswhW2juE70sNO
YitusMG6Jb8U+yiap33B6G7baudN2XtuIyRUfkYiXn9Ubfh77rBDU7C+IR8IzSgaOOfOMyDWjIVl
3qLls+kMi+Ha2sGeTPsdRN+RQJmDdz9+rV0L0WCUtxgi6M6WXMf9Mq2nhDcwDWlHm5IOuln5zzdO
sTc9XcpNijrSwhplQ1E/qrufuuWbVtdYgnHsIB7HaiPKNtqZ4AmN6CY0skWLzhRy1J2G9OpHPl3T
VjVtWFh127FReFYynuwNSAycGs2OA7C3VbMLytyb/D3H9ZDMN9W0uAQyX47XYWxfK/CbLH5zZMNF
f4rS+qpsmZ5G3bjb7jIO/WsDvs8q9Vdt9uhk13muOJhk6I1ymk+6CF77RsU4OYTgyYWyMc3KfdXM
bWgx/ofjhDWUltYhV0RmxMt0t1Lz4u1SloYIruUH+5MHmreWrbM8zIgYJ7KZVP+q7KkUjvUWF2Qp
UhTS0fbM0eTjXnWDvIUEZdbD4szYEGXOoZZtX+X4R+Gkh7GzmvUStwyCYXOoc//VTVnYlgLkK9+k
zQRgdD8UPvw8ajFXfh6pVVwH6ZZCu39ghqlHHO+9wQ7c90o1j7mV+izqzTvrvugQ0Rr2MJa1ota6
ab4mfehTtXfzSHxigJv3jTzC+m0OoRkjFnrz36lrk1N/FXJhEhqACBSV97TgntOy/TJV6+xBTUhc
r8lnrcDSsVAZXCCgwDHphNxyXVLqGfP9hG09xgZWiQfD2SRABimQ2TpBBIM0Sh8qTNcetsUJ+ybA
SUptI9iCI4P8RHYS9+YF9BlHw4zgppXGMMcUdHGPMfSVE9Um8HLNjQ/psUp5yPaZ/ozTanpIrYz0
7OSs4WOlezg9T0GUUgNHrpkbmiU5Vy3dwyxkfxo044wvj8gFX8ZJ36c7rzoesm3AQLMqZu/TxxPX
dJUgXxwv3GFyNt+EKdUA9ADnHG64O/ELNJntd8MrJ92tctiYJlb7pFP7iRNitOnYb8OvK3+rWQ0E
S74XqLz5vKyNZiCvTl6QsmMf05QPy/4X9SI/U7E3reXArnOCpCpyPN0rkSnv7CT20QRu82UlcsU9
G6ylfHKxj6+oTSdGxBUUjrTzdZySSTDl713EPZ/FRrppWvVQQv6h/XH013YVPkuR0qNgcVqQCuR5
7chkA3vhmE5INGw9dhWeWfZqT5Env4zXvQDN9fd9x0epxr+tBNfu0Zm2dpz+cSaon6NBbeLZvlWU
8tw7sEhHSrHiZFZurfuUMrGcrfFmr90iIlwWQYwILTqVOoEDc/LiHiLaHRjcwXKAUPqaVd6454gI
yofxanKxpPsP5HaGpdxIRXySVDpnj1ysnYfJZOpUNJ9mqgecH9PAX23O3Oti1PekJy72L8j4XOMu
LU/VHL04U/yTGeHNkf+PqPNYjtxol+gTIQKugMK2vaX3G8TMcAbeFUwBePp70PxvaNMhShqJZDeq
PpN50haU5dZJS4O1WsD7EW/ZtJi7aQj+xoa3n6pyyVqrGdW59c7MiQZib7br3BxyMN7IHDo8PKB9
lw3fcwPAIo+Z/thy/F5wvxpRlJ3gkrJHBlQ1P55yylUb6ACESATOj2ezSti1oHPct0gZ5CwxYJdU
MRAmEPCG/4o5+2VzloA08XfzCAwwTSI6L3smiBjuSq+nN4ZzWyvID0zng03D7zTH3OqZMTvbKk+Z
Bnt0wpzXwWD8RvxtIDFUHoRXQrwtous91h4sT7ZWb9GMZPFnEJLLRMiUKXedr/aGZQDOYEQAfyCU
3WetGBwjg5l7811HPiOpu5LbMiJdu/uo7eaI4Wb29dWhMkXNtlKCPOjW8gAmQPKbuy8/c/5NWn0G
lfne1PojKL78zvrFEqt2faYpFgGzVRg8EXfAUMe7kjTQ4V8qio1lUDOB/kjegwTxsWHvNKlCgSM8
4i1oX8pPF7UR0WLYJeYIz6uHMTuXNuFhysTA41Ajaia3qFoYAxAq0Mt1QxBIFxoXW4uzPYR0jJoW
Es0C2VvV1WOEsA1TSq1qP7nzl0+exsbh4S69EPeE8QcxZoNY1JAbM0p2yiofcPHfEdmwnDMCzlFj
weOdLY20pmu4Dal6YmDmU2LWBy7obg3Jc9tGVoIVzGXDYzwaqvtX5k2xrboeWGMCQ9AJT653coJ7
As+slZXYFxjd2c5sKT6FhQ/XUysADzAFc1LSHdg9KAVzRpomn4faYikSetN+9ul9gwivgXVGbbUj
4XbPquEJ7fOlyeleSizcG6/GTSzc7x71DKY2alZ3dPdDFv8tZPrX1sZXp1gKxaSPlRNiCHPEL6XH
+XeZD9x+9pdZFdXGzOcTMrvvfEZe54buN+r7Q+haX23lvPg1OjJyHBZiQjr/nY32OZ7fYi3ea0Kc
tp5VsDL/h5OuwoeOGnRu/9I90HoRSW5l9l76vE9FYuVvlZP87duF9Ritrdp11sr3TIxH3YvJmmQ9
N327kTHw5ylKEdoCWAr4CNkTmTSpC/+DlcNUu0j3Ot9cu2oJFh+w20EGazIaGE8XX5Xto+O20U/R
zdwrR1E6CIAsSa4NHoTslFe0IqMT1/sIGDp2ieYhLHAmRR0tVpREZzy3QvGNpGr4jgnR5PFGGg5k
7KmKo49G4DiqW/HbLIeApQIp61YPVcGtEOHnw3dXmmoXjv1HPHL4ybz9I8L6Qc8Ygf2uVxsbPE7X
d6eYd4k4OGsdqervYqLfUN+z5AAKE/HjV4+m9u4a+mwPOP2mReFIuC6kBkPjUeDXh4AX961KeToA
W09ols5ToR8LReehdHclsJKDqUwP0mMN1IbU/QUdJs6MCUdVek+gzL2qiOpQKfMZ0OLvFcFxK9sm
9LsovUNWKKAjruTZRkYMcgs9AthYhxuHNui0UCE5K3q9iyP05XaQgTqBw3fvko+4hHHwofRCay9k
+emArTbn7Mi9XKwL8ysciDqwmp5YH8EnY7Tr4pimfbbVSkWf1AQ4g4DIeZj8GBfVCGRSmHTpKvY1
qXumWRxHzBSRKuRF9i+RxyeH1Cl0lmgKmwWujvvxdxjVf8sEqVIjPnoz13hgubX4WB/nUl5LfLor
35QHm+dIIZyxLe/au87BCfJfafPuTCHHprFcZthJZMOuL0KkUgws/lOi2TBrgpHyKTEt9wurM0BW
kBqNLPp1yoYZDpWij1Ka+Y1H7DPI64cmjM9MFYd9mc/5s9yUWlgHmVpnRFPhKmB1yeqv2WbQW4sZ
74wPuwJ0NiEcfHy36bCjcKzWpc/3E+XGBzOPpjWdjZkNA09sus3C8b2I/S/cCV1gsmnmX2RvTzIo
IC3KSLbYXGzkyU2/sVD/CavwK508IksKZLBJPQNj205K04MkCU9QYHasIcd7a0q+7QxhBcoH5mgR
1kx7iXrwMIVJTD/L6Zjq7lNYwe9w9B7S6pA1Geuj0QXyJXkqal1/92JN07NuImc4ejp/tyfe5Kbl
mofPhCr2kal0vwI3/RC0PRubyodlCzbBJSyDpGl+kq4TG36SeBf60YOP/KzPpnudMirsGPQKvuUa
d9y6I1TOjIZkowRWLoAHd15rjqQNw3aXPhYhPJhPDuajiAEvt1YFw3zteqx9BIRJy664eCOKAiq8
tR3+IUjnaIouAfxjfNNafmsJB8uNsNlHOf+1PjRwBS3Is7L+E7YBSVcc0avACH6NQfcyoKsA2kDC
hUvZBUOMgEkQTqnlHPVMglGk2DXUlTyR7vqnG30mqt0H3sAPuw3fI4ro16YI/uZMITCb+PdWG3wk
PrHqcgZerbNhx1xjN9Xy6odq2jPHT9eerg9pFX6znSDTPr+iRt+wWZhJA0mOHsMgsyGVNxGIWJPy
o8AIlrgOKSpWzJ/1xhMt1iNRrtXo73UtDoqRjknbRvQQP27hhavaTdxzl1n7BvwSFJYJW5H/jGTq
FBKT7in2w4VJ0hPxp66C22kxg1cR50geoKXcZKj0TvG/sLTt7ew2Pc8G6tVSPNmhoEZO7y0/ucAb
iph7HENwX6ukq6gVJJ2NFBWhXBXiDyPahIn80xMItVqaM3ZNxcIvCtp/xiLkkeUCc4O3RN1Q72TV
MCYmwDbvMWkczIncHKhu2X6GiOk2F7anv9LYuA5u9KvlNt4wT2da5zUfjhJqOde+gqnc1M7wr1lc
8tGFpBTOpfxvPx4Lg+JDWZicbIeJT1rkO9fyeUi9+XGMgDvqblorp/812ra6T+oSgWv6lVFQULbp
ah2ak1hCMHkUmJc9uMli9K02Xf9NhXwIMvVLa67i9C1ByHJ0S7Rcngs0vo5YOMwkh8QmvVhW1PG2
b5J9Hk2vFgpTrqiPIYgwNDOq3yBY2yQs4ZgySvBJ8bPowu4QiCbftGJbCxOcTYhuq7Sc7SjGaNV2
JOyYbUxxbZzqyfpHYjm1Xgf2NPXuqDnmteFGFz9hGjwxc++rSmF7cz8r2UNVMyzyGsiXiYXcqTJ+
B+rOaGRgrmgIoGgkikE0cKA7u/kH784ursJpl4AWaEz9mqbzZ97MT1Lrfxa26UIjkI3xWy2DXhe1
xCay8k/WuFBtQljaM+3pxp7njW40Z/L4mhYGjNCGY89lXo6eXLAd4ggPeIC44UIWxH2w6137TznZ
cLYgmcMXaChWOSpHuq6NaeKLHZGwBGWS32XmLJ6Xr9wATCifwJEIO1c9ggV5lmjZBlhAyPecXF3r
tnzWRuh9xzEsG9Q7a0zUeh8FxA7cXmLjUqXauY8YfFREHbxorfL73uyeh0SM1kFHcXt/s2tJ8mW2
eYCbMkAfAWxu/ARw/tZHsvqXiG/V4PcF/X8/IJ18LDlpkdFBDzEQYE+dFRD3VcgBhAnyaxRqxvW/
Fw8GUJ1xlBMweod7HO2hK/LfQ1BGu5iS83dLmsEhvMdwVTFjxMhfxOFinG7SXwPxxM0YT+/oHK5W
iy7Na9p+65smpsKqtlimJMlrEwz3zhxXZ3Qo8p6B07jlWa42gOj4aFooaaMuy+DlVs02Hh0GyFm4
suukQECj77oyYyDu2NFjZBJ/Oy/2unZx1lEBPozAMxcniDpFxHA9ekXByo+Y6kiUw28bzENbB+Fr
jdV9wzjRw7ROy+BUeia+ISiu4P4Pt29gNjzrZfKqEJfraxoE0wdxfy1DMs62+SnJuIKF1ONDMlkm
mSOOd45STH9JZ8/HH1+UELAF5nAoL9SU9Mr2axsO/lOe+H9D5SeHzhu49gagbGk3mL9zgoOeiMDu
gQbht3WpwCAo8d4Zaf4APMKhzfT/TvgZV6lbONcw6wR/crT3c8Fdjq48uBfJS9WWWKdHqOtMe0bj
1cIVsSvIx+uygmkNAbdwGJmNu5CS63EiQjAIGGd3lvFGdDAZ2akqL75TXR07kWD9kF+abTOhEojI
K6wHzYKJ1HhO8Yq3yoCNIRfsagP3iusufMFWzl5mLl5o+KjoVTZuopmcnTg2CjqpF54o/5oumFdg
eXqV6+KkIC5ubt7C24tvLkMMxH87C5fcHXVcvx45Nm82OmiTeBy86BTUifWSmA3XBC7cnTelu7KV
7WnSrrqYzpOdy/5ZgXAsR9MFRLQGjaKeSerRtAhPty86Gc4bZtDfmd0rnPnRGyF+Ep7pmyY84cMD
1ErQijjLGDT82rMJ32y54E+tb/+9vT3s92zMcNhKDlMql8FYVVzy6Quwn423vHtzWmdbmDEqqcDZ
O33cPGGdbRqqzRihF+CCEPyMFwBQiqzzDW1aCj5SQpWn1jCB3fUUSHIIxwCfI+1TlYrz1PLrNll5
Gl56byud3tMidPufz5wzttXW0sW5cIOLM/fBg+P2T15Q/SOYnSsyJD141aCNfy8y84HxzvRYJj66
RSOQr2W1RIXj1Bw94+72riYWjFYq25fB6NWl7weJrJ8hVdtk+qKmsFl15ZHS41c9lfPr3LFvzcoW
jMEYfFTBb8rX4bUvx7MWqCRj6Nrs1dCTK5BhbmAWL9Mo5s3tgxJblJCTxXomLjGftdieahQ3Kra3
eE+CfUjn+YBexN8MPuqQuB5+d7op/vixeI8Ce6uaMT1EnWvvq7qlutHtPdFxLBDHroWk7BOqZRYB
mo205HMfmeoyuvl7MLYT8FTgAbQy3m5gzPyU6hbVR/cibbd+buyZwy+WcLVuCGWzYQyHV0SurDyY
OXoca+OwLy66xECAFXdXx3LtjW/0+cHOwbc42vHPKrV+VblrX9SInxiZJsAENZK14yJPDYET317Y
A8aHVhjvlm+3Z+l0jL2Wvwrt6a7NkKOHcJohZo6amXMewMqULPN53TSSTl+ruLnkVE+SI+egS1kf
hqGghJ38TR4IapFpfImQuMFBBDyTGqZFs80RErnm40BURA4l73p76QTG6sFh5IYTOLj3WPJfG03K
aIRMxdFx/coiu0bApPaQHDU2Lus0pfAqfK+cn8csmY+KLQkDCx9rRNyinHHKvxriGCfhE2Os/Cyx
Ia8yhwyV1lG/pgx8RyEE5o7YucMl0l7SXL00ssZZ4LXGZx5EjL388WGY1K90ctQl9bpql/oReTSp
YAAWkzS3a6sEbWpcV9cMTPNazH55MOyBzsrPfACNSkBnNZrtHCK9aFSdPnALmo98/292P1lM6/pk
X9MCP9JdLI5/ML6QBcHa2gYcQuFOhzzABkAqtniWSQIgMAcF52UDOpIUnaqVtrAZqdoZazXEYAf2
2klZ5fVFSGx2aQ5XnGrhWTWaDs5il6KDDuNCjYLXoIxfDXNTnAmPKM7kiRfnjBnjLmw7o1qnEb4t
QqDCu9tL1uP1c3oWZoXK4Cwsz0JeW+txpjwVMAdu/5bhtvG1YIzR2CHwbQs9geUY7dPthVghG2P2
hsceGW5s2q9pswxY2cQciob2tq/ehKJ4i/y4OqYeqCQvyZpTblK52e5k7tyot3CVw1vFqBg8TkgQ
Sh0ne8Oba1jlfHMDHKYTo6zntJbTRdjlySwb/ZgpPEYLcjosAY6QygmZqQu4zvvwDTkjYuGkRaNF
lHzk5NZvpEbgiJI3x/MPkQjEVhOYdPCGdDxGXv/QdLK86wP1y1qAEl4PpKAOj844n6Yo+WtIOzrW
Zq1PqF7HhzgAY5LM/JyFLz+mAX2kBRggFu7PixzLRyfvqvvCTNw9LeGn9hE4eegNP1uyNmzLmH7P
k8cUCM2h8gfn3SlmauOq1pdCgccejEtruMSJgCEVwCHv/OUl0sVrnMh4z/4rOPlNEJxuf2V2ZnCq
rTo/TCFpyVHfnE2mWj8v5aiAZmV5/E8GDIklY0/tH6zA/HLGft62Cvp5jvD/bNMvw5f2LrcXNWnv
wuTq/sdmXJCLd/jvUKEE9jdejqmNGdVAeJuh73xYVKefywRAaoHK+VCEc0fLFKr07EdZTN87GekJ
XY+9xYPhANpznTMrTOd8+zLK02TPSo/ZSFlfxPKCkZbAQlIYqwuBpJqhvH8FecbeeGn4EETJi50x
pRGQbC8pTjB0lyZcYG+U7S4ujXGv3WZj9v4ur+aRU6YeL54vx0s5BXm/8sFMk5/bY3Kxp+3Acb01
JjS/nmifKGh9lJXb2xfMdzoSnIf20ESEPNTueKwDvwOcTvHZmDPGXYftBY9zy5NdlCRhUg9XA7/c
untKsAw+B4yf/LBN3xGF5wDsCrInKy99ryQxaw118t7KWRE57R2j+u6ujtru7valEYYQhdvivu74
JjOHtcjtXaOnrMim/P+Xn79XosLHfss2zNw3rHbPPUiEwzwn97mrO9boS9k00x9cOdyoXsnP7QeX
1YQrnHXhIMk3l8oDJRxqhSJlnU2oguBafq1G/X0DRVRG/wBUuNl3BXEtfgGLOV+wBJHvsVLosc/m
AT8yquy5yNSOsWlykn1EFVxp5qxpUu5kGybf/HHQqpLl3SKKJkKJaIlicRyREpuvjLxhI+gAaWpU
e5/JiZvJje9SEHWgQyLzVCEBYjH41MxoxIzQVg+VXGSUTe7eW+7u9kXISUBRZHw1ZcUSwuz5DLKz
+qz87DITnZh2YXFnLYETWCw4c2z5yDaxOKUxjPBBWPBoOlnQ6/sjjt05ONSG1LvWLsOd6eTjs+mx
N/a9ND7GEdoHkUKb0wCZCOG5B8PGHSZzLB0OwZJd5vXETZGTXkobOTdLHWtQ9f7n5LEGPnXjRnZx
fM0iE0F90yUHHOHuBr9CuRONIn9AW8bV8DWM5Vz96Vq6lIA64qWfmmDrWjInrJUVSJkIziGTeiOL
SQlK9J8qPPnZlD7eKs7KyfM9kx247zbt88g7d7uxfYcUyHxAT1eypwRpzY+0QGyemARtZYP7mKmA
XhcCzPrGZg64nZswyI9mG0UHS4hzgsKbjUdeHUag32lOlFC5GNfT3I12pcapUy9fcu+hWJud11Cp
s+774BDktgTkSiLHCqFYsIlB7J1xVosK5YO9sIWLYmsPIxz5NPQQlsxw6NgYE6Q3BsjxI2f87bWL
snwa0MQuFb/TzeYxdPNvu3Sie9T33K7LG5+a3Z/SFPe22xpnM4mpsb2Nj5qfQXnMIqUDSZ4hHnW9
il/BOEkYpLcfWHSIAG5HK6b6/x2tduh8DGboggenxGfzQC5F1JI0ISUM6xh/mBXdEUszX271gI8l
BH0dDcONpyJxnWwJ1iF+D8vmtEqU0jsjSR7Muj9Yjgfus11o8PQiiKT+sQCMDsjWMbdZmbsnG53I
rDi2qkvZjtup6r098Sj//qsF0YwZ167r31LCIA4lk8FLCGCoz+0Gs1pn97sKgdtKLdiNcHbDsw24
ehsArwU+NCDPj4moS1RES02HtW/5OJ9GV8qNcEsS+WB8rACCS9Gx+E7ZKMTuwMJSt+FqwGa1T+DH
0GP2D1Zew8kpeBviOY6uPuY5kcAojaf4SyvNzrhIYNXgIQrGqr8mXMCbfpQffuHDOGvHO9fi4RvL
vPtyjGYzyPxEjW29DEw0H9O63zIK7sJAPbJYw8IWqfmYztOW4Bbv05isaKs6Acgo9Y49M5dHtIxg
zhtupUbhy+lAweb49WXGnswKIgf8i0LlFiTBvlp4r4Jx7ApJ4p+W2ZhIkLasKhQskCZtnogb9cOg
4E4LwYOeUJGQM4cZmJGnd2QXeJa3sQWbVCbV1rXATuLDDemOxOn1KOFj++ySenruOxxhRd3gtGbU
s9z+9Axx9zrDHxR4Hf/3p5hKfIxZWT60Df8Mzy8i43XfeOWhiStzffu2LclaPeqFi80c1gRBO1fN
6HL9097BbUgOtwd+dsZoEdgfk5YTVLiJt/n52OPW3jjTIE6ZG0Q0FhB7sryl+UyL4+1O6fjFbCsi
CSIXjR1OuhqTyYNKkHjZyfCRFq3gwgqDEwlI8+NgP7a5RO/KZJBWfERQsAQi4Uca1t7S+AMHEZuO
TRKNV0oOLlCpI5ROIBwuepm4jR98R8JlC/M7NDrVnYUH3T24bVCfpjIerx6OTOCNS4mr5uw9idTr
z+NM7po+EjWCYK92D2Fo+69DDZUGK9fPHd9bFfGIqTnsDdsQ2xJiynYIfXdnMTMjF0O1J8YmF0/I
6tD2FLq3thzrw5xruIrDIzeaekzoRjB2sJJt6/aRKLtPIw3iS+lqnhHVimuOEQrIT8/I1uUZjxJ1
9PXMXsbCwxcRL3LLPJL28Az0iTXBwEdJVtlJ87ytMz907mgJke7GrX2Kktl9FyVD42A61mVeXO0K
16bVwwZAd3gW3KMEKjHcmjr+MDMFhs6MUQZibM635sIowsvPveSFlPSE3WzHZuifptpslx17/ta6
4zuBfwwsPC0fdZAjgeFevr0E5HSuCepG1ZH7b/+VH/bksv+ZQUy0EIYvUcjpEaIa3P6c7jOWtM1Q
xqyQfU6i2LM+4rgfnr08e/h562yNX4uq9b/6dXaxayKJrtRF1IxN3d689Mt//PaiCCYhm7BMtx4c
mYvqe6o6cBEs6Wo8WMvfC93WOcRJ/pBxLt8z+QCl2ql6fRtFOL0kuYWhAzd4yDcXmPg3XUQ5uHnJ
lSp86g+j9s29myR6B6LmXpU4+Owqyp4ihLEtvbLMh/LN9Cgv46LrcEUNFNNe6x8ZEJ2her+XQPpO
PlgruTIc2R39iYUN8FpQVeWlmEBLuGMUnX+K7BTpWjTxkVXCeDGAV57MqsnfOPQhky2+c6Ox2ZUo
uChhxI61nd3PcCBgHdJWaKq1LrKjl/UsXpvumjYsGPJJOZei9q1twOpoAaE9Ie//TY5Nd69tK4St
axVfLcA1gGEt73I2v1QEKaUiMK6tG3yVC99M9vRCtwEjRSJpTWFjnQHOXm6dPcGdPx8mtip6m7he
tLdQAB1mZjtrPqacl0VmMLCJqLw9MdyRIFXuRWUo/Ld8aS4hAUM63UWiHxCmkLChkta5Gz1BIlfZ
BvuxqtisOY44d0Z6byRMTpqoCq6ltOwnz2yeaxuPkxIU74x/EJ8KU9+1g/UHOsR0iXT5lCRm+hQb
wVXNoG0rcwAKE7Z41JdNQdvY8NUxWsTQtvxVQsbRqnco8tXcMQHaVI2GtAJihMogbU9xTaLc8iGk
ciVfQAuTYwM6C8Ridho8OPHwN6oNF79YpNlfJhL8dDBiaWcFSOgT1/ns9YDQ0gUJt6DmEqpqPNuh
t719Lm0RYI/xshMKu/CgYIGtq2KkZAm9swclZG8ECpGOhCjuu9C1bRrgizEVcuM2AVs/l8C2yqUs
KgkcPd6eZ3dSFTi9kNIqz/OjSNV+Bk5wSrU2L5i4FdQd6qBKqOzY99h83DrGAbxMpS0f0R0J5TAN
yHXcxW78ldZO/mZHYKxxCtos5uGW3S6JUBJIMkUDohNpXoI4RRSW5sGJZcW86x3265R8HvEbdr9m
Bj1+COrHdWn7Ww2mYOtMvXtnRNUfu5kargJ+NRaKxbkUzR7Vjdpb9OPnu8zFrckwhvMoenBMMT25
ImaLriBQDayocY+klL23Q7TUc7Y1NFx/RtTjg2j/xIZTkl1MiDyBAZCDBkOcKqALRtdM98Ry4G+4
ZQRaJgFeCIqyazoUXzTzxZM0zM8sG42dKHx1mhXtgx+HV68TR0SnxQuIapzR/TNb1afScchb5s3b
OFq2T6QXQBGJjeEaq0HfsQ1+GiAC7bvb/6sIzW7DRl3uYRw4GKjH8aBzAFCFDikM57QAL7+oieZl
oNMv853bX0k7pTSxvYdozDDcEXaPoR46DoIPIrarESfNLIlxoA1n6cB8mnuXI853igPc/mBDtMGw
aZf2qiNv/DYmsSdknBSExlIQzh0/Um5fRm3jPV3mUswq9Or2L4rczx9ygkem0vjyB8Uzo5ek0xQB
6s8FpmoeCN0w5XCreIkj8iqTkX9Rr5O+ee0cwczSxeZf1TYxME18zxCVlJoimR7wjjlYWQlJ85kz
b2oXgLwh3U24gBPT2Da3g9MI9Ft0HXZFbAP8JBfxRFlBVJgQ9cRmYF+SCXuvsl7cJSdNCCfc21E+
bBrjGlPK/Mtl9TvsKCwoOOV+JMeodLA0d5AvDiH2lWNgetlK8O3h26/YODIc3Wo3UHu8jxzUZnSy
zLg51zAPjoEDw0S7PDUpRw/6MiP3wd8uKXQzviIc5kSlO8IRz6ENnxgZ1yT9b4kYkPoKazBxv7D/
/bg7sRFDtB01wPUCnwXeUmCk4VRcnPJ/v1izC82/oPmwspXWeeBcoZNxEGsBHTgaQ/tm6GL+baSF
emoqB7XF0hAh1TJPbbCrBrGskUX66CyyEcMtg/VEENeekuVXM2lAFM14HBgf7IoRcblkPLOhEq+I
r+vFW07WNuQK+kDfrUGFMMXfeiHiPzYsw17WDBx8FS7og7R5mpLweRgLeoGRfYUMEcnlA6yUGLdV
0BQkFbP8ygOvvuvDcnjWwtl7eGQP1nLrob/uj60vTikhoBcGaM5DrXsWQTZVP7arjUjIkrGS10E1
wb7U/qpS7kJiz6dVAT7k6HDbsZ61L64kY7Yqk+TeN2AWV0TLiWXAo3w8HVyQ4VFGvzh6AUwt/6kW
udPJT3B2I+omazptQAFWX/YMuszM+B+X3NinxHbkQ5vUA7gi/4NJb/6q2KwYIkUvFWu6BYJ6KF2J
spfYuG+rkNFHyRJXcX8w8IYapgI3uCx5cR1vjcgQ5ya3q7vJK74Jyp0OzlDgmV9+pfj3Gzbi3j8c
tniEOIR4S4CrJ6o3d7Eo22vQ4ThgOzRg2kjrc1C1n5bB5Fs25kiaqcd56tAb13NyLGuPeZmwj05Z
jDyC+QllqHO0SrS82Nrm135C0A83/xwK17u3vACkJ2BpI20BM3sNiNzle6rKzkMzQQdA5+FcfRzQ
m3m53RzF9mWsfGeDYBnkalGeMZHMZxlE9ZaghUuDLhtTF4Zfqt33rmr/6EiLU+4QP2GAtgSUosYr
0fE3tiGprX0BnxN2WoetxYZ5nBXRIXWRVsUaX9JtZxp1TrbvIhpFu12E78S4LYOx20zMD4U+mPo5
84anqY/B+Q+MTs/Ll1b7lM6Vg953HFFr9T3ScFUDyxna/OjVXCtC928N4+xFQBIgjc25ly0LlHYh
EIbzmT41bRVAzjfDY2MwZ1laGw2i9zrMhKYaDZEPPNI2fu2Onf8AhFWQpxVltnF0bfLoe5s1HnAB
/kEecZjwuDuOeVcbiVrfthQ1xT5shao9gVh/pB4r1qgQwispthJ3sHCv1Qx2Gn/hxascFzcVN91Y
MaNgs3QenMg+C5Bo26gu8kPWkW1Y9QQ/c3/39y3VxZvtc7B1ImvXXk9Ct4fUl/BDAK2mjJ9hhXPO
7CD5pN91g426EmO6p/bBPiTbfI/VlrurleVqdjhGLTUzIIjHfk1uakH8gHEaUlk8DItMpTTcPyC9
aCnN+V3aRg7QJYSWmIcQK+SYHUaZPSH5R34o+ZesxSiZdsUD6bcHndX5R9OLPXrOiMAq4xXl99qQ
0j/HyPgvnBtM0uPfLS0vhKzxQvmAnC/sT3NaIdkGqZRGZneejFhvIle5q6lznvwqlPuymPeIMPMr
fDESzIz7kAkZA7P0ubRk/NuX69I1wRJks3G1WZIgKf9e5Cl7QPXZBUPmM1R/8wTA8CkocMeY1SsY
geqB4M324NtDthnLxfMVQWME97rCxzgyQLUBuqLHAAAdNszBqIkN2E5ZjJw0rStWxstT1lRjfPCW
VUZXEApfBCZlhjlt40bQpwgsfkFcGTjdD9bgDOfSpefumMCpkecnfGqXnU5bWdyhpn0BCiY30/I2
pan57z+uamN3B3dAx5Cp5hPHIJZo7ROlbrnMsuzR5d23nX1T9vTrlGgSg+px7FkwT6P1lUvU4IyL
pw8xxf22kz4MsuVjVdeleYdagmkoP+rU+C83pDFSq9MskATJognZCxX12VmWo8JP9YmimLWdfzfA
VCDcWTOHG07DIOOLOdSf3hwXJ9RnPnAPBqNd13jbtK/b6624G3K7e+gB8bkyCp+rjGzTkcpjl0yN
i+ecK8XN4I9EfohuorZ/8SvaNsgE+ma0ni2s/UdND4uNwQjWgCKabTtDpIDFlV6UN4LPDrOZSSmq
c2kiF6chydcqHyZSdbsU8SjdR2v4h74CaNmZ3kPGbOLqaORlt18A9jz/GQROv5bRuAuZv33AlVjS
hn2/sg63Ts9FYnQJctWxOaW+sfWbG0L/84oEzvUoGftSVxvmJDcFsoF1Z3TtKWzb91QQ02kH7Vck
2GVyyBCplDvyGhW63wtM4MKAr6Zuld4U45RlDIUhmskvc3HvZ3ueJyo/cQsuRfdfzTemeKLx3d1+
KVprjlZVTfrU2/GjOcd7bdrm3eyHwzVNqvPPkGJONxhujH29sHBhV7efOojezOmPUumnNcKzuPUO
HOXhqcj7+cBwCrnIPIm9Y3xrcJR3Y7oxZ0nxUzL7pznGb+B0KRuXvH7UOdw3ieCA7Qr+yW5REKTj
HJ3jeWSCuwgDjaTNXtxyfo8NkqnRTyiCLDRtv7bpb26Ha0+63IwkWJA2GjbOewBsZPmEmoqukXXv
GV+/ifbzYORh8QsRH6LQgWG6V/0C4bNlMuuvgqa5V0s89P8xdma7kSNpln6VQt6zmjtpjc668H2T
XHK5ltANEQpJ3GncaeTTz0ePnO7OuhgMUChAkELpLidp/3LOd2Z1iOGROnn7/GoM/p5lkjlNWPbW
ni5wfHg6ckDTHvII6ci+8QFCPTSYwC5MAPm1mOC20sFrgipsOg5MS7fpNADKJfhqjdfMWTRZDM98
QjwLDZqCf26/dIP6ndEzQ80sqJiFqqewhTEh5oeGZqeCJBDUBJYHuAmjnMUkYLJmx6l48MKc1ZDU
rEXfmgeWYXI9ekG5z8D8oAmsWcHNdXXqQ/dPRhIPNCsoDu70K9QsPPy3aWBVrbD/atcINuDS7PGv
V15/yYEcnKPYPUhieNJF8lEX/nCHHSxeTDWaMQY+VGnoopdhOeYbOKHYYTofVllJTYatUT1USMl6
3YiupklFh2joLnKAdCHgAkif6WJRVTxffDsHsIlqE7ifUKcm7D/KBgWGzQb/mPSJdrT0fUfo3oZl
lr6+PUnnKaCm2uwhIq4kjIGp2N0qnmUAfUc7LqMh28az5mMg62TqEvXhu9gKR/86AnNE3u6c44Dd
k65r9a4cej5X5girXhXRBrMdfuX5fkecsUPcmBHSms5UIHQHTudv3QmGYDfo4ybwcwM16NXsMsbH
qQnMCmthzBDAd2FO03Qvbnh4xj94sW5NbOiTy+YaUpwLD/v5YDG3Crm6w1ywspiV6xHOy+NQMwpj
assU1Ai9fuOE9QuxD9NOG3pA++zzAQAHxzjqtoktDz3SIXs3Sxgbk2u8nyZx1hVony4lDCgG+O6E
oH1CA0W8wGKzk1o6xw6DW5jvFrvsHwZjUEcYsf1Gx+O4qMkVdKNEbRpG0fnyNcwxgzhtph5DN2uR
ygGOzyr9ANv0wxjC7Bw7fGQaq6L5iu4qGZNHxY63Los3iYpj58n5r9YMYm5cEcgowsOBYewBsQ1X
TB7hqm76d48nwKpI1UsRT9p2NHHsZi2sTq1wQZfOl/LtIAvhqm56OojbYZEyBcRyy3CqrTowwP6P
aRr4QCxUYi8Zq+C5aNF71LbsE6zfGhbpJ9PJMsejUU7ipQxePaRjm3rUu9W8ybwNyJguvt6GjZMg
RzEnpYGYVEK92AaVawZCPHF7Ym+x7+pEpcNLTVMQvmXEg/a2FCpSxE2+IrVSJSIhywJ/eRIxssax
LzfuzT4Hvldf5Hh5Qjm+i5nBJ+rNrXXRxjlPoaLuvI196Fi8s+15l9aDtAH9eJno9b2H/mWPb7I+
4RdbqXnRUQ1AWQvdeqZfRMh364JaLkoxdOp4+7gby8xWFVf3k/aZZA6S3SJhKO0ya7DjaOPpTbAz
XQ1nZOLLV0pf+jPRJPvWJAEvi4Wz9ZyWVD0N4IHK3FVgduKoW+8WeGsm7gCLwP4VBwHSJ7DNkbq7
AVR2Q8x7Y5giGZvnETphJSJBGT8SI8kArtpWmRdsqjwGqcWWQhOC5tqLxV1oEY4yMghkpdEXR9IY
6kUHgrIYC/G7TXV8z3xgnIEpMaT4VgpwFke0hiBxx+JXu6sFkmXmx0qvtyjK04cyrmGzwIHfc1+O
JJuFTxx/1VxExMfWmX4OloyeJnCUj6OCFWiRFrT/PfYoutoFFj1UBKDIYkNCU/lizbHiWJQW7Hzj
k40z+veCJrXJ4tCKgQ/LV4DF4QqUk8/U2LEqgHtV9dTUxrxiLdFr0a8a8CDOSIhg6ZABeOqD8VsO
RbcGJ1FdIDU/O/mkv06koqc9YnRQ1zx/s+CnQ2HXK7e/K0Hm3sWpBdrFQAGjOcZ9Ro7u0F871J1v
Uw/BUCHWWtzEL3wSV6GQ6Qy1wxxJWVQehvHsd4wcWLlh+BKo+5LYAc43b+WYQNxjCUZ8qDNpm09g
NnxbkSXDeWiwdTWjCq4MD1CwDxjT6Tby2+TPMcLDEHfidzHBXlHcQRREUPQ0cD+siqB8+50RcCs2
PHMuha26vcC+XpDgKZYJGe2LrtGck2GKZBVPlrPsmbZvUhu4XjZ67UGWWU3aF0cmCkOQ5gAF9rWu
wwGTjCsObh1br3RSHYdFuudNI2GIw3LaDa0q7x1fvMTa8IaQeY0qIHuEEuofg9tPVbKyOeQocKa0
eor84TkMa+KkuJVhX2TLbKb2qy5zgRg0aq9wr1t9z76cAgRxCdWTQhW3KxoD/VPn4ITAnx8TbLmX
E2HwzHL0vY/1fEmI7xYVd3oumyS6ywisARm0rpUaL6NRnSCRhkenQ71VtgPJt3MVXGCKK5GGbvhV
w2GSP0lGIUWFiDw9zsHFdX5/oIbJaGD3Gprpcb6qW9BLvb0h6LG9NIl5T5auu69sJl8uFmgWPZxq
beaCmAnvY1a0Z8ZPCKbnk6IOI/Ysg7WeNxrnAm/eCjkyxjbtO3MNDUbY1Jx77tSqdYNDn6HXsXT7
Q1YOQWEtimkr0cO3Mu8YUZC3oDnipbKj6RAAlyFuAbTTTTjpUWOuaCo/Mx/BZ8M0+FpY2vfAkhd6
gfspvJPMHhtzkq+yI+09aprnWsCXTifTeu1KH92+anHqEWVD4C8n0q1suD0fNcFCeZJRvnYiX3tJ
G4tJvhmRaTHPNC1ZbW8Qajwl8LSDmbs+b3Yqi+JPhNjzOW/TnW8j8bu1Oo1RYs7KfQM5Pe8vM4Ma
TCYurRi7GTlS66Lz0tUY6Dzx59bPMPOfNe9hX6AQKrg9jTQdV+SRVD8EetnFHQMbeUFUjijJkcP6
d9kgM02wMBgg5Bjtvq5JzwyHHnByIDaTDwuloDLb3C62uvYeRdijEwPofR2MKl9gaz63AKwR1XAO
mbhkN9O8HZex+3n767g14+UMyczFHsAjtg5F4E0fy2gHKtw8CXJnOBuyR291e143SWXS1c2DWili
FhdOaz2jYgdETkAhIxfjvgk1b48cr2fAiG8KT97cs6CyI89Axsyg/EFsdOISF66ZEbyjCnIamqg4
Iwce1zrSy2NaPtRa5FzSiC261/r3htnCJPR+1XP6IZyYaJnX2HcHlySqWMxxJDhhzbx9jFk77G6b
WARr+7p6FJp6aOYOr46rF0MVJyqu8odZkn6IaQTZdpXTqQHcrZ00eMZzyHpfBQfmhzixBq87NCPM
nHiUsPtx7uzgmZAw5ORvAZ4xnWShVqDCqXoPmwReStzH5fjuWSSBIaAmwlMtEvyB22HqwTwljC/l
TO5xQL5bgc/Ws482Ux5qy86o7Yeh7vHrlRWrKKqo8LG8CjMAnVJDTepdKDp9NTtiyicLptYva47L
Q9jCMGjIqcK8PDncLoWpi8uja7GaNyaVnRXjgoWS8alqGvuv632YIu3ARBLqTwAg2KXZ/+uoRumZ
Lyc+1grsDoa+W+nA+Z0jh7HQAJWslKEaclfYHpsHMTIdHxJ10MMOWXVcAvd0QEjdLhGGj3IfgaNu
o76EE+6+uVOWXkrhJJdOqMd5hk7shDxldRXsWz/i71AYT71u9a+hvmjHPHoIkkctzONzN+Hoy9LJ
O8V2u5vK0gJ8iJwGKnX/hEOkYQGFQy0DorC4XeW/H28sgFEwI5nhELlOJAeTP672Q2on5FzWa8sY
ovPt/2IUla0HvRyKng0aWkWbFj3uRk0teV9eKfcD4aQrgfsI0eR4uvUZsgp2hdSqO7Zl9Fw6/Dkn
D+29XbM37Js+ejaAOhGlwosg9eNWsTmmJiCYtUwuxkKuYjvItvgdLbNu35KKIK9otBEQ9Fq/7TW0
50RUw6LzILoWw2w8yaM0f40K+SC6KH31i2YTG6jmyzixntMyBTtBmviyMdAXYVV9xUWQryqbDU4u
/MdYsOC5TZRsIdjZhiiOUGbRGECftsJA34+czPxGQquLHssnRSL4VWyWElh+Qayt7U3NroiRxCwR
k+bjc92HJtw75wFPiH6T7iNCutcCsNVGY10Ukosdq9dkNxveCZExyLbXpzVNQAvfX/MvYdbeteDm
kXhhqoTtB6pgtJngdFZEKnzuipfGDdfd6Oq7xiufXeEbd460rBm/4nmHIVWPRpfF93VXf7Qa2Y2O
H8mLMhnzCQGIvGabzITmY4wVFhpvutyebDijIsK2yQ4f7RbI/sCkKIoF6PnYKu/+ats8zzyMjf8i
xBC+koensMf7HKsN/NJxDsQy2oZWE0fVPufhTTuBgLgWrN+A0ybVrkHsdTRS405a0NIrsrHDoO93
8Aq+GcHpxxg3wrrGubOq5y1CQjeVeni5HNNn4DmFFoP9/soTU5tRq05/0kVZL5HRMGEXYwy8V+25
6agsVZR1Kzs3x9Pve+8mI9q1GRsB0ZURbDkEmQX94JLx/HRKoWgwhtD1i0qC6FB0xStpDtE+qJIP
3k30hJSoXfSJYR4r1ytfPObNa6UpdO09tYDetdlaNxPyqP3ReXKbh2yu+EoluoPmRxtnqOOLn08w
R9xPp9cJvJBN8+hFeb3W8vjTx7F64eRnO2jp2RYyCedqIYnMjCEUFPrAnsYZQWD0OXl5Y+Otkqaa
jsgLYW1MEXCYKf9lC/kRxkSeAfZEyT3qvVqoJq+PXZXap6TVj8ZAsiymvvrDZ9WbR9m3lVbeK+hh
eqXE/fJG/WXeOGyUBzgwj8tHwoVA0d0hROrpq/hDFSjNV0bNSYDTGkAG+I2lMe8Esdakd5DDZ21o
XzOUbVGm6pklrkGVmzvY7B7asNQ9ItyCn1Fn/is4MQTLdhi9652WH4QBHajvjHyd9t2sV7JBz8hY
3jFHT1a5zgKf+yC5KFFf/Rms0te5sbaV2Z9qTCIb1w4uXu3mzA+hWnS5Fp6G7EvvY1riaGDM8Psi
9j3ot2hE8AaF/bPF9vxolfggpqjAA9xWd3Ef9OesiSGSFdr0V+lRa0hEbys7fE9MSbuo2OJnhVzK
pGmf8TJ3nYketNPN+M0cfEZRWZ7eEco8vcIrYMxJ5Ux7vgKMPT4NYXdy29JhbY41JE3ZliHaedI9
7CESIenVF3oBxZR5V9uHNgIW6d0XIY6U+as+z4tTkeJGoDV1XiQq0pVrs2UEBxXvvAlNENjpD9v3
iCi6zVvcyD7dcv3MGDEnaFU9S2lYivhJjzv/yQ4xukb0REWdvmlOqu6iGe5v4umwIjbNocWc3+o6
ucsjf1rXRaABmeGGuLVPSVOEmGAkcTA5ScpKN9Vdz+YLEFKOMuQ2hAiyn+lNTtg6MDUGkR3tLrd2
Mqm7o+Vv9bEj5mGePvJ8ttgVg2iaC3viS4e6BIrSKMrbvtvFVqefHVu8TKxQYUCRpWTgPcDDDLZC
67pritqIRPpqeg1TAYKBnwV/Q++oQg3FZ4P4RoQFks3G2rDNN36kMePYLtdPY9j+mGYd4mDBJwsd
zToor+mvOFh+tsgz10CDMeM7nfaiBu8QsnC/9F25RGaPvapuzUdOehjaMmO7njcxoK7+EODC4jrv
SB6opbkO+KW92ylUO/k+vZXahoi9laxlejE9kZxFXuN5SbK35pN5m7rLEGT8nsNABMXWkkvnjuEA
VMZWanuDhdwKSiKxl+iNN2J2/0WeI+GB9JxIaW2uwygMLxwMH5RjGPkb0puJkthlaXbXMcs8OvMU
LjHTb/iuNk+ewVipbLzcFpVTG4v7LJM/WL0MJ23wWJZPa9gH054a0oYF3rt7cszVHh+6WhTTjiEB
S4mS7Xnd5/32NkKGxL/uO51NYAZwtW1Vv/UyTy2lTKNlrAr5a4hLdDRR/hJ0zVvJwnbh9Gb6kPha
fIf5zV3OLCz7IyRSpOB4k+waiS2prAqQV9a8JHXzEOkNutz5q0yH4Gup7GCPZrXmoZhxSBPYqEn9
KVDSeEYORHgG+zy4dvmGvbq3r40oXDK4LJ697JBmRNeTlIw+znqc0wzQVrKDDOufUAHPo4Yjo5t0
/kzYWUp0KbwHDI/CcSQCKeYHNYOsxIB61VUZ1JDeudjMbtYMR2bwLQyGOem2zf12ixUOPDP6+CRC
HRM8OtqQrViv1Tg0OqJLauneT7nZk57bPRmk7WD9gIyr1d5rJaAA1AUxRhNNNH5dzioPfKMPsQWg
QHqMVbs63hLn/uOX+s/wSz78Tuhr/vVffP1LlmMdh1H7b1/+6ypz/vdf87/575/5+7/41138i85L
frf/z5/afsn7n/lX8+8/9LffzH/9r1e3+tn+/NsX64JgkvGx+6rHy1fTZe3tVfA+5p/8//3mP75u
v+U6ll9//vFLdkU7/7YwlsUff31r//nnHza5e//xv3/9X9+bX/+ffyyjn5///tNf6OX+/MO0/6nr
Jkpa37YIOjTm3zN8zd8xrH+iSbI9YXp4XB3dEX/8o+AZEfGP+JajWwjq0fqZDlrsP/7RSFAsf/7h
/dO2Dd0Vrm4K17V0vvV/X9XfPrz/+TD/UXT5g8TC2vz5h4u864+/5TBauuvZlGAuv9V3LMuf8wX/
Vw4jw4vOroilpWA+CkX7NCXdIWcJMgz+S2+PdMrOl26Px4B0mbqp7shf8LcRPB6WKvcwI7YiSU1u
CbiKATnjb2ng8/1cIkfOAmqcV7fTOzR5h86b3CVcCp4LKU9fbcoXiK33aWnIncXKccXQlKYzuPMk
t0kRQXNCUI/dNejftEKsS9f7NdbjeRw7ZzX57sIhXGdj1kgEpwYSlM0gtE7lKW5a9xjZwYPdQhvG
aYU8a7APdgmeKwX1OeTwyspg50VNvq7DtlvPSJ6GND3iDjZQGcMFtmBjERr0NTEYozHu0iUJTJem
GbrdDJ7Wc4YcPQxKXjx8GcY2RpXcwzzR17XmveXRGAJHYBGcaEMLvw04fDqSiWfUKwWjhuFM4hL1
Vbj7WMu+i/1QIGoeFBI+J/r05Oy7N8qtnw5HUkg/lUtQTVqVn0H50dsZ8v48ZRAtnZd8nD7oafUc
CGCW/GqMpCdVgz/zpFlnUypSg6f0kgWMeYw0nAEVJW3fIsgoloO83PtO9m5W+lNEzgrrfPOhQDm8
tOOvyPT2vmDs4PlH5sOI8Z3Ziu2k1wR4ezSDt1RSH3KLBZY//43Idd22MENLWXD0adrPIrFR85hH
5rLV0XfjHhJ6dImb7DtU/U6M2sYy4m+HjOMlVPtq1VTGYz1OFXlWvbeBFb6u3JS1dgvSD+AROO0P
iVB2bZv9wccOplq4N8QLlovYIKWgG32Kd6Wt/Ln4QyGSj9gFmnF0N2Hnsnzw55FF86YM9dIO48tE
86I3pbNMVPdqDWrOGC++7DF+dmIOm7AdjpGi6ysgv7s68Q1DQqWWWkvUDHPuRgq3u7H2SSjKhclt
d29aFsON9Dl2UR86zAunNkO9j3Ciz9Tes3NnM/h4ezTl1xg0+7M9VC9+E7n7XhN7wnsqIKQ4PpEU
tRI3kAchgnwFtk6srH23fGlr0mmkLtZhA4mypnID4fYuhYS+YSZwPlhslhOv1nKfayv5zjNQMKAj
ikUfV+98DB8YzSJAZN7bOEMyU/UG4WFaZLH20jjSJf6MFIgm0vggWU6tYJR+UlXel5XbbIzJuRim
f/bJacAWYTLSfXe6qaTr8b6ikiEzcoFlVFL5s3E54A62llGAr9MNP1wwuViBCLHA8FmL587Oz2Go
kAkEJsRp9wOYIAnAyAhScjnduGa5w3qoyb/CjOYvCo9mlJyTsZvnFE8hkBCkWoyAyGNsivg+thhZ
jUf09f3WyLv30rbVokVf07XiZ+r36CnRuPfhvUQ2dbC84tlpUyZAgngL7sc2Zy+RqOhUm+jpkAvB
Ok6YiqMNzXr3x+BtCLFGw8NEoO9ShFjK3YO8WRMozKIzot/FMDkvreqDy+lK8Edy8UoDLY+Z3d2+
gJqFWmkJcttdz/9ppGG8PfYMTOtdULcJ0ZaimYnPzFzzaON31ZvmSQgGCyrHOxlFe0rPpdJMcNbt
o+sFwKKd8oMyemNA4r0zW4UYnQmgA1abUEpCz6Jn1x+DHVxSE6STRmZHVplfvs5FL+W0HV3WkGaC
NDumWLF4BdHQV9uomf/DeBBJOR0MKAiWj6Co759yvTqXSf/cmfC9sdzB5o54niV2x8i8OozIt1M6
n0Umoue6HhGGBvAsfGbTU6NWRtXQlOqnLCFvaEKY0PbRVz5o19yMxNqxKdFjdt5WsY8C/Rh+TBYk
8hTwH+MX7iN/5FQgVXZEDx501sJufGZ0afYNMYoQEFk8s35dmBlgydT2fsTjIjK6cVNJyqG2ukjd
umfYlAc8whVjR68muLvyCHesz+0U/hLsGXjoTIhGTNoXdMdeqWebyMjrJWFvTg0DRxwr5S2msrjD
DvCeyA7npYhWrPw7AjuNYd+lNgk3BO4uuyi/4Jx9q+LykDjqFLXxt5iDCsFcsgMajn3hMWFme25A
b23SM68t4NeS+uVaJ5WEMBY09MPgGRKOs/h5GNN8kUwo9zNtk5vN4+QUkH5ktFSN9TR4A9IYu8BC
HlnDsiQvQQ+JIo6led8IjFChPOhe9yK4W5zE300ETMBuWdhAyQuAJitVubjGnAjmkRiWgWm+TKP1
MA3Ds9TjSxlQnYpmOqHVxVc7oJ41X4peWzUsB9HBJhwJQDtLe5vzCPVsf1f7XxCxFoWr2aw+rHBh
a4gpJMozDwcCAzcEiZnzwoRBW0466XtD+oyUpV1luCJWBXyKhd6Vz4mUp6ZLfkx2g7jA3eHuPjvD
MOOUrWflMJAQXfEBwP3kDzhFTOneOWb8GrGgVJODLszgJROj2PpfxQDNB4iXWIao6EZm0ntt0nao
zF3KkmXswZbD82e+02VoG2+0SaH2u7bhmsEGG3bP3cA2tp8lcsZQipMsMLU3cVa99ask5MPE5W2c
LVbfUXzRmTch1AVTE86e02lEUdgZY712tcg4TLlDqECYoI8c2otHF3DEVvxRqZJDVdRyEdjCPkyl
M+uoR2yXnLNgesBGTz3g+sl+NbQBuiiZXlZBUoCLnx0KRr6UcL+XQVaGS/bMV0dDRtWX7VNeQFhd
8CAkn9Er/SVx7CGI5nHEdT0H8Hb2qK+NzD52oY5gZMEbpZQBK4Vc7is0nWidaO+kF2Vrh4Z00aq0
P5J3f+VBHG9BRazdMdd3MoeK22sjw/qcyVNG1ppwf3VlpROHo57GZ9Px4mUZEjFd4ktZ2OxAdT3e
mcb4w60ibddqAB3SkNB16gns2ui8YOiQkDF8W7L5whHMNsmpd7xLdxtk4XPW6hd/JslmVWEtGp1V
nYyx8oUKDOaQHOw8urhE8C4CpMqLCb/6qiwnIj9izEGRIZxNXTKuRNtruM7KsLInIJWR05o7vcNL
N5Ho48ty4ZJbAgL5zUkUycPoRoCfaQtt4p/qbP5yuuAtK5OOOpZ71AP0FVNFDjHmz9bVFl0XXTqS
s7nhFqLXL3XKZZvYgJqDOD+RCk0vzp4rq2HjRhzJrZtfPMyPNtOYsr036wC0jyx/lSjtKfnItJpx
qwhy+eSk+jn4/mvNX50PGWaEWe3Z9PBkEfUuRIFR68WjPU7XgEMvrlBC5tY9aqaFGRjnEnAgdwQy
GxZmZFpgB87i9zK0vvTKXhnqwZ4TN1se8yWr7KSDXxlnBHANaL3iYakZ1tFMslekifC5io9xco5D
ZDwEvFZdIqkR4UNcQZgapwVhwEyRevdSYVcnSc05tTExgu0nWXi8q2h4rmeEflV3H1MPbMm7Bmky
F4HyiCr0ERLSbPOffkDC4tAMvBPLybXulId0tIyFRvbl7QNobRx25fhzLKNtTK4J3PsvTQBdyyue
RYLbKNPIIUJjsoxqxkFIr3lQ0soQ4zq3Ko4erP1Ce3Zqv4E7qy95X2wXaogPzfCtNRHKYoJmlRi/
NdjSTPlfRWB4K83rwZMaxcUwHhIn/FRkp7vFN1lXxQYAESqx8LOPuiMuvrPB+nQR9ZuSkjIo7QAX
o+0tEYg+sAR8Y0h/IsHsnmq62EWsmJd28kE+q1wj0CHQzgXn1nMjaIrQvKAdYZm3gE2BpZWWNLko
pyvO/ofRREJYOv3B9vBdZ/0XeuJkb8GtYYsc7XxivmmzeKY7QHpcHbVSm945dXwcA3eTtsma7ffe
VQ3poLp4LeDXtwbiTlLWniqbRbhL2AhOyxEcKtOJSfTXeOL07YwEqJa/Tj2H3D1aLu5txOXkZaQ1
4sCWtLwl3SFBkxONVdzvmJivkXFtrQxLQ01YIVzyl8lsrpYYPofQPPiu/cAelJ2CM/Ci5jtt7gE7
Mo3S6VmFeENZihB/ua+H8MvwX9xeI/K+qo8mj3sqy2rH5zutsG1slbkKkuSTsAKstLmXg9TMDoza
L31tfaLdvyJtO0TVJBcKllb6EvQTmxF8VMAW0WTbH31c8h6DCZFsmBxx/pOQjrserwB5xIn5U4vN
JRfZm1kRQ5T6h3TiBM8bZlVVP/4oIh4RoW58V1kabX2d0lcme+W5ZKWUtLBGrR+gzW1Go7y38+la
psWXNeHNNQRrYTDUtRq69eQ5e9VfIaZgiU3jC7SdB3I+jigsWO/09WnscNN4Lkvr5tC5IPfx8xxC
5gtLMjhgG/jtNRHR2mQcRqlCZRP6wTqCRL6xG2IVI1gFmvsj1ZI9uaYVcS8YCmAteln3rVNnj5iU
V+5Qn90WcP9IolsMGFsiEI61eMODmJJ3mg6eG32lurwL7R6jVwrJv3K7Q1qivssd1oDe8PTZsqtb
pB6YCJFdUgYTrCs4AQMkdCvbPPe1Xq0EBz2e1/HAUuditey5pGOyKX/Wu3sctDvUqe8Mr78S5ZA6
1rg9DZwF4ihs31LU8ouys47OiKrSId0lcf2lDdCqFijc4qxehmCOA685NK316qTUOAjSquBRTxLG
EHp6sTrrpwx9vB+U1b6KoDIq0azTYX6awZdQMPxgyLsLL68/26a4gjQ0vlQBKpngEYAZBFpKeSQI
KlxXIaZW2kJslfB8Nmme3btRYS8ztMBgr61FnQzXnkprVyTxSZo14c8NExCNwI+h9rJtVSZPkWJF
mkfAusBirKD7Czhbzo9yqu5ZAF8NiT4yqkF0u+mTL7Eoqo7Lwncfbb/4NTW5gOKGeVIG6lxEeb4h
Luwuz1pERR7aawTyen6kv1brVEIq9RE2mjZjkmiag6rp6oRuw9m1FDvEDgyLsZASjVlWm6gPLfK/
ik7dT731No7BqUlSelOzeHJcjjehho/MwupgokfVg+C9reDhUDJRhE5MYBlZZI4xHgIWYAvDGNxD
MahDaQ3woSVIWDI3hFk82BOdXBW/jiYb7W7yud/EN3OWT7CNCcf5VZuyTwleewjCtSTkomI9h4LT
L5cQEDew7oiDo1sLimpcJWORzc/VfbhBFvJFEDGWUJ/umMKQSFOXwO3JPHsCkLrFgm5JCKMJFguP
G6qlBzVMIHAtE7C0WWYr7PCbqj3l1Ms4tekDQGt/6qYNbspAMsAqhzg3snKcaCKp1qv6jZkYCOrQ
MHee+225+7BWOZK4XU2dsXHIF6WwQ5ZeMEHJs6vRsMlnvSId+VWbcCIrpeszlHRRVhwnmKUODKa3
JAx7u3rW8hG3cWDckMgBqbXb/7BNH6oxIyMZkKxUOIDDBwZ7guXd1k0KWlNoXAvkJXQvDYmGFYTL
a8zBHwfIQiy164tqlRQoHgeEW3qRryO9fMvHRFsk0FUoOaKfUwjlx8TkQbFJhpraZDwM+BNLtTCd
5oeMdLofBOgD4a6jln6jPu53eqW/2cULPQ8NZeihp07o9+rukJFkOhKyFqkW2zQif4OBSFiNaBnM
cp2ZekFH5L31iR0cmkk+i7ydxxzmW5E176km7kdRPOeavAwsgWT9AnmRrZK5TGnpacwHHk2W9uV0
dry2U0CmepEQeGR1xBs1RrZtxuo7wfe2oDIL1lZCQAuY2WOcq5NRcHlBlvsZw/dlpo/ew1EXvH86
izNAmbG24Un4lAzBVWgFB5Ql3xtMI4T3pq0CYybNHAqrRyEOMwDg3Qo5Fefr1EMbLuwPaHZvQEhn
hhYigcDR/CUSjBgxDGDP3gp2ZBWaXHIh0y6Su/x+IvN16J2FHXevUEr2rZc8OoLHoTtV33ajnvWA
hASl+OTCkmJY1+90Kz+ZlFPKTj+FfvGYl5SBBtNNnKtkII+CR7ebDfcmQSksKdxpKdLifux9lnYM
R6m1sMjEP4ZRu6djIqTHxEFiOa8CtzfDMLZwlvhiPvVDZ9m5KLMc040JRTS0mzst5S5LdK3c1t1A
hxiUB8AiQBqSLz95I3Kv2w7gMtgqDrQx6RnZKSgHCeUtJ/Y6r8tVFJlvZlheKOOfm474KG4RDCgv
SOhZWbI2im/W+ffJ342j8U4D8Y2CEhZVDC5Gd8+sbc8QrM4EkdhNhuMxdIjY9kf65m8RYdwo3Gae
e+ZwSdOPVpjvTakeUq5dd7ARV7nZtjW1Ebvs+AYAloFXMz7O0MJd5TBsC+JvabAgHTzbIu+sujSz
GFPE/ipWwS+zVGsNuAHEDLlWRfHoj90eOWh0wiIICdSAYUfYi/L1l67J7oH3PABrBQ8t8pk0fIk1
6a/apnuj1bG3RlMfFLx0wNePCG32BHHdxx6VLaaXZWj+GAME4yRIo0qc00wTnkZh3M4EABd+J5wl
tv7H1hf2Cq9+tXMq89PoJTl6TVOck4w3bieEaFd8PvX0ITSfqRdqtqBi1oGWDNY46b8Nwcao3dDj
T49j956E+a6p+3rDnPw9n2Hr4zub/YFeM/jZTIT8xLb3ktcIEzK3v5Sz/MJT8auZxNoiavqTZwvE
+4O7TRyMMorAlkB+cPk6S72l0OVc6LdmC8tFhtWDsP8PUee15CiwbNEvIgIoTPEqb9uq3bwQPT0z
uMIW/uvvQufEPS+KVnshKLIy9177qQvPOUP8Qujfo0ieW/otSW8RSBOO+4iw3KRwCIyMKOnncaNh
RlR19Qgd8cfxVbVu2DJ5vXpD8tevopkbvaA5ZXr5ZZLMSktR/imI5SZcucAz2r+0dYP+rV7sIQgF
Q139nXtpo4aA5MFJTMfGP5uSZVZQCqihfxK2JtOLi85dWoVu9OVAnUDBzo2ho3Yt5TeUCF5WG59h
CqArAZyU5u1ag6MO/5K0W5EA4ezHnjte1PfbtlNkxFBCqOQsoU+mle7pvvo/ZmWAhFzi7NuRu32u
ae12kk47AOK+6190Uj7bJOE0qVVcZISrJqrDq8Lw0Mt0p+DpbUGBF+uU+TDAo+6x9/525i9OCPOV
INMT8Z7FdqqtX5H0od/146+0DymrBvmA+Gtd+jkr+2zZh6h3NnHovvc27344JEj3cY4LXMxQmEgC
C+Y9lvEcis64Jbb3fTIQLsM1ukqrfMg88+jPdKK6gGzFLqAVyzFDMf8nwLHsYRfNlqyAziER0xCk
08Qfyxe7nK5fBVNy8Odv6HMiEU9GTTBF6s/npoC1qbLvpYvuRnCVcOII/uHqVnufZhT+4KnuD/Zs
/bPBw9BKTejF5ReTraPI7T8TzuR16qC9TjBN6iWCAUDkPioEiHy6f/XYr4G3HtTMtmgEjLYhdeg6
jH6IN8ZTdDeCE94KgdetdNZTkh516O9kVGTbTJNenvnGtAnncBO57nNPbYGOHelm4PxMvM21/wXK
L934eZsfKuJ0kJk6ZvAq/XRDsu13VQ72gWz4h7KlOSIw+IQWzAy0cnQllqBKzxK0izdTjCcHYbzY
JmX7p57digwOyrPK+Y0OX+5CN/qgN2Ec5jElWTe8zo4c9iqQf8KX5V0ic5Y2HtjwTWYGP6ZrItjT
kM7z8KfyNMkiwuUmVP9zpxyQTj39czocZSHy7TltCb0PX5XwPgwU8ry8I4HgIWZjxd24LN/SQQVE
oAlY96X7lCzHo4kXrIj9y/QESTziM4ZIvkKORexnMjOXN5CskV6uRmuXQgxjQ9dvaU6T1eKnbKv8
947sRk4TtietAjRhAPUKuiTY1FC9YvNgC5LcO6aaUIGbQQHtHqrbaPImkUIyebALADWMRMwkxb7N
iaTuQNPCKtv0bvnPyMczNv2NDLp6qxxN+mnAmM8sdiDTj7bNXqZyG6qCQpKFAJHFa0HApAsctNYP
bPtHgDDTS2gj1GoT/8clAeagt04Rv6BBI78PIysN7YWbRk6bX1vrMosccDhXHxEZoueCDgmt/qga
GQaGNaDr5elQnsRc/usQA+MIKV+SwviOGpBrraVfwPPjOCcE2/scFMlDMonERlvyKWd2espB80oX
ZahXBc+kjRApYwYwceg7roCSmPuZfnr0QRAw7uRS/cRs1Vd9x56gA9t2tCqbzFe2CTLljiFm88s2
aEiOSfPUtGF5jEzc3NGprlpqmpAlztKQ82GDAZmm9ESSvuRrmJhqNW4sIuYZMvySFH5737PTdc8x
6Qzq1g68xkpC1OC0SXAke/Eas8OTSBgxRd3OzsE4uBV+3SmymIYF/wZ4XXsxMF3JZu/YCtOnkuLi
d5wEDkIevI4DClvd5EDCQuOhDcCHTPkZufGVfLNLKuedtPFVlmP4MprAtSN20XGNed+EjIE9M7M1
8Vg1vsiASG+HPOZjUtH1HuAt7JBGIafdadTKVBUtp15LVgD/drpzQ3b/LMDkAxF3miIQESFBVKis
Lt5U0c+k1KbxzglHZw8AD76kGXQkkQqws8g6VOhngs8QoTe8tn4jagS9WdWwiU6qZDc60U/cIKzz
Fm29oF5ZkesNkNpOKWXjNMHalD4w6oFsVFoPs362uyF4rslGfsZ1mu9F6HBUKv7tvPzX6ADPJ13G
0zDo81CiUq7cfT9O3rWq2ujaltEVye8HPcrPNB4gQGb+d4O58VQtD0XQOfupY7OtYC1Dot1NmAin
xmL9VPIpw6YfRmSezOCezRrStiqsYDuQNnQuQefxB/loUEQV6Kz9pniI8s4+AVNQBwLV2DdNdLtc
CnGDbkHaJTHsdAcgvyWGJwPnS6j9Ux9z54Fs9GhmE9WosH9NWRk/dUOHDhrbPwtPXu9MWtxpmb2F
efbkZ8YFVPK7F7r2Ngsq2ms2SGvmHx9N2/Q7iZ/5JCQDTMmNrw+ZpHb5nF4N5QkA1wOs1MGCaJ2Q
HkPXpR+ZVMr0A2F7w6ybpJI+Q1KVb4bIYXSRJf6V/VRzhk65qVrjyfCbg4ytZl+kfXHsI/918AZu
b2y4tr41ACEMWUFLVq5tHeTuA2pVa4tuvSVllqcy9WAFT8hSc254jy6TxmNsIhhYnvmiax/vH6mi
mI74Ir5o2kM+c3v8lT1bqZKygOtevwSpPjtlkz52aJlyD9Jun5BMbxDcNIpqXoek7WUFBzHv0Cjg
UKfOlmzvY7K82ewHSOT0ziTtgfm2wcWigBNnNBVzbnobW2yYQv/UHuomR/n+TtjVsI0Gn+M5kCyV
FBUofFC7wnTHrYrkS6UZj4mQJu9sFt8S0TJY0DA5Wh5ANlTS14yc0zXIX2gl9kSQAzNxETQ0AdmM
trWzYzKDwI2eNF2ZsidCDj5OWClediexpjnDd6HS/DTKFsTdQOi76Rv7Qc8PIom4ubcTe4V+V0wj
sYmZfOVsjjdZwJQgtNijWBr1vlxOJ9vWf3qCAM9Vo2OgMtyvGU87CbaD5bBCJSsXLMWet/PZbCpy
C8noJUTVIEWB0qXIh+aYddSTbYJDuKd1bUCzWcm4HY5Uwf6z5oaCQ/QBYdEpKcPkueL/Bs4qVxhs
yEGY+0dXCkbDPnfDrqn3JiFzcdD2x663P/DaFvwTW99urAfXrC843AxC65gTJEkX34LoK+tn/YbS
sWSsPT6C4VglWfCp9XSVTC9uiL++c4f1340bg+Gfn310UYPm3iIZy66yX2GYduc8xouj2+LDiNWH
UQWUgJ2DzkhWBqMS7rG5h/CunqN9ZJYGU8ImQsAH7gfuAL4mnhmpHT3VWHmReRj17n80aiV1RKC5
WoK58P6rGkXujGmNktAh9KAY023nZOZ26ky9VXkF8K7wAzSSFHjMu4UUYB96Q1xYCc+6nIESJ/OG
11Cu54rgri6vCU/rmXpJGjJ4RhVd9+C7avU/2Al63VJ1hM2wZ6zWX6NSvGsLXaSJ9wy6V7qfqvpW
ZO6/IYF+Z3vln36Q14Zexntddr8ZVhuntGRi2DfBpaYtE0casj0tfwCDMcBB21nbMD0A8CHjwzYM
A8x9o8k/rBfzBPQji9gYZxCHcHJ/JYW6RoP91kC8850lfeK+rQRKk5lsV4mqWI9TG2y8ONYokMlW
CQz2oDI9IEJhOUSzuyYRzVvNiUliVkazW3XxxXbaF1Du9h556tLdcd5wc/92QvMZojWzNTUhCLDL
LZiMn/rdqMyvqPV/2Voi83LrJw4e7QXPpsrAq2OzAwW4z9E3EwIpUByhx3G3lN8MC4IWeFCClQtC
ywPO/wc7KwRh2PVwoaGt1yZWbpUj5yRF9jNAph/J6YSsCQmFn2SP2UPtGfBjSm7g5JcrzLdmgAy6
Y4ehibom5SxPVloF414HcE/jDCEHFzEN2zaEC2xEZ/zdfhR+TIW9qTIARjFoIjncBo9+YAdxSatx
XGuW2x3XOJclSdGzkc3rnKw8J25fonR8HN3CW1ln1mkCP1DtHxrnLYGpMUQ4XqdGnQ2fxEqHiTIE
tpCw4/yIjEcD4wCmwv3oLbbLQ0L8apwX6SO96tc5Fy9jEcY7exavLeYwwjK3Oh7fSpR2FjCTyOvt
I/aUZ+3qD7i/XxB4rvTi18Qx4BBEJHxEwpatpUJ+nLnpR9nL55FX32pyx50Gm0irbyQYIRhNja+8
0Yp1T36SdfFdLKbUdvhk6IvP80gvwdhLHHlixFQYCvwzqVWfGJ11e78F8DlEn6apm5c21x8dwlKW
AOZWQnwwBoFYamwHUYWbmEH6SRu8p44Yd07j+kuyPJOpMe0vHdGfB5s0ri32WXZVlgmyNbLHp84M
fmchNyXDdJtL1KMNGStUP7mu+60k+iOvfWhlBkPQkiZ23rOPq3iDU9fwT56V/UOv8UNq0HayGYz0
TrPV7gKYmAi40mP8wh8qUAcCbC10+bnMssHCjOfe5mLyjJLmkhV/Gs306dtoUlb+T1fOv5teNeey
8ciBmWg4W8WSl17IT22Kep+WttwbvvtV56RXF1bpH2SRv5pT0wFeoSCFPsN4tyfBwyNva9spB8Nt
kf1x5wwGpmWyWbDa9eh0MbU+LWGswRbjVwrVIfMQCozOp6VYniY4oy/8ferxOGbs6+xtL0a0T9VL
/va09TTuZUHB5rk4OocO8HdoxteuHvZTr8/zME5LTYepuJ72fcxQeixdpAJe9tSxtS7pfDevvoXs
0CibF2eeP8bI1VdwFKRP5Ui+AS3swMsIANFkxZk+jeI6GA+j1b0zltiRDEy8Omk/G+nHxz7sXoQx
N6chry9zE0eXuE5x1bjLiW12GMuNdZoq/WQksAXhE/eOdy5GdtZ5x3UPPBs7sENxJYsLJVuxqWfL
3NQ1914UMvRjx1Xi99bOTdz3AbkUfZQM43M4X7y5Yexowc9nhNlkEEgEhuONE4/u9f5gUDhdqbko
vll4DlP4FGdD8pwbQ/ISozM4V9n0mblCP1RYg2z2f34Tv0O6ZnAyFA9ZnTqHQhEX4gSqutZtRAgP
cimrr6ND1hTGE9qOv36eES0PaQbRjkssh2/8cimxtYAcxKlxlrRQBxUZR0TDw1p42jmWA7MY/2uO
ZrmDdLAiwuDq519GAUu4YW+xmho4rGYlFCTveNd7EXhfaz6pKHto3eEYe/oTjVO4NTgSHUCKNaqd
guApyJVmRuupqJjD5lW7pTfN2HmitulE/ZwGTJqwOxC1Mz8MDZOvvizOeS7BajWARWX1Lkf/3yI1
IirJO7UEj+y63rtOIdzGfiS5Iza6HU7Fw7Qg+ltSfRv5XlHNoe6jipTl0TUFhI/Sf9TZh0HsqTcP
LHHGlwxZcHpyChMaiMFc7rDzcJqa+mzh/umiGclALr8Kp8f91/nvmduTq1FVr4EyHm2vg2blsm/y
Aw95A+2bZPKdtQWhepUzVjQkW1U7cTWzvDLBiUql5/rmn7YWpw7ozEpYTbYkm0CSxU+Sj2zYZcqu
HvUKt5xAehvum7DB4vSaoUOB/ck8r0C9usEy1GzmgnAi6M0fKhortp/A3QhJ5Gx2f9KBfakZYhQq
5CULyYcVZrhPd0wCuDg8DIAmZkyBFFdG2iWqVaJTFPm2sGhbc4GsmXQAbYLjvh6k9StwZ8VkmNZM
2rCqh3ES78ekHzfonUuL99Y/Jqx8qvJz1mCFDtYvvpgsUKbja9oEhOehDHcOY0tyeeEtRcd0roZ4
Q24qXmwf9rny8oIBSe4chz4/TpHAdGX7f9i7NARWL2VEWxHrWSDdbVg34xYbVlr1wylx0A/nQ38m
JDH0gb1h+1n5FYBX8siR5drzjRHnBrZVDUcIaS1YinQvDfWZ6D7Hme++wTpEhDeObJAFQA09RJQo
fv2YDOLNqaPsMKNbvKT592CMjAdQMKm6ifYhTJfcRXIcG77B2sslucDIsxKiSBNDBI7LMX8CvL0K
EFocORuIKSAQ+923IfsNqCDUgAYoMuVrkRbuKSxd63GaU+vRH5EI9krDvGOjKnorOetBJ+eQEulQ
TP1OZ8I/qEA8R6WG+m5PjwRglrsx9W4Ay+a19icC2m1XnnxuPXFI3Hbb9u/Ix3n3yqDdzgySH7iV
4FYqHVYKMllaa4yezaQJLz1DM0Wj4GqZ2I0jNuqmBdyrNrDk1z7AyZwOwGQa1g6a8du9EZVk+c0a
WxYH6vbuBEUP7CznObXkooy3xvKkOg9jeIIMZvanU5m18+n+Edzc/34U8wNycKUqUOO4tGtds9mb
Q+o8qcbtbw10ARagxlhzA+NUbI3uHVMh9yzfTK40Dfr3qg3Zd/rTk2+M6Tv7hpkZVxgZw80PZf+I
wuZEt3yjU4ZKOlmWR215V/r/P8WcD2/BkL9kWjl7st/PwEq/ShWX7yUl9yFK6b3R3CzeMR54O99A
ZpsGAhv0kuCpsRrtejBRW1MQzNqOsNYQ42S7DirZTvjz8I5ePt2U2WDux5FFYvmUtliwPHYQ+Uj5
PYVYkILgw3esrRmL3412poes7+t3qJyIq5JLBYcUKqNVvQcPo6VWRPDOpITiny5J5kRzxfTGSOcG
XgVrdJS/J3kNoY/G/9pquFiNSb2jm/WenKa5YjNU70YzToxw5LdMTNqi6XkibF3PqAWY3w77mZC5
a93Bqi/c9iBbI37umj48mLw80XxMi+U7idv8PXCc/OiMpL/YFSNsjFzy2pfezIxzQEy//OEZs9MO
zSvXxvKXlWiNDdNNwvBqxuWhk717vggpKFzWa0Q873BvWPXdDTaVFhzIOG1sjLdPAXGbuUeSJMEH
yTWavP4VLuDWDpK9Dyn/2aEv+DZl/aFg77UvOyzdWUYDhbyKltsKkt+Eu43EV390jbR4cTlDWhxM
LRcRwWwc2cKr3uoIuAdW9Ro5DKbpWyu4LoIGQXvpDp/zYtKe7BOzrm6HZIImBH7UddgHGsZS+s8I
B8m+hmxkRaf1vTDq6oxOk5tRq8QpKDqxrqf0X+lVaB/cJtyAa8DPx1p0tGjxRznLKLvtnRY+wwuR
D+91VEdb1Y3E1jtEZ88kRyXlBHeMXdvGaCyGIj69E3rB4DMEKc3ddPXQFM9q3qdwNvZdXUFZ4Dpa
z0XQHrvKqS+FjeQupQikSuDkmzjNZhSzq4CM5/08uz+cUO4Db6jz3tescLILSI2kwsxaoL3AHTiN
VxnoLBRgDkgUVzjboJK4RuHdMDXY9PDEpvChDwsUiQO9q1qS/dO09oq7tPtG7jgRYhZ/f2nxzkau
Vo7jBGcob+kqYAp7HupfYw3Vi3gDMo3Z5aBn6lZBkGkkgXW0coX6DsmXeTcXaZ4CEcM+ne8vqyI/
47xd6l9sI6WJEqjPhr8Wc7sVadMKHD8wUvzyRGctyVtWzymdmnaFAgdVtN//rRyC49xmDE6uX9TQ
WBSq/H7621ijs+0MiFTEGl0qcOs46mli2O0EXXwAkHnvaYSYUY+DRCae4ZzDdTk9ZszM22Caj3Ec
OGtvuSjiiLaG58VInpanlgQz25Ktw1WluG7k3N0aO/gwozhAexlTP3W0GWrPeltcKvtA9tV2RKhw
shqdkKqhy/3Y+gR8z1l7TJIFUVWKEBNVcw4xxmwn5R1c1H7PRUmsjCkg/JkdGbNRYbyUsxvwy8i/
JEzQeTPoYm/pUA8ALHP12FT9rUz1DNzr1mHn3E5Tkb+NPiAIbXHa16pTbEPT9NT5I/d243vmtb5w
RW0tF4w/eHWEzYbu3/o6VGfb5XDen3Y6QqXKEVwlJlnPBlOoU9vU8jwVkbXqEhG9M6+fTxqDOTp4
nsak8u1yKY9BT47trOfuzcgW00WQq3UbG82JoJsCbS0EKcoHdz0ttwaXscRexpW19ZYLStd5iNCS
BRwDSftoVvodZgZpcbAnQBq37ZtVJd3S0ksORhG1b0a3zNJT39gRw9q++WWT70gPgIi0vPuF8PI9
pQ/D1+Wr4GOqg2HlBOIsXyXSeTh6ljeCr+Q3izx1T24DkO/+myPSJeD/5Hp1/2aD+KGrU4s/92fu
6KvHIkxf78+SuPCeyPM6/edfMrHPdrbe3J85eaVvOn2I8tQcsXmdzCAcbvcv4fvZNLlpv9yf5aF9
DDHOPt1/pW/VL8ryq8f7MylteJOeuN6fETyHJssiJuf+g+1IeQkPR/7nzxeqItFoqmdKIl7kTIFG
+qSvuSVyCHog3NsBlcX+/lVn4uzS5OUxkuQQEGsT7JogrNmMLgdXusY+Hrl47l8lBkkdlcsw6v6z
+C3ak2/hR73/5qEenXOfS8Yiy99NAhNECnJXGsP85jyj4x/24dv9FzvG2Dy1cXe5f6vsgSOkIXh3
riykIRaObVLHXitcVVURjW9zl003MS4unUejF94jClr74rOWrTJkDUNSBs9dxX2d2Tn70nh6Bqt2
rdh7n03UtAd4XAQa15izXZ81v4yleeO9P1udREBOYXnApui8jcsrRayRHywrCjcWGw1WJWjQwTyO
NPVIQgxR6r4p0rkQDzLc1p1FGqndd1sTDw7C+Yy0+wK1l6eeMzBxNzViEvcLUrXrKnoLlgdXfgkd
ma/QuI9pXZpPRSEf0p6ExVr6ao0Rj5DlOO5RDcavYEb+Ku7yV3O5rmlsCtRQLWnK7PI398+5eJiW
UcCx9RaLkb3c4tr50x/74WgKba77vJ3f5mre4zZv98IJ9X8+RRnMYKwdh03eVkR5LP8b2FN5lY7x
lVmBt49dDZycdOLnALdQG2PauT8kzkMUZ8br/RXKaNq1EXL5UXuPnk6Nm7+slBU1zAY6xW8jYnzk
Tu4NwDryDwbml7pIcICbMTHAsfRpkMvpEOS5exPoRnd46drttPxEi4vp2Lcu6k5NnbssZbTnnIvF
3h3BvafefHfs0KrkT/cvCl/nBy5xZAxTtnG7WL2h9j+1dY6rzGNqSwQw9+fqnx3SUoh8Md7mxHot
hlI/GHjXvRAcjjctuemlMA4ll7CfWjMtC4d5hePuOx1YG08xsgPPeTOxXzEF7p+xWjKOX+4KsjSi
o6qBCo9t0d10mEePdeNwsjz6wzy9OUIET5zaJ/r5/lW7w5fpDd2DrWZo8FghYDXc2N8+DIq3pbMY
AEZRcWBlRJNoJmzm6+R5Vv2fLihsaOCuOND+BlluzgYJTjEbyo5WUBp50TXBh2OJdmfXi+Yhc2IU
JAwomtBStyjtg11KR2Dj1LTzk3H6HlOuHEaWIz39x9TQ11bCwh3dSj/Lut2xjZ2wmiY/IUXZ62gm
igC5Su3HAq26HiGIOqfYjuyd0b8LH4nQ7Jfuoc3KzSSBsRABTfbXMkdz8VLtRAC/poWVdLOL77yU
7P7m7h/IHbUJx0rdzIaCL4Lx0Nc4h0R6tEu2FzHIlJfO+IM0x39tOg+ZoRsTHqgz6il27MVgn8tg
Gq4wpF8BIM0bptPZUXU4Jq3lfxKGC7SWdLO9V8los7ybrwgu/DAbHkwYhNhRzdv9wdhOok02IkzS
w338Z1Ypq1BKo2d5EZHLwZDLQTQIIg3Idt+Y1Y3xxE1UXbsOOnHxmNcrn8TuhFAAq8vt5Vb7RsfZ
w77hHwQZ86soitojVrejNHu5igZNsW4QUgbPsaTtFdS3EBM5dzcyZmujam5FlEdsgHBJedPwYSUW
aJTaD2A5IFcXtGdc562WvXiIO8ng19K4Wxj0R/qzrwxz40qsTPGk/FN+j6Iq8+rsxFBErKQ2Xluz
MGGpN9w81C4hN/yNXjtwWswuGzn1X7LCApMLwsbv3+4Wi4jINN91vJ27BqoGfJHX0ch3BgX0PjI6
Ku8JbYhhjdMuFRk36Cp4tFwDT/Hs3GD5OrelbEILe+MyNh8ZDJ/MKf3sLG87ZmJA7BN6N9u05Qba
YLZHV+bfuCghn0Xus6XSLxjDF+3N5RPbesidDUJ0N72M6p4GHa0YYfwKalBvnvS7186+0ITQN8r8
7KUATuotMgLp2OgRMPA00n4IIAodZt/kT9fGkzYBtwQd2tN2SRGb+oe+K3uILXxUFGjoZdl8VDaN
Vho3KKdZNUg/kxleOTxRMPQqnTzcH1IuIzC23VNeNR+p7+cP2TTmD/H/f1Sy563Ynh71mF+dskNg
c/+OfPm2rsdenQXJSza0W0CyOVUyny5g3TIrJa5hldqmAUwLfahbO7CL1HnCULYeO/pHIx3Bh1oB
4IPzcc7QXe0qFVGtk/4xgKRvE6zShMuFmzYULJwivQiyLdGJXWlTMVSl1bKPk6ReJfmg2TmTTHL/
QoAe9D/fMizfZ9D2C4nZZVjG54F8vM1Fh3616T+JfWFTpiS4+v//6P45pMb5nnSdazyXw+n+kGOK
2HGT+hW70WcsrHpHwmyLoSWjiWHfH4FNtyCz+WzQzyhf7s97pGBe9k29F5F7Q9XiTeroh81z21lv
Xt3lv4hYbTeMuBL6KkX51sewvao+exYl1sk+n3ZGYE/7wEX41NI82RAC3267drBXqOO6DQrHkOAu
BR8AS87voVF/O93Oh7ALSm5hoXXsa3q6DtkLX7xZGzLP298UhuT0IbC+ltRnO+CDA6pC6jObjRGW
h0Y/xwRSe1GLaC+R58JLm+M0oxZVCmYUbq6Jdh6gTOu1IhWARgk218YKnvVo+ysPah0zUhXBdqoE
DTs5/M4eDaNPftV0+woFfdlODevMiKF/Gmfz3zQXWwZVB0u1T2YkvHcrXpAqczm+BDTXO7JjN2js
2S+OoFM50ed184AdTRyrAfEmGxJ0UDoGDRVFv+1mX7aSuQ1j2lvdM8ZqZQPfV3fjLmAOC5TO3dnc
Lr/r/DPJQSRG0nfercaj6/I5Ayn+aZRu1yqTxAojud76qYNloKmyQ0bY2CW1aXEwAuzWFhj1kz9E
LzF6+2NcO8nGyXv7twjfCfWzPyQInbqxmTgp+t+YTqqdUY9fZrW8e1NzZoX2bsijvol/YqZhj8aT
FMIDwcTAoe9CfCK1/Uh24H6KOPIiVrSWOCqPNvYnzaAFM4XVfTEd/6D7Gv41EOlM0OKQwJWMtmyn
/+T0NIg2oucTTNvAqPvPjlMBbUjvPZD8Xd9c0e6n5TuVNyBEqvIFXoCevC5miExA3oGCwjU0iFm4
jrXtvHvG96Tc6rPJ+uTcMLODuAzLr8Av2RW0gFXWQJGe2xHhjGO8+qzmiCnLL+ic7k7Tcd+DBVDn
2LYoI1BxySykbcx76RQu8mcSiibJCE+HH3FQ9Pu0nrrLHJIzFbXGVlWxunpZo+g/jL9norhXjI7J
f8rR5AyTRNWGvLuUzosGhtpzVgoJPQ72UsiMLlHlsPLbAtk3UhTVlenez+aHsQ5/s7or/Jh2hMBP
XklUJWkeYRlReEurfGaPSM+XvJAoSHczVJ5V06KeoSiOWaAQXHgOyK24sk9uWqEstQMGECQjo4Zi
AteQ4YxQ8x/kX5coutq73D8CSvRvaLpoj/keOX+cE5fiuotEizSkwR+wqlou4WJMnaGwXrLO3KbS
xcCXW2JHNIpi44+fj/4bQJXizL5trSK/OseQ0tdhrX3k89SL/pRe7g8e+5Nt44B8LmRCIPwAQ1UO
tcAIJmEXixrBimmdLct7k+XU7e0o9IhWLPxLR7MK3QlqN12HNern31MrMc0RYDpzoC9GdJPo1dY9
Qsj14KTxGelzfL5/ZFaqJvQs/IOC1Nl7fvc1wd7dMhvCR4yJ65zYVnyOrTA+u4O5COtwYdvMF87m
8sDIjnh1KyfbjB2diIr/fOZ/X6uT6dsckY9Ngm8SyE1Os9n/9yPYRx6ezVM5GgN+eR4mCwFfOukD
xmvhHMyEOrBXFqk3y+9G/eYf/FRu/eVZCBh4Tm2AfZ39kw9Wfqro+dS+CI6+HkBA2ugx/ORKSr21
Kwo2EmzkWAuNICvP0mjLc93iT9Upg1NVMaDxRuIoIxAqwfJg+l5/NglvgZqn8jV5O1U5h6cqEJ2/
tofi6lY1+6MxJtrU5/4zFeL7/qyfagX+mM//7+H+OeWphyEw471prwF7mISa9HAhXVZTQneHVdxk
DGdbAYEznvAKeW5+wwTekhMGoZMxy/3BQvq6Ja3oH4aA+TQbBp0+in0MG4QVQcfd5Kk9HN1BbzVW
VoAtYhPMbbPJXY2ZNCWBfDl493coTaIWcJVcOZUxPPVGHG0j+qsvRlohUiIVbc+6hWjVxciuprL6
cKyWCWJn+l+9H/xIRXw7b9sj7TXrCc0tRgEx7QJgJECB6vcigCsjJ/u106Ug3rw7+fbs/i1g1SbS
0/+EieoFa8kpKcQTo24a4IhsaYVbxufcEdMQ6RKmJJZ1OPxlv66NbgnOSC+xv2jFwA2/DCJJt3T2
uqe0B33SN3iWPVwqeyGG5FoJMDGc5r/sohnOOb22Y+36EV6UNiMQqLAOlVXbF8KY9d5k0Hsyq/Ji
Y86FkjEXT0wx1dYKQ/AMM9DJSqFOTOG1TBqFfa/aHzWIrVTIesZYOm+E/pYZ43VacesodVjn42Q+
9QLHWd08G9w9B2xzzzPmBNsBqeiy/xpSuBqKfJUNkZr4L3VjvEaVsjZ4lDgmJm5EcB/sHUr3mpo5
eTZTlrGEVOPJdg0cgRZFfLdIxYGvIxrvw/bQmELu8GthLWgUwzZjpMiyGFFWoHdnjnnS0tVrmp5M
RAibigGxXyrnWBDnRuQUAoDe5tXTXyQI1sGONcH9O1h+8DucwS3FXhA+WzFM3pDpX55bV5Bp07H0
xGNWkW6L1kC+wOsAjL58pOd+WukqPFft5F0U7nHMge3GMifzoYT55/o4KOKwhu0RPrL3JbGXRm4W
y+BjaZaQX5tStiPwE+4AhZSxzZNNBtNuhP5DatD1/9g7j+XGma3LvkrHP+oe5I2ETWBKEqCTNyWV
Jgi5gvdIuKfvRdWN/vqOOnr+TxRVxaJEkUDmyXP2Xtt0bX9bNrc+zrmw7pGSF2QGDSCO3UOmcIy5
5IM1VBZPjs18t8CeUZgEN9Xekbu/4WiT+8idW0H3erJvYLy/jnFxn5Zvg9U6YaJtve8pZVkezE2a
pcmlHG7vci8hbO+C2Gxpv946tnqah1o+EExDiiqgJL9Oi1DlbvbuL5tKT2+u5545L0MRNnxja87N
YwMVbuexRTtxS0OqxHDVD69xhnlrEcO4Hxg4cDX56p1qgzVCgopHB7JfCWmd+ubAONMKbKv8Lkzj
rTOOWSUlgOVRnRrKviUGL9cQ9pG1Hcw49C9+pGdMSDbrfAIJn2ZtOCQ98h3TM54M62kqk3NJO+HA
5Lrfp1zGErc9GttS2cnd3OKJzDIRUPHnFjyuxvXhbOe5OOSjrciMc9W2McUbuxOyigdhq+QBfceu
B8zFdsZxyYqso4yqhzI1P3GRm2czNgx8HkhhknX4HfUgaYHu3arWqJ8S/FDMrtVnkzmf09Tvjcub
V08KHZkk+tQ2bvDOZZtYySaEBUF+FIPNuGzNbWbiaCKo/AupktjaF+caup1NnqUWImQy0QhJ2Y2q
HfZ9Xf9xmCAP5Df6YzAWBbUaB522BYA10pTrquiLfGpC3xPSRNqHFZ0rGEBGtzHjB6A/gjmbag5V
aTYnd+G0uywNpE9xsaAviEx8kmq80igI/1xCtaa75CLlSP1hOdDl+u69LzfzH7zJssOhB7LVdNEQ
2p4TH6aqssCrXI1rra8BcHXbCiP65YncngBeuJuJ06zZJMuPssGKORUWeAq707cJ+inQYRvSS3DI
xnO1SXveqqhHggKCPNu0S+eHUZmkuyUl8iZfwLenLcd4TOSoh1z86vawXC3rYFy5cg51RZop/IVq
i68dSBQOJrRp6Qf6YW4cYmlljHOhH8uXulGv0yjbAHiSTZMXXqFY0nDAF4GAs32uAdgjrj4Wdtzh
J6Eob1TrcbZtPeirT2kbezeKCHR0OzeYxNQ1zK8lXcDGp+iFJaRg+DBb0+25eAdNSuiiK5cuhVPt
xhEiwWOrcqIkBpLJk9FgYtF5RBa5SBIt65BhAbz5+QIYe7T2ybLaZzDTZBRE6RjAhcEm0eTFXgog
jJHKzf3oKn/b29m5xD3GhM9QNz9fckoRY+6Hk1ve+y3nHAyTLLsf2nsruPTYs/N6CwHmXg5k3cV9
fsRH50Ob3ZbdQxN7VUC358Ok8v/VxMziCVeEpYma4jxfEvXqyeuO+Ao/MuyGwdQBvczS5UVq0prI
iiLIW6x3Tqq2SbO88LpZmyUvBEwTkKpOXYFlY/bharrXs7dpeveX6lO63/5rUwto49ySk9/ckPLM
CS3HVkH/NUPPC33Ml7MPXAHX0ET4HanR9J7k/C7Q3MJFbF6QbM6hCcClKNIldDywOZ0dRH1JPpxh
vizJQqtfbFPBkdUjbfLahVDKL038CxJpegTsejUKfvxJoDXlJ1nyw0ct+IFL5IU4xAgKa1MUUNKb
oBH1dtAo+9YSebUTALdpCW0dVxyyE/NvYiw5qt1OBi3hAsrEbo2Rc0NjWtnp7G+RRDDGkprgzSRC
f83nOdnkpxVFxwFZfhBv8uiL5EsOicWCh+veSvMXpeujWZbX+FjFFdhPlB6If4rsTNKFDEntReFc
eXAnkOOZqEuAaV6Im/oPrYUOf1NG7rHj71mcONwkX/xqRlAMzJhLGp+n1Te/GsQIW8eRD3UR0aji
493g18GPhvlhIL92K93+9wymggt5B4tYHFNZc1MvpX6evMiHSBPfVjl6ZP6LlGv2y6arsHgTS/bS
r/s1Hj5QjB96v2V79kW3oR1QhaVbIOFMk1+zAVg1We1lM/bpxyLlh6CzAe+GSsECWENGq89oZjc0
ZRYMpG+S54d3ajC2DMgxalrp1VgrIPXRfRZz37BcdDZGmw5awAZXBVpGxC5JBmMU2i5kw0VcBobY
yZNlD0th63bWHRwBFGfmmSVkJ2ILqQDWzSUzdEiaDNx/m82xTjitwVvfNoP9PIn4ThXWh2Vny8Zs
RqLdK5Gjs6oftYifgc8ylS9XBnAOyKJ2FQwazefIbV+ShYTjxfyTNBzXMOmTO+K/W0xeUC3nbzZI
gtzIuycNoy+R9QMEnieAbMZmMux3vJnO1vRoTTUE/HEfEnH7lQhma8lEztpYzTsOCffaB19CmFek
uivkDOYRfywve7mWPR3DKU29IMpqdzMIG90waK6JI0dcwBfzAFhaUWJu3ZK6fj0yni43pHcCM3OH
d2GyXVzguWxFzm0Ru1QVPiNwWR0Nr8XQx32To0EPo7a5ZoqSQAguHxWiisv3aqsjuZoqfMzBU1Gm
mtST/lusMfwVnSQiXLlPyl1of3l8wHTvP9H84FgYFtpQ3dl2EMK5TbpxE04XhKDsXAukcpzSoyuV
3lb+dNU777mZnFztZCge4pei7l5nl7LU8TtU9lN/x60TIEiy2dvSj97EpkTqygj79quPcdH3i39o
kpo+LJ96d13rjFZOVN0SUS63Be3cfZzhCEELg/kHyGOP8xp68dmbNQwwRWlY5NEhQ7VxKNO0ZNNr
2WVNQuyi+Z01xw7t0cMAPoR9v1JwFmO0zSx8UDWNotwxrkxIDNbMeojGtqoeEV0RL1EBzF+QtqaU
gYfWrd8MA+fzxS7mJvo6W9C59ZnLWsYpi7WEosPr7haDi7t3h985FXHlVv0tHb0nn4ju3mK+hYZg
Z6Z9jCttwVVVjTaZf8YvIBoXa/d0axcIWRpx6yXdH+pC4lesE/+TqLu2B9k+xaSoDHtn9b4MZ+DF
281bp/urajEMev3VrVYNHRRBjx3xKYK9oWwPFXFZzXVfi0+RquoqMa8rTY+hdzgf4C27I9VpmyWM
y2hkEg/VQ4xp/sQtDLAxx/zdr89T9HtAYI0ghX3J8SRRYP2IaULcLQTXMnHsKKPKF2IVrhpbaC5z
Rd8Q+SYfKFg00hlAauNAQVzXI02WInqEN/wsR2iTuCDJ5u78jgtE9VvPsUlRbo9aujMyWAMhlD8D
GZvMPSZjSpQ0SNz1C6UhKQ3c/1FR3jfSKLcqca9Fz409jH0gtHnNJ6JYdkq44+iEJrN4BzXwannH
BAelZKTT95IzhUcIdByzXcLvp/WIwKCn8WEXdiDTGNdXj0mYxk9fF4GNGHTDZHhLQ8neppIgGCkS
cgS0G7YxUUKE/TixeJ19RJh+9saZJcEE8JA265Fzwx/uHt5k+Mu6YqXwXLZJXdlvsQszb/HgTXbn
LhESzuwf120fpGSpxBmXVf4d/PTXyZ+Oq0YzWmhi2Jz+Ka6GP3O1175kV8UfBmeg5xxyWs30Y6Y+
7CMMgHiHaYAPd/Fwox2Hru1i00Q13ixdvE3AlsgjlJeVKmhSHE40nYk24qQgrQpLSN05BMshwUzI
m0BTT3tdIGhaf/FOvy45P9dcYHG75Z3pk0FnAjhB5OG8tFhTW2RVvcPEri1EG4yL84Cg89P/dkTF
Ip8gkic1N5h6B0NDHqIsNY+Nr06AK65iz3rD+urvIWW1gV8qGIem3qjO1du59dEV2A+Tr+8F4Iot
Mdfp0ea4QvBj5EpQtCXhjHkUf2T4wj0UAwkr79QNtJzj/sNPcoYmDXVDGo/9jszIR7RPIOBwCGOe
2vZ9zgcUgSmsWL2Z/JDg7IZcKQoHw8AMO+f8VwFKxOaEDRs1npifYvldxRxCxTt5f4+MliBjNMOf
XFUPcaJ7eBNV0JQ0KwYBnEYeOzE8pKZz5cT1s52MDyxKZpKEFj4bKrUcWM8ThTGGnYdGz7/8bDmR
yqMpEZc7VtmralBYVllAJ1JkzETdWeVySkq2CbNr0YWRLKKs49o593FXAVBIdrGqGKXcaykw/xaw
kftwjTlryGWlp8QcP/Kym8Q2eRSPUzOXMA+rF89nAegNfWIxoVp0PxHh3JAPfDugo5iY95lx+WdA
PRvAN3qyfYT/CDk+bN19upN1P8TckhkRf64cNsbKdecOMEZhEOJNfajY73E+fDju+iojbojYElhB
O2J4SD5NzGYzLOsVfUo2cvgyEWzh0EJ0u8z2G40CANKscQP+2IqVKUerHHknEr92kHVPTtIiohoQ
VadhZYz7ZLy1nPQIkIXkIfVYvDUJrdHImYygSqa7IRMYyXxwMI1RHlaj+q0JDNrARYuC1eLbW6br
wW2mejUJaw0dQfkN5p3ui2kUFOB3har3iJgx13jVkVZTC8QFVoYPIqpAinVI9WMaVa9ZN3Iaa+vz
KAeJZ4z3hg9G2g1Mt7ISoWY81Cb+r1h3zp7ShZsJylDfuPVR+yGpIK8tiQYHNloiCCHEIbzadAqM
iGO8jno8qAlSKmmWIshNgkrRfu6qeuDEN9jrjhVu3prd9GtJRfu3H5Dm8hBHAwPEHBl+v04BMWB3
F8IwWA2cIZnAfJjmw1klTkAGCc6QCcVJVB5J6hqvgf6HzvBbdeO+xCNyyKdyALm9uhtbme1hIXkC
b4f8VBDMA5a6sMhhUEEYrdlOj8vsAbUDMrSJo+ZceZBC17n68tJLoYEecDuwwG+XvPw1mWhOEml1
WzUem4tLqY9gcvQ+KBFmcuWc5EwDOClPyCo7UID0gmkyuU/TrKGC58RmGpA7kAushK9wnFko2gOR
ZiVaRfumjcRr5OUzBSp6J8FsijoEAUASH4xecggjd9oFD+IwU9rjI7rKFQI3BCb39s0C1+dKifo0
+QWrjhUh4h+IS7SnDtWjGIyQlCe5Q0oeDgshjb2N6tQqrO1cso41DnKYTKM0JOMTwfs5aizYUwP7
TCLzOwv9blcDOkLIzaT/gm0lJl24LXmarZFey0lxBeGx2iCNeTPnDoggBRFqpiAl85aBVCyYjTDk
r+vXiEYyFG6fEt2+lxPQp3JAnavM+cWyYTeiFBGAcoYyUIqQQhx317rG0n2hdDurT6dfDAOtlCEw
BHVqTNKBKqB8dsTAWdTRsxw14XhrQ+aZze4C0SK6AqaW7vrRxh8jC4MgQog1wG1AyDomI05TlmFh
wTyN4uWGWIFzkQMDKZe7DAj1MUYPyeUBhCivX0qU5UiRnZjjeecCJkSPa9Cqum+Zw3VidHZAD4rQ
nkfssk7ye3UotXxgFrqiiYi3i7sA2z171W+0E3t/bQiBSK2dw6xlV5uWuvAvJmoTbjQvy8PRMdwQ
oaeBB7qqgnz24gPOOeom8TlFxJnbckD0aAQds+SltuWL7xNP2YMv9NC7Mc777a0txLuL8VKCHBcz
5IEUXmu2gLBNSwQU9B7eeua/l9ENXaoOoNhq35Wr4eysXL1xP/ukKZWEQG1JzyaTY+OZVkFkOd11
RZkOs8J+kRN+qtLkU/a45sGut4RZcTsgmi7yXgGAo/3q6ek5iqlNgUflHtlO8VJFIVPvilEghyZ3
UHI/sp3i6Bq3eiYECd4RKVYMsSQ+Od67gNTUBUReiSEu7a4HO14CJ17BFdYIjroIE6wCtYH6gqR0
/7uyl2RfNfnXmokrlXaaXUV6m4nmGbisNlxr+TW1/Ma1h1UEdiu9KWRwjobICDGEJK8Cc0vlzaw9
QAShNIFnm+6LtDKDJuvsjcu7aJOUu4VeCg/eiX45uEeu9NLdmGQS3BiCuNvE2nX0o65UUk2caU0r
TEkeE5jUQtPJH9MpVpsJkuMWhNHTDxVgGZogFulCULEZOjOo9oFhUCARvG/LOql2Ge/jFlohWgtX
37u8g45+hj5z082DBSLJAEnWeBlSg/zktKFvc24cvPlS+n4bhMlsrdbIIf2OuEI6PKpMkPSlaMFP
a9O+CohObNmISotGCL6ypWaQ1/nNC75lqBNk2mUN5kCPBtJGzut9xHTiCFfgvvPJA6DH0COEpe4k
Qx4GbQRrIM3kuTSyGywh3a9oFnqfTyP3BcPjXblU50ZQeNbxh0ijT5hmZ6uv51/58hKjnsHIyJzC
X6jDixLASZyvSL38hEkmukDmMV5+jM3seimze4bFzuOgGSFYq69CO9pLZxhP6bKG6VRmoRsXXwM0
rJ9ASuVDL3ZdMhIu9fSYW4+pKdGBj3f2ipIRZRPnmBVkQoN7qnWIRJ+z8+pjFqyofmA+Z/Fei/bB
MyHGmaL7HJB8jxnxMGsVRSfPVpsmMZetRVxlm7Y6qJ1LfgFe49IihDgCbT8sKT3kuP3NPnNtAY3d
9dNwI3QZekkpgH6yV9eAxgJ3MGcsCTN5YoTibDglRjst1JttufYu9uchqAYWgVVBOG2t6UC19+b7
GjYUZln4Q84t8q9hV9d+SrVa2tvOVkie0ZARu/xlE8qccupw7HGPCPeK7Cuig1FzlIVcz6kPhozy
5JjS4CYPvrUPCCjAAtIgAquJg3I1x3I7R8lDUZS7USftve53ECu4MXungznxVNQ+1OlI9seWsKVS
T7R46m6ftrW7z7mnteuga5gOVRofUSC4e1qs0dbjqG9Ur2l8ZbZDf7R1+Qc1wQfTmkeXJ/kGRHCg
jkxnF/fXyLz0ojFYtk07PGVkTWySuL2NHDkeysucZMKuYfntvapiEXQyex652/kYy8dpviKDs7kc
4A7VfJHPdQjTU2u6TgVNjQVZime7NjMV9kg6fG2otP3KdrCl1xT9nurkGbavFTo5tB1zga63puVJ
JcghGiH3MW8IxE58d2CiPZDnhdj3k0iAhSKfxB+MOU/gfIEirW87EgfI0AxcnLL389qbNBZ6bjFY
VXjDBwgsNSRtXe6k36Yngztkb+MwgGDzOKYRSt4BI5d0FOfHfCtkjGiEKMq8Q/Guk/qrkV3QGtaL
8lPNIjbSD6dOr0fsKbkI1g7xzaXVGfgtFCybnjkRetglJrbCan4tcvBLFPzEDOxGUR9sq/kq2XOA
zbCKX9jBze0M8epYF8WRmX3gRMVtP6U3EZ3qTVbSfheSvbAujOtpdR8zhImbeYX8UNawbOKe5mej
mXG5bMIcdWSAOfjSFVCcPkAWjwOa/Wr1PVqA/W1qChXmTQ899G5t2jfT7mlsY0LfVO3ZyvIpSFlc
NiJDKlEZ6KBI7UKud3FKQKun+2X01d3smR9NDE3HMJjRrTA/VFQhn7KaY1ZySwHnId+0g/xAUncg
TFr/SgNokBUSQOnwu4zo+P3ou6TjjqSCPLTFpyNR2ErtjTK68QXSfQL0yIZr01d6YzTysjVUHVqz
NP5Ta9C3IhvPk3LK0HHW12JKP/KqBfHeEvAiMzLak4U9s2QVauNqJ6m4G8Q2LIJevofNXt/MJdXQ
ZBd3uHMYGpNib8JMShr6n5HBFKe5sACmvntvzRKnzaiPiHaTMFc0dtv11snb6MY1JV8Syzmljb43
RtYxq3cPeZ3mB9MwjgB1wdxKWth1WVMey/p9ygymhFPH94Zsxe9t0dgsC1T7aYZaoEvH52X1z4tg
QyXeZtu2yuTkMBTndXEVfQgbLDlg6lPEVnzvNAjD4xgFPfCzemUAyZAEM5v46PvOCRJQ2Nu6Ne8K
UX0XcEdu+q4LcvvSzkzbN2nWA9U1/Xv7WVeWQQJjat7rdCivISxfIaSojvkqCB0nges5XuJDZNA6
JHwUWc96aL15PhoTRA8Pwaurh03KzJrNbGb+nM0YCmhye3hczIa44dki/DVH0XUra6VOekDRZ+1y
nTAz57YP1kneNdX4Thtzm/tsqxyCn4HqVNvqIpVJm9chzwdYXezttv/mzihO+IW/pR8mcsmJ7oX6
SYytEZo5nnxzUZi5xgPJtnez2yVnnPFm/m7PFfrlpqGNMeQha9wJMzl8Qp+R5xp/9boNO7snTdr8
cMYUgcA4nhHeMAHCrbGfKpjeicMco0ZmVUXFm9AMO6u4fV9S69UzcbxCgEqIcCeX1XDUnfawB8JZ
IifDqk9pD4jjIg44J91A02S9zzr8CiNSKM7UfNf5yWiZArdEYhaJ+c5ESTJXIGbFdNdsz+nktsMP
PSbGjKBHgXGmsbYWEq6W0xHVnqyPvsbUE8l3VpS39NNXOVQDm+07sofQvaSwJNIMURvZG0Or9NCz
1TkXcp/rA1T5r0sw1n8HiP2/AsTsn/fpb87aJZ/sPwPE6iqu/8f/3D1s/9d/5IjxpL85YpbxL3zx
viEx3aH4di3r/+SImf8yJSNPXzmWYRAQyCP/zhFz/gXIR/q+ZziEibmOyUP/zhGD0f8vG4asApPM
SN7iwf+fIDFehTL/I0mMpDJlYhU3OezBFLeUlP+ZJIY8bh6IIEw25dA1F8I9IwoVpfibkp5hAcHK
5rymRzEwVhMYiueUgv/i6w/ZQrdkuxuIvM1PX6zVxnA7ecoUqEvm7tTpoq1OxlJTk3iESkZRPR9c
HdcnRhuQXATLr+8LAjv1Xq9EWiy2Ym2XecdIzCdWJLYp+13aGhtTTkw50+gZQ75zwi+97jgNIBHI
ZXP6+cLJsj35S3zbXAj3eFI5csvlPs8sGbZF/B6XnUuZun6bC/uYE+uLgJKnuMqBkI0Ld7cQfHao
22ZXD7oJcUH8Ic3QbNPqxJZVrE58spoLotkw//0lhbVuaUbQI2F+qFV1FaArDlSaTgcH0V+gcxqd
f13cy7RWJ/ACdp+MFMkZHNQE6STj2Y5lpsyYjwj3hsis+uSLndUkHuUef8nSpj79/Alh2m2/5kZY
C6M+taVEVqk4mKjBGI+Ccz+NrQM2xVBVcj6pufyNVCkK8oHBuu2SzJm7d2aMcLhes62M3zPsqVtN
t3J7cU0rn85/krFKWjnHZfpX0c4v4hdEput+9ART944ACGUFK8mtzHCPKRLvO+IY27kSx2gezmOz
xHvh6FtvYC5iWHZ9YHKhgNvPYFn++EbCTEsJc7d3ffMOwxUgNGEw55SuhX/VB+pLFC+5B9mmdkDF
LehwllLdr7HK7zJGb1LdoDoHjHy0Sqiz3STjvewKf58VJnMN2DptafxWooLqZ+RBObVUIKN9l2rz
O1ovBEvacbv88dCp0f7VuKRKuBokmKIdwvi0CZq5/7Jyk4FQPUHKK+NXTs93IwNYuoD0TCOBiCVq
IyKoqQa3y2507QVBqUN3TtT4GPx0MxpJssdZXxA5Rtqkyh/dBGfP4g9moJnv9i2toda20l2e2DCB
/eUp79iFy3j5avwcSwCRyuCY+/mlUHCG6cTNifHeOJe0ZH2INUx4XRGBWqxHKrbl6MdNICVi49H5
rErDQz3e/nb6aNms8UTU93KA+0CuzKo5Z2cl5TzsXMJa8Fm1L25MyF3vStw+vb4Rojt2rqORDmCk
Rj7MUS6C1+V0GEGz7kzzlVAP+Oei/cVd4FOauysn9GzfTg4Hb2vBPbsdCM2DScDsy8ZekygIrJ2+
yS4vIu5MYuY5uqiOlkOcAHtxe6xQg0XyL3Xrkkd1IBSY8M5fDu4lyLe3mPtXiNS3les8UmPeLHwc
Xh2LgxyrNrxkitqF88ZYkzH4syELe5eiTOxpLmBZp0vY0Sg9N478SCLxNUCWfbUBBSBMsa9AE8Un
dRnN+wXiA7Jn3hqV6k3Z5IIoBJ9WU4YFMJ06O5R2QgsYSEoQZ7/8NHk2mY+eq0Vb28m1bz1NXZsi
oumN5RqTCglcTEQu1u/8qi2MaJ+7Ne5A279Ds00rfjqglUNNZFjLrsBcIpeh3PbSU/ui5kpE9MUw
k4W0W4H11vrI2vhoeo0OrYLfrnU+Fdoeon/x6UQAgorMvgKQ7h20qp69JSOtVYxFQMTXTlugGlnM
k8BL/OveG9EndfaRGiHbkeXx3cVt2K8LaMCmyY8syDS0B+fR8SnrBUJ18BE0OyE3d16DDnH0yFA0
JoZnEkj8jHqgNQ6ZGK4yQ9EmZZh9Rn21ceoTQoviyuqAjFqy/yNnvDFI/2msGfZWzk28M4yLI7i3
nvuCOK3GHw6Tw809kb5AKC3ZQoa3DZtVNqhtAHv3VFvnope3/ooQitAHN7yEulSOezEhXtP//vTo
f+84uhGVMcZPq+U0vGDaIBG4apnQpBoT/ZYP1me87ofUhLOIWMaGw79brOrRt0yfmT5iQ6FcPk42
nxrli2eOw7VnIVjg462bMXk13PSaaIX9mpdqP5FN6Mr+rhrT4ThF6L3jnBAokT2UcflUFcSNx3UV
ru1UAL/uATB4Q38AN0pvI7Nf2FPaQwTGIcOMG7QQhYRVIGcwxmUrNWtxOlLgmSnvRYWsiKm/wnyw
jSFZFca3rj/X0XuzYvp4HqSVzToAIyimx9Rb68BuHmTGcT73g4hG3dYn+wslNiPUxvpUs16oo+UC
59pOT0XVPwiT8xI5J0sNc4jGPU0xaDVR0XJenlgsxu8o4gg8+XTF6sgfN2T9MkCwOczUCzP+yw4I
oh/PEyFSk2NyngFdmHn1Dn5os7UH3E6NC45Fe4GdVYCRRBy2HhwffyIlDa7wPJHJYsCQSup0OTiT
+pyt8XMyxC8TH3LY6253eSnTnP/yKrtF7HDtIlsJkrKxOMpnx9FnboN6fSdcw4Q0bIndzLR59cbf
alRfI0jxQ9NzUM67O3r6LhGZZEy6jWbANz0srdmfO4GOfukrbxexgZpF4V1HJ4A/cp/ZxmfZWktA
HUXnwC3tg5XQQ8ia39gV+is+fT5jX24YYq3oTvosMK2F+QdUJSIc9adflB/ZQJ4TaTtDcB5juBNU
KC1+WiLiY9Au0h8eRL2SmlRUNKs1U6XoMqTCMZax5JPF14UNgZlrW36M4hKaMXUgkiDWan016jba
mtQ2Qe+iKStJJQbu0NwYa0M3yapf9IQoE7zjQRX5ReyR3ILeYjIN33btOdXmDGpCUzCTlrbIdn63
Qo3KuPez2rgxG2RjSVU9LUPuoS716PVPaLsq8YSTF4thVMvQcEnn1G6V7CwmsDgbTpdmK1OPnn0D
MceWc9efDFgi5hgRLqZzv8BMJ167x5gJOwrgv40OvDO41j07+LnKLmu8wdsRRCgeTPu2iTpsmyRo
Ygp7oNKsj/ApPscOo1aUr4/RwgS/nkFd12zDacYEYuyBI/ae+lPSvN64PUrepjSYo9D0BilqHGrp
ZVtuNo9FRdGMQv7E9BcCx1OO9eqEx6gtzenCr6gZ7HjgyuC271JI9Tt3pPvXpf53oQZYXvgEpqoG
Ylo9cb13l+Jkb0brqy7iCZv7sh1q5LbEpLhyxWgAI5LkGrHpNb/PuDCKw4CrdmU/3LmpQc6EMztg
pqz6Ove9l3wCgziPcUgk+HHpjWbbFA8+uQo7YxxYVUsG0m1tkGJjvxkO1ow4Lw+lD6yC/XY1d1k2
YBH0IZRyMwcWnCm6y0coPgmf2CGzzOzsFh8dHzMTeaJ1tHnJl3idWp/rq1jB78XNdl2gIxadRxSo
S998mPrXISNuJVIcpEcD1cmY9ZI5ptopzjLnnCZ2Ny3urmuXKfAiRyPa5CYRkxmISVlhXuPtSD6t
iuaKsY5kmbW0kmEENB6sKXo4lW+iTWGOZQj6GjLhulvibTdUW0vpsHfTfqOFxdyFOqpaXucS320t
pu9uOY6M7Ohn0rdPTeJQnIUYN1dHJxdYODA1hwO2rjZld9HAEmCwItitbGHu0dzFXXe2pvFjnddw
XTkhTZSdqCkzdFtUg1ZWwb/l7qaViSdnLuMtyVJAqMYOARdEuwaLL1MTrYNsvpMjsavzPOvQ0Fjb
RvcdjWUQW8kQDijzQQKEC9OsQY/6lWE9NZhjX7d2qa8WhBXJxTwl20pSZDZPiTly7ecVgr8YiazK
5yz0Bvg2ynljOnwexH3ePhtE95zqVWCqN3UIXuB+HEg/mUanCKeoo7OZy3OazVeMoJxD1yK189bO
IDWkxzBQblwc49eznD5XiDm3wEw/9IAkoMcA9QzLahxEvZvH3L3B0MmwdEXAh6snR1PaWfsmiowD
sB/mxZ1IT31OarGZIYJVEekF09SGbjuuXFTDEZ9rzd2Bo8Qtd8xbYZ8Nyaszkc44opXcAM81dxZh
SMeU4wNFNH6KtoSIbY9WuYe+h/aTrNsorfLPkfFZlDXPwsjmj8HPXgHCdOQa0sirG9QAVSZeEmNE
lTFA8fTogVnGYah8Tgz077dzE6UPcTkMe+5xTmDeResib2yINTvOGP2Dnye/S5h8me6oakY7aMvy
DDoRCiICU9zyaXlLZzE5kw781KcYoMpOf8Um6bh6LK4r1yPfbmpvLH8fre56W6fjdyKMTx9HIDgk
5WC8gTiM9n7Y81fq0piz1Diy6lTy27Ybc9eib9oYgLHRMFcH26ZwK/W43JM6MJVO9jhVH3od+YjA
/7GmjyRoF/SU5qxm3y5hxqffrapXBjG+CpzGda8M053a3TyXOQdPAjt+/vHni3V5eJn8sWVkmdpX
cv/PY3+f1YM1JOEwVyjkEf0v01TtfGtEdPbzjz8P//OcwYj9syufTEyj//4fDcYmun6tTXlA2O3/
/eS/P7hzobXN5GT9/Z8/32w2TJ6fKqQMbQp07p+f8POKf/7691W0Bg2CCILwz78hC+Z5P3/898v3
KqLglLaCf17pPy/878s0l24+ztl6/Pt6fh7++2w3Q4AoJuPCMOSN+ue9+PkrDFq8rb1jMfUsksdB
/M5i1Czwk16sVr1GelpubB5HVsv2bZheegK3cZ0Y/5uoM1luG9m26BchAk2im5IEe4qUKFOUJwhb
ktEmeiABfP1dqDd4E4VvVV1XmQQyT7P32mo/GuxK4Rh6L35mpUGqx8muBJGbVLn+zoSZ/agYJlRi
TrpPogK8oB9f4Wy99shX/rjlhr3Vr3m0zGtMoM9LRxdUtnn1Ckf7dxt30JeimLZFr/3X/36EIoIu
OfpXtzT9Vwv598UQxuG/v6ch6yViDii2BboQprroAtfp5D11VPqmqrclCdhSzR/fN7FS26V/j1r9
95DlfxV4oL01pPavsIipcbxI/d//nIoCrSi3XqOTW11FWvM+IMKAinyUdI7rNh3kA2QheyLW4hst
NOSmD2miIi01TkXDwmeurflN5S8Vp9Nrr8B4+xjE2DWN1muK0L+1StaOyOvWWUI/7fvllTLiJLrW
I3jAaTaDEP4+yVr9YdeIWTsCzM9Wh9g+dFASiVL8YSlbr0jt0bZlL41HhuZknc2ePOrOWmfF+eHo
y77QOZqV6189DWI1Qz1QKaW1m8YZmKvgE8FbiiDEVP1KeE55G81+vrBsJzwqDW81pIFHj+Wg1+P5
nyr017ZY0lmE0C6ulr+mozKXHGJ2ZwhrBsvQDrPjPGms0KmXxp9kNMiHzwvt2MMDOzIQ+qf7qDRa
d6y/uqa5+hULUn8A3cFHjaOgQi1HARJv7L7PvrqlRvKTT0lUmRLkFCAWMa+gHJqDDFNtN4+GwX6d
682phDoUrosEJ9ShyafDD973naWbv0lGtPHwkS6oV2R9iZBKsJ6816IV1R7vD/sJgSixnsXwwaey
mRzN/A0hUg9KyDIQ14iQHOtsF7PRew2j5KuaYc8lMfOWtABvORbnDCX7VWqxPGC/5/SrzPKOUi9k
SrdQOUTyV0ntvepY1WCupFvsqVbBE7+i0DiUKKEQki38TdcCB+sxdZS93a/GejTPmSaemdf028JM
xJHl3Hc2630g2zhkiUUhgZ5iqQA1/M4bpVuMyvra2VSaiSEpJUXHW36wbcc7zXfRdPm8sVGmr7vc
L89G68CyZusP8K8qTogBFn9hxbhlyp8pr92uIFvzhANlOv33Kz91GSXIDBEIZz3bnfIaF+aPtJlm
6C7pJwY2iRe9H5a8X8YIfDi6fa+Fnl6MBQUfw3i2WRnqoamvtYGGru30dmNzbtRdPL52vqFeR4d4
xLYbH+PMUxVrKBKnnkqddVNz7qz4IwPWe5raoUFvbLzAlnO57tnuzVPVAQhrt21GMJacyouq7Ohu
OG1zAAFEUHQyfaF1r06jU8dvViMA87nZ4vST6owm79aMRIWkKC9W2tw+M+ZVQQsEbIVTstxP84Aj
gan3Jp+o9sm1SdgkD17AM2/dlMAE5HmEBFhlzJAWeO9sg81fpWz78QwScyUZ0vZFagaN46F978Lq
TNurbTXThvwrRlZ7i65fRgZpArI6jpoxEPRjfCCDZlE6dTH6xR4GjcLMnaEhpSwowjut6IEtkB1k
emNutJHeDnQnvC0Trn4Zf/SEGZy0uEhPTT06gRvRHOZR+ruP6mSr1VN9nCftrtIs2uFUYHO2eIzB
YlQbTPAkozCAPRWuJ0k8nd+QRWlgPvnx369ihR3KwIEedJWrHQv9exCYUPTcK3c1Azb8WpCGuRyq
9QAhB7+75uwgNax15qA8fxltqGXc+pm9r8Ug3p988ziGn65S+GpjP72EmfVlw5pE5p9PN7cK0pAx
ZNGl9Vu2SCUMfDDLmtLGjYwgluNg33YEqKXFOL6wrYP4l8pfeTv988q/fo1/MG/LjT3OcQDBCHvB
pF5UiDUshIeyScE7nnth8APo8h7i8WuMXvGYLj+k5TgMnfDGDUxyzcaBOJQM+alPBWQUX0VHvj88
GLN5AuSc7Ip4+JRONV6WX+iNIZZCeQc3qD1b1t/JNhSckxQsAeAWl8IK3Ryy8Wq2MfI++xaca+W3
gKsWuWlb7LGQfYHFPWhRiscPkHOSWCPs2yS+hToe3MHsfQziw1alCWl5fFTZL8OOyW6UvMzoApHV
cyS3l9IdOoIrhl9ajieyseW7TnzRqnMZ3Oh2/XtmqY0BFsak+TXbPFhqYO8HHw8YeG/vUwjOdT1c
kAUd4rwCn+2/Jiy1S0zpsFyYQUd4ysjj/JZe9kuWTMxDvz9VtGCD8TsPGQLByCHmvrS7q8/UnrYC
aXNlA1AUS97rQBIYC5J2kgdXNvsZZDyarsIX/1BbQ1B9eCQcMAUebwCKbiNz5FnfWAOtLTIycNAV
GsbUR3brZPhuFAiH/pSFGUIb3JZpKzca1qoia+iQk5du8m8I2K2NljH2cdl/gxeiIxA8JALPhuF6
R7b8N1QDBZMnrmcnJAh7Funab0+WkTwdCxlIPejwCrmZdIj6J0zWB9MOWa/kVDsT6mZt0QkZVXTo
5vFqD+3dYWtKm3CPBuM09/3I+J/QIm2EtWUqdwOz42B6U7cZWj4njJnNUlPSkIescpjz50PxytIc
CkODfsPtT+Vy60aiZtZliwezRWwm9bvTG2emwf059NHEJpagLBU/qnBRaqFfZZ5DuxKxsFjVY820
0vbfGb61QSnvMoTbjdDjX9IqAgE1DufigL4Iuw+wXbCScv3uGI5/HcDgB0YNB26c3ia7uFhpQx/d
k6DrMX1Cc3GeU3evTdYlz199DfJUptAzmZpF0i0kFTWWH1gUnECE6GzcSL5mcan2yksZ2FU6p7IC
Qj2fKKsV2XqFteF9ww424jCrp3NfeyaV029HumvVq4hp3di8QTHZk7XLwoGEgp3mFNfO7g4zv1Vj
RiDMEhTu1GygXTwB3IF1nsVp1NY8v5ZFBZchKMZ5WHNFmxw/53KYz/zXkr+OL7NVFOY9JFQWkkyY
SptwCi3baVzKtjWP72BPEI64xzoaAzxZj5QkU4a7TBpy33wFT6uN44dIZQwxp2JOHom/dSfuE42c
FgeRdJwD4QY8gRhc1tkSZFW6DDV5rxDypGSatn34teyiAvlWWUruyL86V07GtMYbACWy9F3Ro89F
dSYjIN+YXciQbNA/ZxHdda+PA2xA9KluXhDB4CbrDLnnJqF2YHB2bFKc9amNWmJcek0tEYjcZfER
24RuIjYZjuA4GQHCrzvMVbwf+ec22QjPNR+lsalFFK85kKKDkdVfWpb0Nx4dk4A68cNaD313oeV7
k5HW26xb/5BSXkq8i0GiDdtwqMxTBd2XhVnC2IGa8tRZKKVNtk97B8iigaZ8HWZmtB3cQV2imqY/
T2dwP5ghXzh354vrCGAvZRxuq2xOdraqISk0RMwALwqhrvAtk6esKvJgqRZGmjRo/1wZnpr8FcE7
7orb8tRK462c8t9E9GTzZx6qb5EIYq8T99hEzSf+hfbc9IRgSYGRoJvjcxeRDGXafcVSQ0kUEySy
Rrlpsr2q6+1gIEbHKLfv86H7GAakwfUBMkH42kvrISSAnMKpDzjsoef689aPZnvjh/C2IpRnnIYs
Tz0NmaA51cxC3Hw44rJA5NZDVEgsgAF93iXXCF352rIl8FE3TvboT44WpzaryFXuuc0GKwNu8/pm
0IavKt0wd95sofhM3XSLstQOKF8g1OdgxFv8hjUvVcoltmqYvBMomJKzXb7lpPxds3oSGLPsf/AT
/nQOyR1la+zJDsFKWlXv0BcvRiz/tLb/NDV5rlOPEWCZMgQLMxA5/QW1NCHLefHm1n26Fhmy/TJJ
7jwULM3srLoQ3/lVxuZDy69zQyZ1TGHCssoLYHIT0jaP/iqxIGfBjYb4PPqX0Ci+w9n69BlCYAd4
MtAmpT1htdu4qtx2NblPgs3UsaMqSbE9Y+JV+XnigV/X+lBtqOLxdvWaj7q/o6PNy4Ve2NVHHQCj
su1+lxfVvRy6t5TZItL+4ggO4Y9sLIJzpijQzeE06v1N4c0maBIPB1AwK/DzPMhtM15LAOT7eJ4J
Yx5if51XLZK6hEIbMOZrmaFAJOBy24UdOxVRfM8lO7YOIUJDZsHG8Sq5GVvtVusZ5hCmjX4jHlpX
/1UuBCfHYDVptNoh9pyAtVOCMJDvzOvEV2xP8BfbGqxUdky1gf8YCmsYJW1JjsGIo2/kzDYTjFd9
iu2xkf3dAuy2mLPJf58JIPagK03cGpJsHjmxWnAt4sT7yd7SVELy85M/kaXvsn4i4yA+gPzSOHEQ
OAqv/DTwLyPAmif8RJis1QTNvETxyySRWir+R/hTs8YZ6TBCZSmWeP6SciyaX0wXx72soQr5pZwC
lrcZqRFO+tIsv+JU0zaihWoUoWUweQn5i55v8rTniHn/+wf/+/Hf3zBzLCBupxbh7ByeSBqGnjRg
BhlToHV66t+RwvT7ogBGpufsbFi+6/70x87SLDCZDUPCyLZjmNsbbRr+WqgNKbQNoAftjW9UYI1c
FQDONiQcEy5thR/+dBqy0eXQV3uyKSElJggapPprSpvgL3DbKx/UFR4Tu9zoOS4HDfm3E/c5DAqw
U07sMLWV3LBhSJAjxntyYviXqvqLDmTmEouprZIo585Hd1bo9gNpX3lNiyiCSILVBK+W3kq0Y62N
M3Jq1l0mswA4PR6uspleGFcOx96xzsQz6S8eGJDCSH6lsWbt84b2QZu0q5WMYpcmvdj3SP3eKkMf
KOi4JisqolZYcD0ZS0vikn9UI5+yUfNb54lLNZOMqbfWp4qo2FWFzq6djaMIrbuQvLp+ClOgnd6L
MsJRscAFSZet+7K9cjZtWYKHpyn0z7Av/halmW5VJTjimvJmON9Zvax3KnbV7KxPdmiXAWomCjoL
u2HRx6e0kl/EYQa0p7fWbB+q8bAthMW0markmw3LZkiKX21XP0edor1u8vjYWT7OMwtII51cOno3
shB+i7YNKsdArd4xG0dK0TLkJwfSa84NphmyyK548nfkTwKW0rxPM326oXU1U/OftJiwhvhLbYeX
sczEXbsnrYO1OCYlxRpIu1Rle1cJixIUftsOV2OWSrnmuqTcAlc7k3PMCoKJjP2jlcVba7jnqrK+
JRsXNgOjs6mH9KBE/CLJI9p6IxYBrya0p05+xSVKEGdItrVfvjpqekzC2icKnkg/Jfiv8Kyk3zFE
e0EmpRuioteaZOfCreQEYKzgUxYwP+kM/UGAcBlUWDVXbYx6XQuRkls/Ke/cprfFl2NEuEDJapoI
BfIc6ApxYxIB6pxTm8a1EnApU/8PKT9/245DFj72uGILvC3LDtN9PuKecM1yWzRB2Tkga3djPv00
HkAltJfQEfG4RFOeo/v5plMcN1FTtYd8Vgf8XIdcjea2Wn5Lvr4rg55nMmBTNE32RLYjSCqjv1ob
Vg1G8F9Nt8CGhXmAw59mAmnJmCSaN45JeaX3Fm9fm/lgAokkN6U4J2Ej31CYE71KBg/1X79r5YzE
ceGNhc4H7GaNxFQGhlrlAqKfjGu+cGBU6v5yiGPYSo4r85hgxEJXX2mPZEo/gcm6PxNhff0iFIpl
Nl2TNhlRHdSATJXuHRKrYCrRg+Y1UqmtUMBpKzuKzbMO92/NTOamleX8XXXuazjM+DA1dw5MLkX8
uZBWyCVuzz72KubGbv8uXFRz7cwqzOjeJxGFkNYc92CgGb4Z8Qy4q9Wr72HjTkJ+u1YOH0kihog4
YQojtQK4VNppEIXHnt/+IysP04loxwu71JPt2uF3OzZ3ZFXlR2oAMebt7c7dFNtnH5VNo4AvNSO5
V05IEQrlBHf8ZH27imoVsXR6j/Jj6mXLpAUJTie8V89lRa3UYUAL990O4beYHfs9bjVGJU3kHCzh
9bda8WWhfq++6TqFPn6wkHhtcY3zorXGYyKcEROOpI8xRBRYdhvdyikWW1uQawMry1i3YzlsYw8g
TkZUUS//5qXOXokT9GXEhgtHiy2KPcj5qRn0/D3hwVe2L0BkPch8xLOqIxhsSf9Wa031QhBZvx/m
uN1qjPF/ez2GvD5Ln7KFFF5YjDfhNJx63IcYC9HCLZnmkcuuj8zRcT3GdCGwOwBJV/0xqtP22NTJ
3tAzTMwT+bb94mwGs9+mh2QGxAvAyrfTo4nrtxSd2qEJIip2aC5FzQiAcRDpC027Hxv50qCLVCFe
FrpLvOw9vX4RcYfZ0bYzwlU39FSmeX0zmbddhDvLc+Q2KjCzhOc1Md+zrPicOjc5GZUH+K4VR41k
tnAQxs6T7XtnpDvikttzLpOgnJSFIpFgAge0Q1JXe92yjrkTIRYL38cJG9voDv7Fa+VI92l+lQb8
Idbe7/3cJxSYin2kFWkYupcIch0PDPNgefbnUAQtauySNLlFGbUrkMJdawT/ResekGTfoDvgn4Ke
MlZ/5vkwGPXvfhBHOSIn6BHN5K2xArZurSSB3Eyd461txPypfbwZFgoIm7l+0C6znJ5JasBtuaSO
wN803JbUrNF6MkSF+7vqlJueUKJCayC0AAg+BYg2u69xV3hEFfHD66SzbQllXPUlLORG1K+zwYpB
5IGXDApNKbu0WZDxlDBsCBWp6rVkDhr5QZ6M9YsDaSsXOpLy9KUcWCZjOuIaKipm4PMfPMXxqZnG
MHDBtSDfsAF1OebZF+h4/OQC5B7ZYIpnPTIb49UIq8+UKbbim9/oGboY1Yr5PPWbsAFoKlhCbkRV
E8Xaxd9T9wmmH9YC68n1m9P10I54DHooXJcyv1ljrh2cjJCrAt6laWuHIYHTMOcUOVlh8FYkdtAk
7nSNPQWogwwEtu3uCd3hxqDl3JAROgbkMEKqNJtprRRajRKA9BbtQLOxzE1SIlqIC7z2M3YfA7lG
EbXaflm79HhccwpSogOM9ujtKl3mN+bsCby0FpchZmBRGfNGaS+kAn1PYT3dCYzBXsmWdwP3Lkjq
Ol6jI/TffVAU1NOs5A17ZrBjtQo5WnKoYkwKCGtsTssxsJW6y3IoA49bP9P6aWOEVnOwPWfvGfIX
ErAP1yghTqQNYjmWaP0jIlSYWY6DSNjFwdmJet2LetqnQE2wm2scbWhUStqAfmL5Pc4ctQYn3TUZ
ixbdvILMBcBaye3QIt5rIp3VXrSucMzCxmyvJlSxo6x2NRCgdULOpzcOu3dQT/26aW0+ASQfWfse
FtYzBdp57okK2UAp9ImYghKl8NEvuwIowmIZvtNnoJZje9ztzJ4yLuxUkBkjISKONfOrjY8tSWtC
+wwf7iSnng86G+wDEZX7xPFQZ2GMo6ObFv91ZR2FiUDDtOyNkVv5GvtTxKECQkeHKeLcVGZt+6YZ
idhCAcrsdG2Eyjy2XfYTR4g6i5GsXkUxV4COQT7oFBub5d7l/3+YYxtupWCEgqclJBI0nLdRF0ZX
x8BAKguHHJj5K+2wSDZA8AKRWathVvdOxsU6Gyt3wzJplO6/cpEB5sWCQK8wJzdL9FYJyWmtSHae
QtJ1zApTDIS1Ga/2Z8hMaK18SjaAfZz6MjyhWawCM7IPEbsu2lc+e5hGHBT8awl8JDV1HDbomVnO
l+RQJNm35hlNMMCERr2QvuqpZGWou2BMoubq2hjBiLedNsQx7s30r2Pkh6otYIoTZQS7gEwPPDTC
Ny6SC50dO+9BiFi1qYd4V1dKw8Rfm4GTwEoe6haJApPVpjsRaFoSmp7aK4A195SR3Fb6E/Z0CJV4
rWjJOwuI6UN5unHB08pXOlDs1W/LMKBlcD/Nur21yejA3Vg+a6qd9aijNyE6/DN2+k8RRg5mObnQ
3IsAqWaETDqH0Vj0jJKeKdFCR8mezfV5RluW/JdRhQd4bRDpKUQ2fQdrA/Ae01gnI68GgZXCEBXN
GI29EFmVRm5NMqscLpXrnTU3+4tq7FsnV2cVMQxFmA/CY5Z1YPeutuq9h9miKZCo3pMY9ZxWFBcq
d8CO/Ws6eJeY4JgdPKAHrgfofVP9cDFwX5P4J2PVGetY3UDv+sALs78VDvC7BIsmKox1FLruaoz0
sx8xqLZiDShh90PyybQeVDOgSSb8bLRKlGnoZhuIN9LHI1P5nzZAcURhRckhk73ZFcgP+lZCcDJy
5JjGmASXBLNJoWkXtLmShjSKE5KFQR0LuyZPljEZcyh5qFPrlxMrMiMZnpCg0GnwkpvR1o5VwpTG
3huhfZdu94tV0ncei2RvMfpBNFIFjN8ZfC6gGqN9BVF+oDjALeQZtzzqTnGMVVv5ILXmxDtGpdOv
0jQy8WyzYMnGGsktkU7WaDyTDOe3xpCPt4fK2CQ/qwlR+0AKWFcWYUdSklsLIDAgGgVjk+9ZS823
Hwc6XEOUa26VdKWlHRUS0vAxTzK0oKOBTsDba2m6dVMsRn5GaMTAJyLqjo0L+KtN+h/OQmBvTRGu
R8jBSVnlVrAArxq/fdSAcAIfdpHomyE1X5VPnk2SCNKKsresHoEJmtWhsup59VVN1akFNLnHnEcM
KKuvEMxlZDsvdsN9gNCTpZfjoyhJuh1T9z/cVCgZnfrfaLbAo0fAMpnkoY2SN8q5HcKuO23uw02s
IPfqCsxtw6a8uIyRwxjBSvuVGXvrwZNy1xq+tfolkEiikPihEA5m+xUvAuonJv1rFi0ObShlVD4f
E82i+ZEt3CpET4KtMUrNKtyaHqIqltmPsLEfrkqGN2sAS7PMoMZ/PKf6NjXZiSLEEWygbTor/OiD
0z28mdhzbGwcABEcjEa1L5Eh/xrw3hDZcFpKqz6VBfJWCeZ2ZVrJK0kj/wwW8OuKySoCfi4FAnNK
RT2VxDWi+rp4CuVxaoiSwBYcHIjUTGNlLzbCfLDVmkq1XDWki1cDXdwM243g5jipvO0czphhJ+um
gfhESS+o84fvgSNlhc2o20wz7gOlFS9AkIA5ee7dLhY6VqRZ7LXmbZOM3O8kJqwgsmm4XPH/Efm4
9yp105yKqy0pHqmAoWJPGc74OYLjDW3JwKvRpj5ZGpBf9QLFSvSmhbA5R1W0lAOY2bolo2luvY9W
mLcyNwvwHzjDG8y1XsiqppQ3Zlek2S1LGTMNGjM11jVqt3XONwR4xAeSMiGD5wpYu1R6K4TZ2HbR
U2fL6C3hd4xi5zHVTRfEdeSsw8LkzLJRQE8WAgO3I5FoNF/0FIGj5wwhnlKX+8UljTfap4osIa9q
oKmXRxl1NNowHTBNRryl3hKUrNBkE5TVkIDkDL6xMshtAK1OvEqWv7Q1Z2xh0p/TER5sTf8sMzI9
uec2mguUpG32w/Jihr7OqL+WHy6Y4k1i60HRm5uiG5614Q5kUKp9/26GzMxSMz3W0/T870+X2AIa
c5KhoHfzZ1W0l5l7dpV1jKg6g9TeblPM/BktvdviKXG2GtO/YCitraFNX4WjI0BtjiWzJ4IfDsLf
FdqdUD7+aADMV35CQpTd4xDwoJuSkANtJ00uNbXapVODiQv50igNkZIFwqxQrIMFokQmTm9Rk71x
WvJFdw2j6M7eL74DrUZzZkrWCC2+pHVNxMpKk/NXKMArsxj+TYPRUTiNrxX0r20dGv7qFhk5cyqt
OHdz+Rit/pAMvDEI5fd0QzgzdTta5435hgDgDzzvaWbL107iooDtrCt7OPn5rTAB8pQhPrbUSWh4
gHuWw0jcagvJFMfGVSw1vzlvGA2wS6+2ktEOtLzNPA/P0V+oK/yrYHpfUTPjAdDI6POUuR81cfIN
pom1mG8Tq7RA6EyZqiKwvGOCqgzWGZJb68lfXhIGwaImkGxoMb/iTcFkf+sh8QStxaKnRYWythyy
eViZBImDEkxLHoOV+tsoqhiUYBNaVcbrFIKlURbcXvAiZASu2OKfc8ci4zWbNuCYEEDcNZdEkzwJ
a74cNg6zDqdHNvdJO1hTL6A8jndhtmobjZzG1AoEX9zbEkApShx06NaCF7O+hZgbjD4IyIv4nJbM
Q82Uh6ktBIQacZV+98D7d+sa1GFGCe9g0Go27fF4Wr5/j/zM9YhcTBTV1Rz7F9VPz7qYXtK67bd5
WB37BAiQTrABnsL3nLYE+dk7QQc/dlUFKDLNbTNUu9mqRyC4CD/ybS18l0BP/kLdGydbMi4aWUyu
fb1BwA5OvqGp3kPbvpJYuGdggMnC975oRddqNl/Gyguo0R5zOj0Gg2N0WmJ0wQYJJz6JquBwgEGz
ENtOuL+Mbc+cdIWbhpkjp3zIuczoxDyn+nBobU6KWNd+UK2DanBWnGtfcQxsDSar1nRro9Mh1lM9
Lf6kF+hWddft0YAhMjLsQLApNpT3CFE190OHGIgX6iDk/JKV2ZvuAyEdyIhD3wnPgIwRP/6OeNBp
b8Af+/rdEpODfJZRYtSqjSjCn9DktjF0i3fa8Q8Rbyt6Yo/wvo61SOWiPcO6/UycYZfYVk2fgqjQ
83WSBluomvx/c2QtHITM6xy1muLqMiTmiw80eO/95L0J4Xb5AGxpXWNABi09DihfpA3RMELr5/2J
U2tvFD0vAOrmJb7E8dIbAn6smH5M7gdU+7rkn8+4I2yDyM0mMW9qwKjj9SFLyxa3aFOe3aeMhqde
q/I4dxUfbV2dEZy8+CyxVv6Au41rcGeJSuwHCWMVkX8b87HMPh4Q2FIsnGVxdCkPdlUlz5Mcj0ZB
ScLWmcSg3kflRq4o616aelAAfIodK/pMvLZVOgZGnt0J+0NcaIodnOdm7+IP7welEBYgWJ+64isL
+2frcK5mHc4hBdKqVwjIrU6+oH5o16ORfQ6Z+qNE6R8qZqt67v8pc/XKZeuuu2VsBBaN/tX8yDwG
wIljfeqWuKeiIfuVyX1oPFWHHRw399XXtXk9u7AzbOkfBV4NzGd0FGaHan9K+fRSWK08LU24yub2
jWFNCBFifsp+KvZZwrXpcc+y+QQ00OlfsAboSdv+HwXJF00dc7DxmJZKXqNxx9Q6IFKTKxUDb0D+
MZSzNMI42k3dnnxjVg2gcTlUvOgqUBrVKULKmp6PjvEcaf8KuE1oOVFbaq4Up9SkdKsWCB5ECphU
Xob/Z2Tf4fUn1Zs7gwQ3UuS9o+A1YV6xLrvSJmNVh9XDlngAT8oR7O/rdARjZqOCdf0v26+alWNN
/6bU/fKL5neeKKzK5nAp9ZQTnsnbWksInqagNn3MLwxvV2R+k0Y3/ul8kW5akMir0cYpZbcopq3x
DrKIf7rnGQ7hS3PLExhKNlGq7gA0OcVAxWXwsZwqfXOXFMCpOk5wC1dga0qD89GucVZ6Y0E2pn5T
QNPHXuwiqhwWjP29H+ADEi6waY3+yc1L8+3AS5LX0PfeHBEBdygI7kWUILR9bSRnRKJ/XC7/VvKH
gBzxK3WnZ1dnZD2NX+BezQnfv+JVx+vzI6kJmRBePfpyoJXNror702jXR9aGrygT9wNxtiLkkwCg
e3EY2woxsLy9EJgU2Xyb/lBQOu0ymSN06tPPqtE/MHO+dbTQdMVb4UffPQ9hlCy3M8MZaFsVf15R
he+uzeUZh/bWaXj3nK/M7Z+QNC6aWe4d3tEVA7JTa4NkSHTtNR4Jq0Dhj5gZoYwTYcyck+80nW6z
xnUVsbnUx7thWhWNGSu9LiOqhxSjsHyIPv+ZXT1ocvhpdTPf3JRFlZsDT8chahfjedLrHRXdm6ur
tZFjk2VUAr3BKTfEAAZWh5sZTJy5oqGssTCRjYinyx5uKf2aCFN9hd5pG6Jz9Sy5x1sdmFrLaFEV
h9l1EG75zqEftEvo6meEFHvPlXxlTBiXQ9jL/rbAQ0nNvrJr3DA1Zd2InT7mscLPDrPB560LK+/H
Dau3qTKQUxfz2kNYQwzaG+nBv9nSnEWXr1mD3UkIAh3IlDnN2pUQ3bMJFaXy7L5osR0Fk064NBTu
xuBUZ5EZb0J7Sb32268Ktm70NhPU6+pws521ne8ZVD77EPIPfBKj523tqIlxF5NhV7VHq+P1YCC1
KS0NTJ3TszCI9MD2BKvPKP41As20GsSaoV0dxe/J03+rR4gHj8NBbHjWjrYdfUfQcRZ6uRN5F7v3
IbWXGGdE+xu5DOYWSj7D1UM654qDGp5xV4EaCvVzDbAlZbVUR/YDBe4dUsAe2KK7ikwwfYW/LSzn
1yzkNa9d2gwsJLbg97Gm9OrOqI3MiBFJZz6njqI/1udANr/lxOsxMGuHU9h9d+O1ityfARzAVifl
VdIkr5t8/pg4otdLgdeY2a/REadMK56xzfMeZ0EFwJCcvpZKn8tOASKPEuLW8xCKIlNRrTtp9nPE
K93Z8tBiEgnBGiUoSHK5KGW0L3BtrIN0Vpl5BCXSqa5dzKVOCvB+CHOMw/5lHrTd1On+kafLiLuT
Fw3w6WdM2yFmmtHcqCJ9GLp8xz2zXq4Fd0ivc04ghiRnyWH8F+beF/chkHZeE+4ZDq2fIveeJQ5B
Bh7WbhxQXjNZVUzL4kGdjVT7Y/p2EYR18te3mcx49kDtXx8F02ySrj7knDarFojomiN9P2Y+cV/F
rjatoOpDnA6h/yq75FcEl7ROHAehe8x0rPhH3OiJbRlqU3bz2LVRynAg7duq/bRlQwFHNVRXIHzH
Cqmir4AID6xsT7U+3TTkrfgsHrXJoauWS1/O0yPmWDCmhKlXeFY9+eKi7+8IF45xNiIA1fNL1z7G
RB7+R9KZLUeqXFH0i4hIZnitouZBs1qtF0LdLTEkMyQJfL0X1w+W3XZct2oATu6z99pBAKWinfwH
TsY32KTUFIdAaJX5jkE43rSiem/rPeF6fMtzfaA1hqRTeEsoXad9ZOX5t8fCowIE2Ztn+vILJNmO
+PtHC/EoA8yJEqcfe1k/aJoOtsV/5X046OK/whwf2yr+7Kib2Xp8QkYbvgcuUCg1fICSfbFXBtz6
tOjyVz3jvHDm8q2yvO9c/wus5D6By7dd+c8pYri1BV+Z0CBcTmcz54J3Tt48T2ae/gUyitwKpkAZ
ih/lCAk7AnhCmJI7DOx3pQnHTKZHXHaIbz5fJGMgUWvI6XGO/adG1zaGlf3SBTyzp/It8DSVKoHY
dq1rkhTgRucZam/Y4RP2ume3R5RNBn3BXIA1prbfF1JmJJcBMurrfx+T0VScxwUfWJ1i0Oe2tskm
753Q9LcreDgYzNEqHCnFrvd6KO5WXvykHSraax8sP7KAD9nq6WX4wUVnntNUv9g0PtMUTLsdj9Ks
e4zDL2/mgS7KDLE7ILXeHH3BwkSNYKBGrLMWAjJcxmXn0b+HDrBeRE6V3ufJH/gK7YqU+zCl7pJV
PESEE4tLbuqHYVVDhlIWpxqRRTiPjSBAWKl91zWo/Xbwy7KNc51NUWDy4Y8Lkc7c5lYLFOQlpyqF
yF/1S6Y9bFi1x8+/deOG35OODAdD6RCy1uY9rxwUbDCtZq7+OcR+8NT2ase3YJehuVkI1U5N4nvP
Hq5ErzZuhjM9TjnWKIs6OVlMKDiUXQJCOxctIQ0NAakv8beEof1mDBTdqWQjIeRTJ1fBK+RRw7cw
XeI/pUmtbGbx7obsOxf/ha/XQQqo/oTN77VjvxQJV93SoInNxas3pNg+7AGH8HXOoP8F1BeYY/nZ
lPkf7cWvoR+8twAQts4bDTx0YhTTeaENdY+Xkb0bOe8yZdQxlzDGQmm8JtiP0qk8WorLT7XlnosV
2B0AcUoBWGv73D1Z3RXiTTFeHTo/e+44BmvsPattkR06XkCrEXvf4lfM8+yz1DAr80LDK/OfXWt5
KUr/LaOStcYP6fTWh4KwcchH85wpKNh+/TkEot6b2XKLLY+1iLeuo3seg/RAYuK9I+w/tVn2Z3Di
u8HvDv2NRzwDEI3VeptSIoN0z2OhqzL+A5UB83CxxmSdVCcmoJeKFfotd/mkjbF8mNECYrTfYXL/
NsLX2ynH64paa5PO3gQ2OUBcS7CzGxm+0EHIe+Bhj/WG+oHcHfuLAd+0gfHesk89N7Ik4YBB7GBT
xPM17adv16AAozL+Nm3+IHv7uyf27rXyghkY7p3PANuSIjewdSQwYdK8zw6OFb6xk6mjyl6PGHE/
3HiRt1wB2Iqb5LbN6+HJ1tyMRT5iSu54vpYg5Ok/f7QHttc5OXj0TT7CUgx3JzCeQ6YlO/drTARq
LwRRaAvMZEdFFpDgVEWcDd/qxXQ2Upv+vnIw8JSAxR2/pqMkQ40uU3wc4VxeciD0vBbWjbPK9sJM
v3qvp+zDky9x5fzMlrb2I5y1jZ2tXWgoH7qWxlU3xT8v/URpWUWR6RtfQzbMHwmlWu4gXtiGv2g8
1HMDt6tvu5s1vrL7YO8eSBnlpYAOmeCDy3G/xAW68XQDsE74lI9xcQTegdY84CcVHExonyoKfXYR
cMyF4HQ5nHy4AZECrAbA0P72FiRhzxtOM7jyhc+1yMTV5oy9QR2V0cS2SmhJhU4dk2nr/QOByyN0
PsiBfffjZPCW/eazMJIftMJ1malRPQH5OQO9K4XpfSzgw3Dr7B3ql+/a/MHrQX3Q6g+SEt6ZI+y1
WgIy4Ri423Yg0BHiPi3km+/h8RDajBBosq1JqieiaOJqZvZ74/sNFnKa7CoVb+Ku/lyeK7zOmLu4
9uYCCkFcqA+7Nnh9UkeJZjCPoRzwV6P7ga0sUNX6AutSpteV+zc5i7PdwSogTXh1MtxMaXUkWftG
vneDCzbYe0CjJr95bSUfOuq9vZGkHTdyvWGJVfecsJ1uhh6hznnVFAk5lceGeoJHcEgpHc68UB3M
9ebBkg0bu/XXHKpPr2CXOlMlEfjv0PSaQ1XVAa9g0BuQOM3WYPOW1OtzKKChm8mHUmVkoGrHNsAE
ZuhuRYtUlKv2cW71o0IlKtdSosKxn53WQi8bM9wDUF1t+ZS4f0QwhKSDQt54JN0chyfISecWX/3O
M56ov/t2q2bXBpyyszXZIxswzgNhBZZkZusze5aW9ShBd2aSWNaM+5B4EL5UP2DRYrO3qkCioMNv
eFUUJGFt1tSAbkDGxhdgJoQECEN4ay9fwT4HGv4nahP6Z9pWh4yc5Juv0rfGF0Hk+vI7oNMH26SH
UrjF68+hkPNH2nBPDVfDRLLkmJvyP0HiArSAplozNbqF91EnHMKqPvwSC9wqkDsRfW6PtWEPl4aq
eAHkuM0tbpWKqJnMWx6KEAjh5B5A80BFwPtGhN4ye/jrHGbSGHe0dJoDJobbYK4sxiF8d0zWsQjH
sijf2cmgJQwW5EzVKeRzyupbwweMi2cTgH590XyLHq0xPth1+JSQdwJAJBY4zXi76qx8MtLgsXUA
tCcBPN3CBndNh22q/HdduO1xmJ6bYWHhwZsFoeiKm5NzCAFEqpUCyumsK9qY+bsnwJih9r+NQD+B
HhCkp6rroUFTSsA4DA0EF0G3V5Mb7Fy69llLasSZ+fxo6VM+5xk+QGZfQUAXG34PUgaahYBjYn2g
XDmwEK0dN3xHruYCMCk/zJOsixJE36x5XeLA5CbiNLtZhm9W6wT33CdByjOasrZ4jFJbv1BqSI8F
T8S6RhuSgjfJdzFgCSLBuBvyF2fJvgrVXOA53JRiqojpWnbHCa15wkIz8AASY77L+mOjc85tzxrt
0LPt9RA9FSfDx1eJeBTYq7xQEEeJB2BoSKBWgEFe++pqOMalWRgqw3nLtytHrbCumateRg+8AVLx
xS7cszT6aQcTdePPkgp3CB0n4oxp5JAd5ImQP+uR0FAxaw4CHf7ZgGfPIcfnqlv10rkpOPvxrSXj
8ShN/YuWDmqjSOhYFb63BbU1YWR6lr5EEa774eD3z2YcVruZp/V24Vy9gfeAiZpEPMh2Z6M9nh+U
wJBlTXoQlV32o9L0SMn0tLPbGODC1BOE6qBfeUQTPOgqZlc+9NDZNjql+sVdCACEo+YmPbi7EbYp
eUMC3PFMJhxrN6EbHkBte/WDKTiCxet2hcGWSJKhWcbfphHuREr4SQ5UtmVifQIpb5uAk5wgY/fs
cEjHDICGKpAulU+JWn7KqdPa9k3Y7okhP9OmVSIrg2gFWI5hphbo2V594Kx0K5lqa3guW8oCY5SM
7DvzemdvxvK3LMcb8q6ukKF9ieBpYaDcTNLc2sTpcDC67YVIyd6GGRtO/0zqso6jmj4qA+crV02E
+yO45C56TJZ7tJ0Gzb5rB7mbGg+PR7ozpM+/N5WMMF+pMcRoSgHf0V+aGSOojfOKMSfFILXrfi1B
4x50SW2VlwDOyf6NxqhPrspCvEk2DjmL+HDr57/GKvnBlfLq0h/KmZQdxVBPLckeEqLYqVQdUgNo
9jvFFtLp3PB5EIO9kw2Y+6w+VvWpXEVPerz+9eFhzSG4Zt1tS8gZt5nB2LaWe93zqg1PvKjB/pqr
4aNaJmfrDolLCvbw/wneq8WO7C1nFZPrW7hd1NtffYffQ86IA0OmX0wM/YxfMUHuL5Lh+oSjj74d
c/43DATbkT6gqQNQ4tYOfjjMo5YlJVn9DwDKH7hGZovm8V5zKx3XJJkLDUY7UZCt5lfOACUFxUsn
30Z2FcdJC3Nbz85zbjFdOyZO0pqjroCAvDTDeLQ95vCKLKBR2nSBU+wieWFHj1vknrDZ3e3TIqIh
3oBo1DKO0ynr+w7MK5b/0jSYshyVbpFd9hmJ/QQKTQQi/IryzMHIGG+dQ3RtUgk+pMRVkTa5oCdW
cDvIllFKKT0jxzpDK4fDv55+OlW8z6thuCtjn85ohxyAWf72l6emweKg84VTW9ND6hkuava/vGL+
CHi2bMyfMGEqBU/wZ55598YeCvzaAQL4F/OOl/hRFgffyZS/pjgRaRfQoMJR41ONEkjmtxb+d9It
9aHmLMHTmCvLxJiL1Q+Mhrz44PTJHfTBpkb7A4DoENkwxlHvzQAzThCoqxVQ8zQQTuWXqScmnrSM
wUek7XlKn4TPTNiUeNyW0R92HTb37ej7P62b/PX87t0r8S9l62rK0E8GabKtFxTHTndsLkdqwKSN
AiTiSNJKvJFVM+zChSvmqVlm6mmoFO1V4d8YWfd5O7/lC5lUg4SyrrtdNXe83+dgROKUpAMITwao
jQvA/3D8Cph9mmZF6lvHIUGDU108b/1wfp9GXewLtezahdVyiLLMghNCoXlJM8RO6eEC7TuYOqxQ
6MRs+MeIFd+tviPb1AaXQqvlIppPGRhAu1oaQMoyMK6FDNmjaoIgI0Ty2G6ZEcm/j27pQ/eblk0y
t/DcDBxPYffbx0FqhBjScbDTMEz3HOSDyPHq8g0WeYajJSGELuepOQviqbtecRlYOVH/bqA6uaDF
MAx+TxqOjac4WrEf246Y0jZzNtZnyX1xxBC2NfP+o7Jpo46RmNKK40Pe2fzW2kWG456wajbS029A
aLqzDvrvJsjo6NDeRxNTsZoOPj7ALNxY3UfaJztpQ0izRuvYsGZssKcwVS92NCLU0cfRzaAiDGx4
NcGbvj6kLvmSxOXQ31f0AArawQVoRAGZG5PTPbYdiAEDG/7B4b4p1kCsFmzP8LtqJYq9ZwafrKjt
KK8q2p/a8C3zpg8bE8fBmSn7SY4Ucv1JNQKGV1W/cp3/6XCk0DyorwOMNsBfX7k3wQIN+zMlt5AA
tLNPtJUfl9j9jjl6Q9SPVGo4h9ARbC2JwZsuiTuij2B2/GG6EzGWx9kUGBcSc9j49gOj/HBMCM0X
AxiKviiKCAw+/U3u9IDapTEYFX+EKIiovIX93QRXbHD5Xkn5HcY8KLmJBKvtBfZxT8MhfiUYW3IB
/5FxuMIyCCEhP1TUb3uSyQbVWHhGgq6V05K3gNCE1fCYd+YLMLN131idxh5wJqc5m1qSfCmtTVK8
JSMgL1is5n6Z00/Rg2FSSWBEVsDlte6MOBd1m0WSWJCz945V+MzKKTw47C+2NieEyvhHFP9v7/xS
eU92Wy7PTd2TZXHqtXtl2VZmCyjJUZdMWBzrC7A5kGsAqYy4VupAHVzhPZBRXoEwNZCv0nmXHVv2
VQvvLsbSPtts5w7CfVIM1R5fE+EhHBEEabZBUZ/SqUrPdZzcBHMNnDA+qd6wn+Yx/ddVRMxbtW6p
ssqkCgLGtKw4KTZW/AcIXr7rQ8WhCr8eq3G++Mp6Z+ON+pc9YkEn818TfYFItA0SnoF0omGVsuni
xQB2nH3mkpEgDf6d5I/t8346RmHuNE5D3w0wJ+P05fjF79qK5tAzXwCiSL9BSyRRbcSXojWQIgfO
JwGbjSlbF27j4l6RhodzrIbyCrb/A5IALE8r/UEQOYdQInejYKjyOFOVDmHxTgmbYRh6raTO0szq
a55wHiVdwTJlxttOoOk4+eLLytuXNsvf6DZYgCWhVvHccyKO17V4mvygehAZ1anVxcmosFYBXUsF
YkzmPgrbzElNcGtC/InGEC8dLNljbdUqahJcw6HvnNyRUDPfQIzME/W+srtTHkw0ngaUjTXhjmGI
SdG1yAF5CKe2CJDzIXsNkj4on6/ABFl+H4YolF2ox6MuQNIH+Nx2ylM/aU2EvuCxu3X8YMQ8TnGO
jUc4kivNbrGrTz8pEhzsmThQxnEgXMQhOycwL53xSC0vtRnm3hxbdjR59jy2zXQpOQjV7As4xZ1j
1En7T6Bb59433clJQm+PeJeQXcCZH8h8l5pccvQe/HWM6Q/Tuflp1N62ncyzl88uT5pZw8Ssn3mQ
ZRvbI2uYN1W7s2fjo8jbh5YDfVSM2XOWw+zFbhmZ6+clMGfFbEGUOdXHsR9fR7uHdmrr6pC05iXB
cnn2E4/gQJWe0Kd9TiOdwuYD+JguDjSFzULahHMyZ8oq+ZdpYzm6Nf2wM+uBZOGZVNZU48VheKBD
ydql7sOQU+FU2U5+KMcEOwZoOhYDstn5NDBtsRBOPCbzH7uJhmruz246U4qkq2mfxCyUeU+qtHud
nFI+jwuCDObFuwaZSiCnQKoPihcV2tPBhXczyqPP8gSXs0wPkzYXFj4OB90wjUbTDo4O2MVj12XL
xpXZB0JveiBkoSDdQvqzlDNFDRfepl5SPyro60JTCghkEClxSMuWPViB1ptI7VQzuJTsvpIMKJ3h
HOV6OupXfB62aXdX6HaBzrb8aRNAl+aB03a2sylBYrmb/qst0g6i+Coc86nPBfxO0dEZav3LFJbF
xg687RpLN4dneofTfdll1dVwsQ7VgP7UVN5i8uBAtsYXXNkbjB3tK3eynah9QiyZde4gP0Zd2uCF
EhXfrYApV7Q35mEf54yfnpwH0PyUhebQBRVOsm1IEizj2bwJm1qwESZFPTvXxLwX+XoLzK27Dbvi
IF05RuNAhdewHzG/HCgkfatIO20szQvkvyVH7INxAnXbyzwqhn64K1xec9FXnAKNfAeqEy/xWxqK
k2NVvA0N46w5TJi4pVkgxmLOH78w7g1Hot1UNbLd39Ha1u2FnF8UxmzWH3T3pINr7oTjjltaUEj6
UfMBxO09HAsqYry95ZfDoVpWd2rZfWB0IWnZ4aUVGt/U6s3J1jK2jHQT2959ztZ46xvSPDdUoAUo
WNwumMyQsbkvfOSq+eIETa+oW/hRkiKw5fWyJUf6XiGIxRUNHQSXrF1zHxAwTtjVuqqTNzNInta5
k49BBA+Wccv7pT1SdfdABdHAJoLCH1jtHz6hIrRE7JcJFltCwozTlXTK7Zgkx5TaiBsZUEI//zA6
2dfc/FRBPp5GD4kjbb71jGW/F3314Ejr37SgJtGxa85s/FWWgNls8YnY8+vY6Hsz+ikyf6YPhHme
HBJkB5ViZOjFBM7r7AzQzjvl/Iv79kSZIhDpwOgJBBLEWDBnx4J9UM0A6VNas03nhbG1eYSQxdYP
Z9S2C9RJ0HCzUyp2TiKsmi2g2KTn+1tnYIFtpOJi7p8sn0ps0kNfw4q/Y7dhDqqmW9PoonTlbaF9
XSlysfjq5+yo9XKwlN8e1mwMp+S2J3A+PDRgV6PJeBoVWfkWhCLrqKkAiZMMJK++E9JceRewq3kL
LAeegJ7eDdfKI1XTIYYqwLN0ofA8cN9SOXCnI8ePxd5gf5fNwWlJP/q2UkezlpSKttMT9Hc6qoP2
t2i79yytgkNWDKRyNC1ZuTiWJim5hUmPPWJ+7YGnb1qbz7GwpnZXKB84s0ofuthoj0nWePyPC/BV
H6JFh+u4LmmTNedmP8nuxx951DadDzsaOhGbnZ3TgVmAtgENX/RACtiqkb9YCZ3LP9SK+NSprNoE
c0ufiekQLMpKZ48XQBVo6b63jFe3XOR+NkOknEbxxB0t1mm5jIZQvs6VfLB90Z6ACa0+HJ60ZTOI
owK1RFcaR/7iAnvHvQEX34xV7pxY0cY9RARibMm2LpP7LA0goSatcTnRE0RN6PrYaIR+tZfxjluP
W2DdXgIf4gVeOSdS5RskY7FrDIw+qBe085YmXvY07XdxEAYb34qt2xw/0U1TkfhigpmGv+OYGqdc
FT///Qus1tln1Y+1Wd2kQ/xI11w4AWVgPJrxj3oxTJiW/vO4qL5SjSoA88YziZUEide+uas8V+dQ
WfwBDg49jqQKBZnJkhm7twsgQf2thDKOfgeWmZzWBxMG9C/G+TL1//q5dXFs9HssrI+4nNFtiu4p
7F3Ohs1s7HET7Np0eWwb2P8eGTGmFcymovuERT+c6sz94Xrzt2LI9bYdqxuk+j+tURFDs54XWcJ8
yHhqp9gWSHLbkTe7tD5Mc7BjVAjQHxmLCX3gwQ4wITdyvBoeqTAS18wDZnm1bG55uHfoZ6l2gyG+
68lKMFvUf+NVn659L0MCcMO7BXSTUQUhpcattvW8gr1kCdLS5nSrKgev6YLRWLb2jAJtBwdWkVjF
gSig0nHAqPFqSm7xu7yYHq0ynRjCwpRw8Oxuw0ISadRgQxtZ7wjjv8kelse6DE/8+JNwyz6pSWVN
+IhaH4SBmEriJFNAUjwGhcfCa/V1dFFAMSuPifEpK9MHyUjDqvgo/exXhtkdwwP23jCU8748jQPD
Y9ncrRTpN9a8ZozZYM5jYgqhh9K9G2i055EFHCwv2LSYqr/lZvhnQCHj8iVu3Hh44FQ+PoYjj5Bq
5P9cpIqeXp/1tTIPVgDpFdkE4D7u63BkPSXDmoqbMX/SAfRwb+GC0K5bnv/7UTrJxWeRfrC7lsDM
qPZp4u1VXUKHVmxgsClSXMDt0nXDv/1QjExCrIksg+rWWVSHECAjmjyLWS1eoT9sso4zMHfTIPXG
Pddohc0LoLSe+h+qS35Mu7hh1IrPTWDfLSkOBMD7SLh1s81NEvaA7UpOsTOpDGSMiKwO2TfDGyK7
Mw99VZyGfFCXUhl4igZEypacbge8klKLANRWdel7s8aWJv5WpMKPJY+f9ZyCb8YVd2bfks6PNWro
59GcJtRW+jNdJXTq+iWMCVXUaPLN9K/tyW2Kil2Gx1y0dROd7kezeCxZ3JB5BMpSc0Ar7QIBEtC6
7+GwoBEX3H7ONqUwfuN3jTx/rebLxUNt+3KfQXh69Mv0oBn6Vq8DC+yGNCX4uSuOZntTaPfJZa7n
2FBv6P5gk4PqtU9+D9PCOapLfnU2XbWLOxxk4OqHsjV2dZvAPluZ1V5A9bjv4aVJXs3ARiyrm2If
9Fo8xqhu29qYWlaqoBhKmEvx2iIWw7/trJY8BjXL3NfaY+jXfENRnzAFH9rR+GWcC75Dr65lnOHb
bO1puNLEVlyrFgxW0CcZ/WfeDLwnH69sDZ5S2EKkgGj0sPzw9+DMx5mzteBmbBmiiTraTGsMkVRM
zw7xBGrlU5bjo9/PmySjhM4tVLDNLatmcz3G2LXJ1Y8eCGtFjogb+4rIiscnArPZNlz8X6zecGjY
kE7lCp/mJkh/rAQzCmuNG9r6vSPEZcCpItzIes+HGFmaVBTEbLw2eKwqMiMlrYMtcMbxBSwqlcl9
jXO49U6WasQ2ZytAPAbfurXk99aKXA+XFgox2WWxSxqIc1T4iXPvURJJTfJJc7xOc8t/dKmGV+So
Ertxn1IfoyT2piR33s2sNf6I3qFPk3LepFkJJgOxmKafTYCq/kk5lPTFATlP+UCIITsOHhUiKyDQ
ZjN/sZfYhK3eckJp1cWvm39gagyCtiRQZWL9Rf1yo6zzzYjVT3kZhIfTqWmwBq1zmQDbzF9H8g3q
2m0xmy+38VhfhJPx1Snjs9FAFmafBVMbiHeaQXdY47bsz/Rf4ZIjMCZ9z5ii8KKXu8LPxuck+JtV
XhGVcZceE2sgG44ZCFpEXT8tXxhrdlxXJETWxZkWjoWbzMJ9QtqY8zLaL03D1xD6qSHz4MVTS/sa
DEKzrMfvlrauywUXumzveI6YCxOzCHDaJiFjDXUN9XXqIf+Nw3wJF723nLg/SdNMr2b7TFVpS8qj
PtolZrfGgTqGqt/fkLMUsq8wojp0KXk1fYJC3pa+oBlXZ8I9P4Ck7Cr/kGQrkDGAGOYYjYOCu3C7
F+mtHBnEDPBGluctyGH9Mcg7dS6F2dxE7oTncqbnVarigVhXtctYe+Zuufp52HfFdfZOs7e6L1OL
qsTVwpknJHUAjAcd+kkhkx1qHhmH2ubQgcoJ17scCa0Pzesk1b++yeS5GnV/AITPXNRXP1AA2Hyx
WIoTbd58dF5YEmxSu5ApurdNrAHQ99mZcOhAt1M/TvyQCDP/Jk4IHf7JITGe281z4dX+gxgxxC3c
VRp8zkkzc0n04dFeiLuuS31LzvAg4GKFHiCHrHD9V/wkJdLLBIEoHRfMGuLeFMRwOtf7nJ10DbVV
49sqSTDlrGv7iuNR5cH4NkIyx2A/shJ9lQHzQTeJ/MTb+4I1JTnlA1SMIDBXHIPnIOkplhgd0r+D
IyEviuYC5hDRGmzt9NB21leXck3AzNRb4a72SpLfm3gU7xNIyJPq6ZFrSpGfePpStxSieAI00ByS
0axkRUKJgMMbfYLVgdZWdKWaGnLTWiRMPdZIaEVMy0kdxTY0Hj92HklqFAcHnXN1RJaHrv4OMg8k
pV7ojVpIBRbiVBSTeilpFAzo6I6auhlepTd5m9hx5wjCMt9jWy5RDqj8FlqYixs05r1R0yTXNHZz
AoUZRpXoqP0eMh+aYxy8JU4GESRQq82OXWpgD8kHVKN925m31CHt5BkAS9q0OJlphvKoMZoMOuvf
hmJgEQV/FJ2GP9qmLncsRrND0oz9GxUShMoJyY6g0Pc5QPM34lbTrg74aP/7o6BWipNq4R3++yPJ
ObIn8Vu6yOzEXdeFx7q3Fn4bFePOMnAuNpW/nSyGLQ/R9SmjwrZfOHS33iAvy9JZ+8S35tNiclgu
gkZhP09g0whdfhHjPyydkj8Y7AiuubuQXPlnOhHS89th2dNsy+TG1BHZs92+cKkVkPlKnMQTgTBq
p3CL5n7/JfrgmFn22QW98x7MJoLZRDwg4E2JDJz7zwCM7+UpherzolWM+cVg85tU2a98mJu7Yjbg
dCKyX3a/H0s5QkQGRLESnWLdd/v1aH0eNCcpt8TFhE0zvRptb0VdgTmyKuzx3Kw/iGkFm3jBKj0v
ZK4MobAgVrSuB4o+6bEs2QgU3nL/70edtxhOSgvuSchWAg/+t0QopCLgpe8d9fjfD5XkYwT4is5b
pwBBaYTGdm6S5oT3Z4e5Kt46mZUyT8FHC5fhaQnbnya2aJagucGi4vSCzCUo370kyYCPqoFU5cLX
gIDnnfyy2qfo+zTPZKccAiIavy2vok7upSqdc+e1x9Yu5vN/P1CsXmLNi7FIFuGYrynpDrJ5x90Q
smHNJIX55aZsMkmF4b1zS2XnVNCF/N9dcgjL5BhWjCHm2FsgHJtbAjjuUJFWP4C1fK0ac3og2Mrs
4xLjwY3P4o5jNdE9pz2oLlkNDfVwznPeq2axj3btQjst5WkMkjt7Hf1EkPWtN9lITJKVv8oeUBMf
Wm6z55GjRTYkt8XtXhaY6g/NVNzyMtd7P0TfGUIjPE+exZI66Z8tkc5vwDoJkzLbgEur72RCsDfF
znIKF6ZGRsSafqKdkAxfNm4EhvaN5WpC+nbXX5A+m4fe9l5MYzx7NFkkGxsvLJMcqJJJLNeC7xMj
WJicyK38yjiG0/ftNjueSMHz0sGW7f8S4PZwB68/Wn0oZnyKyvPuLAjzV6efjpx9JftFbH6OE6fn
yefRzy0Yep2TXehMfceHp1+4yGqsRs+GMpsjYUPzISzCFyLDiofpSgZlgIX9WjHHVK/CgzlkpMXP
UBDDTAimbHjMi8gYwj98DZC6qpp2kgFAVKtfaDktmeQK62yjjLl2ou59wuBra8vdG6FVXmXf4utw
FdudZTykXUMZuJ85W+oODVB64ZHExSetcfFxsoZnNfbu0RLmtaaV+FnGrX1L0vme0J23NfHmRE6p
9abDIkKXRI7+54HPkPhBO2M+OZVrvtiUJXvg6SqYweeyil9FNYgLqIZTO5MkUZjLD9BRrgIWGx2Y
yz8jDB9miw9ydmFTVW2M22q2d6CiyosxAq5sSYgcsAiUAtCfkww3vzJ5bpDhNswZgrIhniyTLevU
UyXHX/InL+LiYqZdyi0zHnch3LNd0trgm43OvU0FvoqhEbx4cCi5md4D1v0u7pNLNrCIQmX6tgPO
ioTV222thw9VWV+jNRtHC+wYAgsETUnemCKttLFfF3DFJz9tVl1d6qMJCnjTx6SQoLsfUB/ICBBI
81rt46DBuqqXjJV6wcusG++XMxN3VaB8e56G58az3gY828g/6AFexfajbjiS17kHWroGNEgXGGe2
qbik1dRtJxKRzyCpjnNX2ms4EfurYaAj5pOA+sUGPBgwNXTLwxBzNiawYO5CGk8AQjBqoFLF29ay
ozjl/hqW6SsBkpJRxEh+60hTK7SlJ/fUETQ9+J7kZu0UAzUpxn1MhL3XSfhZQc7bdUDLcpJwr9Qi
3fziXOvEuGWehmszdcUxVJzW4W+xtx+O7Lov8YB4XlKUYXNHierBOvn/fepUgaxGORLzI2itvn91
s7Y7y5q4Xb8a1dMMVnNWI4oFQ7X61ksbKhsqRszYSIqMpFu1Bp5T8zfe7RdppP6pCwNEyEmzUqyZ
v6sUVZ+rRbaJ8egFp9IKjK2yMNRy9ih2WepOVAWieWbVg2FPbK3n4pqA7dzB5eiMSrJJl94GzHqU
OYtDEZsl1zfp1pX1C1dTyUo2WMjbeOfMx45RdBzjndHwiX5zMlJqaS4KSI0dm4fJKALaiIgSh4l6
6BrsgowknyIeSSjVibcDxflhUZ28lyXGZDq7QtFe+xRIl9smQI/M05zBGq6wj3Ujpbutbp5mx/LO
Nnx8p818VobhxyBMODJ2y0i2Kj5VVbzYWfU8+st5GYmBzoqMQW9G4Bq7E2Se9FIeSdD0OxuQKobe
8HFFGj3+j6sz62mcibb2LyrJdrk83GawExMgQEMDNxZD43me/evPY15950jfTZSg7nST2FW79l7r
WZ3h2EyCbKCoMsRSKgk8CmMuk2V4hfYRCRuHovWFaQl31vKpjZlxMqd+N07SJaIAoI1Wo740ohEN
NtsW1vIXchjgOFQROU+q4RwF1KyOGLBarTi1s0E6Y6H8RV9R+NQSN7PjfGQLPDtHRyQVPkgOuqgb
9SM5cDcrbqh0xOiwmRz9eHTf//OpLO5JmM6RYI/p0CSMcUVzLat4PWlJd9Y1IpDSAiS26YJI0wVF
s/ZWmK+j84/hGIWHjo+84LSLGbjUY5z3+vQ4fi5hn9+ybqPF7qLXrsvnOztyf1KFKp5aA6GmAD4t
u6X6NAisjiym/4i/7lTJcLJZnb9h5F7Zt5meC7Ee5MDt3Wr2JyFX+May+TjVdcDYnCVCkVLK/NSp
kApFE6Rz3DI7FAOSjfN2aLSAsxWmM068hz4LT9jKN0cUaM0yUiNH6rE5piBOpNQ1L8IUDkAvvtJ8
9uzeods7EGramu3TVouFMwtwNlEFG0YSTDUV7xx2AYkO2BszLbw6hfEEN5eSWGQPZGsDzy0H88JA
UFACtd9pMoqj1cr3UBkPIiWqhiUWmUb27C6ht+rB5PasV201B6LIPuaW8ZURm/8aEqoO0xxkm37Y
ICvNdyDleC04aG1Ini2oLyxp5YcCA7OvEYEdqcT36MXeZLbgRktDx18FJoq4K16pavSfIbsk1ET/
CddN1f0YCupIymrlkzCONzeHbgSoST+sWJH2ESPY3NWvdHO6Q1GZhIqZybtlk9hTO81jGhPMHiqi
qWrY0DutVbPfo8WayMe+SRsAFyZChzitIMS4DfOCdgRtDJEf6VRdeVl3rhrOerHenPoVE5iYuYXW
KXvOms0Q379T7frdWqLob6Hqcu7D36c8aTZPyqhGBKoRfohoOKWKdsVgNJ/9giqfGdMhHTS8kiDC
QYhMt7mmz8+mi2es/ts6KUE9CHUCGUCO/GB1pchb1u8mL0HBcJ6nFT9eQ8nljIJvXLmSnHTfEwsG
X7ENEmth5+izP40Osy8nqiEm4WRsf+q8od0YYRKzRA6NRk2vqIvkrYsIXjRfIKZLFgpUsAkdoAnf
4oUwrYe1Hs90amHs9DRjW138M+Jjp/0UJpHmFMQzbtO9KZ2PLdYT0hajinjL9A7FzN2yYZv0+Wpp
jNqwTsYYB+u/3FFb8U7PCkhxcQ57BTledfbRLf21SnLCVk0OjHpLS7uv9mHSPpO0XhOpi1+XNvUZ
cwKtR5tM1bwno9saKYlSkazHegvKrBMieznf0cfhs1LCYKTgWndRgaJ3bieOjstLhy+O7szsQ53g
sLxa5wISzFT1KRRUg1tK56ZNSRGbrJdWiWPWzdxQvNpBE/gn+wT/ybhc3LEOihCVQqHuYAf0j66F
pSCTQAzKfvDdrnvSkze7AUjS9tZDYZXfeqOeI5W9JNXd2Nt0xIt7Le/rQ2m3frJWZ9tGwEw/bQwJ
9gKic56FSc8eHIiCYOvqF7qtb9jSICeBwH2gZ8lsG2HZwUzRQGu59ZIFYQUPg+LgwWnTj9UKv5hm
XfXBup3pGHOjstOtcr52cfyphXhOscd01kuUYpdt02ehkkf4bS9Jl0PiflvH4kfL+teo7B7IwUGc
ClImptlMqHL2AJ8O8Jianuo+PmO4DQyESg42Djqp+qXVsY8I7WpIi1aKeyimCtyo5HDPJJ6EgTvK
A4oEonQIGDq1ERac6ctc4yfVISIRY0mCvcSoYybfcwYyR9dYhvOJOAgdPhKuXNozZBfvouxG69Gk
JDrOOksQ66gzBDUIBNzZldZdownVUJQwrHRkfjFSBKxJq0d7+sgBY0MkEXZ23uSt7H71rjH4J6ue
DuLEMZppwfsiq/e6l9YxLB+ABT45Uf4tQO6mzvqK8oTBauWLhTjQHF/1AZie7MPK1yd3z299g5PX
pFdCjPdari7JKflDLPtPHQ2QFQELnIhBSKz3Si8wmEUbKCtK3jUWQ4CKiLbVnTtFKPmWXYc3woVf
b7YaghK2iuJQkxTqkVHBZsB83OmaW2uTpMF2o5iV5ZE6dd/qBf3bVNyseXhRIXm0zeIe1ypoB6TH
WKXQPpV895zanE012eXaS2cvl3G2bkvBei/D7wnZD2ne97PEEoYEG1OzzY7FXONKFu7VmtYzBTR4
xQKtMypI6EivEttE04gnCIofYsleiL8EsBuzaKwOHuQJowIewORnXDRP20yEGSyE0GqCXGXPjtTv
yLTrj0u8ALag54+45ly43PTc+A9l4RSH0sq80OVAwWGJ772lZEZhyU6O+ybvwo++RMIbthKsoLXS
P8kiYB6s462GsKIgPEBqlOXEUo3MoORnUpJZm400tkStuLxleacUwgLk+w6oo+ixGNw/7LXG7jmO
Gf3bEo1/dBF2dzBGprptqr1yzTJ1q5HAwPceLRske4IhmmIlqKFceErkxEZighuJ41MNIsoqYV1i
ayItCfNx1CAxSyW2W0kvcZzQek2J9pINsIAsdagWIsoBLdDtvZYyUQeVMywtVPwyzfrnkK0Mn9uu
2GM1vVr69kkjtbcRYzBLXCh6AOVuwcEzLOio4p1SBMS3LlaMfXxUq4RD6LQt/xt6LRqZ7BTu1Otk
qrCNI8VjsnawkCVAuh9JUzUFXlJAZdcIbMySQS4E5J1DQ+2MI6nWrEFzSMoooluqeCchRh7JObLC
7envQze1YGq2h//72X/PQiV35RDFjBV76KUWZ4DA6v8IicBaxEDiFC7uwKrB8znbwzSJ6VhU5T9S
juIbJ0yzrQzDkbxCkiJNisGEniapN88mR0xD47ySg2drUGnsegdBhFV0y76q5XJTMYtV06KOINve
m47UXJnhNU0GcjDiaWvpWhz+CZvovEJqxjGn5t8vpi1vWb5p9wv5PKLqfYM1ZR1GMyn9chjvSgcu
7eTYUE+2Z+hSTX+J0mOFb+CuzwDbEoJXfM01434rf3ZIxn6TPZURHvF7nGNgpMvsHMvKfWcOq25a
jAd1un7o7cy5IS4SL5QOH3tWllesUETOW73m/b7MHPOjX6oWdh0MMbQWf5ouvDRrNL8itGlxdZm6
sWNQJwhrcwKuYNo7dBY4/5TaCYwKTTCJmYMi4XU09PDvOiZ/Q5nT6CyYeNj8ZRk7XLHGSl/V7gJh
kxVTRsNNDtvidka+CaRBP4ZtZ275XqhsCtXebTSyXS5SMLkRH43su6tOmo4XS+TXZTLfjCpDY85W
WEapcVsJgt3kGhiIzw44+SCZLwPPEogSi6GdUtth7t6Up8VJTsSK/Jgbrhg/G4aCmKRVBL17hVeZ
NAt38ZEXHkn3eZRlr3zRz15odowl0pU4F5WGfwjqy+D4Esy15Met1k5Wx0JKSj0ZLe14YFa0J6bw
C2HadJLGX1p760ODnfKpabNgYnMBr9LYntW3kReB+IMb71lOZu80ivRDodstGs2rTRlMa4xPaMDM
s0to2wZsw9HZSi28CRFZSBVFEzFVOPe3jLRoaLGDd2jjaugtt0qfT6J19MO0AgIro496tdCSrcbX
CPnyUMaUBEo5NaAxHmhp8lDCDZgahlNZxNHk92d2bqDCJzmN7kc2mF5TNc6xy036qu5dU4zprilX
UrMN+k9uBOx/hqF2AEH7MsVG5FdDrBMXgvCFfveh6WpvIWgI5U0IWQN3ByeWLyeuDYwojv2OJN5f
WqN8G1luDGmqu6QifS0s7kAJ7JQdb7bjMHAa1w0ql44p8hfaOSGwiK+MEdIBFd5LYfffcuFYnHJW
82oDL1HEQFejfnnSnaEKZsJJ8nj6FMtyNaL+0o9ReYxhDV/K2QTN1E4gGCKHmaWIqM0mARsiN86Q
Pi6EYUC6ah3C5Mahuvl92Q9nTG0U+5X1uEi16cy44vUNC7hMLwMHHb/q5/Aux73w34PVRx9oYMQR
W+AuWez60YJkCTvYMA+KlgjANjgmXlvMxTWig0wJvR4rWY9eV+SPZUpyxY7zC4NazV2OUc/9rpEE
smOas8CHbYqbgVQTR5ZUe2MZ6F0nMuoRXv8+5LNWHLONo69zhySKbrxMcdPhxaqCcXv4ffZ/D78/
AyuImXkMEXZqFRlo85RCjRIoOxo4iAG0OifASw4iOyXDvpAxvMkutpsgNlK0TvamJzXRrQpUzueU
wIfFlXhb6+0L/X2w8jEM4LWfF8sUfool6jxwqUcdLb6dy9DgkhmNhvyZKQXlD73noWEwkQWgSxUu
MWwf6TyzbCC2wIOs2qDXJ4wGUdUGOAox3aAudgmou1nhGZNpPaoS8YZxB8UbjtJijPsC5+M+xhSA
opg5W9eXGpxkgTqhQam+MFK6gc7Y/PcAm9pAvc5peIzNH+z5/TFT9ia1XWmMz9ka6PB8fKLAL8qc
M+SE4m2Z8f2tCnnOJPYN6aTYzt4nNgGapKhOGZMxT0Ckb2k9P2rLm2XVf3KXeFaUaTmYd7IoUyob
uQGJ84X/CTpeeM40TJDV3S5xDLTZetAaMXlN/1MDEbvvlP46ot8V6QAQKPZW46+e2iCuVj7XFqHQ
XjrNU7IWKGvIUcxkf84z3ZMomGgV7PvKCNIB4bykQFAy6BoEaOWMmaH1CI6kx+/+WyZKnjWqnicJ
uaKlD8pQEuxsCLu9vGkavpqicmkBnKZxQDTVhsw9qe5dkoUyBsJJCv6bGvxprs0rwhl/QfVlzyXt
c4MccHM+a5O6d6Pi0wjjd9mRuLOEqCOqk53yufUuWWzCkoBQZ9+Q9BapgJ9B6KCfoyGSM7UI8a1E
S0wr+KZwIZbWUfiPiK2L4/RBhrl5sAfoeBt6cY2emcJhNp7Wo6lpCE3HQMnlOv/CMOr7jDjZXTyk
z0k6/+gV+LUW36lVK4HHLDy1mvOlZQpxavhV6thttG6CTRO5p2hEnmpeUUH7EbIg28JOaNb3ZBSu
be7NRv1j260Hhzg8xT0fYVrfSQQO8UghONQ2gwsiOOZFe2hCb7Li8QQv4H3SICYZyTPXCSH0ZJBk
tvoDZ4VdqTGupU0qKvuY74blJ45W5gsw1JXUn2sUpqADakRpVHAwFaKdiVIrttMgr+NHp2hZ4ebQ
075NjY9ObR/z9lklaU/ANfMWi/9zZDd/p+lOuOrR5Uy6Y/M/tUWSwy7wSRbigtb5GgAbcmww3jtg
b4nVp56w3X/1nD0mbfgQSfvEYsA+1nBJThOn8sio3kESvDaLfDeyd+rcG5Q+tNYVtvAUk9hhimuk
xcBXVS5pkuTaFQMK7gtygeJi/NATLo5mlLgk0h/mFy8Wx9Rl4moHO/5HdSLCqshZQCbomwFXNIPF
IDfiSN4/UNfcof0Pmlw8pUKPPCsVdEzr5gadhC9LnatN8a3yBeGShJfHfYQ/pO7vU5RDUy4uikt/
p+vqNqtTnbk8ReaimyvHUnzXdJ44QZC3x5mh6glKKe6tKnwSrsYWpg00LkPND2WN4LkghI7axY7o
aSSxBkCID6ggPXjouQCVBFgQYumkn8m3gRF46z6Fd5MG2tLVce7o9FtljDS5IT4ayxxAs3AnBv59
ZhcbrRbLrQbI62n5k5VJv39G5wCT1b2MAlrfDPCGBf5dGsOr6BqffG6aN72708HdjIvziGrgUFkK
Q7eIP+1a+J0gZ9HQPVAXp6XDFtMYlYF5lf8sgaOe0dZHaWBKLMgHsM346mbNycEQgH8EJrBDxiK+
YjLQ7Uf32gCT3JOxQ7NmfbCK9SdqxBmyHKpD5HXKcMClgcbPxsfeMmMSYLSLBpdKdgbBzeGlXZ2P
BLzDYnyJAu+V1nyyqg2I+cO/TYq2aZ5w4tfbSR+dRqAqBtAhgztCB3dCIT0mc5cFYGQEna5fdgWI
SZ4d9K+7KNTfSMFyjEsJdpwtDIToRtrLGMsXtvPPKurXMXxdIv4s4/L4QMTplrlBqmSn87saz0Dy
gAoK9JcpG7ArUYhrrUH6zXJaR1wTcUsHRqQHZ8D6HI3XjsKcGpqbVJi0iK16UxXO8VGiZh4N/vZs
0zgK7ScwshyH7kkx/jIixIOzbNJTkVn8ErN5U0Ejk5M2BaE5vzsVV8tMtU+gneNZywAGyEQ23Y/3
xQbkYcFC7fmz0j9HQRGTBskOaLIS02/sPVXUl7myfgoMenwgYrco2tdmWb47eI38isXPXZyvrNVd
MDKMHftHh5A8zGUg5TKscXQs8SfbMf8oCSUT4xIcz2GxX5OOsNkmto5dZn1tVx6RDn5Mrw3U0Pg+
YGNG16Wz9bBgW5l+nbLmPnGYmJYIqo0FUzLzjN7coiuxUO9Kn+bHpxiia5lvMghnQfvMl9RVAlEk
aQpAOj+tgg/URDu7KCjE7Tq+j+oJ4OWrkJScKQvfHoYeFff2jtIcr2iv6ca30ckZcOukvd7vHd3i
iBVyypm99CSFAxNskxdzJLjPgTe4zbTxT6xDKIjflDOg7MFx/X7oe0ptlsdYyY8CsgsbtObk2ea3
b5gGrE8CWytAz5JVBp6YhPmSmhnABwvFcn5f3qrZZcZi0BRr3EvC4TAlgH6RVHTG2gRyaPwurAi4
MQOGY4ehx4FnFQrvJ+DmY6dfa8Y1+3Y1sEHr1Q0djQ3tNHUHei31+NA474JLvenR4jt/FrxGQsGM
JXJxg8pVQcg8eDcueCOsETdY9mg30aPENJGkA/Rueru5+2KvDTovByWN6u8Nt2ePBwxIpfQwAhEp
3RHSivWSuOSYhtNTa2nHPlr+IuiXxzDG+4I8tx4I6GugyNFXJU2sovVXFkSiRvIzdeJvpZv0xUi+
T0Fsi01zRwV5cUlFxcvOEEn4UWY+AdG1QlY41wa/ktoQ/tangRatwGSRx591CjZAZkz2lOE3TK4K
q8KRUp1LYV7asgAiBbh4NxTzpbWKkxtxRS1kvm4siAX2iD9od7/LygpZV0k7SJN/rkPDppz0lzYe
yY00Ppy88/IGrk8WuS/zqj1AxUqzd+Tt9NyEe0rn9DtFD5DPSI3UJEgGDP/lhOtO33VIoddYVkdH
B/v7avyLFuhPJXb4llAGOz9DjCkhjHMoA0wmpgCBQcsgbzYwjS7cOq4OJCCryqDJjGv3tCCXmhSH
/mb+BtxPeduUz2vngqxRALwMFzrHeauH64gZbj/JU+fWz8mkPg3RNOdGRthAVlibU+E8lBZtMAUv
20j1t7IFJzCZI86ocYPxK+tcR9a/OM4XzOconW1TaTTatJmZeONPGp4uR2d7hgSWwkyhv4Pg8mCl
Dux1glaDRdf/rabu+q4+PljzbHm1GTM1M0Ky7ha+J0uCBqv7YB2gn6AU+BRZdkP8hh0UiUMEI/AR
8qERm0vY42aHrMF19NtRinNkpuJM9tk1CTlFWVpUH/n7O2Mz8Lr3uYIi0sVdRxOUUsDV4RYP1ni2
OZFmY+r35Zz4tbOmHgX+huy8R5jgBlMclt44zp+YfqGEqwZ0naueB7uN972KDWic00GnEO4F/cfU
ZigP+jU+1pxIoKIXSMrmuMZHAoLOM6K5OEZxeGBIMT6vofbWQr86DC1e+iIV+2RhHI0mEr8S5xoE
o2AkVTLZlz4v6REojXZDlhg3CJ/LA8V8su/a4kLYXkKwKef1BjyPqLGvjNZY7SkYD44y/zZaWNPT
Ewhk2a6c7ImA0Az0QESdGOe3dg0wYY6oYyoAQFE5fk8jqgjdAtObgrqiJGNqMwKPnrlN2chiB7FJ
HiOEhaupr/2+QKkMov3RHLOnQkOH2q2Ol9SAT5uif5H1r9M//eDDR/paIxIoi/aau0SEr1ClSH7d
l0tFBOspcfQsuVgOTYe59PtcXdK4tf16RbSwnZudZvzBl5txOCP3TnZPUG83+4D7jzZffDDKksbH
aNaBbjOx+X1Y//fZ78v/7480eQQjtGVbTioHfwa/cXUemPunHTv6UDOQzowVgCMauj5/bAWQcJuC
AVk+qF3zOMZ8iMpg/jBo83yO0VOlDofNFuJX5idlS2FK96XPDN3HMi2uwLTT84aBWuw3RmcuLaz+
RmWm18U0xZO6uoZCO8YMG4lyYqEyXOvWyeeSYX4/HuaBZBB78CcZE3+dlIgOh+mhcqSBDdYEgkii
oM2+zqWClYXcEDBOQ4I7q8ZGX1F2JOoFs8RzNBu3aWPemsb4RF0Pg1wnuwiVXVnq1AwRxIweAIVA
eH5QWnU/iOap44pqoZObrcuJGleg1YW3Bq3RfShQDmPu1/ZxyfgId1Qj5UnDh4y7NPtO7OvA1upV
vQ3UWaonEL1fGG3/5DUwgNWY/tXaGIFcc7/CCnRMfzYSA/L4/BiNqX52o44h+vbQDiE9oCp8W2cP
+x8HU2Bce6Tt944RnbEWBpCS70QCGKTuiUlACNJULMIjRgXseym8k/hW10sQnW4aoKm+G+P+J58m
0xfbCNu9jxbklzML2bFaEaq4YrqJnCUYYPUgUHpEQMVo0elZ6IFV4/fBHmkAG2IsmfSkNEbJH21Q
j9QZiFHm9DUn/BPmz3XZELgdMyWCMTKS7YcLqoj7SeuGa7hiaA6r+c3NmAy46+yjUb8JM43ZUwW4
QTYnwzHOVQczbaWp3qrmrG+hIRv219TK76G1LnOyMEnr7rM+fZmH9WQ06lqFdw7OPWAE1ROggxcr
0kfun59sSBmRSQTkXaExvm6ZcbxD00ATsY71IUopYcZtZgcPV6eYDdP6Ezi1h6WBtkcBrdlQLTSp
qtnFbnJwXCZu5Ww8Mb/HiRbRoCOCt7w1lI3SDbeW2vbTicV3p4WpCGh+V4fa/XRibC6lOwChCUd+
0oNhCyusNm2iPYap+VEvYUnA6yzPwC5AZCbY2sLUtzJ3QyajUAo1tw2E0mnr/D5VSQ48th2ggoWu
7ee6Og9bK7UXTRn8NlV/n/3+zD1NkePCasGnURn2fKNqdWs4deJb4GO5X7dmU2zOd0pY3xODUmKY
6UEN/9uImkUD2nJpaTD/v59HpJX44TT5pBLm043qlibQUzMY2qz0bR1uEbTfrrFecXPBmzEOhqM/
U1gj3UXUhFQbhGCrgNuAbTmkafmo6uVV5vofg+AI1ltGcsSsZpggdr/vbWSC819JfAtEO3bMJG6P
swK6XVWFIr04qd8cwtZJRKgV31BPOF3koAJvQI9yqAS6PVlk0bhMVrZ8ZmrQ2aviGQM+bqYtw7yD
9jHMRwT27KEmKaxrS4e45P32Ootjh5x+qcSZiOf4NMeZdWCmdCEHadLS9Srd/llvre68ZdHvrCkl
U0k0wOq5w04zqL05MzdYNe5NvKGcviJy41H9bZI2jPkcTexQ+HFiM3kaOainqBfoiwBii6PLirQu
EQ5cXBCgzSxrTzUzq9NczSf6JrdhGDkM+UkF33DoSFj0IzHddVD2fU8miJskfu8wr6V4DX4feMP6
v2fm9udcjG57aPdA9LaXvw//9+d+X2rdbPHlV36NMiqgso92jQgx8K4EmTT2U1yYuK3/t03bkC4c
dNvD789+X/4+Q/0JKnSZz7+vJBvAf39M/vZ5B7BaSWEgkUo3b8720GAkC6rt4fdliWmbaD9gRpU1
2fDcZmBjPd6mqovxg7XQvcaVhsWiT/+9ibltj+72TpojKy8a3Kcpqpl0TV2hB8yttf8e7Eh/TuBB
b22KrU7Y6aUFmYL4cvgl+OwxH2nQm5a/Yuq+8lVUXuhwuF2XxFtmzvgGGVstzMI1InhqWp9WHT4T
gxd6PNjdLcDmJtQZAhOBGNL4/BPP0icWCM3hIbGMIWiomXQWXeLH1r91Wj3gX9Zk48WzYx/jtWD0
9APMmh/GzqtLUF9k2bdNl1z5bF60iKNyOx+TvLldM+KHxMJfsFVxSTJt9Szzn7ngtVPj+pVVunPQ
1+ia0wM1Bzfxh5mMSac2/H7KNzRd8Pt72H19Hqv+xNz6q6/nqwyh9JmGCtJw8YTAXBmp71RyiUu5
khaG8/ogcdPTf1zYvPVx38evc0+MA12ODwSPdPVsyqwGzxBlEuPeHFGYrbi0yf70agJRHkKH+625
cxfhgjsge2GQDxIUHLuD7HswB5nz0RYdexHgjalqHxaDPinGhZWrtyWIovko2+6BRn53SPkyd/E6
+lAFgrBFVq878at8we14pnkwZWCStcRuj5H9M4ACugMu7BzFahi7NVZPMxxXj9nyC/kpWSBanDWJ
m3+xe6P7fgAV+eHM2t9mAME4GPN7FRcO9rDhrp3rDru3ET/ERerj3/mCrQ/AtW2wrbfE4DnyO7Yg
ZBBRNPiN8yDWV8NuoZGt67iXVX7TqidKOiDTigOvqRW2bzo2Td9MnkuNszjB0vEJKZpXwBPzgcvk
RxJv9swjSDXJTA6Qa9Je6ugHA9FBtwwuDDm9l1scY9E+Vy6uBsy3hGKm8lQ461vaips+whdfVhSa
U4fQKbEGjAIUiL+D7CiE3Bgz1kQ7uWWzZKRlJhve3kRZZrjb+Ly/QWxC3Pcan91lvTCdHhhRAuV0
UwN7FInKLjLaDtcUjBvKJDMZOSvVxF/Z1KA5wv3RJQaCSTbRP+ZrH9Nv6g30Sa2NV04XofT627p3
cBnOECaW7m8jBIe2Ar9DTWtxIbMSVdRWbcMVmrAi7mAN0OjVkd9nlVkcXLPyy274lk27nNmcmThA
M3MVM14JjW0eU1RWk1t6GfzgevLwxTF2cvNH03apU4Tx2dMc1+v4zlKndQtjr6LiLR41zXet5c/c
iJxQOULM8+I0EnftA1OXuxo8CjXZshxdGnaR1njM7LnJIOYdCrsErlqF5GLDisfIibsprpvjFAHX
6+0T6zGtmCRNTnLkZsbAW5+a1GH2XxK2ZTq0iZ2ME4p6ECY3oKE3t+WYqsMY4ztwOJztUJQmgEvI
gDATz5gVVpeIN7K6Z0k/g8kDvVKdMtbrZeLlqRXdrClxrUPFJghECS9Mjnk0H/417inPtgkevy8G
CC3QqjW6l0UGwdm+1g2ntjlBlB31xlci26+RDD4gAUyRkszTDEIioUv32DihPj1o5sQVCyF5j3T5
7JAwAYUrPmr12TJWGokEyhFR2+Qup56enkMsYrJLp3A4hUkl2YKTc7WBgokWMfDuMCskUoERUSF1
VFNqW5Qtgx7bPXx3/LDqZ+I4EKwRSBNIavexSYTT4sy3poOXanZm9zjekZFHF0Z1R7sb/qaO/m7U
HRfFQjOipetbTurHQYmTuO7fkYHwfsroQ02ufLTzb2cmlIoT0chBFpfd3D6oxEWYRHNI2uB1hnLj
ik6cN+I1egjzWzQY7Y6WFRl9Ib6r+KbvADnPA+puVmFCyDoNRrQmwfJNNrzMvx36DxJ/LI/a+YG2
rTfpxlPplvi0ZfRS6REDbX3JmMntY1PHOEmq1k6XNSuSoZbjjKxWdX9TiwgPW7wmrsiPYlq+VU70
97Jup27fSpbUM7byogSQoMOlFZMb4QKZ33Q00SgaAJzJvbDta1jnHzIF20oC9BPcUX/Qq89R2n+b
1iI2qKLbpWGaHP6Ypo2kqjNf3KL+mSQcodntDrPZAZWjy7sjThTOTR4gw6fWMtrHUcvugf09KnQP
yCtdjUFvYTOvqj5Kok3MWdGdBWfDhEKQazPtVUGiDeAzRJOdnXrp2BwKlf3Ei3rWxxKPy4i+RNQr
GRi6Ak0w+S2KWlQWDmFMw0Vq9hMgzvzGTI2Hsa/vrc60TpPeV0fbqK5lM74icyGHiAkKfnAGw7V+
YEDKBg5+x6eiv3dLXXilgzu/nWCGFqRoO4gYlMGYHtNM5lHr+jYTR0fKZzUQb8rttoiYGUpsB9oA
96pLe84+7yQ0BLTPw6PSGQ6hlUB9qog1rFcWrbrnvpvnzfsGQ3LUSexTQu8P+fuULBp6SiiX6TTV
u2HjMq4GgE5RTtd42TDCwxgA5iTGRzGZqWabiyTggqtjDq6dK2+XiCV/tXRmm1HDCL9AX5QGM8nD
IU1hvLP2eMnz8b2UXuEVddkfa8Xx2YKS2JnrcC56naZzeTCA5GzvQ9583QO4giG5R2ibOVPtg8dN
9usE+6pgrOknFf0VTrcavSPQi5EpvrjLxSnT74YqfDE0PTlI/Bnc1OgiNRKg8nlEMXc0e1LEityt
jg0qIIBrfmaB9l2K93JhVxdO8jRJ49SS9so2YZ+mYoZ5OmMPi2xgjqaN1pqwJ1i7tXYVSXhyOkwF
fZbPR2MYFk6PTMIYELymMeRJM0sR1iECv6mIs0DaRrey7r5HSvmblkQvLeG46uTgocJS+xOZE+cp
ZhzMG6r+sI75TW9suAg7vZuTLjoUNdMuJapnlwTPczl1EFwr9bKyNdJXF4TewB+Eu30fdlBw6euj
LFkrnMhmgVPZKA9mpj0Ci52fzAwiUrz2LyVqIE8xzO55x1BQBqd1c5Do3iFNEcqJ1c4P0+a7lb3n
KH3Z6Q48Gzi3TAHnh6bCGN+Rbk2vxg1kxxxDZlnK2Jeq2F4MyeQAwAKWAfIqgLkMYfOvncq3UGVf
SzZGtPWqP2PoRpcpf9McsB8VyisaZm6850wx+kO4KQOhMg5V5msM+zwaivi/Zyc/9BpxtoKG1s5c
HLKRlHOu9WI/CAZ72GJiLBJtdVUx/abG/Z7ddkUAwCZJrM+BlG2qcrjPK8NJwFj2YaniP6uWuDdZ
118meH4emFPjVKCzXieTGypCOhfm9sWm61lM6tVClOUhQd9zeh3PAMYLFHLwu7DRMKRp5mCw4/ae
xPKJGqFZZnmBkURT0DaYYTlwbG0n4kCG7+h/GDuz3siRLEv/lUQ8D6u5L4OuevCFvsnlkmvXC6Et
uJlxX4z89fMxurobNYMZDJAZSEEhpTudNLt27znfwSzwjXl13jZLNncR0TE2aLB1hoNQXCccL0MW
7pe/qbUvIi7u/ZENrUBHgBmWqzvz3GwbywTF0LMDmyZHI+/Ta8tq5/UNRp42eoj4c9W/CMlmjlY4
JkXHUEcIdzGBMzcqkG+wNOLd1KobOggPvj1dOklMPPhZxePi30565dBc1q9dZwdhS110pOvDOiYA
JjSA9v2Srn1mFqfRdq+RHTuEEJCbXU4WV9qLT1PLiw4qBwchsAwgdZCIINPOJGnhxdBY8mwX3P2y
gErmLaMO8jIwEb7nE+fXuCSX/hFuRry3SDJnzlUgkxAVSydYoFoV2JTTmEvKjg0Ka9oL1/+GD5Gd
NIs+p2ui1RCoTxgZOWsT2SCSK30pIam+Wxc2/TBDZXNaK6w8+6mi9WVVk7Y2PWYiZu98BoQfkoXd
HLRWXxdKMHGj8bca1zwXUGYC8yzQMIQUAE3ZZ+eqqVL8ODAybIa3oesopt940zMigx8JNVsX9rcZ
WPLVLgmscXNeRpX7Bw1f5iDfXM0GDoEarNcbAO7aXSv9t0x2wYNpmNjJs+Zu8JrhKP2mvIw+Yx0a
5kRwiU+P6M7VvMRASeYDtLwgm2pBLnfpxBpRZrLe9wgQicbWxIOrqfU4gdcEksN/FWAfPZG+jVPc
34HTJiNgj1AE4k2COSzBJCMH0zt2amkQdDogDQ16sj61sF3SBTZ69TFcLehBwRXOX4TGrhCQhb0z
nZOHsBkGnKXvq5sxD7A1tCMTAMSpq9QmGZLI1yKcBtdG2jXew9DUiUdIsLN6/rQv4RjWwoRypPC+
xc4ypYEQsFnsSm6VY0S3SwlpqicfGg0hGdZU+xrU8CBjPGVjLPXcceI8Qonu+AGaLNJVbG24aXtO
mXoLD52U6nwlMXEjOb3yd6gKbPfF4p5cRzj9ykYxCorYOpcDdgSGalWJhUVgw2mGS7kuMbJu2u6H
Y3wFyjpby7l1yLWWGKuBxjvcJjshMTJ6oK67JNDAqyNN6MYuLKOWtISyXwdcWIhGxFJGyblysyPx
uZidU5tsiBFP5ZAfmzoA6AnjlJeH0KIVJA64wxCwqohhz4wZLUQu9qphlOlwBi4mUs8MHACrJNe0
vQcqM/DlbTwYewoufadJUEO1Lo8DLjB/JqfeTtecPuaDYyUnTYOixhkADnMU7UEQ3pCKfQ/3+LNy
64x8JGh3XV2dmCRNpuscWkaTsoruUamnoaGjNOkDPrWoRRitRLMvaA2HUaqxHAbiqW31fm2kLo3H
fGTLLBdyjoXDCTsgTs+9Pvh0Cx34cUZMJgAoQuq/BhVwcK8w0mzSfvg0ggI6rmtbGHTyOd8FTfVc
1l0QNt7grEwGUwFKSs+8SDulXZo2AXz4+CtoxteWMe4Ad5bqJXruJ8wDsas/Djpoh16pBYSppp0B
s0PLaOKZy9JNNufzlF0Jh2KQSvOBhgDau6C70NPHZ9AZaNTm4l7RRDn1xmM8JyWJIyMNeeMJdEqz
SReat2YYtDAJUocD5z/HNn7SblYXCvd8XQ3w60ZoxIU+HVrN3qdV/ZxE6tvFoCASDeA35vbJpr05
KsBFef4xjAaZcjrZxZZek8oWQVsW2CpSdAwEkmFmz2rv4LUO0lzBcEVD+xfb97Nkll0ylwpgjzDQ
YRkA1PGurJ/IB52Rxo9ZWr0GHVeiyPWLOS/ZnXyK1DDVg+NLJpso+VdKi38I+rqMW2MypwMBQEGI
VvmpKYx8T3s4gbrhhyXChy3kj20kUcXpQH7DEmY/ZoIDTIc5xBr7Xhv5PSPkjZd6ztpXPGGGdDBT
lP5dMxB/RcTGTTUxE1XeBCOThYBvq02VavgEUWttSXpBucp5CGIgS4K3IHnQFJkW83Txe2pIcLS8
5dw+IGgc4rCUiP3HgBC0uqDy5k2wXRRbehjWmsixZ22kh6dlEiQWAyQ1uP3RZrRF7hSUcGfZmVKZ
4lTL7jCtkjqooquss4OqJXUvMuKG5yXvRhD+hgwWVHKEINXeUetWCWPdOd5AFmx2yHk/C/CH21K7
8UobO1k8GQR6IKiUwa2VkaVtT066aRh3sCJYRKQ62ioxZbxF5U+oU8wiMeVjONEgGx09wynGzFs2
zbifE2o+zh9zz4PqQihHXnxCvXfunSTfBAUzaAuhdGOS2Em46lmV5zrV+k1csG+4LiiAtl2G/dNt
r4lvGHWAApCr29p9ZQ7vJKFr4cB+SlxS/UeJ06ZkAgxEp7WxrDdJdbOIDGPW0NGHwObm7kvuxp9B
h3Aqqr0PdIlwwm1GcHliBKuW8yundqZ7nMfSfCZUmcVhpp7Wxu4GrdqitsZqni03q8f5qQoIODCY
Hw8AUcplrjo5bRwWQ3AmzbbbayrHsTu/ob2D/gPSj75AjAGyj8M2UvIUJ/kZWSQhZ1bdb4cqeKVQ
cfcqSsmwNF8jJs4ZJWFY24QxKcXeScDThHJZ6VCge4c7cCqIcdNozaXUOqpgy7U5AeH+/sLGja1V
QzAWsABxVo1Qh7P/2eprLkQcYi4DfRDBD+REAnlQwhZauvl5Yd7ZQYPWhXb6DoTMBnsLgyhGL6t2
7OJVI+KrI1V2yTgVJs4Eh1/Nr3Lpj9kD+QkFGvWF7sJzThL8vqvc23oaz3AGjLWGkCH1PWbn1oIv
iNCZwzFj/q1tMbVyBHQYMln4LIk5gu8lIBvoxKY3uN3xWOXYHOW0SzCrTnI794TGtEuQU2lOCWHl
FWExtDaBHvmQ2s4Kxf1K9j2UKgDnmxbKbOUuDJX6Uc7AVsxO/G6c5gVn+yFz6ZY0WaKtYUtvhVI6
QsjpZbRYv3zbOkAO+kyAdgYp4jfsrcIZoX0SyJjRlrvlrnvqe/e7xRq1oRG5HR0A6cKQtHV801hX
IzsfB/1YR5udOfADrVhxohZ+irQBzhPn3Sf0f/ArnWXE4wUbW5PiIK134MN3JcVOGFfRx2vgOsBk
iqS+UTjSygUAXmXpUSBBQkFxb9b+U5qr12RA7Ijrzlk11YiGwaGvmDnO1bBGWk/aMjqnF1CXHGtz
GiJrTXoInkYn3o0OEkczq50dGTGPPHiUtgQtVBECkyyVF8s6uUtcgqP15k7FM0tovrEEscGKMRws
XB+lQ9/uylnc0zTF/oO04Y9CHT0fxYcDokIYGtW4acYnNSlnHY9EEZjteKNLpz/QkYpUPYRTQqHp
mesBwvWW1uI5yTlujAwMvZRGUUMjd5/IDqmoZr1R+c4nUb23Yik352LY2vl9XNKJytQ9CW0+t5uD
VkP/wIj8jQn5RaZ0Wzivo1ia0pceuOA+9oY9cQvxOvJn90jDcdVZzV5Xhrgl1y00fMXxy67u4phj
+IgZdgMN1t1KU1abdJi8jeF4J/5t95HZq/1c47QMEjKyhuI6LcB8O9E0UJxoTBAc7WKMLqvEYolv
4+FTFNSHHRFeMsbmaNmus6gGjr6Ncg9+KwNkfZM2WhUOjvo2oW/VCS04UvEmYB7U9nOLmpYIueww
EAuE42LT2DjAhT8GPK90AQMU0xb25YGZ0Xr8LTVO3T14YYvngxNXsGlHyW2pMTprjy0UEe5jAgF8
vXoWTC3ZkAZ3uzAwWHIWYaNIYRR+OoivH/0chIVjP7VFK/eW7vzOddzxDh5/ZWBEJAfvQBy5Fce0
fJLomdRRZkg4ztGYHbK+MdeZBl7K8I3pQP+RLCV1cG3OuRHkkq03QXhvAS9rfuDuhR4wrKZRmeno
idwW7Zsm0OiVzIkwLUUhpoCnxNPfAul9Kd0/N7V1Z8zjhytykPrY4jgUGj+GSVEHw4AJr43lp75V
HtDSqoOgplU4Piqe0CEDU1jjCwSCfGzZqkIXzMRKZycockF/LU+jHZCi10S3r3ELE05XcTgwGnJ6
8BxGBPyIhrG/NVosltGFOFlGIDaC+FZvznHqvVsgumGwOBcyoL7xtd0Qan2vMwsOq4npnj+ap567
hHHKXK4mQY904mxq11j87YapFVZrEoUPkOHSVRlQ5SC28myGwKVJBVe0I/0jislAa6I9uUvAjKOP
xieJyJvUDzKieotmba0P7cE085I0sr5aJcrhBWLW3fVxlV3ixPicJA+pU84ficG0MhLdwZgY7xq0
0vG3TwMGF/7rzx+SuuaIFAgVfcEqhkZdFwoiDEJIT+00XWCcZhi1GbwgnOjVnGV6oafg7/yKNplR
MR0nNmxai7pWu0ibLkPFqklCibdPG/3TYFva6SVEiLZtLoi8M1K1TSv0xoZRYUwz0O2lvwSG2fu4
chH8DqwgSQlvn70AX9aUXNBG3znEKaN9gI1X+35YzPi7HKXKHarUj9zVrV2JwtXEM5n0XNWp83YM
vD+MAJlQ5o8kEbjAmJx6+jZ6CbSmsL4zJS4cQU8a+tCV12TqRIxFfRgt+aI1s3HUbbYX1EdPiCeD
NT1h2J1Jk97mWF/qDmSIo6bpqr2VthVvNH0y9yrl6p1suI+bThJbnHbVOeXzCut6lts6kBBzMFsl
srjNxC6xgFwGFUdDw7S1rRM4B71Lr4HWE7uxmKJAQHDamMvfScarLUq1Ltwh3zbFBS/5VWV+tKnM
F6ecIATG1W0cILNwLBimQ2l+S9EY68QnsdziqdP6wNnUHWtHYwpjlRvTjnBD38KcCuAGXwsd27qO
303P/maCCFtHUkpXWrarE65bsBACDAvlnWkad6ZDBqc0XVI2ui9ovfN2wj81jogITL2+kjGiOMIj
2ZyU9gnCI2W4k8EKrc3spnKQC8Gz2TLoJARN6Nqa603xQYge4yuDEbabJjfg2pB1A3qfM8zYQw/w
Y3DpQ+OTBFmgx/u8S2+b3ntoq2jBDoEl8Zn9pE0ZFp3x5qsaei5AK0wr/oohm9wFZUJgQcxN1081
LUKZ7ds6MS84gNPBcS9L0AFkOndvWVRCuTxMfnSjF4XDXcfjp+sZ+BPfvjjImanzkFMc6D+BvvRm
OPUITNdo6a5tz/xu+chg8c8kbnNUQioA/jFTt5gp55LmNEVkSwvMDoiGY6zYZRusGIyp/2S1Ri+y
Mfb5VL9mDD1mRDOoXMXWaeCCjDbzfeQPKzr7NJU1Thuq8A8e7Gi3RBjljON26PT5Qrt+8Vf01RPC
5PcmtQ4pePyrbVvnuile0Uol64hmMOJZgjhrzsRbB6GbqV77ufP3eN2ADmYIlEtFuRkT9mxqV6Ks
9LuJYiVwnCrEQPdpmTnkQIAbRwiL9hptET6HxLjATvk93OpWm26ZXPLoYF8AQ6mjeAPwAuwIjhoX
DasGYn4etNohgLpxd440kbIxmWfLevAtG9e7sXEDLKeRIRBsznm2c5rGCwEEomAqSsb2Y+2dzUX3
bw021LchKriH0p8RFAEHAJuwuCKdiH4iHRQnOvp1S6Nvx8C4a4J9STADJzft0LkJGZ0Xd1Ghc1nM
Tv2RS4PJCUB7OIU4trHNBibVqSmNRbWXr40E5oPednt4u2oDh46UjQzErmmBQfVr9zoAUGuRJ+8J
ekNbRAQKJnpOZCQrkO/GClumDQuC1YfKtRIOfNYabdS35WJlYIzS7FyL8LLRfTfTVoYzMJKNWRu3
dKyCbRqOHUYnAszBebkVEGUUxJBrbvqOUWpMpN8GM8MbwnT+Z1NPlO7CzmS99mtJfItSFs2jHVg8
cFnsb3utiCiIu2kf8+nuGkZMpZp3XVJEOwJr90kfoURy53qD9GGPjeOBfurEAQxEOQ4EnAAjpweG
G6uxYzzLM3tP6qYkYICGxehml8bPzXVLFDJNB/ph5KA6YWxbOAZq9kGb5jxOpXdsqDDpZfmeINCk
cgpHpuv0I367bgrJb3QfdL3/UQ5H5FKhttKu9Dphu1XJMxwWatbCe53gFW7mZczp5TWlMrVIaFU4
8mfGojudJAqCpk+cvopDMLo3SwQBlY0LH83f6lNgHiPM2iurKm+pgQhUwQG21nv5YdZ42xuPKM7R
HI9GMb6YZ/AYww58NEO+HOm27QGPD9RZ4E7bApnQcDOQaVoJAu0Q41iggNcz6kzKf3hL81xcdceO
dtNal2666RXFM5gT7zjOuNVIlg4z51uB3wCugT9GjxC4MGdey3Y8ei1tb8dxPfqTOtJi3Ba4EjQr
zh4LYT5O2OGJj88PWh7xCJn6Vz5ZCJ33qpvOGVEJ6yJb5IUBjSoJoMxy6ZFU2CT6Cg6a0NUPaS2k
mzA6iCldaDfMIywIfdyKnscyNsyV4MSqFZzSZ0NoG08bEROwmBg5HlQrHOzsPAueduTnbDTV/GyQ
E1qMOfBuazw2OUuFZ9rPrG/xOmn1rVdEwDKLh5rZKizrBlF0YwPDZB2fAvE6wr/c5PE5MNyvQAcP
aJfTxnGGCwf+mlQcbs958DYyKJ9Nh/w8X9OZCJg025MOhl5DrKBttps4QFHHwndtmgCxPFy4kkZB
nhIphd2Cw5nvXPqBd1d1NK3qrmECW9yOEf4bjjTAeQBG9Rkpy2651WnsoODTCazYgvcgihYKTYdq
o4kzBMM+AsomZXMfFq2tS6Vvad9OraUg0vtvCsbN1OENn2jWb+D9783j8j6FMCHhiGcLZugqWPDv
MkGvnDcvKCk5W5fpl4liyWjLL3wNIWyBmDSX5KZvI2czg2ZpjPmmHRrnwMB5HskzI1DYnAh+x6Fw
KDHPWqhFwqTmitDyfABeaWzTEf6IH7cXpVlfFkhi2C7iyxAAF1K3eF2kqoFt8zS2Dm1/ZJWmPaIX
aHqCziLcFAG4yTB2aBCkZB3DO2fRSXLd3XQDqh/NEJ9FxvRljDyNBZWx3BhwQoI/xVnLC/Dpl+jf
fv31b//493/7Uv8z/inBZE9xWbT/+He+/iqrqUnjpPvfvvzHOf1C+lL+7v782H/9tX/9oX88lpJ/
/p9/5f/6i5aX81+/l//9P1/e5qP7+JcvtkXHinbf/zTT9QeSfPfnNfBGlr/5//vNv37+/JbHqfr5
+6+vsi+65bfFaVn8+ue3Dt9//2UHfy7Uf1yn5df/83u3H5IfW/NnU/6fP/Hz0XZ//2W4fzMC0zAC
YHqWzzDR/PXX+LN8x/+bHeiuoRumiSvAdW3j118A9LuEH7L+pnt0rLHCuEwhDdf/9Vdb9n++9TfX
MR07CHxT9/TANINf//nG/+UT/O9P9K+CwPOSJKH2779cI/B+/VX9x0e9vDXPMgzTM0DHQKEMCOey
LL7/9XEFJMPfN/6HnrhC1RNh27F/1qo6lLUjti3p1Gy69DOjAlUNB4hZklyf9o9wKEPgDltRmtvc
BhoRJfanEfufRl2e4HBsom6OSJdh2mFXsl4nuTgw1ljZZpNvxSK4qC37BxbdY1+mGs9LYq/Ao61d
jojc/inUGxu/ZTWIB+yQ87FrkfURrrwbk/pVt3OqDTeQ6zZ+kKYv1oIxxSxtLMoWQVAQn0HS5SEH
2Dcay5QIXnTDprFPKvtQjdXVcBz64Lakr6/99Fr5GAxZvlelt9F1ZLDRjJovRr0xp9N7lddvALaA
qOY6A0ConnZPKJznAzdTPXptm2DjWb7WUUFucDlusorYx4EheKQv0UqWYgBeFHtEEhVNR4ZB4IPp
lrpHIQMWc5JVcrWOmOSvoQ7Bd2KVSb1XADlEYVS2Gabko6mB5KSZLlQBC0n4BhYJJ1/bNVUXMu7I
nD5whyGHxiA5EEMrl0WnQuWfYeU3CDM9JGMZpmZ/iV1clIZjyY0JL1qU3cPsyTu7HSgeyyxeNy65
mGBldMO4Y0n+GYsK6a6IwubJqsvHAhIcUH08sJ8BOVbYw7NHkXpf6Tg9jj52h6Z71uwp3QUVzd/R
i3edDipWjbDXjfJVjUjg+wy31UxLIBIg4e0Y60JW75LEfPE4HG+NpYsIiVkPK8okzxweaWSkN6au
h5lBVNlEiJeRU+xI3LtDE8R38OghSab3km3oHuXLxusYKxDk8R3P2Mo1Cc1S0z6YMxkIMohm5kpx
JEcEVSPzctO3Lv3ziWifve29pNKN11pjlcDSdXCKELXoyJIa9lurECYgV1gchFjh4RFYk8kGUkUr
aPITYAKlipdkYXCLkbdPhtqqSv6Im7ujROCxprd0i9iT43fk0xpLzLCsCWVGvX4oFR5gK9Ox4JlQ
zU2Akr3PnCsmqcGkb7TJCChbaHTsxWdO6N9Zbaz9RI68JqZ8Ar9RIK8+qZ+DLD6qqjhQJJ0oYorG
3zKHPCwWtaBsnsAMUWbQsuvc5rPqupPsy8Wqu68s62pjn16VR5T86DLB/pPnukxsUUQQjdXllCQO
YW/bqNUdBH+hy7BsZeVLrxrVfl5DFPPoyDkMXSLtUmO9p7XCCcoiLoqWkL1rm55rQtWbTgb5NFp2
P7lYQuwG3QXiDETzOd1hbxCMa2nBNlL7LO3syY3gzBgEWgVOxFkP2ZpFTxHJ5J05x9d2Aq3u4WQK
cO5NDm4Oy4aK53m3CIYflBelK4gjx84h7yGi27zm8+Jzz2+8DBnTiPFp0PRdn6cBXFFJRBVfJe0Y
7BSZkuXwSPzYvYdW/+p4Yp9Jy0XIivgPFDr3X95ueILMg5nnoYbcXpXNuCnyx1LFO5C6qGNrnMUW
Ux4gTQQv0jon9iv1zJ/KmlG2ZxymxhpBH7MTFlDeo51m1HvFsF9EiAPFNkBbig25ZPm9+W15Z4ze
uct6/dqSxUFgaf4Fl+fOrJxiI3XLP9Jz47zecXaM/JZT10tvsE5V3XjyK4bVduyd8VOuq3K4aObU
/zZgULo8xceg4jsOLSIpSDFp5BmFpQmXTV9Y7vjLB1o6mxEgNSNTL+Z4RxSGl0zsAnFjPhhWT1mm
ad1HZ49HYZjlDepXQBq0zPNHo/ac167lulkxUiWjT0oSdr0TXgyitiv7nrNiA0YNQW2ujmXdnGI4
RieVRUD9DS89ukF71a1kCsvSQNBlMHi2qpqMZxL5Uo0+uLHYiRXjp4NX2Nhjcrs/l7ItiGqahvui
fVCL2ycoeYL9IHUOjs4BXHojEQ2zuBgRT1Fa0cMwps56F7N4zgfTQP9nwkux9Ftt+oqyr4Q51pvV
1E9OAk5hRBSz8TNOe27Lk71wOpqq/rSFADeY9+5FEE0DzzzO70QWPNc7I3EkhvbE3Ruj/yQ991nX
qneXvWzr6g2BIJW/EUx5wszu5B26XS7eQFpW4c8YlWLLuOhG8a1p/fPUuv5G94FpWBNySMAEmQ01
Q83JtquXOwefDgbS+hVnPlGMhJZCVLa3sr0aPodx+qDKDuxVWy6GmFGdGxN8TVBxIvLoze2aYCf6
4BGS4kpr7WuuEA3ZC5xNa9yXOjmjOxc9K2jvt89E4G662PvxZnQgLhG6AguaJjgNtDay5WWTy7B3
K2pezxz3DrJXZNoMlLKUPUzGV4w7oZMZ3wLlHz/w266MqxPMCaAi9/eUyCsDRoYeUj0VwyJHT393
Pn1jtcTdkyFxM/LIRW1EzmpxoP1tYT3F6SXT4cEXrIl1ay3snD0i4otd5KGhtC8IgjO8DvnEkfm7
C95BHj+lMyGOylU3RB79zmOfFsBeb75z5b81WvpKr7yLDpGsr/Cs9i4yXJ2orJXEP3ao13UArIie
qSO3wEV5im7KHu07CPSrqRWIDMF40EPRPvMKI6EmZ6SlcXkPkIP2M8xuBqlgnufi0jXupiywPVIc
XYWVXkUsvpA4b8oI+UREF5SZylkRieZ6d55PfyIXtD3SjPnhlRPiEWTyZ4dtkwY5MlHpfno0YIQ2
PtADYtUmRlhn4p5mYPm8AWBaEZzbFtI96Suc71/HSMAHbr9cf2BnLWEyjoOLnhKzXM1F5+jCwW/s
sL5FYJ9YmVeA+X/DGaVz67OYslqATBbtccgAb2JlYYcIRmyuaDHbhDNghEG6sS7DVIAU5Ra0ku5U
A0LCDP6Bgo+uSbP466EUakiHAbhXX7UOLXCM1LxIZ47MKTEukFRKFY+QuQO12kVkrFb2yPSYr0TL
5LQKSGDvSM0GAUKj2jHyzwxECWQua3qwoecw/Xl3u+rJL/tyg5OYctW4FqAedIDou/oedIW2mwTN
pQCqjcO2HPpVexQqeSLRNNvREFj7QfuMui1ZpwnolzQ55nP04xMxjZ6kfZUa+VmL9i32h7PrE4WJ
TgOpnFcjHkI5PM0OeAfUL9QZzkfJXraxrShm1cD4yuth6AwepY4yvHPODiIAmpYJ7b+PfYpMjL2z
6Cq1Ud0WfRsil4YPXFkUWOULQ/LXpmZvj2EQOA0DyiGRTxaCdhcrpuG7HzD8Drpb4t8H87EiYmVc
9fGLq+zVKGv+MFwG67wnE55xQfqcgts6WfcAGV95NLemFEiLImglIypSo3MGpIqEjyKMCGUsLzkA
7HWS+e+je2sMr7EV3VQBNezItQy9rHjKteBTh0cOU3ICHlzuEbTrNHtYlfkwjM+u1r5sVEvk2CAQ
lS4dpIpxS03+RLx1ivGDwVNB5otkI/YfDUe8aJn70WdNj6JL/0RXepdDMiF+ThShe9NOLvnMGjZx
fSGlw9Re012/5sh4dgUSsFWqaXdNFnk3GIfw4bnzW4/LDBbTuO686Q7DTU4A1B8q66kZwLm1lf6w
gGLpLSLS9uqLqzF9HmNuasACRRWN68pGzGVb6XgycJ0j1KVktCtGkUQPrmvp3w1y2feLg5U4ABEa
OlcLAo1+6FfHNVoHo0VHTj+qHEHX7C+LevVZGZncdcq6H3uDyDs+vEGl7OGk6CxhmvSZLAfZBKLq
Mqb2bmpmXTkR7QuKYKBLqakKoYxJv1cvKOJRjM6+3FG7MbHX78tuTvGDFe8ZbmMC1acIURTHBiUP
wiB2b0SqiQawRApPITXquNZcDKNzSaHhiz7UOP1uULqIjWj0aqeV1MFph/0kIKuJuAjvJ890+2Qt
U3ULfDxTWe6hPCnDztO/Bi/qLtqMu7NR4Sj8RxF1pNG4PYIlzNKZJ/pjw8BKxNZlKqAWkBQFBqZC
nqOku+3Aaq6zGAtuPHoAgb1L6ljjNu1QZulFlJ9EzKDdS5BLpqzNEt2GhQSRq5aSbNJdpoGak0Qz
DJuLZNngRaKuZ0orxc/cajdJTsQHro5s4SK1O3PRPMfGa0RhubiR0m3B9IKjDz8Cd33CpXmCDoDD
kPFHFWN2bqpb9Tg08bAbgbSuCcHR8LWy0s3DEIrUEbTnSZjKE8JghIJdl/tYOLQOZXX5bmosIMVI
8JF26TqlvSQDutagv3cD/2FqpufZ5APyYpqL2kW4+Id7ZzjVOdFCbuTe1Ehh28z0MOUuApKqwlrW
vUaifXeUb2+m9gaKZX/X6hy0CroAuAnwIZd+v48loMa2O9Sokq9MUoprv6ABHM43qN9ACxiBccxc
cLwgAZC+xSBoag4GGEeKu8XL7CbvqSZLAJ15ExYAya2uvCAFh3hrgIIirO61mMOZlF0K5Grfs9lg
ZjODDQnRxE6SqcK9mJn1pskkV7wDk1J7YEn0Nnm2KrAShYN8zNOte93HD8G7jiSn/omYGwrFog+p
Hx7AT3CTFQVT+2VcXUZ4EWYmXA8RI7BjkIobmwC/UozyycPWQ19B47PO5FMv9g1qzLUwSforLbgs
edL0B6zEeZin+g09+hZnu7luNLBL2chRDKzsITDGx86KsXY76QN9o2CDUVWsSxRAKKdmNBzi3UGM
jKMt5e4ccESYbFtSJncs17TkoPOimglHLXa3vr2oYOBWV6YD8f6apvW1npPu3IjxOrXTs7GMHSxi
0hcZ7L3y5XONa2xb4E2A0YsanLErnekJGx2D1JdBqxYsTNDikAMm2xtsG3O67LrTviFrSqj2MjlZ
fKqWYWFKDlLZxM6ZCBmOp+VdYNVPVcfmJP0lwRfERpGDFBzm6A0C6doYomeRCGYgvdi6iXFXAm7e
68iRCh+FcuSI98osL0nnrnPT30WldtvRAtu3s7UoudjzScndRWqYLrYHIRvwHqvNA62UCMlqBmWl
wqstQPGk1AI7jUXPDqTOHreJPC507wKeqnIebu4b1+VO8Io7KnSGzDhbOB1alxZPY2ZPr2YjyLpu
z7XvoHR0rJMRRfopprurMHAjcYHBgA7a1hZjXD1uUi4Q0Z53QWt7W0+IAId+DUZ1QOC8PDR186WY
Bd9mefwdWD8t4TWjqA7Ka6s9Oh52sdg8DgBnLXQlyLa8IlSvI5KEbdk41alb5i+V9zvP4n4zOH3A
K2bXVAjMc2nc9UzBVvXR70DNjtSFm6V61Qw+Wbt+Lvk8qqy5j93lxWKXOTUSJwM1W2sOp2kab5IB
JS9BmUy+83qjq7fRri9Yrsl8RzhpWuqiQ7dzRyQPGq1zelhD6PkNBQ1GnAmHRTO1H56IHfbd8l3Q
KOE4Rfht3OEJyVW/K0eqAuaxJ6MgmSDS7c+h6o/tDGi+zr4ZeV+7heNcJPox7/KwbfDll4hY2T+K
DxMYjZ6cWie/Q1iyz03W4YijiMF8K+RJ5fvgWnZgvADz/ngKTYYTvDcj93yfY3AyhwaIq38zZ5Si
ZDA9tRqJJCZySCjWlAv6Xedx6BQ9CNjI2gxddwQd5R2hZ6QXsOnu1qqwbgc2GFyahYjz2RIRZG0Z
Wqm14/aYj33zaJIWT+izOpiumPdlUOGhQw0wxfsyzr0nfOQEuHou/RdN3AxpJ8+5k2JGKyzjfraf
5hn5NJvNuk/rd0HyNsCkBoiSVd7CfvqpavMuFZqzpuHpbPv+C+lTto1NljsCTvRTi4iJAdlGm0v9
PiYO5RjViAx0mKfEJHR4jWvPhO6GpxR1MYOw4BQ16fAk0qzfIxJmUQksK1SNNm/nEb+Iylh+YqP8
qGSJiEOH7MM+XuLVMg6iTNFrtgxtB0+ts6r/Xxydx3LjSBZFvwgR8AlsSYKeEuVV2iBKrVImvE24
r5+D2XTETFRXSySQ+cy95z5xd3pnYZvxg5+ROmI1y2Mu+h2pVAoalj61dmGdpq7922j4DIblSQTT
KxHdpiHzFqLzyEZT7I7vc1FECNwqsH+8vg02rw1FHOWKLHc5SvpGzUCJMKYCecFPXDLbLMbk2/eW
zwkX/J6t4AUQF35PkfwGbXhzUtzfqMAQyySfIYLGKDaM+khC0UPhCnFYwDgwjKGQLHOPZI74Xz24
VWRBxuCK4F3UGasyBMFo5JpoRjqH4RjNS1aAChgcNm8SBTBH0DNEVtpyiTZyDuzvwupKRqVbYTAm
rGKSRuXkHKcS4SP1elqQ5iHSBuT6cilyJKGFSZqbWTdflX/PoSamtiFgsHeP1RIGYPxBojvMNDYx
1g4I9MNGSUQgbDBBI/mMX7u5RVFacP4NmKDKmR9ResEL3eFNsp5HXsFHyW4S9NyYPPgx3jMrieSC
6iJMm1M31o9BuV+NPJsyjHeeU/+0Znm0mB6lzbItMhif5fRZjdWJIES6fs1X2+BEbwRNTWTQRBhr
VggpjH5rn/DzEpbE0ilKausjnJGUN/kPIoTl7GBhlNaqcoMhV5geli1M0GMSw9CPrRePOgqu8cgb
jaJS6ILZQWURp5z0eyP2SeXNuqd5IfVCuJP7xMKc+kVvsRbox8KgIcxj6nb+a8t1heIywjIO4Xw1
FdKfzl0jS5qnGaLcIVDVzUyKM9mCDLoyBEuWV/MOVOqtq+L4T+mx1NQu7VrRIIPRxM+6DCLAh36l
JMnsUwexbtvBPJ56pjAMb8wAyMg0kUNAzmCXYTQx07egZCtNYHbzhInkwhmHvzMYjolsHjOiztAA
9a9miX5rlPyvcfbfZ4+k3NjyK0YAGF6FItQcDaEufp2m706pvAqr/ORL0p0bbyVtx6FKJJLQEUO6
d8/5l9Km8g94QWnSNN6niuKE0vQE3nbY4WxKMBDuO5NizJ6QDnTNk6do12T2bLDK2Tamd7H89tFX
y9bhpF0a94h9Vu4ygxTRVcoCqpDnFk/xjsZ/h7/r2nvucMDNiQbu4rflD6MpegRX7GfSaBgqhgn0
NBSQDT2+cjGrxSFosbwov9jYjvCSqTdW+oYKpz7yHN/dkV31hY8YqfaKonJC/J2it6eodiy+8mIo
kI1i25FDseeTfXCZze10Pdw82fzRMzx6I6y/SwfDBZT/r9pjJMF2WEfuQhyDQj4X8qJQ/8fnMeUc
08x4a9to/wvtJRqM5hn/AGTwsmf7E7pUjOjWWs/4oTfCbL4Me2vgDvWoR/dquKc2lb8xZM6LQBqb
+OyA0fys1Dv9qt1uh4HtJx0LrMvzwqQPWm9VHNOBQt4LzAFEifRf/CJ/col38lWen3A8o0iPc8zB
qISQ0aF/mWYcsL5XwA8IWL6ZxocYrYkCv7mknvxBH8vn3140qalIFdMdsfMou91iOHhO3L4XQ/5g
1J15yR2ewmFiZIAKhmgW0e1Kh0hu1Q1POinLE1DQJwiPAU0gRUQgMQK3jUHOcvfBo8MMvQXplCY9
PuEKpoJ0MkHOMddqzIjROOa1R6rSQpPTsjiiXKdp7bPp3xBLgp2U+QauvtPFea6DFCu0lTAKhns0
h+ODJd5mjsZMjE9BCVLYWUPz7KbggsoY5nahzCLMQmt8AsGiZTMffJZ6oSmGczuYr6Od5dukhVIf
h8VLrB25V/xslArO3leY5ZuqFteZTHvT4BmfpHro5/bBxU519bz4nXYSf06DZMyD8MTv5iJVIMSv
Hp8YT9f8HQiYdRlMFztn5BhjKHWxXGxC3vZNN69XWs+sdGjWHsn8aS24CkM9wIgwAwCrYEFm4gKo
U38K7BQH3Cn/0BReiN0For96jquKYQ+hzBiuJYb+pL3lfacjoYn0AS7RuUgufCI3mZgQPgSzb2en
vOA9Fh/g/dahnCgOMX0BFNFYY4MAlRlUx6LjMMuW6S2eOR0mYyASMO2GYzMPHc12TgTZe26n/cbk
/SMYxf3wA/YjSYrqQNhOfvi1xzUpgrT7rR9iHNZHOxOMw/GAQ+y/O+S5YJoyEJw3TF4W9yvRzBAc
5SKCwuEglphsFwGZ0ATiYTpLdyH28I+o2HB1rjoHnGZT5cJZ4QgwrchZzf8D4/Nji2Hcg82VqUwR
8g39zJh9i18dmqlgmbugsyRrmjkVNgyxc0uadtNLnF2w1DeMCgflF3+mLifTBH1GX3IVBpgzMCEn
qFnUH2ilBoVZk+8bY+CXYUpp9vnwJGymjWXN1DXLYaPlXkuZkFYfU1xXO3Be0WAFAPXC+wR89OjP
ySUWy4NCEgz0WRA8TzkCkASaYWnQ0NjVupcLoFY1/pBAsDauyEPyXanX/Mh9j3XpRUAWHgildeIp
B6rBJ+KB/B9dHfUdxTk+ifKCvOkwVDFTiCS9BQImS6L6IhJmApTFZaoR2NMHkRDVCdCX2nUVibwI
RGwgn5tF5Mx42SQpiQWdvOR9AQIJQkTP3rL9rZLhi7gxPo0RCk3ZWMkNdDZyS3uvBAyvrig5U1s0
5m4w/SRmdu975FpG7TCui8VFTlyReQrrxjNe5iIk/GXdurc8yUe6oQMhHfiREejHBqNub+Ub0Pqi
gka9BzCCYiAwCGZfpuDqPTCjeMrFQk7TYFx9H4KO8LE0Vah20IWfCq3k2n6fZDhcqZS6I90ebu7Y
+Bxc9wHQWAEcYUmi2QB0uixMJnFeQjhA5z9NJOKMhf8K8/RFLfRRBsU7nzF+YYUZrqzeGObmwLOZ
HzVwloPhlJgOtiF7mjZLVrxzywj+Wxrdv2a4aU7lDzKmca/i+sKiAfr9FKht3fgVOfTnIvNCvld3
H6DuiCzmWUspTTikNvm6ZKNvmC0AjtRBcQza4eD3f1KiIgs7HlCKnQRRb4c68QEfI7lNs/6S4UlA
AgguJ+xQ4EFcvQ/dggW81iwCLHVqRgsQWUJvVhQteaXze7pG+Cw9FvqqIqkLQEKyY31Osi/kHbwP
y27UuDoszJaTPA72WnHry+CloG7wAx3nkKjFcI9FqToNiSBugLoT1Te6RRW+D23+zy9KY2+5NcwJ
UZ5NppkICU1O7uqStVzVzA4/U/1SVIt3rOeGLayExc/tglG3Pqkat0XNuh8ipyeYd5F84259g/A1
p2B8mNfQl8mXDA4mkzm+WRVHg82igbXXn7G2iiPjUrSgBpIRNd4Nb+SrUy1txVfsihcSyo+ul5yS
4bGyqFLKZF/XemfN7Vl39plJ+s4IziRf4Ofkr5+HkWeCUrGo7z4GBJes0DDc+8WZ3Zqoxhk9M2IM
DCj1yOaTsc9OOcYnur91rADlqQy+K6c6oRJ9Zu+MJyMZofW7n8rnaZFU0lr6t2b2uFP0f8W4fFfU
a0yy3FcNUzxyZPE7FfleA55Yp6ydFg9u/dPEQUJvNJ5DoOQbRj0fTDdx4WLSJ5+KxiB/iEUdsKhc
LuxeeN+pNPLhczARhw/50/rFdJw9zP7/UtU8oRs5aaBq69oyKRZe6wIgpArvDOMJBfEGWH1cWjhM
2ma+oz7VKJRJg9bTu2U9tyvd+h1lRsOiu3I46tXenG6eGp59IhaSXlzLZHx2ghO6D9ADVfdMsRcp
pYkBCetnrq3fZOwh5fX2S9x/VzLcKhNc8CuTCBK61VJtu8R9yJoLMv2HgENsxbKpA1utbFuyA6UR
UK/MZ1DIY4DEtrnj3GY8kccvxF8Dw63ncaMgY9Jb6W8aoQHYbBixILiXtX3qpvTbI5idjttD4Rm/
VHN/QAKanGDkQQaOqUCyl7nhHDO8GNf3SM2jGCQYbdNEGgPtuof8CpyEubTA8c0GxVF0oIF/ghEY
YSpm1olnHO7hxhDef+PsPbeYhCLQ/Bw3tJz7lry2xOPABwphQ+smI764r6jTJSNrFm/gpyqW98Qz
jgr0WGJa565jyA7Nw9tZDnu0ecWEZZm3b5JARzZ4T7M1T9SzfJs6/+Iv/qpm9xPtBZV1/+CI/m7O
zLiJE3+YYbSZdvJN7ipQ8sfBGeadLQg3sjSJ9+Mvs7VXXj4Wb9rdDoDbNcx4oyDFiGeMkGxOZKaN
8W+ngIwhgLw0c/Co/OQZpOJXgAGRapA3QmXgGxZF6RVkv4lrntr8WYE84fAvvnqkI/mg/jRB/thK
Zztof28ZCj06DBEiJxQXHfW0Z3HRkN2KYpjeg9kkCxH+X/QMPbxps0YiXKVsvmTtXe3AoxRzRzLV
XDTBQBTWT8QVK2L6b1csYN8LCB4+Gnc52Dc9IEXoQwfRDO+kCZfEyIunnBOerZzJTWD/+NQca9aa
9J1D3CBwZUKAXyuPWa/Sj1FjRTaTvK3Zhm1khFwkKHDB/ej5rcvVq1UxAi9twXLVga3QcrcumNSx
Sm3sNLxbTj5E/ayvfVWAbmoPCyFPzEOMO+X4Dm2gxwnjoXTvOZqm+A8E3TeiCta9K8lXQ/0LsuDE
WQdG3KORMAEJxfEdcjmzcY9qJJdchxDI+sr4r7lVotq3PXiJpBZs/3iXNnbTjwg0ykfy/ayo0901
cOsv2+uhqi3BTyz7g7l6RnLSoRfR4iVdZ3cLVIOq+g1b2LJudrIaDUuXZGVzsd5nvAnMRuZh40DD
YRGXwLRuVix+/BCu4lC/7B4xMJ1Ux223EJMJ5ebOV8LqAz9yx/CQ2T0WEGqlG1xrTFcNRXLTfqX8
Pcd+ZpPSl+E7l67PAOVFrlb8snKmSD+UfmJf6eXZiqA3JqyHkdky3WJuERnHnyXW7X0wmn/DcX5I
kybZxRkuZQOvxLEmP4xqEIvEpCEujfLSdsGMuxarq2VheFApQYWxf2CWYG6JrXusNfrA7lY0hDDA
2+G4DY7BOlufmh+mqwNuwZnXtU2+7Umy0s7TqBi7e87Pu7UKhu6T1X96TvIhNOIo7Kmokf4uy3yd
TBACiUyCrXCys8xpgnvuDh+DBw6RHFYFBXQ/f4dxAkcFsbkEHrIN/FnuY+G/Fq2Zb5WG/7iEX1hE
my2Vc7d5HexU7Nvy1BBlXzKxCbzspVwSdTKa+oZap9pD6WfkG4BMoAsMIWsV0s/3Xek9itXlL5GN
bFy//+t0lDkK7/5m/bvQrrWgV7fdHNwq5OsHZrpsJhghasPdUzb7qDKS1eNX0evNN49B8bboF+Kq
0LEx2IkDTgojK57kiCasUziZwE/8V6vqJ2OPk4J3LcyB16nyyPu1/zawGWhzstfErJ7JxY5gU7Sv
HmSXQmfYb8r1DQr/BrzXltKI4zvvN8/xiPrNh1mZb76MzxOONqAmdX5FT0CFZsi3MK2IaTBWCRHv
PxENM9tL53uU8s4d9+bQynDZKgidCC9IM7c2CaFhe7xGO072VXQk2VQ4F91TVbTeHUgGbyNHpU2w
N7BLBF6BpKtCBZoRboxFQR0GT7EXdiGNrNMlQ42R8uKnsRLbjKtFxrrdWzjC44IvWBd4qeoijdDC
MUFBcEX+I7HOS76ViXlaTPObDeJ3smDMAd4gceirdzCc1qn1ZyJ1WCgAA2ysW2d1R1OS4Dl3y2EJ
RjKN++VIKHX6Lphxsy7Huh0/wLUnALTQb+n/w7SsITFOvBpzy58x2+ZPPQP7snTlnCuT25wWqc5j
BDKe+ZyXSnHR2z9lKSBD9rN9riF/gQ5RPykmN9efwkOg5b+6GLHEFfrXTPwHZ0nE3g1tFIIla15p
IypFSIN2KL0AJONrHncqMAMifycc0ngSdnVIepVj5MeCwRGTZcAdSXCX9kobW/9RgWHf6m5GFOO/
9syHKiYo+9yduQEx0WGtde8tC+YtFjl8J41/VoU8CSP9WKwA6WFGjFlLB5wO9WoUsD/9oLOOrIRk
H8jbEszOzaoXc+8JnJJeaz0WLQkTrKQMfws/px7J30LcM+/SMPiPzcqbJSnCAszQyghuZVETiNUu
4Q1bzVOX4LS2nIrFFloiFUzG2ejNE5BzbCADpgBsmSyOc6gwHUopN+9+Icnd7fgiGViJtn5rmFlv
cSj7Zfs24AkSRIQfXXf++j+Otl1pK40De2Eav+3ewba+GKTY5zaMEtFfhf2QSfEJ1vAegzlgPH92
HIn9pb8lpbMrkIWiVQKPgM8oyf5blP/Jp3BtTP8bMeHZoe+mOfwOupq6zu73/mKqHSFiv3PgNzDK
nA1xhiFWdkJkOysftnbPTrOWO9vH9O7yD2V4v6Fp/RhYxbnAgWbObf0nSzNaiMD/rjGvhqtXvq/i
t0DHBAeRjuCz4AgqAQVxyeBDmD0cgvpDUvNAfkdWCwTa6A6wSi4KvcNOVakHzSfyhfEea9+5PQHB
fOpQqkuN+V4Fao9ejpKidomsXqUQCLWxLHevbbw8Wdh0NyzDuGcNqpJ8eG3k8LMYFbdILKEt2Uzg
SDtu8vRFC6RCPmNmnZ4MhqOblF+PEJGbF1S460rxpMgIlI14sIKDSzpaOOFlpZi3DJuAEeD7skX5
GqsBXUNAHCssvXIAvOAmAkE5vbsT49EBW2q/ZpRnm9SK15HCJ2p6JI6nxc8caub50nhsCN/JQHwD
SUsp2LE+ra3wuRbdM4jbs3YSWJBc4UvQ8YCQeNXbn+baptbLYG3TONsmMRvYPJ4vcdh+4Iy5TWH/
FmPIRyzvwPxO4yfb128q0DoqY7Xx+xS4QtacR+MbT+QBsWS1DVCAkdDhX/q8/UqGae+yX51RUMuE
wy9d04HCkdeHBsLAh5RP8Yvnd5+Esh4FBURRxZ95bEdtbWA8Kq5xRkee4lHY1ogpkpokILKG5pi9
jSto7DUCvSjx+p09I6xzECMLizdd5NZnQzwnJZZu089klWdXSyT1kx2OAOgBmW4a1oJFfSrSkfCe
CqWL/eRJAzyQ558JWXvIRrl1+p7hgktqqUdSGqEl/GrMP7vkv2Bk0QnxlkuEQj53jRIDeRhvizL8
ddMaHnj4g/A/vZkDsH9SGQYinzd1yRnvzz8qtzkSVXcEVkKGuk6ARxodh0leF2zOsBubenzzswWL
bj18mQarcefs2PEnPo9fiaIGycCl8gcyWVk6dbUPcmJoz50K6qMxV6idpPEn6V61tu99GKx6dIhF
PPdMjpi7mjOHDP0bZUfhFd89dxVuMQeXo+8T04OmLjDbO5Adi9Vudhnm/OaIUB3QAD/0FQAiDhZs
J9d4oYazO5lErqI1AYR3GNz8gk0uZx8FM1SVCgylCTE39J3wAMWL+RgEhQ3u5ChBbH8ufVpnpLdH
Im1S7CYnNwg/SG75zeKv2QRaVfouHgfP/PXUr50TvdbjizVTtHex6L6IAKYzrrGD8l09LkG5I+qr
u1c/BDdW16F9aCAHHGJv/gxNOLjh5H6bNsPxyid4JHOfvaF+Dpv6oyxS9zIWxFuwbeGlYGu1ZYAe
7sekEUgwgEcxC6MbL9xw59hM/WIIQLyqgBQa2t+hYgzAJTNGM+i9XZCAGgxmIhpsIqtFppc9sNWB
G13cE8c75jkoqE4zCBkB4U6Sx0xaJLuL+MMskAw4nQZKD222WOIATmKOgDmUuGQYy5g9P7qOz3aA
r5EClhwSwNgIapcTmURiH2iITqpVYBfK/qosq4pkgZXNadUrLD2e6iYlVQYF2UHPTG1xO9KxxiLq
dT3veCu/AukdyFRjUErbKguE/4mdljdIUh9turIzkvE3GKwYvxkG0ZoK2O2ZCgfZssmWHlhrg/Zx
CuX7UpgBBobmPhYdQ7MeBZoi+QPzRo8BndAdaGDnkrH/QHuxTbpw5EBJTya8gucRHWDIjt8NAJKW
hoIZNONkBkdtMR5Tqa4e/clmF5mPu74wNEqz5pjLJ+wPxWEhfHUYU7hu2vqC5vk9JjaErblHwmIz
+WPo4hj9N2r6x76WVz93/mbam6IJCdDWROU3JaZ/TguoB3b6KYf2p/Cdz0BUgNwsF91ji9jcu89D
uKMf0ts1kM8mLivqlo+BmOk9WKYL0IRPgFawHBR99Zi9e2BgSYBo30pP4//DCtMx4Ts7bflStB1+
3WaJiCf5w+frbcyA1PD//8HUR0kq8wPxHdiEWiAYNSr+mLaZoAtGWWAaBV7NeYGLvzzTo9uDZjdL
kXbVgQ2w0rQekCIXfO7taWxD8gKa4FKQHnSQ/vyVZrgHbTM4I9HEgornv0aHhxc8uKR2Nx28N0TS
GvnQH1AfN1lPzX68hkbWXTNBuPJUA0UYbXo4C+vyDhFDpDr3vzAcDo5P/kUc81g0huYnVOEHZKao
z+J1cOLfxNj3hxYi8Zx5b67u5dFTFt5KU+zQ1sqr7RvU0QY9buJ5zM+akB4S5WEC7mUzecaXVXug
6pnNb7XTXOIpfc6SNrkSSPwP4cjfqnI+degz4wMwY8tbH+evU1b2a2IkoQ4l9KCw5MzmAdn4nKlc
RK3UAsRtjE8o2BH39j2CGkdZOn/gQsMA4pFjVmMLtqw1PS2B+LYkuLJIIIuqAHWXOXh01S4YLGST
ddT0w32J82cspMzqcwxiZAYb204jaxhX9zN2EwIJUbb55SKvVTnwwzJ/aPlLc0RkO/yLGxqu+Yqq
cjsayYLzPYb41sKTEsjtR8Qn6K9GsdVm+qxrRlh/SAgrrm6xRuIa/OquZ/91bWijCUPtoLd2pQ1P
3xeslZj9sZqCsUgSH8W8tJmCEZoEkFVstJCC7klgGPB6nOhZx0HZ7wxAuhdnzvON0FmE6O5f2smz
3Yrs5Jd/FO61B8/C6F2mD3Y7eoewoN+kCLBO1q+srBuKdp5fc7SesI23zNtgrcRCAezkYnc0199o
KcTn07r/bLP03peCASAKjKp+CgjcxWnTPwN9uGl/PPOOVAdm/v2pZKff30KZHtrBeHc65z1Z4Hwb
kiQANUR1sJSR748SKB0hvPQFILdVe8eVBrlkCC5lYRCejhIwf0a17W+LfVAaBWpfix6ewUyLlSpB
heinr0PScTdCZymnN0Al/Z5742O+eKL4EZ0xb9iUkwJnwnqYYiiOCpoOPBaFgo6+UvoJ8h6CEUcP
h34cu8++f2ur+lqXmB85uukPNA+LN+GituDYIkrA3+MEONvYsyPaIrZtcHnIfCwEymxIBnAaZws0
2Kk5HBFHMODmjUWL/9jGYj6RavScCh1xmX6ZmhiuYWCXl7ByI5XotlTjvZiHb8fz3/1Uf3lM6Vma
6zsRCgvRItplvjoJjJfWVD8KbUVSimVTGzFou5LMTbc5Io4kwMn0ETcPwaeTTRSV5YvlNhOei+Cl
KXNcmuR2dU3G71Sqrzqs5L7I3edR5WdjqH7KMXhpAesj2TobBtw6nfPqzkjQoP1ufKMHhTJOu9Bg
pFExYAP9BfwGNFXbpd+D9FbVoLl2UPU+kdS/Bs1FP3anGQ42fUWZnocR/llTxBfDn6yTz1Z/o1z3
nuLu5GISr5lAINSid4NIv5lKZv8mNuqxrMgoTzGSMJhB8EWGJcqyvz5lKaaArCDqN9+pjItGtMa/
xvL8gy18nioy6FwH+XGeGA92HTNNROW0lazpImVVp0UGL0MaU1Tm/Y8/MUjzUnsXFMiusbp4h2Iu
XjtHHWTTvLHWHKKB6SIUlmWHOSndNgKDEMddsXdr/48xLglb8F8SEn4BACz78UUHnjhAlSs2BfAR
EpGQ/lnK34oqfeyXA3c326v0MRnH5bDiFUbIIFkDf5xAchXNVBFZj9RlDQxDDg+DC8Hj2LR//SL4
CzQRfXScvtm8G2DlQM+SWbXpCziPjg+jZOzWDBJUFRw+ccilSNNI9NsY2Qh62/ifq4sHkUKdCTXf
YGc8jsgOQic9ZGE8PzANxLuJ5pi0m2yPIPuEzzFjg8ROn0BPSCVsjpcihiro1c++EBXcG6Ic68p9
EQOGSWNxv13e9P1cFw+QUTguF/NrRmu+GxB+eAgk6Xu/Srb9w0wWlGetLeTknhNt/Q2YRN0qVJIj
ZDpWhcYuVkx80L+EOnGRXZnTTjX5DWFcsuk1xLZsJqBTrcrlNNBbwybNh0idKIjtT6vu3wKrZRLO
+puUwg8MT+TsrJnRvkKd3XEBEOjZb9ssBj6TBo+FNYR8z10NAgPdBpBLGawvQFfmB5CsO7ocBk7M
1TGFbPo+wNho4TRzZmtFO4qdR+mFhJrttYc43g3Jp0M9a98NufwXZ3C+OoIKDlkyR243frso29j6
MnJQXXVMa2Pt3It5p0ZzPJD58ZoYJlUMBP+xUQ8khDYIHwgo8aT9bD3BuDK3SMe/y1hHuh+uSiAu
R42B6EZdh4AupBwlBbvuD1uleIfmZfrrVsHnaMVBNBpPtLtQ36pxBZ70MMltN+py1nz5jLNbyPQy
srmJ0iFssB8xjO8yUpHN6nMeCa9onP5WB7i5Foribd+vjtz2PKOIxIjV0KKk5guJfEss2ABZa8rN
LJg4IIqDOST/+Vl1nYJ23riUJHuaDdazT3WZ392gw9zhO+ANuwfolA1iAPoskZ5UOIebZjQvC1Sg
/VjZ7baY4jmCK2VgU1WnGCgSmOAwo1GCL6Sb+REqcJUeYynIWU/gh9X2oh/Q2t+8xqxPZtqy5Fet
s6+0/W+BD3iWA5uU2LR8ItnFkW16hH/PPDSFZBGJtRtXyqdTe+AF0fhsLTMOd7CsKUjktBuZeaH9
cSgNsHb2eDKw7UFI6kkH67WNujj9GMy0g6Y98bkxoY2TT3/MAKtzzzA1e+4xWRcTw2v4AAPiIKz4
Dps++vQgOFle/2dYqfpp3J2LUPztO/FOLx4yly5/G0wSeK7dbeG6LVoL9xbr/tcvm/SioemXvnki
Hz5n8uq6B6slUGziKYGXemtqTCtA6O+DsXhRZxjWsRgwkVhaPxKp6zAQpj/mNjF22GZJhiFstu8V
cg1Ati2fADrZh9QkNX0ZeXNAw3ogNYLT4DH/7ZHw7xgG4vuZ+S4XE8FiPw68KQWKC4QCJK0Az2ks
Tge/Z7ohz+7sXlN2dW0MUaVk6BapHBjX///hjdMptjx1Eqn3b1A1CmXEVbmBJHhUi7rQ3HKfFKYg
XdJ5B7fLHtvnVllkxxu8+Ncu9cYdBvmX2C1/fUbJiCmL19r5445UX1MDhV66rPaLphvOjUVlOK/s
sFBA/bbyHzk3ezC2eCr6LtxbCwqqRYgichtXHNCY8bsuLIbMmDc7CwNyi7DSbNi8dLtsnvamHN+1
q/jp7Dw7VblIMLl0KAF67+4P/rwf0vA/A1d4ZFgII2aVkkmf5N91i6PNEBWDJiLOyKNtLvOITM4N
XPMAOXgTE3wVySY1dvjOhxel6vNvMZTc4fwpUSE1QqL1TQIYQX6vttAgTVwaSHr7r2ycf5G9M4DL
8VkZ9LgP/kx0jBnUPHhJnm9dy/sjdf6zKMz35Dx+kY24CzJQZLDO/jUJuR49Wh0QQDdrtB7hEJaI
PHeEiUFvrOz9LBMv8s4MuKxDY1KFxeRYBQ5x3EYgo7FFlQ7pUo/O4yTxpSDw8iI043Jje6uby/G/
ylwcecgv1UQin+fOR8tICAiS9hBl4wKVpXC6SJN5JXvvnYi6KvIrsIlQgaAdpdkBUUGNSDiGm2qc
JxX7kVj0Z5Cyg8kMJMw16o+P3puQGHoGvv2Ft60T17BHEW0tCBP9pPghN/GZaTB6lIzvbWT6Ic0a
idU1k4AQMmFfaiN7RfX6OYD22YytxMdfMSCs6FZAqdk0LGa96wxwRViG+bRpvCFY+A7wNuWwoPGE
8zDZ/DdHkNPmwNU+QfZfP6iew4bm+82bhkspAXvwL5HiZVpiu3hWs60V4EcMBK+tJlXB7Si2cUxD
xcLDYa1cd1JiKPAwawJhgQlkjyR4lP6W9xykcx/+V4XNj7DQ5DUOmavEXuxKL34mgiGkxY9fSwLH
ruNyWfqQAGqpnxsrf0dZwLzU8k6lPfXnFEWJyCzjIuzkpXSBTnNzaasY6JGDC9wB6Gj0WQ3cRalJ
dUiFf4vDk0XwbCIJYuhkdSGTtWEIhYzeyMovU4Y/XYritegHjRQILdUs4cVNLrbZuAggGuzbWpbn
Bd8TOWRfskZomXMLZm36FrrFRTQIccjq5Z4PWMeiqaDwAl7XWiYkDpqS3dIWN5PWZ0INZrX1pcxQ
dakAeXyIuqUtmBkHpIugJD+MYNaqFM+w4yfLdmqLx0Y0P9A+nd2EtYmTLDvMwjOPIqm6baPiDqIo
z2uyZknmyqE8X2YiQ5Imvyxs33u0i8Calr0cb0OQj+w+6yMZKaRiVdWLDcc+1uW68mIyMUqAYVh6
O1JoKfr899IkpX6eWpQcscHeLbczItc0LmVl7fWYGvuYJ9w15ruPCQes3ymb/HcKV2xl3rsIa5d2
lvnjwK5foVZhowrYjyheF0gY/nt/do4yabcMu+19US7pQZpk9ZaYCombYe4aWh5ewvEU1P57qvIn
76xjnpzSNq8ELnOCYO6tz6R2DC+yb/FbZpgx9NQ8Covs37i48pnt4SdSrSQpc8Ahoj9GbG8otbHW
TZ2cCcoZlqMZg7yTq+DIzt4IVSH5jwt+GPEHJ2TdLrnDMVWYj7r3BSrp8I03N3lxex9Il17wn2FG
Am5NskxovZId0RBWpr47CyUPcbYZRhMzCHejxAU65OIGx/s7JOcBAo8Q071w82/UUaTANr8A2dbo
tenFqkl37uDfoJmkDIfyUOGB304Zh23hYKmOEyxJSYI6GjXYuBLgAo+MOCyMKNXHo52IldPPtI2P
Hks4FgDb9reuP7/3cfLrle47HJorASEBu++FMIOYyCqHytCVw8UgcmhW2Ijn/1F3ZruRI9mW/ZX7
A0yQNCNpfGmgXT675ll6IaSQgvNMGoev70WPqq6sqIssFO5L90MKUqQkd7mTZsfO2Xvt7oN2xnDT
VrO1LyjoTf6A24iiEwpAjzY6VJBixLrzfHMv1J1rJ3SjUvMn6Ph9M8MvNYKGdSEZXmtSvfdm19zR
L1AIIOMrdzKzfSz8da06TmXmdNkF5aEMzPCiaJibt2om6XK0dvgVOQKwb6ws4oSu2S79tUF800WZ
yxsvYSUsafhfjOWpMqP3sNXb1B2bgxHN6ySy4m2TC0E0EIjHBkVn23LaSSlbY6QYNSoWkBlsBH3u
MvweWTlZ5zpMVheSrvU+hP24ttvIPpXOZyHRv0B+2BIBERzbWm6iwGmOcUhaa2bvpjG9WVqoBN87
ZKk08oRsa5iGKqEn0bonxjAeO/ZKDqgbwioMH7AYIxsyrfQtoktUmdaVnyQ0DxFWSmnT1h2q28pX
z5mlKeijwzgPDzTxWvIz2mNqPHuGeKqzHBPAz5j4p3Y5+BdZfcgX63bpApD0jiNieKO1b3mrP6a0
ox8PTKXW0GuIhkDkTwC5F8l+V/jJJwENvPjIGag5OOuRBrtR1qC2RjUio6695ITuh//ZM4S0Iv3h
07TrDG4BkkV2/mwTpt76EcL0DOzKOIAOIVO8ljTd0VQmh9qGxJd0JE91BrrQVE5fbvped9XDiKf/
HjSQoB0PKSI3XC5Yes9BPbVbQpAxpZrmq9Nkt1nDUbCget+ahm45pubxWoI6XMGlNDa4uuKNhdmE
OJDLnAH+Re7TWvLsMUAphxylGR+TiIk7ebjLzdeN8dpL4algEUJIsJ99knk6uU31dAyp97mPJ9UN
2F6ZUFmAgIZ2vk0nTprtQNsEhzT5v3nLwm/0p6wPn+acqsI3J5zmEWsemTmMFMxlbGXqaLsh8WpE
NsyN0YkI4GsLY9GcuOK9iooSeO57FcavgpZLkVrbztwvq0MxR/e95J3Jcvni+1SEMGu+sH2Cjkhw
4SQOSFrQcSMzJBybBgLpsKXBStHNO7Uvg5QRrjUFJyfvtzmliUnVQ+0f3ediQibP5W8NwwNlLNnf
OebI/qKxIHMCuCkYAgPGiqYfbRDvPOUNF7O92OLn9DHsowrla/OqyHTC+Hptw78Zs/Qp5iwcafAj
uFxnXlbEtIBM8Fjvukg+eiMPo3HSj6TQ9gGGmirfsREb6yl3caP0BCQMjP8dUpe9KP7ydPmUSPdn
MxrfydJWHymAT6VpshzWSXsJG75Z5ZrwhrFUqHNNRLXpdOX3nGNZ0dD8AG2oC+MGmUC7GZxnDBSH
JkTC1hMX05Hx6QWgw1sXRz7d6tCjiWL18Ksi5zl8K7xpG9fV6+yXO67tZcYhjLXSbXWbWJ27sTMf
gZYfb8vGau9ENe+syk42nsOyS5bLZWi0N7MVcYacmcD2HPZXyG9pYZKPY9cbxEp0jIew3Juc/BzO
7CvHPUn5YXvV21gRopkaNG9Svav96CVPkDYRgLJh/P2sdY6omTpxhCdqeCdGKe9JaG2KSDwnvAtj
LDng0Y684OjHHV4/JwwOaULg4M+p74aQY/nQO3ggrOgR2+6G9DnYiqGGYS3Qyo0ToiOTGL20vmt7
80jaV7DViv6DMKLuxkfyGQUWKx6yoYGe4IGcwajtM24gw0OGYUZXc4H9VHvgL0k6Ci+stlc7S9BY
jEldPqZZw41Ho75jec1EwZ2TtjTdPWmR5u7Et6qJkQhQgWi6IRcYuHyEEU62VrVSt2UrbBpZ+DU8
Tu1eVXNmdJoSOBWJU9L7EFjbvpEvbnmLa3SvXPtTOn6oTpQ7O4bmJkS9kzrBiL9MOTzmP7sBcvXR
zof70TKwWZXttCp7rLWBni6zpKG/gUeIE6IL6yhGP+5h5/+0p/heTjXt6R7UXUdjkYV1W7eMFRNm
vH56s9TViFq/xwgBiMs2aiVYzKB2UomSyYVKSy1Sxe4pDuW7Y8TQDbJjPqT7aIrxxXUewxaBGZdN
FpTdm8k4nPk8wwqZHSbSNimVMJ2QdLaUCWj5awZVNICDh2rJbsyN0D9UvC+tJOWAdWZLfLk+pi7q
ikDO6ICWT7KBaCgmAoAKxqexUSTLVZxXcf/emctAiDdx7830oyCz9scqJoTPJ2lEVJRJbhzWx5ai
z3PjXTNRHl9npvdcGHF5AjNWXBy7noI2TQ25MRNx0xXxDA00xt0sP2vP+OEGNb+PfD24XsjUE1Rl
mKVyy1XX1sR0qg9v2mhKUf3Wj4BIWNNc/kxfEe0KkBS2/DTd1QgT1qkriPoAILsJy6hB/XhqbGTJ
TQkQzimZuRiO97OSHP9Uhb9+Ll5cbR+aGOCyUnBpY53ckqGrgGHhhpSOuOYgC4sHLRiSUoTKKM5f
K1VxhvSNnNn9WCBvQXrDHo8cKjnkE3Oyovxpe5SqkyD5Ndfqypwzrn5s8vAV7FVTjbe9/GFGHOy8
Qe6YuDI7CrpjVlKSaZNGQF0CNWFWThvT0cmNUdEQlPOlDMaHtGOqMubJZSdltimt22rGNF77rKqm
Yz4bigiNsUWjNg5Pfqg3oxFdj6N7OZM6vGUUhBYteVBThMASD8vGrZE3xKWk296zmdFTTwnzIWoF
oZrR0JgrUkLSn0wLJQneEvOiUuJjAYvy8iQ4y3wt1+OAEg76AFtR3viszRBVKpAJBd6yTTBbxgoC
MiUygvx4JkaDZgzKDoZsczDsTHMcVlbIkFCOE+mKDrniupB7B7fKbra9az1wLPBKKz5gZx2OjZB3
irj2Qx+IKx8J7YPTSGdNS3VcV3GDUm/Q1bbtltG+VzE1dgN6vCkze0PGN53bOqcamWRsI9KRARQ4
keXt3SzKTTKHCVYqGM3WCAGTFgs9Nq/4bNuZSLy8IomU5eIuWoJxEXbdts34qhUmPIv4rm3PSomC
wD4FKrcupzlCnh8g1ohm2tqgXei4kcKp3EHT7dEBA4G4LXbe1CC9Ra77FnglsoambBE2EY0Teb7L
jGnGF9HWBwt0EZlxffRzCHWKtQcRZyGBVU2VdVnFiXiadAZADYM8TS1xmLtJX05x4VwEMTyQbG6v
RTmqu7oS99Ew9c8WgUS2W8sXIdyjG7o54Vv+h5Hg+KCWg03ZKFj2LmFkxpDA9S41/l4r/xmbZLWX
GGP7qWf2h6lmNcuRA3Y7xskuo3c4el62RoFhkxNpPQ91Zi0IflC2MAqchwTiwIE2M53Kbu8LwqRC
g9a2G3TRVRJCJPfDaON4RvUWBbxjswjJkuZqkFrfNkOf8kn0ZkAKQRyLzJnEh8ui9rt12rb1Z0nZ
TXFrdYF5I6FC3I2uC51jWALwKMcZNkjg6zXuDOgj5E1R0VEreQYtaJYMMlTogqwsWnLEP0fFbTHY
LOh5UZz0LE72lMJ+7wIFrlneVqpU96YM2us4kSQU2iQuJjE9dlG0xypCKjxgpTmKrPzokFvdFWgh
cHjWRKmXUIIpkqkPOYcru76J2X8ukFDpNeA1bFJi3tBDDQ8Y8fx1h4Dg4Gjvsze88DYCKLg2azI6
WhSJl8CASKWKLBpEfFiUveSMnzxMUBec430yg5c/i3hm4l/x4G7gDdpXrhZq4+ewp/MRq+BIP+Ah
bTUBYOMiKgY1JqcH1x5+IMpGZ1rHz0HTG9cVic73kjQTzwnU9eBjhHPtvLy2TXbRqbxXZNdcdJpS
I473mC5wFpXdvpAQqcUCBpJx9WKKLt9lQS+viUhFA9tVL1bjPHQlZZMw2vs5jKDt2fQ3VWxluwzt
04vdirtxIpWqTpr9mBn57Uw8dA5i2o5GwYCUd6oaMByQeuDtXIUlxwm+6Tx8d+RQPY3ShIWCUnZD
yiF25aCe79Hu3VOvTU8ScBL4psgKj0L5zimfTVYHE5lEx4j46MDGpStEA0e2qrnJvZkBrhPHn2HT
3ERFuBZoMF6SEJcKsUnzsxNz+wRRm5BRBDSIjol/U/Sms9WyuVZuPpw8VVCVek3zbvrdXvtz/z05
zc5zPC7LIrvucq0fkckukb3GsJecOtpw9G+CYfDuSNk2jKm+O39Bmn27h0d8U/r5Y9Sm+oEFXz+0
AnMavK3DADZGlemErPLvHywy0rdJdkxTPYD8itKbEEXOHlfayCQJUJGtwyuHZ32ITO67883nEEcu
yF04oQoW14YPO/jXvdLCbQeSD5XBcuH4TInnXQ0mo7Q8nm7tsBwvq2jeSYyc4bpj4IDrPkMHvamw
1wG4W3wEhUNsGYA6QqhQ10wi92Gw/fYpPeRTAj6b51vRWlBL2BPhg6Z6mw3OpIkgB5NQD1LK3Ky/
75sqXZUPWhswLYlWzJIckWhf3IQKQW2OUFbF5OAYyXCbtGD58sXT7s0/fOpSG2mlxYFi5TlujT6T
+XCOQt6Y6fhJdQhmBgayiB4R0F/D6QdegOmyUHcGEmuYI2xiJo0vio/c2pkxdZse+DdQRksjpt3w
l3UEjdXdvpqXBhRZ1mQpBwhAvc8BJSRXJtQVEWKj6kAERiaAOMLjO+YFrLXZfiZziAMCqnV0NNGW
OTNnA5y4ZME/MjRlAUnjRdf1ETn3NifxU6yNp15hZn/GxrEl5h23effihRT9QG396tr0IbaoIpCc
jn4OQRy+FAQspKXYcGnk+6CNkEN3S3+xCeInOS56W3S7tme3JzZVsHVhvqefyn0CVkT1A5Pbftqd
f0KFuDkXk11xPH+dSZC/pZPuIa0tBwjZlKD9h4CI7tk54nxANeUBuoloqc9piQilw5rjpKAX265k
GVU0OKXLvuFY4/of/+P82a8PZ317Fry7kCEOcw5dTZYlMSfznUn/wWknStTIq4/nz6zJYOkgA3Ld
4bI99jVtHAOVRLY6f8piRPfwHcs/gSk58ZEdE57BIb/HJUeQyrk6aN3/XCtHciSMlCgIHNTFkUxE
a5fU9m4YvX4/Q7yrlkyNuKnfRwN7f0plNXHSQnCy70X/kLlUiSMtQl6M9CJIq1MZ5j2q93rXGIOx
zlJMEox2yQNnBIZtv+6x8MC/DLbooXZiASikhzDUD6kE0LP8HN3pXb5AF5NqfrPsAfwtE6axReoT
mpyfouwZ0hcTBgTOXiaLba3JU7UnW1/kOZoDYaMlLau91/r0aMuErlj+VfThg7bUt0TZkAaIqWZS
wcB8ljHkrvSKAZJ1aBP3vXH7u6xt6AxyIRccdGl/AWTBxmn0+LY4qX4U2XjEy40N/iFgQ0TO252k
qRHUzt3PfJyviHGsmWTDPrHSdTcLPL3VRHQYYBS6BbepYt5gdIRDhvMzQZiwG2a5tXtK1jK9tydJ
QeJK9EGvBXLjwRwZ4dYuxRfHOy8nLmPx7LiQHouYdVntUmIzQBFENxbdxN2QEqVW9tcoVfuxb9ap
3TlbM563jf1C+3dYAZG+UqWF7s58jkT3jfH+ZsjaLfYIBIKR9Q5WlqWJ6a7j6Vsomw+Wuxg5w/KY
ZN4PGJkE7+AOsMQa2RiuXeauqxnNvQA6WDqX4rWBa6HbaYOchVjREtVzM+u32hjvGW++OlGDszcp
6F5ju6BCD68KDwC0peKSLiO/NcoJrYuRH6nkYPe3jgUdi5w37DQoXzBqcBI8KpXdMze/4/hMtyp1
3qWLDyfcmlG/9RY2jmM2cKjmF171Ky+HqAWfMSZa875kw0VZ01ftqyerHWcR6gYD6HQBbtcA1Rr7
NABK5t1hdpvC07YQTucTR4ggqU6vc0qDe0jw9w1QDJQw9AVGp0sMcNi/ErKKhfuN7ODW0Jzt4/yw
uM0vUHc51lJOlK8kZG6yaQeijXjvCX2LIEeC0U5B9gGLMFMwmM4scCbapQE17+AMt7LWj+BVoRcE
1efoCuKBXRqVRXJqJ8DRsd+ItRMbNwHRRVkYrDF15Njhdc+QFZmkaTDZI2yIeWXBfmDW/s+hIhxV
J0/1QM89boA2l8zDYHl/+axY5QAdtqV0LEtknHZoXuJWHBXTdCgentK7wMRzY8z+kR2bIYndMtwn
qH4abzjVf05zqXdI/0tQXzjqWXU4Ydq0Dar6unBQ4bqFxmFnDAAJu+Yeizo0/WkkG4JNe5UkPb2o
uOLIZSmKFUdcOYZ/3eM3YFJMt76uyyMoQSLTSre/CPue0wQKG6V6zAmqYR1+AM4HA6YuGSI32SFQ
d9qznpMYA3VEF2Cl6P5esFmh3JbjvtG9Xg8luv1ovlU620/kv15EQbRFtWms0wSoDPOEG1I4nqBX
4e76mmeUXlHFBgjr6zksf9SZenH0OO7RurRrmSm5bZcNywizS6iIg+lfmW5KVjjPLwCtt4pGCIMu
TJnMU9+B5cNR6LZ1b1QXSALpozkw9fHrxIO/80NI6p4f029eCipQWHQNyFbkjuc3fWZKfdhWfsMw
/84d+q/mAFqFSjq96aYaveKwR3tHnnvgfFCksZwH9cFJp1fJgqpmQnOmmKcDms5Mp7duIiTEnIk+
RGhTVlzlrmA6Qfhiua7Nt6rhN7ptI3a1cyKEmMtzdH5UrbrSC4bJwQtTuET8yfB90imdg244jgJF
SpO/17VaT9OCgJjcvR6s50DnN8sSSGwOq4R9PzKd9BITS+9Ztl695qI64qK+dQdEqy2lzzAbH6T4
+I77aPrqxWorpHaKpg9VmDW9RxmpJKDAHvocWXGKI4GO9AyD2bPQH3XqSsQcgtzuO+3cqw6rPdyi
GW1Ak3S3Vsnwuyj0ZejqK7fHxZA7Pzp8bG1jXRfoUAnH0uwm/rZK3J1XpwDfRXiP/2U39/HTklZg
9gIEzyGHMTPEl7zmt05e7bkrLuu2fR0W1kxiXo4F0Uix/NFT9S2atMJhWkkVSjS1iXAe64dJMAqa
Dmgi09Q+CGV8i4GCvbefg/nNDItD0BWg8s1N2g0QYDuIBpmLoYQ5zYpD0a3xODja5t7likH6gs8D
OXipq11beT9sx3+cYy7AVIHJa/EHtP5NEtVH5u9frpjDizmEA2Do7s6PTCYXC1exmK2vRDLfUUxD
WE6EdZRmnpKVFm7iKFqbSVoemkQ1FEEerk9FgOTacPPrNjHGXUlfamMPGU0aYdfHEenTrw/h8mU0
6XvmGA8Y+Jdmf9GtR4Oq0ewx9NUKrU9XQMY9F0jjUkghA2KtPn/q4DkbmWtvU5QZXjTqdZh0gBdh
wzBP8uPqKJcPcYDZXAucT6FAWljXp4EhEfc1tgRp8bQKs+f4gGD1eP6Q2chROt4rxnqUhmRHUrS0
AOSIhjvilET1JNFMAeK84JP6eP5g2ujE0tbXCI2cm7wyrgccJdxKyaZJy9em1WK1WCnqWuxAVx99
2/1RzaO978wGPmDjyHWjaYHDXF6bJRHlnQ1YpjPuumXOFQbRY29JTts5R8GoflUmmkGKOyDIjvgx
Y5SlynwVeffgC6oC0iaMeyYzhOyktNaCqY82kfYFMLhk0cPhKbJxbL0aGctpGyLuhaNve1uYBC9Y
4ektshp5BCW2tK7oQUbHpCNcmPLhvgLBRTELDra6VMPsISJnFqjEk93H5Z2psEYX7O0JXnzfmOlx
y+d5pjuYjAPZXF58cDP/DQG6YScRsaEpLh0WsBCRzha1DGJceBtUdzP5kWt2Hn4G8rlp5wfXF5fj
TLtacmZmqT2Ng7pyWv8xWFxYLfCLaUioHlR/SgLjuw2Jpcq/LJTF4PkPkdTY8wmYDJ4KH05z6cS7
qJNX7jD9sIT1TEP3y6E68voBaUotdxiWd4axb+IeU3DTP8yF4Ogmkv1oRxMdJqDDUHEvCCbFOYgE
KaDJGY2NvzXG7nXicMVbvYSdorORGWbIZowPWMH8TWPjCuFvIS+I9TGs91FUPPkR88K8HRn/NTu4
ysynRi5KcjVfLVbWtQ74ayZhXlalew3VH5FIHy3WwuxnaxUvXsmJiy0FzrffhlxgLC5kvowjpbjb
D+kVuKZHd7p3PN4Rk2qgV8CJrbZmQPcs57rFgCGhGJqCX0VB75HpzZF/+OFmiI1GmaCf9trLSjlq
rXV5MJIoPmJxKOilUwoaeu/0Do2cYUCKDEEKejHzbLLNmoehu0z8OH9qxnFXW+IZYiu2dqaC8dXg
FMxyeQCZhp/9xHEQmFUPkBFZqhXna40hhq0dwdhQkFQ4v3u0nZC0Ix6y0OWUlWIeiG2NPtSFqFHF
dI1eVXEmUCvoh3IJtg+Z3pD+6F6n2gDfR7XuAPWfcCuh7VG0lJjQoj4zN0bD+O2EJ3wRVaCdsWh9
1QY+jDoGTF2a4WWVyGun/bLi/n4WJpL2rPvoG84PRs2drk1/YwnnPpTiyUl4OLp4qVfjMe7kpe94
Dx1ukl1XYBrsui9m0I8uUqq1bfOUwsZgPiQ+JxnSmnCvg5niB+F1qFIGMGQDryQE5vqjpnW0whX+
Puacy4LsDmjvzp2LderwjVUPkGVwsucZNCKWfZvhJVeiQ6UWTQh8pRUO13qS0Kyx4mRjTXeuLHeF
xcEI2/1xNoxi7RHuuu4H8yBauQ0Cf3qcjMzaKiO4KqfhAWf4fZKDEqybr86w0pWlKQhmzXPuYS6C
N8Ju0b8Cz0DM4NvfvY5oIxrMMS2bd4zpVruzivS6EOFwNIbyMYijl3Hwkk3i6FvaBs3eAbPWOjXu
T0MAMxgJeqE9cy2jm6ZLqdPsmu2yKt5RVr9PiimMcHgKVQ0GsF+K9aWVRdSPtVY2BUgyTy0WEvqb
LS80qblkUuQxyLiU10cQvThLytyGYR6KCGNX5uR02M44oIw3SEZs1u6MuwXFlTzJSZFgHxNLYERs
0l69B0NBB7bqgEiQScfLrIqNmTIOlj1dDWQIZvkBC+1VzxzVG2vAPyuyKxZeAgrinIp1CMQRqHox
cmiMKEBEjSkqEZxOpSPflNEeQHkiP9YMu5VpgzAEz7tOTHKSaLDdGPnzoFuffh1H1RRBuNONd6CJ
yRywY3BCMSO3ofa+ywmWBRKt767pT1Ts9cV/nrr2+D/IU/tznNr/2n2XS2hZ+3s02/+DoWuO+Zeh
a2W+zDr+nNK2/MCvzDUp/3DoHIKykcJz/p63JsUftk02NuuB8D3pmqS6/S1vzbCsP4TrWLZPBaVs
x/L5qb8FrhmW/Ye0Tdc1TUsB2lC++k8S12z5z4FrJKy5aK2kdEzWc+ELV/5z4JrOzbl0DZeKJQpi
1leDMJrkBbv0sR3wls0+He6CS7rH05vamHGqOT2h837zoVBOgwRm3eHh5sj+ScbhNjORl+mMwlPV
gLMcIMYVKkRr+tH7XN5GRQ8TBppA1ERD12RoPA8nZu4tySmcXMKID9n0HBPAjgN8hjVVMCyduSVN
9enKiKN975CDRSo86kqemF2mnyl+d7xhfHc1mi+ha4PI53EMzNYrkgQeiHm5Is8VYYjLIHD519H2
DstP6nib+kTEupLHPf/vzjiVfnSCPYdIJ+dXjja3XYd6DVD9uAUjlSxGa8JGFaa0VGzsKj/6Ccus
ZY9LEDX+5YIEIZIYxqBdpNygtcfp2g5cyiHvevmGOauBOPOPyuogsS1/y+i2ai3n9KodQQKd/yBb
SHp509us+L2jcuD5OExKOZt/Lb/k/NvzTH/b9IgLfEmMpVC+Us1PaKt54omsluCh2zHMPl2vpvxH
FrRKLRO1ofGIggDTdY+5jpUVA3P06c/Vl+8mD3XEScid9EXbdgomYN9teiv6TLTBNDbFJ6yGG1Yf
sJjhp+vyYrp2o9ZNzQEswTff2DC7C6MCxcXO6Vemxgts8uTYuYflr+wd/yLpZXPhLE+qHMbXCqro
qm38xz7RGj4DIl54W2toUrxd56EwRtU0mZl2WGpi9sfPZdUAJRQ6GQSp6IJ03E6wkrdrYxQC8RnX
MiSKz/NDoFi5QVX9mCyXiez6S2VGUAmRHvOQBh0ItFsbrbiUB2jeNLvdb6I9d7lLJjjBY5/kv39S
NiUof0pfHPMkeDTCcCZUDA0IyQGrYrlOWkr55cq4rivnhcE6IkVe2Fw515ERf4JVOV831wv+2Q7Z
s6qQH/r1kzRdwwGMc8s84PyCAWm8CgHh0DDVCgk7gx3dpo8aPFmF+rDThIkbdLVWeao/3S6gD90D
B1bqiPGdW1kvl2NCpzDpXjO2tU3h1+tqnNiMzAn0X7c9/+Lzyy0b8TMbrqJ6vgQ1izUq5yY5P680
4Fqn64SC/eb8bI2SW3l2ySv0re35WwKOr8QkthvAY480RbpfIZ+/siv/lhD5T4mQrD7/iINcVieH
7c8GOetBnvI84ir/HAfpuVUdcEhlxu6wyAS5e7Adk/fJUI/nx//Tov3fPBpL7r8+mitYWV3Loqvw
21powdQVYEJQC07cuQP3TXjKUpzaXTVsTcSnhvYel4vmrx+W1fwvH3b5/3/KvBzTqW05AfJHKu/A
a/4ZL5GrHXf7v3k1rSU9819eTk8I23X4z/z9DxzyIq2JyHOA7LMS6eARJjw3dvA4lV4MyrDqCMXk
7ve5DQa4lnmomX6kjwWanL/+my0yQ//lqbgcYx1l83I75m9Bn0PVNqEl8fLFiN612x3QZxx9zbK9
PB/szC0G6+LSssKfWEN02sKhli/Ls8MltG8QsMASoXM5Pucm/Ph/8+zYrP/y2f12JYxpYoSjuciX
U6T0yPFIV1xUsFz/dQLGkA0OlDk1YTXtJB67f/f44r97Ap6EJ2ZZZKuihv7na8KfvUrAvIP83LqH
tqF5o1NMKGM7sVMut2myrC68mV/x0tPW/mXrqy/6rCxZuLhWNN/o1BfiJ0O/RwcpOwSQNzSALFEJ
iBP70eoUWO5KrIypgqwAtToDxMD2wEYyGm8QO4EOIro2W6bh7JTFsk0su3zi0uPsqxv8RddG3otV
WLBMtwPPLq9JmHEhcEJWKjzoOzHTN1TYG7IOeKPD4fa8pVg+jTxzucWWrcZKFGXv8FZWfC/oRsHT
xjPcYvcOe0lSGgQdH5TJsooOy2uwfNKnH52E6LL8qRCuKRMcAp5I5VOZ9VExw1+2jqb6Ztx7D1Nw
hwOFk+6yWaWjfpyd7Ib53GM9ftuBoH4n0GLV+8FmysttOnQHUxLPkhOfwe1hhmAAbQtKOivreeuZ
vXTeTjNfpueXzDnhrv4RcVoHWcMLvDzMchGfKyojpGYJS6Y7NY2opebwlgsXozlwIkc9uv62l2zD
PnTkjqXlV3njwJMs7JehcUB+8fee95Lz2h77vEtFu/w0LWdKR+LHlp9iD3FrJvm8S399L9jWssj+
tmpwk7IQw/f1OSX/tj4pRAjz6BBzcq4Ee83grRXh3awov6qUw1AicNyEPKXKVAdXJZ8e8/8oKF8R
MLPX81LE8/wdtAYCIi6Y5UUAY3Ari/hhEu681zHFJUpprurl3r8JW/O1xZqi0RAgGNQAon20X+i/
pin+xEjI2oDFadWZ+bXkR43lZV9+dCk8cYyeTKPal8T4OLF1HaZUIOXS2kGY4+aJx1Q2/tR59tnN
UBPtHJKy5obqaq4txxnffZPWTM2Ahm/Jlld7+c30nWF/oKPF7HQY2X7OFWNTs1fGwXLpt1yEoVZ3
eZG95ppLuRmog8oMMlnZnlgC44vzxT2NLl296HUYtyKyqHZ4d9Wy7BkoYo3SwU6HWaZpHs/XulN9
D9KdV0RT7QZT3Z9rEjQFYlW794idz9lY/Hm+TyC880gQ468apBFcnRmYnmZb2g60Jx7eZ/PyFi4T
4Ubr2usvZbjscvgzdueb0WYKuqwWA7nrvtvdDTyTlcipOSbeWmP4UREKtzrf8swGuGEG9d7W08X5
iyphacn1+Fg00fH8L4j2Eq5NguWtk64AweEI+1xWHQRJjCioKFM//MLavopN40PMr3CjH4qCG47v
Maah2DkGpuSpPRRYBgwJSbn0mftC6OFZUIyt8orHbDRMAxITbwpkUzJDq36uYnzIgxfO+No5rIjn
27S00ZN6VF+VZdB+COVFUCefclko0mVtS+XyAUkVfDhogMuNNMZarhAPdw0qO4N2kX8+oyyniLak
OFSN3oSm9e0Kg3eG7bpq3cfznR0jnG/K+buLhsvcptEAOOOz6ymq/Sx5bhrx0HjRJxJNqufyqOoy
pyTmi3x4Bkb1MVgciM6vAyEdxZRenQtavQDNAvAmhovIrbG8bcB1QQ+cN+N8z/8tvPz21839W5j6
b1/+j1LT/7895bO0kUH/qzxd/0u0+jeB7B/Zf/3vn03846P4r/vvqv/M4h//dOznN/w69tveH9IV
klO6C53J4qz/96O/JZcjvOn7tqMkTQCHBffvUevWH6aJZMenH2VKPrr/9+Rv0y8wHcs0TfjDgAw9
7z85+NNIWEqIfyzrniBq3eYpmFAgLNNyxdIZ+FPZiS5c45rEBuyS1AOOpCt1fJv6GDopeaEjpKQi
pUDv83h4RlYy35FYQQaHpZ9tK1VXnpcDyIoZPLeBmHetYT97HNqHdAgO8YC0sgvHl2wMv5o0VQd8
D3QDpld3Moa1j0r4ohZZ+Iw2UhxcQ3I+XLDUfj1e56OHfnYGFyDmL0YplECiKp8jjJyb3vbH3flL
rKxAh2jQHs5fcqDD9ZbiFC9deNdW793VJWKHeWqe7OZ5pFl9HZLF9fI+mkyTO4eJqZlPBw2bl/iR
5Iu/z2ebcQ8jyL/bNOapNQ1R6H7PUA2jIzApVgd/DJ46l5br3HrOBmgvqkDWDTIvIMqlyVF4nAZb
jWCzB/dM7CATE1wmnentUI7QRw62Duexo0AWDrWGD4Y7k5mpQFdUaRyvx2q4gVkeHhG+m0zMa38T
FwOcAwspRpDlN+zeFqaL/D5Pxvm58FBvJpvUmUkZa3ahpZutAvQDhgF1pY6SYT1LeR+YOM8zFIeX
DSFsLNhef3QDYuMG1RyZUUwrZBzL5Mk8TLEGCJqwqTsKpqInko20SS8XEm2NEY+CGCoAPRmaIByq
zBYB/mA8RUdy0WX42ME+HRzfsw5pxYSQNHLCBPBy4vXxYEjlJfl1OcO/QWSSbdfa5HWGdLSU7xjj
6X3DKjyYXYfTLf1wqJkCHctP0rE2Xpw11ybkabwWmvCUn43jNWttpw9NU6E+d9AzT55osQUCujHH
7j5vmA6R6rUxSlBlXKyQgwxnbUQkAqTKzTY4RCCrYeSAkrfk9NLaLctguBKLPKcyKoqNaFhYyMY6
5mD+fzg6r+XGkWyLfhEikPB4pbciRYoqSi8IVUmCtwmX+Ppe6IeZubdiploigcxj9l6bHT/oPBeu
mpi/jE6DfBONuH+byFxXMnwJEswFOrL5gDXrmRxKIuLIGOHvcMXdtsycxpvlkemwXPUL7HUCpMqi
4C9bDhHKCve1kc0x5RWgvqivLVkd3sBjUg7YDI13bM5cSyr4h53niQOBV8lgiGGxBB3D+JYMOc8W
cC/ffld1dJvo/MnJBmnQEsXKLZukrr7y+4k1wgAhLvEtjRi/9yghYqeXWLPdfDc5f/EXb7swgUyM
k5X87wFyf+WE9ED9ZcrSK6uBQ5l7cJD18GKVwApcq2e05WjvTu4rbLX+vgSds/YA1y6C0HzDvYQz
zr4mGcUJy6lvP4GhwBMWz1gbmEr8GlNtbBw2Bgdlgj/VhMUuywz+1bQhizGqK6S6A6vIxnntyBTa
SC3/NHp2r0b1Jsv80w2G6iglUl4kyTbEeQ8x1cQ6rsZrviodceEvrTsXzrEXHSwCJ5ZBlv1ifzvm
ObSn1PbgW6cWo8sALEFuYxzhWz5hkn7ryEQQKUwC792CyrSsELEtQZeBjohK6PDLgo/wHG3RdSbr
dlAsKFStmHQ6D4/saBPUOIQktKypFoMQYeO6KNkGrzyUnsfKIm0IYWMyuxPSZjghfaihpE8Fyx7/
b8o7i18F6p09PE3P+8ZcCHiFpZyogJlK9xNQebaTGH9Xmd/dfTURtD6g7u6HiQphXk12DZUjGcRF
5a77Or0mnPenmJ+bBHYiaRNx0sv2qPhXYU6E4jbxB4fjKNYT2UwIDmGMswl5GiHehnIkcwIkFD9z
eTQJvwFkDbnKCG0ckKhXcmINo6zU9xk82JUbEMuAroCUUBPHeMSouMBJoxm/nBk2QE3qojDJ1kYz
bQo1+CvHqt2DTvBdK5FaENfOH1PEiquccIilqG/G3N1ZOmGQZHv/0cNmB3CMRe6A7w1E/8qMsDNj
lQ8JGYFGSjm8DKA+QzQzTqXwqm0N7W/o5NFT3lsgkawJo3kxBLssQ+t5l6vgswdLDpdMZexLLege
sr/5+HA2rt+8TF37B4k2gN4koWzMO2p+hwmr06CxSw+t2Q0ke6H5k5P7HvXWrczxpHTZcG8t7ycb
eNQNFINdksVXvRXZqgZYwIHtLL0hfITxhH3YI1bcKT/ZrbHbgWqMvdf/LFrCNgLfQTA5Pf0p+3az
GE2rdiBPyl+hCLB4Y6Kug9APniw3CiQrScTklSCPZe1XV7Nos3N0Dm2fotwb/1g9bt8AjE4c4Nsv
6zc9pUK3k/eq4yAFf12kLJazbi0CwpQKFc1AQUwWtdG917FBTE4fL1xJCZBZ5nHA+rXoocptRrdf
o9/bp03MqnKaafu1foCyyCJPvUdWe09H66pZwZuup/yhgF4fc79w7coLmAdS70DaRV497f0myZZU
3AYpitoJ40LGHrTeB6Uhtl4/PQps3HiOQ6gBHW/I6J7J1g2WLmLNvTkU3dEXsPca7uAuxwk5WNEa
gQQvY+S8JvAKcffAkc3IZXSBy+DxXHXZsQAKhSCb865q9V0QAPnXEKDPWpd6PxXppfPTN2Jw0xW6
m2uA1/04CZ8qHhTwxnOm/tSzAgG+gBs/Z5UrLA5dhcFZEnSF304P9v70PfqE7fozOsvRpbHtu2Zt
R8g/D6MTcLDGiKgwLNAWZvPG+nc0a0bbmjpKw5E8rqjDO4vQ25gTmuzeeseu5RJJzV+MyqzXdQBJ
o3U1Y5GV2QlIH3VaWZQ7qPG7ybBYcwtnpzpU5LrevsdN+zGgrdgWzfSKhtkDRNczx+kh9CkPv6WG
PyrXcI2lbY8e6zFMQq05OqOFoaGoZ92SwCQa333DCg/qkZJKeY2AqVTqJwXmv/Zj4oVYic5nERAX
f3qtuQpWBAJfxqKWN+hB4No6t9624L+KJkGNBs2IsIruRF5vR86Bhj6k7aBWZG8dfOBHUPtfJkqi
DXP2V3qj2Z+Om9BtihP/D5bzamk4ub1njwpAth72w9xqJ7NHlNv3Gqpp6STc+YUJg1WHMB3iekWM
MFzMJCPmWPIV5G6zNzP3O7RKwC7sGaQ+HtooPlm+CrfIQF4J7B62vhPh2U/VC4CMt5zoJXQg0OSq
HictT1dnOzCzrG+PQuMSTi1rdOuHHZKBwlT2+z756lKF2KXB/elsMk+hYK0j4MOoOgH3Fvj6QfBX
Q+Vy1KIes8PuSXxyf4jMAYW+U14KZOK7oHoxqRouGjU65sz4lWwudkkksfaMZLJrLxpj3TU6+ZCE
vuam+85ie1mSUI+aoiHiS7IBLEL5FX5FbTLs3D4OlqkdEV2PsKiwW4GqPXaXmYO/Xtiye4lEJZCN
RIBuZ4LQEDQbcuJMyg4KNJTZIZitnsQxq7OOOsnA1kRZ3qOP5MSiC0YosHZHMuBw1oiNXul3TcJp
6vlIYdXAYSM+q90l391EnR/lDli7XODqbwgrCaPe2GZkG2dxQUjyOgqzdO3IoUBb5ZxZJ7Qvepiu
kMw1rMxG7vp2IwZclrmHm78Jk0cDEo2jtCdT8eRFONObvE+2sWa+VHVoXQftpY7PMd4YYHqDvosl
w5/KGZYB/tVlFTM2UUGmL61X6IYxZx31BAytEpsd2vee54bMQmYUTC4r3TzoWCjI4avWoe/Xb63W
LrJI3XFqBUtUm/k59PpFUzFVJsfwZMoy2oz2jbkaJ0TkEuCGVKTO8QchGGgSnZQvS7xO2VfB4m/r
yuib9Qn82opfkCymOMEQY4u/VdxPvAQQrNIMdqVvjStOYPxQHqyZKn6xCWFeVg55HHySGZJJtNJF
i8FxQuKdEgiF497lTUDtz8IOs6KSiPtx253MWkRbK42Z7s2SjL6rd50wwfoh3vILC0HzgCAGz320
dURCzEDQp7tmQ+bJuDW97A43yln12hwTPDYv3cRIZrDy9JZHzdtIqq3mjzvOb1jdkWJHVyh5MKoV
xtlfgbuIRSLpAbWe8nHOOo+sn03DtCdbyXiERuBiayx0w8D3t8xX1poKuAHBHzEOAzOAGW03+PH3
hFpKDahOapl52FIsi8WymZJmYaBNPipUxXuMhgfNKtSBZPcj68Vi2/HtbDrZv7ViLHd+UCxjHf+8
ngavUq8gvTNd44u7Vc7UrGytuRhKe8ZVUa8NB7OJnRszOaW8EdMxLG2Cy3fVKDBjEEBN2M6nqY1E
M/X/QgHKYIQoRfI6jWHMh2KGvrNpKji/A0gak5AItiZl5h2KuOSYWXZ1Bco9iW869+2a9VyEBH7p
pxZT5ZppEZqVnwjzG5BW4gsgva+VWXwmFZ+LIVt9BV8rWJrovdkdm1Q1DEx3rdP9uoXjA7TPJiz9
Q79DksDIcHC1jaM7F4n4ciXIKYSR6z04FRiijogISEuboTgTGxwweSMmLSyC1YuTdzDrJ0dDgNkQ
Wexa+xKfbmGUKJO5aEHrkF9AFwzZBB4cBKhTZF/HLLAwuA3vZqzXy/w4xcyUB6xpF5PsYbXLvZR+
0uGhAK4JCTROHiKp74Orf7lWPu5aS4WvvqQux/e9ikVcnhy+L3ZdmyK1zWVn44+u58iwVOdLgbi4
ljWFVZ8CqGPAGg79M/CN/BSxjII44dunlsgrTlkaVo/TcpkSVVlowbHTjHA1udFPExMkqDx40npL
ZcJNBUEqxKOAoqJMJKX1WMPjhhXKXHs4xCZS+BHOkYEzHp4spZwbjlhZeoTZXpltVA3Y0fHSazhZ
V2FZFGn6ItG5gRufjzS3ap4UI/ibFPQao4m3g+xpHpwOVTCKwmg19tF3o5mvMQSn1cRAelME4Tnk
IT+4GcFhXlot9YGf1UYq2Qrzig/JqKW1Dab6Vh+bsjkmjRw2MrfeodAx8wWUtbB4BNiKdmgnQf4g
MKnx6DgnLBe8lqHFPSPqkzWh4EXIvi3hE6xkOt1ahPXrxvrjERBEEO23MZxCPQ+WCaG1WyXqQ6Kc
d5XSHDiAcRYFQznqF8EhgydUpgRymnH6OeWZsRlotzFiP7SSz1NzEK5Dd3Nziw6w3Ge2RjJqI+5e
3l3HqQ7XTDNAhTr8sSk/0dEB+AeH3TiMajijeZnnmjZJp11Q01VISbrJmOoH5SJaQHKBuFFugzCM
Tnqgf3mYacUD78YFKuvftJKMlYzpAvyMERBjDe4fnf4IsxhM7HbnmJc8FHMCj05OZWliLnNByxUu
D5XO7mXZYMQiyNJBKJrb275Z5WGILc/0foYoSDBgYQCq8fcTCNgetHKChPXF64upvfCHU1/26Arz
v9CRMKmCgJqc8W8f7kxlnIjYqbZYU57epOEkApQWOwRWQhn5HBiE8Cy0/iIJjT0iNnOFUtZd+Qyr
fNPqlmhnXyZSonFgJxwB/bbKYVDhTd8Sd8EappPlVs9KFgbkQU4NNXRIwkvm4+0B1d+sQKuhgTB3
HtADbppo3dnPMvYB02ECLFkJnY3BeZZePMM65A8W7uaQOMNjEqiLnPi75KKFkwqnNvPyEFgKFDIG
NMjQ5bMrZLlMcrgkcV8eupbthNEL5ipUx7xrHWmkHx46EQrI1iTEW0PFlIM4M6Ye+uZYHTROpzr2
2QSsTafMH0ycuPEJMFXOBBULBJkjXcZZzUevibM2zl8jJGguxJwuPxfhmvUB5o1eYh8DLp2m/jHL
PY0rkvjGxAOdN1WfkWlOx0zzj0I28c5E9BlV3EmVTo3gGU60ATmK1VcEOd8WpgU+6NEdn8rQkP13
0xq2V7YhvfS9bfifjW4EIjy3dhm+Sh0qzxh8JTqduGhiH9A/7F+dZcmyOhHZg4C8nXuLZtwVQclf
rz8KIuM81bvntiV0qbWQMdqvtruTWd+uPYfxFp6NYBUMLMu4IvZy4M7xsl0YdcMyHF+TPIMKMrLs
wML6zlrtnyuC3wL7E2y0iH6Rf19yFBCxIF/nxMMMc8jaStAxgqiNBkLq8ohBGWESyGxzZz2lxrAp
NdANOcuk8tbGkF4KoxBroh5yi3PGFbgAcLuvq5lJEEGc3zIe/fFbNLDI/T063cU4jRs6LmMVmsRN
m9oP5nSXRraa82RJbxyk2iqbvqiciOHTEKnx02CwMBZq0p9kq30ZOYj8St5helLDV/yT+GBwk7CY
tgixyQOX6WzBA9Nl794w/kokTAtd8s/GuQ0qE+crJHm5LmcFfBHaHaC9cMJXC71bM8ez1undJo04
EVVI4y9rDoBmM9gUtF4Nr10JemjXdQGb5KDRugx6KZghAch4RUDYS2yWOSKUvt0xOGHOF9rnJC0e
DVa2VUF7AxCSAXSfAkGKIL1oghdSODeBBxWzuU/y35Q/csaTBtFx2OamFSwMJu/z49wsm0FoSN0C
sa/nxM+c4L2OAq9kKAX5rQxtaxFMfHxIkpFaaegE1LcZwIiTiTfsxb+0Tvolc2kce4W6Z4oVeNsA
s2vNr163m1UGf54tbPNr+p2+Jq+Zh0hsBVmlC7dC7RqL/tnyXw4c/V7IkTnUKF4UHO+gGfWzCNuG
Jac8eOlu4FTIYmTYebkfQQsCCj7BrMIH3Nj+jRHMys+FXPtdiWjK6lbUIrIcaxghIQiNmZUYRc5b
V4S/lZv8kYZAlEtcNfmFWAY7rR/2YJzskHlGThQWT5C9rf+EodGsGeiiPuBw1oJOoVjvjF1AO7Uo
jVfkLCmMntBbkaArXM1d1XUL+cirNlFCBRXbyAwCwjOO6BFXOUnpC3rhpx5WhG/447fB9ccvXWV2
fTS6hOMr5RzT6PqclNjFvogglMJPzPuzHsBfg9W8MYP4J64kze+QwT4iNE611bmfnHJrDSXsbE5G
sg3RlYVWvsGVftOdpNnEI5QpC7slUwkIzSVCcMuaL+SeMbTJE+Fec9rQJT//L/cBSuqIW6FKtHWY
qA8CNMZkZFpeKj4Qb6TsD+XJTdwRkjqEzUQn96Mf/yRjiPYy1G1obpRVXA3LPkrNQ1MySYrKErod
HaMTkSdqdC+V34NZQzaCRc7CCsE5KdPst+9Hc9VUvba1JK2oZ1oLCI7MVvWC3l0ifHGsvlhWMLTX
pnUbMeVudWCEc9Os3XoDDV/WyHXsTzzxdop7dvqDmkK/Cu9hDiX9a93dY94Yt3GHLT8RJnWMJWgS
tXTFG3gLXUGNkPJCj7EXEqkk070x8fSHM1kCFonnlOGpcxh42N29EsYJFBm2ETYkrlLXpItO1sgG
GHsWseoNA70473aiZeNrTCj0rICG48PPoYzYppltejmsGBoOCfuZaZcO6dqu6A2DTKycfoxWGtid
vtPIX9bi8xg1xyHLvoh1vst5WVdIuDiJ7jK8KqltmqxK18Vs3DeHO3bjAbcV7EQzhefuxf6L01IN
hEFFixRhOBFviLVIXWRwm2ZphPwXlQFujT94i1g5zRk6cQo8y3FJlemo8AycV2qKzVObqI2CKmcH
BGLjgWPs2NQ3n9y8heXzaEbSWJcZnS+4XXhf2qWu4Ry6LD9iDA+PNMAjqDzxocKzHnlgQRXy2jhh
nMVfcQol+iDemjc53iyHka9v+e+1rjZjF55LU5G3yXCOPDrvWsX5K0sEIpEyG4A57/diqrXXAB6/
VdfWdepI5WCHtKugkyz0xFmjkud34zjZQO+/+HevK98ZB5mC5zmwtPfIxfpP/sGLDJut6Kp4586x
eLZe7B1XcgFl+8ZnFzIW26pp1llS0z2C9142CdbsMTF4LRryPbr2GFBWN0Q0ChrjRSn9L5CKimmY
9xym4GmqhJ+odraNl/0lcfEKJQ9SltbrGwG+EMJAg7luORXMk/Smv1tu+lOy9F3hDXpEoZk+mGMU
25BQpcXgfI7VbFubwOJ5vOoo+yBHi4TYNgtQkskryA9p7lBJMT+0LSZNZrZqs2BbVZzgI/StKDV0
4Ify75QbxlWvXcb4SUYz03ITY2whZGBRwU1YWEW17s34x2kc7dU/mWNineMyPZhAk6YZBg/dknKv
/GekryrI9yyZ2YHVhlinlnnLIuG/kAj1b6yHK2bB61S7+EIgIQZsJhbYlot11fkYcIYToCtyY1gO
k0gb8W+Aw6qB6ED2jz4jz60+2u8kN7EF4xRoi89+NP4ZMyAgyvpFHWY9+wntcow55zmyNYN6FXtw
Zr1JeRwmNISTT7GRQFKm9B/wn7tq1jchzvYj+aZytMhO4G3CpFmEonzQMOzMeNbtmKcpHUAC1JLs
HOsHu6yeMzUzTI/9X82ILYaAuDCWg7TArvsVC8Eo/vWz7gl5sl6B1bCYNibuUd06r/5UGUR+aLVL
EcT1toLgbKXmye47QEUa7bXsjRWdkbGM2vwhStYqsXFoTEbtLeuXAUgXvxXHAZYDcudBz+CNDxeD
iN0XJqYm69NNKpwnJtmMtCS5Ib0arFCVEQCphb90UZ/0V+w9uKtlwGK+nHY+N/HWycpgR24GbkcB
xh8rtuGxALYtAdRIuzskv5jkIO1V4L7rjfPDgBMcwpDpq07sbUtj/A1qcQJQeYAs96GCWGwbnen3
hCC8NagIyDXYA549l0YOn2g6qTD6jXPG6fS+6Wo0nZSk27embs5qjsYY2uiWadgglXEPoS5gmnhW
/X2wph/8gv4mHj7DsPy2ok47lZTtrkkHMUEgxydnGps8dn+DIL/TzJV7WaRf/LYxacCFiZsLYRa5
vUeDbKeKHn9hhV1NWrGzdxVvoGwIfrAwcmKKsh8V1ruVqbNZp8rpF0Ifju3YbaaSqKsArxOb9Fuh
ty8UuoSl1IbcWC27UZGpKw5qiv3Z8kOSynLq2adoZf+66aIYm7Xrb6ycQSRQ0HPi4MxI2I6uwjB8
z+KJDozd7DSKU1RjGPRC/V6Pgk2ET+JZLiF5Oz/Ujpe+0P6RXngS0HsIKjq1M3ttaIcnS8lLwZCc
VIUrKzWsV+zv67q+EN7HInQOGvIr7T5xA8FXgIP/ZhA4yCQRJALwulIHrymxhOd9zRVr7jh4L5rO
19io2D8zzAs9hc+x8mAU9kf+E7R5wSx7zB9tiyvU7QVtij2SIUURTSW3AHx0Yf7zV49yhuvGS0vF
tLZK+cyRr8HYE+fR1c8VkdSbXBLO2+VXzHeH3omqrS2Np1uBhI7r96r3H2gQ7qlwb4im0BzQUsRJ
/Kl1fboW1cyjmj5I05gYJBGc1xvmunbjWztO0zbVH+jMAY30x2zCophngpA4nM5tnW9Ex1cIwnaH
z4rzw3+zoZMuDA9sTqmloEddFsUp5EnLUIdmBiiaD+Z3Ddwe7713EDfa2d8opCn0GFjN0T+RdaJM
JwBpBF1kFW9sBdJ1GvJoWOY9LI0XCa8cKpi21Yq3iDcODcJ0B1PmsBYL/qbJMptPrLwkrTQhoNbg
ag7abEMU7aPJA3qDeSVtC8qnITvYZnoD2c14liZAJGnKLQfer6cNJ6dsHW8Cq4R7lH7HwCRDWFRO
rLq1pfGLjM7wTbG8BXOoL7X7/yW8nQB7k+7ZL3ODjSGAUp77LJLbcqz+9GEl9kVLhWUO3IoTxgVa
RWjrVCJ5FhxU7ZBzB08/JZAXU/Jm1J2r5ayiSgJdQ68EimC+Dtc5W784ZzYDfaYJDQYk65iKf4t0
4wXhz5H8NkIYlwZpr2wrmYUyo2x7sPGcgMmygSKuec55yuO/qqThMyQPWHuNIoRG0KbeLPnwM3WX
3HSQIhe1mO5JRhEA2/73HjZ2A2Un/h2m5GVKCsbY/WtgUBnpnTsLhn7QgLwTXlYtKG3WDHf4LZuE
7ZfB/9UNpyJMKevmWJ7JftcpRREUDkcHIfQy1NKba2uvNYOGxuV1q2vkvpnB+lln2lPb5QNaI2xT
b8NCzNyPgfvKdOoadtirPcjXbRG++LAqd7mdVAQs/amQWRG8wjCttbCNJr7+izTy22syFmzFMbYs
ADf2xkvY/8yxOFq6JvpPEmbBEWzY6TehLUvXCF/i4Ts3nB/LKR+9ahxE728iwTfqULQZBI2WXv9M
M/ZOtf9O2XcHZ5ngUww+57kNY9Bvt+eciK6lO0KqByQnJnWNQr79Cr9r0ldPWzE3D595MT9avKOr
NCYvDyYuAJVgJ2v/jDhtZzrwgVqD/1m5qfTinQ0Fg4VOvJOffZ8AtZCdV59jTjLaJMprtv5UAUjG
z3HKDeHWzcHsunvfyRqi5nkkGRpwgLoG5fA+DHm1/f9rEnnyzmp5HgVcs/Q0bWy2PkS+chqrGs/y
ADfTyhsiWCr54ebFzhNLRAAMhkws0BOIZIl44re2cbgDHnEWQ1T/CfT0gav2lSyzir/ZWLtNDrHH
fwfXuGssf+ZmMhPmUvhjxtXKG+qDa/cnrACcuzU2B25M+KPaV5spugimXEPFLIigOLACQ8GRnJj2
k9HwjxLBuoppRHUqocz7F5u8RBrbOk2Un87sVZ+/Ia4PUHFvfZG8Z+Oqd2sqHIdcKpbfx/ktgrnj
gE8/aHa4E6l/7oLsgX4fky4up8qpLibv6iot++NEGAh2LO1fmnOKx1BpfECOlreUdr7325Yswg99
6o9eIw+VG35bqqJrIa3aDziJMOmWGeMBsF24hjgutOKpHOtYBDnDKfUc+5SY0VH8YVatYG4y2Utj
MJOh+1N5/BDDdwMWZsn4d1oQ6hpCMBlnbiCwwOfoUPLgkmbvklwsS5+X0DVnCResppeXJvQfdRds
NFFv0SFCnlDlzsXwHze8ELXYxE5ydQL9ZLZVRV7D0XTIC0aJx8GjkVmlNLkxoF7P83C/YkNaO8Bc
FORHfPKU1//KqAN0zj7CmHN63lRDDvKTmcvBaHpKqpwvNIwepJSQTJmItQmSblGYmrbwW5R6M3Jf
K+XB0OYcwyBf6l3NTpNjDdbXse4bJiQ7whURDRhnsyctPryVhGzLfz5p2ghrVISghLMWY+QKpdPX
hGB7ZkGQGzSAnc+H59QWDG2N5twWrCIccS+NdFmazWniPi3s9CYj/SRYDRP6Cvs5krcg1n6Ae3JJ
uozuuoa3DFrgIrENNhX+KncvTaUQKXnpX2J9Im2W+ZEQR4D3TnP1U8/VErXe3rT8eSfEx6Rx0EEB
WoOAms8toM2SUUaiL2KKF5ShV8bdZ+qLrGjJPaannl2FSPBIMywLyh8tpErXs27nMFdQQnvFp7O1
ivHk5wwDAy3f9IFF3S2uMtOoKV19bXfZDwLc9579A5qfAacZGismMro9EcpEG6bmhlNdzSr7RmSI
/y0l10I3UVUV4XdsRLfWRqVlxt2x1mitAwMENkgKcuyeqvL/OYBBqbc26P4vJfjkuuJy0AN6HPSG
NhnqNg0qKtMarPPogDUe7FvZ6H8QeHxIo4QmtY9MQmO1mXchWBTW57BUH7YU7660z1bHnLfDHZ9a
3Q5g6utgA3Fp5bEMoDHmuO11kkPzYFi3dfDju5POR60Ix1rG4z9S7uSyp94LtIyKAN1Sz3TZdcov
5LMnU9tFWrRuJNFi7LX/GpF2A8txGXQXfYmObqN7ChbIqxZYP7K8+0A01mLorG0vyjfgBFePHHoL
bR1KRjA2ofVRN2p2HzaHfowfscxuQzryB+McBZUszVLdWeoDbWFhD2lXO5L+G1mUMIM33f28ePEB
fzEoQWZW+X6ySsK/8awptinOkFzxSfT9IskUs/ESLUDNja514zkiO2EFpP1T2fP3IX55flgeoT+u
tSBZw43bmaG2m+yUxMkGKJiC+Qo13D6jO0SPCCPZ8w92KcUptICvmVl/HPLp3Hchk1hfooPVE2sf
G/EqoGYEfQdKiZxXn2ngL32+PBksl5dVcjWJXBIk+Vymim9TDcJHvKLaXZuE5pJnct78ZNM6cROH
hYRCqraNyyG/sAkESdYdND3/18juNxh464JW/weUWuOdZuY7jz2zThXMPKdnJRkfJZO8dWI2LKi5
X04ick9bLd5rsaaWpgmx1gJUqVycEp5Ovds046VveYR98ZyvhQKVDR5P484L8yFteNSabfyZOTXS
RanIoMZjDDCwu5jxL/V0CQf9VU8GyOjkWS0zGc6+6fRfRPTRYhiNP4ggwk3SN/1GJuNH0okA0PYZ
LaF5ZtuzqFznUqSYgJLS7y9OJ3fCLaNbWAyk1g7aJtSfWe7yOfpNQJaRvq1KWj+2WtR2kAED1pqT
NvrnwaX1R0G+7uapoJ+94drpNja16JA60SyuvMPM5CxyIPg5bAQZN/nbup1K4tgsax0qhhg4r7/I
PGNOvmWtGO8T2ztfSrbah8qOtjXAQXTDJBFOdvmio3BKI8PeqHIrYJO9yJdG4IIe5gew5OzPTeh9
lNTeJonajclwhpAhJyJsA/Nyq9wVzrM51R2Qs6ZdIrMHtNyFBjfcSIAgdAFkNlO1vRBt9RGwN0dQ
+DcL2V5p5nDNWCatU/+RCI4uBKNPGZpcC4jT+4qkFNYGchVKFghVo6E18IksFLR9Yf4Fn9ZmIu58
TwYChXpA9wDRakm+A6GKQ/bJJvI2lG65bSjPQHeEfK5ckDI5pZ6AD+v5ICOj7lQ5Jlh/HkLl9Iz6
UpDfiYs1GGDcFHc+4+KWRKk70yYP9RrtRlc4O8jxwLDj9Jv/3JYRqD6N+ZIToFmWBMSkbE9WQRmd
B+dFM6lKQgPhlRmMwUJ6ADYidnguYp+lgjaUQ5hEZWxtY4wvlS/I94qry5ixaUIueENxs/fL9DNt
2MixhDwkWsfTIadn1k27sko5U1J/7WbsBgvGyQC3vGHVuPY/Q2bWdo7kymfUqRaIZhW3/qb2anUt
excNX8Ne22ZQX6L1QD36HafyUFOihcbMRvSaR1FahN8QwUteECd1e1FjC1xwFNaynQia67RXMbbb
CAPdrmlfXE7XtaF4yW5G9+GhzOZo9Uh8Y6sVZP7fiABJMKXRVxtmIzv4kpE08UboWW2OWvlhOOaw
Hpv8OCAszzlG4eTs0IvyeKmBJBQvBjPoCSIB/uDCJEHBpkuf0EZmOu+0Qg8XKv3DZO5PYafZy1KE
y7TK7ZNWeJwTqOciW7E9sckT80B1roRh/zDIKRZeW+79nL1OU7baprXbk0o6Vp3S/Zkm6p6ahD6O
hKsTgYbT2XYt4QTD12vCRZcUf9ss7mBE9182DqYVquE3FDP+kpRE0hhZuZh1/40AAK5+BxvQ5Q99
/qEt0s46hLVH943Uv/fPtI1/FaEXfA+zA81Jo+LElg7qz5Ff2MNvStMXZ2zeaiSI9AgzL7qenqk9
DwxRIgbxwW6LYVOYEWVwo1CFDhBlsgyZuVEclaLrLX0mH5YecXZkWrC01MWNkHw0waQvQSHbW1PR
P4eFhRq8fsnZp16qmqYKhCkqQ04l5VsXY3YhMhBYoLr+HUwNJ7ObsJeaNzapeF2bRvRiRgzYQwlz
rsgMNBpQbWwbWUgUmWSm91vBsRSmU7PrjUKu8ro6tEpp6+A6+QHKoYSJAyzBNGO/xSyHAKUYpYhl
P3JHK3epPZab2rwT3oJv1/HgGVb6dZhQBxE9qy9RpHZ7R5D+1FTThpUnykV9NeVFPTsAXljY8vnG
JlLFPH4bPa6kRH44qJCYJ4B1ALb76jSTx9CYKAGqyQfe/G5h9UN00MZTAARX9mpF/BUSX+oJq6mo
dpqtk7PRyp0Uc19oL7rKu5Uk4G7sPnt3fOSpZFNfci+61Yp/iOJ3zIQpD8iSLQ4RnqeHREXRMLR1
EuNDZUTZBBrS94kGXqSDwlmsOwRQxb9q9KlW0d6CmuWu+Y+j82qO1Vij6C+iCpomvU5OGkmjrBdK
OpLImQaaX++FH67rulz2kWag+wt7rw3rvh7ePctH6mX5H0FOnTdXbBmy4KNqvc82re91ZfzmOWNC
xi/3QwPLK2Q4J6GwVZFyz40kd4X7Z5uaIQFoTM5qK+boCn8hFfy05CGtkhLdtuhdZjS2OkfbPugj
ygbkWgZtU4LLMx8ExP/ZoSFC9U/6Bx1Un79gDHA3EutiOyw81cw6Ow1gWQHEcpfE9tOQMLyrJf7p
mQQQcjUUt5DxJlBoKIPVtDcvHdcLGhRj7fYsyBrlXmUVvJvBdB505C8YSER7FurvjKGYbdQV51rV
XUwt31t6NI9LSmsqK714tmNsQdiOd8Pg1xB/S1Yj3EiVYXrHXo4I63omZl3Kzzyi3yd6HiwhWomz
RVDHXLAyykvT2cyVdnadMPE3utmD6Kn+Bt+BVUSDHXUsCqnDH7xuHnfzQK4oErgt4ORjIklta/gl
MCIg0Zr7nfQwtkQkt4i2BiuHvkJ1cQ2RA6ASC1tAcfaUOBfPRYlUl78OaU+IOYJ+6zQt4tHM9bal
h6Zo8FKxNUdSL8eaLPuKJLbhmSuHeXlMPqfdpgeNd6Eu6cWdxPzGHWYT+APO0Z5zCNIdscl8pStK
tN+xIuSqe4cvnR3MvPuJCV6iq0d4EC5zzS5ja250EdpR1EuuhZ4pRVrgA0mtey5Ro2luKf/eKm62
YYWindXdZzi+u4vceGCPFnnli+/jXLKrN2mwrvdzdASuPruh8yuB24HAivRWBO9ezzyjUtk6Jncn
YFrJVG6J6Y5oZM2tNwjMCZWS66i7Z1Vwlv4ZGwlKoTzY5LqoN0NO48xKg8n0r28uZNaUaYskDnrn
1hfhIFweePxkg2ulTv0PYH4P0hpY8pM+xI1grbuKRDVymNAtEb+6mrvmZJJPFSG9XKuImUIxFvja
x7vM7Zwtffy0in6jJPnJRPtZu0cCeP+6pX6zjfzTTxEmG+q74QTWYkTMPjCELfWDzE2X2oVYtwx5
5EyHBSi9fc1Jv3NDzgUl002QIPEQuTnvfSP+ccCXlWAAvBhVmVEbvwC+nG0imk0jcMCxQw/L4lvB
xV1l5GoxYHukD0YUDbgUsS+TS2EjN2mSGdFR9pjSyK4Kq3yZJuob8Ok7EluOVkCf4dT5t1+wDVIt
kb1+wmAiqeZ3J5UHHSDXl1n42zDsXBUz0ey2O+6hkt3HmS9vE64t4sYHph6TzD8DhHMgQPAXdDyw
lHYtCCG6yJpxHbzNDfUmq0m42kzX3ysWOVsjLD9d/92eYrCcno0oK0H3gB+ZkyTnQyowDkVht5cW
0wIES9gVjRUQ/YQTehV34S1p861nwVuj1fT99Cd02nLne4j7GtdhyPsGEgobp1Q7rVhrLT1+UbsY
TzTAVqgUnz2uqlUj0hsBsaRYlj9hQwLs4kHppukJ1SufftV98iJlez8Rm0bL+6mL/to+/QbPeqmK
6H3W+uhW06uXeO+gZeRG6rBDkMOI1zGTU9Rc+sxun2zPO8wGlSRS+W3Q053n0rsrooBBbKOuqOa3
RSZuQzLmm2gS6Me6fItWGe6qxWvJW7WxpPPqp8s7GpbIsQ0EyTqetnbO/MNlSUhajLHOBphLXd+T
lo4wa7RLj/6leytVsh+IF1ANhsGOtN0G12VWsnab8F20HbE4tM1LNmWwT0kF6LGpYptyPWZ7LBbc
7kgk0qaZlifB5XAgcm9jR/N7GqNh6iip6qIod60esI+EklDmYpO34z3eJpRLLkjgIjkNgvuPS+tD
2oT6qM48etIgRVm6N8aw324QHwTfR/z/qyBDiL4sxNr8ByHMTWViE0/XnDwdzltec9UlTBSNMD/k
GaeUVeP6yMp/FaXqhQqZb0B660rjK2JQCXjxSlgZE2azV3se9SerY+4Uki6+mtmOMtz2A20TW/SS
wA/fJYq9WCIcRn8kOWxazUI+wsZZ1czXOsjcUpFgRF1JAl7JmKlN7+flK3Ur1KRcJ2jmYYcS9SPn
fF14tXu2my5YY904NnVaP+al9WVXcmCy7SAyl3uR0XpX2OeuBeKtwI+SvSO4XwoSJNBFrKqpyjfG
MqlDpficDo5xsmvvrqNdiMdi3PexfvQM/0QKkYtUDUB93ibYCXlYMsMOL3mhcAcO+tvEJ1NgRNr4
NWtuJ2CeIsceziHNlMTOumsiRsV1sDL65gSwAS8VZHEcDh7K3E4SuMH40q7Gk6zZqmTmBbEH/zzn
1KmDxXFQsDdlgcJv7XLj6ZL8TC9iCiBpi40w2Waip1tm7b8xI4anTW8TIWf9Tm4FRYv5CcPr7jB0
IU+Kw47UCNwOFZr8LZPa2BnJwsUVboInSDwZaAD8rGD+EYNt9P092wRiPDjyNajIrQcI9C6TDs0I
Nw1eJtqAqmzYlubJdywtQjfsf/EUn4aBNyCfsscYQjiJSmozGgYpHX26k0b86xaIbSKPq8kGNYkH
7UfU6LBjs31KouhqtUH6ZPr6z07sYt2iT96kA5bpidBmow9Gwtk4DxqD/sKULDE7sepq8s1b7Gqz
dK7kWhK154xXJ2W2SZtvHNhlnztsAWu7rcSalNdOVdOxdLiomfg+lllYkA8MlLVJfMaks70lBH6C
B7kkmSoj2fVV5SLVuDXDaO+CTIXIgFlll629S3pMrLV19bpK3jvROfUSc4dQ5i2dl6R66SKnqfWh
FnN76mfWr8exDtQPp1lfPtkdqqIxyF4UM88og5BMWFlFvWylpWAJQ0Cek8+PJXXGkUG7v2dHtZs1
U0Rbj8fB0UeBJLTIEGaEEWQTN182Q1w4a8yTz7Lw0S6AFpEQV7almI8KQFfJXH3ddPol7xaIm+ij
e4w4avVZJv5XTdrSPiFJbbDEZ+QwnrUtTlTA7HQBMa+vDbc2dV1GknjjXWvT1YTwBJBtBjJ0V/ny
kfJl3hk+sNQiQXPdBeYtUMFbLjy0e2HM4kn4y2gxW89m+1dlk3HN4elUiZ0SXm4+BVXOfs8AXl9k
32Ddm4cAsr6KHaJ4/L0G87HOSU6F2rrt7WZ6nLr5NbIXr16Ck4KPxGzZ3uvIKrYGQRhAzRK2ne6j
1viqEUW2qfFZxMsp5CXuVsbJt2f3CKgTHCXChEnd9BslcFJ6aKr2FVciuWh3Q4hTgqRGB0V5InA0
jd8e4P49JMR/iFd3PusrKLnBpTW/wlL3Z5TthKi1Rriz+4wjJnaZIw+YC0lu4UCC8ztxrK5LMgKQ
pNDxWUSDFmhB9oZEZZXJcs/v0QM2arDBNsg3m15satvq9uCqCe+yyL2isZE7c7DOqZ3Me82OITHc
m91S3IXod8KhflSjOPW5+GalGaC3ysRCv95MYxGs6lRAzu0zViA2CvfaIu22Cs/ac+9UYu3aaLjE
47DE46R7pewP3s5XE14SbON5Gb5Qq7r0nN3M+5jFQb5pJ//Y+DWJz0o/NLKQ6wGmP1nex7IDcx3Y
hXhFOHj1M59VeizTO+sPvd62brxpr5oGnetAQjnIl1Gkb/XUMyMgdWY1eflLMFo9dElkgqK8nwKJ
IpqMMWbexPwSAI/J22Naw9J3HAjKTPwZAb8SFYG/zKsLj9UAISLxlu+KktaZ0OSYx4aByrnO9GbM
/deWSR5Jv9zbKduvHl1CK9ky+MAACN7SG2yZWLQ9UMfjQEkvUXEFZbCbi9E9VGN/6zBk8C1WODNE
bG5Na19ZBQqnincLdROyq6QN7+M5/fQGdKKuFd4YruNWNDl0upwCDz+ztTE8MOHaORuF+RoR99gN
fLgTC43ZeK+F+dHbSHTadvf/v+a4YAKz6QY6vem7rR4qJsYZeoxeNA+SyfOhbT/UIIxTxZxB9s1B
OF62dgRU8Kzr7nIc3p0CvlYo/dJl7fIcW/7aFxQzQ1n8MbHk4WByHmBYRwFFkZWbTxwy8IRPfZaH
D/b8a1bJ2Wt74zRapcfnYhabmp+jLWicTWgfbTbBzRSnaC6/c2Qe61rxs1rdZCIZ2ZitHxJnbShC
yBnVIFTguikdbqHiIIi2Yi2TsC4d/FUfavcWtfqlfqYbdV5YnvI2yJVIwUwX/hhcFALsy///Lxkm
GtTcPP7/d6Zf2ANRpG5wcZa/cMNzg1OnkYON9hBVzQcO4b5P5CtVEKwBh6RKNSqsc7n44DJ+xC9f
3wDUZc1QXhMEj0snqx7TuH3jZYfTayfFSWCdex/Q6bV+9m5MXnbWSwDb7DVybcMYwgvj3JAfkdc7
PwmclIc28L2bKMdHRWP24bkoEomZnw6IwcRBCY/DNDfuUMg/pFbXPMdBZZ3Q/Ycor9gfx5GacI93
302tf4ZBPteTsB4TxE0PiVV9tS6tepLoae35rNWD3lh7MRNzp56yQ5eSZsTefd0hsL4g6U/dTF/T
2AGC5pd7m63vPfGIvC8peYchg08V02n3IoOa2aVkVFhbMr4NUs7BwQoMf5VcON15vQHrkFKkaOtC
HPIFy9A7HtJgxVbTvHdJgWfie8t0VF+GaERtqX9qNOL4zXhpM/+k0G5efKy6XM3NCDGg93dTNjMh
jcGe+zgymGfa00Q7QsUZ9UN0TEXa0ZDOxq2HreI77AgQ+V38YrY2MmjaDSuqHbOG6Gyp5kUEDf1L
L9+VMXHR0l0C5gqS+9KwwlOtSRDTQasuA4UVjQ3rjahNSEBHV+nZaIMnl8oDKxqKfy94YslPbAbR
5xuXqZru8vmOoeep97jDcxShNMvYfVRAEJYR+Bs/D96pYfJ9m7EuN/PGR6hRptdGNKuwIxWVBGkG
5pqOLbYjAjRNn4fFudmd223jBux26LqLVizdlczyWOCzI+0j2gBp7bzS3k6d6vjlTEDj0NyPoWlA
WJm4OrlrNswVBxPLv9W4m9FqAXHp6DT2JAOmePVKoXe4JC5J2dxNSN9UEGyc0Lj2LVlGemSgNLdF
AMgEqGkUEGERDrhegSG2ESM9SNThnrCZpACJkrdevy3iAp2m2slkYhPSpg9+IUCtSCpoG/uzYAa1
GgwWoykDqRL9Ky2D6PZ++lkh1WJBkD3QiEHAzTnAgRgt5rQcU+VsktfI7eXqvD9U0Eui5s6oBHPp
tH5gz04aL+EmGbX/hlO/xdVqwej17SNLSxKRZtBsqZn8a4HZI8YMXoetq4N5HyyxiyB54nU2IYdO
Ku/RnzIGTI61Ue6cnUzLfehMV2yIrUxhb7wPGMh7n4vT6m5QV4lbLI2vimxBYU4g2Ofqb6pOZoW5
lupb7ON6mlAF8XdtyexywDhMHBIRC9iPyoXizqIA3ubOTNmFRzIxF5rZ44JOtqrD1Ml/Bv765YO6
+T0HajESsJOiYPV6l/15x40WlywgRH1TfUFMb2QfB7PcZWHQU1d0ey9Q6PQE1TTSjNGp/pbnjcAA
WGwYBYCflXtZEWyUiDFbi6HZWchKIbA/d2NOvlpbbjN3PIeBcVcqZz58xT6/O6FhO9JdkQtiVt8W
EU7IyH+tltUmlr2KtHIDC+6IK1Yhr4D5Uvr0nkMfbDoSgxmssPMnKPg9a9k+Vp8NCIuNHly9kZX9
gMoe6sCYByurql4mkk9QIaK6iIID5izCLRr5Ntj+04CTAA/Qna1or0Wj/5DPECzh/UrbAUM1VO3a
HL1/1YCsIsvNFYLzf6A36XbGBo9s5b+Cbwv8H1P6455b6M6242spLeMA6f614lTfVfI79bFRu8qs
N3HV/6jJ5W2LM5OnciNci26za3jrYrzcHNwbb1Df8PXcvaqja95X4mCJ9MvzUmKIzOAJBXgV3btY
/Q41Y8INXPuPKb+GpfhnZHqvkISvR9t+LEyyepbPI8XdjHe/zLbkOO+mJD0qL10g8Y19Ql9xAt+f
H6SFj2Rq7Du+MfyD82IX68YDLFXY0YW3Mwr7SjyY2Lc52T8eH66ki9ZMLpGezj8+EUAo1Wj3ozt4
kszPHP2X9qRkov/+p7v3yOJpWN59tL4MAtz6leDYL0YsT2gSz2ED1bhNrQctXjkSvgImW2ulqaOa
9Ceb47fSwCIlozuslEQ1I3TxMast/3Bqw3dylI9D4IqdkTojrqP5aHoF30LI7rgD9Mq3pA18e+UA
bnvW+5pFwCbl4MVL15OzhEpLMHRPQnLQR8yNsheH2iuwCzJ9ckafmAbu4mCYPqUlAY84Gk+jV2yj
MjnFNdKDAoxQ85uZ3b3RYPdnpIUHu8oJ8eBKqJv+YUTw0UW4JwkxAkyL0p+RwKNSwy3WjHDq2CNy
usKB7EFe5aXltfeQpDnyX1J3w8rLA+Iqk7OTX7lMGONGw7CFDLZebPzKbhGJ/fj28NLYgLIdj5FB
FpxSzzi1vRKrwXK+pojCOPOalVOHx+Uzy7Dfbd3mbl4KUsrlh9keMad47dYenLMLRSGO0PsjTBSb
0CxQZJfdOhuBMExOjRa0v+Fou68YbbLdKH4a4VS8IPkFX8rPSDTzehqpm7whfwE7y8+Uw4/ugu+m
qe97z9rGFIVTGnGClxJpavQlfTHtdYe/yzR+exChtIvfZTS8DOE5lA911DzYvT0tywK2WrwU1HQp
BJG2+I5mVK7DcDEX72uHHjaw+gupDiEEyugt6PxuXfPzCvyXq6Z3XtvZhUCZ+1/FmFDlZJ8hpmN7
KD7bFgZaQvE4KQrt6XFARVgqFPWVbaSYOuNjHxIrMSfmFZI6LvjxG9VFcTMJpt4Y4oNArfK+DlHy
WfP809KUL4cvjuLCO5vSLVbsIahz6g6HwtysWgTiYZkEWA299BhVH3pm6ODCC7MDgzjw4Zjq7LHn
g+UrPbVWLfeqU++psaxw5psOCnMzqhLHfTI/KJ1ec61fc/K+OEqsa1i7JAcH8QVu6jEv88fIRuXL
dJE1DH34FP4Lg8THudHyrDe3yZP2UWoxw1z5q7F2oZedooPs9KNdCabI6fgeK6n3yZztvRFaOgHE
u64ZHrpAfAqRface3BEA4Gc/RjwxR38y81mmgcoGvp0RxfdP6up+0Ma1wPxdJ8HBh3+2FlX3p+P5
kzY8yNxPN2mwVc28+DB5tP+KJ/rZh00ftN6LRSEdxeKd4pJSsQiPHI4A0FR1stL0Ps3U81izFiLt
Q+2D9N2dot92zm8sEE+NIvUdWGi9B98DLM5o7pgG0LBNMWa5nL1bmJcfnR38CrQljkuYU2Y7b4xe
Luzt5o0UAdniyUcnGzjpOICSEQNck19Vsfh9qUFXSauuzWIX8atxX8zevZUYjOWY5Ju3UWY/qmPK
m+QXs7njv4Z9px+rhV1APmg3vTRu+ZcPvDKczcwlwmNkt2/8z+FVJkyuJE6mQo+7iuuYwBw7PPQW
QxtHghYUhuuvXcftD3NvAQiJSmxB1ndfNOaGh2XpQcOBggaNBFtFVQkCz9i8r4KWtXn2PJfF56R4
aFFKPbel9eQlxq5i0GMjBCZdebg5kT1sUvYl5uR/xf/HzxTTRcsYasSyeXa8YFtqA0eMLP/mFgsQ
eeSMvxGrryApIs2zNSP10P9VVY9dmeX6IgJcezJ7I2hpDMe33KhuU1C+4Ny6Fnn3qRIUmYiiqHiK
Fy8fwpOROe8FQxaWJ4KEsQhOmsBEkDBASKZ+N1v5S1H0u8HtYG6Ed0z/0QSkrNIkMDV/ep8Rqx6a
IvmLloOdZ7eOWa2LpvmIOha5mZjnbcuYF7f+fmIVxswY30hrfBoNFsBSYwFPzPqdT4tKmW+OkPON
KvFB1/Z0SJLwg7gnPc7+swjIxllGX2gTqDwb4okgHLfhHmWUpgw0gb/4GKsnY9hU6NiNpv8woKtt
FSAyh6izgbDWqmy9Q8R02/b1yRKu2rnYKXXGTL8EuHRCEPM7uxvRVR2lU/psyGXTVaHmoB0op6bb
JeEhbqfi1OpjEUvsmMW0sVNEH17DTi6mv8lRjGEWshnYoXuxBPbWUbKFtskoZvmeXNz0MnYQ7qyM
gbct8DtTW7C6sB5aVOz8PPWfR3AWxbfdr7xZ3DcuCnPT4Pb3kcOw7+AasJrfeFfjGSUSLScwkJFJ
OidbrL88TznKpBK7WatmC2FOvZtQnRKn/DrDWTH8p9ZR6S7wgn8ThptCUdNpyF+lYbwCODiz6npo
wp1ZsRsKkHevvHA4CWt0T6FTFkiPen0CL809ptai5tOZWj/eZ73/CS3UWbEeP8Rh/x2AwKSdz586
IypXjedfoCu/B6WariNeH8cd6l01g7DRSOy1QMdpDnAx6QjSgibBcheGCRdEjtV44y+OtY6caZMb
OChRypiXMu95SH3njm+NzWo83s8NrrphYFEky/xfwIQR8BHlJDq8VCRPeYH3N8Km5rfOcyCrayyY
JfBMIbTAel/G8yGZ8Dji/X4a8ZeAZtE3CAkAikXLBDpNLqkS4mD7/XOSAFcuWWlwRstFNsWR5RW7
1A2nNctfqv1girZZVZ3ddKzOAdNlxHSwJqzfG7Px53KsfnTZLp2Ze+cS924mIA6d2e62Xcg9T449
FxAzUansL9PMbpzFQJEIZkJgkQGtyWLrjVX8aUyLlWVHmHm19yqj6ZAtx5YRMyHnSwoclgAdTitH
E1tnzwMbYBe0Wi+AlJQJqRry05TmwVLXdHzpZlOsJZS1NNA3WPcnZ0Gqjy2WOEfcqwJymzvSyeQW
uvYwv2Uyq/dqQcn9Ot74xKxPHs102FnzpE7AGIjvzYYVo8U7341/7Xk+FQ2jAAx9u6miO+kT823u
zh6H7tob2/t5QpRnlcmVhfof3wAF2JgSzF5ecyMFSut+GIzBeHm2zBv0LreR2YtEXZEyUyYF8Raw
87OnjGgzIuFbWwEkH2T1cH1OqYWDjRxD0sDqi+QsQKdq0jsND22W3Gz8wHQ5z6bnHLuJMRNwrpUg
sHRGpH4AufQbRdPzbNWQN9xd7OoTBRlWdI/ev/IOWF+idYtFdx+5+s9DdLGg9T/C2kLFZHJ3jpqX
pwk2vKfvUcrBNc1fqYtcPo1QTRrD0o3FZ+WrYuMp+iHVim9mJbwWA5W0N36PRvxKEkQ2chaNKfvx
4nls7R9VBzdGDyfb4LereuCKLA9+kO3ZAoCKHuYNxKyGlTDA9qY9ewMbVeG/8nn9zOQ3TJz2bDQu
oHRfKkUvTHetOwR9AIcAotIJdp54gIV/8ohdhXr7bMbDa9pqflsZHUFO8u2Dc4uHA8EEFldfdmUL
UXXXtDV3pYx5CBb/m8nO0yz9N136W77rx3huTLRYwzNReZipLQcPjIs7t5bulVXSU2f5IBMnHN9m
8IZ00WKOX0ChzbYkve5wFJ3jPrtzAL34TjAftIuJzcvgrAv2qz1sAzWX6TEbfm2vHXdWM52IDcQ0
xBELIOG5ovTipoy9y1LV9hq2xqRLBEDLBM919qWfqi2tPRb29DtiLwacYS4PuAGuoRVdENu/Q9Z6
SFP2r0EtQz55ZM/MCdBsrHo13XsIwR0z+Edk0h2eRo6FOP8j4ppW+d/UPEB8veEuQsXZU+7UY/aW
Cp7WdPyr2iUR1jEPSvd/s1VcKpfBtcP2yMLRsgQDvgyOGbJGIUqGwEaPrSP/HcvWKJplyazWqqGc
IG9VdI5ziLMnN7NfPXb7JonofPVXzDKTnQVqvsA9+D7fml9Vpxh4chJ6l6L93xozf8QkfcJS0I9R
XZ6hXlByFM4zVgVtt+yAcrRqssdIx9LINZofRzwK1MkX1/M/dStvOuM0g/OFXYBtXhBBsW4PRlX/
qyiqobqd8d9+q5w2SyZvcyzOPKJrexw3McPYRMGFrxBddBPeRRtlpTlhQ5YcDeZvbH6YxBivoDQ+
WVTkNCyk3KmYSWbJuIh+Wof8UW1zcjQOdbN8jBzES1NziBl+rvOqPpYw7UHrTQ/R6L7J5EvTg2Ea
PJbcHk2RXRpWsDE/q83md+fU/XXkbNMNWqHiFlG9A+BIeDVx6vmITWCcXDj50HYTvLtyOn1zBT8P
ADzV4XTvhcGBHbZrotsHFGxjhr7x/y9AKd40vxfb2RzonGisDFFzuBYAEobwTefAG0aL1XgrlLn2
45cgyMWhyG/CzhlWk/Xorw2A17T9iKD7AhAermDArR0LWhTHdAlEfqBvMR7NKIHhw2xf0YoCXVCY
XkubQgH6AB/LTYXBEnHt7ieuLjRTxXoe61/X6f/C/yVjKCUMYZcYzeGngPpFAxcbB7RDHxloRKZi
x3ygQ0cyuzgxkKxTeVfTE8cdwsVS/tMGU8cRP33Lpz7GQb1xZQi0CA6HlzTJ3krz56nDqRksQA+m
Zaz4xk9pzPEW4NQvXjqGlmI+UReEtb4IUNXM+KCqBZgmG5HdpwMQCnDgXo3sIgScobRJLe5l7ZNL
gBtqDvMZ5QWAI1thlTZyvuh6BKEFi8SNCeY1FkTvLN8MBylgGHn2djAkyzuh9bk06bUCU0KTrSrE
Q9yARpR+2yrJzqJvb1blM0nrgYXqwjFPSnbtlnQBxJcZxNgC7N8GChCttXicTX0YvMwCSsVPzmfZ
2/U7AeMAu6UBDLwhc1zNuFWr+MWTHj6uZTPja1AVICRcAyu9+Ey9IORaHdd2CvCCyhCGaI2pChOp
vaSssyqn4fFhfQb4H4P50puSIN/wzmqjNzXIu2BEAtxNySVUJapd+q52sF/6EfkI89b7YnRA08At
N6KPQRdMAMqXIkbv5TjwF5El9xs2TC+muaSeOpDWPAGAHv/wECv0VP6RgVSyRsoKi9w1sF6R2d75
v770D4ILaAxiuQesl+3d6YmYs3M7sD5huTY7I8NR7oJuvjQhNU5tQs8bxxfEyA+IaV5nwJYEQhhv
QUxpTZWICdBpL5pvpUS/TarvIYySreWpV4+hVNcbx3YOrKupy2POmMiNkW1Y8AMvk8fiQHf2U5Yi
rDSd8kVZzWMNwmVoU1DYvKNEPz+7E0bzMULhw8PL1i8jxy6hCzLv1AYO9z23bAG0dSz5MkueJ2Hx
htfcPcFs/CbOdKmTGnD8/F4Y6Q3/ZYMKD9ijGI8Y13cN/I5axpvBbj9NL/m0p/yOkmLlBWe3hSU0
gDMr2rXhYR7ObfnQlsgnJN7D2oJa6oTBt9/eMwhkNusg0UnSptunhKcrdNzWFXnLDbbLMbHogNh4
dpXzgQcJ6QBWAAjgLy2KBXzkyV/FvIu7ZSn1UOM21j/tc5GlPDD+svQfMhuL7HcSmue5Lo4MsG4S
rEku4mCbj8YzqJ6f0tCbqYcuMLa8nk33Xc/dRBowN0pYPXetRgFiGc/+snptEOn64MGGoLvOJoaJ
THDM96KjlkqHF2GT0Nv0zJClRL6sH0ZT/KYMtU59+NZ3VbOHccAhkRQHOLfudnLjQxbFyArr8BUv
/28Lzk/MMYuJrQZDcTCE8ZxXJ2TJAFkyMo1tZupCBuJOLRBpp/5uCo97xOgftSGOs2YfGsfHKLPu
FsCtUdx7qnkXVRFDleXOZrfiwmMHtmGzASC6a4qRvlpTcp9ai34BB8mg3LvBjG9hmN5hQrHY8sQ3
Wk0Nh8XgZiJF3qx7DEwBmKMhCLZF4hxhc5BzhiajJYv9MHm7YnA/agJ/96EfH/OquUdzBUnFM87g
RAFlY4OAZOxvlj9aokmtO269boiuVIP3pFee+z746vrioZJyWsUIOmO3gLlRIZi2NtSsVwOjmVdX
Z2MwEFzG0xPe8geRx/e5faos3Hylmf6O/HZe0iKy63Eo1t4TnuY7o/2W7eKONMYInFx2byfeSxPe
sXGBBTrPGFzCrxzx+VTaNs+KPgUGcrZmYLKZ1JB2lPfrqrleIz4ElnAJFuWpEP69YCNr+VG/0/V8
dSaXAQ865j42+r1icMf0tnJ3RWK8tgNAsCFjBMGVbKfeO4ssEhaC+ntMmk9tMmsrc7DRnZ3+gZ97
6X0wcnGEw0ukoMcxF0cJBkt06JTIMVpWMoRVSxQGQ/Q+ZnRVJzu/Y0ZHhQeF0jHPzVQfGRY1O/7o
o+mgjnXGhpNmuI+03x4YXvbMagpnN+bT0UBmvDL7he0fXd3RGTZFEL/YNh2+a8ILLWnkis7GHJ1B
XBvYsTuZvZ5S5+qZMIfSkpoygbf+vzc9gUc6utlLF9a/KZ5h9NfjG1UqdCAveXNc81Vb0ysyjfcs
KjdkE4CvsFsiGAtkviI1z12Tn8op3PTk6hDnviAhooH2qkcrmtkJPBKFWMBJsUSn3ykjLJxD7X0i
2GpOQLPimlVFPTarrJ4fXd7BTeABgJh949fXiNbgkLo6+fNrSg3GH2vhRs2Za+FcpRLjs/GVs28j
m9Pd+Gm/D5IZa5WN/sTChxy4lKsDN3sCy+kZj/u2cXxqP6a7WRufI3JBgdkUsy7XYykeoiqzNwI6
gFmnn6Esj0XD/YXteXQmfiEri7ZTZG4n8jcEg7tVmYh7P1S4MkpDsUmM/oFIfwSMiVDlOyfFwfAZ
45EkPa108p039Q/2IT4QPf4E2Xie+2pvLAYR5cQ/Y1EcAIX4aw/Qe/7nZ4Zz9Avf2ZNZouiKib/A
274KeV5sJD/ckgREhPBwmR057/V/7J3HcuVYenVfpaPGP+o/OHAHEWoNeL0hr6HPCYJkMuG9x9Nr
IUvVlVlqdUsjaaCI7qhiFpm8Dgef2XttxtMrqwfw3g/7WG+7NRwKZ1Oz6ox9Fvl1326dzLli3orn
jgNV8WCvwiJheT6R9wCLYFzTGBWs8joU3SsV1OmKA64PGZPUhekurKLfdmlv7tMQyJSbhdvEVOcy
jJFntnQTNYmG1ffuAL2LG2kVCygbEXVhgcbrT01sfUzzhnVoXkpgsBBfmbcZOROQTLCDg5zJQQyQ
lk3BNreA3CuoPLAUbhuIftyQsffEcLnh6oEVe0bt5h5nj1Ld62pzlMyr8XER61BY+slBOuaFcXWH
SinNhNqAurylHgHdOxyIkv+srP4MNOZJtu5DB3E4kDjJg5BxgaulSwzkIVlWA0YMBzXKDOwB/LvG
+DLdSAJccFIha/hu0fzwInK8EIG15EimAZZWaEY7kQhJkEO46kO8l4B/h0VXssFkDOHZ9Qx89KZ9
Mxd1Qzu9uYxolrJ09uigHzQHC6ZqkKZ30RZ/jktVvVegzA+jLaItou59OKF57JQH8Nlyzh6Wufug
4pQx4uKzknq3nlpwxD3mJ6Wag7QxXupsIOcX0Fc5g5DXlkTposXi7vaziVy1RzF7nZViXqCtWmln
RKnYMGLC4uJ78Y3pPjoV/uJax94fOzEjM65yPlYtBGSEF2c3Ls4zv+gmUqVLY28zVWvNb2Cjjmbe
F9hnbXBZTyLXs7VjM4dyoDApen9vHguw6ii2aK13MTLMIv9EM/GRmCFYbvWOLNZZEhZI3RyCmTKU
2hXJyCYni86oD7bSgC9iwwpCdZqsieGBMgBnMa639EHi0CXyQIFLzzKVt94U3XZl/1KN07Fy9JM+
FODA6oKkCic7WzYTjnzOMy5ipCXJiV4ck4tiYRXifIKFUuppshnYS7emR6AFgS+zNsXb0j4jKL8x
HMJlWjMeT6ANtU0zTkzte7lCLGtv08a9i6Ta+KyTXCs9SU6YXHGHFgOqU0S+25HuNa3zZDVY0caK
1ZPHbolEkFeH455NHFonDyZ4U6E6V0b5qMv8XPQEJ0EGv030PjjmJGXww/5hEOXJmKJdyQsUNhrQ
3JDgJR3esmvx4lc2GBYAQ89RisKOz085D8vLpTMnQdg57bo7xk9unFwiRdPFQtlYlMRCwUC8jsKo
b0ctu5rRlbpxqdtJwP2KFBYLo46GU3vdYG9agq5Nc+1USYRzetZB49Up201uTGMdfZmaDn9/Pmzz
3EowJAaMr0ir51mTf961D4NLTj1lGetzdp0pTMtYEtkuKACRZhJlZBMF5U80sQMkpbWh9WinSSQx
ZPIItmhmnvn3fRuljz2zYQrtozcm7h5ZVnvvC6mtugLcBrcq0vkMZINaGt1DlWjBJXITTX3WYmzP
wBhNh24Cv85af82KHM+arvlPbTYbp2swF2HAmJ00KKQGZFPSgCP09CZJTdHEhA9YUBHY/vKja6tN
XxC4oTeJwZgw5T9NVXE2c69cl5WWbUerDr7QqcHFOHOZwG9gcFAiH112Ln2k6wh9z9XKvLBBNS+L
eOPBALra1pBeMcjt8lBbzf6CbZNBBZwvmtptxNrRreYcRkeaGvCfbGkSo3whUgYZUckcOS4dSsdq
ZWfWcTSKZhEUPOuitzcRin8nWWs6zrcy6J9K074n+fvSGAFYpkh7ju6iFh6anBuYIE6/eDEXfQ+2
HDsDhtSIJsaXKIUULCWl2nU6EIKh1za+cUIsUIxb7aa5wlq5Swvan5rqcDtX8pkbHgZ/oQrGH+gU
JRV5DhvfytqlJl70AQ0A3UK96dsBO9nsO2KqeDRTwCjI/KmKuPtqwgSnBghpYEKLnASHrgqXMseK
RZ9+1UP0oZB1mYz6/gHHVnJAxYZM2WIcZDbuaf5/l7Pvpe2AE23WVFFQDYuaZn3IBug1vnGC6XoO
MRjvM+ZPN/O+B1FsSHiT9cAMa1h707F1vOZUO+ID+Si2TCYYe51aljkidupImMyIwZzEfQSXPmTD
qziSkZsUm6ys0NeW1N+CatVw2G01qtuYE4YVRwcNGkLC7gVQ/QEuF9uDZCem+hRmsw9Z5wwjU5gU
mSnkiBaXqBwe00mldDFg77L3QMbRxkMMsIm7lBehBqMTOt6xZHfuz7LW2YfTFsaLJqJN9i1QHJcm
K/4C+a+JawXHwSURKtmkVvrOmUEKHFZXN8ONaIrPQWiwTOj0hirkJcWLW2E4nRFNO4Y6N0WqzjTo
MIuA+qPjo/xt3ZKayCJuxMjim8qiEVdJCJEKUXzJbMPz8lOpMyfiGobpMd4jMQr58MYHPyHpaeR4
LBRpsyGEMZmxObaZMXbsmcuIsSMl4jl1iB6ObJCHWjpcyxSD3gS1VSMqjZukVy7kLbysbB0JZvNV
kJ/R970jCaXeiuw3YSXPvXoY29RidoUBw8z6N42LfryZCgf1fWor5FKYBow4ZMEO6NzX3zUTJpOy
aoFIGU1XFjrjfhKQ10vnndb30e/adM3EGjUf05kgfOkYUEfqS5QxNUj89DTqwXr00fCLxuK9R7C8
bNmLYyBCwOFOoNKGl7C+6DZVuYmcwC83NET4NWPzS98COrMGUPr+82RB6qBQxPpqs3uE0rwTyn4D
XCF3QErbAEJbCfdImoxZANkeRhG+DG3+7EeFsasQMaXIDFOtH+5MLizuRMG2ViWnaf+iVdRvgTI2
felFi4B4BQYZmGE49Q1wNCdsCD4ThLehvHNi732YrC9NW68Glp43us932e68woja27AYtmnguaAt
6hfH7K1VNHmfQbDHF83nIQQo7Lj1kySwuDWoodDtPTpFvU9KLp+gTLajb1M0ZULbFBdhBdomje2P
Vr8Kn8fDFcR+KQGgPKVfDNhgkTHO+JGPcG3qMTxvvBM1sYjr3CU8K655ZNoQzTao/rZGDwtmg6+Y
NaSQWeyFjsYeKTd4VqxcS4YweKC94gNHFGpozrkBNe6NyC1jGQFecTEUyaBBtg8lqyVhvSysk5Ts
UAPr5Jcta3G3v2epCnEngv8Lb2/PUU72iOqBnDdIk1rlfwttZBCMPG78vuFjlOBW9UtKtjoub8oZ
FaWCnH2U6s5DXH90HiYZs30xbRqCPmJU6t5i95394sNZ8XRlLl7MVJIYovX3duCu4eC9o0/s9oGP
3EUf3yM6B844Me2i2W1uK/ZTVJxu7d0Ky7k1PFLRMk+u+RlOxOSDZg8BPJQiIxhY1TpLBZupyEJI
kfzSG5teJcF966XoGKOi0ddep73noZwBKhmbUwdwYsvRHFtcte0SrPNk4XF1830B8JiSAHjGyKBw
XFUaa4w4vwZy52HU1MKXOrBfa/UBzSqi/XAC+1tvD0e6YbzaRvBYu1++F6/JTJ1CgSoG7YPDZi1t
eaqabFvrcCBFFF+TsLsvJ7SeUS/ht6TZjqe76OjdCUw6uj7htPVcJ1uW9pl2wc5Kh8ds0kDOMIXL
GvsbV2awMQr96mjfsCDDMI70rylMd5RNVw2zPh4dC7WntNe27JnHgO/CwkpJrLlrrULhSV6uk6Ha
shOoO2G6JBv7E8QFbq36iaFvylr3kRChSTOe/RzGDgJhfLGFvOYMcmHVP2j6xhBJNReRODCDtNxP
RndLZgFjSZOPYDhBarCGU+tfqdTNFb3VhGrcX4xZTpGSYKUPkVQ2k7+CIefj175IJibAPLNmM9S2
WuK+f5r07KsDl+SUqilcFt0c6dHmyGxMpkKxkwRrORVqaYnqYI0M4yet+JI49hMkpceqR4kPnQIG
9iaO3KeIBJ8z4pP0BruVfTKSJL6URfkuJsy4eNiKO4d9YNdzoppBpC+xQj76cR6/utGHN36YpiHu
6LePUSd1DHx0GmNjfAmKisPTy5pFNhEB7sCX4UyGfuoyEWMzNZPbXGw49T0qzO6SpTNSIzbbWzsz
3W0vdCYxDRbiQEvArBNrwyQ836GlxqKTY5efDCLIAXJdTd0JWZZDZNJGZR+4ex+iYV/FolxPsVbd
RYV5qWI0fo5CVtYG+UpCeFjAnbXm2wHtO/6tb0aAqzemrD/WZr8vNa15E0ZLgLVfSS7Q0VxlYiAS
WHf8FancbDBJfFzmgcUukY3ERsPVt4qr9DYhOJhrCEooJkdEiKTsjd3Sk2P7Lc+7Uyxd8Jq+c+sU
FYBy8KU6zrfx2VV1SzJQ2O9bOzFXiTDUXi8sUo08bEF9/FFJDZZm1AoG5/x0nZ+d/pUK4r1ElLnV
u/m+lS+srIOUi9IJzQ0rUIYiXTn0nGxTfZPw+QNUbH0KNpuWZ9KTIG73DYmcNNhjAUAbPvic3MRS
c8nN5EU9jtmFpxIbUlwvezZjteRlC1PDBhCQbG22fVeini5h3vFTcHF6d2M0GnmqQYprBVNm0/FV
y1FqR/AFe1ZqS2IqeheRYQp2WTHO7x38hrbs0BmcKpRMN4MlcHW7OB0K01gxb9sBOYByfZaeJC4y
A+5k6f4p5H55Mw7aNjOjxzLV3hP8H6zt8a6HDVD3Cg/6GtbXdrCB6WQa++lRb3Z5LfHqtJCeK93c
WEaG/XDkzQy9aK373gkfVbTj15p44l23IOGFUIPRg43bJmtJ6OUKdxydZQ2pgmyl+8HAdc8KrHXw
cgezbCMDTgwPLTeMa23g8gXIl0MBsNLiPZyQPfmTSf9TPPYkiZgek65KrSwiI33tQF+xQ+n9FqdQ
R9z0yp4t7rmInCDtl2GpL8Yx/jp2zi1yVmdpePctbIWl71THFHDWjWxHtUqLcOeQnUCqA1BVx0l2
WQnRnPuyXLcDYHwRoqgQ2Z30NActL27JQEEJRHlYRNykgA8HmyRNnmNLI4xsEcQF3RXxJgs54HMZ
obegV0B2XiwJhftmz74p3XodhxFs50Tll0hAMKbzDPb8vQ5TheYnfCUOIc45QIkOWpL+YhwT19cp
v7Q3jxBfbYSU1JvdV7thPKWpaJmYsr7AdLkoYndbwKNnTgJIcTF4BtqlJTEGH7oQ61hmSK9k95AP
8DGCWqzRvcAdTgayX8X07ABcyg0W0vpkQbdqDfgpkbjpexMDnc6ZO/SH71HV/xfp/TAWn3/95SNv
4bmNV2gRefZjILchaG2/v1T/Sar3ffOX27eq+fx7P/VbkrdmG78K3jXBmNliu/17jvf85zACHNdx
pMsGR1fqjyBv9augA7dd01TKkpZB+jdLkCb46y86/0lYuuuahjQcQ5j/rSBvfuSXv/yQ421ZyrYU
lThzdzR6QC15fD/meHuBFypzBCdmOO+hiWWaonBgRvdiqcd5uCz1VzEPMtS4qpGAActfjwx13YCz
w/YQ0OAy4zj37lNqWS/5TH3JjZ2uITqk+Cdg3+YSHHb2OLGeE8yYA7aGXW9STAbAovyVb0XLqh42
evpYsUSOUrQAIywxZkCgZdjAlduQv/2tcqZ1Jz7HYedieKVqhdt2if1TSyllMDnzJ8SRcNOLx6gD
OI3tR+K+D4qIk3MmlA/bWptBY3g68gqM1Y2CYUpgB70FgXLiMyQ/ImAOPkNNWcUw0MP46aG/e+7F
cxJ8MsW8cdMOLS/DXOmxB3EPWJch3F6BXygSasZQMIqh3qgG6z3s9KeaQA4szJTYH/pUd1tOzG4T
sSqEW08ukadZ3H2HgzuAI8N/QGWAYISB2CLvkMzy5uPLlhfXdA7fYaTFZ5k+2u3ZCtmo+9bWGtsl
oLs5ARW2Llo1RjmG/oS2E/C1zQAut9+bkSRIq1r0PXEK9oMbdTcWLEbkkoX/XNvXnvSU+Q8d8Wk7
vGR8K57UBdopRNTs1CZWvIF2M847j+iz6JJVmW5czdsCaVuXzedoeXPcE+qjVaYHW6B6x2HYqWbP
SGoR4q4vZvlN/17VqEqgq5gEIHSQm6ENqzNBUPtG05aeMQK+wOSXfs4JBbGVLiw33o/NZ93A12Ax
LCf3psWc1cUV47s9gP2V7PjXOSq5x6XlzSjcYVU2HbKri04+sIAoF+q3dVtuJ/aoDHTWLkTk6T3k
lSgLeBjndihvaF4Y7nFfHTFMUT7Xz1BCTAJwA4BQLjOzgclToBAO5OGGB7ceA7IMiJmS/XRoh88J
HVZUmYvVLmN0ZKPEL1OwTdcsf47Kz7A0cSNavPr1c5h9Nv7n/+CxfIttLa/zb82/zLeFj7wYq9AP
mn/9+cv6t6/9z3z51rz99MUsFGnGS/s5n6R1m/Cjf5ya/9X/+JfP73/LPzmXOS3/yal8bD/Ctx+P
8u8/8vuRLH5VnLpS2bpLDYD08Y9TWefodYUrdF2ZQklh/HEqm7/qOjYu/AoWMBHl/HAqG786Qgnd
lYylXZ1D/Zffn/w5T0af6eqfvv5LBl8es19Tc6brfzqUXcniQUoeA62Grc+P4cdDuZeNjegD0+XU
80mOuSSil7y7ai8un1SQdkStVOSHNZO4+eFl+vdH8uNv5nn/dDf48y82f/7FKFGxQTXzL2ZqGT1H
bBd87dHu1OKf/B4p/+NvcpE8zc/Q5SZozfelj7drmPnzC/L/osEKCbvhN7UcIcQhXjWKtsjwnwoF
ckBOG22WZtXafVFkZ2JKrspud4MOlzbJdnQRs7Bkp2mI/XoxMr1Jvnk2dy8C2/lrb2JgSTAlHkJE
p+W4EW1359ZUqCy59ERsspBDkri5NG5PVkOYq4ZvbYj2xJlg2CXbqteeyi54IeDgBibYxu6+dHPk
OA7E0t8o6T8X2bQBM/AKBmJvF+PGAj3QU4j5dXfXyvSoRfK2b2gNkMm6PUpzD96uoz3FLqJ1qR1j
aexlbqFeNrcCakrvwQhIQem2wSrr3avd18cxrpgBz3Mec9/mycVgjjGyLsIJsigNwEIpqCKrntiV
eMfIIW69JAUCLlntAm6u3GXlpyDUWCRKmssxfv9cOf7EhEtb62obKczJ8EtEnR75zF9ja1xq4I48
3dzaVbcqcufygsA/sVcxTL82BsBBAnBQk3sLQMoa0B7FPvxfJhIrVgHrQhtWTYB8vgj28F8eWr8F
0hEA/IADiSguTVcd99AkJQdzuPjBbaOba2dKtyGZnrktb9Ms2aKveaUt3xIRS3JA16/Rlyw85540
vwXyJ+4+5ckt0yXj2KPNMMPs3QcsF8dOYU338CWN92XDEgW8GmARZKX2ISpt4J1vtSSS0whetezQ
xMWOXuhNtsy6eet9h/FAGGzg3h0z19hnFonhvrWPee1sExFKywvH2pp2y7RJ7OSVyrFr5q257wvm
tWjZSGxE3r+AzcW4ky0xLCIwILtY5GfPdI+STWRAEm8SElDsdWvLrHcbsr0uPU6syu9XvR9sXHkY
aLVnEQrZizmftmFoDwnIONExfU2HO5H3a/h+W7Qiqwn3aUNp0SestYm84J/LTjW7oh7vOlYtjNm0
gsxMF2Iw+KswgdREllxKR8NPsnFczJ/bEZ5UbiTLgUQ3Kzf2aeYdJ4cra+xWQBOhPLkom+Oj4WPH
5sqAG32aP3JRWb2xndnWabqM44EBRL0rG3M/JNoWWFcLukfXu5VhBxdkz8uWQs+ap/V9uu1iyIBR
tsTGt4ZOtcWh0EwwpWf19Ri+dgYxxqI6pW36Zf7WpmWFzFsK1mHRusccfqZXBw8dSsWEe7Wt0X/V
/sZyWh5weCVUfNvH1h4/xoqwoC02rHu2DUen7ldeP24mzHFxegca/CxWtcLMzJWHRJQ6lA9Ckq9c
dZl/VRZxHenukWkJdu4BFk93Y+v9CoQfsFT3CAxh28xPXuLQQRrkj0sDJKiM0EMEfOhD/7asjY/v
761yV6CW27UsBkC5YikSf93iyioGf5/U5raMWLj58aXSkq2md3j/jSV4g7ucqPDBtrbzcxr1Fk12
fWpEszNsMp3bZGvFYhOBpk28emf09S6mZXei7NhXA0nooLnUYy9RBpVnwnpYpxlBd2oM2AI5xyuh
Lh6vWw6veDYAOOk9kVIslXCf64bB8cBQpL/ASFsOXvSK+z4DXuo81rX23OQsLjys7xB+5uMTFOFb
Dc43lDj2KuPWdJ2vjvD3ZeFjIHEeyRzdmWl+9jXvmRvrDZm9qCNicknUnfJBXB18UqqsMjoaOMdK
0AmNjeu/fLVgOSo4CFqcHOKUSw4g9Grgn5X/IGL3anHkGz1TydRlZep5wTc664svg28A+LSG6MKq
e69sshwyz94lqbkv42BVc6qLrHg167uAIyRMUH2EPdckH/+iesPheQodZgYInBlprJRvb0vPJba1
PhV+t+qZJ3Sl3JPAfUQag74fACzL3AcSpHFKfTVz7dluh7vU10gg5nKy7WPV8uqoZF/oPJuudO8Z
/8P8T4/JDAoP2oMeTpir46OI+/cGHLMZdOuyNNe8GPd0TlurF8eSpae29XvYO/RRqtIuKD32OuIx
AjNXOrikxJG3bmNuGZCcEewQeDVu5k9leCqD8OIrnhQAcQn3s+2zs5N9Ooa7RYr2muXcfrB32OSS
sw2+By2/NCZeByTxo9Qu4Cfuays4TgpJdxVdgPed28i6tZrxHb9yWm26on7XtPEuZhwLnB7R1qfu
tvdsgrcj70mbfAGieVv6dwrD8hTUu8B1HlDAnfTRuoVbSuOE52zABO9uOpKcVJcQiYdg0GrefTf6
ImJN8a713F4G7maluY9rCHQznifmllrjAGBYMjLLVBxTYe+tXDYL+VuYmLcwpM/DUB9jArgq3ukR
W0LekTlN/LtkcKSa6VB5nySefaUC+OpaIQLlcqNn7JJi/TVDvt5Wuwknppa8CaKrnHzcaF2zKw1r
T07Vdq5NSs/cg9O79g5LFTaVs7/CeBjm/EW/YtiuLUs0Pa3vb0zN3EKf37dUOax48edwusXTZvDI
vp26dY8cW4PC2E/hFwi6dMflju38WxvZNXlSBuJeVQDmwe3rr82TH7G/pYDq0m4VhoieP+b3IdD8
kxz5sL7hpuEG4VIs//+/lfM/Fa1/awV+q2H/9uW//qcdw0/9w0Oe8r+fu4jvxfB/4S/6qRP539F6
6DZFMa/UH63Nv7csd28po6RT+vbTLOj7t//Wdljur8pgJO/qiv7it9aip4X96y+WZKgjbFcxhLGI
eBF0FkRKzPMeaf9qMAKascWWMFxh0wv8Pgqyf7W5QOljKKIdZ54S/f6wfnr/6NX+Tulvip9Lcsdw
LMdmfuMKyYOZe5yfS/KqntxBhpg15GQglAyo6SAQrfzAz/Yte1tkJoLpvV6a27oc5Kqpw0eFcvyU
hvhFW60UJ6GZRIWXxlub9Rtmtdt0zoyaqmiABBrcNZFMD1pIqJtEaxA3WUjZUkFCqm+F+ZpptnjP
TcYyhV3u2HOFO78Zr1MbVRc263hASFtey467judaO9h6pBWXw3QQsn0u3HId5nV7O5XuyiosrNA6
bGvu8Ec9lp8+nstbPyOXmnKEtYrf4ClU4VuQRgsigvYaS8e7fM43TCoMeqnhoZuv0znGo/CXRdBR
k/Vk6OEpXmR+0O9lnDw4LEThCcQaBjCVLSuU9ItiMk6elrunUmNva8othOKPIUfU7Ffx7eCn8eMY
JO2Sg+FstNF7LYOvRVKtzNLDHT+ES6tBe1fYIVmbatgFWXFuhNsu/GZYNCq8IpytlsW1yvpsrXnW
pQ1Hn8ACTOCeHVZbkuJwn0J2EgWc5KpBpgML+hng4xog0kmrTW1h+RnBARk5G0Pt93g1Jkgrr2NA
29KgrnRVE+zq5msx6vrGswvS6QrzW1vAxcUM7UFDUXtX73xWNyUBuUAFb4YX7LaQHPA3hNnBtmkA
olk4qFhSVCrzlpkDoNLIPWw/GKYV0r6lr/ANj8MxNFhU+NSkZ83JuxWISciTcXmoffI2MSBCFsAy
6/Eh2DSuvTFHbG1sxcobBqzLGGnNwVJDt/BK56Hqs4Xd+PrSafdjFrB9IwgqZoufYo+JkC3Q4BRr
XN2reLAvvjAZAuYhDNE6Rg0VVLzKHUGSIneRoLRfK5Qv6DoW+Fr8peu35NjWHsqy2uCWNwRXlvLd
RrpgrSe9eBVcwyeuoW0Tuh3gqvDgCsO8CG84KZHC5AYMt+8NNvY1XnZ3KOHQCHmQYP5PdIcPKorq
De9BsqgMoFOhurD3M85OOt+EOhe+cOEfDUP/CDXqGaDiKAuhxq8rYM3HTjCLDWYHeOIN1RZg79bF
/sQHK7yxgF4GdrzCHnqLVYz10XNoGua6EIA0DcFoq0UTPeawuE0Z4Hpj12Y0aj9iDlnEKXA/2uy7
LNafzCSHG9uaFJvKuDEbLXqxPOJ2zNzc4PdpW5S8RpK/9hr4ayO35Lq2YcpYFp+3llQo9E8eq2XF
vnqSRJdHYCfXWTWcy5o1qjtsIOWB6nJ9DD7OEbi4CQUFtw/4ji6GF+S5lH5W3NxWcWmRVloRIxo0
YlwKtRvkJa8MGBMclGh4Sm8TF0bBR5CY7IHftoqFu3NyzSSAitgjwUNt2ph+D4rQjccQ5g6MeYOs
isf52HTGqQnLldEHUJoqF1OEU8ilYYXI1FUHHssGXPqABJ8eDL/Eok2GT1S4dwmn1m2CkTkc0BNP
0LduhiQwV6oXDz6Zh3zjUxrY1HV9R/BTWF3Dnj+tuuobsU3fZDkcqkqrNzaBiUC8rLNr9NMaxtWm
d11Bx+k+DdIU+6m/i5mabroMvzTaBwXvh7W042XHKIN4EGBqXGDH2gwNM+wopzwkVAD0TYIMqnej
jdPKZBEBKVnoBhGdPoskm33Vxo8ftS5Jd4mKEEmA/txhtzyR4Ty7RTPjGpMDEfrVKwXR0iq+gKvw
+aRhQWJliy66EQM6HD/bRSkOCiNGPxv1NC6tKI4R4lIY2MkhM/sViLl+06rmrrD72aU8oX3qMV93
RZ/dpvGQHucQVEOzUKuFwdop4XC6erKMRmXcIXwzzlm61XPd35SVQjGdYFSe+G0V2gBSLcJ7z8+7
W+epVU57rC15j4IHL4YMzb3AzbzMBw1NxrCwxrpZZQkqEYWKZiuB1u5rv1KHuHQ+Sw3rllKxc4CV
+2YHpx8Kg79zx5XzGO+3aeDu619/cQwl2e0oXeoOImVDqj9N2yKTvTigT2vZ13A48hIchBWb037w
7RKLKGtXPKHw7HycD0XtNJS538px6Hm7YGvEUbJttR7qAMc8Mqn5ywpCl59cEycPH/pyxT6aCCQn
Su+msQv2//jhGz9PKR0kJeizbGEzqaRoZxn1c73gWwHKm9IJlsUw6/7ZciN0QF/hhOxnpHtR+bwf
CHZ0Iy/UD8UC6DgfjxjvQ5m8u4RoFv3JSRha0fphqcXElaKVRTN+k42sy4l0IiADXRMbJKxgzG6a
IDxw2180tGEqIu2agUwcNJt//MTMeef1w/syPzGdSa9QNLouBdafdmJUaq2RSGz2aDa2upe8G4XL
chzcR58HYPbI01ngUlnkuJ23Bh74IJFyBdsOLqmBQ1WmoDWccFUaxKhYJF5us2S49cumWNaG1lDc
l5RCU4CIz4NC15M4NOQo1QHRaDgbYQxjlJZkpDBxAPgSG/Ex0aB1Vr3/zHGQaDgvo0F8CyvdwQAB
o1rHc4QULMV3NHhrS+oP8TiaN4k9cBE5q3/8+ujiz++8oZuYEiSqLI5TVzfFz+884QWVRmwGVE+U
WOdRtdbTEB11/61rq5HoAvsAw282CYh8Q9KFZyGWiDigGjsfv8qgJiQgcj5UUzUEdOfynIo0BPyd
8paz5UPe0myplDnr+6F8dmr5Ncqb5BT4yBfUiJOo7Qou2Hjvqdb9YrUKl7mE0YfVI3hI0/FJxZV6
w3eOS5Di+qQxYWTJlCB8s5N0JcBgnUKP4U0zjIys+m9uEGlLQXbu2pSVvgizIqYLK1G3Eg4ECWeM
d4J9V9Q501E588wg6qwVa7sT2Vjj0TOKlcA7tUxBYK6hjLtY8VCkdMxA6ggcYZxa1Z0RmeIyZd4q
4pK/yVpPbsra7260ulFHkuLqlej6amcVtdoB6MDjY1din+hAxLQcfWOGFTX1Gs5m6J+sT+H1cMr2
60BH2qI0XJjmQBBaDpHtzNKXTLqMbRkjAbktEzLljVbDjdp4X+soIzgxk2DHkeQdnMAsEJ55cF4d
f5+VafSV6v23TdVvTdDfO+uk/ecPjVTKwVPP1F+Z7K+dP7cXZkoU1gSMVlmaAgCZ3uEMsvZFXLna
Ms6Y4phUVdvfvq7MD7tqMXwlFq22VxJdVg5Jvg2CfAQ5qA3nAT3zOYNatKp6UVTH3NMeJnwtkMzC
M7cK+2HCMo0zrhswZmVLoY/hc40fqqyCL9yv9Y0dR/EmLyUxiyk9j+j2RYEZuC6r+mQMen4KdlWB
q8GrUpp/ITB3AAu+QyfGBsKvHku/bu4SCSxvSgGiRp1rnDHWj2utRhIDjxbqPACcY8ltlzwuaETC
1655m4Kk9x11rptKHnhnLk5uTxrSWv6Mt8ltnLPgNrgfMIJz/SctacwFEDm32HXMcA/IjeeAQ6gr
g6c11MgFZpupONp9XLHk9vxjgzITx9s4sq+Y6n0oRlz5aexh7jbYz+elMI6W0Z0rkbdbP/Pbo11h
SPeMOygFMAOLkEM9K/xTmQA5MSe5TYAVbRhkkCoAQNbW8fVQD0zLrCzHtc7E6iDLCFvKGO1lp8WX
VLMfyYILtwzfoiOF2nK0yHX//pVbMeFjYR7vvr9NxK+GBNpuTN9lP28I74ozbVrmVdatM7+HPZ7I
aOsQxLeIXbTjLlYK6gvnXTbduCAu2nrKuX8w4Mw/xq6cjoM/DVsGaiXxif21lBRFCTTJ0vbtBdqF
hkysel/8G3tnshwps23pJ+IYPfg0+k6hXkppgmUqU/S9Aw5Pfz9Q3V95jlXdsprXJEzREYgIcPe9
1/qW4zmHwElnyweapSCGcpdNWn30Eizejt0VT6WmwLOJTtyLkhmNQBFvZ1V7m9sgahHHkvlVOACw
DGdfatpTrqfhsfTr7mhkobNWPTrtMSAyVXvkMp+fjTEFOV1n+o7Ei+6I5J6VTtoSR+hb7sVw0mY1
mMNLnmxzMESY08r+0DfiXOCQxrJkqNvUR/0r++F3SxX2UQXUPMmsi2+MYWK3a3FBciwYjY30vh+K
M0p1wHEWPhrPb/Nj3GnvHdPIBzTwKWc9niMVZDZF96ikDE0SVpkUpwo857E2s/00DNHZ7Cp+i2R5
pn7zKIZobhlZzRM8xvdKA8HJAi86jgKfD65Sk+Dymk3FwJZcoyhfGDmagyFpl3REh76IODVZdfQB
dNfgRmFTPdHYCxCCJrk8NHXw1nBkbr4eE3QFoyAajm6B4+EQ4kg/Ic6oRmJn4BxEpf6mVThSfPuM
FNJ78MhzfkLg92oVZnsjxtokECfG40dCIBGAjasf3MK6qCJSN8wb1c3yl99RQrez9C1KSxlTX8Wc
pszshvmmfVVdAQ431nGg6e1EJnlxHxH+R/SXfc1yovqavvBw4csf0J3cD8OQj2VVli+phcJOGTRK
llf6Mj2OdSgIlHr37UT/6abFzOGr9FMSj/ljXAzQ89PkPdK1jZUjNIy95j5XeUtSpxQ3uhj3YZiF
x6zqKI10enlt5hvy2gUB0ROANe/Cq4erzEXzaOSptkPZ2W5ckIv0EzIOcObrqOkqnSRtsOgGgkwQ
XGiZUzcwdt0oYDqXBmNJWkwK0V6SXhN6vwdbZfYxZ+C44Iktd4EkM1YOuYFJ2hOvAWOJpzfVuweR
agr7Oz8a5UPpMyXwKvlpuaP5w8hzqNTgRw+Ehlk/UjpvteeFTx1Z1tdYqBaLMS8rAlqWhs2v1Jkl
lMFokixfCIxoSN4QGA53hiWGO6Zrw13T06IAqzkclydS05bHttZ/EEaCoEMUPGtyPWFwpGAroafR
7AHfD8IOX2/o+gieDYur//wgANjx2oykRCFw0rdMvuyzo8lgY83LrTaf9HNCiDldI/OuA6K2jUug
Zw7n7mm5GfEszZk1sHq//lweXe5DazRn6McHbDIEN2XmHCQM4VuzZ1GoUeJ1ucacU0unDaT6ox3X
2kazbHMbiv7cZWHHEaNtTBunDjJ8PKZAC1mbIYNZCFGhQS85yumGBtyZbB/nZiQ+bddkWaWvzEYa
xwm8M1Ko4kQQbbdBFT/ta31KbnNptNc2A2HGHUxP6ux08cmAdnUXtQR5QyJ1WKexFvPSAZUi8XlA
kciQi/zPwY5ZJ/Mt7E38xXuP3IC3wv6pUPTegj57T60xhNjhhzO4ERV8WT8kwrfO0Xzj1JM8+n5+
SgbbfTGKNEREaZ0JmgE/P4QH1RYQhrTgA6IfNGE3r/eDkcizMZsMugoaVrLDTE30e1nbwJzw0FE1
vQ0as34XIDjW2KPyR1nRM7TjjEnigDmMhfAESSWcjKMLG7OBM1YTh/4YxHbxOJr6HyoP3nm5h4J3
OBrl6ALcp4kWF65nH0j/kvh2rs18Y1G12elG5q2Wu8sTThPdujVgjWRovcNyI5BsrswU1jEtSUqB
zz6siqdWPPpKq+6xIAF3pX6zqpSH9MAsGuB48uAPgK9EXP6SQPLoWtLXEBi1YePSbM7uOjCfUHXo
p1M/ba5uVNTHJsEAmKdzBpGXJo+G50cn8IpqlUtiYfHs+Ida9Pl2yvQHr0FflvZyPC83fZfEZDSw
yxlpwSQ0P5MH7ROYQMh6O7KYsFqdzlSNLJ14OdTHcLoJt/YHfFmookIkL/sApOYuQBsBVq4ldaej
BUqhy9WD+zST7k3NyELzMU7WdeQ6Z6c/KurjL3NuvBk6zbvn2NpWsIKxq+A89A3919l9gmIiHtry
xnG64mZyqDECvOx+ph7ND3bG0a6hrnawYaZX2spQBdB84B6jSaM3N3XkMbT0wtwkg06CMS6BnVSV
eTu2Bsojvf8xKHGYBru5mA1VyHGqzj4DPeNkFz1ak/BRfMWU9Zh83htwvqxWJPdT7DFDBmDbGY67
FeklLkuPr10jDtmawp9mD+NCi6u1AgFzM6Rpd219u7t6Cp5PRSpEGykTprRmXpxc5Du8mkQ5Jbp5
XzEMHAvOWVX2zA8J33oZJ8c8eUkD4GukXBTZEDU0UcF+Jl3uiLZZrduuEyfDWdpCV7s1g7siaQLk
RlqNgEGRrwJftw3Cj1AojO+t/FVm+VzxrrxnU3FES8BTO4ZUYx1IVCYu9dSr3oDeglrj70BP9Csl
yM3u7Wj4OXYPKWs9S4/vBtnau2YYGPODnYh6AMKTjgRf9sFVzxJvLzwNS5dtM7Vx7ehO8jsAzVWA
WSya6s7xB1I5zbR41wVWK2GrdRoK55aoyRfsSsMPG8oYdZ7GuZssbJ9p2B9jYsQuTDqtQ1vp7TlO
m/4oE2M82a0qYOaV7lF38/Cc53p8LFzLpaMftgdfQ9yRebBxx8wIUUm3xU/HYyGdFurZtpqBSKEG
Dk/sFT8T/a6t4KtNddOfnNkCS9BuuqtVMGyQrDoweRsqEIXD+eWLCD3GSM+tDH11wAL8OPcyWJgV
PwllHbfZSFxTVGvkkpQSOcI8Fa3aQ25YiAqi2HhjBgp5tcoe8XdGkAb4ihjnofqr1r8H5HcEYnBQ
SWkCnTb2Y1f3j3gAgdeTnYXsm6/f4Mf1KYmAux/Kz6nqmx9km99ziOAYN/Jd40RYDW5jv7IgjNcU
Lh14kReyjqznMhCHBI5XF1bxm2EwIk5R0b8o3A5rjFsscSaJsjSzBC7QPDjEnv1hoZdba3CrT5Rn
XmDzzMwVEtJ8s9E2E6PZlDnVD8IMDID11XMeVr/0QC9+JImy1oUZoMMHw3cpZr8BWMdu0+ZcabWi
HXeVZGFKjfgH8xj/yU3EnibVHhdn9tqSwc7S/jjm8Xi33ITTMJ3sQT0AToA/Nd+MeNyyigErVPAJ
SHuhoOvh53EacRvCQwLOUu0JA2ZEm8h/dsV5VPIpd2Lz3jUS7NQB2actvZBNNHjTPmkd+qe175wK
glrXvgUcjwoA9sQRGZY5IAAgNkZmE9A7dzoG3ehdOw0tS6JsD68JfWQ/HJy7JiJ+TKc4ehCt3lzc
MHzi+6AzUiDZbbN+fFd1c5uUg9wP4VBsTU/1O/yG5jntjOSSO96ZuBdzlv6h5qiM5IQtGiJ57lfb
outwIQFGuMX7SzhMF7hvjQlrwxvxkw64rvf0YsjDsILql2ZN20nsdBm5DxaA3ueZ9K9QrXnqtRz6
8ETCnA7WD9p9ncSnPAvSW5NMpKO0j0rSaKfqJR5BdZIA6RAHFppGsmmNXjxPgJuzdoqfIgqLELXQ
T8SMGBpJ2peqp5zvckVfySIv9/iy/Be3wqqmJqRGRA6P+yEyWfhMzNdpamcb2PnkhJDXEGeGIrTC
T+9LrMR0vnxsDUpt27h6xctdboLRR26G/GtTmoa8k0VFiD2Xx3OTwDnQ2OQ6b7Iz2RvJXTca8R3p
sgGBa1TeS9DPUSXgbUDWaXtlnKY+wHfpTtNBN2FmjhNNAdy+P4qBfx3cTkaIjqfWw9jvHZffB2J5
st8LObqbQkvn9B33yco646PXH7Sit079nC1V+rY45fNNIoudTtDvGg9zdx46D8W5ZxYckQiVT2uF
VAeH/Bw06Lt0w863pR+Ilji10bvkucbqrmrve6cChZ4kd3XtHxxSKa5l2t6itPZhRqBWp8ycXEnN
S2DVyuGkYvJ1/KyXK0On1YlIcVwnE7RTOFNI6VxLPRGL296agXFTNXaOap7GVdJH/rbmHDiGMwPW
M4k6I7YF5kWDDGoUjx1xa2Ql4SLtMpYqovBPWWp6BGWXSHVKG3gO6w219/F+6UBETk7dY11y7WlP
HKfcapWlEwGfWy/RRAxbQHEYscMDnl3roYxLX0HkdPeiJ9rYEWOzh/FwjHutPTYl/HeV02VMGbW2
TZEO1xDgPGW0gaRF1+mvvU2dvoISeHSnpr7xy/a5oK34mJfJ+JhX3quK8/Cm1aps61t2vaVUoe7c
49AiAuvmm+WvSUH5qTIr/uuJXKujXd27NATn1zmjbtyVIVISFThnL5sJTX6IMDIQzX3U+8mVDL8d
MWjNfWfRgrZtmrO9U1O99szhQRvh0BCGB92Sn9pLRV5z66n6o6kcXJGdPz56A+OFHFhmBwhCbIhv
V1tL1BZES/FYBrhaGyfUfqhhejPQEv4xS5qPk1O8MvHvUcqvsbx5HwR+1QxZbXZX2FZ4Qm4A06IX
0TMhtB80ypvfED2QLlbuj8gGRUu/RF2YjxZivEtNJPduGVlvSoNd0w9ZckbrVb40Cdr/qnIeqCFQ
7bfDqwqd+LWAMIzjL0jXWYxrUtozFaTVdsKqo59tZaImSOASpZ59O2KzZ2bo0DqspPxwZi2XHrdv
WRfIbSDrfs1iQayswcyf06T2weNzShWJyJ5tRRc+HY2Jkk2VP6sIc6mRxvA8pL2Ps6p4iVvKKaFT
j8e6SMoXlqouRneAGyGO0eNUGeWavEhtO9mEIFIiJepuiB7TaZIb5TFPjZoseBCasB+QENipxbJD
27tSNCj/M9Ru1odFZskm1BqaeLhHOEKwUPoZ1B5sKqc9WAj6Upq8NP1tDVgu8eC9I1d23TWrXLPe
JZkp0icag9qgUABQR7u7pFxUJh0eJDIAtLqO/SvSxBExkWxfrYAUsnAcPmw7x6mIXcaumpdUDx/7
ND8qdxo2neoE5dTwLY9UtrZMicnDeATAgpAuuUUdJlestT6K9DGcsK6EeD6VxfpApagMh7jrgE0W
e6ZnLc156k8e7WJfHLMufDbk+KaZhPS0DWBIk5nwWOsvRmjedr3/o2hfct1lWZBq0TrSfAjEvKKA
DNIw8iLh6PGXEElnOKBVlcCXMhBeKQECcNHLcUM2WAqBD61G2kd5LP/Y4g8yVLworgs/FCwULSIu
xomFMtWnpYQ/zxkPjp6e7BQCHc46VjvuJhTZbds4Ec1DYngx226BXEB9r8w7n+OTBcNTW8CPdkPj
j4NP1UEBZht8TtChYQ5lfHFifEk0SaHs5sQKFBQqgVdsMvnoNeT+Oq8oE+ih+/oL2PSrS6EKQtdE
+jCUq4mRy0TlRms0tnaDyj8DJzsQFz5sMDVVKNrWk0cCFpFMK2kC/ZfWryq/d9MXu6HJPrSu2mfA
PJl0I9MYgF2nk3qQOtSwVGbvcsoJSkBc69blHHU9B2OTMuoRPhzlSPKbtmz2VUjzrwKxsY7yEC9O
XLw7nMGJeh+QjK5rAdnHoOZRJYSkjYq97mlJrDByuLA6Y0wyifNilXfoKoixLIAxGYW8ZAMi5iJG
8yqI3UFVBoKLcFbSZlYetsltEt6jjpO73PJ+13n0B20vAYfodGTDAqklgHGtQLdE3ikrqHsrAzcO
PE1+ee50o2IQEybnL316vroofLUtDSilW31Soj6bpMjRY5YMN/lTIEFEVCnoIi5MN6WrtmkOHhm+
87gJgl9xwwTQaqyU2m3wbrTTowszc6/09OrEcNjRXDC1A3ASOurdSBlgy3aO/pyTj3TxI3YKICHx
TndGGInwlteA0TeWPblrS7cI1PHujRZ5T9Flr7LPIPHi9lSgZNbMCEmXi0GuuAk1zXBLL/dN6c6t
A2B+oxUeOac1ZQAHV1liji9lR4Bvo1mr1ujMzdyYGczoNMUTKCKB3ynVmDIFndVtG+h4FA/iXZGf
VR/i8iCFbNVfo5Z6UFlPDbUvNMxebQLgCVFIMPtZdzV+WltDjl91x4QW0srIEdY6KamVdbNBsTMM
lsKmzWUQ9GiychAiruqQLKlBc7eRRjmiD+snUil/10Pz4rM+liECDhnQhLFZn63WedU+lTC7D2Eb
m2tHgz1iu16/Ysn2TFzJu92xgkVzEe6GJsBKQccqplKFOoDhT27atqFhYcN20ImetvEO7GcD0srv
DOIJOAQuK+m1tOIZ28/M3a0QIbRIoXDD4Gs+xLr8sBsScsy2s3fKa161EfeH53kNzRvBOoCs2IOG
cd3Til3r2ffZcKQ8x5HOcgjyllWuTazEUwrVzope48767LyTF3XxxlPiBqDFsfN8CXMR/Y+eY8Mb
W4RUsSfwj9QEWIGWGkz8Hr3SKSJNXCQaxNeS2qlmdTVm9GEjK87rTHaMEYb1CQlnDUXmV+wroKXe
NG5eLbvpbjXfMrY48EmkmB5hMnhXNd/Ysk/Qm0csv9yYSTnN5X5WSiVxEh3CjhZTy7lEBQ0XRjA9
KoRRq7CqqnVVz465qNjWPSQmduiiWyl0/Ai8l437MihZdPkRcRSSjZRlQJEmnRNCOa3sMcnXUGkO
ilCjbZXwJUETj8+mDhq/LA9VLLeVXyUYJRyOvZTvZVZilYCcDB+aEyvPTk7PyEj8kk2cgAIgo4it
IYqrMweuFE54X/vRS956xL0U6id5c+bWn4cj1eM/DMNyY5usrrr+MTH7z7rGcGJrRM4UdGthEGwV
CUypy0KJRtuA8Scd3GA7AN5d6wBDEIe56ADW8QgzwAxzuS3N+tIyDZtmJGVZD9Rw8p7gcdol5CPi
P6R9T+SiZa5J2FxRMy+h8lC6yvxPzOD2Lu+7G+TW5Dfa6cnT4bTwBnMVOcVvIBPpW9PqmCIn8Asy
o0mQ5g8tvytUWwUaEodceZUcA49Ihjo07V30MPQx5/cwDReXiAd+Xg4Vr0gHdRVCY8SNlFGAPkwC
1qFGRrJXy0PqddVJRRLvzJyf2TT7qYPrFpcxp3lO7i4sgtnGikPEp5dsTaDhQtbnYAoUIe/m7yzD
PtvVmbEJR9BRsUVSBcbVHYun9uQDB+khfIdBgjrRVPtYpASeMMqJ3FwXVNG3nczftA7TZQ2Rllen
0CCJRly7XjBguIInhu/A4dyNtVtMw6IzRoYqCqpmfiVCy8WIKwdFJJ0XreucDD2SHAAnoyCnrUif
Ze6JOclN6TFx0NEehQUM8h4QcTZfb0IdNVLXA2yIB39lYX0KBkagvqW8oifBmpbBObBiceNbw1Na
GulBN6IRk0/2OuFzPsikx1n0SUbrQGUcWxR2psSqb7syuR9AXayNCR5J5DEFgcVYmD2kBLM8WIH8
4zk+pJ0WElyclp85lXkQnwbZwvb02+rRUlmZ+OU5wZ/Qx8fUWfXLCP/cUwms1Dr9NMS2T0vS1wok
flX/p3bTdU3pdE1AGVZVxz77crzriY7MS9dfY/C4tYKSZW9Jknpua788LhDAvcMnpx4opFVzVgI9
O3L6+NE5cXwlKao+DKXxpqWGgkvQXEmx4WcskfszNNTE7LDoqNcDa5W1GXXODsIYQIs0fYykCm9k
GNQYt6T25jIqk2QPwQMRWXNn90jVY49SaGEKSBRoBKFCUjHzec1TONiw5ofgbWqZkGS2yo+GrRk/
bNA+zt6E5fU+5Km5Nzg7d8vd0ILuTTj4qxqxmJAZEWzsdjJvQoM4UeUTdBgb2WMNEvwymFPztU+W
mTJlFdNwO4xadrYq/R4yBZoiX4otsxfrwChHJFGC1LRI4tuMCsI1hlECksF7iyMSfCCExEcTIP2b
3++kXv4ktNK9V1nj72VTmjsxAAzsEB0Ju8tuuqL89Od+WwfpeaDWd7Pcc/T+6yGSvhyaUPTilofa
/37Vcm95nL781xu/H6IyuKcT6v61rflVOkWjm+VVRDnnR/B77Qr22T7VE3ED90zy4zRovJoY5zJk
i47WYFTK0+Y+EylLIE0/C9Fuy1Gf6D86PSWsdKCCHNPQeldi0q8gZsp7hermnqSqTVpm/l8PtRGp
TMqTG4fcvc33/9Q5kCRCD7TL/E8vj88Ped7g3dSB3jPBZyeH+RV/HRteUWS0hZY3LY+7tC6Xh743
/c8bo4AzsvB1Y90dg/lwk2i941oSX5f3e/MnhyxFmGPTAF7+5QEdr+4RMj5vNwU7fyOioJud3P/r
7te+GXRHl2eXfVi2resoSedj+vUKar10vrj79f752eXu9z8zv0LNrdavN4RJ/3X3e5MBLYEgsMRN
nPk1VhUML2iK5H0V+ltN6+R1uaeHIjzmBhqUkRb30O3pGLbklsX6XV495U3U3CM+yXdMHoGgzXeh
Bjf3VGKq3WA66Ifmu5nTNveUC5ldOxGEBRCx0dqZKrUjY9mjusVrKmHU97VbGvRXWpuFI2/52iDZ
PDtSLQgO+GdbnSlY9RCg8PXY8pmcE+G+zcFmL69bblgYZdRkgGJ/PxabxOakEvf+8hnL5wZBilrD
D8q/PqMccrUP9JH8t38+N60r6tc0+tbL25YnxhQEMSsY+lbz65Ybf4pIf1XI3ZqxBiXNLC8+BH2O
z2n+N5cPTjQrP+AqdVff7xu0sjlkHTyF78cs0fSEuduAB+b3Lk9YstAPU0Lu3fdxckzdPnDZI4r5
n/0Fb0TDzOuxKf7z3jqh8+PRb/nrM2Sj58dhXhZ/f+5gBPWxsnABf39GMrn9sTDJcvz+DGPq9aMh
WJB9fa8peosjE2o6CP8cD6vpgqOZw775fozqVnJC60znezlGUiHaaMPg83vTupnJE92SP9/v4gQb
T9iJP74fsmnDn5hb/vreT8wJ/qmbrPfvhyxVRecpkm/fm6+GJj+XbvD6va2CRsu5oyzw/VAzZuqs
ueXzsq3lOFIWMs8Amh6/N0+2pXd2c/vhe/MTkXoXXBdfX9nyRlivWEFFe/e9+bBuW4JfytvvbRVp
ry6JW14triJrJsWs0nFxcCo/oZ3TnozBOGliHuCqUXvSyyRdpXY/IQniyTLt+7Ussva4PBsw1dqi
ujN2y7MVxgHSTkW/WZ61PdeYIywIwprfO0mRYrMyX5cn+9pPHgyWAJ0hBRgIZJB23rePy0vNuruL
pShul5fSn4GIT4L5eXkyM2epYGmpw/JsFFOlovsXfu1DAcyJLjRBgsuzTcAKmZrFjPBmH+CqFbei
0O+We8Ktm0cqxdgk531IWXXpnZY+kHxG9EE+vjYBMbHLdgagrDCcA3MWGGpPMCr7TSUSZ78822ch
h6AXQJbnZw1UHkc3IqpkuUu9bLxMFRrV5a7F+vRuyN2vLQGbmZ58YqGWXaD9foAUqn3tXxEkn9Is
0pvlQxJJSkvkGxgz5w+pzTHCfNvCaZrvBqHdYCqgrbvc1ausODE5oukwP8v3Nt0MAbD2+V4S1cN9
G9cYbPlHl4e86iIRHTDTm6xVDZx409GyfUcMdeuaUNFVzvJViZlGUpisZhvzMgx5dLTMxsVkb2IV
4SQ50aEn2Sptw7MOROKJMAdjkzh5t1dl5z4tf2myNDbL3eV1yzuWu1KV7a0haYwakftU6/rwRJrh
cmfZmCeyS+m5/u3yarxLoFl0pztPy6Ynos4l3sj98gZFx5FqJCTg5a5RueOpwc71tbkpNryrZoQP
y5Y0TUdqgFh83o7Tyy/V+v9HQf1fkCMuetX/s+2PRfgvAE3x38SR+R1fzj/b+peN6c/1IEYbJmjJ
f3gjtvEvj58t3rt/HH+GCUvE9S3hUKtycXOwmf92/On/Ak0iDIF3wHOBaxv/L46/f0c/eXiF0MeQ
4mC7DiAqywap8jeCwyBAi4AOy1z5mnt1JqjmoeKP0iWdLBquM57ir0PyvxMB/4cE+OsTPaBXmB8R
j7v/Iay3LNfFV07mlLCScRu3wxw/Qv3B7ZLPAn02Mff0Ab1ukzb05ZCYYy1Ghd1rYDIHSKCwtc31
WLnXFsfwyjIQZoUExgh4UboRfmpJba3+512e9+gvKwB77Okkmwg8lvgrOS///Rj5ulbXaQkyCLzX
1crtayhY87MH//PHiP/0HPAToJdmOXyvVIwNPvLfP6il4hdx7SGDtQBX3SHG2xL/HWjPktYa/UMC
jHJay+se7aksL5RTqu1AegH0pvKEE3LfmWNC+Sz7reHgpK7KAlRM+PQ19HBTCGkzHgWwUL281UZM
BWVUksue7+2CCC90bzSda+aqaoe5oKa62NUQje7pozvrsc89CnvdvoYsvPaERKZL99bTSti5Gp3Y
MXmDR5us4XDtTGRne7OgdRFTtBaFKWnZF/V+QlmIUjFN8EHg7InAKdVAqZgnU0Rqg+SDppmxTYVx
LmB2bVq3fh/zgCpHih0Ek0eLWwyvmkVWQ9xY7qqaSrJLJgTGFQFDkQ/aMdWPyTT6J7qy6LVzwi2Z
+ELBJkvYL4zgQ6PkXwdokyX/i6AJ7xr4NJ0SNjKXf1GS/RIFwx0jl4bDAA5aQpDWDPdDoz8nI4b+
VJ5MTWzbSJAuYcc6S2X64YVXo1uagnuEIC+dLN7lmCAKrMH86j75KHA+on2U/xJJeFdQBT0SH3+O
TftADFq4QcNFx6P+gLCQ7NwYtC6Nt00Jun+d1qyoMQ8Gc1IxFISs2ihSDukSSyrLBck1Q96S9+VU
V3DByMRIrOo6x7qBonwXg0LctqP1EgbOT4TWv3XaM6ye7qRWFyeRas6hm9N9p9K+gRRaHN3Yu9Ei
54F2MlhrXXtDxHJIvMmia27GBAaPLFU1rGY6fHmKFitHI0MFV4x3G0Zz1K5Mw7cMVfDWAvN4bOEG
kPnerXrDD14yapqz1G9aO/PLHM1OUa61Dsmovf4cMfTDowrf6NPKA5pNWJXz25NMvOtuHN7rjuXc
pUX3a3k46zqdq0eD/GbemIs4qYGZfEM3G4xXOhdlddaNih7fiFgQyxHGsLr+PVKI3Yo5nQVixYFY
umuZVxbFBa4x9aSepFPTdQu3ljaW5CYDFJvcW4dJ4NaeaKXVTvlUjdMLEoZcC/dN2tQrc678Ingn
ICf2z21HwXu5rEUcXlMknyFRj2WZPzYJGXZu2wFOwQyJmRrwKnO+1VTqL+Z8VeMI7poivOQWp1+g
EVCjnKuhIKzHuO9IxYArkKJmMgI633ycIGZj7eThpyOh/JB7tfGNtNi0jWTzEXG2IHmGlWpT0o6p
8o9Y5laQgZsIkv9oWKfUgZ0BTMRcxUZLr7+ZoXCui9Cvh9jg1qDi1Y6kb3KRgYZxQanN9XK0ZGUT
rFA2tBvZ7QAPdVnIXdRxDM1CVjs0XuVGwyOOT8fxVL6ad7J0WJEZufeyHOs0dq8dytcZBwOBLf6c
/19hHJ2IU8aJOWShjC5p4lEF7vlsLrfLRw8lRyLNhnbTJ8aeOhJJWLQbNWZStLsdjjzrKMvimHUO
mUnzVplHU56cc7aXxxP5iybwn2Vvvx6oOkqerTautQRICMm6fvdZF0ynBveakOy8shu+ZuZfL3Ya
vNiEz9bz915OzjJAtpUyD/yuV8txa9SFw97j8pp3NNLJYjdubbd/rqiF+pE/B8HzZZT1c1gF7/w3
v0IkTpA2UL66osg2aaAdJ6yJBy59H0qV/nwqX0xkteBQ+PFWjgZXlqmrGBp/U9n8Tv28p9QfkCJQ
2dpPLj/8ll3GwWL+aWd2Ve0Egq+14bLXdSTPPivyrT//5C2X5lkHV9nw3sHc/Ew1YuU1rYASRO1P
unSkY7vhCMxACk/L7whb5Gcb8aFm591EcUQjIizvBxzhG4ikg4t+ieRfM+jlHgUooROcLapwn4hW
mMfPjCOCWfvVTc37AW09tBV2cdNGCcgpVM5rz33osMeujRm93+fNvae0C0q124mYQsbtS98Ii7YX
82bDOaQtkaRgdAlazK23AWMuFYIR35Prr1wwr4LwvD7MxJ40+pYrOiElRsu/AysMow9hywWAxcE4
SFyx2zgjLIiElseUbsourJwTFwHSqKnX0I/mEEcVZXWUjzYxrW1PNtliYC+a/i3EV5DEwA11TsMV
lKSahvCMUTQ3AS6bvVL7TuNnFhIpsw6e7aCcY2L8XxGRb5BpY/LlR4ZTWDTYXzRyPmp8y+RULheS
wGWSZPr9j1ILuHhFD8tWlo+LEv0hduWDPV8ByEO62gb7ObaXOPYJL3dj+0TbnTMylbjlHf0lQmaS
Vq67mRAG7ru0+1WkzxU2mzQiGgKNidgjjt4bVYtlAPN3X+Ip0ez6aDTRn6SqsnVu5LflqGahcEEn
vvvwibjfQml8WB7FAb6xS13fjvS9V3RUwp3u/cgmriYm9hJFz9KO+M7DCkBxohlIB5xDGer6BpPI
/dBQJBUO158hG3ZD1Z8VLqwNmlq0H3J4Txr9rYdttjYzTngt6Q85pvx1rXcVHQXdOdjJSLM4JHM+
4RstcpHdQRH4oKXW7TwIqFtdf3dTLSTwYToqgNN4gbuUaBTD2qnwrm6uTaF2pTTqvW6SkNUg2Ngw
Gxm34TBg0DVNmqI4bBPSPWASiZ3L2b9OuhD2rkVPtqADuieI9gWNLWcWV0JCQgh08FnkVW0mLt37
EJSv0DfWErfC3szD7WDxAkO3uw3XCS6WqCz2HSSeskWejxcdpldkn2ix227Jr6Lu90ywzLXuJTro
SyamyqpPhj+PAW1P+IpsLpTiVokHzRIOzUhbG5e8NR/15cLlzecZgTAfCvj0fCE2E0ZIylAgIRAa
ruNnwp9/BtRPiWFxrOOYNQP4QV5jGoZGHgaXeIPWfdsP4tDFcl82brylozFf6Pn3zUh76mZsuvC1
eFtVrXmqo/DY2OUaMXR9k+stUotOdpscz/ayuQStqIHmZudRqdzU6s22GCfZ9+04sFv4fUh0DXGC
z8PyaJJjIzi8gj56SnbYQUvNhzDGHeZlsbGvyeB79ANbXcYg/+lN9vBot7G/I397RPBxsimNdlFD
H6N31lqP5XaMs5g5JUo60pdceBTSvuRm+8pF/PJf7J1Zs+JIkrb/yth3T5n25TYkIUBi57DdYHA4
SAIBEosk+PXfE1SPdVV2T6fN/VRWnswEKRSKcPfw9fVHVZrdxx03XgIYysW89fUU8KqmBV53c7v2
3fdjpT6voZUQ5qOxdnJLD80GMLhbQ1tZKikw2uvuNSdxqwa/5GXOzpai0t2l+krMV+GXNcXPxWb/
1OgK0JT7h6Odojx9DTEaAZ6gZGNzt3u3s86ZT0PBskw6loKU1p+g5uvqLXrezSkJ+gr4IBca0T/T
mfM4vTgK0GFd0lDbz5aukiVHIPuk+u7JBnXB0kNlo17icmai/LbtKvFt6wriC9Vo5EaAKX/L+g/a
pQVKshmkt2LVchI91GxOBtvFZNvUeZDSY1dkT6jZNS5EsxqXsFxZdMGypiaWTIXr6zUhJ7iTShTs
M1FU2e60zK95TzepQbrSdslt0mr20ADUPf3QUPUcEael+WOWU87bgLar01v5ZCd9pdzc/Ev+zqfu
M1vyppWfKA9yahAjG+BfT3YdKZv3l7a5E7WtZU6CVZw7VFbUgw1HSeAQbJuo9JonUZkAZ5W2FU12
4cTRf6k5Fsyrf7/c6Lt5l/ImyQBaV4Crqe3c7r/fii1KMvTpCVv23yf6LDTu+vkgF59mxpcuCY8g
HZCekhzD5w2nrVXR8cCmnpSK3aae1C/E6vsG3Bktk1XR0sGvdF0Un8omf119Ub2RZmXjVylCKX8Y
Zhto8cwjy2V1V/Rs5WbGgjjrodEpOTDeA6wm1d9UpHgn1MsKm1LhQL824GboWQvol8eBNlKTi3Xq
WLlGh/O7/kNX2OdITetpC+zAgho7QYY9fVno1OcDUkeHqkKlN5N+sikGrctey16CamIPNZ22bHdH
daYIvIgUPiJ64PD0cnqBvU8vjbSFa5i9qY5JaZdYyVqyDa4xcljB368aXyUQGJQlFoRrFgRa1VfH
OJ+BfEnuAOkaoMhh2PePVA3NjuX3cQP6Jsku4wqYi74bbm4pZU81YCcoXG3X3pCklGRJOyN1AOFI
jZZJKaeqPzq2epqTHN4Ky3Puf6JHdmncA3qbmH6WuK2OiZMBKOpHVylbNHq/b+YWgYiuIoue6gtA
Fxc7VjRagJN4fPQr9bgiMZyKTXLzPYdU1UCra3y39b2dP5puQyrVsJI/9KvjUtPaDOoTiMp2edew
lah+z68WfbvuwHUqRdUz3AdqVfXslZrx7AEFcvOalm15V3onAk1y6oKo/+pRLkYnDZd0TadpItya
2AGJXdHpp6EooX5do6pxdQlGU9HqtFAjUsuVXk26TJNvVGxvcwlCXv9GtFrUhSOqV4tm4DnSsp7r
iUyYAwrDf59KKv0aEierOE03bbgcKNAkmdAW5dUlH0Ud5o2bDcr74X67O737/dC61r56KunzDIjB
/Q2a5vPdnLEWXMLOFeeOe/n6eEP+z8X4GxejBMH9n12M3rb4+a/5z23/81cno7znH6jGmvaHZVnk
4Rs4CfkLIMT/9Se+WEsz/9BN1+ErEqJNDY/jP92N9h+aAo6EoiquRg7kX/DFjD8AKjMcPlZUUpIU
83/jbdRUiQrxT1+aaSumY+uKYhiKgWMTf+jfXVwXo0V6lApureNSWE2+ctHK3+36SVH+PUjTovO0
yGhCaC1JaT0U+Um2FMcNhR/dp5RaBxiEWClNo52KSM+F5FwaN9hdEp40YaZgBDn62taxA7VHs+ld
dYorTsX42ZBuSc04PgFpbzvY4dLfqdwz70UrbNVGhJ9piKbLJMe6hZ50NzkHH/E1U7bl4/Fut141
3Zwuxz2J8ZRftZ3MQtqWJolVVHYIy6ae/+bO6D9CF6T3hTAO3q8bcB5t5zoiFXKVba6kGSqPIC/d
V+DQV12layGdeaxebaB+U3E+A7Fo3zKJ5Vp4VtD3C5G8jVv3ZmoPej7cSCfMngBBUa8BUIpD1cGZ
8COzuCOTL/im6/vX1Xnjy31JfMBAz1sNuKHcV1iXLqCjVK1bs0ICJbWcWfoCSbB5FH181e2PaX16
YS0W9VEc1S2xlvBSkFaqPpzZUWltqxdXutXo6JZ0R9eoq3Ff1GrUQLE+1XRns5x6qsrgG3WAENNd
1De6sp9sctOfj8Awq6/8qQcPyw6ozGVKN8bJNiQC08RMbAyW9+nYhFRV8halxXnGb6dLLff5WMsn
fB4sL2HO6KUUQuZqcKFMU9xZ+M9j1ZNNHZ09b24JvqN8x7m600k/Ievb7H6e+iyZ+Gd2dKcdfJ46
uO7LRO+o8jq8Re929mAuyYtFfuJ40Gx6aSlyq4wm2dl3qysnI0dXsQpI62Wpqc44ik3p9AEN/rJV
e4b/YofaG93osOnaAKA9QYAAFP5oZrvaMAYGwF0XmrIAIUY0C+IEQcI7352MsonkK727AQDpu7xB
oaIhJU1XaWaZKuz99V3daVCc7R45OX1AjgPOVZqo7sb87LqhXAmd5G33QVoJEGJtDjZ8BSowwonB
dt9Urd0iwP3S39H7dlm9KLiq1efd/4tMGv3Jzn9FEFfNf2FzcD6QGqqpqoQWVEcGAf6C7G3mTVKR
D31Iim+Lak26SbCAiobzkXSirvntOlgPgCoJQ9KM9jztmjMQvHo1fhklnC5ZkO5Z7yd+24YmVaTv
MYBF47fTEecgq+/k9sBqbm/qmhjhdbXBhoaFzkdgqYvz6mRAy58Priybmqcrt/UMJdN/ppJt+Fry
kJq549ySGTQQUn5mjdwj4KUPR5QOpJJIpE3QVHB70SLbwPVxYgs/UoTCDPLWZPdzqO/zeng3aA/F
TY29oB01rmNJnNJ+/OxLjmOA3NGuu7mPcvJ48eff8cZku3dDJwnrtDttANPaEfStTLPjvNWOnOC1
NgcOil5xM+k6yyK0rPoRSDr8kLEcmcpheBZgi3OmdxQ32X0+kBz5ueF9gTpf2QtxKbnl8140qwfm
ozWjIIPK0g9rSDtQzzfBxTJp4McunVSzW77M+HE7+Y8WY0iWkVP6kHtZkRPIIx432pjaepfM++Or
a9ZwkRwFr/xODtK6ltvq+EBOmD+tU1tuwFOBEui8CIQ5Woq+CWy1hN3l3JxaJSdwM2wd10ZpkcEu
d1ESaQbJf64/peyBHMUtuEm9lqGRGTEFv8CPAjlAB1ZCaoPWtfgdTZu/wOLbigNNg1wDPKZmWLrx
C0knpa5RhVgctFy7dRMHRO3alkXgrL2c3fvboj7FO9KCHLyuraVz2khRS4XijGIAnLbo99aT7tIv
8ANEq7Bnlp3uLojXNwfYR2RL/1ilvQAjk4vRTa3WtoFgkhM1esCun54s2IdG6biKPAKn4P66TpKn
NcgknZa6OztXZtcowUK0dHsIfzzJLtvErTNuOn3DNcV5ggd8cD7qlZeVbmRjv7ATVBPennyCKxfb
iMds5LEhiet3kuHX899xXNU2CIIiH3TzV8j/B46ea2Ekh03F9h1T+mWcmzx05L8yW+PIPb5p+A7O
BHbH7hPL+/wwbudRiwpWMkpZ71fNifebif09EIpiwrwsArOKrVqWSinW3yUWjelq0vLtnxtNlS+a
OXhLXsuPm1lTOR+qTy4sH0XgqAxk03g14B7iMzdJ5tLzRhHY3r7oGFfZ7jeTc/8egvzMDt3LIVuB
6niDmf59doBF6fW5KH42bkpDz1r6rO7gnnLUWs5x92ghITX13c/IqAOWsBayodhHZJYN3k6QSzyb
k+UjIT+UuSmPO00e9U/cokItUrB1yL5LW5joht69mFBE7piDJwWKRJlOHR2fs21BE4/M6X40F0Ci
djAufQxf8fOejtyiNqOzVBmUHF+w+mwd1FuJL+a5LbN8kGda24QcC/sF11hIo4qWQ569mTzwfHqG
gU4HqFrneDPbN+rM6JzoDDa00ZLMdS+ytZ7adPABAMAwrG5GtFiAqwCwxZ2Cb6kFpuR23esskkx3
ozmdZ72s7odSzq34lhMVqN5y3+TRQnhr9/F3tgqOxhQsM1FW5L1J+X+HK6VUNmva9LGv4Ntg48gV
rgn3eRspd3L7lfngexFMQRm4bhDxUjCaFBYHemMP7tZ9oYOeKC4JIx51AD1PGoZtXvE9F7asJ26e
XCJk4PeQahdO0G96cVPfJ48Lej9SIL8vX0pHveEXlvdgnnMmFov6eJplUi7KRyc1ldWUhXl3Sqn9
j9jI6+8chHPxUXzc+rijDe8sJ1BElf/gJJUI+XZS2h8ltz+UbFLR6lo7t+afd/vodumRrZYP+OiA
Ui4VACEF1b1uA4I6aeEadzYItepWgBZCzcyjsPufx6sSB+LxAA3o9FCiAkSiP0NGm9alR/XttgAk
NwVV1a9AueepegTUZ2xq9H/Q60d741wyGUtzwfpvBkXyRut+Wi+vbAElRy18t6USLJE0UR2vC/0N
GChZQuQ5WW9qFM4AObYed+J7VIVKreel7pLqOq0z3QwAtx3lUhuQ+hNHKmEmUhVLEsE8UHGq3wkU
idf8d1PHVUySNIB8pY+LQSnR33lWxQmcpu/7N/3OZyfgB9L8Mmg9YM5GZ4/rqzFzk8v308UXeyYR
JHAprrQtbV0X+jVyjNbXWZpIGWkJwSUzSVV+15T+2uFVs9sfQ+DjmrYJvpJD7gZIcjpJn+osPOHt
eri04D4iNYRianQqt+bZ5d47kxZOMUtCJ4/KDc5mfgAE9fCw8SZelcfZa7kEGJV7y2sVT7TOM6lR
GbAMuUYbPMTC1VSsUFeucUvRvzabeuhuiGY4akqc06zaKfJZtoenT/Ddu1GZEMq2Wu+M+u3iCC4x
kGKHF3ABz/OpovjiGVxJoqBgr/aS5PQYvE5Ku8ktFsF51ZTvPcGNkk7+i3Y82OkJHLX7l24XWahf
r9/n/IJWkp4OdUq5HkXzres7ltkqgGR8vx9ACX5GoY/zwTrhUzrW09peORsdlI/N1a8ut5Zn6ySU
6y6wcrejNpdh0otbpYFe1qHRVJOzikNdpr4+7mVGEzFltKFeS6hmrnTy6gI+5aMCqOre/o2wl3b4
L4SjaqSZKJapOCbJOb8cRU6eFtdKee4y6x3b2cURhnzrm1O2QEVuipV5IiRDtVrfKauXR2r7hA7m
7zblzdRQqxxWlS5uFdhYmTZN8gbXYHPpfmIzFw6YrqGG59v3xkZI3y+NGyBtH/jtvcLE2E4Mqqtu
GRBEJd1BnnT98XNNJbWhrHrl5fpjn0FqJMbkv6r4bVgB4a6zQDFxg6Z2o6akLa6lLT4RTXbZ8cvs
gps9Kk4lAfeTQUzj5IBufDyOK8JG/vtMO9f68rxGOd4xPIvJgJQ7x6fVMSgCjtCA+knxgwGe8tZp
qkGJ4LuVAmwU1JcU9MWDey6zEM2Ad1FP9+D5Gn0U7vcR33GmJ33z/szCOxmegvoMYVd2HrzOkFdS
q3jqX+cvcI2Bv8YS+dDLhy7w2AIf/noOScrA9ThNn/lBUsfjru8UZXK/ORvRusIl2Cw03mhu9Ee6
btofAqJn9NFqfAovfpTr+wA0yEZsrrc5eZU44xNN6G4li+MBKL+/nD6nMlm/V3pWWEWLWFvlA5W3
oakP0FAIN6+Woce8pQ3KF8jUrgKHGa4LFAbLlp6ylU7FlyB7xw0MpaEJPbIxAeJCNFrSb342Lcf2
crkND7upf5MVpf6LTuLiLQSgDdeQaZK19UvqWNWcSLA9v79BqHG9i7Mj8xn/i8lBKXXez2HwMdU1
oCI8rLR+WVRCeZPBfvbIWpJg3KPfsc6/cg45cSqSDpx8BR/T30WudXmDK3xsvlXpYQARHMuP7X/p
r06VaCGFojg0cdKgMmkaPiCphEt7NMO/8Z9nYvwbHnYxizXNNUmto2T97zNhud2XWj6+P7oQNvjb
UmYbI22JwiHsWj4fK3BQl2fluqKU4xa8rghSjkVPUZLMw4XNwXRu5iADfJ/yV0hDQdJYXaADEdkt
kODBHx0ryWMCqAE1MdplQc1k+0/Kr1UCzGQ95ERZO2+pimFaERDXcG295eg5MTfLgYBA4p1c1JtF
PE1GdZF2R0kr5g3c3SR/f91/o8Y6/0oxpBEg1RQTCB5D0X/RYm+W1RyNxt0BteVV1fnYyUEPomA+
TYLq8spCFcwpXAJEsNpODg+m1KRlracR3G0KwWXCXFcvqhgsierPFbtZdycCF4a4BaegbWh0YaJ/
GQA2x2f4aAjKABtFKr9FlD953Uf0d+b4AAiF4MGd2qBqsHkbTxR6++RdabQt1+2VABR/MrQBJVdl
56IZ1Ao7KmgHiXTLUGMEIvCJUVKtR31yHqjXwUeA2eXJDbKimN5at5P3LMjNeKOCiLycb156irnP
XYAyAKpDU6o71TcAmLftY4Hvr3WnvjtHkLlEfe6kxm2K+2LTGAgH56H0m1Pr5p/Jaw7qUjvJYv8s
PFu00tXoJmIcq1ltNKMPi59l9Pmzp7SeI4UDedA0JXj+FHyRgwOgixQoBAzc4D8TPO3t/oX3QK9m
YzXEgoqT+RfPbmaaHFMvZ3t+4/l05BF+o5YXPgUtRGobj4QnS3UDaGREp5xHeZzlRfVofwLhpYQ6
qAtyHE93Q8U/XAB/rI6v2ovKNYjhkySqV4hJVf74DIDAxJtLYje1CuyLVJyU1nFxKlIrpKFAUxed
q+FOqKivfBWE01PF/jvvUrYSsyEvUHTMJ2d6eaJ4+5WeuhtF/348KHLdPOzcU9XjUFNJCsoK49l5
PYj/PannL/LajN2yoZGL4XRTQ+KhPss20cDOWzsXbfLziaZLVmpom43X5cQZpl/Cl8XRBzoFhcja
5YrVPXPq942QoAIP37OzuBFqPOYcf5kLfCuYB6ccsZ2D4N3Bx7tNLeLeSvPSArDE/0yapXx2/z6D
Cli8stHnQvdYqoPiVG81UH9FiVfSv5NESXsgKsrKjOZrRzBmPnScJmjp1zqq9W3mOKQ0pNTDlkr9
8IwW1FveKSHE/Ahf9dXFHqGmoKj0Ycug5UaigdvwuaqS+itZZ9Pb60XrT0Ng1l0jwBBuHed5Bb+j
ioHskhYpb/k5Y58t+T5Js1BNcHmKF/dXxp0or2E+cRpDF8VGmye3vvJ49j53NHLh8lYRA+60avIM
EjAWOkBK4btVxdaRlTo+W0QFyRKQGt+JCiuA9ZVx6/ja1/mz5X+k22cseZh/ksXooq2IFzZaUiL5
XO1a0Gb5ObrUwDNdToOiktrLUfa+Pn6bz5vpHUsNNdCELsAb6uOPt8BNgN3ox72rdSpgNdC/ySFM
D9IzjvZxH3/YQN3cTQHS0MqSCbzH4xUsgZp9deiZEBwJj/7mYP44V/8WY3F1U6E9MG1nLF1Xfk0j
Ts+EOmgouW2W5wcxhLcLKnsOMLl3oV+RuBvum7QOww7OrWyqbZRRenVJtnXJ6IGCdtqJQmJw1DTS
SoD5ASWC2tSPqQFVvgFY6pbamVyDs7H4sDQYHezYUVZMKWysTJBJ389V7ZSrxHBrqtZkxlNTACN1
OpHw0VBFtvl+l5dbpzDc4YUCrs959dqkRpfgiOxkB7riRkp0qdB/jrjP1n2OsJtx7F2f9ff7feL7
W637UspLIso+K0t1JD5ajMiTzDj6jEJDkZTeAgl9Mx4fuyfF/spfd50sViwVFUUmSnt2qn+bifr+
kwSBh9o9S4ADyhvSivYowD5YKaAx2BNKCZKUVbRbmbFERPdPCZd8xOn/RT9/F/1UOTb+5/DndEuz
1P8S29sj/aGN9OtvQVB563/3dtX+wFWLCYUhpZNnT43Ef0dBLe0PwC1MDigDq5yGsKit/2izpNp/
uLaBnxddllxxvv1n0YVNs1gy/12UF0x6g1am/4s2S+qv6qHpWCb+RjkzRbE0Xfb2/mt8pNaTIr08
QHdbXsWwv17PZhMxisNhdzLDEhHADfhYOqKbiOFV7Cbd9fAtJm/Rz0Q3WIWz2TAT5zCMR5PRlctm
k0ZMRmGPP9A0+ecP361+Nr4dFJ1Hr24fB3RnFLeQs7VdhK1uHmbDNCg8RXRocCBMfz/tzcfxIu5N
5/POdMoJJcad+dEbT5/CXz6FKdbys/1ZzBv/Kg79fWc67nSm82j8m/oQUOD/rkj8uja/KhL6+XF5
XapU9yM6f4toia3pUT7JL5OlUXrLZbTvL/f+sr8eRmvNu4vuaLJeDtuJ2LUnuYgHXm+wAi/Ewwkg
vn+6D78/GU26mRgu++Oxv+yGjRhOZj+ji1gNLmJhe5PurBQzEX6XYr2MzmInJoq3nOsieosk+BlZ
gvahQSXC0QhbSoxGo59JdzechLlovDD+UkSP/6ZjOcVoHFhiUfrfiXc4RNHyUIjByhFbYDZF4n31
olRMp/uTiOYs7Xg/GJD7I2oxdgLqS8U8aYvOGJALsY/G0V945d+F5T5O7L+cDH8urQYIP55kCFmW
IP2V7Iy30rTUC8Co/atwxXq93vvMYjz1Dvvo6M3Pos/viG0lqZe27+FyPX96itdf002PZuuTpb9c
ngRO3G4dmOIg6aNzOEMhJ8G7Qx3rPnARLELHdwUkKzcAZdabjw+5F/WHF4aZJUJUfAMRt8TsJ223
vJEYdWeTyST8gYJdL8TrJCaTzBv0LDH5bsQIdA+RdQ2/8S7i6oFX5IF/6iezKmi8V/sWnLvgyk2a
YAM67E18ffXG40Pid/ZsZlQL9jiO+Xgjtr8jVizdf0etmmsDoKbZtiFlxl+X1G5Rqv9ZUi1UmHbS
JnvBiySlXoXeroTmufxtacelULzGt8V82O3SAx2SfvuVv97NwtGwfesCMM6WDKNofRJLsrTFCcYe
Gl6Ia1ruVSm6J2+yGw5n5x6yYJKIW4elXJsCEdJHSoy/ajEdj4cQMuNkYgfY+DgREDa7N48GX95L
7K9suuYtI3+9RvBM3t7bi7uM9TOBv+cRLNTXxXKdiHv7++pRhoI4eYvSG97FK9gNLa+UL0ODMoiA
BpqeEuwSEYAK5Y2wvzxHDGLEFImfn5ed/LBR/IsgvneBDYEdEKa3p9pCqG217fJnA6GQ/xGQLx+A
tMWlk6y3u7KSS/xKAjewIH3VOwo2E8hkBpuVjPmZcePPC28/XiMfl/Ml/UTaS7kFa1k1BX/5BJi8
nLSSQ8psSzGkpb1Hdx2esoe9VjcxPYznNePjleJX5ARX7tAFD4peYvwULFUm9ng4vTm+U+6bf+3J
Zvb286XmDdf7ce8mllr48EtBix3/Df9m/quDt4yRHr7rf+GGF2XwaCu9NQt15oVns5YAMUfQZkkM
KbJjVNenQonnnplE++GfIQ6a8YrRT97WO6feEOBVXnhFaAKSGZLExioBbRPjgfOpgRnYw6Z93qak
5otidh3AOzOToUhX936IWoSWd/HlZiZh1QFL1TMZKBEoR7HSNZh5Klfbli+MwPW6O7kTSrgfN7zR
T3cHuiBCsBFg43qqtw1nu1Je/gxAuPNnrcDxF7d+4S2O7Vnuz8JLpIzqUSFWlu968UN8Z16QtnPx
aivtyltYw4dYIErYj59ww2suJpITEA1MxD+FRVAFhvhpeTO5oAsmWnW+Xe/qtXeTOCQB29v4o5+z
V4mJIeKz15UnY/gQL783qEQKx8m9hM7bkzhGOLe87U1se99nbxuglI9z/wegu87Gr6JT+H3yfqja
4fKhpKnlxtsEh2gMLaXDlld1Un9EmVNXTv/r4u2xZDsbr8fJwq3fz/bdL3gtm51c/IAExwgTVaTh
+AjPv4I3L0dDnna4q7353oYNBYmtHB8lt7GyIwLyAmBr5P00oPGJGAF7wmgFH4apPwGsEErvxisM
eYa+epORlAvDmSVWw2GJlBxN7l7OG7e89hCpeotAD/cToU9Sn7PK5X1nQNy0Qc3x5CcnbjmHV5Zk
cWbks3A8Y+AgyPHFediZ3q3dQnxB/sthOBmNvtf9GeBvgeXHlVg8kMy8JZBC3hmyffi195SCjkNj
Mrm3f5BODYI9LP0ZcomlmIThaNAb9OJBsCKF0mc/iDDHtEbpS0lBJ8jg1e5tBrXY4o/xv6kFie1+
fnCGlk9SJC+MeOsjksIZRP/wdyPDfwSOyMXg69W2hpVnsmxBzrPk6wxJCGaBJWWAA8avixiuJ++B
3ad+r7tNeT8552hceN7i7tteWH3um+zWOE3DTacIVly14RgObM4YOqgIrXtvZ0y9glvCkSMQoSnH
5ZSKPe/EMd5bhYt3uLDEd4wbVqwIGIrKiw8nsZ8e9jRa4Ne+8PSg9t1QRxHbiMXbGyx6G6GJr0J0
cSt9jqxBIWJ5eP046AiJN0r9+NwFykdMGeXoIa/Are1t3RAb3JsOeGIabUnAFhfvKeb7KbJ/fBRS
zTh4B3hVrkQlfhbhVO4rZ6CfMjFwdH07BAtXPLyTf/ESefojsbjERuzM+f8lIo4LWqogj4maIPqk
cmL7mb9/ef0ZAjWEA0B28teFv7wHSEdJArVXdoC+FMeupAwywAeP7iPmKMO3zvvEuTCh63dA8C1w
oB/OuGiO7CWKGeCMZznlOSP3nLNmn/hwopS3y37uwTkcGChEc4rPkPHDaH5iQvsayV754HDDHacO
ovoVLJ9B1caF7l+6ebeI6549rXvXDtG0wPYxye+dcSo6tliyiWh5ubfcTdCE5vMxI/LrxQOiKWoN
it9TTEGb9aeHhx85LHJ/mbTZd9ZZLhUoyP5+HgSDHoxTi4j3abWjYvloX7wYF6uwg3jQS3xO+PF0
8dXLuT6CcMZMIA0poGXNpIbwOU7l+sp1QsJAYN4XongVxL19lHts0iXshYtURHvAoYZGZEXec/Ts
tsJs9PKVNlRHy2ShIpnR8UkoQ8KKAIk0GuBbEVupD6Hf9VarGGmAugQn8vmqCla6d+BtxmgNPaUt
xZjUT19dEOIgckXcyEUVvelRbM/+NBWD6eESJm3iieIr4FyHC7dHEUXzDlTHOXcoPNNj4Pg7x5KB
cMc8drARAaCw4luKN2bDMPEoHAy0tu7RBgYmoMzZZyYbMahjOENliHuXgaHsALU6D6ZfXwOHx0LA
mBysYc13cuYf3hp74L9yyLvdcbSMel/7A4e0N5hCNuOLt9qy6hA1TOjANV+Fd9gEWt+dQrioXnnY
6Rw9tIMtyuLzd/FfW8Y//kXZpqLbtcirpcXfLwlDl+uVnjw6fQaX0bK/REtbdyfDNX+NUO3H433U
2c+hviUfrW3RR+yi5n00Ob7252h8O6R692cy6SJ3J7MuJl68EFspWMPJzwQmH4kwRrzGk4/2LD/H
8JNGYxeTsj37kSJ4MYjjSbiIpdXIMNzgsZ2Q4nR6wAEGdXSmB0SZFGz86PS20rQ7oBsdxuONN+6g
S4//3z+N9n9jiBjSyP6Pa/OL1nxKW6DHO6zNfLnuj1mbWZ95jOfRcp2J9nI63jO/MdbTcrke8oMD
Gi0Xy0+SQMRh3d3N5FL15UqOo2nEpdFy3Bt8Ybww5HrGKnTX3L+GAPpnxE3E0Tk8jKM+CyuXa8Ji
rDH8hrM1D1jKneivl+zCmtulegwboo2jC88mI46XiB2LGAzzF4udGctHsDfhZLkczmYzTkx2hp34
05Tpykc0Ivxo12EcTsKZfOJoMtt12RYOwxG/4x+ey//Dbhj/MAJfDAaDYDEbrmfD3bof7ddrObh8
1myC+Tn8WTEW7/+ZP8/jHiz/OIYIGDYOVoNgGwwGvS/G8b4ke8Mr0zEGHi85nn71gsF24A1Wgx5/
++pBCmO2GBE2jubRCmoaTMdfuBMmseT+KR+zxh3ugZRGkFHMNSvunk6X0WG85TFHcUBoTqfTzlHw
0N7Xgb07zDlNkA4smLTdkY/zlZwWFwziMFwFAaQKPSMwBqs44Ob5etybRijP/5nWCD1IYvoXRiTZ
TMHjgztU+4URwc6j7hVQID+S9iCG6pqNxLnQH7LVUBfvLwkFmtmjio3Hc0kPf25LH1rgFSL2WxKG
JCE2hD/WO/6MllgfsyHkFU2nrBtjLscQD6Q3Y2hJdZ9TleHkV5hLniQsaRDy5RoLh/lgOzOpaDwf
76F/iJUr+UPew7hy4fApsJh8dOIHf8yh+Dk3yoVdc/l6Deush+OehwsiWruIFDQ31ncyWa/ZvLEc
a8jMr2Lf2U7Z4Q6MNpS3DrmaayFi/utCb3MpktaIj+WBVeFduDWar9E3xW4Gs8jZQUZ8JXkSXuUr
+BC+lYwc+fJCrpGcu2aRhvK5EwxZ3ngJl7LIQ2zJdZ+r+lzU5zxERfzyWHZG5hamC8W3eS7TbV8F
ghCGnq2xY+Ui8haMyExYKMbvz+DecR8exsydDbn+I2l5eZ5TMrvZDvbh/dl5uYVjuHcNY8kJDIdy
k7GVGZ1hmQw37Po7LMjhjscwJO+/Ww/7jDT5vBj3cYukErw9vQ4/e1PIOpCenw9JSGZlLB7H2Iza
3eGrkjPmC9h9tmZ0mDbkcSwJ05KevNkw8sdy3bv8Y/j5LUmE1/zzf8iJLUc6ScpDFnARHoShFCc/
cbgScbiAl4YYQjs8XBANu8sxkwjkPhJBGppLXqaL1JACBsL4nnTlnJB9w/7P5GsyeIlO3EMojZCM
H5HFZQv4PA4CNNOYpwQ8JeBnPFl8L2JHBBz7iIJgsdrGOA7j1YDHTGZy1xDPP7D2Cm2Au5mfFCpx
uNtJ2QhzDHf85vV5YcQMI6LiTzibQIYWvJM8pRB4csFWvS9mPJh9pj0ZDcIh4m6BBGRIBu0FC2Ri
PDgJ9JvVKI7FgitXkrwHMRzJuSgvXA22ASIrlqQmf6Co96acmgspQ1m7HL8eMom3HMnFWYQcqRcR
rrshL4igQxD2pGsUwcwAvZ58VSiMH8x0wqv+8A4TXhFxzs1YAVLKSTnHHOV18ONwwuIteN4/HG8s
BTfzNM5oOadesF1NutAM8xhwFIziVTDecwz3tuhGA+wDpo3FMomZGtvSY1sG8iPWaBUi9AsBFR4G
o4AJM54833s9OVEeg7dETJDZ8jQYHzqD1YJJhXg+Y3lb/MMBx7yRxasVD16w1awZq8Ez8F7KpVkN
vjhgGqwq5P9g2sP1HLMPwZZNgDVgaXZNrghXHqZMiO2AeuQmIfOnY8m8Uzyd295qy8dfsHyvt91+
9Q4c+xDQYLXtjTu4U3A+jzss+yL+YgN5+NcB6YAFv5VHFQYPLHdATRlsb+ibuFMZlFMMifiFnzUe
sAT89xVM4ln3h6VkIdD8Dh0OnjiErobQNwKnF3/xESvG86Zzlp2BOlIr4nrOItQEyds99gzy66Ah
ySfI/w4cVchP+VLszZShELrTsR8tO0vUFri+LWUdDMcLH/zlPFpPewGCdDwd9JCS8rCd/n/Kzqtp
dSZrz3/F5XO+QiBSlcsHarVyQGQ4oXh4yELkIH69r8WeKs87Y89r77wJkrp7hXvlZMrlwIHISb7s
iUIK0CAhwhohLsJ1FPzRyKgfkbY8jjxZNkmzPndC+Ipq5UU8t7w4iLndCK0G5k4S+fzf6VDzX9Kj
/3iO2wbhCrqs1IC06Nh/KujoVBjXcyN9moUietYZikHAkGh3du8rRyc4hUTOpASR5cU/qm6CZkPD
fiU3+/cFWqIFhMNF5SILWQ3iDx6R37OBgCtnFs7SSIsW/fP6H2AmAhuxKUJY7vm980xuy+9/CF1k
fVXJK2jXPx8VJIc4BGKL/21SqtlXFYh6jvmfLWoYLTdBB3trTpojm4Vx5vGw7DDHHpRW3wObyPnw
KV4GL8ijTrK1HBcYc636Ad8NRZcioRHvM86TB0RVTTi+DGkLKB1wfn3O76tGZJPAF/IHJ7fmyw76
VDZFPovmga9StPB3s0Re8rjynCMsSVQy/waqCGzw1lCWrJZrQQj8DXUAViE1+AUt5a1RzrJrLJLN
JmjzVb3grV9BFlwzFEJiW7i04AUe+KviQP5fdkBRzVIRWIRZvtgZzSRqzY9tyFKwnyjEIaSIBuZU
IH8BxGBeHubI7iF3PIEEXzTCe1xEfsWjzEPpy39Z35fYv7qLhQ966Q9v+fJ6SuxmQFwLXxAwxV1i
yqKh2SbgG9aTWABAO7aMtXPD78YO3KkAIDTJYIB04swIxvDMyKjBSC4vwjdaCRYHNAt4RpC7SNiu
6481gEr2QHflEugHWUuUANDBsBor7B/oHa8Pii5xp2MEKSoTLy2b7SHAEHuBRtyIsgb+yFPIw0MO
6He0HtvWlzBdNwoSzEI5nFk8Asj0uvJJ4Q/kqnCT74+DwZ+lBwHmBjcRvfVVlbg+p0hjiKQvfyPS
0A9TFWl5WrRVX+h53R8qHp3vYEMCpHyfL4ki7HtT10/x0XksNUOjYDywYSn3d5GNEA7CVTAEzxNP
2G6EJ6qYEwHCACa+p7ESnf9FV7zPK+gaF+WYTIMsQacg2nmMJJm6iOIvsULpaNGpYJsVekJUiOeO
A8R9H02HmMO94A8AG98VDNEBoAAxEkQPuR9vhfLDwpmuAENYYQIgpiiE9TDhtMARvCIIFz3H+Y3R
YRpDh69LEAiBL8BMfuEuw8IRZSHvan/gd1Es0ao3HgtsxgJiMWO+BNSRA1+Hv/h1wwzVxSPxNUFH
coXSSiAHLWiHQ5ddC7CW0EmLgMDTtIsbzpcT/fn5IiM5W7CqGPdbJRsGtsSQx1UJzhVML6+xjJ+T
YoPlsCkB//5En2H1o+sDzkiABKvgFAQ1gYoWmsMhPgwW6Y6JC3ddTQkHa2Z79Lr/m+EoHUNv1tf9
w35Aq3oI/UG5/SHKCVWMQAnwI6H+OQX5xSLYDZAC19A4eaZT4aeeOJAgDUAjS57CIawPgzyFR4Uo
wD/TPkIT8oPIFski8IZTtmoBNFgk/b5gtDWG0a/HJb+IaoF650o8tAts4KKcH05NqLKPK6xP4CoL
qRrD89OHUAAPQzFBh5wmsoebyIFO6tjrU+DJVC2Cvfjr1+t+gTPrF+IQCbXGn/ELM6zxu0z+RkPW
m5Le9m9GZtts0T202jHQkX9VkERcmUBeraIgkUnx7McHRybic4OLUZX4CJBzIgc4JVEhCC+xC+AC
XhVhKIAQ3QFEHiCCkcXoAKQT9o24N2SBiEO2mgviQEKPkgsAoYAghS+QSi6OB9SnSHOxJ5GJoAr+
M5k43ztg1CH/0LsiyyKBhqQbgOxx7ss1YCRgnTw1/h9UQ5YgZ/hoz9UCV9ALSBVe4J3fEbDWRdLJ
7aFePwJhgRfxK3Cg8CbeS2GqBJkiMIqbLDT8CSB3RUCCzmAbkQJyabHIMb7QpoBCSDETUgSYyT2x
ezJWC9YRhTZCl8xAUkq+EYbkIARBFnoj729Os/ktQ/tPp1n/62lud6/t43bjNCfYNOwUW9ofia4m
no8phgaDN9kNwIqYUYIKcJMBDwB8ctiwsahwzvwHRZ2mK8COfAfSEPGKR4+tFt782if4RHtfn5Io
cL5rs1QuOQnBLGgA9mCG4P6H8uLbg69KgXygBQhihY9Q3ExH1VshDgY8ywT4NPBRmbMJDmjYBuQf
JLi5Z0AWQA2+hu+PePLjo6IG/uzHocsc/xBJz9owib/44yuNJIKDU8rlXQxQlv0HDLAEUWFaDh0k
wZGByzl+EdzkW7hdKHrgR5q/cE9h3giVfylKKP0rzrEsEJ1cCBEL2Eai8k8hUJzE6CxRPfILcdbF
X/Yl168XCZGMhgN1RH3kMl5hgS34hQMCISG+SxQhj4aS0olaT2F+EBN+rF+QnKB/zpCYm0guDFs4
gc3781N8dLjxMGARqkAYPsqV4BPABEqJ1JKk7yaAKpWFax5Z9Ed/jdi3lSDzeASgXyO8JpNhwJNg
WQjNEKIBuuFcEfgDsMJjgE3k4Qu3QG7xQwxENAIw8BeiZh9hjYRAJD/kySGBmTNZJ/0O+RmYMt8f
GIbCGfwGAZKtg3dS9oCPi0WQpraAAp7ka7r8TdoDdZr/Ju2aVYPq7pb0jDBNya/6Z3OgpBLuYZJC
JTk6+GqEWUN4Ber2B2BjSBUd2huAZhE9M3YQppngZoIUaioGg07wyvA6HAFh8w70ihMKjNHD3kx6
LgwEqhAPHZdIe+LjRkJGkfwX344wgcvrvd6Y/IVVV5zj3ECIC/Xn8gwIFNgTFyOUgudU/ARRhpCC
69j6dQBBJmA3FA5WMGYelNfFuwHtci+hQjF6ofqpFmiCPAQRYRiyUqgNUC3+qj98HwZyE2ABwgj1
D9SVg0OXikEZJWEfORhm6veLqsM1+yQ8DmqdZAl2Rj/4nlfGNojcDkMvXJNZEMGirGKCjYnCEwpe
//f/6IRv1f/dpuMQqU34dhmWOMVfD7FB8R5zzOhQJyIHlYIVCc8LjOaPCrD7h3+KjSc/weU4B0XM
IZrEnywsJIaRWDn8+mNGjEQQSkQMy2H9NaO/MhyBJC41/v3bF+LkKiyf7/F7Ap6MUyK8ownGA6Ya
Uo/P2GLhsX6Rp6IMQ5Fbgff1j4plGZckFMknRNyGeP6BXYkXwiJfxTrgWpMYKE48lDVMJuL4i2c8
kwhpViAeSzwNfw5tPcpIbeJ93Ilfk/NHRKtoZqFgoR0N+QgOEgL6WqxyNpwYiigmJum7q0E8+JEv
iZJEjSNL+TpiW9jyiz5gyF9WgtoWtZ/+sNfyCcSbBqCDtRK+x00hPZxQIt+QYj9Qv9hemBHYDXJ9
sZjFlfvHRMRk/KJLgAXXxNPJMvF88G3YBUzbwwMqjyQvfHU16uIrzIXIkX0Q+fcH1xdDi6vjtBFd
xUaIxScSHpwOYmN/Iw14YjVAgh7ek+6GwxJEIR8DOHzlt2h/lwQ7vgt3ck9At3xVbjYVfAc0+PqF
cB/hRJIgCFia54PtcOVp8fnwycXXn7e08DLhFRf/B/IaXCHoEKnLEsbYLeKLQ1V9HZNTzl/j4oIU
wBp8CM7RYzx2cPAvTyBQdY8SZKdx9vAnn/AEjwI6xB3FUxI8gmUR8QG6/D9zm0ll1P9JZlLADTps
tY1W619k5qeRbw9FDruROOVe1IZoN8FkK6upsOM3rEq/Muld05ZHdzb7mEgk3RgwO2v6HB8Sxj8z
SP6WmYqud1V9IZVhQ5Qe1b11i8nHNqw3aoKkHusYVEg+qiYV/L9723BKd6+8mePs4lmjm3WmD+/t
MEyHE3wMabJJ+hVtYkkb6RBlp4e9fXMPXt3Zkdxz1Cumpemr/eGJ90GIWydmkJ39cc6DMikYaE42
FRltY8PZR8bgFp8CaaFJIDvXFAaG+XDPM+c2bX5siqDV1d/pmt7oh7t3dmHL4akZ75fTuFO/226t
YV1f47xmndZGetmqz7S0GiQpDJ9kApNYoIxuwpgGXeh5r2G/xqfwbb9cSV+YMlfNvnhVy4xrAbXd
pKMxwIs0h48+pAVZrlsXy4HfTcLk/Ut4tUoi+h6JJL337EgmRP/kMF3KurtV0llomEAy1nZ18vKo
2bK2wTlo/uTq7HamLfdok42hKa7moglPwqA4Cgi55abH9HZuTA4NjbN9MtrwQRVkUcw5KWYw6Xco
fQ1IQGLen3X0Glbp0QfFuvuFU7HCQs02XuNu/ZhkCpzSDsIqvxMtyvKAQVmkN9xmd++SMG7WqdvH
4KBSUpReo4/VHJXxOzrojVcmb//M1U47UikOupWeSn1dvjbW1rTy7OExNIyhxNbRpuOu3d/4JA94
dN/z22ptZrdxlayz2cl7BYwGD/YxiRvxkWmOXPzodSieZObcyKB8L65791HT+ei5/eqVI9LL4vnb
pq3o2Xpvtan23UZ0IFOjtnCO+ggArbu9ul2PjBpp/fpMMjLlVFdmAbrUUbxNve+k1ytNexiqQ58V
+mVaB3abDXUuYT57kWjm0EMurQwY89dmS7MPfVFXDJAP35p25g67BBttV0f77ZreRuULMhiyGuVe
6dMhX4t8ww6x/WpvEwI6Lx9ynMhEZOe3bj1t9ziMy/pt0yTVNyg5/S3e5B2Y4cWnwZl95WCpf5ie
hztiAHSem7wT+is0rEtauKd+xb67x35DXd15Ys4gETsf0tLRedzUPqO3ZcWvhpt+jXHPfmXAqNXx
XpvjalSNCnW0T1srbqs8KEifeVHIFdAu0O54Z2Gzc2QqM7hOGOwDBcEoCPkrjc7JXqpRJ0YWODk5
WT2l9peqb+vuMIHdeVhX+5HM7Vkbpr6TJxc+7TqMmx70ZGOTyPhNlIJlSWSuh0J3H3JVGnZ6iekL
5MwYGRYcw7TpHwJaJ5N7wwxZ2jU7dEIeNYObOpCD6W6CZ8hUYe5LKYQm29V9kVs2h8UrpBtVdFOR
gTO42x8fDFfYxuCoGx75WKR6vv2jMuH9JbVVmZcjVl5krx3danDQD0WeGWmbDXLZfuph3Wmz/x3X
hW3IyeFG6uae1MdpKtbqI+4Gb5U+vZ1f2Hu/1OHvRR2ijb72G1aODEhJNkR+4YfYqfTBPeeuMbjM
zs4l2U83mpdKUt+u0dE5jck7PA5/yG06WGcQO/McSeOlTUr0oPiKJNab+0FQbTTNKQJJA3wGudOm
8Y+7m90CpK+Ttuw7y2PkLzlsR32zsDGM6aN39qkr1MeA2pjxcRjfwjBPr2HBztI2b2QsSX8d13fW
g6F9taBWWjRQv6gtY0zsNvOEtXnqbktnniHuPw91IrOTTFZGshv282JfmNI6K9EOpJbxZi0oj5o2
/iddl6SYp+tBMR6SiuPb6ZtHhi2JRgdybUlIZMCId6B4GCkuw0OhgHf6WV4WVBnakMph1BjctLGz
Op+uUXFoFXC2W9SMzYM6ZHV36SpAeyu6EJm0D7TMqkWFD+TIXHeKsOhxoAvGCJpWY0R9k1VzqlWe
gg6NfaSO1b87pVWzr6O9VBGQl03/LvwzW30YBW2r/7RHhV96NO5lEVesIvBW/6XOPqL9BZMb9gRw
Pf9Zkzc8pgF7hdyxd5euh3quSnvnlJqLXf2jUw0nkimLcBnuyRdkDg1iukbFJrWakOnHbU7qcXxE
ZJAlnVu9l36R9Eed59mBCiLRhmDQj1XZkDaLp9UZbGCAIiqTU3JRD7c+bngUL5LNjdYhs9K05WGQ
kxVoNG2p1KTRalCxCvuW67cPx7ZX1eG9+/E+9t5hAMM7qq1OiWGtqk6vwsp+992dV41f+Lcnhb/z
DK9tx3e7tqgOl0waI8n3njLWm2SpQlFPmLacGwmPF5dq4pSiXZArTYdGOS1PMvL36g7dTGMDVVVV
KS2enbo7z6QFgto5Dw8F6fYYkUw9rZVNmoGghLmaDBqOd7B+whn9x0cVJM2enPRqcI/mMb14xmHJ
rcMXbTi1Yb/ID4YO7d5bOcWgDDbeofchLZ1W+RZNqJIb/MU8zeAz2DuNsEMa8txtkz9dIVXr4geG
PrthFXHUDkxVc0mVjWvqdx1yXiQI09HGIjecnD7NLDQbOkJ8zd3RD5LQ2iqDIyI4zt+DE3kF+wHd
VNUpGYFBSMzO7XlAWlzbK6zB/XfvtDTcSxo+AxRdg0Q5knKt5SZ+4cGe7ZK5ewpa5MzeyU+0ayTX
brzBAX6/qY+P8Ojl3WNAF2jH2XYrVKEw/yMgel04XYaokVKNxI9o3uaR47uggTQo58meEt+NJif1
gzSLXijEi7XmAKEWErL1y3u74RGr9+5PGD1kz1qpvzp716h3ULO69Qp+cEO4DOxE6e/Ss09x2iT9
RDtdD/waeXQpFNtxeu3l1j4ldzvv+qTUvuzSSWttVRvV7Zov6ZAf5xTcrcEh2TsXMFn2gbK7CSDI
W1XILG65RfcxquoecEAZXjniIE+KNELHZGglWcOdDTs1cC+kbbaQYnF3N8xThhT7DG21yb/fRNNX
dKpai123o1pZ56N2XdfQtfBDgiHjZK3F3aXZ7xYJ/bIL9znqXJ3nYpscBjf/blF9vaGfeunsF80H
nUZoW2bl68eyWNTJkT2PjrB6Qhr4+I4+WVZIWi5BhbQC7u71fZFbQeelwQ4O45z6TcYxW59FoV9h
UOtYjdy+UEgxLatOMVfmtA5ioC7+sLwWpMZ3SOjszUf77jyGkKK5W8cZcYkrFvmi0vU4MElsba/b
7ql39LbT67Q5qo2oXhjuPNp97JkzPD5khU3L8hIg26Q9oX3KdkHnboX0AEQAnKjGqFirfYpoWs2n
xWgPr1COGNd+N3qzeqtqukFpMu/0Yb3p3evvamTk3oN9YqZFT3qrkMqIME1r3iduhrvU7O0hlhxB
WuhHxPiE46Dq8aHFfnToMrzXuo/AxOo5MhCjhXsc6Pu60iAJdKOPMx559rJNgzpd9/EO6s3gXQl3
wCeSLJkZjkJPoX+v5RSPoLGz5iU91a2PXz07SKxq3QW9mTmooiPQ6OUt5vqdnkaMLBhf7XtkICcP
QRk3fm4XhibY80FFberqFLXgbMZ8pot5cpjMf4qEdg+NqzPvxI1ZPXmHJSXCYUMfo8fyeVFq36u1
3QNd8pf0jgx7c475PWqMboMjioBmT05ycBmu6b0GaLZeB/NCXwZH+75o06xkZ1VG1/EzfJHZPaUx
yeRCj4+9quzVpXTzrXWKy5Nq/TRXpaaVOx1E6v5FV0xdX5I5TNVDCzZ+I8lqq3mAbth0FFqA4Yl3
Phy1XaYN3uxdr4Piup6syvKYUK1tTR7k0B/0uUqi/QCknFaSDnV25Nj3d/rgbh3qynJ7E+50J9lS
REAWdEXf9TAC4FfjW69BUXR3NlfsrxhBdO1hBx9xVV+jmt6LWvPCI2qX8mVrBbpCijbVvl/rVrJP
QM2qZzp3Un7ZKgbARf0Fba/srUMyrXfqnvqt7mZZX3Sgh6QGxKcm4hlWp3W3hXRtb63N3qY3F7pk
axdYLC30Iy3lX/ZubrWdfFGBKn/3icGgmWEz2sqNUSHRRaUVUNhON6N9Mu+fItS9emBmdlsIxP4h
LEdson4iqShqwnK8rOY+gN4lz97dwMRJ8VN7ekwEPgFB+sfes/8YbdUrZk6lLuxDwjwTwmFP+1NY
T9/gtqUyUaaMVYH6zwQpaWAWjCtbuw6cbE5uGLa5s+/CjKiLc4/h4hGVMBaafUqly7Tl/Bz9mpTs
hYOd9x4YzkWtmCKsrB3y3iSbn7qXJK+5T31dFDfL/VDckNQiij3SGiaBv4frKGrY2str0nKlaKFc
nkc1v+VW/arTWL+80l5VJAjnMx8vOdnd3iVqNB1zp0v0O2irrucv2m9a7ardGj38Z3xX995rbp3o
UIV1S+XNsjK8Lq4JQ3QBfm87b9utYJuYD9o4Z7S3bn6S96iyznutYwA3NHVJ3+hlfe9XMro2UjNP
z/OrDdcftjajNM2r1yATf1JZbNxq97GnX4JDs7T7vn9GCP7M3+716dzoQ6+eZ49S/rrDeFe7XVo3
nfvX6MJ0Zmsev4IHCsLAXs/TjhocMmhdbRFJUEzbjtBZQPaL23tEdSp1Ptbde47eVm2je03snw5F
qb0TGuBeWiuQyTW3KlnbsBYSfRh3lIHYpd3NEx33sG/dmv1Zf1QTsi0d8/cUGx5lUVHTKoA/NNc8
J3OgS9Wp2m1y3YjiVb0XXbxqVjOsZOf1kV46IAuAiMUkTpu2FyP6c6DMp+wduqdtNdBrWxT+uWld
ey2mclJKd6ATjdXYBJ3fztSkWCO+9prURTEOmfZCmGJXvzRoqh9Ul4+NXT1bze6LZPfCOsYHffDu
Ym/k1j3lUYcdZflSk7VcBDf703s5W4/RnBi5tPxgu/K1+dBFeEYKGNb5rI/AZcaj0h5v77bRPG+3
UXg0H6D9jyoKhoGoF+ReMBdDdZhU8qbvnL7NNlc6CjAPhwFPVDYY1DXk3ckdTFiZXJFfYKKzorc9
UPBphyUlG4+4+H1GN32m0Ovh9jpwz0H3zv1t/6K6E+yVHtVFKVWaqGljzORmplQFOQ6H65ebLqqy
AxHeEqxui7eliBZm56hv8BqQFROIShLESm7f2WO6E1Ehs+3fdYPCswfH8KDCKZiDiqB1x6T6qzp5
OAUX2QxoQvdJivU7o3H75uXtZi2QPaUXPy3Tv1CaMG6YPsSO3+Fgl8NG1apdQC77ufOKz/Rp8D5+
8wOOAobuFvDutONvHCSVgyWvsji3JzgqEIofbItjYmLSAQs3etfbeeB4v+VcB4eYMiapxKICMWzE
uOHwssHFdJnGSkUWkb0FKkTY6VOA6rBOsze5loItRbX3aPm4bDkUKHViaq3YWeqDcGvdXNwiIQF3
+Upa+90psDgG0NMi94QaUOdgr+eg0A1jI/j/R01za3ECdOkA2nn4HXVi12GNrX3B5ojoIevP0wNL
pS3mqkkhGj1K1DN0UDq+YS05OuySn1bHOXq7TMwW0KEjlYFbsPKLcgHQJEplRkdGBGYNtAQcs3sD
Gumpw/CksFoP2q8j4Ayq7gTMN9UmwPRNgYfODVB+AEHyvR9TrdXvz2gb5C6dcFWdmnK4lJ+PnuyK
4QGsrz7dZTRlPoB3e7Dx8GdVqaE5y0bd3IouVTZ5U0C2oVhn797YSnAfLCVE1fY3eu7tWV+Wcz1M
cMvwOmBNirL0LtAnl0UBybf4K27eNivdyU7TKii8/tSTAECtK3qrZtu0pFElZvrVbXvMhuJRl8d4
42L+bi9WH0xJq3E8cm2R9Rv/YS8YudPdcQSM2PSIRheInYaLZdDIeDX6oHeCnYt5Rt1S3c1V0BGT
i7gtjaXss1q9OKmtlJuLVb2JSntpKPoNSjVevFHvgNmbwUe5dZIkmK3WUY3VNqR2lHK/mrf3Knbb
aYyM9c3puEf/kxnc8o7QMa1W9upSHDfKmWKWlmkucJjJT6flvGo/HvTki7bmzKB6qEeVNFtTsHEn
fC3NAK1iH4hRe5B3Chn2mOSQbUrOZ5saVHBGgB6O8GCZ2hgDkerjUBxkfrkHqjRh9zdyk04ow9K+
quYyWDEBwy2Su/qMGmozpZ8PPtAjXrEteZpNqxIwwBYvkBTpngNUVy8fnQGnR3/nLnOK5ZcbG4lK
46YHwFy2jbWxZwATOYo56KKjOr0bVDBxZhTOibAR5xO4ciZ2iRh6OEytHvHl5WlF0SxYOrcGT3+b
TsgxjlMO4U77yK/ltadNnmrpClYSRYoe2iRs+5cAPs4eyUOyajBaLSwpXFuDYxyb0wk8YA2aXfwd
P10i6gddlSo0vIazj1fqPH2oe0irLev8U2DB+U0cXWyS86SUmyTItwWwY/kujquPfWHz8aPpY/bC
NcWdUHKQMtohGH8CKtJw6j+cVHCa23AYl0TWr12lWPisphU929t8aY9g2DsxiEpkBEfRjM4OIy6O
Vj0bgsGWzLyweqofLemXpQz24unVEAdb8CBvMGnHWQ6YlaOakDkiBT/TaZFHVb5vpRjSB+vjEWyo
OClGPuL0qDtwnIjAugMfsN1bjSVD2T7ffeM/wGAlxKDDWu8jdVQ3F96ZtCk/71gDqQx/Ux3KlfD+
6dkJY41mzGx/nbpdRoK4JkL0oIpwFxSEKqggZhNwC6gY1KZSXC4k23GKuPQgTibKWOncjvZZYnLl
jnjvBmf/6bXiQlXw5h2oomYo2TA1M2S3VfUxOHhQ3CFsNLhdnXFJY1mGTaqxt1SCJzjv1C68oed6
ZI09YOkD/v0n4nqC8EYFprRGsnNsySv5DvMBB+jWExArcYY2GiG5uuMnUOQTHNzawHAfJMo8tRTs
PtUFh3Bt8EYEtnHnRqZNKnYpcBGp5d+mD1wqhbUurWl99g7oysHqTFYNEGGD+lhId7zX9l2d1WUA
pVBievKHD3tDe4lHdIv6n2DTxYuDwxF6AR7yD6pBtWnX3VvNWtesR8SbapvBjRkQLSrc7aqIDjAN
y5vjgHkRUIIg4bcQw5b2C5hI1qKFJ7hGvvwWx4tJSMatdHG9ZRfNnqadqMAhF7dwv3hXO6ETJjo8
w4X88XBvb4O9e2DxdSug2QJozwwewXFMDGNaxLKLFJbbL1QgBvnq5peg7QrdC9gJ/Ni6Tll3AqLC
pW5Q7l/bWK/w4OCgCzbq2H+vPqvDtIwqb/XoeMwx3ONeoaE76p2bNSf0r/rg4KCsnrOiR1x8Dj8k
9D243tkD+aHbNkSVCgjxZvdmV1HLLtbOdZxskDMGoL8U4Ko6akw7ASI0nPBRrYIImc4WRW+PWQjU
73JOpY3hopb9qI2FtLHRNfxEwZXUKlNgmTV1jZxAokkOaEe1StTCzm/0TM5w7nTsRR5rY1ba/lMU
m39DV+wh4R4q3X2riv3mEG8cErqCKnE8HxD/TgZDNdzhtAOblBD6ierXFm/MHSohKXrGiUzu2xFk
PafLBnuL/LS8k347Zz/sV3dWFf9nZ8BQASu409+Fiky4JOt4OQ76XMUMz0LY7PyNMmnU3sIPN2tT
k8zT2MQezV6OeiRkgOfuIfcNllW18fq5T5mrWi/6BM+cOvxAVKbqGo5vqveSIV2UFd9VDlpDE+DI
cIpki/ds6/fPCW7GOqWZmOyU9lKo5xnOCNfkAUZm2EPWQZheTjZ2UzHEgsaJ6sr+bpxz1LGJDNyt
o+mdnCJ7ErzSb/1ewCgelLo0qFIl6oMLsaHCqgqBf3bpMm8KsrgDQU7+3rrBBaZQ3riwrsk2aHs5
wYu3euq7qviYfFQ11yzYrE3UZGezxQGlq2ztM6m44AUrytVQfKCFW4HgcZSsDUWsh1jSoW+kuUoa
bqs7WfT3bsffxzUXaNiVOFNwtGkWh4CaYgF2+obT8o/jXb/i3byn03bfU3rAqfBTqCbsAq5YEyUc
rNsIfGDRtgzKndPEm+iv7uAKYDqz8azkjQoBnszwMbDyDgxchvTTJ5OrzdbuHIwWaz4TS4BTUHOs
gbBjoEsIe9m594wZ3/RbIdxHn2jvooNjn9ieOjg5lv9OXWB5/EmaiGOIN1kNr/F2CJe7D2+rS0q6
ARIES9xtRvU20yK570tnBWeWeUz/lPKpm5UV7j42LKIcd4ckJXQlOiN9cA6/WJjWPHzqRRv50UwK
H2To1WnFjIOfMOrD2yE3cRFOYE2rmTyRadcYIUTQFPGpsrdT9X6ZMKLoVwTmuPnmuHSv7oTyX07k
uaraJx4Wp4h1oeaX9iHxySdkMWSF9qj0JsQXVFiGzFzvkBNaVf0KfuhSv7KPk7WiDWCGGB0PvPHm
XaYpITPTrW8CbsdV8s5qiuZ4QZva7QZ9AQCn4M020lP8hoC5uEKwji77Kqd7S7iPbiUF41XlSZjj
7fCIDA7RRw73Tjd0y+jerNEl3NMPRDonSNelxvT4dE4s2oSKN/A4ZFMSG7s9caURs3j1a1USa+aQ
QY4b/glNnAYktOKm3NkhLit/73WTwiWCFx5sxj0gjWktlOxFfJytGIjCiFtCnVDlEaanzNx7q750
F9q7L2I35Bjs+hc9Tz4tbbasQ9sq4mF5t940I2r4nbOTB+23Y1YUIydqKU5aWrSEF/tJAw0xj0xr
qo1ORLDVlkXt9enq3mH76wwmtZ8cVB433e1Gwdn8CVsT4fXyYVnFz1oDoeApWGGSF6NBVH9nSEqE
EL3Ir0QqypN1xvC6jPYOEwON3jXHCjuNcCExAa0WRvdmfFg8TrgWrcaJMMxoRzw0pzkm9wB4MyBb
JGsT8/mg981eE1ypDxhbBnLaVAVV6TYeKeKiRQ9XMWXyHFbFeU22PfwmhHj9Kv0fKgHhJR4GV2py
TYzVo08RWundDzTvhH8Fx+7SfUATuaZrjq/gkOAxzvXBbn/lyTW7Z8f0lxCfw3FsgyIg/6dFOP6A
kIMwhneXLLIqVjuzy60qzE0NP6kHRI5MenUdnTEdv/FYBqfBXdEUinSrHT1j5jE9CMDuNKLZapp5
eYiFKLiNt4FX2QS7NHfNcOdsVPUnAa3Eo9HH2XM4yDVcOHnwAsoZThER6/RbRClzn54eP28SJS40
zqHTk2ZYkANle2y41cw2DEqzq7RGOetLeDMUAqXde538LRK6vpjXsRUYStr9oMYuPtEmTX5BFaW6
mbyoCCY4eEs3hXX7qdhDg54fL8LiV1o1klKBIBsa+pEeU4ZdEjV8hDe9PzHRBVeN+qyONKQh0m3v
XXIu0lfIn/1274hk+SD19sP7UIAMCoiCn2jjINOGZlz15lZB+49gS7eCJvH7lzdkqiTyEFehPhOI
ftGkqRLlwwfD+YJtYIZ5ZmS4lZDuVbi0IC6/jWB3y1h/rvhIHwS/7tiee/AQzf6IjqE8rqMr8g0n
s9se734ZFplepPXHR1u5J0Kn7ohklkYVB5hu1zW0QWpqI20Hj15HMhnw3gGd35pXmeDmNd3G9MpM
Yvu8umYvwo9AsmkZfmZPIrmDDz42+xJ9RkxVtq9Zp4u5bN9oNCEqr9JFShC/dIcIzyg72r9kN4BU
i7CC9m+GLTxBJTRQDCUH54NSqvJ5f0608OFxMui+HmHUml0ktMuo/Fa8jf1cggcqIB6xQqzgbN/C
rWh/cguagIJfwrrB3e7PVcVrZ3NdsQnKP1bhIxwi0AH4KFxNUP2BsVFJacpKXAOLw7nal+rf1He3
/726myxGhoox0KxRIxlV0q7+qTJtY9yupbm700rAoDR68nRweaE9CjAF49C9F4eB4ejWwwKPZB4C
qrBPLkiBDmqKBBevk5i0eXngqT7jGt6pRg8HvuCIo4PRtHMITbfomAcQJroKuyFGJWexA13mapxb
9JTo2NiPdFP79UiTA2v/59wxo/nvxQV/XeO/ZGrSOPZgmjlrJLUCK+W4Qb7RFSgxfubdaxsVLElG
VU3gcvyIX2TBiGMHu+zSM4dSH/LxdphbBi2WEN+47gnh8SoTwr5REFxuroBYl2xZMvRc8nDJcKfr
0R0vXos9W+EyoaS3bXVLJsNED+ejKm4lwNXe7r7sGxLo7t76Rxs4zzGLwDySCQC7OkX88uYJQ4VU
NCbZC6jyIjGBJmgI7PVWP0BGtd42pqVMhe3skNQ2pF8MX4Z7/COAxHRqjulULeKcOJybSIMS1w3y
VfK0GPWkhihnGxcPY2FPd4yY40+7993+/69enPFueWXE+fr+P+RrS+bQX3eb7f3bA/J//48ZQ/z6
14/85Ru3//l9e7M62Yv74i//0cz0upfZY3Ute6vbI/9z9X988v/1zf+2+l7lb9psNkkF/r932dSb
8nz/59aa8vE/nTXrzf9iFCCzihnfx+CJb/fMP+MFa+Z/0R3TbLXNeoemJ1VJf/xHX8268V/Mv/uO
/aMler1ThXxv/4u5L+vRE2fb/CujOaeFDbbhYE6efa19S52gSiVhMcZgsDH8+rme9Ce9XdVRoldz
MlIrXalU4gcwt+/lWrQdiv/zvyn5K4VaLfTR4QcE0c2E/De6mh+VIwXlMRFwToCxoOBwYhWf5N9Z
nbWh0bTGQVbfDNBu7CAkNT0P23/cjZu/aSD/tDf7KF6CZS6mHiEPofqXCpEkn5YpoXEP02kql307
fWVVBHSbLB7LEBlMXj8aWDPe9aqSfwp0iGP/oaT8e9VPcS7kaoQ7LFYd8zQ5lW0HkIWztzACG+Dq
smib+FugII38+2v9CFr996qfIg8c2fmYjFjVdAD4VHmBuVbQTytLbfSHpT5K5v/PUkDGJozGCfbE
Ba7+j0DuS1iOhyHSQTk3GCsOCgM0pZPs79cZryVelV88vV9dEZzhIYCZcgjRfz4v2BzDEjse5ZLl
SnwtaOS2rW/UblZwKvr9zfvVRhEUqujYlJAeSS9h/R9XlLARoiSNwyObjYezUpUBt0Ob4rmxdly3
mfcnmHnWZ7iLT6+/X/pXNxNatiGORQHd+8+aJ3MpBxZERi4p3O0BzUzEQZspPfx+lcsj+bQnsf8F
odA3ilOQ3z5eIBd5XOPbUO+a7gP5EPCXeklvp+jx98v84pFd5HzhFsYYPNjiT8jpfBj7yDkskxXn
mBzn7ol29/9vS1yyjH88KhWQKO9zVNQzZm2Mo2WKiUxszB9e4j9dyacb1toWxJkUVzKZqyk1C5UA
0ANt7N9fzOeHLyJE4AgyxpC8QeIgPu27ajKKchlBQVTTFz6lm27q/3C/Lu/9P5/8ZQm8phyeaTAD
h6Xsx/vl64k0fYJZd94XW2LzYENquDQnjYI4Wqr/sM8+B/afq0ExmcZQIIjgIftxNSqllVUT4p1l
+XgqmmZcqzbPfoxKktOsRuAmXB3v3RxVAAPbvLz9/Q391fqMJ4QDts/wy6cbqtqehpPt5TLgajWF
+o0k6bBX4/RGlr2+VXnd77io+tXvl/0cPy6XzS6xCq8wtKI/7/shbMnQl4MEXqdO+SIaLIAZNQ/i
N5LqPIf1g0d5GAOMnsS6/MPin7fqZXEEyJQJnKQJjvqP91zUYZ+5iqBQdvW6Ixg0lV24pUl2+v1F
/monpYiQCJGQw4Za98d1SDq7VHpsVipagvyxiloMYHXv3ntBDBTiKlmUm9+v+YsbC8caggBJSBLD
oevjmoMMuKy6ACg0TY1Y5TILwhUcJQZgquIgRI3bFR1KRQj6t8tZ5tatf/8BPgdO3FyGsyfmFLcX
WcSnm8tEpEQdt80ybWq0jfqiADegHnLll+3g9F1vVYkpStiNzfL3K/8iNkD+GRcPZwCCTOnTpVck
oAR28dWynfLgOreTXqe07ff//SogllHGWXx5aT9dH68KmIF0tIK1K2Co5VtR/Pj9Ar/YndCw5hzm
QwhBoFx/fII2TMo6tBHidc3TDSmR+9cc6EhBp/gPd+wXGxRS8kj3BG4bVLM/5SUBDHJb6GZjYJqP
wXmIgl7uLvTgtzkqPVBImvZ/SFF+vSKCaoQkJYk/pyiz1FmkmgKZkO7oqohyFGF65kfqImS2ytg/
vA6/2BN4++AVgQNWMIIk/MPhJ6kwEawW0SSi7bapNYa4RvX/9ZaPQ0o4eE8w6knwyD4uQjKZxLOd
0D1wdmlAPwjQr07vsqhYDA37w2L/vqI4BNWKQ+KfxEjAPm0P+MCCvdpqyNrm7B4OxXeZ43+4af9+
SFgihiB4jJcphZ/Ax+uZzdh72zXVcoAdmKIgAFDA28LmaNSfUv9/Xw2OAAqfgEs4JnhGH5fqSBJ0
csqrZRjPsHymFdHvRHZ5/IdL+ldYRLYAY9tLAg69SrxfH9cJveuELqtiqee8IouRUHgS236debkf
5biK0kM8iuD9968yuTz5D7kEHLJEHNEQKUXK/3UCSIkDfQpgTxo01264LZrooIm8Ii7eeZedYHK0
TfhrTec/nOrksq//tfDF0YEhS0bG9GlLFnlrJ99gYdF+KfrrGuCsgrdHWHB3+VUem6Xsb+sAowlY
cP7hmi8b8PPSaHGTENUk9tDn3cPpPLgsTdD0B6QMDI+armA/dSh35U/5NEAUF5a/G7TeoG36+7X/
dfbgdl9CM14POGal4tPb7rKQ5Tj6AVLhwzLx0U7p+tB2BXzRsVjab3+/3L8276fl6MdN1aoiKcws
IPTa0mNBqy3Krz9EaAIT3I/3M6JRDFYlXnlkK5dD4dPWHesi9qwt4DROMCzmHZ3JqivDKVtWceig
kB7iji+CsArTzeDnGfyDlgPqRuhYIm0NCQ5a0w8RA/6BdGm6cjnP0CTjXM53rAtgBhMfutp2ayqG
/JuOJNx/cmF3RhFx5lkkVg77bBU3VbeG7Q38ImIuj1GCLnNuom8qmPhC8+mtidtH6/291MA1hjAF
csm2jb9lIFAwup6mcT3FmKdPAN4BkqjaEgh5eivHUxBsTfqV993a5zD37fOjD+Q6pqDmVWhcA9LN
WLvqGEhi2q6FSbdztcujx45iMK/k1rFuXQh97F2/g/vlo4rviWt2Y2YOcQEvVII+l4Cj2J5VzZKE
zaGJyG1hwCqLg00CQ3TOw7MMxKqnasU5mnel3mgfwcnADheQ6HiMO36lk2KXAfHazKeJ6dMI7/R2
LK/4JDBnZCoEo8Cj58yylXZRD9xb9ZANaldH+GaLXAEjoJ6LJbKKbY72+9S7qwZNwrQ8sOxh4O9l
UABWW4F2Kfhe9xhEe/bOcPLHvrxViYcZJIYyMd2xOccEyJgTvEO3USm2Fa/uZTk8E872NENrkfdL
6r5EFGPzslyLAY5WqV+JsdsEGMRlY7TlodumrFyJSi55mB0yjpZ9PJ6i9kcVACSYtkiIm3oTp8D9
RNAz5/EyLAYUjoBlzY9ZMRw6CtutBBwbMp2JxXRsXHqAOIHYwfQoga45iHdQ1k8fC+D2y7uxXyh4
JnXnlB9stItwDRWarqRZUGSi2SKycjtVVypb0u6tqOBOPK6L6VSgUT1tNaaxgEgFO1JtLGDufdyt
jIJThN5mCqAiztZD/tyU33x9E1TbGZ8gXhHMXiypHiYFnIiCJ0wDkIYAjp0BhFQ+B9I9C4VpTWcW
VuerRBXLJD0ZjJ8k/LG38LLDQAgATp8f5v7BGMD2OVq9IFI2cAh9yIP62HLMI/oXHd56BvpQtCXx
jzEDgDJtl0F/iLEXYMgUnmqb7aOqeFRDtvTsPAc3cbob2rusKFaU3zIHdJ65Efaunq9txxa+CjZ1
CYJRXoAA5oCE9Wfo8xxgJryP6GPlf8wcNDhMiAj5Orf7OoO0OdnSAo4NMzAW41PL7qV7cdOGcVAp
m7UvHysnNrE8x/Rxjh/1uO+9f2DFtZ/3GcbzYhWBVDQ9mBazpxBDV3pW+X5E1Zua5x6Q+MyB95bZ
A8ndNRE1HjDv90lewfir2Tu1GYG9VtO+Lr9kI9xs5n3j9mF1SIab0gLkkz368FgkXwW9hy1bQBYa
P5+Aipg08RGxGvVnnz5ru8H64Pz45JpUEFE3J27dqsA5xfC78FS0bGPxZJIlLgd+WHumNrBEVNWm
ih8IHFoeYAJZF28OQ+j0rIYrTw9oTkWdXHQeeRm4cewU9wDUYMY+WvgOZODrkjR7J6m97tj0vWnB
WA2Tp4oAeBFqoJHicd7UFrNh59ZwAXU3E1pQa9O3zTaDa91iiAZgGrsZDtj9Ds70V1OFsUHEFx0F
DGuW39zFHk/gzYW9NbBlk992im9HUeysZE92Bis2zw6sAP8y8QCRBPpa1d01rfHG6ZDfztRsuiK9
clkAzGvZA/CHD8zhBdgN4jA20yGa4xM8iR+5BQwxzHb9RDH48vAr8UDND9iROtgYZ97i1mcIVwcE
lH0ZYA5NXi0FxFX5fd+AIt1f6Sy8ru2+TsDJwIgaT17Ph9Jex8ky8As0w9AgyFNgoPBOkDuRbBJ7
GmGzDpu/OEMtYWCdu6nTRzj7huMxKzaq3rA3yTbm1vty7fW6KXZNdksVwjRmZ8M76bGZ5LFtzo1c
45wo2W2CMSSgtMNOvulqAzfbHtZ46J2iUzFxuRT0MFMMSnBWwaOt8jsQEzswGfOreTxiqyV6FwDW
LY5Gb2yhFh6eqH0IcifAVGra5tGwSZIvvKy/5vlwz0Z3lbvvAz5GS0DnzkHm7LtbMo1nCvYpDE+v
o0G3S9g+LthI01XvgXTUQEgVSfkCb+6Nq8P7IZ5WcF9EMwGkjQ57E7Q092jliQ7TGl6WuwTEn7A7
6/Elkhj3f8nIbR+fuf/WgnXDt6nbDeXWXYLdjcPMGcExcNdufPQTNnm3bGK5znAmjslzz3Y9sIH1
N4V2UVosA/nNprexe88Kj4PmwRQH2B+X+VGWryU51g1IMyVwc+WXPHmBFeIMmB2IIHI02J4/ink5
JTCT3s7xGicaDOOHTYdZc/6MKmAhiztY28bRVdDftxR2i9kyZxsNnFayrMcfyLQyjgmV6W7S/Ln1
4aaYwduZn0ZyFacGHOD8iO49aA/AE2qyTmMckkHvHprGAyUIx9qFE2DGE5iOjM3KlIC6VBGaYLS9
2Gkvui46j1W5Ju4pL8uVLfsvPL9j+PS5FWeR1HsfABHXfYlhMk7GbDXIW1pBgwBcfOxbPXbbWl9H
ei8ByAN8iPJp2Q9kMeh7pgCcQbsaY5/HrA2eKMuvRk/uODmG6VtIrqP4PA1iNXi2Iyk4V+1jlyB7
bdpVwKfrdCyA6K8eMba6qWh6rFLg16bbYUAcvyflhKfymIrhymjMXydyH4dgaljyOqp2VQ7zGr7H
CK1872eBSAtka/em6C5K0NTOrprp3segIEbXHQHQs1Rrpw+pwEGA0q8G0c5OsL+tvzkGL5sADJIO
9Ivm3Odf4OEtAvAFN2226WBoqSyyInUfB2B5juVGdK/9fEUAJIrOvHnLFJxLOKARlG9aOOrCN/Ak
K31lSLnjjiwm9lWE8KQOgHTOyjVSoUG9ZParYe6E7HdbY3afbKrgfsy+pBjcTBPAi96stJ4XEzwW
pzC+VjMFoNeD5ZCQ/ST1LZ+mQ0X8JhDIrtS40j2C0Bxtx+IsM4y4HfBQUX+ta79Dh+pAWvB6ihHx
PF1OEsa5F3fJhN3bPtsEM8sXqIlX4TAB/mCyV8PHbhWobpW0ACgosrchX42XXAV3TCNF6OPDQEGG
OcRDuIKdaDSCkVKWxylj26IDpa9FgJgAa4i7QzHJ+2hGtos+mVH1XvnmC58FcJbKnShjd0X8lHT3
wUzgxyw3ZKxWoS1PMKK/M8m4HXn83RYvNfYhcJ01wHzBxf803kwlPQcZVD6KcJ/bd13yPcvOgQfs
Wxcr3/evlb7NR/FcF0c7AwGG6ttOl0NgWPdmbTuyRDqxGNlLVADAauUy4qDezLwFxR5AVFEirjwW
DnzZoH+ccnCiwvCtGb/P9bxMaozV7TqkbxQ8CdHdFQmQmkhHmRyOaMQc6vAqbh9qAcSzLfbS5wAy
pjNM3BBFadesshQ8+bh2r0kyYIDuyN00vjlj9zY+hdk6wmkXTDFZNQw2kyE8apHToKCYA3wy2qab
1mXAgsKs+MGOONUZn7ON6edmI2Od4jFfAE7eJPfoSgFFVprmzGQOXGpYdYsxq9NrJ5Q+EJlNWzWI
Y1NFx1CXdD2nINDOkgEjxjBB72C/yZFWpIbeh3N4TqoBdmtFuSonILi5UltUDRtq8qcWrLMqqddU
NU8SN0MU4bUWbg//8ZWSwU0/1FcRoQMMjnnylJTpuJNoJlALbq0GmpKePMEGEcE1tiFexIEehE/O
rqXbykOoJPA3XZwvTVKdTAK4f/OQ229pCyJPBVyG3Azl09gfGn+uPFDMelOG7WqY9wrHYxufU4oa
iaAN02AGVelj7OGf28bPGSkeEqDJMD5YmejG2+w4UyhJFI+zZngCQPE2ZDGDJVfm+o7Uzb3p3xj7
rttdVrtT7vN12Oz6Hr3aSawKUC8s6nUnHr2tV60EblQB/jWMq4vLbZDcJAGAwNhlbQUOTN6CC4fy
A3xMhf00pbuIOxw5qBZb+pLrautzUOom+oBX9lnVZlNUkMSB9fRtmjbXdRgjdwHKPtdfTeHWHODq
sPFLk20t6EI6A1MkgPBFoq9tCPwmTt6AvzZs3PTVeSJu6SS0EdDsDSD5YOwpGV8V2s3aI1sJbiIB
Tn3aniv2VCGKOgewrWYrnuEARmWSoT4o03sdHrJ2OCnOd21oV6rjB9KcJolj79pLwKbNTaQCzCLk
NQrwRVCYZWDezWiOaW/3JZQhxiFfFxq1S5Hv4xg6haXcVnmGcgYDHc7vA1fCVLnqNsLVB1tK8+bn
4Cv8bW+CjgMI28VLFXdbjX/ds2aDYL5WEjsgg26Pn28yjmfC1fxgmulHHlbL+DGFXIs80uQmnYCN
xhnJ2KmpciQ/31rksRSpGHZEwkGMyWHVV6SHtF1rhAopzaYV5ylHDVFuL8f8lN839Z2Owx2ewygj
OA1DX6iB+ikMp1G/cihzXPP8JaYvM2Bc+Y3Lbylam1XptrPN3zOwDkukfyov1nUO3h7Q/ObsGXJl
FMNdvRVtuWqafT5vq2g1VfUOo+RzjBKlSSAxYdFfBM+UjWcPZR+VX0mz93wTgvSTr2Kwv4YlB0Oo
v3RynmvI6nTFKQF9yiyB1Luw4/sTI3taP4xi6cDkRoIaAcuOJI+BlJoBEk12VTZva+Hh3F2Q9ayC
FtUiPOACug3UC6oGHazYcHDxtk8UALNtv+ya8yS+eeysRSpXmbl1BYx1EtymH62BS1xfLiIOPGEf
r/MWCjk5sO6w4ObFAQ7LVbCuAMMGIpOgbG3w/Trkm9QsrThmGIMg1iXjCt7h2fQ4Z2RdFN/KZNkR
DCuusuxlDr4Rd02BSi62YoIszpVRIJ7qN4EA3HtgSL8FoOGVVxFK02B+NhBOQf0pkNr6o2zKfQpE
uLkJs6uhAkZ5Qj7u7gb7HCAJxjD+GNbqiEngXdW6RUOXDSrWBh2eoV023dPIw0Pg7TKLgcQrvwfq
fkQzpk6ngxx2xr5NaMRMdpEFy4g+GFCSOQBTGQY82evEg11n0EQFPgXzH9ghX85HePEhfDGY4yWL
vC6WrYYeBViO5fyIRso8p0t4eS/KAJo7gp/h7H4YgkM5g6jfPfQ54ta4vAwCi3ubYFD1xlC85wpq
W2DoZdWqyfpNEKP2RIWUojKPCQ7bVZ5v2HhbTTcj3pMxOXpulhpyStCmgeQNEFYFcnd28GDYUlTo
pgIUVUVXgNYcG4dsVN/ppILeVR8iKURXQKIqfRxTYAKleZjDbpUxMFFLBNcYELTooQ0PTIONM4GS
2wxrEQ+rKIcVaMLQ6Ig3NXivdXnyuVl6ss2pX1fY1ZXFadyj0ImgF0KPsb426SGP2jMl7zI7R12/
5i0SIwcYrgTVnzu7byEoJZvsvQ2GHz4lez2rfRACDQr7bgTHL16Aei/LY2ybNaZKiNx8hYbTVYAO
fhjCv8zDrJRMaGDwBTAo6HcDN57sXfgmx3KZ9VfWqIPrngd6m0bTosvzfa27TVV+j/Nzb/obpGu4
xGntZ7aKZH5vdLWeeXdU9QVnWbeb6PK2sGWf1GLtK+kBXw5QyWVgxlqC/D9NTbkpC95tbMKr0xBG
DBddzmtV9lYsVDgXi1gN6I2NGSayPsrYV5si91rTiU9gI6NQu635FH1hLeYiy74sZzD8icseSOKA
6M1ptxyzpHsdKRppAb65Gd3bSAvydTBqBtV59jECRJeHd20TsHExTxq03d51NQL2HLyaZlBmOcrL
uYRrbm6mvBxxevsSRE98hTlm5MJ9HxXyWCbVDGJpE3SogroYKhC9gP8gG0Aj9RA1MhzQm4UwpNa7
vqToRHJTvbK0mo+JFOIInJmH22uYd7uI8PoxKD1v9n0Rt/fKc32D7qwGSbYpzXWfcbtzGDTfhYC3
HezYzyC1JCxa664ft0FuunVn6fQUUzmhm0Wjx15Z+jAmxL4rJZrvNs2IvS9HhJNllpMp2QZzI78m
edkeTNEWd5j2ZSAuB6Z+I40t691cWOQ1HTPjJrQBzEm1ItuhxHNdTArZ6sp5SdZRh6e4ApAME+U6
Nd0XLkrISvXoO44TZtC9HpoX7lx41TNcU95ot8uiJLk3Lkbew9BqNVom6AEYRtDeY5mHRAAbbjUr
6aIJAhCmRVTyLxWaqKeCUzQfh1I1VyztTYqOX5cvwqnA0YXpJh/BMa/GAh1YhKYQjvCrKI7H98ZM
KIpHG2UwGRpKdMZdPeqn0sUuWofT2OllWhl7CJOsRMZWR7f11HVX3aT8jYqofk0y6sHmLTvErzqN
visWpWiiDmNqz66fWbVp57HC1m9k3688xTEKOI+3cKHXyIxgoushKVE17mrSCQKbGAZy10kSnS0R
LYXgVNKuqEfJ35pJ3nLkTgfLIb5Hgkheh4EUePWnuQKBANxo14/ApQuconNAwaIfSHgf0rF7S/qs
OBWmEujza52iX1CH41PfzWZblAxO984n4XZGDwtt1hihWY2hfciEr9djaMyrGIGpqsYaEWOUib9r
++bnIViYq6CV8TfPQMpNdTeeo6aB1FPAdYyQaXdVBCdcBqtTCYCMaGqFtm1IopU1HQqJrqFdua26
GMljVwJTto1pgULfDiSGe+zQzlCtq2sCendZWbVwLHfZupYOjAxnCtHuO0HBxlXCJEs3m8uaokqr
A5I51X5RxOn+nrlANQepRonKGQk7vTey6CKEa0XFRgOF0Z579KTlj6arXPegi4lVp5GZHjDpYk78
C/AIKYjl1tpszTGTTI58rGP9QLiKzI6HskFVoadK8pMfh1lsbD1V/ksZUShPSKAj27XQBUr1AZAi
vy3iWNx1qqHTSdgMmUQ3NziFwjKkwyGXyN5PMm9myGq0dTLsKrSG6itSzUW3yX2DmJlRHBEr1B1c
byNTcPRUQu9jdZyB302uU1cX4xpQVoqO3CjDFKf0YKqbMQ8I6C7MxqIBaQPDDIqWqCz1TrIiTI9p
DeGd8ZLdxDnwIVCoBCulWyfIU+ixC2Jvdq7LUzB20fR4yVlZg6tclgL8YiCmBHjaPoLNKzAFBidd
gTKw1FzxK8pk3R2jtrCY7xk3kUXPLANJuShm9LEGE5VXPeCj+kZNIoOWjXRx1r1VbSOa9eAASUVL
z031qqJTxa5SU2ThflIZM9ck7ttsz/KQQ1ag7msQFSru0fPyTg0vyocjhiuU1TJ7pfjLWQyFHzYj
f/SlRR8yGFqc+5NHmYwyQA/gG6DWQCMzIkEzIptueO+eikGnbYvGViQouu/MthgcEdN6jYEUIGnD
O28Sz/dEZ20EGSrS5NX7KEucaZrKcQRfkJvSrOe5GB/rkjfnmWceihqJAKPckWRYEismcPr6yU9H
EzRdAdkux5xYOxdNx97m9L5qpnbCeEf20Zpdgsd9xRurH0nWBXWOXrEITnGQzi9xWSjUhzlAMOY2
p6HN95q2pX8fbcfbs6h0m63YmAokTTiY1JttxxnJJ4085n9p0gNwFuDNHAB3V7iZwL9GPXffR+kN
JCWUQqFNpGfidta+braUuYg1i2iehTi1c2LZW+2ntH9tqVfyxnb4nMsaDQpwzrSy6T5rmE2PHhWx
eilSS/gTH2bnUUSJGmVhVPYeQl5d0bsz7aY2PXRdast3MfkeZqCpcNRvRJ1N3aP2DYcOZVIHIfTv
mjZxEBDDvlcrVXBSb2acxMWpShN001yWmdAt7aAG9p7ZDt2HObPSfiGTxa5b4FOlDV7jIq7QpkQw
D54bgPtQTOUmZFdT5nKwx2o+kEMUNrHa1oFLyytAomO7HQYeZAZA4cA9a4BI2o1RLG+OaZlNqBIx
xi1alI6NHi2FyufsKYc0GkbD4fAl0TZn6n3ApL8IVppiytYFiZlR7/FSYly7ILUMFBPLiuS0CqIt
Rf4QqXBDhGF/Qw7/K9Q/wPz47zOe/wMBYAuhvjf1vf/8Q/8/gv6BQfgN6L+zb4M25Vv9v7a2bL6/
fSAA4K/+TQAg5K8LTAh9ME7RufuJrPmbAMD+4gQwwfSCHoH6MYBL/yEA/CXwXTQeL2BRKManwAD8
DwEgIH/FIoz4hQWAiCOAyP5vGAAk+QTLATwUSzPwDyIKyDCnF+DFP4C8nchtKvS0nOPkpHoCiVuR
oBqLmrvesfjkGgx+D1miMRlwDqQTeaoG0n5hgz+4cLi3KhQ7lxfVFsPJg9CYZ7iiatbmptfobIZh
CMN4L9K9TQswFGU8Ljq8Qtt+wLk+J3stkbZnRKZr1gPyYGK975r6RwF46kFGGGAaiqapt35Xo8ey
IUnF7nDaA6eR3AQU6M4aR3EyjuAOqybZ8jhcVVmH0XpLtugTym0NMM7KcXGdRFl05wGSX5QIWJuG
NATN18AsjZ5TaG0QDope0Bj0SNCU55BsJT3EIdqo2ZbztM6HQq2BkmrWE0m7Le2LNbJwdmwNxitU
pY9zhAIuyPMD3skZbSaAidEYolFX7jNw+mr1PRgbNMWsuHOeXzcdRGfLyxKuQDEdWqgeR+DaaYWp
gjA5hsySkkVUozpVk0XHgehbRMqnNnZgarWhxjmA6UtEpmYd9ApDdI4+k4+HRzHaZ8pHiBrj7xxp
BT4sotmOtYj2sQjOI4rIwaGvh/MZGhrzw89/rYUmCtKPbYZjDjMpxo5DSe0KdwySl7KThyoBYLnK
86fBtu2zrzyeDWXHSvXo/NzhOfbXhlBsHfnDjRHGNN3wyMcQopMcDMWf9yng2VfMAsYNRc7JVT7v
CgJZJhXfGUmLl9jczjKNN6kN7DquTzX6gldtl95w30ZHR3sYH8sKtH6Xn1s0sBrWP9LZQmKkQH3T
JLdI301aJOgssFeZpJBn7GpoQ1UShFvaxrskQTu/YXGyLSc6rdJ2ZEec1Hpl6/iUVAQluZbgIHO0
uKtmhK4FBhsViu+1Ksbvg4LIazC1u5bX2QqvMPQySAYMZas2aeb1Pk2eqDH05h9x5eZvkNM/6TOf
YVdRiCcH+Kvgl/8TGn5GznHsOhtBouTycUthiu2AQXLpquS2x4m3R7MSVXYbrprOD49R19FlXrny
D7gk9FQ+YYbCGKwkAGQubj1EAEv6MVQkaOBqIqCpgPamZPorSk40D/1Fpq16KnJaov8PcBDpItiv
FxBD8YBfe5eCWiiCZev9i5NIXII6fJ/m8msFHrJiGQSWYnSvjSjvCsjm1phE9ZDo5XV5rXs0LdRV
R3GsBy3HqOryyxDmMFD3MPdWCXAPRfw95xYijBANoirO1lKLJ0xpFi2N0B4d0PsGclgtx1ybgyEj
OkKXX+oAafAik9+lKEDTNyZb1Al3mBGQFH/aqf7w86te1uM26dXR6wnTO3dfAPGOlE7qQ1QnzaG8
fPWf346zqA7++ud3m+ECR/n55c8fdbML8aq2r+3PP/j5PYxNk2wC/3pED0fUFv7sAtmfSqpdZIL/
S915LMetNV32VTp6jj9w4A4wrUJ5Fr0RNUFIFAnvceCevhd4b8QnUWqx3aQnFClKARRwXGbuvbI+
quWu37/7z48GdeYoiL2du/bmjFqIfaO7KT9EaUyabHwZidZXmei03ZQV8DaHxQzemuhPAsve9Hq6
K3X1aHZdvBWpmjnzpEvhlepJhtE7H9z7tEYh1IVNtU+rYe8lUX20eqs6CtlXx//8mI2XVqpbeylJ
sg95UUFW5sv7d55drAdtjA5ZaOvHuBj4UjqMYuTW62Iy0bEUYXd8/+4/X1LL3BhVDrouTV6LvobV
5qr2+P6lJMufpEa2qxp5MgbY444a4JSUzhdCMkzdFWROJXMPPkHkyc3Q998KbQLYVxJwzE5HTiCd
5uJIJB75FmmRVdDM4lg4CUQvC0tzMnwpQx2oWtrNx64KMHHHMlhNRWAeUau+/7XdpPOx8UjBs/TC
GMX+r1GgWEWz1H2vTKcTZzkGXzQc6qAi6VQYsXUkt/AlRsm3cpL0rWmyi/dPVC2PwW68Ab3K8jG3
pH4gWMaCtFfBCtxm7mmSmbMzQhOShyAc9cq+OLozsfJqNfTqLXPs6kAMsCOSdndtgyjG7LWVSRrk
sjOecX1cqGW8SzdkcL9/Oy5jisRK6BuTRpajnepjR8Xu+P6d4EjOiLKikIR3x1ubNEM/aMbXRC8j
xtEy3t+/DG3373eZLUY/t8hQW8uU+M8vwozIqBy0wh8yGWxCzXoM2PejebaP1lJWT0gqrMJZVWI9
qGSfW+O8U8QQx355T16o8cref7bsceepQW69kX0qtOwjp5NsHzhQaaXRnmSF17WMg00bxA/v/0Nr
I3IzVpTm+zbD8LLwSg2hPU7mq1cEML08djDPqy7HmSKDXLlz8zQAx7Im2CPRYz7cOchNjKLTTll3
myrj24zuYXZRZuaJc+8uWgWb8H1ICog5zG1fL9p8Tbi5V2Sw/KmQqyKiOBWOFfyI6ZuNaMG3qBAS
Bn+PCFQ3+HSgCc4RdRSOA/t8JHnXpu3G7qtiNQycBkQcq7WdkCYTYW5TGeLvwsmFF8tu53Z+7qY4
PtzxMoy1u8DIAZ9ZEOJ0uA25ZMAiDHJthyvVSbsyCyR2yt15cn4pvBi1LsWmMB2uPfR/vsxJYkUu
HAOF8zvJg83gzIeh18pNdUfrGxAUTqZuJ7IKKzNkZddMAbg81Z7V6MGcpX+EWbm+PcJknMKRk5Gj
NvE4Vzjgl42Sk04mPHnjkKpkFZpyUrWRSPezaK1LSdE8lBNkHOSD0B853bQqqUhDZmTye2VvCifv
tkXeCD9FMA9YaJybmN87CPvc5sJ0k10nM/sU6aiSsti61OPmgpPfFImzMVOaJcQyfDPKrevmq9F6
HHzwPuybRndWttSq56EBTZT0qM0sRDoWhxr2mZfBqGtSsYaGWMwaT958ICkQ7yi4PWht0W/npvzx
frt8NHFqa7lNi+jZjROPOwESNxvlIYvCh4IDwmaaKe3WHrqZ3pNA1uuiO7lhlxzCbi+syt3WxQwj
VGmzLwUZ72FRlIWt5fm5htbBq+yTxhlMi5t8L73kGZGiPId5+rXWaApSRzEw2dIuIKD1zpeCrHS7
N+MiumxVxVYXuc4utQCCOFnOxyn7cdfq47HOs/SiyL07I/ZogDKGJLjCnBYkBfJ1JgvWIrHpSvJG
Roe0xRVa/OR8qSZnlzcBZeOAg2aHYnndF4VcO84Q72rhjH7SGKf3Z/X+V3pGVNr23ZsVfXNMg3EU
dnIfJxdZOyanKuX8OgKOyUvzhGlW+YNWq2OTRTd2NOwzbyh39lCQvUXuv/dGUW569n7B+Gzy8UlQ
XhzNJ7wa3T5UT/XYymPLKSOA4pO6va+Vpn0aSI1t2lPoxeZNoNTaLChsjctfulZuHCsVbYKZrE5q
N4w7t7l/P/fFmomYTzeMQ63xypzGfXK5nXPUfBXhvogQ8dheNu/TsH6xrTvuLLruoqOaO8Fjp2xG
0uPKDeuHyjbAWCVO7VcG8I7RuROVAP0yPskIHHMUTgRFClXrIulaUt9WaT5bUZDsp4kQoO2ds26N
yHqssz1W9X4iflxJzWL3LsvuYh5pNNA21GNCCC+DJrXtvg6R4ShPN+9lciq7xNmEmQOImTyp29ik
egeAsKMVfVeJHlJAIWc6pMLPkq64jnV0DPWY7DRReGu032+lbZEVxFoW2TU5RKYQbjDUiNoPj2U5
xe9wqXcuKj3VHJ1UvmZte9HWCHrD5hOzivHrQdTVpYHLR+g6mnxpuFJ+kMin5mjNVf2jtbX2bIs3
e9SA7sTnqNXtU99fx5VLHx0rvoyDytmUsnzTy6pdqejb4NJHoUbw3mnKWNux/iWJqTWkZrmvI84I
dROiwioLUF+EH+/H+P/XCZL/NXLC/0dpFINw5X+eRgGAG8+vP+dOln//T+5Ec+V/WQxPDArOP8kJ
+7//t3+SJ5rr/RfBpXQ83TJQx0h+8y89Qbj8J/7bgl2wcEkuo+ff5Imw/2txX2OnErrESyL+t3In
XOInSwo+Js9bTPGGQYsqiePtg4VCGXEoHFNvd50WHYJhoL6qjmE9f2IyWqKq/zhf/r2McEjSLO4p
Wor/GnVNM+4KNrCWc5F2UgxS14rIXtBqQe6toFkbSOJy6/DTS/hDzPme9vntqtih8drQ7w7fy69X
TfloIjDmdidtQEBZDw6pVV88JAH2hAYRe4HjdKglCQwUDMfK5ABgI3eNrnkDQLhqFAyJejB67crI
jW9xn/nCi78qpV0Fk37bVy9CpE9eF96XZn3QUPhK2R67Vnv8+wf51U3zz9ODW2DpjrQcPGEfYlZd
uZWD+q/dZZwWCic4uJH2/PdLmH+6BlQLV5BDM0xC5F+flRhManne2O4GN3k1pFokhdqqI9ncRTvK
CSh5spR8h8uXcrL9QJk3Iq3g6HnxBbX1ddV221k596FsbuvprjYsRDXbMrFOM95CS6MGGZ9URYOq
0UaGemtm2+VJGw26kW5O/IZyjpPCLe082//kw/261v77ANEOkaGE4eF+9NJFll3OqVO3OyeTl105
XLHnC9VsTSe5X8qabpn8SF15afIayyzb5Mlw7ju56yHzETEectfZNhLZsFbtjUxt3dTxGb0XVqHO
c1UdBvcoHOeyd9D9ZHb9HI/Wzk3H0zAByB6Hq4hzjj4Ul3//WMz032fVYuZindBNqTsfTF0a2Q+J
hqfdGZwqqO8go2mpbaXOnK46oS5xxWwM26A6oeDSZubZyM3rzjwmQXRpYpNed2aKUsv4zOi8LBo/
zzvcdXjcllnnLJ5j6+N4nYABpGbS7mJyTrqLPBMzT3XfLoKAbNqmuvjEWWd+XMberwibwAQTgH/2
I52FskQ+EcK0ywFrkxv3eL2epZ3eNXlyO9D2SEz6cyhuVGesI4Qvc3JjZt7JnM0DtaQHJ47vgqbb
lzBOyjC/dfvyqouzazsTa1nmfhAkt14OG48eCJO1sznVDW649ULvJLTpEeoGRUP61vW2+hLE9cvf
X/O7I/Hj48QD6pnAZ8ijvdvgfspuD5g2G+xWzU653T0iyVXJeX99sBXMVOlxUrJQ+9q8yF6nRcpM
+pJUdUyGLasL2umgkFubc3IsrOw8FsD7zfzKS0k3mC0CyTL1ReFiMwozjSDli7I84s8UMQzpmKOe
NCRhWhF98sI+puwZG4wRCF4625xOTvAjS8Lm1J9R2Gl2vYvUrc1dQN3G/HUyLQpPkzwMKriIg4b7
dzvK8JaH62Jwt5Hj0oKtwWOW32njqYx18zqy+nAlEm9j4BkC/l8fJiQzfp9aX4M5ji8SDoNYapqM
YmeY7AuEYZFeABEWuGW6BhEoEqsfXUgIK1gAisW4Q3Hx1h3xQfQt3UeagAaDTQExUVxEWcME8u4j
zx58YeLn6aLwcpTdqXSWFFUZ72bhfu0n9zULyn0w0gyusettZLqcn72118e3ZTFTYC4qPMTtt4Sk
+8bRJV0RElTiuiJ14TqPdsQpmxyK5eQXg7NFSv+GeoKyf7ZWQZKs+9z5CtIA7HnRAnrFODMn/bc0
j7q1STZT5vhrZA/q1lxUJKNmb4sm/6pruzRPz4VDR8qydVeaGq/doY0QDckXu0flHhC9GSUVBs21
6Pu4QS1Eb55w9OuE30QtQg5Xxj8SlXzp4gu9H5DCxbSi8JD21OIRe9bXMvHOLUnOwkPL0iyLaDai
qo82JPR/jGS8quDOacxtm3nr2gTKR0F8k8j8Kr12orLaxBVXSmRDAzrC0pWe4u4zsSYk+U5odxgO
6fOljwyGdDhzvKdjXR+aayNWp1x1NtK+fhVNWKjMNroJsuLRWdS5pCPXDkCesLsyhnz0LQ3L40hu
fTXrdC5KqlMXoKIfZHkgNCGhi2x821cPhfaECMbYGgwwp1FnzaAAknjFfurHGXFWik8GEUwdaAw0
6kI2sY7cEs98I2v8kubeudS7gxeojTDS7WiIKyQLwJ/lxoyfTGe8pcTSkCMpQbkzvKaG1AMB+63Q
xPnvC4n3q/X5nzlnWxzCyIFjePy4LlN+drM+bxdrQhBtyqF4TQfnaMZkK0rMiWVmXYf0VRlpd1Lb
mDan+LbISJe5AVZIKUFBRuG+LHBuqdRaN1P5RRC8reeIDi64IIqkOBOHg/YsV+ZYAJh09bt5VNeB
FtImwnKfW9IApAaSi5AzJ/oC/KVm9jwmamvnofBnvS/9sOe96HFwKjrjAW0S9kbCbTKRxI9IAVZ6
T0VqxD8xEPDIOHkuNCDhWv1iaHSwo8Z8RhP6qhLkaapyEdIaz82wpHOyGesJULw0fvNm+2oasFCA
ALVu1aJyBmCXBldihKYZ7zXPu0wd+oRg3bBxEa0muuIokmZjU8JhbkLkPln2MsfJbRoz8eLwVtnG
uJ4q9UAzIg1tskWjmYFzwdwCsa6A9qxAODz8/YWKXw3Q/75QaZOjslhPQQX8emibQh1NcZs1u9qi
4eAw3aaJhvH0JMjqUO/SdDTE815T7rHlWRveeaC9BPghWnwNaAyTmEyOa+9rlb1+cmd/2pBhF8AV
AMkg2ZJ/vTPdLBtRdfiTjTkB1Vfp+5LS21oNKSzvLENlN227cPbxUMPtlAAOnDL9qnlf6gBrvnJ5
X1F/9feb+sPTsgzoWMTdnEp+u6dgbu0u04Nqh8zz2laY36vMuiPPuLNm65o4+8ffr/eBcfD+eih+
U+Cm3kUJ3Fge0k8bNyVWLe88VGahXr6UlonL2ZRHvdVulOEcMzPFWyXOVirWHgXav1/8Dx+Wa0s4
BxTol4PDr9cm4ZVkI7pGIi7YtU7/oPEOPOrU1hDh4VusZn+/oPjDK0cewBuXug0c7D3C+OnT2gPx
bp3WvHJZvbaL266NrpuExoFz52w8W2FGlJdsrvDtx/lypreIOdOfy36lFv/a5ukn56Y/PgF0jAR+
0pDGx2OTU6N9bTyGYN8e9eISGdyGQ8faar3LhDabn3z6JV3z4ZDmoIFwdYJ8i4H/IX7yFNqYICjo
sWbrz6mnNslQXpjMutnVfsx2fksy9GkY8ie81N+7Md5T1HDXf78Jc3mpv90EqBADCpgrnfdu1D+9
AiHqhhyaVu/SZiDpOlLN7FX/I432Vkl1wnQ69M4ZaUDHukskOf42eZRJQYGpB19sUEDok2RGTkck
O+mHSlQQ33txl7rZk4UMlXQd4ON+kZ/TCbCZzs7cYBjPumszniS2lgy/jsmiki0qMo0l2OW1//1D
/hb1sNIBATLgPvCUTfIJv47sDuldlDYYQ804/65i45jiICXr9cDOgDe74zBWx5e6NX2tXIym0Bxu
K53OIw1nL/PSaBaXY55/xkz8wyldEFwSQSMddDypfwjGsmy0DRQHJS5aSeuU1ryE+CDXQa1fTy0P
PxTW93oIwSzYOdiNtrkrhpLiPAv4Jp+Ctzk1z3ZePvYDJ87pPuKfzyMyN0tsHRerVqkaiWPMRbUx
PM+6lR37vnsWIN9W42M9KSQumfI+iZz/MKmFvjxpgCXS9IT1YR0nqA/xp1k0HGuA4dsKQkVZNrSx
k9hN4oSUafLkoIdf9TxzkWGfQJwP3Eeopy4zH2Mrn9cKcMEnY2C57K8DnfqIu4CSPMdbxEW/joFS
OXXnuUOxU2RwM4Nev7AxkdpKLF4CHj/WwZKD/IROu/80dvltqpu6Tv7WYiexPAg9H3Jm5I8i2+7j
cuceM1WxqE/TRsBz1olCImPFandoa/sCMfRD5wxr7vOTjey3+PrDDXz49HUbiyjXs3LXpOoYCzxg
EaYWGrNUCwYlsg+pFXyyuv+2uP96yY8nDbfHcC/rlD5ZXo8Vz9qlxXgyyvazZXS59V9e7HId6E0S
8J/jmc6HZTTUcwfAF8+2C+qDa9HxZsTPLHS6VWo4wCzHd4PxyR3s+6SbHvM4+dZBDAJm5yf1zsNW
MWflA8WtdaHd9lb+/Mm4++OTN0C0kHQxDNdYMjI/LbAG+k6IgUm50zPt6GrOBbXqJYTctRGc6UDb
6Bgieg8wOi0lBbVg6DANlJMpC09RSmu09iIv6P/Ufv/kxv74fkx3IX8KqLrvCZKfbqzK+o5oKKRx
VqUdEdrcVB19JnEjRGN9sMyKQ+txKuzFpXVfd/XBa5Pnsr0ZnfShUfUnZw+xvKXf3uJPd/PhMYFJ
Qd3MHrELY472Ho2/nfHc9dMmCo7l5PimYz44eXFNqvRY4d2NUGHXcbWrT39/LH8cTRYyH2I1vujL
TP7pqYSFHOch9ehG636PkEao1tx3YlOGl5mgqKyRKSEg+fs1l8/222f/6ZrLHv3TNTtR5HLoZbGr
PayYLp0LeyqBtrFqMQj+313qw2QJ9KD2zNAtKIECLx9oNRdAw+5vjU833Q/VKo6yy7y0bPjPjiMs
x/mw5pmWqmqHIHU3j+xeI1X7pBmPTUdKvf5mxuLKKufzwteBS4DoGJP5S1xPpxT/vQocOBf5s96H
P0Zpb8352cWtKJPwXuuRd3f0Ovz7czF+O/otd7ucv1lGADa7H/bivJGpTda82BHo7UejotQtUZi1
26rVT8siMtT2uneArmg72ctDhZNxyuyVyA1QjMX7tM2i4BpnylNIlZU5NdlkemZmfTYs4CQt2WoB
fm5FUyilPtl1/7jK/HT7H4atHLB4GLiTdo49Xy4BJ17jlH5GkJswNKPinP9P5gkrrrUAKqnOfBhI
yQT1O0uCYldO2nGpgVSuddkE7bGCc03JwM9JnJRp8tlq/1tCYnlPHFUFr4qz88dR1ZJLIefCB8V2
ThtBB3/M7IuQtl2Bvi7NEpMozfPsLyNIrxi//d+HyR9m6jJEFsKr7RIXLqPop5k6zjbml4JVSsO9
l3U0euKNhk2xLl31yY79x0sJQbId8aNr6R/OrKFRCmdOIpbnFvdhYK8tOE8RTkfYWp+gVX8/spEE
ty2ItUskZugfIz+r0TW9Cxj8k6JJp4Uup+myNWw4zMXVwazZW+t8gz6DDqT0NrDyC7indKjO6ITZ
ybusbz6pU/xhb/rlhj6MLmVV1qCPrMJ1TP/lzGG7brdkc2///jqF7SwT48Paa1Fi5BxOaCD4B7++
0b4aZaElQbkbW/zRrkE+tiivRhTNq85WnNSIXMk1i52Z03BO8KUHPdSyI1W1vQ+t+l4z74Ie68ow
9U8CBIvftBiqK2GeqCNaS40QoRWuRASih8ExrrravTLmwNfTgPBoblGGZ+SXc7o38ooPvYwe8Kfg
CbTPaInxGukAYuDtrZesTTfdFVjYdDOjSZ5pHAWeHtIFD1E0csCAjmUml5UydrKjt4sZ3OBc0NXI
6lMJ8Cp5vAlVdnZhbK6K1EIWSl01bVhsm/geqBeMnSq6zC0ddorxOEZltDOERYeP0Dw4o/69Sk6j
FDRkKelqYiqXJuAQjpTxiJTTPABRuZvIWNLyurgYhglpJHzbXTieM7w457SNzvPQVacIdahSGbyX
vPzRDAlVEXTMJowTbTLjPWJQ/ZzN46uzE0by1dTs6KavbzIbs/pUv0qn87bMbNoWxpjxtOzFXbx0
wsbxapH3b4qhJUdEkba3NkWQf5PpsEH3QD+zEfhR05jXVWS5vpk13+tR0C8lwumuahdBYnewW6Fd
YTV8ioOR0Y740W1F6DsjZLWq8ceS/rowDerB+k759c4UYbavzeR5HIc1ETGYZ0KMlTe1bzhwO2AQ
Gt00BFgHhP3jOuCXazLwHs7vTZdYMPqU99op+61WtxKgh8Joh9Udy6yjxtLHYwupxiEjX8a23wXj
Xs3jvrec7514DGruu0uzXTASsCjXQ/eB0yiee3yreKXbjOwRY+B7MawxQLwF2jieW1P/7uXOAx7N
VTHRmk8rXyt8fl2ffMuC+jtMuKm/bjrNR7T6VcbxczTcR1AE8StzuTD2SPJip59SeZQBOBiZMla4
rNXyJRnb+8Sx7+OSH3Qad2lFdxdrwaUd55ZfVf2zqCyYP3ED3EmR9p1S+8jaQ+47AQhWVSsNGCui
cvJNJuirorPSnWJmrKYUw3k+04W4tzgYzUND2teKbqfauksDujzp5MdDAfEFP/c46JgHys46gi2K
3pVuZXedNukLYUKyzQXjpc6Hna33NGNdEGu2uNBRvmU1iBIvzUgQA6yQdM1RNIaGad1TX4leqqXQ
0Wf4HWrryqHrO3BMBL4LrMECvOItry0171QAkrdvML2jLMwaL1xjjntytKTBCDI8doW6nsSEWza9
L2IdoByd3qaR4T94LU2n8wwFbRxclJ0L2228ha94N1nOs3epwP6sUAImNpSqpKRuO0j7aqiKl0IS
Rmsy+O5hOUDv+1IU5dGpIzqPEmPSLr19KB1zh5FL4Sg19YDFCBbdqIbze8oHrC+NkwsCYtUuZab0
JWoKID82qVbRDV/Iu5KJreH7OUAcwi8VlQB6Uo97O3RRbjsPcXtrdSmVLklXpGKifJQxBLCz3Wle
v3M60kpEnZcc7GgnlmWQfdPoqhTuUUq5r3pgSyj2ToKtFHGujnE5UNequWwwS6wrA3quQmXMKr6v
8olhOZF7yk13O2c0aMAQsOJTTudaI7Ph6QHdugbk4a7ctgK0wNBcGwlO1/4eLp6qoWUq9HBuu5Hp
hcozzHdD6I9uTjf2eTc3sHEoLGGsyfIbqB8jxVSfzIJYlcYhctOLcmASC6+/1hNjEd9ql4PNEKpf
x16cmX3Y7Ws2AAQs/T+LhxGCXWMBDUL6Y83VE38+aSyfK4w8NPUcze+6MPdicYeazXPvF474brFJ
OJO2cazKg0IpUK2P6XnwNrLW70u3BUhFlCY92K+ee5sT3XPkM1lhJl4MBXP4ca2fOh4xjLWRC/TP
gMrhY6IZqIn011Xcett0oul9ZcybThqrKu6W1cpDL5Y+Yw4gNWDTCh5Ptl9hoD5O0Bz7NDZW76sM
7tl6hfUTjoHHSdh2SSjEKFHdh7aeBt8VqP6MHtpXZ+OVBjdTQ/gJS/5dXZWnWappXw3jZSxy7D+Y
U3DPvIRhaPsJQCZXhNCecpTLAHGVrymLtpFm3myMErMroKpqXXZCEJl6YDZo0rEIQECJ5Jxc2qlL
zxOu5U2aSY91I3SvlAeAbZiZ4EGAcTNII2PRxNRbZwKykSXxuMG7YeA2pj8hu8rRDcx1Uk9vs2iG
XZsPNruzPe9dQxngCeWPRsvYfiQzi4SjTvXwEafs11LLnsqULLlpw+2CxEUiqN3gQrgOeX5RWLzg
fXyoHP5Fxlpk5Ew+s3qVno/FhDqtPl6Vg7M2vfFcFQJqV9g8VAGgGlnEme9OsbdtrWW6+Wqkq13S
XrfAQpMyuTBSMrCiuPHsKd8EHstVYwCNLKcz9i4XC3aE2JMiMZBhHwP9nlIO7iPVUhduv5WeFW0K
DaNzk95qqfWIWy3Bhx5t0r561T12pF6wIAu1qYSinyKi0IzNqQ+Mm1gxyEP2Sk6N8ZuEH7aKzIoV
pgzY6KDAlF36jQoiHIHZFFthJment+AogqrcozdYDZWW7AdPfB3N0T3FXcuYfqE8ElES9ejS2uL5
V1477aLe+N7LsV8PWdP71RyYhyGeT5QHpwsHxk4X6KQ4XX2LVIkUdtPcADPZmglKsSznZjDtXAz8
p1SmDxPEybVo3Ncojw+mGXHsQXLuiWWHRaxPo0n7sXS1awdwD5rUadVNXDg1HGYUeePG1J/zIpgp
2GlwYJ30yqlZ7FRW3ehtQkt6U5/X89A+NV3z2C3wnbC46IP8UYtZRfAHnsTQ3i8NMYx0rGH5Bn42
2Ps8j5lNcx9vm0CL155M7qUq33DWqLVuT81Fry1oTr0q2eNpvjezsJbJcBFo2QWELv04qxOK4OnY
uNahiEptbRfeqwMsZsHxUHEt/aDDOt1M/X0U5t7O7jHwIfPVrRxSUAZ3gKMw4lbI+FZRkY036bMr
o/LNy8e7DO8vsyCP1yP7OcaiPQGXuY6IUtYpVrR2xnkYIw7aNLK6QNzONuJMdFGbm1eYUPiQzM71
xzdZdd0lSoNghU0h3Vsx807W2ZGi8hzxrlV80CY2MSkggmitWjtz9txUL1mbajhESnNlGONJZD1C
CDLKZZ9dWy5SPNbcL8aQdZwyUqLusD3ZLuwXL+JoHRk9pwznxolz00/n7IdXg4Nhm36zbbTsSj91
7G1+FU7XdoL0HFab4afIDulbEMP/HdUxsJO3sbWGdaC/2XBqL7MiP3e6XOcgGxE7D8C542pFngyO
bAUTvYMoS87C75Nx180OzXwr/APk3Dh2qcvG8JWT0TK9kbQSLzLhj96DZM5Rau2PZTJWl3Hu0sCw
bbhkVl2rMuj2LgfeDqcgixftsts8g6pUnJ0ooDYg3+AY3VV9VGyc5Ic+tJClQzKMYQRStXDwvaT4
k/qjgZF9FYbaQ2KdE2rjBffZq9cwvm72unVd9W+avAmSU5768+yDA6Q2Y6jVWF7X1X0RPE2sqeYP
k2kZeB3dbx4n7wrPSOh8x2gPqAgqTvVijM0K6z+qE3rEjqEv0IaEoIDM4WsQXyD5cEy6fM+o6Wgo
isPj7KriMBXdIZbRIXTkLtMPCTQJFCxYFxroVO6JXf5yBLRFVepYevLUGgZ9oIur0XhI5+oqAwXh
BNohAhqWOeqAZPAqBHkoO9qXG/l6vBnTYYubFbJtQmbYOAszOotM7NukBAin7UwGW4pKRk+Ng9Cu
VR9tCId3kqiL9Iof6/KYGdNhgcAl+rES3qktp2NpaciG3thOVywZW6uRvsaO6gJ60+pxY8Gjqwog
UPYMnQURShCechNxuwXm23Lu4h6JZoGhhXNOEXf7AKV2YFpbRRNXr8Uvau/TiTaTYXvfeXdS1W9a
H6C4Mq9CO7zr+vksSo/IL1ibsj+5c3a06ugOg+Kl1PMl7NlMAa0Nc8yjuX32pumWHOxFZ7B6aQCk
oZ48mGZ/Uo3xw+vo0O31dxxtzkiZqr49m1FwyKMMRmS69mJ1i9XpVETVNrKMSygo6yo8dEwyeII3
vd3u6da1Dx33NjXrc2LYXyAAHaRbHUMreJ6b/AsdYq5FHj5orvkEMsAxHvL2nJrkvSn5ltN4DCJt
n7FnBob+SPH7iIv6XskSoBGnGC85ZLN882BZNLa5q9P5BgzvvmvhUbHvOBOUp9Jdp/A+TJLDQWy8
VLrrV/BPYQjQRgmocxyeJxWd5ji6IXnHVhasc6DvMNL6QV87mrY183GVzO4uxR0ZWNWmz6nPmrSI
Yy0cHfCemTzVORn7rlsh0d/pJkB4dByG7De6R2dNmzUTBpJuvdrGsbTrNY7SQx/TThHOejZrOwFp
DEkeOG8cv5b2AFAKZs0mm70dBCOEDCzWrrkZYOcGRn1KK/ZeD9xg5FrXfSUvZywvuCFUpB2GodpM
idxmMDFRjPvjNN1buFeKcbGlb3Klrwycp4siJpCQ0JzvYV3sQJ8gopY7sEabVksPEUKjDohXWmIM
hLRqSg2UWYEEWvq2xk3SKdLqHZZRBeashwAbHhspt4HbHjo2hIZsrAVSX0U+9sCtaOSlECBlUPga
ZnGg8cmpSQ+oEY9eJLat1uwpe+wCWdyapryH/oHYzTsMLT1CISfanMa6MGS3q9bKSjYDmi6zoFtq
PF05FUdJNlt/9myMnnSyxPAZsooF7JE1pOkp7g5OqvbgodaVKPZ2a24ntF/VROYDKo7qcVrtFXx1
lzp7QA3M1b7p86uCCKwIKnqyhs1gbwPVbfDorTyZQ6Qz/KCt/WFiJ22MvQOBUE+TjQ6ydQljNd8c
LJ9Syi6H8762I2ySDYENtlEy46izNB95DxSBl4jDQcp1edAw4W1fh5jfacS11XM7gHqElTnDQLTh
eP0P0s5rOXIk27K/MjbvaIMWZjP3IXQwyGBSJDOZL7CU0IBDi6+f5ZF1O0kwmnGrxqytulIUHcLh
fvycfdamOvGBn7LRjXY7+Jg+xPFK6bPr2Hyu+dh9Xjr0G0LsgCZUY+mSqEj8aV1wReDBlPAmTCFp
srnrwfPoaqvM2Tm1va1ED8kWFqXhL9xGWWZauiz0+7RNScnUGMJHznrUsye/gxzpA3lpKCl341WW
YnvMU2tN1o0wX5iJtdThJSjuANwdcRcB6lQam6SU5n821fKAXAH+m9gZx4/wkrACNeKJdm1yAjAG
ynbtJ18DfJTixKNbjCcfJatc8pscyCKZvlZ8Mkej/tWGuA7CB2RByTNztlVXPGcZDUabeCSvrR5Z
aMj5NADsp5WBKLDNdfrKOEu2yQo1DeEOOvSi5qBGiBbGS7abrYj3BobDiktXvE/Ll4oJBP1SrZcf
XFysPMYSbHpgJYE44GlYNISGNUdubReJYuMq6aZlUkzlSi9BNUz6UnJyslXrfx8NqHW9yXZHXg8h
nD/ea/lXd9DoGcAsAuWtD58khgzrcaneSj0pkO+RvaUcVbsetvOPrA030WjtqpyAqCDrAg5OjbJN
OIhVkuFi7nAA5dZSztl52G+9xlyVKDPTRKyZBVuVNkoUFmun63cTFD3IcBu9VEE/mleiVtZ0QS/8
obpP65xQuTOXdYIRc4a2sfQOSRlBU5ruolLf6rQvtGa3hXn0qGXTztC1fWNzahDD8+Tat71i7SP8
EEQfy2kAP9hHekdoG62GRKUfTt2oqqCchyK4ZcOj9uM30bbSHJBmLoXhfKWNxEjcn11M1+mU7mxD
W5SoaZ1y3QJk0OjISzFaLxkFSvtSLqBEmddapyxNjdUSGpQFM5Rc0Cp1aYFMrqcyWOfjuBkcg0aE
TTf2V6r/c3Dbe2YnkYW7GX1tZQ5iTai4yno+zTZadY7EtivrtXCjtdLZd5bybNTelZbFO6E7+7qa
rmuYgBkFraBlvTeliBXr4i6mcAyac2PHZDKmcqOHJQZJyVVXFQ/9wKkrAa0gJBYPLnjqkDCOhyNJ
5EOJtYcGOjBThp1hRqux/CJCfOPbfhXWlBV8fx+DlE1zd+NHeFH05jrV7+CLuxJ+X0xr+qdvSjU8
iEk/cMb5ENfa3nWzHe2GGfoL0WW3SmLdEejuI9LRXRetRcJX0eY7v8b4XGx8YozEKQ9pMu4B0R7t
73Ep+9nCTcBe2AuK4wM0Pie85ZCtegPB0rgJb1HCY2BAa+kNLUzf6rJ/nJph2fTtOoeh15rp2sB/
xHSnbZVCpiW357NTaXGwcY17ULqLnhN929bbzojWelNsmkZsYgDYRtEf45Fze9y393Ulqk3dV+Lq
zz+qRBVXrpo8dBpExXws66vIC6k6yX/788swzGgY/fPr2R+f/mD2e6cfM+bTXz9w1NUeUc2/f336
4z//3YU/Pv1FB/VnYY72ngRZd/DoOD6c/u3PP2a/J8CachyTf7tqSDpocTWt/vwdc+rJ0v359X/8
ObO/YurTHqOtejf7/RfDzX7U75FOv3n6b6K0BCA2uhIu+vJOfv898uBNEYCUFSm7nR1el6b1pPVW
u7UAhl3rbXVXG4j8SgHwUPjNz1HpHnVovxdquNqZWg4lUOwmwbpj8qPPlEcpKm87op6z7ZIa4iwW
CmphxUTuyTFyWKmQFyzcNnt29eLzlB2Bb5Ng8NcXakpnKpSyc8+gSw4WijV3Y0TfbGf+iNgM9N41
eLll6oJSdp8hJ7LANlcJTUUjbTaB2e9yL74w/LnKmWyQgP1n62yO8s9fVChNNSxpbUFu0lv23gXt
HCQ0HCmX+qPO1JsphKqo8XVNlRaBr4cJ44iu/4K1sKvbK9T2RGIsJMki4gAMdmxjaZcads4XKell
QUpDF6ztSOXGyzsr7D5uHIYEpQsOoQeY67J0F1Snym1Y20sBAbDTsw8uAUrf9fdR4V47ybCuum+T
MV54zucn25/LmcuVC7rAObDxoMd0PIjS2IlSPAxJfmx8sW+hySy8DtEP2bqOmokrtp6od+9PtfMv
4d9PZK5ZqJVBqXB75on05a3h34bxszsR4bBkl3p81Ifmgr/quZt26YWTxCy0dHxnr9+BiqJdF2mD
T1CVrSOJ01U7+tjSTzEscSefnqKWSvVUoecDNglK2WV/s51LwuEzYg3XozEPQz0Mnpx552EGqC/0
e6aCm1TUImj2Scy7gvpZid0Vce6Fqv/Z4ehEtRGRIgWfP2dI+0OVmIjn6OzClelmLPKVN37kJBEg
a3v/nb6d5hKZ5uEEbVs6dMt5Ld5uFeHmAXthIMwHJ6RBYci1h9KwV3V33beQM4o+wiBHhN9Ntf1A
z8cjDhB4CQXgCNB+aOUlK9A3kqjTFdmGqVsq6+qphP7iw3N8IwZdC/zL6uP7xqNu5tUfSl/fx0nx
3PPB4xmCZhaQz/uPQhb5X5XmGVeatdGgRzsA0r7Xkw0QdqAiA8FyZPKuCLQ/yUDi/SFO/tbzMfCA
p1cK/YPB/16P0Q9R1KtEAtsMN5C2CxoavujG6G8qGlspqo6UH/2DAqQ8LZdluSBfh0sBYAOyYMOw
lG+gSYjxmin/KeJqk+jZQV6mqOuP71/quafx8kpnkoiiiQY9DNRyO7pkIQJtPQZ/ter/R8vzN+uJ
fOD0HKB+xxtPmzcNB3bcYn2Fx4uaKEe3oO5tNl2+LEOnWdUAldsIIX6aGRc+r5MieP4SXozrzPbt
wAvzgZbDchvkHAqxOwXtUnxyO79ZWtN103Ewr1U1XES2dhvF7ffKto4IWiHyWxENqfhu2HAi130Y
3XbE7ARdHdqjMq2oSyWbTABZzVrlrqKbfAElb0XmlKDdTPdKFnypnfg7kQFflNnUmBrctlb2pDcU
SITMhd8lGu6L2lDflNCZCr8YN2aYPr//bt9s2jx43G9psLI16hPzBWastRz/9xYRvoK6Ph1ueqM8
WnF49/4w5z7kl8PI+OnFh5y0bWhTCiy3dDzfZzgQLoroYZieWs680UDiWBouAdy8JH8+N69ejjv7
yApq4BFNXSwgUCpy+rkHf02mZeNwDvfzYRO61YUHenYVPXXuOJhmetqpz+bFrfbInEIzrXGDKDBA
s+qrogkf+5FigLvVDnnQUrzPb+uquwns4vPQG1swwrvOpYDsWMH9+8/9DVWASIlP12OBodXD0uba
c3LsOkAgR2wRL+xySvV1g5wBa9Zj2uR3tmLfN5W/c2L/YPTGz9CiXW2kgl0nCPncmzIOOD8OqyKE
oeRLefhgQuMuH6xqehhrpm4VmsepND9lVOPoqvgup06pxofK/PD+nWhvVGnyTuhUYCeQ1qCnP3/x
XGNkdYM+ZKyXQvvCJ/bJUsSGAv0mDLTrbCp3rRJ+zwmqrQlbVGv8gnt9uQgM5FSlo14bNoKMWr+k
Xztt+LMVxFFtxIiEBDIumK0gRcQSn4hcbE3Bw+oz+zYMYCsMfe1QRHJuq2y8dp1CXwUSZWgQqE01
PkUaTYau2/+Kq0hdV5O3sSiP62YlPRw6fPJCY1pm5SbpVFQvnaxZmbR5agXIgcERT0FtUy6IsfXq
qm5p+cUXpa0f8hhtSg/kiKSEuo90daV29MMOzYD0wQiQ7JhfMfP4iqb9e6zna0P3d71OuyrMmEr7
YkkjrbzgLwtskajP4NtpWosiSNdpCyIzoexDbnRRjsqmqKg+FWq/DANrD7yRmlgsjjbk6xUGJVk6
3aTk0DaZ4h7iRl13LHyrWimSjeVnoJbyQx5l+qr3vYIcUrdROBuR+dyKNn8MY3LqicUptLF5kiWV
xl1GY8oE/Fu16bru0v1AfknvkLNCahrRZDeRzMIMDcZvmNRZEPl9/dpQ3G3l8EgLCN7As8BhifpX
YFlrCwZaWMGzIXeZE662yTHO7W8IzDYq5d4VH2mqhPd5H9LtxrK0iNrP2WR3CHK4QYBimGON0tob
BD0Pq92zvy+DnhtOY1p5u54CmgqjcYE7CNApb29Dv9wYbQeJ4b5Pi1+IAW5ZBldlpX9zLCUgA9Nt
qLZZH92WzGD9pE2evsic8jmIcl6nnT3RL3RUVOfQ9LVACR560B6RIxnOAY2UiW2he8zAVNS+8i3o
7G9Dn8KMNtEvBUwKRKLPCTefVPmvoA6OOmgz7AePhuTHU5mN9c8pzsp0uJrAOJPuubQ6D0OxYlU7
OJOEPzQzLpduGB81hVzXhU/7TIDhqgafDwQZDzbEbHcYPL8kzW0Iqj2oOQpMZmOFcA/HymG61+oY
plN3Y7RPMAweXCv+8BWULcgPPqELFyIHmn3MrkpToOZwtiT8m0U6fgyBK1NHsS3AwFGfcQ6cog5F
dScq6+C34ZXWPRdFvRzb4koMaMaGzxeuQC4X8yugQZZ+EmJe2fv5eqN0XAcf97DEtbW37oDIfsFq
4Cga81HrMMfN/U0SufdGJH70Tb55f2zzzWEDfTNtItCTacpAkzsb26xC0rq0wm+LCVP3IUFTSPMw
RZxO/YCU8xnJyK+Co1Wl17+iSCcR7B1Sm+bmGlcZIINjuTSfdTjDW7sDL5xKf9bO7JFimMH92Nm/
MI5KVoNV3Rfw/ElbF7htaB9TvbzWRtwYrbT95SoCj6/UOPi2ce+rHYYbtV2t8thG0xJcV2VDcorc
LxOJmpVPncqHO4/TW0lV2VDGbGPhLOPKbvf3n8659mU6Vth82ETho5wOqC/2nxHXgdHzArpnRHY9
ivgH0uUlOHWa/+vii11WnzOrfKBu/xiM0+cpsK+UAFUbDGNPHKLBiCjghfgjlt6Fk8S512apBG8O
vaxwKuSfv7gwsy8Np6FWuc0oNlsppyLRHqWBxqDe9gEuMO8/iDMRo2sDryZI52mASXo9nFEL0fb4
c0ECdPeThuy1tDc0+VzQYZ8oS/MvgS2VPlWZcyGl9HqcJvTKNqbmQp0TLUEbHXBc/0iV/CFJlKus
Dj5OU3fTSpx9Qk0yq0A4Y8KTXNzhz32RtoyfEKpToX4TQSUxZiGDWsBA1SiqRO6mGqoPEjBaZx/G
EHeZYlx3ZE1BCnQXIAjnmrJpOQACJI/ktu3M3m3iVi7AB40+zRquZRjQxmYXx9LCRlLTbgsTxKSX
/spxeYIKeGHwMzE7MhGoPLgP8BbmHQftCBFkcCksppaNGTPehGZLMd+wDwKTblRbD0ZpP8Sh+uX9
CXb2pj3yuXSsaQ6n49kMs3q4Goqpia0TkFIy1aco9dcxhrh2ZGzNAv8pUWprCwUdurHk0/ujnwvo
SGLSX0IaF/zEvPshIVSpLaQGW6+3nkzTw0VdjLe06n/okF+hNra+GWr90a4fvOBzoLe7WnQbNGaL
0ULpPWAVB6fkbkTdj6rve43lyBIktk6pKX3q/TJdD+X0wbN7a0niLvT0TW1Inw7N2pdC1zduVz/j
P3VVmlKPbTnfQp1RDZvQxoIrPmEKFQntE/BtIpMfeJk9Db63E02Ac1P3VaNTl3aib17SPAvVwprN
HX896I7C4nRrJK21iPoap6ksLlaUsokkCunuqUvo/Alq3X4MHBOIPOIZKR4i2OsAzMsmDqgtXFCO
8YTRtp+6xv9hqQbutoAn0Rg8vP8WjDOTT3am0/BC9kWHgf3667dS0xbeQHNE5gQabeANDjjUrMMa
TQ7VapJQKdzAONtMib8telRNIrX2sYC/qCn1c0Nz+YLmi4MqmoraubK3GjKDQPm/VVO+nZSmuNEh
9ASoRCkvY5gX9h4MaSxinOSW89LXQchQVugYDIPuiMxvwVhkGPlCK82WJF4xscmZElrjIBCm2fn9
+39z+wbhh8s+7JqGR9Zzdvs5SoM8B8uyVWGEIulCU1WWeNmCMY7b/KHFBs1wp8+pCuL//ZHf5qUY
mg2O/kO45+x18tJebCejqLtoqGi8SXEUavHr0xUYvQHg2KVrawEluVVScCoxUsyLE7kg9ComIy5d
ClKD1o3iYZoadAsI5jIz/tDmJkF5zkPPEqzmmvBCO9ib4PHV9cKofH29QsmJ5bBB2Dq1u5crlO9e
yoy+OXrKIVgAXfiDQBPmuedgsssUfApE1LGBXo/a6Ggo5spC1/7+wz8zkKeTj4JCYposgHLvffHs
qyidRj0krV5MVJAnH6lRurDan5VlXkjInHlqnk7nsoTkyu18NhJmMJMqmD3bIQKMkKFA1xv38f27
uTTGLJ7EJw96FcagQAYsFAOkKpNs/f4Qb4IR9mMdQAqdgPy/qc++E4LoXgBMzreNpz65RfSjE+Yu
VEf1wldx9sWQRpGRn01yfPa4sNzCoMhmnNyZnros/kaF5yjhe4BE/tEt/Rlq9tQcM+hKS9CAhqMU
DkVJt+pd97HMgr//3fDI/owzCy2UnjSyU3JLqgnN3jHulCy81F58dgZY8NIMGDaepc8eWzvale35
smkRFnnr69hL6v/kzXBS8ljNcaibp+qFO7p0i3EbZT9x0Bglxn2jjd8Rl+zen2tn1mQACsRgUCct
bmm20KjYKqTUaOg7nbBLGbvVRFLMDLF8+pw59kNZZ9eTd2kjPDvxHNACBrVl7Q1iQKv81GY+5DCI
xEOJRfckA14jXcfdpWDz3FCEuQY1IJ6nI6mwLxefMdWB8CQ2E2/yjp6CaCnQ6DaG3hcX9oXo/k1e
lu9WllOBLjqAf+Y8YbtvUssr1ByXpqes1Q4LN7h3puBDElxI0J1bIEwO6Q7t4OQX3tRKtaqwA6uT
zcLZdT4o3wt0OpkTXYhZzw1DxAj8lswB72o2N5BtZ26ARnxrONAVi2EJ13hpG9WFsEA7NwdZgzRO
epTpSFS8fkclXrRKnjNOXcuwBqkjY9n+Q5H2Rygt4LTSQ6BGGx85p12XpLfsn0iIOhMnqjbbuSVJ
QM059BaWtplx4VM8sUReHdl4qx5mSafWbKC/syVlqpvJ9VMma4vKFaNDOxBrBbKmI6yNgoyQ7mlw
iBatjjbaa5Bj9XNCklGJLRqF6GhMl0njksnCp0j3tkkhVtS6r1q8tQcjuMrRHSlOsqsM+CGoL11T
bN7/wt+ePGY3IKfti/23DmvLrSXeKujAxlBkpolCGh3+GAygPYYuM7RrU68ubPvyubx5bhZnalVa
QnHgez2sometXZR8eQYObi4G7QqlQIX4fyh+OZAS3r/Lc3OVEva/R5ttMBj3gb7B6G1rQuSO+cxD
fFt5/u+Pcv6eDHSmRJIklWYzNQ+TpnYHHuVgjQtJjxrUcBtglwi8rrCdC1Pv3NpFkePfo+mvn2BH
e2IsCkazrF8jfSeOMW4t5SnUL9zV+WcHTUeXx3GKVa/H8TsE1plA4eYq41rJ71SvIN9d/qO7+TPK
7DtKu0mtHVvHr0975lQpDTKAUlprzfz/vJ3ZfBekULvRYKAOfIGbfU/1Z6vUL8y3szMB2JSB0kvl
vDw7ULBp4/XXajKgqbdK/8uwqY0pNCtoA+2s3oUF/+xM+DPavKILyCVq657RArNeD4FHByqcUldn
lrsXXtP5GyMegLBDyng+GexSFYZqjyx3xnMbUrf4FD7JbylzLx0Hz047GXn8NdJsQkCSdNWOlpPt
6OirqL9yi3ZF7/iF+zn76IBtEk+zKVPUej2569yI/LxlNjQFNle0scbl2iifwjr7RwOZlsteCWN9
nlkKzNHJbYfdPw36lShwKAroFAmJprILR5C3rwi2s8ZBWiLYyL3OVtY6JstDxjzf+oqzkcDsGvB3
A7bMX1VO/rcDRAZDw0AW3TgBkF8/v04XodbqLKxyMJr3nrpUbEMtPCpJuM2Ma0xzcuC+76+zb6cG
gyK7s1WVFCHgoNeDJpOXUo4ip1Ek01p1PkG2PWZ1f+EbPiO/YhiL3clWiYE5ar0extNoR3cyXpmz
GKxmnRV0ewKgjr6o1zSf+d5+IMRIELw7aX1B+nX2DjlLk3xXpTGb/nroEmWCFZR8Zo0i8c/kIyFn
Zf2w/gcPEiMUCUpzocrM1sLeLLASpBtsG/i0eqLBn5ClK5CI3x/m7JO0KO94BtkVCNmzJ5kkuu/5
HWasht7QVkjfgSKtde6L6iY3tmoXriYyVc4v9VNR/v1b1NANslShnyTBNBs61nHlCuMxIxgGLV4o
17xpIMD5hSX4pHZ9Hc+AM6FHxwQETilpfuxTJ1PB6MjNtvihqHRtmsu0E3SRDMWtotIUBYjoxpwm
sUNE2FHqJW1kRjUekAJShR7rD71Bbq6Jpu+RQd4zcW8Nr/mU1jyX2ryEE3q76nGxRJ4e/f4o3+Z6
0iDv0qjxMIltY/3evDMtsUJB/EH3owtnHvl0508F1gv1NZI78INmyyutJqmROkYGvhmeiGtxw5Fi
XdjR3x4QNEuj2w2hKulrwsnXH0vjxnBlminb6t7IV/ppLLGfy75kqnfdjbhS0VeWm/m39+e0/KGz
O3s16OzOSLfQ30zXH2dwgPnkkw2rp2WdLjKOIV6J505RP78/5JmFHb4X3yrzGX7/vApFk7Gqd3bH
kKJaYhciTTS3YU63R0Qf0FRfWv9kuDq/RR2RHjEfGyRKmtfPFY/ksK/ULNv2U7aoNWdDw9tCBY1t
TeUagNzSwTxhHHft6ABlvnTuO3e3L0efLYGtLZIJ6SdEcaNfiggwSDesI3rIAm9cJJn9e534W8Y5
/8nv5pW38P/MOufxrEmxvJrvBcC8KAib+r9O9sTBz2L1tfn66hegVqJmvCPJOd7/rNu0+a//81tW
KP/m//QP/9fP0095HMXP//u/vxdt3sifFkRF/tIIx+Gt/mfjnHUVNdVr12H5H/x2zjGNf7FnEGWQ
POEIhzL6v41zDPtf/Iq1RfdQFlBXN14a56ga2ykJWA9BsSYF+/9tnKP/ixjCYlfXdGJLCo9/x3T4
tOL+mb6OgWOPFK7L3IQOGtWdfaFx2BqqEnbW4mQV3CWBfj1awAcctLUlJcA7DOIySmpyg+1+pBh1
rccmSJfI8spNLw29gJFg1wklEEpFdAUHdmnSNgqNvF9Sqan3+Vh/TKVvq57RK2ZkxQcrry/sXzOw
3+k2ZCKR5BsHdfoMZmmWCn+4HmN0/OP8ZLyNaOqg9qxPOL7hKkFzqnSxC+u8p31e3SZ1oR1jpBRV
mkxLPEaNFSwjOoC8j6bVF/u2DGhcGx1n75U/Tl5l+Nl0C6+IjSU/8pKb66yg/fvieZQGR0fwtART
r5cQr3EH8osKXJdR1Y6OwHMm9uIvJ58+MznEZoKrhAH+hwO6szH7+isPN8LOxt7FKv2BL+buh9/v
/qXHrSGHm00JuLAq9QyOsQDlZoFjaCg2Pog4chrSvnbIxa7v/PEqV7TvTtzQwFEOe2NogcBNNL46
zl0aWzsts/lHWWO2o9Df4dQPI8wcaecHiqbLVrR967IAQ6drGejLfmy7dRdhRCiGKNgNqvT5IiZY
Yzo5tQUrJvCIQIdRYSneobGtCxNmJho8PXPJlcO8G/cpDz7m62fe5EEdGwkJJAeF4KH3O/rcvHYZ
OcqvSe2B/sPE3VTedIhCylWd09xbQDgXYuj0e3UMAapJt98+qJd9Ul7YNWfZpt8XJ/NlhEpwDMmS
vL44B5OOoBtKPCBEGq9UBcqjfFSnCZEQ+RD4iK1dh3vdi2/bLmq270+BWSh6ugD2T0r8MPnR+8+V
I3QBhr5uIrRTLfs6LALQZJgQCLpY1rbAxbcAqIO6BWmP29GPeXq5XZZhBtGmlzbY19HR72vBSpBD
BkUWuVy9fhhFJkTTF6G1GE3bOuhZkq/zMlm2ws6vsS223abYx+SuliWEVmxexUqN42Jz+uQHnMaB
4IWXng8r8+wTceRBgH4qWcJ4I54VFbMZN3Fz0TgA4DvHXeehdgxt5Wum1riACkwOXcwfMJjA4UFp
mhWhF1HdFNBAq108OZykJq8/WYp18ExJm1s6lzSbMBigwmbsM2sROE2/dtRmXZlli1nF0B+rW3m0
LUwuEB5StWywo4GjiPYoRVm34XPmlCG9FysjY1FxmWgKPb8L2E/hUtX7beT7zmYsU3MzavmXMsD0
cGyWcICVvYGyC114dVVPdbJMkqnYZ/DA97oOiYlM4yIbrvDxdO+GsUInOhXpMm6sFR5jCYrJ0QLd
R/3a7DOu1xdQJhIFnKD6SSWv5SDnKAbDxAZCoJwfmo+nqVdOMXyMNIlWExJfLFbtg69B+koLAK60
6ffRLs9i9SDkkt/TBrZozKFa+kXv0DqPyYZe0hrr4fxxWkTHsDqq1q+pKK2DiGwINO6RHOF3vHSs
Q5uX6wRZE002sbIqEnuP6UOw1hIto/UQ3xM0s9uyqIi40vy+GjIsGK2W5uiBdq8kdr/bPo/09Nka
5uSj5V7aeKKvrIRW4ZG02LKiSWMfCuHeGb2vb3pzY3cO+1VTsg3VuFPGuXlIwqzcebr44hQe1V/L
p806z1d5Zj9d+O7PzWtOZRSV2Acpmc12omjC7puz/F87UV/V14qvdytKTcW2Tet1qLnATXvnyhpV
jsP0vNcJft7jYN91hrhAGz2zRlOFdlmbqdJQxZv7nTn0v7dWF8DRGHpgIr17zyv4Rc0YK/MJCxD4
0YBv+d6Kmsc8hrSf17m/bB9JjJpFvhdtA8AuxQDnwmOS0cTsc0P0Jb99hCjkPqzXS5LnFwbewqOF
Q7Dj7rFRgvIKM4jDdb+wfe+LRod97sGBVaNmA3ir2L9/AXJzmo/P+oxuHzkmrRnyNb6oRjQKJcdT
wHDyRfUD/WAZ07RJgvhBE1mytbRYW7pdpcPNYIa+P/iZcIV9gZ0JlQCiCv3UWfBi9DALorFGJ7wY
NFjxU0WhxrL9X+boJUsgYVguBf4NPjnlKnEyZyNK58lG9Rx334pYjy9EK78t/WYPA6S/y3xFGYbW
cTZnvaIelLFU/gpXIsOOtkVFR39S+d+aMB1ofvegEhoduIMhx8k++ybrs6evsjMbwBN4PNVyO0eE
eiT3rKxLi03mFBAHfX1d6F62LAqvOdZI2hEZTjshB0D7Zyx6XzF3p5/Vdrl/0AxIX6BivesELOcB
p21ASAWbYqSgyxaKMZJ29uDWjuG4dEZ4UkRI4tnFLn4L0ecpYtHLYz/74DVqdtVm3rgKaZ6rCHvX
LthIwvQQx6jcsJccDnpoQGVwHVnSX2x8zLxKf+7yZEuaZzqcFmK7jaHTKBA1YjfFhIv+Y7tGJRW0
cILamMimoICWONa26YLopg483IKKCPoekNtYObiZoGAnrzipLQKiMtgpPnvx4JfiOQjFQs3VTzqh
1J1Pf1PI9r3pSmM7tENL/tYIN6fwefJt6Jby3K8G09NQe2wfAeQGtosE0uGiYp5dRzhanDZzRb+q
vLjcBRkM2E47RjQ6DDEMGLusl532SOyJP7CJIVFgRVdjB9WOds5kDSEPP3q57EeVpx6H1ARXY4Zh
83GIiqWlNfyIpgpwMOKHui4RjCt6C78s5UFT82IZIRuMi6b5iI67KzDd1o0h3AyhWPZlZWzjvX4f
xHW07J34umhr7eg36VMRcaixB3pdDFbrJJtuQCiFGyXHdjJg04GmAJnBnjrUYCkOUeTq21VcQgcT
gGSx8j7oaoAtANs3oFtPX9ZtTiUxKSc26qBcV3H9ccrj9qbof5zi8cIGLjIpP2lwGbc9vmBruGPq
VeLG1yLSPMyTFWdhYHYPxKB9Up2qOLY5YUepaxfSVmeiRCpRGi5ciGDJf8wzzOngYw1d6+YiTCZ1
abUZDeSk8vZWZvOecOLSKnsV29JCGsjVb6PfJKa6nAM3vbQmyzzLbBmA+40UApMcx6AB9/Wa6LU6
TIkptBc5Psx2Hua3dEqqO3R80UorIKL//u7knloImIN6236tSNpfWo/enp4cFmbH4ezEueLNYU5t
afGIGw7Up7dV6Q37uzcRZsUwUulCyQabPG4wyuPb3SlwngodzFNj/P0jjtw6iU/Z0OXRfhYUlvAv
qhI8+KKVZy/hFWTnPZipp8M4SYG9UYMkgCns4cLnTrvAt/a9AqxvAjjtN1Z1dB1OeflobUCgXthE
3j4mxNsumTpsP9lK54xrM7OCvp1MVhIZeuao6PCzYpkJyEMvQZqCYVQEkVTFF6iLq1MspIbJfix4
mO9fi5wZr2cOWRlVssZJz9BAPps5Rhg3/phzKeC+gPZ5kbcNeghmVZcasG7YRU+v6f1BZ+YS8lhD
NggRK5llqgrsqK/nq9MYjeGFjbFoyjHBqs1KbwjxxXNsZsaG4ti9ajk/4gxAKMbL33Udl8zcxvjT
KP1jnDrLvuj/ZiedvCacOWkMpPxAvEXR/PU1ldYQi4H6xELvvwxGZl1FJrC2lF0qibtVFXnGvoj0
aBvE9rSs62Ar+h9+O2IIgl37Kij7hn0WjpVcVt9/XGeSEnAd6PM2EZ1T8JkneIZS9ao+Mw0s+TAz
j4f8vlb3mqZlJAdwJ+kpvyM5hh6mDt4NSSgIr/JTN7GUbVSgSAZUOzzt429Oi51r4Y/tShvM69Q2
MNgz1Wjh5JyDpqgH+lLqyjZPH9zGiz47Aey1uIHMFOcZgPI0242Kn1HNgjXnYvj2/n2eCa64T9Sk
nsZihgPTbFqETDWOi67BIiU+aanzw8mkz102WSiWQdsKP4CW20I9rq0ebHBiPVVlF25rf1CXqelc
+DbOPneiKjKRJ77FnByStF1rdkbPc+/c6y4ccduSq0nRoXeeIphpVaY9wV06TEHIviSmPcaN7bKI
2HvpiaOzLsR0OXHdlDa4+joYpnxXaSHZ8sJYpZbYF76rHhK9OYyVAzCCzJxTLgdHVXZFkHwGy/wN
HFm2OH0JgBxIw1l5cWGpfBtPkzmk8IZsimQLKNfX897WmjrzFAc2xGRZB8rtjyYWaHA9YFehnz+d
BUHldTiyWo/vv3C5CL9efCgZYISOQlqngjp/31AjKz+OEvJQMqXnycl5OkacxnSSyFypdgQ3k8h1
+/7I2nxoVIPSnIi+OgfpMqmw13fttzmnrtA2gUijdQ8Gf9n7GUTrLPrp+2zjp+O2mkgYqjxKxFla
7NNSuxOxZS50mRvE3BCqtjN561otv2JUB9JYTM6FCz1pdV8+I5JQdP6baGuwl0cFJbf+FwcOTeTw
lbFKYKlUOU4bTr2tnJGYvh+s7QTa5aapNRW0EiHb6bLGnm+EpqqDX98KvdzWvTMuq3S49ck+3FY4
KgtnBA7kqhHtMsE2gZmsXQqPkEzPz4l0LiJm1FWbdV4WpWZPuB6V3HUr+rdDXc/gUN0kSuoegLTU
RCkdYMcqXDVJF2xwX26V/BqoxXYAGbBRbRpA2apxatKWqIrijaaOcHBNMa4GNX4s9BIio1eprHLW
g6lVB7O13ZWjFlg9EKMnCRi2OjPWuJ84V+DXOhMyHqz4W8tVkoNn/fAH3ncThj9LWhR6zxCrLAYf
IkHIwFYeO4K0lJgYDe2+Cjke1MPwUVPI9YVV+Cvoh2A51vcWnjRh3D+T3LkZMWSACm0ByAa7dpMF
9Qao975Go7qvjOIahuansTHM66F17GvbpUpmV+RQppi1bKw7yKx98xxIbp12VRFRropCYF2Lu8nD
2Iuv6hhBVZ7M/qHrwPrSSg1HrzDva3KkO6sxVkHV3LpxIK6ReXkLtyIyLmywRmUUrUuWjCQQwW1s
hsN3kRuIPP4fc+ex3Diwbdl/6TluwJtB94AAvRHlpZogVKUqmIQ3CfP1vYC60c/EbfNmPVGIRiRF
AJnH7LOXSHy8p817T3jsZ43zFGGr6q/1RQHgYzZKSHBWEA0RaVaM1UntNWdopL9KfWI6JqpFAHQn
x76saBZbQ+8I1q7diK7q0Db2xr2oX6VXWec1rimtkpdxoue/1SARu497pWQoQev634ozva1Xvc5w
xxYaMvznZLyuf+jo3kj5S30FvpJTiPYM/AM4T2adgXJH/S4hI59yzrJN2uR/ulS+Jjb20OB9ii31
A3Ho6vBiLkPko1qDE4gTGbRYK6a5clEmRRxijYpfLoZTYRT9DgdlVsAe6zdqWupBdy8YX5dby6iy
j+VjDkBOaR8zYYvxDkHactNMGpJFkBZrGId9FSbCOaacXURk6w0pjNYBDEFtPJte3b1GVmNuy3Zm
mtqqIBmPEedcIvtTN3RXruM2M+V7Vnkue6DYyWYOb5Gpjyc5QzuImwtd1EWBzJBtGKvP5P/NUXoR
7WUyyTGrdN/y9IPRjrgYLLXq9Qu3dabkTC20mSCWENbAvq2lkaozbtYkvW2RsueKsen8NW8WWElt
7YKss3KwFMVh4KwXi89kd2HwjjF8zXidnUdWafUwUo/dljon0bDYfmJsi9WRhv9oqOEKPc47fOap
Iiw/aq1PN64AX50tIUrT9u4OdxyDNBV/O/qhkJOTOsKjMo+wmVPENlf0W8oyve2oyV/GiJqhQfWb
QM3ZCm8Ot7VWjEFbaEQoEwb+x1H/qdJZh2SsWW8RnbqoGnH+7pPfsfTOq6nIaLSPLmP2l6wWv8y8
ezCp3dwgrH8y4+QwkBE+eh4FjkS9I681gtE+a4mBz2Qqk33RTGh0mVJfo9FkqjEzp0K26btiwDSX
Z6SG+5lkGAaT1Q+QwDmLvMh41VWqcbQxMAvS7ekYWdLeRaDTbwhNS7wUj61e411oZd/RvMRq8Kg3
pV1SP9OL8+zle/QX1ZJ2G4Ws/FZpzW3lCeAirgkIvs13WdikF4ZxttjlIj6Jt1jBeTvDLj7AKQMC
mGtwIgVzSeZ4WC/z2ZmOlHKjHS/zCx5Pd+pnCfDTsQOGLfqLmkGxaMJui+qy/PvfYFvvnmOP8vTc
GeVG7cAzqJSC9+tZ008MRheDttcLCxtJUF2HUreuZSTjQzu2fqY65p7t5zMHBoNpDrwzUXnezu4h
ppj2PXRxRUzU9Ema5Ruz+ywuZf1Hj4XAkJvkaDRxbLRK/KmZjFZSVK0uQen6kBfR2Ew9NfYHLoZA
SExbwqY+GthI4PU6MKMP8YOvDUB3ns9iVzoZU9bmrBN5nIauSW4YC0WQpK4Q5K+DpkWA6HWmrPnc
qTaHxzHp5kP8YDuN+VAqCSymct419AlvTpbu2FDzsz1ih2wrPlgd5+JO5ln3EnlXrIc+WyAVKvia
Um2xhJ2y/IaF7N9baaG2d7z6+2A0Sn+wiuQ5rQ6qmKCbz/2wH/WQa8l293bVcD7R56Ul8DzoET7o
Mu9JQjJctG2Buaw1K+hhJ3DvkcIpNAoy699J7YlLs3p+WEl5dPFhQGue7/Sknnfh0MxHszazfVOm
uEr35Qyji+ygFqK8m/RblcSI9rK0QmoxUe7n6thesHf/Qd3GL4sqeR4Sj7UlzWGJM3PuqjWtcKsD
mztTd8unzDsn7tuMLZBIrewUCyKuORWtj9SaUlV06vpxq48mpsZpreGZEp/SSXPvVZaXlh/DeN1G
scrwQDhMV6P4kHOT7JWJpTUaaNPMdX4v2xDz9WUdXzoPxzIiUSjj/jgxPBqM89Rv24Weg6cDbG9A
mxqYElTRB1mX1mFNbmtNXCIzHYJJmV06QWjLlamaL0ao3jWNizqzwrvpZXizorZarnMsLxBlbTKT
BXcNVuukvKpy0aDmHCZl7K5NI9ugQFq2TYv5UZ2x02XKhHJcJ56jsNeOkY4J+8C1NZlx+wxpN+Vq
puVbtLjjvcp53Bpp1b/MDIT6feTh9uRUFdazePMmUWUGdsP+qUzkRxZl57GrtB0JlL7rHev3uvZH
TSJ8rZm15wjMQZF+0qGrut48zcs+USbMQUhN/FmvoDaMg3CiSsZR4FOl5/UVTLahQZ1/ZlYmtxaw
gmeS+bPXqr/UVqnwTS30S6xZ+b3HbG4JB5pa07jg1PikKJLtT7HOVpjyWd142yxtnYTIVQADeNDY
gEeFq3qpgKyt//VzDA7J1JhTBI2ubtmWKBlacSxV7T1sO5pUS+lZStBQmPP6MisVrtqcgVUOeWVt
yRYsitV4+8qICf8VgURJ0drFKh+BVRaXWo4yduGbyobJggAF/2DF8Z2lIJqVdrylMuPP5bfdqA70
DuyS8VH5OS8QrThciNAj5fTcbotdOCcXWorioKVuvFlPgojkjPanxiTxWoPnOzpYVRfum7S/d3na
BeDKqAWPk3LTjeZmzU8N6fTfrrJuUu0APDBt+nZMt7UjvaAbhsNaiV+DiUmMgHJbQ/pLLMJeQWPP
nY/rE+ZUh2dDLCbSkulkkPJ/XzWq0rexN52/xzPGQ/9MGHprYonFLen/EqIiimPTkHOn3dY4jJIM
7SNz3sE0w+9ICSq7C5Tl61/3NGgk8F3kfJxLuctzc9xxeIojQy5iY5vTuXGw03ephqyHtk3bo2rj
U2Fy4gez2yk4BIy4O2OR0NodXsnkPEEem19j1u8xKGpvohUvXoFVFH6OEY0Gw/BJAPITSFLYZnRz
y6k8spfPQWxNmP+b/6yjL19lKMZjatJo8eiotsiLfDN2lTengQtS1t8Z7qBBN44g0ZirQWwxv01l
XJ+jid0YbUucsGmvVXtJ8O8rlfVh4t54jCQIl9oj6+sbk7q9a/5IW+epnaW6S+zxa/0ToVuHScwd
sKOlGc0UAdXGBHGRFbcHQ5H5aY26yBjnTVfh104E/NPVAaJ0VQSrQxfFXYqZVJKEc31Fze3yc+FE
mDiwooSTUDYMp4q9bmNCUsUpUK3caLB+os+1HhYXL5FjepwHwh61mMajFtPmmKK2eOzSMBiVN09P
4psZG+chlv01MdL7iHvVrdEeSFzENa1aEhl8Ut2l6LL2E8bBhGtBNSZQhzjz11OxnrPI16H5ehYe
e4Or4MReiGs7iMMIAuMW471Bq6Hey0rH7Tktl4ghDFCj/TBHLz8BDqVFR2MsHTvs/Wp98TUuJWGm
1+MYgBmIO0XvQ50+U36xjiYmsv8M85Q+Gg4iDjmVnMsqwIl7zafI3D6oryEJXIi72Wm2arknuuk3
jsgIFVNmLMPQJOBolr2uzo5FK59kJcubNNsPuw7VJUV6yusxfu4qPJtyz9qHah8UbAm3NfWeQ5By
TkIbu9EU2x/MNvcLwKOROw4nKwwv6x5EUqEGRYYisq7tTYV941GJYcWtXdpKm5uzEjeHqZAfVefi
I13rkDlCtd0ng6AFVFZE3kvgLuHL782wqwlAdTozwJHaael7S9sKagBzdPG7HQ2SbpfrL+VIlQjG
WxYoTivvTkewa40AnCa5Wz+8MljxkT7UeqoIbMfJobtNRU/xsL4dLVQqmxPW/rS6sK+ainOFo7Of
tvpddrQ2l9izKnFhMkKz3I021Q5kDz9Hy5IvUeVBLfO2MVjB+xxbIlhujW3kXOsav1dd0bcatha7
NU5Ep1v545jYZ8sWpxrc5llCUkJVoyIU0dzNyGLsY3sIBGEpebhxD0WEYf9N3hVh0KUKng/GoLzl
A/+CnjYBrBixE716JzzPToOjWCdgRddQEeVNCOMmPac6EQNIra5ODYDGMgNwMyTRsc/l4nyMpF2q
vyb1B1zwercuqOvWXhGT+t0Mem7RprmwYpLFgEprH9cmqyz7x4rzK5pcZ78uDJFVKhtLV4S/5tot
teJrknnHNSFP7fZj8FKkFJrcrk9f96SoIf7KoShtjVBE20bh1KUj+7SWPams/HNBaucce/fpF8kV
UNnlFHHJprh09hUZs91Sl1Qy3EhqPbus3xth6172KPXXt+LqaknZW7HTZIpRmct8Qgt4Rc/si5ra
3nkow/iQA9UTrHzB0MYuveEK4klr2Ns10y0lHzQ2+s9WtZ4ozmm39VswEv13rxLQMNRqb4TKUJud
k1yoXAm0MfXPsqs/KC3CEXLGS161DlA2rd4sdguoYooqgH94Skr4Hv0UudcipulcRE8RaasPKYZO
J3HmzETdvREs1aALMRYzDT8xSRGX9fDa1hlRw4yFYGshfDCrv8WyaZErJjrFQ/FqNu3r5KBMskoQ
lRsdo0nLLb1DSEDc6EXmk2xEe1J0qp6lpuwQgzLvUDOc4ghpbVNNGSEnTPeUosYmGfvkUIk+2Wjm
MEHJYr1XZUpnFP8S9CLpSzo1D7MZJ+dCal9zM4mHrMOXSXWnL0N2GllUZN+KBl5kilVSrrA2DTJJ
gxzg4UtYfWU2FRocEbQLshSaClpunOYRomaCT71GKLXLrPqphD9zcAGH7+qhHbZmoeztkBSDdML5
FJO6Aa7ZbO0RYVGtx9Uhx37atdX01IVoJIQ1f+gJWbOLZ9FBUTkSqkFoq4NKOJG/fdZ4uD1GY7aH
8PieLEompl0SFlecEEk3D0k+Jv4a6hBKdrm5I3Wt/8YQpWIMlxT2JqpwgqK/oZ6NN5ham18EYOWR
gzGf+qG/KSPWIRQRW2xzd6rX5UHUdtEjbAlsTArHvqpqWx0YRcBJmDrFSfWowzfGqcp7EJyTtq9l
dOUcFzekltrVdpAmoV98AT5XvaQY8xlZPT6ZU2XcVa0OyiiCzxaEanEuHalSAUumV4FUo2nwbWxF
/NS2zk8mGjEXrBKq9/VLLNruNpSuD7Azu7RcxRXjGkT6+jYGyDM0bnLN4ow0LH2x1ZKLP040P9Kh
vg4ODVg3aX1Vm/6kWvKg1HjjzToSqF5/B4E2o1u4loZxyu0GxVhUhHiyLDDbIqJqCyvC0OS09yLI
Ckr+i+uq3DgIu+j+bwdPibluEkqfiQfioxfu1mxSspSZcHzSk4s2/LQNPqXSjSW525Tt+2n4bfFf
cli8mzrnv/SksP3IhFRYjibbdOEAkirK+FxUSnRO69baV+r8NidyuRzCVxzKcr2Jj1nmvFYkkTiW
wuxsvDjaMHHlANJjITWrQ+9GhxQ6Z2tp5n22G5dwwFBfuiJ+tDWsHvtjTOzPSs3GtElBI5kmBZAM
EuwuzuHf6Dro7oZOskWugwEibK7Y9sZtmhz1RhrbNG3Idku7QFNn0DOMwTza2P9tKIT0vicBZUV9
c6xbIz6rR/iMVDdr8GBRk5cXlEkfJUfMd0TtQg8hy2Ti98MNa5VSRPLipd2800fpcaSy62D6tRnh
pBVDraOPSPsmfG4UyM+A59sINNBYmd+pqrxMkeKcUq9wT/HyY7056O7gl4qj+OPE+Thjx2XMufqE
LmarutJ4WG+lPcVK0R2SpA2vjSHPk3u1XL5UtcF4EVOZkJRGfgxxT2bvwK+ycwzWG6Vi0exQWDRU
njsb/hcjaAEteMBBhg76K2G/G8JNL9qXPA3BdVRn1wDRWYxsuV3Nn1viJ0gao2kfG3ZJZr20TdyV
/b7LaAKbdu8PgxdvMsOQW6F2PaXO+ZTj6hDIpjriUPZGbPatqD/GPGt2ZkfNwGpgQjYLMa8jmEzs
Id+pc7ozW5g4TihehwRooZtlLuyR8exaM3gQiky+JqiYW+mTMzQmAkranb2nLtngk1QjAlwHsldh
VrfMAGomikI8YLSpMpzJyDaWWDYmR2PY6U8ajPtNq7bmIS0n0oUBIqRijvGl5ywUluwCNTLuoF0B
Mgm0JVNXHzObJlw/3gyRKGe1KV4SZ+w2qZ1lYG2+B5kmWwPpcS3CZNc16rdMo/fKNN4NFhoBA4UN
M/VTYy595sxYpkE8+2I4FsZU+KqZovO0J4pvUgVZBuHY6cUOFXFzNHMBi3NU3fPspq+emlfXhLhv
9IzAqWlSEN9tolk1t+Rq6KhIGLIU5dP8NTDzshEmMmmnYqHHGYEZ+TAeL6aZXF17P6iDzQApflhO
VhP4zs9jGN3nsI1x0MEttj6Bfp2u6L/fGEQJ0fe7oJ5YAuuo0LatSctGcT8S/ke/K11Cj8qhMSa8
Dc44L12taMh9mEjztF+ek9m7wch4Dbf8rSt1GSDqh5fj6sfc8M5Nnb6lbdUGWVu+6Wb0HaaMG0Qa
TQ50htMD8n+FGSXl1jGbt28WXitugOPyic7j2OHCacJpw/v2YbBd2qZhCH8uPkT0iq9lrP1y459I
SsVlms92LOI77VS4LxpjQKFHjSBS+9PJntLmbM/DeTbm5gG38M/e7J2jhTMKde9wUw3uA5OOLQXG
Sh6sGbqnJk0cnZSfXtiH17qR78qL2eA8PQgNw9+efqlwxzbIscELaN+VD57aXqO5VffuBHPGKWgj
eV/jhCy8LH9bOOIc+oSKN6QqUkJIuhRpg6HvDORWlo95BP2NegEr562vzEdoaN0PlUkxvITrlywn
haxTtdkYWO4lfcW5UBXzcSgQe+fj5CsJEwU2BLLJs25lFcJEI0h4tE388BvgEP7sFf1WerA000Iz
7n1i2We1Gx7i5RaUE+NuEqGcO4uQkFx3aD4Z9jw5xL2wJ8OWXJ3tXQdAxj7VI+914KXntbZjxiz2
tOpVqti1Dp2gr5fKzm8nHgv7emDPBaCp1uEfOGPWpsE3zov7V0rUx05BSSystggyqZtvjYo7ZmiP
ym7KauWxAlDCZW2c2GwfnaHNDkMeGwiz6/hFtm0boEO69vbvyiTpq1Jp37U5c+6uPjTXIXL3611C
ReTt6HbjM4FvgAqIObIK3NrJSs7MTKLfvyv5qN1Hvki4UZW+01ZcF3TiykbbbPSswQZiuotXRfZz
Fe2ULFMOaYuFrIlKcbEBblk18/45l4CY7ND1DmLAW1ZBYLRlkKL3Q37FtC9GYxcoZIxXs4RwShXo
RzplYl+F722o1Vu7D9HDKBMnq/pmz/qXgVDsmjZ8K0WTtOcshySMRKQ8GlWb3Hq1w/68Ml/Zp+XJ
gbSddfZ8mRnz7/lPOFzUPsHL2VD6shCeYasfxtJ4F64+n+uda3b6af0BMzU+ojmE9Js0O6t1+g08
7vbqOIO990r5odoDnSrgsUC7/v6eIv/d5lMDTAxp58Xr63bD5Gq3tQmTzzZw9E0LLTboKioHmT6e
GRIEQD14xI0iCrqa80gMWCVDhvCanvUfVtOmFFELdZq3lrIIkpbiUxR2MOSq+qiDgjqaF1Mic2au
vaLNldlHSQ3Ok677nD8kM8XExFBN3zPFVe2YEjbGRD8k2VOhqEBG7T2DWVLJXxXmWoo0eTRykGGe
XR+7oXnSHmLdPsdJQbWAzjg5XPE4Ne67bEYRhFH8UfdDEdRpDkBc2FkAWtPsKWp7xJmlxOw0Fi+O
pwAMC39MaRhRmnJ9fdDTbX8WXgTNK4OaOPfiwRUW2oFo3qZ6F/tm7g47SUEZELVxq03UI6adk/LN
wIm6vACWPbIaTXkcL21FeFHE0IW9ROm5/mQDqvMot1ODonXjtel21I0HOwX/EBr1xfVSZz/1qAKF
jkBInbh6qB7asfmJZb626xTEnsXiXOx1fDordAnEmYnaeMOIBmdUvsN6/vQQ79koiLZFv4hIEaoW
bTztPBfPW+qJyabIqfzhpfOjN+LoRNfj2VPlPTWM/hD2xsXJ83DD/FrIFHf/lY7QE62ZfcxO2wfy
V4q/urONbDSSteX+pND2aqoVlSMBRgS7pCPNST2AsGY9q2N2jx2Goet2N1ip85bUnAfyiWJkiHQg
fIEeAQiyxBK8M7sfzmiP2Ol236boLnba/VIzYOc9bUNH6RufjsE7Rp4/1C58YqwMMA/c+wYiGqL8
wOktvJQbRj1SEPeugDBeZhWqVk3QJ2z8qmWbUIpqQ+OMXn4nUhx2e+bFoJsuv3gJsaGrEugS0d/d
Yeh8RU+OM1MUpmLOiH7dBp6aZeGfI0G4YWdG0a9t381m+GoppPilNz2VKabAjC/uMs/yU4e8LS4P
ehR9dkyIBa5wX8skwWGje8rK+LEsxEdeWV1AmvsbM6xveGsofx4NpWD2ePaU19KpzvMc015zbMop
atDjlZ0IDxNetaBg57pw3dOTwcfBVBXrKe/DLLLP1hbUWEzxkKB5nocuPWsepLYpL4Oui6Vf5spP
VUvx4LCdSzqIHxNqLEQrtGH43rwi+VRy8R5b2ZNHEIeQA+CYnXhYwzKGtW+LEnKnt4AIdeekhFQF
W9rum8YdkAFX07eLocIsNnEm7mXoPeeO/K5T+7vOIYCYHet4lKOTTENGBBE5EtKw/MHLq/VpeEIe
bB5Ua5nymZkk8QsH21A5TN0RIcPwRN6j3eNKxczUXdi8phrtx46wYXTy4Wl9Spzqv9BySqZ1uCss
MUWvveS8vvp6F6J5udVGt9zO61vgv3zJMUK8ro96Zc5Gq2k//r6DVQxZUPaeuft7u487H/hydf/7
6p4wjnVGDfrfXh53LiJpRQyH9T6NTOupdYM0ie3jCAwRL38u7EyjeND3d50y0ji237WB07FljAdX
shDBB2hZiH8B8PuZh82+dKvvKPCKhtqKK357c7XRIoYA3Ww+4LVyNgvovyhXuuFDd9SfiCD3ALUb
uovD55xEj8UAu1Vg41zaHPUwpLbWKOl73SmX2qCCm2k6eviEYhYD2uhnB0y5yj9Cqd/z2FICBcdD
X87ZgxMjvwG/cagcxv7pef/A8lfZskA6AxxBHZT32b251CEnd05umBXcndEab4XutZuaqFXTtas2
dnEQdU9hqo+bSU47ZvFmvou39gaLL+LAO99mfreV0iN1gowujRA8fInW0QzP6Gpw/QTa7QgiMYl2
wIo5k6gn0Bs2aCX2GlV3U5bUoqKDrYw/5rTp98mzMaFIAQ3kd1mJ4qRxsGGd4zrINZrJ7bkGUbTp
q1Myy/faETpzt/bdopEbTJI50UKtNpnu7OIS1aYd26wxadZsqln9k9kRONEG5eVGaVFHxHHN8FZp
ZIuW84IrA25h2c8yBvkXCTIlLKFpyIfmXnFTLh1XHml54NtgFdHGWoSIKsprgyBxoxf6bzVHDdAg
f/ObPn/GSDOmH2szycJ4FfKNSN1gzbsxjeRKjH8YTO8O1ik/lE25FxwIGg7dJ2yvngYaGLMyusPg
NjdNjurG1fRToedBUbj+HAKdT9qKtdboKInmk0WVIjvhSTA9WoY4WjWt2IiwRnT9V0hCULUoWKgL
0mHQ+rs1J+y0gKCnedC3wkyYAVNnpkYUZizKPFu2NdIsWf5EDJcG1uikW/yXLzjQKvuqjthrjY7v
MVJ+SBn9TJVa2cZduswEkY6rI7asZQf70yPjEVH+xCa0VZTeRUeUdADlrfAUCYo/qfeIuyyw5YKj
jeL8FJX5CAK3FluveGBjd5+zDkq4dAj+mI7x6ZlJYnj9SZGCXTiFIzHS2LN6dV+oM1rGbHyx7Xn2
6xDzNPCrgkZNCswWZ6GRsQhpPY5K+RFWzFl0F8JedVNmtgNFuXvFZg5ApfRlnf9SFTlvo0TbwyR9
qIBA+ZmiBG1jlUGVpL4MKTgwBjn4mIw9DqmIdxRYA4ZWUCvOLwolw7SyCVN6oOF45xFOUNGP+wkj
DC2OdhjZo+HJEAha+jZLlL1XTCdDndUNKRmoUQqKICI2oo8ZJBk5c9kzmNtm6DEddZWghZJXNppb
PcbwOc+hk/dp9DAPY/0o4/EzlA2siLq7Dl4Ogdju0K0M0ONNb97mSQcdo6Z9Ny/qjdihymZM5pHR
nHOlKqwcFbDbona6nxW2UuJjBp67jXrvj+dd2nqxY9Z5uqnwYKPAPZtxg2jG6Nt0gqayjlSpEf9Z
TksCs3TPk/BNYbSfY6EcvYWspDcwL5U+Iw01KdxlaCIyBL+qYbFFqmq3QbdO+0RhAA5lCbYl92TK
vlyPpYXpIuw9OF8mRyEdLyGF+Clx/cE0jCbI1Zy5kCT7qGt6xAwPIiMoHtF7kzrn7Lm6Nb7Kpj8w
VvNHN4CHyJysoRmoTiCr0Nwgb/JPcLBvmqH8ZlJLtyL49Gr9G2DnJB7NKA2f1JzaYJmrj9gTfGkp
8N7IaYYgdDpCn8EKfak3h4p5fHJPxwecyyWhdphAmhSzRdxulMaBJZDPlLsj5efYnieLVq2Vd8On
DXI0G4OZKNRVlBN9Xjhvc/oDc6PfjKYxDp16LIlZc44wLLpZkXcbVbMAN84tyXseGdAljiVmxOGn
9ftZh6wy7lliEXRSM9kmivid9vLm9l13HHoEPeFs49hi5i9lWdqbSC0xxyRUnKz8qJeDd9QzFyOV
HtY2kp6t09CJodoZHfplfcwS/ZwmCaRu/daBsC9nC5htohs0t6wn25BfTKSabLbjYzf3Qdsmd3y1
543uFd6uEW850ltSMk1j5ItyVMs8LYkWu5EWZoeUxHHDFUYVKYkpK+fDOYvogAAnZrBDb5+KjFGv
lG1gyrrXxEBrn4fDnXkxyPPRvshJDSloRBtP8LoWuf4mj+dPIN5XUVdfA4FKMVY06TSNa1oJPxVk
P9rSfFamXV7+SekcDqxyvmpH70asUMarqR8Ozw0thDH1KAgw/LYTxvRCkLztE5XRqqoBqSV17aBo
7DBo2Ktt2Sm0rPNsPJvMc2+MPnDbOHx2Iww0O2PZNuZxYkarC5+jyZn3yyBz4Cw3kd2Je6q6e5Xq
5aataUyNyylUqJk8G72b0W7UAW5r3rtmRO3z+gNTj+86VKKLPqvNc9qPxiFO+E7XB3WnbZ+bLApo
Adv39RlxqwBylwUtxOU1IqWRd9MNg/XWvNxlhzQomQVTDut9WdKC1i30aLO+2npfZw1kFVJc//7V
6Nl720J1u95cf+jaa6Sq2dM/n8DsFs54S4PVzoPWLEr8Q+2vjkLJi4c8AlVG48JcnJ0XYJcf+tTk
v5YnlENbv2itlh8iBAT/9ydoZv7vXsHLvS+5vIWuLNDgf/EWKHhMda7+1ROwpf/7GdYP+S9e4T8+
4d8+ZF9Mw7YbAdmwvFQPsT2+AzioSa7i/pKhS0I6qjdvbisBW6BPp1HAoxwbJAu2KbZyrpo3WS2y
VjcNd+ujrhflARdyfCwGi2DVHTJafdkxNpsi3vT9zZTJlGxsl+qIPbV/Sq3Y6WTPitPpv8uYl5pR
gm8QrGGVTIeOUhP2RYKiC0XRQzTl/bc2pK9WatdfwrDo55V292EX6JUAT2uvvWVZ9Efd+LlCnhPk
pqLeazNMd0jHuttocWrakqEzQ10og5mUr12sRWfZU4bIFEe+aqhOLwWDaZv1UQ/F9JUtkfHW5clU
ZatbbZifXpPI1yac5YPVqI/rLdVJjfuYAObIO/oHjdods9Icb5gTjDfh0PhBO8FkoGlneCUsd64/
KqZm87z/1EgO3lhS4yL+tJzKO+Y2OuxaNPWnPS5NjaFs7tSYzTu9/e/1fv5ZJWDubj6Wy9P0d1zO
4k+VuPDY1Q2GA5lX/f1jbZqb+1gShPa5kwZjHCCh9J74r4dtr2oDSJ0RO9wwpLzgLcK5Qn8Vcjrr
KE3aagyUuUN43BaSt0s+wFllz3MdNkHqoNZa0pAQc3OiOshYksVxsob8nP5udTUBdR7LlwLSlW5h
CFFlZXZCILPFNBwRNJpeTxWHopymp9FBKZtagW7XFd8ckicUcAVXY/ke6QZRQzhkW2zPfQ23RARQ
EVj6pvqco/DvhOd/ye7pX3s0/XuLpv/x/2b29L/zjfr/0e6Jqav/g91TFzP5k3z9B4Mo/uKffk/O
P5YRFXT4loaDDmNT/8vvSf8Hc10urtZY0yOJXvwOCvQB8X//b5r5D3r9Cy1OA9ejmSaOAv/0ezL+
YWLjiA8CVvzMIxiG+V/xe7IYPvlPE0cmOeLSOsISV4WbZ/4nq6SxYRbARCdKqJshcHNf6ya+WwkV
owYXg82UVMkuA1+sy7o7WnZ6M91mvNey+RA9LL/UHpDcjnQPS8u5IUBJ/aSIXi3r2xh18Uvr3MNC
aflTm5QctZgUJTb/9Gy4KFhPSNKQbIzeqzp01BFt2nGKEPFjlBkke3pH01PLu12RjdrLLD1x1Cqb
fv0stJdkrJUrriXv662uMuTNoxMaYdMDPN772btpswlzqH85ciknfGVypPdz2ce7uZvmG1nz5/8k
7DyaYke2NfqLFCGv1LR8FWVxB5gogAPyUsqbX39XVkfcjhdvcCd0FxTmQCmVufda38aOEC/ZTOuw
dpi4OIgfl1S4l34os5Nmst211UMagf3RyowG7dx5v3+y36WUMMqGKS/qGXVKBY85DcGGybYPFT5M
BSaFMr7Pzcw7jCbnPRZvNlpD4V8xLm56Zi8Rg5mZkeerwdLGk54Z68Aw20vZd97J8XMoGdN4HMvK
ePTi4k8fB78Fs4O3ogyHJ92W40ZrKFa2dbaCwCL9osvzQ1+2vyZfdz041bjMm/opK1omw7Zh/Jtr
NPLY5XdPbtW1tKIL6lSaNV7KuN3V6v158VPFdfj4z5N83VhBihgbLy0PXiCHs5+aGwf8jLKlfwlq
119wOrOUd/BjzQbb2NC3gfv59tLRlkk2W9tsSMQ5zuxjXwcfPjwdc2XG+JIJjrCtwa7NjdEHDC1Z
UMzT15aggGgNOy+yxkMu6XH2lrpjOaehR45qPO43JHxwsOzbtanlj6XI4h1NM3h2qX0jU0eHQZ/2
TAIs5pL+UXzOsyl+YErgWz3PDU3yQmcczEjQAhBugdewbAfdogXUY6Xo316YttQIoqegYkprT11v
nOODP4sLp+QMso02LN2E3A4/utI7ZSmgVPEjmIWzsJJX22uyh9pXeIdJFNRo+kemdFSbebYveVBp
W+6Xp6Id5S7tzdsYdxxG3fjRQfwivSRe5Jn2maRst6VR/A2niIYQ0RSMH53S6WprFCV6hjGCNqd5
ekojBsAG7TWN25H5a2BynV8ZkOfRn9zu37jSDZo109qigBtrQFpu1HabxqnzRQSovhAuJcTBLReB
R4PRzKjBEh4rYLnyJWl869YDI5yHhG7soP2atGMqsN5gNi9kgl+L2dcPZfPrQtawCDTPpZu9AMo9
jWF5sBm+4+lVtc5zfV7F7E0Q+cCCvavZ90wnyFe+aIHFQcMYV6XOhk8wAozeLH45CuUbw60PSTJt
rVzTOO+0hzDnr+9Z2lPdXCjSHUahNmGyOqQj7lJVSUxYS+ydOH0uBYfS2ochsgNrQzAF3ZLmI83L
dyiIBMjKFM/qM2mwP7hFtguMYpfQ83c5Tw0+lTbzJ6Rhm3bcrS1wGs17TSWdgG/PETvD+ZatJ5Z6
MBgbDry8CEB1KtaZtej9Jx+0hWEtEDLzqtEs+hIiK5aSfCrqPfoLVuRby2mQkgf9rBBsukrEMqPO
RYasRj6TyWatMT7CHjS+rItLXjstRCWAiyH1C9jCNfK9PVhBvCmcnPnKIG6115NMoR8pg+rgD+DJ
CVyrF2MDc5n6azcE/ioTJDQ9PNFP7RZtDDbhBeGCpNFL3YePHRMxBn+4Tpl3Ytv7F5YHBIRQtr6n
Q0s/rhY/1Ww/mbASU9o+GEVFS9f/CvWT23bbkAClMKP2AWYA6TOI77yKH+sifmm96cnUQDfG4LtX
Q0EJO8pRftVrDzmY79wyMih2xuvANPEs/GrG+csN/WsPx0qfwP+KNWpCbUBLj+GyMvs1c5yzpm+2
AcHtM93tDS7LpnDDB+iTk/Qi0pHkXhfIdXZ/qEvP3RahzYhU3f2InF85O8+JLbqnaRwI1NuXOSQA
2XccPpuC1lPEAZQMpk1ThcHFlOppT7zU1mDeFHQQBKCMBnrLwiSYNZtbej7Th2QoNxe8HH/E8DIO
Gudurj+fqUgYRR9F02GxlFqyTsi7W/WEIkc5U0VVgSrwwMUyL13GDmtsEkzzzu5nDM+W2uZAw5g8
maBdta5VPGR2LQ8SbhBG6aFD8yCMBec66opdISO+OAETFHvx4JLMosXupuPRG1mVA9KgCQFfEkPu
bN0keJMzQU7lUK3Zd/KjzUnABZys6bnNOzwSWtJFjmeciENjNNUqoA3OTN/qLRE+HVvuUSAmHedr
fmN9G/8JpaSZEsXmYztUJj5AQ9Wi+saRF48yeqRii4UfYLGx8V9CE3MvtFMdLJLBzu547srvSpTg
heOZvmgFCTK1CBxCAmLq8qAxGmrdppXJr2IdBJ2+TIqh2VPQ2cNBOcvBhb1DkmoQeqW27lrgn6QZ
6LwbbM+DrCw4HLVwTTIJzkVZnGVQx2szyaulL0W6boa45ifrGSDXzdnar9l0hE5kMCGKPnmc//Xz
oX2QDKOVIp52VTzmi9b0Xwb8oqbMyFbRUu4HLhPSqke30eZz0bn1Q5Rm2zQoWOeY8D1bb6mISEdU
zyfSeUEWwcy3SswFVlHH2ltvQZO6oJyZl8kIu3y2DiKQ+gr7rwToBEHQWuHunMCrVy5hMQ7DNd5G
u8n3OgN806ZCXqWe9kdKI2YgZ+TtawZUPBSzlvBTzn+ZthGdM+r9LwS3/zHpUZ8l3fgjdkWzMHvv
2RK2e7btWb6UFbcFQYQX3AwPRTDccumdfZfy9eDG34ZTiZs7pR5WBsnMtlkydANoCyZO3uZO5JQM
WdomQoSpdudnLhrtmjWGdo2c8MfloHlgTUmvfHccHu+Sa1O4bYdMW5BmRijb/Z0uEh354b29HcHG
LtJeW7YZnJmq0V0wHI7ERXJFxCWFOQ8q4zKYzsbJtOZ4f2SXrANjOh39sTpLWbrrqqVjmOQcj0Tm
hQ+uenP/v/sbWUwhz08RxL2e6SPApyySZvTQRRpvEkaR3R86jeDKnWzjVuezRu60eor66P15/z4s
NIaY0jb8v593/3itPuffZ/7zFf99fP8/RsVZtPGIovr3S/z7bbos5cXAhjPsdHGBtCLkTgTJDeqL
GQZh0T62ZUCp2DCsp7Y27aXMzeSFfWi5rHtveM3E6NKpd8O3XkVHulEyvvc+iRcMhU4+yzL6kKlp
fhW9dsuzsP0LQPbA6PrkdxzHTRYHXrhwm4y2YWfEC5keew9SYsHBebCckv+hjdrZNi6wrpfrgQCH
39C19gRyBH9j37jEplZ8U+v+E/ap/hmb1W8c+GymUm7N8ZwNb4OmRr6a0GTqZbKM+Ke+sJudl7o2
ZM8SU2VFtKH7KCdGHORONt5ELyoiPLTyOkrk+TyJk0tBbMjGZdTOqRirAYo5844VuWA7l4L3Qy/b
fA+14BzsnmuLHoG7zyaLHmaaBjsbhujYeCQHpsWcoXCo6YKxX555dQwbkNXuIprQBZVz9WsAw6ck
Yv8WOCw4uhnkT0NH2yNCZ3/uLHBBdqfayxC6qrsjuz8Ds9sWcRv4b3Fi0TBDb/0IUyLMRyf+4o79
nPmjxW7DPnm83H90p9j50s5oSFH1dKFg44XZfhE/4iYLavT3X7+r/amamvZKj26ZpQ6xVuXobkVj
Tz9ZWpw4aYpvxlE9C78pvtrA+CqMQP9g05cRB1TG71gu46Ip++mPWRLO341N8gpbDvNTxtZzKggF
CnWreooGwIxAT6LHNPTJBetgWYsG4DNMnfEy6ewwpyptzhohjtshMQkCcLJw17c9erHZeDtvGrMH
z23tPRky+cFPBvMw9wGZnb5hPowEMu+S2LOO3FiZzNKzIyEkw9l4Q6udDbeLaSmKjBHfPumDQ9He
tHJi0nzumY+lG2QrB6H1mcufcdwU616IiczI5h+914g1amFAOby5NidDa4gFFaAmRIdhHKYYIm7Y
rG5JUcPmhs7fxskPRuL2v40aIRqC4S66aSbnJaL4lpGVfv+9x+m+p0dPXc4Ti9gcIgL5g2yjd035
62v+gQ7J+LeLJHt9Kei5Ze84+MWnY9AgU7lj71xFYAeEU7yJsHSAjR3jNeq5s2qFUbxYXcFKIAfv
yVEQoR3L8bGK8Y6MrijpbkCgNk4UXg1pZJuq6lnCu4wR8XZinnjFmFuLHMBj3noDVL8zPsx51O7h
XKaDUQzVwatLfc8eUz44MR0ZnZDn4zB0Ykv7qj0lY5ds50Dj3BfW9cZqPfMyNKHBsh74VyinkFrV
nD/GdtgytJ6tv2YRHgGcLZ4JMqs5k1TVq97PArfLsf/ood3TcCnkezSyIZ4Bqz/aukHALPuvOs+e
gqxL/uZ1e2Rn5f4kjRoJ5ML/9T2AjUjbmEX5MSUTJFkQ7jk7E/NIK8DaSDNp2XKIi2I7+FUVB2+c
8h8z0mm4BMN36mkvIb2dz9EgQmmo5QcvatKEc7bOT5HjbtxhzDfIs8kjLJq5mbUqWnVl7++GgZpd
1vvxtbRXcUeNvKvoWLL9tUjyuJnzIG7c5NgsUaxZ3x/2egVFVjdfDfwPQCTZJGYATJ3qVEYCswEF
SEgQoCfo3kB/2xMi8sFL7XdyPL/HlqJ+Pk3IBgmBaTLTjkFuzUfBWNJeNy/YWTjePUEcLQDHrfSK
rRF4EVf8+ObY1PxpXNPIqDihOukJfsa5NOmXTjDCraWVu088g9y1qopv0UQVcSKbBcm3YWtlV2tm
5uVrE6b6mgY/nEapauvVGeiI+eJkmxFG2tN/46TFItkeiUB9COkYb4co+AkcjSaMXtzo7dM4yeOL
VoblbYqASX1KJ5uGzZerb+yYH1343JC1kW7hUOQkJ9vpj+NXuzGug2M31ufAzYojw8G16/2NV4MT
xYM57FrRTQCtyWtlEO2CzNeuMs6n7BjslWak8S4uWvZghiEfIZkWhl19xu7c7GGb8MDh1o4jM3f5
7jYGdmncQvVG1MwIsXXrzKRud58G9beWlztSTP1TMg8sPu54Gnv34lVddXQge2/OhLYuRXCOBlM/
602wDPt62MgWh1tw2F7EBnGvksoHkVIzBI3vnqt8qG6pRwoiiB5/hXXMVXczyPW7OcFAuovDH+D+
EG9NXiq2o97cZ+shAaS+PzcqwWGLqRt27LN2dOmbregGlnlPb26VwH4bySHZjL0kA7EE2vAAjG9a
qJEaUyGVeszpXrJXvnVicKFn1K+kZi960O3x72QSK2F71aoe0hqxVV0ErT4wM8FNl40l0+WQVOMW
dDO96VZcE1FL2oGRZdlN46BN/J44GWYIrz9x+u13I/NmbwXka+0GcjnbFX968wnMCsK+nW1oA2Hf
7m/chr9i0hKsWMu10UfWlSHtxc2wiJkdNCoY94ew9lhHo/Xi+Ylcz+o35nTuZUSEPwp2Gxs9SNk0
DNmxINpn4Q7MIzaNIlryjOQWWVZyK+qxYh0aP8DO07Xz38vXdP10oTEsWTNTj1lQZn8lijs4DcJf
kUQybQq1GuD+iBtx68+BJopDveMSZpqwNf4hD+7UYEnT1xDEw4milNs8pJqVZv2NQ0B/AyMSe9OD
ncr0FeVJLteaNfIwBmyq7VMNytMSM3BNKnivypHuuSz6Xda7n6QT1G8RVlo5Kn6xTM9l5IbgTTds
Pcl/h3Wcxwm4U+seM1amhecOJ8fJio3LHWvfjNSyGNsVvzVU0BZtGMyvkfTgz7qcYqY1R0dNaAY5
JV703KU0v6Fi22h80/JYntsO2qNhhOBrQwsPFcGPXqzcPwy2R1pq5YknfjH5KnCK+TpODat0+OAk
zYb9CuWStP4czJjMF/wcfu1Wf2jDOlhVfcB9lAKTe2U0lfUUpAScRkTc76KexWgy+2MgtCduqWTo
TP2wHx0zPESd/e4BaCW1nC84D/mKm1xs2tofIzevpgVwN+JvHbT+WnVj+oSGZBBagNjMCYG9pJkc
5rTiZtBOqyojHyXqgn3j6+TRUzY7RwGhEvyO1cuDw4wRRSsC5YiETA2TEAZ6K3HyWQw4clOn/aYk
GG4t6AeZGdS6ccrW0ay356mR5qr1kfOmjP0xuVcN1llhn1z15v5/hR5zmks5YXch05on4dfr0jFo
uhbRp8yRjSTr1Sky8i3x58ku71LjtfXAUESWTw/JWCa4EBUdaac3Sb6wwW2l3xIJS1nUN3Awc/G3
qWyP2oGNvWu8wDjv7BaMiD3tTzqyQXStluN4NPZbcxhWc5Y+WTrCgoG/GEjnMQ7T3zEzVDJNtdBH
frb7u6NpTnbajA7Qh4H9qKnnSyv6Q2cx3/o5vzt/AEbQImZlteJGLmq7HIVJEW/ODyMbTmEf84Tw
Drdow3N46LwxxfRt4scwblVQXaX9iUeLw0ZMfvpYVLt6LD7S2fqbGl5NRncnyQ4vqoeuxQmee0ue
WaQAzmM/2KeDBcsHL/t4f9OSJlOXZoIBkAARK71Bo7hJ6KjdbfKgxHrtJCOFYtMkNLDaSokmU9vx
R0TU+FKrZXtxM0nJSHGx00yeQx9cwqreTww+2/YNzJtNsmyJWbua3LMZNKzfE74jONHZ4oV465Q3
OGtwgDaIYBjCU7nTjqSb2M30be2PK8HLcM8UZ2M1YagwvNdLrgkVvAXREfm7psf+KmRA5i7zvvM6
DZ8HnZ3qwIzXJQm/1GU4tFgeQctTAp5ZDzM2teyTHa/BapsFI42amjoSsQAhzI1WLd3Rmo4mtcYW
ALjjtNNXASFFrBeLIXbaB9YobW20dnfps+iry8wHXqvFe5oEKmKw+LWSQDtgyrQnjp7tMowdmhIU
Czlb8OsPrFMXzMsAeW3XaVVxKKOrjhe0BNT8GwXOZztZr4naBjXgEX3nWCdZcTk5nFM1R57HvEFv
KuaZGgtS88Sfdh3mDPWk6L/w9Tw4kUyE1Zs3gCYwXRQ3kxU8WLwReImzmJfYC+EqMe2dI5yHpEnC
fZCE1zj/ihM32hqiGchBo+XUTdRa+7b4sPrslbnZbKEqAmBNgG6IOn2h+5CBQL9resoU5Ez2+rTW
IckRxFnhqJnmTgkLi499HSm+Ws3Rn43sUtm+uERa/4HPDQoZxDf+VisR5sE32bsERbWW4MgQjUyo
d/a9KQV7xD3Cj7WoJJvhkcDTXTWXm6S2OJ3X5Z800DWq0lGz4TDJeOc8YLiCLGmDp8lKlDp/MjpG
rHrfTNBslrGqshlhtLVL0POhcmM6WD0ZIC2tu2hq20Ol+gs2uV95Mrfbepw2FvgfO8b3XisZ6qiV
CGOxipuW/jIOXEFBrN3OPQajSzl9idltZXm151ZULWS96Vq0nNGVR7IDmjVYDWlX+c4z6PCNdn6p
Widd9p7GJMe4p23gzw4qUQRESDxnFCV/idxMlrklmSKcH4ay0oHoPbnuyiOOwKoIB5ZFDe5XUgJe
5ob/Mm06QwC+5FCMg1+8dH2uQnzJrEaIW3LyJFwgG09mWgWbUA6rtvnleCEOdfObk+J61r3ZuFR+
SchTGD76Qy52cQSdYfdHaXByTyvizbxuZavmez28jkNGUbGLcMwFthyTG6ibnepMvPlOTLQOqkuU
0wTxvMl4IDICGxRJbekOU/lQjrSTmJW5c0ZWLdBub3yIkzzirm8umr6bDr4RpHuJnT6RL0Uqms55
ybQ7xJmhOzgs6oxd7w/a3HjHvHRX5Du4D6JqTHgiBqR743jmL83dGCzvMqk3eTvuHTmgp7fThWm5
cs1uF2E2lAUxdfm7RwWUFw4zoXD4j7YmyacwiusUtgIpLcS8LVAj43ZPRjg3+DAjC6DDJ7ZKXCdX
7+sbaeEMxrG1Lc7Iq9lodA25w6eFDFYTQZxcMeHG8aW8YvtssomEtY7S8VLCuNn+SbraTbPIriyc
b0tP5mcvyE8gJw6zgyZ3U7r9eKwjfceLFf4MAnkrp5nXg6GPcNll8JCbW5Zcc1NM0l2Rk3IGud9a
MyCb2uzYHSJ0SqLtMqkDanux/2TOCd3mrKJ3J98Hz64Os0EFIre8bINdgzk1YmhFyJcPfmhqVBLF
bsynpzKdumuauT/uTPUmIeJ1TpNHuxh+HTPnaZHpLQtqGWubHeDCpHu3cH1SfsoAYW/2Lmgav7J3
/7AfTd6pHr87ZGjSBSJ4IKnted82/cj+NefQ2rnFQUa8kmaPYGiOOsbCqouUe1XjbxMhhketgnpz
i8plG6+QS6PgUM5ixY2FhI1ibxr+sK+S8LOomSXJmZZaD5hczyaAl5J36r0sPme6ClWk17ei8VIe
XFOuPJLP9GbYplrJiJ3WiDYV6YRLLvdkNSkexlRkDB1vAJscWqZT3IyhCBqCLaN36w8n/OrdV4xN
r2ibWj1k2PlfW5E4kWJy7p98f3+hiB1XsTuMjIne0w8y8P1XeD+Eev8IYTqe72/yEiwoaJPxrCsi
KFNs0L8f0BU5JBVDNAETGYoqopbfv5BMdGsUcXR/xL7vHTtdnvs7l6QIpUCxSveHpeKXeJFEx1wx
TZQ1KTjfOSf1ZFuxT56ioCbFQ4UzZFStGKniTkspbspXBBX/YJK4FFXlKb7KUqRVppgrUn2qTxMM
K1I8Vg2Yld4RLQNYy7tjW0m5l3eQC617HQrYLovVnXbvRlPUlwf+5dxBsL47x3c0TACJpar3TJKC
oC0JQeYrlkwq5gx8goE2EtJsUMxZougzS3Fo94/qik3zFaXmKF4NBYMBIophu380BmsrFN+GmVst
e8W8RdRutqaC9ToF3UXwe90doouqN02hfbTpxNZSLN7/fIKjqDw1Ase6o4D//yuQNlI9BwB+/32C
acP+/fszsJj98zP89wn3n+F/PuH+QxINVPz7Q7aKV2wUuRgrhlEfoRlNRUpGOoSjZbzcH9zfeA4U
pK54yPtDRzGSHbDk/RFZs0TNKZIyV0zl/X2g0trOU8Slrr7iP58FjhkpLvP+yFCsZqyoTf42NfgF
JGcD0nn/avdnAKmWS1rO1u7+jFrRoMxJ/nv/4P3NDDJaKHaUhS5b1L3oHlqX5C0YEIpAijZNwU6J
MkoRPiFRhWJSI0Wn4nEHT5YiVjvFrrJHDp6YUhg82d3KUXxrFYqBJEivXVo5Yx9nEDNqGJ2xK0lZ
VpOv6rXvgb4Nw7OnWdrGSKg7amn1XPntkwFia0bYTn3wOuREPfVUVzv7J82daYNIzpifW9uLd2Mc
So4b4N5hQvPPzj81sN4CvLcNPQbMNSHiF1ci1LPslr3Dnl8NptS66+Sh/JI09dIH6DWKIJ5AiRvF
FOchdLFUnHEBcOwo8jhVDPKsaGShuOQWkHhSpHKnmGUVHAyz/GopmlmEgBYtgHMH6FwDPMfEMHIs
7j8rUGgaNTDRio7uwKRj7jIp2PTIO/u7Z9JBVAvFVgsg66aDtrYUd20pAnsGxUbBWUSKzZaK0i7A
tbUZbnvsILghZNo9VzJMffqjK8qb1LmaY/62V/w3JxMge2BPodhwr56JWZeDcW4peB9ImcBm5pGX
i+pBTOxNPBomVit/Qi1NPnorXmeBqR00sVJT1BzOfopUHxWzPjT8nbWvSO0Ma+gGujW8hOaCahEk
y7GpI2K2iHfPShMkpuYvq+sgWYqUjxQzbyp6fgSjjxRPbwDWO4qwn9NbV24KsHs20pAs2cYZ4l99
Tl8Dp3yX8TpXtH4z7AdF71OTRi8H6GdzuMvH/sVBjoT+pO1ABbFWDoBUNkBBUdwEXFjYTItaFZNp
7TjTMGyHmyVcLNhIq9wCX1kGaMOfKdpBq/wDBlBpi47EYmUmNLVJkytjsoGoJ9IQmEdY+GqgATkr
kqTv1ez6e4qZYPqW96qndGcxXxoCBU3+5Q6/enNFMPY3l820aJAnHGVR4MHZoKSYFQH3L0QLNigE
Qr5nqVjQNum+ZtWbzryEiE0kjVjZGkJ5G60yOIDZV4VyOhzkjkJZHq3yPYgBMzZQdidNuSADUoh+
t0PQRCjy0qctG4/YKXotGGvLyNK5jpRfYiOaQBsgo3W4J2hpvITyaGeEw7tXsnsIEFVyhJVBmSth
uGaUO6WiytPWLQfGNc2TYBGWZAxEKi6jNkLaiN2GrcxzhBwjkWTGuy0jXLotOYlfkUWTqY7RdPRy
BaJD2cMe+LVXJMfO28aXwB1G8i1rQFX8HDHXL2AtJI04WN4O6cQjJs+Uv7VJ6tyIhdGht+DuV4Ny
f9xeRxfCIIZCHp9LZQi5qEJZFm1NMUmqXlQxEP8fkS36hV4GS88ACJODzsGDsvyT9M+4wum6LEIu
rFwcAmUqGcpZIof0ZrN/sEBpDpaG1Ya6xlTx3lhjBj+Srsj6GMh6QQAKN2z+UXGLIYWmp61r4X92
vfgoLBkuWdGYLRkbSD8oVq5yrch3I8hKZF/TSHPHK7R0WzgOFibdiybx5K7qOaKNiCWtycsIHYIg
ANyuSllejAmDiaFm1lUPWT2S41Il+6SZpls/4biajbPqbWRbKlEBscppviZsj/NUtqJrdmiUa5aG
7Jt19LMKDS1WPlpuVe+pSTxOmRAI0nM6G5HXaiQ2B5nNQ2qj9c6ZV3luWoF2USv3rUGCa5QNZygv
zkKQs5UpF41mzr3DXBDHiUWnfLoWsa4ewm6h6da2U85dlGLfSbU+dtkX1pK36hD0GI9F6UM5e2GL
vYdQo1y+HKmvQu6jwAYspny/WJl/OQpgiQpIcBL/XI6hhGS4VzZw5jZBHOyJK1MeoQ/cgFYYK79w
vJuGBMQuPGqYtrIQScmTU7f1kBODcOcoV5ElFgFJ+Yu9Mhld5TQOym7UlOdoKuMxmY4pAqTWxnIz
oERGyo2sspR5XtE1E/Zf1wl+9WPfcadDqHRhMPN5Utmqj85cRivTNE41DiYTohocMLRMEhmu1Cfi
s0+Z1z9Ts0HfVCJnNkFn6Rh4GJ6VUj25s4gdSwTrb3YJO3TQQomhGYZok9W/VjguC5dbaoxDmhvI
pLXlk2qAX9rgmWpKOJUu6mmmHNQBGVXHSs3H4T12c5Z4fFUGL3+xySR4bO9gsxpYrZXSW008V+Z1
LJiy8kNeplhGlGHk3wIrNsjlV5B9T3dZtkebdfFnSYPFNsKotbJ63XdX9M4EvgjWfVLybW/Yzh4/
fSxNjZI5hjBl/35Xd168JDaDyFzXII/fVGEofuj1jwy9l1fWtuV0l4UV/kzkBFjrP4/1dP6QGmWd
+5PN2aCiKsTxny81mma5rs26X98/ev92UwXHEaYpbUu++mgN/QNNh+9B/Sj3d/kDSamUC8PtP9/B
0MHfxty43p/iSThnKFGd3CT10zYesj6h0/bu/tWt2JhuJnqpEqvJNWioISNbhwAlEykqyxoPu8DH
loH/FONn42gsmNrVyekv2V/o20rkDjUuz9DyDj5d6kWrdO9Sid+eUsBJkaF9F4bOsvWKx7BI/5D6
+R66dbEcddei00mOTvqRYJYbSjGXuOadks5n7HOI6JRUSoT0BDM9oJx6aXHVHZx1evhvsXLYRbcK
3D0dEPJ5lOSeKN29x3sHjW2VBq8rIV56kjwQFHlbyfIO1rywNqRI/LXgpAuJVF/q+ZssIU+S9lFi
3fvY992EQ2/h448klPU1+cY2YVqzb2wk5r7E4GcGG7glTn/bYNUY1NLYfWH890r9b1QIgKPiAHRy
AUIr3vsqKCAiMaDJhhFJzvY5ZXXLScUKqP/xVNCAr6vIARU+UJFC4NE8iEglCMFpqejxe7MaUjcC
gnOECjHwPfqFTQzmNW/KuAQol+KRYvyHSf6BABHAxA7WzYi1SbX12+7qowjrvww0oGFQ1B9zoDT7
QlAdJmGhU1ELPsVndNdhMt1XNyNGSsd8nJNrM3v2E7NMzVXTmZzv8UDKMa62HZkOkmwHzWGbyGd5
BPXKdZSQxNiG6ZemkfbT+PVnXAzBFu4woHRnHNN7gARJEqYTPgUFTde6MD6SzOGqU7ETgSCAolRR
FDaZFATDYgermIqA8qZGboVU+RUqyIKBcBaLK+EWjgK5ShV4AQbSLJ2IZq1HGgYMYc+rY6LrRFAG
dQr2WQkiIRkanmpGZY5xqfMiWavqaBRCQnokb3TclinkEAw7kmunwjmIuyYWe+gy/BqiO4gcGB4c
FedR0WFYNiQmzq7sV+FkDBtLlxEs7QhKqxP3OcUXXszYRzjFK+w5FR0SswbFzIpaJcOHUOEiKSkj
HYnOYL3Fs20RukrsV2xkKzdLKI/XTKrK9eBPUjdkRGvOH5cUEypCOr2eKFu3kfPgnJxWPjqN3Jsq
/gR66Eaxklik9KUwt42EmWSkZXoPxx2zk9742bEzm0/0hOqqDcOms5ziFIRkFnppcw36ST6yg0kc
N74K3qu5SX3FYVMB4ExeqMtNT6T8xXOK/AnII+PF326zyR+XnW0TiBdWN4+CkJ5mFwK9uBb5LpHX
7bSh/BEu8XfTMNvqLp0+C1Z5Ms/0mpkIi+rJLJL5IZxRGjho+G6sLb0QutBKePkZzBjpQ+YnFAI3
wZ/EU89QCR30OUwlffm8WWccTfZ2fUtbAofGqXAofPqvpFx9JzL5TkqzfHAE6kczGBmpN9gYId7I
1TZ6f+m7JB/3SeQvU9q65K+K6sQddV826Vs5FwgBobbJHUqR8dTfCA2EV3ayZ9oeZBQKDYVQ67iJ
uJ6/JU3LxueubPIBTkaavST1VO9iZjblzSmIhX9rrSK4JWIsHmor+NQ4wm1D6RkrzaSJwUpIMwjK
cdEkIE2Za1i7MhifukKQUxY4S9YgS9Wsp1WaGqQK9jq396yCyg0rGjGhuJQIAdsS+IkjQVCe8/Sz
7shCqgZSnKUTmFdjcj6dNotpfRTdTg75B2OBlg2JwJs2S0aK8Um88WrG4gRDXp9TFoiyZ52pbcYY
DUXWPMdZwVrGfcedCNoM2Hgugc5m/hDSJUaTAM2G3B5NY97P4LzSP6UwkKTvKsjz8M8bXKON0TU3
j7LRklk25cqpa32Vj2Sg870Q0Ox6P/gqQKkywl0+9fHS9TmJJhb9NnfiFOoU0zKlMg2PPMXLKrQX
Tk2M/DgS1lrGKccwp+LGVj76MQ0tAO2RouVZjzNCiaHrOTnGPU0D8R/2zmS3cWztsq/y4x8XL0ge
toM7kahesmzZsh2eEBFueNiThz2fvhYjC7hVgxrUvICEEZnpcCORh1+z99ojjw7hlPd58YT3PDNW
ptvRzjoel1Oig4BJMzY06aFtjXRT+6RiuJJPRev0QxlMB2Kjoxt6Zr/Sf5rt2FuTeZktSmDq0iQF
nzReQCzmWB/LK3Lj4lYbSJzNiOZmMP1jp+ryMswezVZPNs7k9BG7I8JeuppoFl1ZCuWsf5njBBgs
yXhr0c8ncxTOmkwOzhA73XVmOmOmSIAIuxIM5LfInQE8nnqLc9fe4Pl4a2NxmaPhmPkGK8QFnAOl
BDxUOF79xr3XnEBk8Gr++4hdCV92hAik6QnS6ZEG1dJ/00f9NNS6vu7CEPIUSebHMaeco2Hjuo1L
iBhwELBDMcmO9LeI8fKqDi3gr375sSwunkaKFrCp2K6MtHrwQtRXjj16m74QqJ+y6dr0fvNSO+IU
Vr96tCtvZcYOgD2yYrE5gJgCZIp006PAUJoKJPk5m4nA2HXi+z0P//Ir7Be7smVf09kHnvkiNAWJ
wMpZp6poY5HysU2nfnwPB9DJsZpfaWad8wwLkF1W3gj33qQFfFQf+kc8xI+xKLQ1SFXO/pJ2nF6w
IRWVnoQYH23sqHtTbeOl0yXMOFaAzcVbpSKK6zTS1qgd6cQzZwhYJ70SkmNeiyRjCWrkr8bQoily
nT/R2AKsSuiYKyYOIGPxeMzlO+GXjPzG+jJKbt7R03Uk5qRuJj3CH7SFlsaaz0+jreH35AzWrk5/
6QKxwLGzG5rhkxHFY5gaI/RE30B1Hib7um2+c1zma7uuw520WXOZtrOcGuFxiO5Jn42bRoT8VtFy
ERfGRLPmyl0uwmsv9J9mSDGbi7nZOV76RRLmuJbV9NZE3EFHD1MPXWaN8dvt3tx0EtsmJ4zDHOFz
8KAfg7SAMVDOyQsZLzF1mXHW84QhkBXuvLjTjiJVkl7TanatkbHhHjj4Q4Q+axLq67NF6EIOgfi1
gDC37RqimZqcDqZtfwZTBsK2jU0x4s0BjQla3fLv1tZi5Pg2U1gems7Ft5InV7Ou9kobWFDDkBsF
M3GtmuQrMkRGkKH9h0+k7keulY+6tpKhZQFbtbepy+a5QXenBnCeMWMuT2j1TusATpBcF145x8Kr
T/13dMnNbt38qjMLWRsjDy18YxgDwhAP7KDnN521kxxn/Thk2YEq4y57pTPGkv0qLox16Ks/zjg/
+S3jIvthKuqnWRIL4KU65mqlbrW3uBs17ZRrc3VpbZZULshbuwOuasoypFbltpS55SKV1x55Q79b
k7e4JE06kgxv6g6KBa4RsSLGaTfPWh9A6/UoJMvzXLsugQ9vUrOjpxDcckkXklKS2YILPW8xEvON
Auj31XYSiMtmA+Soq7RHo+N2zmYEgtnyi/Q1Pi0a/Mgvz0n41I5dvjfycA4KUKM8Qn/yvPjslKvu
yhp/psF0LkIHKR+nJ0HCxLtfsrvRMohUqrceE1nfp6m8zaPnrhWFnT9W1j61pLnx5qSFZNu+1KZv
rNzWdl76wnj28vGfbiW3lzTHdGq2ThYlb1JlDx6ZVMhZHzXehVUzTvKSjga/HiZmLtr4KOryF+Jz
+zEz5IMirBLA2dz+oohdp3n/1HT2/JgJxk3siJxNZGglsF5pnkOK+FUyDA9eFb9a6KCvorHmVzP3
Vo0uoZynvvmsV/FP1nn2R+kVP6g34mMOoWXLsOCkIv0h0n3nfe1MExHCLZxxv98JGJAn+roAw1D+
pJusq0j5WhFfzhZ8qUs70T6KqPqxnOqi8onytPLqQ8+aybcQwhC5RkEqh/fGqC/ljAS6BdR6AIJF
akhDLGBSssABko/ICt+DR0RzhlWdt3Wyd4UDujsjDxERXRRvMQtdR2QJCAbHm25lLJD+5hy0rc4M
qFXlXi9bpBOOJ6kUR5Ttg+Gv7Co6iljr16nS9kLVGsNyP9khj6VNNJOveCZmLNG8R39pTnqd3I40
HUGaJHl/isHMBb2OAzMa9aNvhjejV9Op1Vsehcal7xhXm7Z7zLwsIYfH7bZ6jSIjV7MBw2JibdFo
3SmB/B2RXLovf3W8fDveWvrmpo+PzVC8We6A7lp4QT93dSD8aYv6rH+I80HbGbVBrPZSGM9eHu0g
xujw/pDUElMbbzg+4DXXfNc8Ug9WZLTnKOTJnrYSCmo+PM+26M82F/gtr9DQ2g5IoTK/MCFqNrEc
5sDC9QKkgKTv9taIPDtbbVidMTVUZ9efoStq1EgwmEiO+PshAk1GXd645TJnqzd1nWHrKLPin/+P
BLPZzlP2FlZIJQcWgGtzQUS6RjufRIIFaYzJb5YUA+jrXOtEv+vuHMQOx75mLmghNQ90DzKqWVhe
UGLi4as4KujNPDr3zZyu80hwlIy9IrSCTguiZ+gDvKppYJiBUkUjrD5ZWlZtYDnBS+rLbqMUYzRu
Avs4JY4ZwPBhgNV1/RGFbX/8+2VE2jbBpEZ3Ba2mZrfr7uYJ+2DEPTKq3oF2RGuR25bPnZ00N2Ke
9ujzf8Fr0iAOT2h8m1XZ1Rd77Itf04yjrb5QUOenWspfSSFeeNACvPWNBX1tE7vFE21dpfmhsT69
2Jx2U1W8JLnxgedy18RghoxY/xRhbZE4zhuhTqSvlyejjD/GUHsoYPTkvZ2tLVHnjJR5h/XR2YyA
/6LO2nRi+uFqbam67WJNPoaTv9K+7Luan9AtPyOHX8RoffDp3VPK+49jc4DXqxXHsPSZw2F3seIQ
2U+Yngdh/UylFq5juUSoiWJfYoxIY/VU2N1BMzAiUpGvuzz7BP7AHl6GG3RJDUM5idkGj0tbgmJC
xsjbIW/MCWD8+iXjq/zJ5Ie21Q1hwEslXqrYw10LMnrlxzakKe8PhuKnojSZX+TMH/2ixd1X1zwz
kJ1P/Y6q59O3fOR/kAGZLGWAkRaXqDszoK6N57Ab4IiGxmrS9Ks1FX8qO8YrnTM2ItM2AgHPZDt6
LJV6GEXc7hJFZLurt4B0xLUpUe72yO1IklnFCjOioy90ysQyiFxvnrI+OmKZdel/vIfEeeoy6Nhp
w8xK2OxQ6oSb3DNwwbQfeC04iczyW8WolJbMPYf3d9kemYv+o0u2QzTuK2yUGw3hEhTCasX0pAyE
ejUJge3ddDug214ljXNblEVrFP/pDqntyQsLJggkO7Q6cSK1NbwiON0Zvvk6UextLP9KDky9T7v4
XrBXQJ12lWn80tQdyYRJelFT9aR3LPRKgYhR8IMVbsalbnbPETl/q9qay1WfW4S48VIUmRQbBNHv
GrWxh6AisZChWJCTZ3NXR9oTvumt6zYHCCl3z/XtDRA5+Kah84hsKT7KGkCQFqVBXjCYr8p7ak3n
JtHaC3NxYzcavwG9v2h6vy9L9zOyKLXSLt3Zdk3wU+5+lnoyLGz2gwjNOgDlwtpU6Ps0G35nCYUe
5zAFmPcQpRm6l25F7YCenWsUehYiYcvicNbiZzKHz3PfbWoTuFcUM5/nzaCon9l4sa0qi+EQN7wV
nEaln7PLGCGv8mtUQ/88UQJRYXAQhgUxa1CZX0PccqkmrPWEEk51zPtne7zFbvvsYIT2zOyutOKS
DfYNQrmzPOXAnQH5FpmkBbWpvkay4LKKG8O0UKt3/aIINWGJ+YdYR/rNsbEtG+99sEmEgfPdrYVJ
oAxin2ck2kfPcN7qwUJlL/EfdKdO5znoN+FWttqrNjGocTKM1LV+cCYmyCp/TBxAmpZOepnb3Fla
rtHZv2aEvYPAJzJ88lOD7YA94aFRfwzmedqIgN2nOWWbgj5SfJLMCTG17iumigP5KYjWfFa7q0aq
9NSHzkOVNdsQw7DWPXQpoVr03WCRNTdnZTw/J2SP4uWqNvHAPoiItLVmoOfsugHRTostRS0sZ4OU
GkzwlFOVjrGpYeenfZvI+JsxJDtiBLiAEFMvENQNWrjBRU0D7iYPPXm0oY+FLxwBWTTJVo7RfZ67
+IRke5069K7uSKPMsLxcV8avPMGJZKPwxl3cvtjeuRPDSekOtg3toe+prmMwcWnCkltzHhRZQg1p
UZ3ncqRFxiPZKwYCIyr7EuL9srKV9fSHGchwTfNabNkKGBvTyvbxpOUXYrd2vum+8bw/DIxmfbbM
K73mHTbumFp/Edd8EOBt1iHJciSUcySGzZ44PdGjc7XgF640zf1sYYOv7fEJCJxklV/svaT+8UP5
ZerFzg6B2/kRO6AoDKrZf6l14+orGw5I80LOzuOgaa+dQrGOQiMgF2h+n5TOSI26nlsl++IJj0Ke
QZZ5hj++F0V7gONg73Wl4bdDd+l6lwhhGJfoBdcza5gJh07oiUvoV4cu1i5Zmdwjmf0JreaEgvi1
870j+SpcMg45OJj2fTYBazbOWzAxNavZBLtY1h2NeDx0rbkyLexKjoGPP8K1F5fYJbxxyRDDyz/g
YV0oXibXegxxUDrpTaRAcHmVEZXFGnWZanAYkTSBFPeprRlpxOGFVunDr2jHSSi76lN8iyckG1Cf
L7M5raWZfgDL+JNr6r2F2FA54h0cBc4qcVa9uuBfZEbaZVddQ/5mVyawSo+JJRIhMmEFqHr93qNh
Ksgwwrr20BRQRZfg0CTZh6o/K7KgrWWpIvt9IbQ9yVuPvtl85O0HLrd9K9XdrqNbbDrfhP2+Tr5c
sPEczRz2N9dFgDsIZvqhN73ZbLqQqI1WSHAgP8doRF/aVPykhvZq18RrQVsyJi3Z9SG5DOFmKDB+
l8+1Ta/tWRe07x9e1p7SjG2KTWAsRAEm9lejgxlHHpbkDY2kxuCnOJpWzEbJtGgv4NWKCfLWQkvS
C7b5Tllfa2d8zOfPMkrAftTGK2hZsi1IFiR7/twWfOoyQetV/ALS/TGFERMIix9qSs0cwDvGer9c
91Z+jxjArycV+lCmEMgOiwySK3QaJAupMMha/7LcxlFinN1wOAEO38IBp0RLvsDiH6ZuUe3W3AxR
YgeMuAObKl2X1luEyh5SzLZtGBLxXLkIaTD0MPFy6OH81oIEwa8GlpwOa1Xpv5K+OSXG3zjCS1Ha
xSrW45uju8GMDCQsuU7nJLq5UUDmFYtB+Ye5eLLB4vTTx5dcYz2sUvKGulz7pSsTciQ2J8h3wFR9
Y9/xBIacgheh8psyGMpHOQlWdO1tmu1XRMBfveyO0NB4EbXxaeSSGxvA4iYgoai4cZ4NgWtLjDKR
+ytyhx2OHLFmaFkEk6E9OXKEImp9G373UQwFGhKAorgKGBWkHdkDIrB0ogJZeDfc1lLigjFb+dB1
+Y9PGmytAAFSsq2RZZ6J8VnHY2yh5DY/Mlf8bvjVGNhWOwSSq2YiyZLHCcl2PZyvbjcjFmet0K/w
MrEN76FQjim1VwpCgYcchoSZzJOabJUSj/+SjduTopinRRBp6GRmWDY7mNPE3RnWGqEN8x58LFnH
5Z0tzh9/7w4tGqoJBWNkQG2dg75vsq0/F2j9Eby63x5PIfIVnWNVcljTPVvbO47q4qIt5aiffpVp
xRIws+F5PE6MYBM7X2OFeChz8B5IDuMtI8NAi5AKclyYyLQUj9ytQ/AW1n4kUAOaQAZu57ntPwQg
g6VWMhpAwJOBMkh1sIS5Hzrb+yFcEwxmzvLer1nLJyVCEfRFG1uE47lPU31dOdHOIcEUiYD/Ds3d
zbwV9tSvVqs+SsTEXLR7UgYAOFja+zQjdHFG7n/beBvj9AHtxlcEUH1jmrhIC26UCaMnRPqKuezE
xFL8zkMXXDLp07MCNmCZNUox9lPrvNI33ujBcP0aWosBpU0QwJjxGHj00uZnJpcAmUvEbscPBrwf
Q2sw4haY5kHy1EkMNyLH7qZj/sonYC0tzudg1MqXsWfbbnpUEAP5VuHEdQZM7tSb3kebVcAw/CCU
hH9I49n0ox+miWxKi2vs5z+lktDvogdMdlgLGaTXiNJ2kzVH66giL5crfsh1+6jj/NabaD6WHCfr
rsEAZ0/F8GSZ5hy4VmmQiJ2mAYnc06YKM1ZhKEysQd9UcRV4ve8cyhrqm9Uvwbl1fLKzEtd2ra49
mexjx9XHXASyKm60pr9qMLtWvT+/t0hH6YYyhoceO6HpPSwH0jKSa6L770BHjzMsXIT4BIqL6icJ
7StjPXUIaUIYjG0Hqd+zjiV2+uqZ7k0yBeVJNj9243QaYmvTFv5vC5JJF42nKKbiJmfzateYgcwY
7VMZ3SdlLiuycy7PE3nIAbOj88TBkDXjo5wruL1DgFHurYv6oCrRFg9ERsU/ykheO7CGmyxldkpo
+2r2f3hMb0XMyVCLCkBeYmjQw5Lf7NT/AB3hwtT0U86iveonl21qdWBrfel8jfUFMsO0Dfchi3xl
eRu9VcYpgxK8CiumtyjrGPlrjtqWIfb9wgPjN4I1cC0tGF3ckKWZ+xuFVyuwCag305DBdjx6B8j2
OLWZLok4OXeO8y0tpoaeAYH/xuSu/iltPM/zdOkHAtU8V+d3J1vQy90LpSoKLNdftRZMi7z4MnQT
dgb+EcZeU6/zlJLMWyLzRUvi5giXOttUZgFvx2PvEZGCFPQSoE7ePA/9wNbPBtRgdcaz4ReBaxxm
h0wG9ojvBD1Azh+AS8yxxLNcH1FSvmb1uTfybdqmsKRICNih7UyDPuZ8hxqyKq2lbXTCjfSxuKuk
f7Y7/UOwAFwzA/GrE6DCgkgJys92Onrtbyejuyv98RH1YrXLGAAyQMy2A9+OtrClj4Zj5CE8o4Um
P6uQrzq+Z0CQI5otk5BE+y4Up7JHh7ROTHKW0/I9cthNDEzS2I7a59ZwDnQyFa20dRuGZuZ7U2US
7fHpmyBF/NR9qta8MN6hXEbSsToP87wzLKa1GHB+i858cVJxJcucQIvKfXJHJrsO6JsoL5lqht3W
rOpt2QMeRXZyIDK03dlW8UfEuNcr79NAzyd8jF9k/YFwn9AsNhj790URQ1zTBHBYX18vTBM9IugD
SJOOw8YZdoMroDCx2yVeBRgzCfQRNGojsSAeKJ9QZ3YssfoQWEqcej61BBIarr0c8xRPo95+j0iU
Z7f4Um11cAwZtHkpH/rKfqS7umh+v6261t90UU045nyOlBEYA2cYi/eDSeqOFnouxA4Xaeh7aKdX
aVE+itcidt7n2Jh3fRQ1u9qjhbP+zM4inlsyU7uKTrt9XrLbC+a76zCfP1wzO5i64VGBxM2v1KbM
FX7WIpFy4o3XFOmOFxQZlq5+RRr55LmThph1+Vw3ig7TmJgvXpM6Z2TFy/JOOO814P1C4/mts/MO
Z80O8qj+lcXHeHCjDb/Ge9bX1kMly4dm6ojdHi2W9kMnjo7g7wI6lCc70j8SpPEgr0gsH0Yy6fXS
8s8eypADF+lNkhEqFb9Y25nxk1c6X74Ha6mwtnV+LwrtJqOFq6mgAGehu6zLVyBIjqNo32avAnVS
63srsqDppRXeYF/uYAZwbo4me99K2afajWFiWYtQos+fW5NoMdlUIrBVulfJY+GZ0HQ1JKMhUb/g
1FcEMz44sSLSIMZxR8Ew2OOw06bQ2GR5RPwRurQIVrVRRGVAqq/ZqAmYLu1wVYrnWXfQ8hZuva5b
z912unNz/OymEnkasnaPrqLYWon1B/lTE8hEYxQycIwjM2MOqrlPomFYbi2XUHn1qrDB+o8/SCOx
y8qNYoNz6NY7JjtiVASQoEj/NOOGyi/9wEia8zyMeSZZL2bDwWNGZPF5bf+ezrdCKgRrNvGv9jOg
lCc95hPYWoYkAPkbKuVLXOnOfgBQ5YRwUp3xD8PyPJCjfnWiS94wnugpDTKKdJco661g3Gg0Sbnx
u54eVfTWulVA3sOIHfj8rJwSmEhCYcjhlxs800mjndsCeV5yb43i066dg098PYxwf9iQt+VntOZp
ca1zeXOp5E4yvIXkdu/NKtqbubqKzHkde5QW8Wi4OPA4kppyr7V8DRbVfVBHjBZ14m577mI1WMHY
aBzgczMtvjS2+lDZWk81AQ7KexwZ5toWSB0cA8R59Cscq3CriuzDzwYSymS0ditaMF2vj7EO2ZBp
TLfe5xFtK6E6ATbNfD0ir21aZjYziWRtkYpDk3bID9jSbJQlDiTOc1zm4inBLIshHkSwrAeuj1Tc
WxCMq9QgMNlKkgdUbebRyPV3JOjOJmZjOq27FgekinM8RE7+nttg4JGnMTku6oB4BuiMIgQdwcl4
7DWnJvgO7RDahSHgiBLHqdUKiqOK9Ubim8Bfpnmjd4l4HvwG3w7iVs38gAB+Aa0zR2gT7t0g5I/j
Rr/pitJ3FtgWmPwnPPWnMJGfU1V9gDMpEKTgItTbLNs7BhMIck3JXUOh0aPPdqALYZXVvomVzkiF
rG9I8TOOS7Dtw8DNhXblPZFltJZwIu46NFcsiN86dcATI3PoEjG0gWx6VLn/Pqvuh4ErhlTNJceq
7Gjg2FRNRI9DBCUeZ51Jsz3+/eDQxvnZKRvfoY3Vp5Lzw8pRPy7iCpaBabXBakRAGPCBoOHGBflF
DWiI5jhpHR/qqD3+/df/fAAY+6WwbGz+85/05dP+fi5L4H3TmDrOg8JGADvYp79/QhGb7qVJ05IX
KTiQIZIb9oefjH2JJtTbJqeYdqdjVLfzEYLSfCwG9cZ7k2z//ls8A7IBmkKpOQIpSMwnf8IhI9gx
bT2IyuQn2uGl66eDlvThnlEsk5LYeozDjEVATHJqGPdf0jwN7ci97vhHkQGCcLunzG5uY9tHGEOJ
oGepve+t7h1dLiSYbyrEcN+aYbqNLYcXHIweqHxanNL5rZV33KaCRpbCFv9d+MYaBsFbXRKvxuw4
UAnCODoS27X9w0hdxAHSE4Uq6ddilWwjQaK2ioSFvPui5717B3a6SdA+fMSaxZ9wmB+KzuvedLwj
PGsQHCAayNS+sAxn0+QwRVVfMERzqwct8bXnhoHNeVrUwmGeyo+ERzJT5mF69AqSnKcEn4dmY7Hy
1SQ/SGBI1y4yPMeBYIC1e1PxxQ4WQ1mGpu7Bd0cCZpEI11H2DdMP+mNav5quBmipYbpeW9i70pAJ
X2mId6uW08Es+q/SxgesIpaJWa2yTWeOG7fTS/KsAMmGke48DBZj1y4ezI8wQ4UXJVH3aHMXPKRD
g2RfA+sBH6PejUvTnDpeRnaN1l/yiafk37+mCfnlFgKJ1VR5K9uZyg3aM+Of/9k61XsvS/wxvgP7
K4bP6VQmCZRzBzfgN/MjhJgZ6FSgUDtX4nVoZkmFjOazTzN9K4mf8QUECY6HdmvJjmBAs3nOqnPq
szbAEW+Bi+2viTnKN2ewKEnT1FoVBC+T4EG6QumGVzv3Irw8AxR18JqxghXXAucghYJ5W8QjZhzj
gSGA/e024tpxSyA3YfbinnuUJicnhiNjDfScOkkrkhG5bEoJLFHfZFQNSKeWMSrmwpCtp5tU/env
n/7zwSy7O36PamtXtguFvT/rtn2UpAkkgziRc8N1zGt6Fkq7qiQjXRM9BoZBIiZcIdWmmJAeWt53
HkYqAELP+cJaZraWZY4ZxignOSViF9QrzUZAH4sheIgpuwWODXwXimj2bTyOATOzHZzG6jok5fMk
+6/U5KA3OsbBs2TwMBItVXrEEbGTiOhgOJwprVsUK4Nxdua8P7LHB15V9IjKdWPP8cpBtaAK6757
4cEJExVsShxFIXLW+uiZ/cS76uhvtraPtrVExuYh5DxSiqkg8xqfRUk1HIUfwWuAqVCscy+8lDmL
rC6Pb2DYweOQixOXXzylgjQeu72ofeN5aEhgn2y3XRWR2uqo3w56l9WHSHtjsbGzffNRpo6idAXc
F9GQI7YGqc7yw+r8zzpnsjOzGuGCApepg3uZFysH3jXiCPvATj504X9p1extu+LodfLiaaZ7NCYM
T/pkf6tQXZu42zkRfrieCtnrDBLsNPKWx9g+QOZHHVb0BAzLl6Rwx4szzNN9LpfcRxGYzvAcxaRC
q46BcMY4rcimYo/6S9/l8fgRh3N4YtxCYk+KJGsa7GMuoy5oF4lHP3GSN+wuTac6GXG8HmwY13lH
6t60UaG7jaX9i3jEX0OGcC5B41c2YbgNi0TH2cIHiDcWlI7OWzcGD51ZracwOTDIjAKLNcdRwDpY
6dqcbnu3fpxrDmatw8eF6qZYA7LuV8WcsgzNsW2JeNpKu+SHmKtPt+KiYzQHPOLyF5D+/0HyL1P1
/e///izB1Knp9h3FZfG/Y+E94Ov/d5D8i/z+r91vmBT/B0p++Tv/oOQ1Q/wLWLvrwYgTDsg+2O//
NXw37b//WzOcf3mGsPSFC2/6LsKT/8Dkxb9oJ3jo2rZreMCLINA3iL8Xzrz4F52Bb/LfTM9iuuD+
v8Dk/QVLX5UZUo3i8PXv/15+Kpt/HGGYRPRYtsd3qj5/3wC+N3yz/yG9zBOqz3AE4PNE2/uOjAEN
LLPjsEWn0J58QrDXbW29hjI9ShjDdLI83fX1rGefY8WWhuAn2mbGORni9BE4XplXd23iPCeV83c9
AUMLvXWvsXA2ZPWRS8yjpVXB8/bI253V+4gMqB2ov2Tt3xKzKHdExW6Lcs73AGfU0acZPS4d6fE/
/yr7AUc+MlyGtv7/+pR/Pi8DaVLVsBJgCSAjKl84wK+s11n3bI0UQRI8Bx92csamPKdcXP763w+O
Sb3qp1W2qb0h2Ztsnf8pxDqCPAJDUTVbOhyIvx/8RkxHOapf9ej/STD5VG+hzCr8Hu5jYUvYGlGp
jh0AtnUNpJB9LxNWxlbaewE7do2cTQaIMZnW2HNYHtPILI8t0huYMzj1ELBgf6gdNgBWvCm0zjj2
s66P+79//PshzThviwQhlE9ocOPwkHERsG68zh8f2upil9lXP3jl3mHJ/sTYmoRFHuapeHZcvhe+
7Pckmt0HjZ2Qpzc22TCEuYFyYefqlsjdJrJime5MWBON5MFhGnfpS/UqOsilma32ul3O+wZRhhs2
KAUitXOWH4L4aBzIjfZbisY49N2TDUFuRSBtubdYXs1SD3eNXvJ8b4gQdSFwtZbEeEnV6VXLLALJ
Stfnuxn334ow2GTrOYRNCaM6eM6E1FvX7d3YuFfh10+xNTm7tEeJL5awJ3KSd1k/MKYB2fSMiPsd
QILaE55l72MdgkLnvMFgt3ZeYhziMAIVwX4cie2Qg14g8RcwFZqSsbr72Wge3Sm3VnFCa2BZ7gYO
zU/T1eywzKB3OqZDZf5RV0y8pgjfmt+d7SzvXzV+jtBt6FIG54JX21j55MSAXWZSXdVU9WVtHeqx
IfwHW9lKKpvoPPVCtkR16tm/79DRvyApbZiwsLeOTD/5I0z5CVWsQRalgajiQDmS08r02LxTlP4Z
jDG6CoyWQ9OCl5SEHYbdlWVSvvHlpwNCYy37jHaSETamdkD/nq3nwVMyjvKVYeOlMqJ17BNo54Y9
HuZC+906Sb7talB9s8PLLDzmRbm8FzkLJQVJykl07Vx0EPPhAJOz6fjMAHlnVc+juHCLe27WC1Lf
de8xI8mdbqEM76r2oTKjfKMM32IvQYEIGKTbpjNmG0VkMSqieCOV3MwToCwTOsnKZ8R8MPiaSZky
DWpmyIncM3nV7XMeo6iqyWXA8cl+Gd16UnukcIfaPnWQnOS++aN8c1suHnLPM80HfeoQ7McT5OxG
7jrK061WtNei7Qq+5lASAIOIngt33M/hV4Q5Ed9V9kZS8kaMZnEhrSDbphoIVvzBNy9KuPoMd0Ma
nL71dI+cwzHaYcknqjXT/9T6099eL7ZyfU8sFv1ewlnTPAwJ0x0GC+SlRyzaO39leOjYuXRXCU+K
NSIDKsA42YoCad1cegf2S83KcAS1K8h5lIEhr1ZXxedSXjUN0U6TGzovFudJZGZklxbFWpYaOPvG
t7cNoihsVXTIleG/2npHmH3BCKwYSTQc+hyge5kzc0aNhE6kXMNpQ/ScuA9UIP6j7ukPqudo4RxJ
+7sup+zSGdNLkVf1K7Eg60GPAo2A7dOk4T5GsfUwoqHRnUQ74lhi4dmT6T23JE57iKAMgfwVio43
1iTZp2IbxvZM9ihvUV5HG9Jcq01duaxzem/c6KkK2QJoZ0e646NTY5CaibSm2BWYOuQUFNZhrFmm
QdQrL35r6VuQqYckRr9WpMq5mcLeTU1/rEJYppLt90KewuHswWKKK+in2Fg8bMiIG+ouUkfTBZrX
JJAgO9qg2TCio2KNnntneDQQ/esKZfSoPbZO9CSHJt3PJvvBhhWw5TjVwzwNCHy06ok9GtwwnPGO
0qzFkPQ9kCpdwt11Ql7/Cr4Rzg59CrTOJG6iiEhgp7AMwlgS/+7x/hqFCcttML95zCGIvc0M7R5R
FO3KqVc70SEcdoVCB22wsbD+J3tn0hQ5ECbZX6Q2hXZdc18h2aEuMqBA+xYKLaFfP0/VYzNtfZix
uc8Fs6qCAjKlUIR/7s+9iVxeFRwsG2gFRxLktxLNeoQXwSgzho8ZYEmIuZJ7xrV0r0UCAWWOd5bs
5LmYA5psI9tex3F2qgc7vtjOfMIqmW88Xdpbsqne3m6hqGA6TPahSQYmj+KdxysOioD8Xmc81OYE
3j0z7mM2HkfLptSyyPvncHZjmNaGWLkiCnn0qEXbCCHXgwS2Iqid0l4j/g9rZlyHyRuDS4T3pDF/
x1YOV79ilA2/f9r0EcV5dpveMcjdpUHwxUQF6mpzzrLgsbfc4Dg4br6ZxJDuOSRS8OEcbZfJEAkA
MisW0kdedWorRNseG1yMK3JoH21b6X3c5dCbPfw1c0G//VSPGI7UzqhzHFxL7Caex5eBNvKN6Tuv
/mi1S5aeLbkRv1A0eOhj4V2DJZeajt2jAIO8TetsvnaGPBVmvc7iIr0A/Fl3lf8pWBGQV55d7jzp
O/1rnMbGfZGYT2Be3uxIOg9JCb7M8/Wv67UWY2B8EQSN6osTdc4xBofUleNzMbhYJjOerzKt2M8w
XQ6W0gp/8fKjY67pXmAARLnfgFelcEhhk14jzRluzaZrTkamX3Ndj2gsZozPi/4sxTkfGfOBGpl+
XwSsiOjW+9g04qtFooTTX33s2Q8YNWHwzobaP+F5PQx1Up36kEfvNKGl1/C1UtgAW4cWdnpHI2KF
WGDB8MvyQF049tD+2HPa3av2y/WSZmeHBLTc2j9ZdnTm0Fvuse+5+2Du9440EPKX7dSwfEDUJRuK
wz3Z+bXxEtYR3sxejJLZe0gyNGuaNV4+PLcYzk+NQSw5lpVNtXjaIKehN2cqAGuEIYFdyV5X088A
n4tWEuzjKhDrUVQpILMQWoXx4Eh7hknK9/X0gJoYVNM1tscXI8BP1sBhIJJfD9Xp34eUsPppTDsI
6160y5c/FVjMN7KqYD7U5Cotp3ssc3gnePQWS2eHz4U0XMW5FkttAyemzy12cr0NZpRsC+D2HugZ
SpxTgDEN8uBeZcyvvDE7+1V9x+H5vhRknv99yN3wI+7br9iiIYlWlmesxHgGlxDhclp1KCKvG4Av
jZyJ21rMS/r21A6W3HIT2Ss5y7t0xIrnWdMr7pZ5V7Xpl4E/8zwVziZrcQTQEPQUqoFBfE75MLBK
i/5HD0Jd8DeJsRfwEAUMEtlr4VAwuPxJYNvrx5FG7yL7HblaUGPN1zZjVmVkhPnz5o3wHZNPAYwF
J/sqSjRfBfVnY7l/BPkB1sT2y7eYC0c12fuIWhL0+2DjJJIA0zjUm9SS6YrZJjY5WAU6oeCl58HU
aUggYeRtem54CBEL1ZfXqrf5IaYJNjs7HEYYhaIO1cyuJgoZ/x9rP7uqLYF+Hi014iWs5L1L/HCb
qfk4T7hcewTCrorpGtK7bvJxu9as5O1g2sd4vm/7aOMOBkf8nk26sI3fQlFwS9buxYSeRjIS5z/7
6f0YQte0ppuVxTglrWGrF/t11043/1dVytlYs/vcNjWDHbfmFxBts5trfvh0ju8q4eAQKEtiw2az
NRZMip+fct1a62DAjq2bPF81lfUY9AMkgo7eV/Bja2HuMxWibUFHXWeNva08/fXvC3ITYLnlTFfT
Yl67RXBijTfS36E2/lhh+WmDtF+7nn+QpXhFoKa9DmPZpjHJ/6bgm9foH667RVx7guX5mwGMt0Wo
ti50jl7UNsFN/J60EO3LoFc7Bm5UlqdoaZNktJSlPZF6JzgCJoEjBiEaR2jJjqoJ6P88+WPN4QeD
l1Up0q9e8Sxt4WzJ0rA0g0sgUAi7u1kAj4poZlwa+0h0wCoBlbUp/OfZFixck3vIchqSHasDbq9a
lGZeKtdiCxZT5mdneouBzGUEq7uctZckH9x6oinKWs9ymvZuAq2PeyUya6rC8jt2t/VmGr+XFwqy
MOESfnX2jQc9pwFjaVCCjLvWbsmQBIdEsOlsMoJTCfqElYeyLa7e0XOmbbXKIavXE+et2V7+sv73
edYJZ/WXsr29mEkPNBqg6Jx33QYb8nXGcrT1cn83t8a09YK96rkW1VgTVAvkpnU795BDttaSSmNn
BO5ScNvgcfmUeAWYC0GekKXx00rz1WlZI5uSzfUoCcXSLYLPqd74uNpbUboMssYOFT34BEvOixwT
fXFm+H9V9lvxK//7ZHpuH7R33/IXa0Nl/obsPFnMA51xWLmS4iyumZk529SYmedhPMSQqjtIVAVv
dLa8eSyLR5I/qON4cdcuHRbZwDQsJuk0J78cCPS2qN6sIkOOzxC9Ko8sy/DqmN2xxIOz/f+iV6VS
pf9vopf/fxK99p9f/00j49P/U++iBdE1LdsJA5fyRJYs5Kb/lLuC/yCqHOK7tyzfdE1/EZr+Z3Wi
9R9IT97S+y0cUjl8wv9SuwybwkVH0J0YsHuzPRFY/y9yl+24Szfi/9a7AjZnnucHthkIIO6u7y16
2H/Ru5ifZWpsy63QXnVuKBrHLbGWlj3cTUc1Dfl5Vs/WFI6XLoXpMSXFvZsujQK1t/TVYSisc6Ku
jemDMoPlbGjzhMGyfuop8GlootEJJTCNSz7X0h99Y4tz57BmtHaZr6K+gXpC6cjKkhxpze67HMt3
P+volAsH/2qMxkOj+lNNnPi98Cc4I8nk7sjTTLu2SmyoVq1/rjN3Pgh7/CtKwGFZFiYnX4WbnhDR
Fb4LT01nqqgJhP7bj9c0x/dEPckubBp8pBLQuWwpvFK6vueOsXZx4k73AwbiNo0lIXIy+sZc2thq
zGY99iQd7RbcrWyhqRZO/duQowD/dqfNwLjLkS6YXS4Y/mS41yFmFTw6l8lZDNbzXO9Hgo+xWz7m
TveU2ZSiViaQv5ywGI6MHOt9qQ9uH+ZvTdI8jzq9ucsSbeHatt23lI3LcRwYmCkP227C1j4xcAm3
njp4KsjulihKbxc2bOI6eXD6IsDaCJCq6JxziLO4YN/3rISdQpTwpp2rbL7OGh+1My6vh9wEJUHS
PqCYKaSnpLQmqFYgUYKZ2ggbXZOEeL1TscqfBSPtVWXE8YUdpfOoyucuNsh8I5qNOAzCthtIKGbF
1dXxZ66Tbz93zbPTRFiIoYUFkZDM9J1iw0j6LYEGfIEsxIPajfZmfmRKP22wxTAAScoZA4af7byB
bbroIKCRB6M0pFC7MmAQFIX4VkZP6u+67Mwv1R1jj6swaacBVl0P38Noc8zsK97d5i116NVSnr9u
c2Fuo3nry1Ae+9z5jLF7zW3nv+JUC3Z2nDCDHDL4b035MpZpiRmpJwxkxHQXVOyCdIDIoYcq3fdh
snE466yVCf6MsxJXxgiiPC/V2hmIapp9/+M0pjjlo3uPjHuqaLEATMzvp9jerIIszg4u9lIXj69b
tngFAM9cYEB0BImsjSsAGLZ2vU0jkV4YcW3KXgzPRT7HT0B4IYdk81Po2uesrXc0ryIKFfa9NMsb
LeT47LcsKCmdYhMDzXrgAOQnpNBjb1Wgbm4zpwFDkSZP0vGSJyPBAaVc6OwcYgFsyLjmXFWFBzFd
AjnD/u10d6epmZsoDXjuywGCDcPvgzOX6XMunRMb1/lMH8e2pPJwDz7h22DvfmuqyLzNj9h2wrNb
v3m4Y/qOkFLsevQDVEO4Y7Bc7RdcXmm4x64o3Z1X5elGQYkqc+aMs/6L7+Gvp+H2jvap84AAeERI
TgV4Nj0Q/8w78yI5KB9FVz3MBc2TSTHep1BlOJstIRr3gTM2WbnWPVRQj1YYEZkUZgCN8GYzuyTh
wOo3v86mop8DC+CugOzXWwaXXW7OJ/hH0bZR6to1prEZ9biZUFOvJB4JKROg3nUDthqdx0tzX8aP
F89yZ+SPY2/HVx3Hh7THrBkn2Kyhi/pHTBcvkTn0JCWwmHZN9GOY5e/o99WNkhxc65nFBg2Qhlo0
OwAg+TYJune7dmyMKExAg+akpfHj5xXIYbZqYPjGfWP1yaFJxgcRlOVZk2CpqVbc9EPxiv5LpXTX
MLkWazNL62d02VVmoAqmofM6sHGFl8eMUw+dpuyBIBS88LOay56cIrNc7WLHU93VYRV8CNzmk3sW
1QG3GS8Hka0Bf86VDTXMpPrsN3Wy02k0beJJ3GfCAzHsmsfWi36qIsaEjo21B36111P7poMu3pRt
/ZecYU5QkEdFpxipJhTIAe1LKV6i2N4hkKh9niZdei6X1NLIlCXPCboRT23T8s0MmJUWOAMmnxZr
IXKucJp/Nri+g1RcIgtnz6RiY5V2Rb6pOA9BC17cMxovOTRi3GByZjIPc+ESVPCfpjIAhR3T6gRd
Ekh1d0deq9kbLLm4KF1alv59SADOBX4abonpPPHicAoPlmmNHc+cz/9Nav79Oe1xYU1qprPP8Khb
T9SHLvdYWn+lpGtDN8lRxoqodRx+x7jxeiH+KFP+7atE3xLcIZguAb6oFrpjptKT55B2VCp97iFz
k0mrqJqavfo4nzMDwxKN4hEPgCZd8dwEbhIHnzxt+YVYMc90lyCYhNkpD2lANCKvPgTKbjZDYPw1
Uc/XrB8wmaFsr9zC+raFtu+1qOoDw4yfhFaWreFC+qzU0xyV7gedEE+Yx+Doux7u1npg8kAbwwD6
ewvE+2AYQ3AactB5njUmW+UmP01tzDtMfHoTjOA8BKL5ceioBpnjiVkJieFDV9uvMfYCqA7ZkWk/
aYPJ7Pco04K0+UwFqlcdZK6dS0W1aBTSl5pQFAHMGknR49E14V1ZFXbknbDYovnx6lGJ9Rv0IMRU
21+K4RhRdoBhQpqM6+0drVwL6NZnUy49A99jxX5edlfG4R91152Jc4s9wrAB4LEdtuVZRBHTvY6z
W105l8XnZWERf7KC5s6xUmNDZQRzj8UymRvEwSmkeMDlLp6cuWdThLjXTriWo2HODoOgz8HlJksG
DN1Fka7QWevTki0xYsfeez1cUFGKFskS+EgwVsY2yj5w/pYrfKykoUcJFkNX2DNb2A0gSmE/GaUL
fRs+Mod+HjHBNG6MeqSzMVAHWIHUtHt9dBsM1sBF3k51I+7ntp32GHyuIdG39TLRZMQ58W86Ih3Z
TtsZLDzq5kYUZMkN9DOZ5dYxiv15g8CBowr7LhKFwn9n5dcIhzqToIZyTs4wLNzqEprjq98Sxooo
eM1gmmwTjfsoiLV3FlP/hMuIoCZyTEsonecArVIWrZes9HRrt/bfsY8QKBqEVI3xeIIuUSQMbIYu
ELcYeXQmYyhLhlYAGDk0NfG4Lh0aX0wUvJZdSORL4ssEBjamhTs8e/atodpLhXOCDId1MZcPuFDz
KVE4FayHpumPLoMlSCrTTXsQ4LU77uq5gWOIe548hLorh5TnleEuGLziDi0+fAiW5hH7T5gDG9Wu
eKgM+8fIsSb0ZtdDqWXSG8zxOY14LNgxrnO2b5ukppGIkcq+AEwFeVf9yUYJfjMdN5CaQx4LjnUt
szzZShhGuwjq7d6zNd1/CFlu2pvbriGZxSt+Arw3fjhz0m2mAOBmSxhsy2p7iszW3Y3MU6toh6O7
eGgBUGEYNi8ZlPaXjnXWqZ2DXYzOd04dXODSQRD5tCzo+Wq2+qWSQ3qro3bamRmyQCdqtvI0V6TU
JBkRE7mZlrajy2oaga7eYnprb0W7wvSEQmyx6Jr+YL8w+LHyFAgCqg6VsFH7pMP+tZnr9qULqp09
qxSMltWe5JrB+jmFoEydRS2ZJpnfAgN6UBqYZSdeOWJI9AIpcpwZ/VI714iWFNSTNdrzGzPGv/Dy
0e0GZ7f8YGgT8qUqxisNON0qE2zAa4Nm8qisT2mC760EYotvKT+nib+PlIDrhua0sovie5Au6LLs
CHkHtCClC7fA0F8yz8++52PYawHWRTSQtZEb3EsP8c6/0WRnrSYMyjoonIPZCjosUIjbFE4bbb2r
ubSQ+DLmTQHdPe4YmHhmh3VlhOqaZwbExpBojHKQzBh5Njiperpxq6Y4e4mD885gvRO1cK6mPagD
mxBaDzAaKJdb1R54/voQAFTXv3pG+G1l9nUYrCc0fHJDAmI8CJVgwpPQGfodQzc5A16EvQgm8U5M
ex0pyqgTRtX7xkvv5p4vAwGEO3omA9nAecsKc+uCzbj2cXPU7LFx8ERfta4/qpAAqefSn9h2nGzY
k4c1Z6gI5y8xZW3AS2GFZhumDz2F1zx0p5WZ2bwDae2vQcFQbYeFrLASdvRDczRq97X1mkcIavZ3
OiQ3HHPB3l30Oi837wIa5kREXZTXfigjrI9hJdsHQwwfUjbFh11hPzZdOldChl4sy+Aosdu9xDJ5
8PQC4vWgX7i9t07i0oaNI1+txjXuJJUtBXudoevzYzFb7bmVGV3ekXeYDNbCoJ2rbZmEoG366WQL
PMxVo6Yt5gDCne0FyL67DhNcn0ZlXsPKfJOCUbBPdHU1ghNdtsBTwGJEe9xHVO8QEPIrAdBXp+aw
PPFGQzW2c7I9eldM8AVjTXFwQHvVHWHq+wZjluUF8x05/OlYVjE231ZfwBAbhzbsaP97LOyZgEfc
fna9HDaplz+PgyqJ3tSvQmHJg/oQ3HW5/eYU6c4AlgHnmdsEfES/Mov+XshSnQxwkevGmT5xYJxl
C8ASpB/sNh4dBnWU16ye5yPc3yspXlDsEzgII45guQTbaWTeOziXJEvN3dSlr2zc+5XAPQCekkN6
lpCB0zlsxSAi8q272d9GiHEwjrEU9IQC6dv5MMJoeFjQ9VZJywK3y6h0fLWbodv4c6pZHYMZSREQ
5104dXR900I/DW149++vwEfBW25g18/MQ89i+TAT5rPmsLtWDEvnaKdEaaxIR8hVEyEah7NOQTxQ
INphDdrFJQqcr8qvwFbWmfOH9SDjEhJ9zPQ1jcy1Q/TgWsQ8pFJfDKjagvsuisyzBhMT4CLcUgHB
xrqfxEMzrFXlzSenHtdqYECSmepquZN9LJOn0i6ti9PqN3qEn01/If2mbnzQRRvCAMCzOdKpWgJ3
dwjCvSg9/YnVBHplNuVRugDkw6S9Mw22wUmSc0guAr0pJgLzeZ5lJ00hXI3Ft8KQS2C+eu4yxh/2
XehzcRRB7vJylsOj6TrdqeShV9jBr5NTpDa1Xb6lhFfABuCcC3LP2as6Y5gGiwwyF16GxQZp/XhS
mAcz85/DUChIsXwQQ3RrxvLBTh/cIaM8KgQOEQ5sPEcLY2ObPDTWNnQqRBUVpPemh2Wxq9kvCAnO
kw4j7JVZMl3yBNFD1BSpWUPnQ/LBUBmm84vFhYxFt53BVSztWje3AxllZDNhopKZMCZ3DP++u/bq
RS0aBLXV4MUcNHyI7kTWRyuyN7NTfFoTG1tPho9D3P2KxpUMYtihFhM/a1IjBZscHRuz0YzYjJPo
QRBYofkDVfIzkEDzumwuLk0MrYbmH16EeScqPsfODO/BndzXriGR5XAZ8M7FmvwZWDKIDHmNnTMt
jlFNtEaX4qAba9j5Ql9M+0HP7cC8ksyc6dSPIMAPQUB/S0nTiCu508iTvjDs3dVSsPgs6cQ0cs60
DZL0NKo9TO2jJKfFyKg5djYQvkZ7VIy36HhTfAktUTxJ8WgMmbduh+BbDeFH6TISyhzOT45Xnt0W
cqfNIBdhBtKBmzbWmsbie6s4B4ENoAMn+qoYgqsdcYSRYfJpOOErpXQcAyGIbifjPtD1HRuzvUVz
whoTSQhzq7zXibj3BeaD+kR9N6+8zz5/tllv0vmdn9niyTU9OeXgMIgpvis1fuGSiVq2g5nO3+HQ
0PQkn/2AZFDv8D5aEp7eLMk+a2+8hAm8+biRTMQhSvL3/n1u84hAr8Sx4DA+pgR9k9EgtC97PEcF
2LHqrYqHgeMrMoiYeOs8eNVnV7/B/ivSkpME8fTlp5JeGq6bhMRqPdzVY3cYpWg3KilfmE9mYDTt
8MSs5EQ46tfOo/yXWlu6a4ZhpMUsApcmBzEQ8wek0OIjWMpTTokNxVoRMsloW0hL79o0Y7vLpSRW
3d4ZbNzWZbUK3bzaJsZPKhV4sc4ImEfBGTZc96H17W2Y1riSzF9f6V+eqgTYi6VUoFvW239Ny/ML
RKBbH87mlrrjYU14GtgHydE84eb1vStjRY8UULI2O3y9OZaSspnSQ1R6f5yQi5N9cR0L8ebX/h5y
bhriruhTNax7AnfnOQWpWmp3bfujuB/k9NkVT6Z+SWm7pu93BppUUlvO5Nge2oe6NF4qX8lbrGro
Y6nJOC+bzlmfGRciWKfJUk9JCYa3Actt0xejsoZlu6k4wQIf8U2O8xy/B2/otiUdU+uCCEXGALVy
PFJmJdV/bTqcpd9H29QDe11X/b2k9rt3TPqr2BUDkLV2MnXuq8BadIkNUkK8r5LirwHXGFc6q9o8
GRIVMDr7hkEdKSNq2p/SdEsYgcIHG+/7FJJDqEmHu09zHWPIlLyi3XScYNcfHEjDEBzzX6xlYmtO
D4OLq8sdup3WnvkYkOKde31DBSg2lQ1Cc9Img87mRYzdeza3PxFmspksAwmb7k+JuUPTMG/b8W+U
VYfJjLaOkv6qmjzkpCrqkZVdY+tmDmO6kMwPYAkEg1Xa2vucCshjGRLECIT4iGJBd7ixL1LrHcMW
rnMaCJiMSza2bcEMW66yasT4bpZP2aQfIPremxXfLuPdnjtJL4B3xqS4qgVmIpSoJFHzfjJZIPph
YUCQ8MJQmfOq84gKNfkVg/aNLqUDFE/wJ5wjh4Hln/oHnCOBxbh7D3hgMyS4KmtS2wjUARTnYjeb
4YcC9MMhuHv3HB9GcJg/xK51qIQJy1UjxDZj8Nt1TcswkABgEd4Nbf8za4ODKc2EK87R9+FsvRj4
OI5Kf7kmLW2cBf2VJj6FkHMqy3gjzWE44kynpirxcKTqCcGM8FkbFvejrqxVw7mK5oCvZHQ++pIg
jwo+MFPxM4TZn6l0vqM8Ycmq+LpGX8AwkqRISWWzfVBR/xj3kvsrejal9Cir7agXNjSOweQaF1MP
eD965eKAZhtHD5E0P8oQbyaq6NnyBuhG2CKo6dq7dXjKqSpDeNOv8HjNxYd09npnR3PwgQP72m/B
SCRz86hS51CMZKhp1O07c117aGLQQ66pS8AmBaauS7LrVvUJi/RY2fBkWbN/q5FP66AxrwyVMzwV
LWORz7Sfj9LIXjqnfmfwdW0C/i3iJlqVAqmSG/uPU2D/iTMOCrpG3Rblolql67pk101A5T7qeYIm
OP0TAgmrsfnMmujhn9UoASnR7X2fU/uAGY4c27KLjP64TJpR4Z6MekLaBalHvxU7HcTUJn5xiukn
Znaymnoe/4hIx0ypm06CB2iDSDk204YIHJ7h8OIIYWGLSRgn4xGlscf5pOXkpNpHbLRAC/LqvXbk
Z8slsGWzDIkiFDABqrdwcn+0xq6pyulmssveukG0th1n407Fr5MVJ8RLeTfH19hrb2L5xng9EXEk
36YlZEOp6dJywXS9/7bG8jDm2QFn4JVJ8ybH5TxM5AMrJ9tJEsS+pW4p+4k8/0NN14nWhJ2uOCly
3d5s+Bkz42k6PtEtFrKpu0gfiA+DH6d7kUPwJddTpfq1nuZLVuT3PE5phCBrZEWc/atj6ekn07Af
HBdnX0kUBJbBryh+KKdmoyLKk1eIdN+wzbZy9WYuUfKGtyw28LKnXcX7ht0jwnXaCHkee65xJx5Z
cQj1xg4KXDo51zIgiRrXD/hs7hA48IsVkqFN4Ow5FYgVTd9PCfTGgiw3U4v3ZlJwAtrqJbB4vrUW
JoRRZlsg8PgRbfh5vL+EBpe+6fKQAfQKnE3JBiBvbAQXVRAmD741PaerBAwcV5e3SQfxakwJEawR
IRXFiEx7tOuHgd1navJmm5K3BvZnisWd14xAlpTuV9WhTGT5oxFbGP4Zn66TFGO6jdYzGPlptCHo
6ZJ0fh5TTGc+eSHE7qFmIM8+JgMWwaZsnpxXr8EJHuYvHrTbldXKJ9zl78run2IfA2rRL4IkyK6O
VbHh1/Xi/ou66rOKhq+wkDAmsI8EbgjHxSc1W0GBFx510UQqAXEtBuL1bM0ASPuLR2WuB79VZ/6D
XjAdRfXXf0tBj0VS3LSFZZagAnO32t+0zBIIU5255M6JU53YeJirtiz9rVf3IPbniyjwZJCUnPSt
VN9zg91hYARLp9FXzV3u+T5s2OJPC+MG1uol7dknwrXyGzvbdtnSklR2Rw+/S1WxZ3QZVjiOXoLA
62gk/Fa6+Yvuq01gRs94fi6OzzO8tJaJKA6eZclxZPAdFNZnUVNKMeQnF2cfzND2qbD7nRgYG+dp
siZNTh1hsxcj7aCTgYnJ0Ord7IPvmAlhUNwGb7RW88D5YGwuZUMzZ8DN17nqqa/DDZyKE9Y2AAc6
vFhdfrN7uCyWZNQnl8YiM8eiMgyvNlCbshqe8qF80d6BfREwAiLRCvgH/GBFQInZL57DxttGaXyq
sCZXLjjrULzWxQgdLnq2RIcbDh5TnLwoqzyYYfOO6+rAibkGakMpLp/cpOEPBdLPto8nJKPisYyK
iyGjB9E0h9ICGtjEXygsT1EQp2t3LH4aGsJXzMphR4YG5OsZg1zpJiuMvnYKMqADX+AAtcKEkm/N
hB2KwRXIMJmjIR3OdMsTRHax6iS+903U4GiHbLft3sB5gmKEv3BPAzhbABUBGxoHYJ7FfMvnZ6gT
t8afeYZIvvncoPaaRXavPR6SKXtjAPgz+THhBN8LnHKNhlMsSJxXMmMZ8Xb0+SO0g5fYg8HWOMd6
0bCL/KXO4DI7AkORXfAAnuhfN4l6uNWfMmLvktScmxShEU6+dI7rp1mJDcyWdUdLBQPXkBGZQw0m
mrKbcaWqVp0Z193suqwR+O4UAwrT727p6H5Lo6u2UyWuYmgJepL9h3oQBQFk03EXOR+euxB4phKo
aWS9ZqFm2wFTzINBs2xORmLYuD9aoozNEecAZV3ARrYAJql442y5aBxeAGqeiOxLkGFhVSp7nmF5
VnRyGoE6J8uMovDemSm+V0P3zuZZ7dM6OmrJVRs1JIWNB9HaBBIgsbNMxTvU063dWICFUhYDJmPv
8R+a0Mm4qubAkQnqDPdXtJAy7OLXTPovqM8rNQfXYPwYK++ibBhLUC0qXuTg5ABDCBHUOJcdE8rQ
ELHnC1Und4gH17h2r5X4zqDo5m6/VnV/BtR+1sTZOYEeMZitTM+812l3KyoQBgg7q1plp6bST1lf
twj6P/78mDf12e6GnYv9UvtwE5CYq5gIhj8OD1UJZ9S34QtZIvlrTPKUtcY97ZL8JPIP8hqLRRK/
dIiWzdDs+0Y4mznCyk1LORcuk+r4JSrHW8A4dlUVbHx71T+ZoYQTH2mqQ9g8xxWwqI8xw9c1pl++
SH9xjz0BVRlXIuXN6hiP+g2N5Nh51pDGcAcXALJKYE2d+A5HpoXc6XGUn2THPrwfwZlUB+20t3HE
x4xllhLv3r1NGZuTMn7Jm3Yf2fEj0XOFsIkyP0RoS1TFYyxfMwm567v0C+fqt46hSSb9tamq4TJB
h8prp7s5CK2wA6HGBLNzFZ76sVL7LE3vOvhAP8iQMUQcGOtsmDNdeBueihLQVlaMf6yivjC1gyHF
/zV5b8zinuPiPM3GJ9LuEoeksS1Rtx6Vux4aaDosMran95pKnrYwH2WC7hWDrJ7ze8Y4rybr3byQ
xDx4djgx/mibiY4a4VTkTA/r6MMPLU7H0WHElUNVkHfF9PxNgg1j5nhO09zet7L1ebx8sEvEQ2fH
QHkatitGQFhcVOACXbnrEGjjKtxojfvVp9EwJkQOWvidrXpL4sPfDBRxOy2WVmc89Jr/cbZZD9P4
YuxTT/5ttHjogcHQfv0piugzmBPkWRK8Ncti1oyAx2B+RDGbXATnPY07G89lzWqp1ZE9uBDT6nYh
93eTej99HP0W5CgMl+16WwQ0qun0ZTDDK2VKs8wu1LrFhLYEJ6vBRxeym+ngOe5b7H4hjb0yVCOz
OpPKq/q/4Oh3FdewP6X3ReYMe18zFUyjBEiz5DQ0FKSlp5vT6/VQNgNaC9F6Dz0RSIiLCXA5GqVh
yJCGrUzwYMniKAYeWpqGrbXbPFGQCm7GHu8wP2yTvs9B21NOY0yMP1ywV+ROPMzJU7pH+r8bXNe+
UtrM3px6ocquUpY6GiqLou9XumB33khOC8D39z4MBkb2qA0+5si7mUVpclNCJlTRVV2FXWwmi1FH
ydeY6+ne+jtZHTVYnnSIb9NbBzpxXQhE0Kbeo6F9LtwkRGmHAdYanAoBnDFDRCtP6PTfDQU7QA38
qxxd+6CxB08N3pU2/EU5oxK8xFgjjJFeHtNbpNl/tglwImJha5biEuYhXmO8WigBPf11GewsA/kH
FhSVeF9uhJDjtsPz6PW3EqvAmuAIj7WGoCcyABUqOmYQCA4ANKyrs3v2heAoGCyyisDiffeEu6eL
SHkVFCRcSlJRNyDVLbG9n5rSlM5WFASYGHfInGBT0qspWy7ygkfuxQKVCSy6Wllwgv4He+e1mzuy
btdXOS9QDbJYZJGG4Qv9OSoupRtCYTVzznx6D6q33b0N2Di+PzeCpBWkP5D1hTnHTKt5HUTxXRXJ
bWUmu6D1qXmMHXa2eWUXxXxjDcWuLykUJcDiN/OhDpgxYRLK5rNq1GWwh5c0okj3I3ozdCcxhgUu
dB+9z5wzUWBNd4/j6MFjua+ytr558WamII5ZNhztd6MbH1J6qD6ghDIN9k4Y2tdxg2FgNvxz4EQc
9TGakp+ixq/K18rtH/KkfZsLqjmsVtx/m2nTSPK5n63ROufm/Ggwdh8XaxxDrTX5m25IGUddeCDM
+Uv02ZEMk8VbVeG57O8MLMFr2Rlvcpje8/bHc8DKLp1vI6v97WfWs1egcOHRSg+uQCNfzGjeolK2
t/2IWR9lcNldxwRGrSwyPEVc7oaGgx6bO91qtfUm8ZRbgM0y+z1yJ2uX2YsshUYjVvwt8SJ6+Uyu
Zc09N3lgcgyYx9qiI/G2P/c/gT4Pl8FN77d3bZA5awoUXHuztRrUkKxrn6jMEeQEEnHbrv5UlKGU
x82JYREvwNw+omfRc3+cGG8EfbaoCaBy4bIseuxIZeJ/lGLpGezmnqiMd3yB5qGBBI3yhEuM8e1N
vNQ7FpXQ7OLwr/yHxPoi6ROhHKUisVLkA/sTykv5pzVJ0nlInFqzW+Rw7jnHLEQHDK+eq7RHfigL
DbGrPBpy2EXl/JZ6mPyyFCELigOjDsFBi+7RDVHfQZWySPgCyLeNKtqwIXDp2NHKgQQKe+b+FrTY
9fLvQB1RMy05RrBNhiAZyeCLKDZobwYqW8aJm0K2FA6l/xXW1TvwWCy1NF2FM8NNCMxdxU19V6fu
ySNr8uRFJvcuBT4AOxFuZMjtGJM9F9TMz9dYb88207Mpp6dWXvNKRazwsoGHuilkOBwGejk70uMp
zaSBUSLQN5ac2hvyPs4VcGkm/bBj0gSKjJlwqJvWMWMSTN2GF+Dn23kAuaGPXuuIyiJz2FF4pAgc
rYaChEM/RMJR0TMYixslUkAj57BtNsjKPkTg6Q2xHyDT3DLvjp6dIaJ0rNcJnsrKHACnmxJUAiEr
ANS4PpdH+PMh7pNh0yfxb7PEGtmYcgPkpTn+/aGYIO78fIlEkMlw4biY9waDsZRtgDEaw0O4PLgJ
77SzfPj5zKq5Kw1Fo/aivtoLSQEgUYWljwzKv79MORnDJi731L948Ab3qQyJGZIOIvwwoYhWBUDH
kFOiNLpn3cQ725qYYzTsIv0WdTzZjPkxzLAYpPNEJn0zfmGOZxfN+Hul53t/plhnGwkka9eRwSEX
A1NssdD/+fD3l8ow4r2pI9q2jonbELXMnRdYIzu1xe5TtUvlELTl+0Bjsfn5XmxDayx+/uDn0/k6
zpp73vL3Ucjiblo+/P1lpElfcIf2cSqmD49cgBZm+S5cXO9Zxevx12eus6To1jUmzNRjgml+/2Wz
+tt2pZYHgfWTOX47gu2m1j66aGIbVHQ4XknWy9yVwquynUL1G94Ld3gzubVHUhJKORbHevngRGVx
lOE1JwjChpFpSJSrI3arwT1iCGEerBq84EiaIrvYj3NEmKXxNTssOIpxfG0JA+C6yenM0dMWJKGE
eqZDarl3EP/LpNMMn4HePoB+jVfYCj79uT7XQb2hKTpmTXPWif5t9l19NFt3kw7JcAV2sA1+ewXF
F6mtHj+YgVgQ8erbiszT0mF9kfPtaowZ+We7jB7rbgRTLlWNfE61wXZS4afBgGTl1YQs4iliZ+Uk
6CbRgLhQSD3DemJl2q8OoyBkSQQM192GqVE+VACB/IaguZkAJQUu3nPDat8yYITKcnD7nKVA0zW3
LC5vAm2TcsearDXFrXRV+VZ4YlvT561HNCs3hTtUO8a2yZ0cuuNI9KioQSm6LOWIGkfxIMIAOjlg
I5worCyEY2Gt5iTJylLs65ktfEMUxxS7vAQIBh2vcFDjTC+dVRM1bVNrAcnDpQlwvgiVwaD6FdCp
unK0dwiMu26TaZFfyauO/TEetwPd5Ea2Ul+q0iChxqNyte6HGn/Wj42JBnk6uF9cF5NVn3sFfTmb
RL6puVXTjOefDAdZjc1scMOiLk8RWr8qFdYhyQPzLGDo63Ek79Noh22ZuOcgwSM8zUbznVlUTDCC
sq3pExcSNMZbbU3sA8ruzTRSSd843uqiZZxJecEZou8bN1FXK17mCksyiiOokyDRH8vSNBiJLGRA
0djffT0yQC7Zf1cBchEdV+9cELtqbJ8tYtxZw+L5qvJ5b1td+IgQs9tY9gpcmzwhEJo3hX0QMnYf
rZEm0B8djPeq3Ou5rtYTa8NDkfKQhcPCJSFYJ8ia6N7CubqMRhFT1XFwredgF3iUP70Beb+D5Y4G
8g7BKk7sXnQHnSC7G52d204O05AA59+cesSvEj4BmWnaw3qGMS7kV9pAq0gGRpOziE/FzB4nQEnF
wDyQ91054+rWya4OpmBbk1l7cli8ElU71fdGrQ4NIOfbUWKCFWzj6LuTI9wH+yn3smLTW+AbTMFd
JZwAP0aLu8sMjXDrm350coBli4jnO4/juy4JX3/eE9OMe8Gkmd1jlr/PU+TO8VhkT6CanwO/tRG6
pw1+QjZgloi+TGI534BLHCtY97dEh1pHp3RAiiQJEOxYqmYdIGzYOlnvbMXQ8krK6F0M6pOFXbzK
FeCgphtTXo90z40DsfJgFeufN1hfeKdyeaAh7gAWrDUKaISbHAjWiQbMOQro1xgRAvO2E4KZDykv
65JlPYke9rrTRX7BvFRQYlhbO5TIF+LiWbTdtglUBigY46lcHI5AN3llMhLSmyl4SFIoxh4H8V7a
IFMmElG25KBnu1z0CrFvDA6wAeCkx27a45kxn35+WX/RZ/jdZiCFc/3zTPqS46SiVSuKwD20SH4O
XuE2364DKz3R2Hr7wlYMUAwyEHLsi2kxnFBSiwtEzV9u5jgYJfgqzhL7YEXNtWgIdmjnWG/siEE8
2TfuWTewbx2ZJudm7O8qzzrpiO8EpsJd6jX1+udHDlaHXqgiiYgb97jVEW17EzYSf2XHdAAcqglB
9bZuxwZRBf0C08ni9PPBRDr1138yM4/fpClMptKOD72Es25mNTxm36zOpl9SCbrdEyYTCKV+u/GI
hrsJWHE/D0VcbF1x6WcVnKZs5N1AAhmTpAEd4mSGQPrShLA8wCO5Vz7IPvoAzVSMsBqTbiyucadX
cQf5mQOqeSjD15HY3DNy9maVqNWPozbwK2SDI4GmpWudSbMxzjhwtqFuCa20qYwnAgwvs8/EBLIj
teRyMTYz80GOlOMYwhrOmzTdQjJ01lNu3GGZW8kWmDfN5CaANnG1k3pTN627jhpvi6epeWBJ/9xU
frjSA7lRbh98sW6cz7xCPc67mXwUpsAHYGTRDrJeuwYRQt/0cxPzAnUJkQy8JPdaSsg1Td6tbBGT
AJijwItq5pDj9Dss2mnjZBMdb7RvOiNkSmB9xRJmSTa1LPfTGpAqNpCTas1yndYxdwRzHHmCyVkI
oGP/fCtMGu/OnfNnoMhkgXrhvgOpifS4sA724EW7pknjtUyq4tpxGHQgnXc8sN9t3d9msdXck6pM
Nbs8+NzuD6bkSO3L+QHxXXS1jHadFghNYmOhUpZ/duj6ZU10lD8GuE/zAPuAaXJdJ8S6e1re9H1L
KH1OO6SmrFxpjeE0gaB+nooc2y/4SUAp6s2wrRvV+c3VRGB2M+ABve0H68szVX/wqsy7lX3PjNdG
67nIqPB5kXl4GxRu+0UMT0+oUVo9hk2W7cap/Q1bM0KAB3GwrKpuJ8uOOiRkDAm+2vrVYT5wWlaI
xA+Fd1XaoGXygS2ofmou42Q9Ahz9HaTJ9Go1EzxVYUCQA2IQahU8ixA7VJAMd+nsPOmokNscfOwZ
foy3/3n+ndEjyU3R3YyRc/ImLvifo9eNgYf1atR7BWEUiJD9aLTVfJubhXuWAf/Ia/lpU2I7+8ha
CiHEy/cW0c1H32pw3Vgz4cecY4g+r26a6K9Gi+9yhzMueQ16eJplm+mnvo6xx85uctsjZzJ9Oe4H
GKTbeF56YDTDwmQPZJqmc+B9wxx2RNw/2LSshs87hNtjf5rQcN509nRwnCG5R0GDUGbxsbYIqBn5
hkc1c+W0pDZiMff6K5BQ78wNPDlGlfvx8xXJmVDZ3CC/DLo9dlYZbSpzxp86SH0XN0bDSUcG8+AE
H7ky5MfEJwOp3j+fBIJFuUqFQeUybxG1t68MDtrt0CBk54TMN3nl0yH1RXr8+zMgMWfe1j08n2DY
C13Ii29M+TZ0oWn4gzSZJ5HXnsaCUk3Dp4vilBVWBW2r0FG3dywVbRNkd/txfJIoEIBfsYCJrNDa
YXh+yZ3iQ9Om1q1tPjl9hQdtaSiHxiAMu8HFME8y4/0DE35jVKn/UBMixgDc7o/jUECp0Nmz7bIB
mFl0dYaMXucxRG/OLk8gzKyLSR38PBBboPbIwyuDSFSyc69QSMK92WJIyI0x9FdI6LF/F+nvIWEb
RjiPgdCOzwKjfylsZhfzWALh5oZ2FkG7yytyKHNJ7M7PGUISNrtptkorpE2Mxt022TXaQVVcbHNU
RVffxe9SDyMcgrA8z1OeP5uq05uKFU9kjHpbp/30bumzUbbDW+il0KXKaVjNkI5dGvxndhMPYhid
d4e+BmP2S50M1TMzLXejRPWhEzxPUY9oeQTVsMJvmX0JgP210pTasfhVp4x8UD33V4k/wnGS7ghn
1NgghHLeh4H5epA9F1l7KQwsgCouy7Mr3eAuwTLKLss1H4IJZrM1T5uua82vSSzBDWCCAlSNr91S
xyFiuGc78I5TJoRVMZmPSJbCtQjQXk8Uzadg+YNoJEKgNgTTOz/pt7MNcVii/rjpXUKh+QUfQ5ep
ADMGhTnMv1UNozBfICWZolLT1phkzHqg5Znix7upMD8cSNWGNJ965LZeZ6fbn2uFESuQXvofB+bg
TW9FgGUKKoxeuC9RMjb3dmO9ITAM3/OVKOL+tY0wHwWQlYK5SF/rUWl8bErvC5WVt76MLoiM351G
Ot82qHWzTr23MBjfZtl8znUx3LKfMvb5DNsV3LrY2h1bA6YZ5cY2hvyxh+OPVSEj7Q5m9E4MnB5w
IzApVOI85+TQzEk+PGn2Vcyk4bWmqfHu0krsKom8fiyIG2t8MrcdH+4j1JJqW49+uJdh/YIuyVqL
zEeHxxm2yiP8CJyuj4EbXSLVzLu/jjBOj5NjXzpjav4su+KDkSDAKqud9p1N9pJ0a+fiMOjZEUF5
5S2Wb0wAZW+sEO4TPYy8aEO0moPEOZgDr5ydDuL4X0b1/4xRXer/J57xcWEm/sdj9/3xb0zHn3/1
l2Hdsv/wlNbmwmf0tMKF/r8M61L9Ydqc/56pHUOi4//bsG7KPyTYKNdzPW3amMghN/4Lz2j9oVxl
O4ZhStfUNHzu/49fXS0//h92dW3xY23leRaWddtQ3s+f/8OujkYyYpzXPdNm+UDjqR3923IkaoBV
FwUmtsXA89JDI2PDQd8/Mqx9mTH6QdYYIuyPUVu7xAqFwOeysJqcrwYWJTAeFLvNvoRzVWzNkAzi
SxwR+b0G5aGIQkItniOOdFP8JDg17ar9kyqtFW95rSK23rpGV9msPA7GGFuGQsXIGJ5LE5FiYBco
YWSIm6W5SNR7MJmTvgew68WKpjxxCZwktdNC3ul3iKV2JLqoc+QBvXwivsjFw9C7THo1qiaMAm04
MI8iXQnrfaOoQQqHmoIl4yTKgTW1HGz2CHKKaM9ZK0DnNdjrIxPDh/ZpuSq3d+0I+4OwRhdYLKCz
g5ICO6/tlSL8GMnQgMNTpHK4JrY/QI1NS10gmvOFW0YPqrYRXkusB2pdxiZibaMw8mbTVFFnbw22
WcE1bSR4mxrISwxQxDRwSKZuiffnRkolvusuKEhUdRZMoURUsMTruUZHc4Ae7NwVbhccpV27CIMp
JKuHzrVq8FsEf9Ol90Pq3EZsLFLyepX3Oea+WiBS8MIfTKeclpDlzDY+gTZP3mZ0ewdwt5Zeu8/R
R7EPlHlaXMLI8fjVLJZJaF71U+K00UYGWTKsA1lMvyYAKHRTc88kMenDOGP1SFQXjNpFnuD2bL8a
uHycj7GEgGthPmQRDksJnSLC5XaL0SXK1iSf6mEbyRzxd4Sx8rGHPYSqw0WChoF28Mo7goiy8ZaR
kFGeWX9r9hwiJq+8ZRQmmC1klGZBxGZnkFWEjt+l70dNkLAFa3vKu1XlZY13clw08teACYSG0hTV
SFGbgttwF7gK/VDE2geQIWdz8eDFuTnduT4zpk+RiAjJod8n+cGo8t64495tp/eJ7ygI19Q2tGWq
G/x8RQNeIqQBwzPgjvELvLskmYUJ0jGJQZLtWwYUZ9xkQ2hi7OrNWkf3+CIbh5FXkmPgz+rEy0Ge
B3H2EPCKZ59lLlCyRgUJvfiV+GUo8RzOVHcza0tb1YpWCi1JFmDA/rNmfSmRBxHA0qYrott8Js+u
wFSMM9mBpjKwamJnCSS9LWt/h6h9qM/sElqcMEXPo94mHtHo5yYIZdSuwRb0UXlNQiSwKxOVVOLv
cjkP0KQdszKiHUNoJIX4JEvzOmQtoZ+5G2Y9CfI+jU5pz1qQCQO/R5zbzin1TcitLHb2k2V0JYLf
choFukvNozq3Pif4icRv8kfWMbO05FtY3F2QcCfAIjGiO5pE2VoOUXZvWpbuv/rer4p7o81DCluU
pOqAXtYp1x1Mb6hITqXanUGaWrByLGvob8Tso5Rpa3CuovRAdKBqRTPFpczZPAxAl5M2Ao7QAixl
Sa8QsObA4h7ww4ONs4tQMOtp3IEwGJYZ0zX3EmdaDwmmILQn0/jR9QmQ7TAV2ZfJVuPB7pSd7l0V
9txj0ySWr9Ls0HkDFQztU+eOLATaQjbtW+NQjaDLnFTJtwaBgIOJgWvtA0ZN5Ylhe2OwO+9H5zlv
Rra/yEMLVriGTQCX74xx+1GboMoYHhvgGxNEgtA4rVqbd0Y3KusqbcehNosBppPNgpi3Lgfb21Yt
I8kjKjr3t2u6wkTyXPjzryDgZYLRWxcVSVIYvonKkBCuxmbI7J0OkGd8Tx2z72vS412/klTUvPsF
XpQDoNRJYwSvcvMQ9vlorn1R6Aw8fA4NImPfXWxYvZbugVLMQQhHyyXfmUEjcSlzHiKz8aBsWCk3
aMkLg/vE1gh5k6+onwdYonMXU5/NOTkWxRSQqwzuiGhKtGxqWve1O6Au1tzr13XlzcO5RDwYsqUq
6VlhJNbNbRV77MUBIcp42zut49xCrPAF+g8nX0AQI81AJyarXFmGLvp9wAIHlXXPTO/QylRVB69p
M3WEyQ8QcozCCpYm8jmGwPUrisX+tfQtoMaRHBAPGHmL+CwaUhAywBNxrZGPw+9oJXlVgS7kbN4E
flxgru6lQQ4p2bXfqW+35m2pKy68GK5fu+5Mklrg2QqUCxl+PHuJBJD9Jx0uMHhRfbbQlrpv5BMS
7Q9of8I6J7xZF9wUMdQJHm2yi4UxxZui7FSzq6dKKZJ6Y/MBE0SUYKkKs5cEmRt+s1yU5mGiWtFr
i0UVgZ1REVarFEcKEsYyMKeD0ccFgmxWg+VWaBWiPoBP0kKnAMq5yROZFQBAFm6EiLjtr3maRLRD
/Zm3F2z9kzwZak7895oFh/FBfK8ODqMuiIvvbfDOKOhQxKxju2tR9A5kfW7QknfDrV03frWpm2HG
4jprma8LXZFI79CW2VfQxhnb8VQBYyjnMGQykmZzDUe05x5HMEIFmT8UxHsjAszG41DAMNu1gS4G
+FucLlj9zDZcs7ts283Q4BhZozt1FDpvFaMfzAvL/01Wh6fXbBkMRhr1zBzT0VyWezNQ1TfoRw31
a+5zohvGJNRb2KqN2k0hJ8yW2KXc/gs69TX+t+B3cfcXi+g/8i67K6K8XSDbVI//VvMpW7mSA9B1
lQJislSX/0QUiTbqJzfXn+BQRrN8icl4xwmH2JWDKvLhOj/aQtvtoc98n0ei54biyvqptEQlZ9/f
ZeMAJ4dwG7Kv/qvT+P2f6TRcKvP/Owd+F37kH/+Gjeev/wuJ9Yc0aAk8j2LeYsbn0Ef8hcQCbiVt
m52et4DeXVoJ938zsUzzD9oHyb9yPSX5M/7Vv1oM9Qd9iskfuZ4jGUaBlP8f//3f3l3N//H1P99t
0nVomf7xfqN9sehvXH4VPACKTmNBZv2jx2jctle9+MjHqn4ywN1Wy3C/Z1i2CyuT9X02XeLOjdi+
dOMu5G0tJtJbmJCbcqLsAJ+RzhWrjIWXCFTSO1P87kRN+TvaLAEp2sRNaRnJmfHo7UBA1NVrwGFm
m4Gy+i4yCwzt0FrPfSi32jPkrnO9C6XtdI1lka6IXAXjN5AM9TMF7n0D8XOCwqqz17T++Z1mw5wl
bnXu4v1iuGHr5K7MUHCHViiQZUWIevP185sBlgruB0UN4dKh3DhlH52iDE9d6e51MTYQtnIInjPI
1Z7l+CqroUh63MDWNbbtCz7FizUFybHK8+ZAIvMnlN+cLSteByrE5pvFwbilyGDCU0XpvvDmaMvu
guicKk+2enk4ky77A3Up7jmJviqRDfuiDtcEDRgWluatYbxACAwsWuCfsTihghD8tWnXMMjfwJKw
74cZPatpEYkYG/1jW1jt0fJ6xuRs/sndya5hvS4XaSZBbILCSAzE51rJSGmOsgPaOfLI3ktOcYs7
3MFRNNj+1fEZH9JzPCQA5Xv04U67mXmqzjV9DRau8trhIH7FI3hvkWoM8TW7FT7k8Ey7bCx1E+y6
eFDboNhok9gP+OP3QBC4rwvlbS1peAebrYUoAQiMVe4fVe3pW56xtzCqr23iyjWVNpBspmUyt7yr
4yGu8IdFq152xCNOQXTbENZ9m1qZtVIJMoBAGvN6iGRxGaR7WuROW8uUu583Shn35XPdoHhLD5nH
6+VhxwTGBUW8g5gy2dhr22F+MhHGOehrN2ZBNPyYhyPeQ2A9U2P0Wwe68lGM2S9hxd5OeD+okcE5
NxMf4JhuKhQmRwqRHa0SfAsSR5ijm6B1G7a3ELhvDXMWR2Ra9i0//MSqloSUgfN17vInfgfgF3ZV
nVvs2nPSQ4UpOiIeHdNad3XHzDrCmZKY7ouxTLwHuNzfMRoNSQRwOMt7anLaayEuiZH8Ij0Ngxjo
koBIXiwG3SUb0vLAoUWAWDD0Fysx2MaOSErL7uJoOmoGBWrv3WZj8S1yN979XPq5hEXe9l3Gsh6B
DLXxSpuVfYeoczowuYYQ7ET5BTwcQqOYlLoeFeDyfFil45w7/GC6V1a3OhmarZ+22uZEXYXJOAIH
8RPn45cgukN33P58NSQC+5Kl2P062Z786vKQlt7SyqDdKATBMVzHSJNwV66yYMQ7YI09UHOj+KWs
AISlQhFk5cPGIZjwBhxwfSoFVAVeyFSQt1XyjCr0sfd2Vj+7abnQkqfqqTYqkgXLbEe2ItTpwsxX
XBTTKkLffmO28J2CmYaJbVdNzG09ylsMNq+uKYlA1XAvLDmzMZq6+CKy+kujB90Jwu42sLuDZ7+n
ec8gVqFvFckpG1mH2pM9rrGRwHBXgfx1Clgn2hQ7F0+BtnfVjL8wstfsLuNd7mOJUZNTPma5dQim
6t7X/YR4wPtdF8wrEp94uzz4jpvpoAUcCTqmiydcZuseOAG2ANUNdfrIZ22IQQM8btXQhlQVCTLI
GqtdA2ON57B5prgAeJZ8eY6VIAbk1Z7Uum/7J0bWB5rSnNZO8QzmrA9wdc206uDfmOffV40znUTh
Uoo3BhtBUNU44rIAdFtKTnopjX3aDL89BBNTnOWfN2RjYw0Atn/XTfroZwtlzLGKY2ov8sYZu/pU
Q7dSsGzcSCGqSNrfBlpcajMCGqqaqOWOdRER8D4pSehKvT75LCMMSb1IP0JRhSQAdWQP5c6xYUNw
l43doZpZJ6cJrcypMrBUGYPOFx84S8jEwCpaeai/x2wXJhkSwxoXSpMBY2D7gxDCwPlGYpGtQJAP
zrKcKJm4AFvGAjW4m4oFNemeCCk1c3bk0gwdkA9BmEHPGP6pVQo4Nea6mh1nJf2uIJ4WVclAH1wV
wX1s7138Qwhp2XoVMR9cMEYI8ggN8h/DvAbir0Fl8NZfCRcGoj8Wv2TkvaRpNjG/sSYajxWLjSXV
tks2Td0cIUzY+8YK7mZyFzXLdhskLOguZIIZMecAvE91PT2J0kLrmxXNFoHggxmivO1JOUHETXy1
Jzapn+3M4jX3zDWCjAdQK9wQZ1T384OSzoMHCtcoUiSEfvarIptsqHS3Q1N1scv002X/sM84VEnL
jXLvNLHvx7WfM6viwDfKdyFLIHbDq0oD2EFVAAMgtFgqVtXCA4RQXUlGHzpW713q/BYkDnPJkR8Q
9TtSH4p1wU4d422zsqDDrDVhdblJVd9iv9p1Pmhd5HuI5WMCPlPP2NWYTkBxYNCETMZs88Oy0LyS
0sJYPrFIIAkXepCTELWC3G8TqtFFeexu5zS85QX4jFkpr+UwPjRt4p8JMXwcC94Ypi3DXSRL3jbk
G+Mo512qva0qxHiuC87QSvhH7LC8tm0JuAFl96qP1YyNhD4KVseGF9XbdnXVHkzUbze17faXxCPE
mJSSYy1K+9irmNyFiaPFHe0jncDEOAVcjNKgMMakkfuhnD+g5Rbbzh/+dEcswUZN9DT58TyDBqQP
UGxnNvrt2qXX25QnDdqDZMD0y1rGAnMEfB85jDXVUKs7TNpN3y0KlnNTsvnSWC/5vbIlxTd5YMbU
w2wuPwgcfOYuAkahZj0VFvdCp+3N4O7kb4NpEOcNquHIT971YPMVGLRI4U5uOXkJYabaYWbAnrNy
CdObV45wv8Zy+GV1eId5Jd2rjQ3fNLrw2A9TeNMZGCD9Zq5RNINmg1KxGVMkdxWS3ynAeOh5a7cy
EfBN811VTjvL74iU7zAUBKgrpww5DNF4GMs142A3yYAIos5OEamR4bWo2wVzX9CgN37jX5Sm+zfy
+WMy2ycyAn9pPCkcAzjjNGrHJWZ4QxXDMZRD8dICjnmK/jbqk41rIRJgdsVmv38KzIWQgKXFtqpP
RxZISDUBX5j7vAqSWT4wL0E8K/ad6F5TLnpX+pKcaWy4iBdzMZibwUfLYCz7tdBKxGLBcq8IKrzL
VN+1rp9euDOgN2z0jZxYKSZotkeQcme78I+6aB5sj7CZoi5+zU7/XZmNvapVAHLNMXdZqTWvLgJv
TmM41POfdm70e5tgkBtRW3edgyzEY7aPnGqnxlDeG6Q4tKJ/GclDFM7wNBTpy2AiVhlK5e+SmFLD
hyEN+QqPaY6FrBf3hhUcUNnxPzE3FZZL0A+IA7QlVMNo2RjiETfljtGJrFEFJz/jqoodVEwtY+ae
wZZfs0BwanzkIZe0fsQFAuw7sTPk79EqioD2T0rdg+XkNWvtVT/wVjVmRYpLO98NTn0sk/HVFYx1
Bl4Dxh1cylVFvPhsR0+WGR6QWj0vDvGR1MDZc9W5scrXSQmGpDY39UpNyP+YyaJcrzx20F3TX8DA
Ue1OMZKu+iZjgrYRyLHQzXENzaZ/CFgt3PR5M6z7Cd2mp7vbKIg/Jm5NNoHnK2bK61QxHcNyWR2b
lGTkpEo33oMFcBMyxvyIWS9i7TFSJpVv2vfu/VsAKrDkBlRFAUp2J3lG3EXO8ODcwoVDd5x8e0Xr
rXTKVqOExti2ODJ059XQERBUmHX0jhMk5+ViqtzO5rOrBOJYGLtTod/mLPtoOURWNU/IRoMcjQuM
Yh6ZPHsgwhsrz+UhSb0ZKC5C37obVqryjLXt4l5CgPcaclzgvP/s2yBdra2oO5HOhQB7zd+6lf5y
AOoBR27NCxgV1lMQ+5uM8FPWNus4BBg8FdRy1aDPKe2UMY+ox8FKIpMwP4VBDduBGqpn5sm0Jyei
oO48cU8hyBt00s+VlbxEvPMnDlTutEPHf0upzz4BSQRS/thyz5aXHOBgRLuinx60qhz4C/mjHtWG
xtjczSHAhSncxHmNEXjO3s1aPpoyeeyOtgkuiw509tJnSlm4ubA2EgNtEL4Qz6z7nbLni5ldirk5
Jw7qnGGyvtMhPJZO+cYYK7gTef0RslNa11i04OVybhXdgkCeovEcwySdTRGicfLQTWPdsIp+3NZz
9NFX0QzE8+KjeoLcf8AT0mIxmret9WyMDoHNAy2QpKwTixSXEhLhuf1stEm1YfKM1BLeR/QYO012
6KxjnzO49ytx7ZBR7KIAgyILiPpsS2R5hOdUKtB70hY5GIQDT40MJMo2jB4po9mRK7uorlPZwNpv
07s87IbHLjU+7BqTbOgMa48ci/04cXP0tcELVf5ZWJK2HmoIJsRfHUUM4gcgcASWQGow7LVh1OjW
+oH5qE39mcQ7sogtRli8p+OKbYmfvJbovJIqNHYOqaOeHqdVm0Efoefcy5Gp7FTq78TNFoM3Tk/p
JL8MR732nflY1MklR3AP3xAtfo23gofvZfEpYBeG84hQmdq6LRKSApwDqk3aHSB7hEAUayv2zw64
qM4m0Kxx7BdFYjET55U9B2tpcLcHRcm5iS+SjSOmkZaa2+8N6h7Btbtg0ozSBB0p2mMfGbhbU6KD
YR0ju8dWXqT1FsTWr8gc/id757Ecu7Il2X/pOa5BBBDAoCepJTOpxQTGQxHQOqC+vlee96yre1JW
Na8J7cpDMjMBxPbtvvyJ7RtnMYqfUomurcLb0wGcLnVbPnY/zu5TM3z33RziwvLPRaavunT+JBZ5
UJdq67o18X64j7yuh84o43WqKVJqWZ+yXaJhxpZfQe68uab3Z7INRpJOXccuLJeUefBHFttesO8s
Gx9O6+BBWCZSClD26gguxN692Umek948ODaje2vlH/hPPrDIXSuaUFaDoT8gBaxGm+1E2FCwwIui
OQrkYMuiMPwDwNslu0PjuKh5eptTd1WNemUG25mmImIYTgvX7z6mNDrYmrCKH5psTcRzwxK6ndvo
CitiA63wVlFDUxs6OHjdsFkPuQkyIJBnYWD9jiDVoVCtLLc+GnweYxJ2cT9erZhnWGS7j0Vcf6k8
5zxlh89E+t/d3LnM6buc/Tc0cMi8qv9JOkthfF/OfoM/nEcwtfVgtXLzQ8TfbAI2pT8BcDA63P2U
p0UYkjltWWs1PSkj8he0KOxA4cGi6Oe3xI5eY8iFJKzVwWvLep8Z2U4P07dVedeksx+FUE+GiVOe
GPqE/80ECtCAyVtaPmcyuMRrxwq5ZIJnB/wL38U31jLiM2w4XG1N4N5Zxf0g1RW3Jq3s5VzsdaXI
GisCm8OfkVwBTIiFkboQTZP5T93cjkpgK0MAUXSicYDxEra3xbnkAMNHD1muiuoVtOrqUIk03Jg1
SQ2Xw4dnWeEKzk62EiH7DbbOa2vnWSOIHLr9Ui991Z75aI05Yz02V6ZBG2sTjTb1xGc6qv/YhjhO
6fSQ0XIlygbOUPEwMPZv7FrTlhTriEd0cxDY940WiyHc9I2JT3TljVRp6EmBJC+jfoEsekl5oFID
E81QTfGy9uviiqfM25eGfs24tG75GblWZnwybjqMhdneT0DOaU8TkGRuQVPIl7fCtd5e1SnQrAJd
BQyKtUYXknDCD4qWYoyGxT2dG9vIGSEkBfGXQooPZa3ZylTPBY0cXjkggbX2A66e1RiUxQYeKhBf
o9/glFvT9DQuOGNfWFnWRFaxTUD/HZdkaPDyJe7CuS9eqa09gfshknErABqx4JFYQf24N3OAblwa
oqbEifKNjWF0b5wgd0FqrFLf3doDfjAxgGi3pg9zrkhxNCywKiaqKIheyZK0eKnmi+BDRk+vL2+f
gpOU0Wvn9DmRC+gaDYyspIcmTEiXJAQpggGn7KRXrLQ0E1a948/WSBvoZdNyKMxn3UiG1sj5NnLj
0+gyn6xqxLVq/IZhtG6NdpuB36xEdOcmzbaMZjQay0j53tmlCP33nG2+YfmPc1L/KU2FKczquMho
TlDjU3Uzu/lDbCyrIv9qKnNX2uLNLAck2py1PQuX0jmDQuFSj4IXUDpv84BxFwf2uG1SrsxQp7Sh
ZIiq6Vlg6d7DzvgjyhYOVwiHcTxpHyxOO3O/ni3E5Wwiv+D11QWA1O3Ek9QPCYclEY5QwUc0uTlx
15FNF40DnnO43ZULxW8QBLcmh8TY5tG4r93wKQ4wx6ick1zJn9gnjl7ZxvgHlCT5xsT+MSbuJbNR
vFmJwS6OAXVRZkCZUyn21diw13fpAq678hlSJ/D2Dd0Cj71H1sig4SEoxkdTuwwgZYT5xsWdIAbc
eXFIPMQJhyUf80MOvbQN7OfJZNgUjvuGcvyKU/OnlHyaCz+lNQnFeuZzmoz5zkqf5zakMShTIDAI
SnPQrR5KMjab1KsvEc/5MOgR5eoHCTb3rvK/ZAwirA+PGYBOnK8EnlNIKBNyHvlra2CWghnpVzSt
mimxrI5N58IP7Bc/1MS/Zfio4PF45bULghfHtASALAn4dDj1RT/tOO0s/QGqfnj70tBsSAYxAddY
J0vs1wVTIXFxc8rAeRK+N0MfwqcfHzrORUiVVEVo8ly0LxE5B7I9jJSWtU700mAZPmSEGFTMjVVI
/LJ+lTzEA08+G68trjxC8Wn7W7AGDv3kXuaaEquxOk4KXSowvDdaMMeFI5rvuCo2XYLLx2raR58F
HkBH2i5hUGkK4i3E7onSUMYLYJtU0DL+ESCNM05U3HdTUNRYyJnfpgc0fGLYrsXNlSz6YqA7ZAEH
YsvC/zjR4uyUJ5ecaln6n2jlj6bg+OIyPjXtt9t1aAiKX9G1GOBV1FwLrz9oGViwwa1148x3mLNA
IkyOBzmkZFE4gBBpnDfHbx4HsVSpjTV04OY8SnMjsmFPoeMzhv4VMadrIL2TCWMwU/lnW87GVt0M
kszJOJ4Fh8eBQ8mQMO1x/GTKtV6iRr+Tv88XdWNvwQ+eojq7s9pMnuo2Ss9diJ6qK0ItSHVrS1Ml
yQvVZ62/BmmyYdAd1nZJ5Nw3AMgd4IdvBM+1DV4kD7hK9CXrZt6yqIVFyEInhNxEgJR8V4ZMN8Pm
W7mSWcKqae2I+GCglrzrGtwFmDLYW6umDMqlU1kfVsTNQ7gopul47TJScbkNooJ19JYVNVKZLl1U
2vIjosSOFkH1UstfkWXRig0KlDuFJOxiSjsaGvP7XH85esqPNgPjQlaUrkPC3qpwutNUGQpW7EvT
X5cZMeQRD20m5iP1rSOCKdxAC3k7wU4wtqVck6rdxwB5SNahoQF3GpBumeHWtm4+0sx/qlNwidnE
facdP2ww06bJLRl6wZrsDp6x6+xQaBjZ/cWvuRVXrx69GLJLFHGYzlkWAPuYDJRaRFHG6UW1G7A2
7Ofxfi2sqrlQYpdYzQh1eAeY2mMnBNthQMYpaWmyIk9sCxgexCKsbNGMabF1dHWY2+Rgp8MDBzP7
YELsLJvoh4MWFBrudH4YACAnuT3PFhBtJ7uMjWfuBijGRDZYWtvdKkzxj0MMsWh7ohiwgCTal0g5
2UBuD3Ciu2CaU2TW3qkI1Nuxnw8Qp6ujbosfovbDemJ44JFc0pfRDtMe9LGFElD+sus7+J4p9xUT
CBwlN4ZU9TQ5yt1rMHiG6E62i70plpyV8iJ8rqCwbohk6APekFsLDzefoUp+A35mDPDNySyBI7gA
8boMiIAPsdCb72NwfB4srV792ObQrIoUwmdf9fXJ8FzgCbr4aCk22k6pFuRNPPwsFkDG0CcxMfTu
OlAuSGzpvlp86FYp/JlGwGxFh68PpWwvxTS9TGr6tOg4NsEUKgdeVJToPy3ehWVNWndFu+NT27Xf
k02uj3CGueW/oU6GQETvEkZtJre7JkJchUU8XPdRusnoxpZc+3s6q19zPiWL2nX5z+mMrFXVHRr8
LMsoRAKqJsZi3fAnu0b+ltF6t0loATj4xEEPsWLVaboWRChs9WTGFzFbrCMYGmihEXc6lheim9tD
EhQ+JkdSvk49nG7dqTpK+A6ZB/ETtEobZrRr26QqiR6WB3X6+0/HyoHuPLW7vquTE7FbN0lAYmQB
XH94MTZ2jLWCsJDo4LUPS802rvnsI7WJ2duunDR7iiMCJ+SEl00F6qHvSJBTH3Gl0GbeOD3ham6Y
DXx8drAe3k7fRG2k6YhVKlvYlSXhS46RfNFV/Z72bAtYX1uHv1/cbNvCtFxnTf5UxuWxDo3XjiX7
Buz+1oVuCLa320ZhhYzhmeMaRPByiFSzqTL7OQnbW6ZM+dG2dgGAAn/YMj9dyqCAOZRtkKEVjhQR
E3pPmx0Ylw1bXvbkPjLhYPAuzaJ+jaPE2VZFHNFDdJxmze0/3zhR/ZkTxmNWiAhxmac2NF87SVNJ
1CWP2qV4ehrJOnMWY5grouc+zwpyC/V73uTvQjBAVwQ1D3Zvr2MWv0HJ+sux0mZrWc2KIeCJ9SFS
rwVrAzkTdg0IDeVAGfOhTWlIBnnJ87EEh1EO80hsO4k3yfCQaSJ8ZYN2pFnNbHUJIsBJ7F8r0Rt4
GtVFNiDezTw7JF6a7wMr/RQOsTzNnFJZmoeAaZwYQV7plaOtU43PvnMTsiL/q8xDaAh59p4ME4sZ
Vb0R5cXJ3wtmfao4BpN0jUyi+3L08Alm0AGyHcDnFzo3CNY2yKIuZ3Oh07dGpMzvKaC+OmoxDs23
8hSbAU2FT6xPWspnvHXV2O+5biD3FNDoRg/SxcTSlxVN1a4y31kGVITHQ/BbcKTdRGGPetwU2dJo
6apODJpQKqMHnVSCxOlz3pjBnHbCqf50EzZMTzpPDNnVKrDzk9fY32FOfblI2IxoFNhyYh7Muo5Q
qrEPPescevYfm4KCBWa5dQT9iA/+bnB62J9RQv/TFN0N0Zws8j6dDlnxGGrjsYCX7/qTiYGJZ1sF
7yjEsDf4jr/L8sqiD7YALRlz/NBDDz0D054Hon8agB2z6KS+AWLwPJ5bE+T/6FO0YEv/oedTNRvu
N2bBM8WjDJGFv51Tps0UOL4iRbdNKkLpviZUDEwjb4d3Cv/QbEvv3CISdMM4HLvMuWsHZCz4Nd0i
SOAUj5VxLFluYnAIb/gbzoI6wvBtUt/zTAEAhTgvOvWyPQt3hsi5ce9iH2ZeET54s1mdVR/27Jvm
c8eZVsS8GLix7yLP+ROH2Yvrl59OL0mkmtGrnA7VPASARCnFijj4je64zW8RuewmETT6T0pifDmz
zAfRXeW7uEcCHhxrOboRH66HzDSnu56suixvEW6vgUQWb6AP3mi8GpE6i+gfwu0PNzR+Iu+VUnqK
V8aTfIJKez7SY/zYqIL4Xt0f8evsxsS64YiK79oUivAi/SJDHz1LhOZr3nNSKP+2D4mak2LXvlLN
Yq2qllW4FeRy3zUoRdqiE4OHfjCmR7/HHmOEKuDcx/Ek9hlz4RLTxJHGfyzRfjexHhe9xVAxjwKz
ahxS3t2fK9PDk98BQx0KgrtgKsYIt5Cj0x9D1szNxgsRM4Cm3CdxaFLHM+AwSOpuK+uUa7inTRRD
E/udkl/CZ+0BansbfuUpy9yxQV7seOAKLjlQRjUPpJgmUyyvz1bQb6i5o7O7xy5ZsYda6RYoCEt4
qkgMWNgT0nILFCBulg2BsmVs1Ugz1QaQCZQ89t63YxFvzkttBOwuEnNYUYgzbvs+XoqZ0DSh7HHZ
BOxRPDKqnPT0HUiL/iBq5pzGdlg+oAhOEK+4gSZnv17lbPZstv25Rf+7V9vXm2puTQ3oBAYmVBX+
vKFFAQGgxDvG+2tmPXx64gC2v8VbStNGkTgsAFBaQ8BDiLYPguZm6P4GByx6SaiZiQ5ZXzHVcruQ
QU1hjvlten63DrBytpJ52agZAxjTYWAY+HKsDdG0jzGKDhxD33tbfCU3maSm/HNTipRiawuaW6LI
tBoVXF35IfsuOZoxScZAI204ZkKjnaNBZ3sJvROhcxgTiUg4ah5qUbCY7HDnzuk1zqV5KzR98Aeu
yyIbn01ORDC6B58BFgh8aZxDOeQ8n6ofo2m4LdOA4fspqjAR5cl8HByueA8FeeEV5VessmabROqr
N6MLRYzLrEZkErBjVsYEJwHdsagoKuLiKTL6SQimOCqHZ+mb27J1I37W/BZ0azYQ3lnN9dinOtGo
dXETg9IYkfD2pahaeS7b6KVgoFWcbLLGOJJ9yZGBKWf16mRn1hJPK7gcBtQzLYd4z41iWjV63M8c
2GC9UZreDaW10OyPDRNvbieNdG3U9Rr+dX9qM0NvtEpWjlf9RnU4HxSlrTFW7gPPb0nWmrVNOut7
mFrOChbEQ9bRHRbP+moEdr/o2vaI4x7gUINdzCoeGgknjUnKXjVuUb6k5aU8weaguIPfaW243UVU
nb12WmtPSTWLHm9h0us249xbVrrLDqoavszEX8ST/+OJgaoCPXmrJPlGhKciy2M9UQCOzLhnXVNL
bG0apkm0oxT+RQXVlzCP4nWXeqyTKoS59GM0xme7g7XAUz2lOsP4ccMuuSYZp8MZbi7mJGM1/07k
/EXaDncKGliiYYHq2z44NiP4GKLWNDEiMbdgU252/vpIi8+wazRFyJntre2GJB+OqaWMbOYRC3ue
19abIVYmgxl0itaEy+K7Fi9OUJ7KdiwJCXL8D+DY2I4PzBVfCn1D1Q9RmCfIwISQQjYCMp4PjOUV
biu27rk4cW3QwFZyNqeJ7NKwRZurm4kRNzwDkn4NoEHe11Bj+P3zDe8dy8xqvJ9CyZMP4yNanMQC
OMQOs8Oc8VLFKApB7zyNaQj3qe52UrifJKqMY1v2xvHvX7mwO3kgCJo1pAj3WLkqzTnNnh5TGN5b
2fz2eC0OtsG+YJQdy1nN+p+MJAkTOK17P67e3JbyLfrTYkLBSX2aLbc6pWNQ7ZJhvjO1ZHXbMaek
oCmHiLeETdFd6Q1yIVOp96plUwO6+IcqtfTTKHm8B471gDIABJwoF8d5TzxSMnTlFhMf5nTsDpz1
6HjmRYvSG7iFA/kI3Y7saDteyGGjUFJr3En2CR14hQ5HlRNW+hVaSbMm/kI8CXfDzix8qqioLnbL
39CUXzOghqNInCuGjeg4GdC3XYADbxw6pzWPJ71TVMC8RXLa+mPZP7lp6+IQk19ZxPK1ytM9g0+1
DyfWIbWHdap8zLVrPqa37RhVsCuDLjmqG2kAfDFGFIRawBei/VKWiofgbJ1sB4nK2ASeBypeU4Rg
Z6E8+o+jQLiVlACMks442dXGRpiTzQ2OSoQQn1qdRn8Mu7wOZn5uS+8+YGu0Vr7NN078C6O0Omo5
qmOS9/YixYC7tua83voNsZYqDvNLROHNJaZyEKgPUhZmp0d4Xf/+R9ZchFhwKPsrRrEwenIfIBqb
ZVs5QHfDZQszfT316TfraNQ2CIkrYWpOKKT9DpHJecjxTdhRjSiWDHUH/EQ4ROwORwwQTMYnnE1O
YaPt2vfDZOnnpGOM64c42IQxmBYO4h4YDXWBzFAdGA8IfkdYTwe0gbPHGnlB6jBfuxICIIZeBjMs
SS4JrDP00G5Xd1RVeS3APnw719DkcWgJ+FZ0J25aV1O33cvyRv68k9wtJzFmWyySyTnxu88i7csn
Ouo+4q6Sm78Ysqj9zRuaiKLkPNDxSIiPLlJe/JFGrRYTEHS/lsD5Upk075CLezBsfpzSd16cehdq
7qO1sGv6PuNt4yPWlvbUrBN26OQ1LLUXaZOdR2Vl55Yq+BZL94I12mo0HNQdOfTU8KaPXXp0OxRd
iBbF0ilZYiSts5Tc6vog6UHwO+/gk3aGHe3xVC/SAfsDBZnzoajObeW/WkH8miSMsCWfp7EowXsm
AnbbcpbrMU3HgyT6T5lc5WyqHlDiYLKNG9/RgpdVTTyznbhOIx4FaDH+qsyYvq0UuqU31IciqLEd
AWpSmfGZ0gQ1Mo4YNQG7xhzb3RSMn8Wg/+B4JFgVRafGVm9mUBc06gTDwchus7mrz0r2+myMfrPh
YEj4DFqXajENqmjEmyWlWsdKuGuETVXYb6MTpVtnoouCDcNvg8Flwge7MP0ER87g3BVywDmDhZfc
3dlGtGHWNTGJfhik5dZ1jRFXVvyeGfNaFM5UmpPFsyK6NS0170ecOZh9xjnnww6SFA4F6Zq2PIag
88yx4GSveb90zUHYFSnYgHYddzm2ZbmCQjuASibRESL/DaN9DWmU4r0SYLXi4VFF3Jw1VFS0OZi+
20SFZyMuqYiZ7GtppBelghVxMyxMLgRemqhWupcvnc72Td8Za7gsSrWspc8i0vdBlb76+DVXDR+u
4CF20RdATiPK6eaomv5YCfv0d67EOfc43sjTZvSQDM5ZFJrkv0A+czCsUO/oT8UZeyUAKGo6ZQQz
1c8b1pqQn2ta06ySngSrjh7qksWyic8X0XMV06BX2v7nhCK3NMgLLgqSwyp5o+G5lc9BDmZa4eY+
kFH8I/t4zdGe7j0OazrrAKMmKFcGdXVuwbVksrXg8kCArn66IESsQhnw3DFdOln2wlJCbWucE4nu
DUSu+RQEgMoTZj0ddkfS+PXaB6bNrdbY9DZOXfe2GC9fS8U2Pelc7GqN4aypNQrWrPZhSKH3c0Dx
YOWTFlwGNATPanjr615vShd1qHApfEyEPkInbjkOYpieuy08FeL5wQWnKjel2uIZnkQz6pfrY6Id
Tkkx8sDOx+7u7xfphiC2HOfF5YH6r3+U07cCh2j2cXmW8gzzejwGihLi299Bc5Hnv38VxcG//4qY
drLEjIymMyHYu1UJ3yIBBLLK02KpbV+eUhk6d5lQOMl7Pp+ePd/lEQ3UE0nBxd+//Y8vcd3didhW
hyCtaf5Setr8RWYJv2VXCOxqPWj4tX+/9LjfZXZr3vCQvtzGhUlvzcnV5Z7uxTOgizK45+kG38wO
DSj+m4hHz60VxMHSi+CWJwDqmAvFOemg8g7J61+cVzspRv0o38OSqA9B9BXOUXHFNryO6Vt0Y+Wf
52Cs3mF8PdXzBIX/b0bEACDXy+KObFx78Wyx+x+qwX8la2SZRHD+k7CRjouf/y9t9Pd/+FfcyJD/
eMIyPexmAaOgZzo03P87b2S5/5i3WBnEAzvwLM6O/5E3sv/x4BiQRRKm5ZNKkv83byT/sQLH5Yjk
kBMieOT8d+JGwgsEcaJ/pd723//7f7ngJvkmUBOkIBfFgs/h3/8/cSON5EFqw1snpgPUxA6+UjHQ
sUUH7pJSBodl+cwCpvFRjYxrOaXVri+49cDwYDLtnXujUsuiS9ITyhLKS2g/KGCTG9iHn4Hnggtk
JOYGiYM3+0XfY2U2YuOKyjdcXyExnfxBUo2y8MGl1w4V8GP6TK7jGVjMU9l/wvCiGrlu92NBWsFq
BFtNDq7gBA+iMiOCGotYl7+9rR4U9mYrE/TtaZMmcjzf1IjcdvipiRkKsoKNUYI15HgserqY7Djk
sVI955MJmNZtL9Uwst30mm3r4Qf2cxx1Lr7qBSubR8+vLwC2jP3gdi9Z0tw7rGSvUxeDe4mV2gLB
BSD/GE/BZW7SaWVgYrSL7BrVT5SK/uJVO9SxpbYEOpEk54hnkGM/spVnao7prBj+eLLGdwcT+Rx5
lM9UONfh8X+Ixvpwu4NQ/NKzivwVEC1+ZQeI2hDtlYWFUofhhm31bQEO6R8uxFHl9stUJ5hJkjC7
WhTLKBGku9D0VoKIx8EexacA2QYWf5XI5jlvQ+C97jddVCIQ3r6xwhn7nXEt/J1y8ubcOOPZkekF
JjiepJrCGZ34B05dPcb5yZMH8LAUUvTYM1X2zVIMCYKMxSKPkn6XG+I8Sga2yDURbkB5FZU7HYkO
P1l29I3Ww9sVMjtZ/V7UPidJsybaQIU8PmidQKjAZGQnuWLSyKxzKiML36v/MWMquyNtO2MOQpXo
SMmQ7r31RGxDI+pXY1a+9IP7QbMHJuMJocKk76M0JROPpIbVtXCYmNZpIJVeU478aMS382XGvFSZ
6RaPCqH2wnoLYGzCNuWR1+LwhN+O6joqs7uWOnvmgSn25oTtcBT61wlo0AlbHZ2RKiW/YOMgmkFD
WxIKSddx69MixrGwGsNqVZRoJXRaLCl2h9I3mXtGE7VtUw4/fmRHT11KS18yr/EB3JmD1SPkoDOF
AYRv/4ZN861iz84jW1mwIVDexwzoOcfQqsJV00oL/NFYw0hOR6TKjiv8qspKbbyxmnd2nXCmza4B
bWaLMq2CQx4PV2AMoeXZXzVlRLhDvuIhz/nvUbcN7W6NNiRbhetTd+G3oMX0JoVSX0fXR2Aqrv3G
tPc2sORFyvt4GMzyPbIknSQuBvEBa8fVMoNVZ9HPOXr8iJZOjyZb0o1b3dL5yFpzAo8BCWLVmhxP
Za/uYL5Wy0zDBhBJvrfgxqUpZ9PAhueWB/WaIvqVy2URG+NLNDd08MiQJI6H9JU6Twm4i41oMZ8P
Bn2d9pMd4Gll0XskcnSWAW6Oia4R0PjGMuHghHxQztRCaD/hPEeH4N6KyD+aOQWVYoBn5tcsJiAb
LOyxhYuff1WgQeFVoQjDokDUL0184wk/hx4Atpf02fKmv3e2xlOA+QcnkfkuW7ZaRL3ifRwRDJ+O
MWv3hd8Rr0MCfBwq6yj1XVU5z7mZPDTZIVS4DvLc5YWVwaqsgpPE/7PqAodbmDk8S8M+m72xiuYc
hR6swx7Nnc/dqLy1bL5aMARs6TN1YAV6ICXBmrqgcY4VzLJXc7OgX/vbU8M1rwJjr1hvW+Ouum09
UwU61OuxTKmIfIORYwPT2O9XTksdDSubbaMMMjuKmFZqf8Y+tWW0b7VL7tNXu80G7JjpIdUxTMRb
aJ786jqIKDd1G95/ekdJ10v2qsNI4az2l3HR03Q+UjSTswlKj5E7WXdjZT11ffsDcPWFG0644qdU
9whpS2NmHAjq8Xvya/ZIsl//sQtCEKnDD5tWycnCfTQL4zIOlL9x0t1jXUPHbZej5vM6OaSfPPEU
3GgOFr6tGDh4i0WU4ggrFz0L3uQsvPkuCaL9DL2zsGMMgKAhBX5+cxJ8aPtglbNarzWvJZLMXe2q
j8bjEcPgPFgOAbsb5wzS3MXAdBA4zimf6yvS0LNpyjvd+RttxpcE2vYitYNrpim9Hwb7YjjwRXPu
cegkDnghM7yvbxENDHDbdGLZwRwAIKy+TlN+wRr70aHMUO4ZfkC0eQe4mS+l/dJSzbloPSJUqn5m
N7ySun02BnhtoV3tQTTcV549LFzsaGw/s6PRNtEGTuqtBWm+VqvKGcclX77tyvgZK+xH3Ph2MQd6
VkjpDuJ8uCA2/UPv3n7oKmilEHzhH1w1RrilDoPXtFTOtjXjBwImWxo5Fin8NvrD0noB4LPb+inh
Ha71LqZDqjD3pVXCACq3Ts+7l3Cw5zz9UrVsjKspWcb91YoKEnNZSSBDJDsG1yfheKdctxvZy2g9
TPY9qRIkMdaodPnO8VoO8hO/7zMbvWnnpe7VnP0FVa/dnaGtkpsZt5G6viYmtrhMlHi3BKG2INx1
DmgzEGS5mC7WrGkrCFjMI2wAoyi9tRFyGZdxSI9F3L+U0dSCdK/fgCFs5rqCA+MUH0Np65Pt9/uw
yYtNa1PZiBLQQX/T4FVD86G6ddbmlA9xI0cPCk9J8GnM7i/OUb2Ib4mB0svezIz5spIZ+yDvK5tw
QqHo/dC78IUfaAeqn+WX7oddH1gAfLahADyJZKvWgwCkN1mImNTx0uNoYc4B4QoVA09HtwB++BI3
3amu+bcoGK8Jh9FVc4tZmCMHDmlf4rEwcXKUjyHQjh3QipdU9NsgzchqWSCXrFRbq6Fq9uUoub11
9X3nZc8eRS67wPSfAat+3urg+sD1l7M7VPeQzrcCExrNWdLY+vqCVfLcElAiFsFefbbS8DAG5CWU
Tjc4p2k8YGk0Nv62ik5u0b90xbfvQ+jF6P5rppD00pFbKnFrpdVDO1Aj5mGMG8NV2hLMin3vqw4/
8HMZa6q0bxSivt7IQXO7hHPV/akN9Ce7PoETDLdwSrcikQB9irfQLYhaGX7BGSnnYANGy5/zbFvO
FqbDGHSiRPsTwVVgroOKMlNX3RJOSWdxoFImJ6fZxTvpHxKKFZZEJ2qW0UrT9i7qTVegmVM32UV+
ci2gE81dEvNWTVyEsf4Q1jkoK/HiK4FnwS6OaqaHxfPiLbWfBF/4RmS6Rm7dfW/tLD+2Fx4u9Rqm
z4P+u6a1+l2SsQ0mzwgqpC3fndrrVq2y0xVpHcxfJc5zmFzn2Wa5IJrfygt+4Hvw83dX33X6zdgg
YjUgZvAH3LRND0eo2A0AwbHY+BNvR7LubAXb0aVW2m9/oH5Byu3v+yYF+6VVcBDQuJpYrnwR80GW
JkYBi3cOU+S9+kl59K7RQGgFmQOXw0h18GpF3YFXTrCxhh+N+rckFHNqBBkAE7L8HtfgR8QKZdlV
tP0aIqWXDuq37oS8hAUBk45Dmxbpg6mbvYiTA1oM8zudgmzbEejcDPWr9TaNRL0rbNlsyTNshEDK
Be7sLD23wxBh1L80VH/budRLGIbrInHPLtXey6iBCO+5FMt0BR6AQiBFqtN0019wvUT+tk1CbI91
1ywt3K896yeoQyaPApY8nlv9pA1GkrzFOBgkJYAr0C2p2z3DNjzNAf5wy7uXrfGocuxmX7SxXLR4
r8Z5X5g566KZCc2/tRua4Q80MbrWGlw0gSkeedz/SoTHJnQ3TgiCX1MllIGM3eoR8GbqjidHGiYp
xOjNxfWxaJuuBH/Ucj5x+W4IBt9pjmYMd3fB+ttk2LB5XmPlwMo53E+G5mXAlJyNwRHbrnvA2c0h
XRprjEeXJNdXpzfwNQMwpakTgJIgwKKV8eyCemzrlHut912z9Zhvj2KrR7JkJP4ULFzitv1qAjoQ
atjx1I8h7BOP4qIePPySIdaqtIfRSqIsxSuX3Ol4VxXMffUt9OWVy1EsTWpragMbVWB+6Uie5oxa
PDd8K2++iLYJdnbLRwl42zJtpsvQNTOPBtRA8vKwLXl2VJ0Bld69G/s3DuGs/LjUjafW55VKKhbS
2eAEi9B9x6vAUSofHhqruOtk9R60xPtpBTWigXHzrrQHJE2s0u6vXeO9ZPlG7YH6ZML7TMInVufs
KqkzHjgMhwWUnnw4WLV3ADdHgZvtfXR0oY+ze1N1LQfLRfE0iORVO+VDl8prUA3OKiAoXwYNr1OT
LgWs1GUe2u16BCA+SBMCPP7vSWb7OGcVleND4tTQ0eQ0/1ol63Yz3nHgwWU/hjTBUSzWeC9j0R3H
SJW4zqab9ZSewv7n/5B0XsuRKlkU/SIigMS+lvdVUsm/EK1WK/E+IeHrZ9Wdh1FMT9xRX6kg85i9
19bu21R9a9I8HjleFwtquxvPrxMhZqOD+lowOuPW8AxawOxDFwqaAVHcFsHeiACbHbtMEzUPxSol
5px1jEzrb1peG/nrfKwikoAiKi9wj+z61roR//rMObODshAPsWLzcKbycOyk99eXxb56nOwxooYB
aun4CIm0XrRLPyrT+tXGDBrG4cSMMd/VLu202QsaDMVqIE42ocgdChVkByQkmUa1JyiLD5qUIN9o
WLVnL0lpvxvlvGRuvYrNh2V8kH+cANlAHD21VnWHO3eFGvBqVwrGglN8KKQRS98Z3szBBnch90M4
fIKdz/9S6vxpHqQRzv1VxSO+QTr2YGIRiQ08+Y28Ae+ifXmH35sAZXu4eJxhXkTa/7VHzBN2to9m
2e881mdL/oNQ0c3D/RRHfwlNT5ap4OQhhxt5vr0KQ+MKcoMYa9++ZDkUjgjBOTqvnL/Dw6evgYBU
FXdFEnbrGtQBPi+iqjGeOQvgtlxRabNhwFEv6U3lepJYDh65EsS/M9lshnwb1K0+BVF7SKKRDN3c
NtcikPOx5Rfo5nGJWpd7QyEq3MZ+RPfqMoct60EcDB8Dc8In2onEQwCE/BcdiJtxW7Oy/kr8eueh
e1yYoV7bfoXWlCIa2CFjo6R/kmh3jhbSarI8d1Zeu2u7Hok2MubfEbLzvnTwbgpMwIvHEF65Ax1s
woMDdMqh0t87ebIKqcIq5m/ctiUPaMy7rZ6Csn9uUBly68Z7XESvJtxPYrtQM8FFOQ9N89cL8fd5
jKbXjis1uCeuIFb7hCumw3vJJoCYiHM7lKfBfwidkDc1occqwyLZzeos9BKAEkKmvgztnXLnJf4z
ZJucGdfAK2bW9CD1XmRc2pEXXqVBlJJVlE+E0wKGdLOfrC243UcaG1iLFNVD8CSRu3addW1tUtWr
6c59sPHiiV2P1eDjtiMCEUWyE7YLlrGhSCqSVdU209ozP3FRPLcB8VWK14jl4EQK3sRJpqKTBbzu
YKLzL2THJtthYzUgPcQFbe3L8sk0Lf/Spi6DsDGLaLeyKxF7KI6q1t1qsM3TZ4Ad4Io+EZ4reVt1
9OU7lKgmCz0MlPAMZ3I4dGmpDzwMSGplfAniv7ba5z67NJwR+4IbmExM8wVg6kMNoahV/ajYSMVl
ib7ISXWOgBZp+5xoH5eDgQGEJR1b1WzhxxDrsQr+Gduk+tDIp81VzYrthiSG7r8nMw5+BKMwRbPc
7FURE9mdeynfFTx9FSXGpmmwQCbN+M2OeuUYI3vYbkaOEP2qomu4YTAntabxDKJypxUbsPqRN2PA
tnZYyTr5ktOV7MeHRzCaypeE54Zk+IqE7M78wpKxSwkLQakOfMn+O5NJWSj0KlW+Bv9W7QxRvlvt
uevq27Sc56ZlLsZ4NJte5yb6xeXprPsBicxKyDHCp0xACG6nbQ63b+Pz8y7pHU5wE4A2Gym6IufJ
H8QHVvS1MQ0B/jz/w0dMOw9skJwAmIfV8utv+tfBw4yFcAVwBoph27hC+WdhRyGxKNKgYGIx3NuM
OSn+gKXH2HPlavNotiM7qabc5gEkKQQM+cLqq5epU+HWKcJiEfrusOp9645ijCprKv9Fdv/dtUmy
bOv4k45n6RGS3k1dvC49EjB69Lg2c8ZlK2nVNG5WfCioDAWIwjF2Nk4xXpwm2QXuEC1hr45Lf+J9
9cExbtIsAnDU6xf8zr/FAOE/w0IRlek/W9AXINsFOLlKLKoZz6ixg5fMk1IHxk4oSAAn86d0zlKU
GNKsR5qlDI+gexGPIJDYimLe0Vp843q8pVmxqcqVRny4i503H/P4Mkbq6LdQ4z118DIH0xMRO0sS
VdTKb4ChK8fd1gOu0Nm5MZBGTmeXz66p9llBQnQqYGVqZo4KJuMCdB416kKn40W7D6e9fQeIsXOm
wUTzln0aNq4Bt8MT7JTyyXHvIcvrHTlCzdogjNzigYZ/vJwV9vpcsQR3SOEwOZvj5O/szONmgCtl
VCAPKTCAMHZR8TlMODaIFaYw7o9N2POiI7NDqWTdWnKUSBL/scvweXB72o00B/qTp9C7qPXbFv2S
m9XHAqVOyzu0CqEPwtrqAOFkN2kqe/1A5i+HjoFWxI4Rh+OqtQd4OtjVReY+Yorzta5xS8xILXNo
wgyNMYpPOXUDemrNJLU7hDDVF0OsWG8mZoOvMf3J+h+RQNNAhAiopBvIe9PPadTHp1kUe9AKjFs9
gjzj0f/NZdfcRjCtK8wfFPCMz6l4/GZRuNlREqmRKwv5aeR+4Dgh1sgam6UFrkjBCvD0wOmdpRO/
Q+kfRJENhDdVYbCi9Skp3DsiBtMxuHAwPXI7sDWorHNoZvkiXB8zBbDFpd1kgEy5TuxNH5DHzpj0
1hfhkQI7hByUtysp7XaRGugMs0igOKS2k95YrJn+YPgbjL3N8pzfNre2SB1cOjmCW5VEpyZlRDH3
N914myap6ZaK7BxlyAXz4eZO4S30XtwRppWD7jUlVXHbzv1rPiRnqSxyAbxgFWncvbMttmR5WQsr
I3ZkHYcQ5QNjxriM8zDIxdkNgmc7NoKtxsm6HLzuRVnTsSqZb4YOtZoi1YP0KGNLMABBPvCjfCbc
ph08GfMPd+KBuM98qd3y0Crb4NdM0WAkV8I9ko0IJUKZMkUw3TwjD9lZsv4qeFmYhV3HBkGaGQYM
37uSbfWrM9KutM4EG4KdRSlQQtdAlHmzw2r+LizdLx5sl9KAsEpZtHZtF1qdvZe6/u0MhH/KFzif
OYuqEM0thSwBJwgcVnQHFHso8U5psdE1Ep2RcMUBm8hp7KfPKLq7dkScDihfGLjmbxZWf8KSWXUj
HtwkizsgJc2AKpkM5fdGghLWI9aDBKU5w8WGwSQ+mPAcRlwkuqq3JN2Q/otqYAGXuNtkE4oJz2qc
awCohGA/tiwAdlajV55JkJHLBoXCgg6ZUMz82THbJy95y+cHq0v1BtZEriXZS86IZmYfpZno1RHp
tMYpdJ+G3q6R2ANsYDwuhvocmomHHgq0r2heImW3hwCfmJeSv1w7ZozRllhLTWU2aBJBe6w9xzYL
5lMzkFedh4REBNl7ZE8Xy4J/xXg+MxP/NVePmmjYxxqhXtV1WN+z8izyHv/axCnqv+O37c1nTCly
5dklvAjwsZUE0a9QYqJe4rZEehFhpNZG9l406cSljTckw1FmN8YKGhH5T551ma2t8t0Hb+AeCiYe
UEeAQfUXkSTQ1nR0iwkIylo0WAPpxQVI3JWoR7UGJrvBnM3cz39h4rWFRHq1gmotsp6tEpNBaZI+
VMH7oOju/9S9t8vXca+xminyX3FwIwLt/L2SDMoGxf6vps5z2l2fYPvtVfhhu4hbp/TSsNWzJgHK
AdiOycaBywuqzmGSLInyqn8ySkqttJ3fQhyQET4xx7uDLPvNo+5vpURy7i33q2po+8iO2zkRsSuV
Me5YvK6Nwc45zQmbZO1w6dnIQopI3jzrrez7v0nazPvA9D61z5nS0XysSW7bRRwCHR3xWs4+CC5h
LIVLCG3gSTIog39mB9toglyEqU5dCbp4DvM0WKIGfTadt3JOOYaAJRFhz1SkBvRHfnpxZCSGDnTK
X1q/OutwfmdDyq5Dx3fppSxqRpgRGvCTiwUxwsrDk13QWuZftsF+qgwvZj/9OpIZX6j75wCmuS/c
fxpLKCx1xkacLeFsLu2SFUgdqOKAem6AFJnxlNgm+1NYakssA9gxEpGwReJzQcl9ECLAG9nZRKVF
CfFCC6cZf2Z/XIf4Xolo5VdvVz3ja7YKgtd+NTTECZMP1zMFXwChj85EOAJfa4FvJjZHw+xBMos/
oxqdTBDF5jZ1sn+ueCSoBsl9DjC7DW0JXA5klVaNvWKFfa9qvSH4C4MOlpwGelBpFFSq5XAu/bNd
T99JwYjgkdrF+2LzvmjxVSCzMzIyZ0RxpFS5l3Wc7LiUvIWKw5/KjQ5W4v0l7x7/vEThDpFgrQf7
C/wFmRexvFmMkmOCUTFeQi5h8Wg18xGTEcOMAU1+WhaXpDWPcZ/gwbyUBBUPNTgIi70DvrVbbrJB
Y65qmskhYCaDtfV14AjrSZmn2044YUug5yQNuPqt9RkywXBejQUJAsCX92MN9S5awTHbeYSbX9rc
/K5HnNpkFbz0BkwPPv63SPbv9oshLHMdIe6cjOnkumjjvRIV0cCjPmfoe7zmuaur17Fg7+ba48FP
/Wdm4M5SNxlmV2eEPBUJQimXzaj/kR/9TYIKd/1xaOZvHyZNaiUZbBRzZWDWIBb+AxVkAh4RvWeE
CYrlM5YzzDoDGPnCbUC2DVvdqp+5qs4pkJvOJ9BvSEG9Q0FqgAcCJxtoJmN/60uP2j/ybmUH99l1
3Ssbe4o6RlK+ZvV904Zns2nDaFFnAyzpEm4r8y6M4npRhxdpuvgg4YduMFR+zV57f0zh+3GsL82Q
XkodHA1CYSsfaCtFfc0oNN6kFTWjl3M59BH3f0tAtbJtGtvfZLT5iy0+GFczX/TCPUHq/oJ+Cd+6
x0IMEOMiN+rnlOgA0ieMe+uRSzH5rLNVzBbI8+BhFNMxMCtMYzy+KuL2Qko5jM2OME+96XAurpIU
l0oYSqrNKmZRW26Dge9VBArUYnjLUge0E9m7ffOjkBKi1H7pk/xGsWMudeZ9WR65z0HbHiInIKXU
5ake5KdTWAezqt4Bqua0WJnLCM1CyR5lr2JWD/0+06mWXbcXDG+zHdI6t78maL5lGdTPFvFPueVC
5FLhNw3BDiXVJ/ltYINMegy//Gs/bEkOmDjgYAbi+6HZtQ0ZgQhT3sj7oLG0zR/s+CAuRuvAyu0y
lxSspjJgqpWYB+ogoZGmfMNxZp/g3H56TXXsFVFcXWBG2/TRPqSBoReaJLTac7/bHGmj8OMTIymT
z4T31KDD0WLdUC3h/ydwzCvdpVk1+WEW5YZ2Rw7WofFQtxb1QwDHzT1NVbbjSHkdxpjOrc9+6pnM
0ihv2yMYnz8MwhEAMO50oB9hKnom/vBvlEKIrDOeiyRGzDPUCklEmZHb+w9f5F3nXrUZVXjSNQ1Q
bg/7iX2Myy9t5VvxE6844kVcS33Ka+jBgiy1oFEHLqpYLS1smJQQhhieoPPR1Bex8S+1i4c/8bMi
S4pGi+oDlNghGqqEeqLf+DJUS68pcXRQe2ehZopqLuOMsclgqncnyU/umJ9ZIH9nHlZyCedwqDl+
46hvVqbvXrohmXczso7OpjPHok7cKPmnzkzmfHXk6OLb2u03o2sCntPi1TPbn8gZXrEejth/7AR5
8/RbuxjvcZz3WtKpz79mJ/rNXOGcbYxzob33xhxYHVfBfszHh0j3HMxuu7ZR1HGMy2SN1vAw5tWJ
2Ku0KJB2CC4Ym4B1dyjNDZpYKC7kHu5CTSqIXblL3VkbO+bMieywW+mKBsf3xo4kmI5du5d9Gan+
kI4x/3WB4o1m+OSrlBjrNt6zRN8WvrY2vs9TNlqaaLXkYQVR3Ccwk8auPfauyFZTiuso/I+4QO7I
rmCxuI0I/Vr2RHcsZG0Rm6Bo6t2GeWSCvZLMzu3s2vzosu/2qdSbUObfYdqy6KchRxDAgrltejDB
CqrbwJ2BctpUTn0iOtKBggkwtyj+gTTj9ykKa8keBzZFiY6X9OMXxsdAH/E/TqJ6A8VF3m1Y/ZTZ
+Bo0jHxaj/6Tu873L52d01pWlFdTT/8BhC3YtfC6kgLUTdi/ZuVj09Es2pCuvql8MG63cGQXWyfu
q5XpP1XyUKZ5i5rcMbZQw91y4zVL5q1EhDQ6EfF1dfOjTXm2qt5CkO+u4j48Ya18/EDeSEWseT4C
Ywna8SgJ3wwSUZJenJALOiW70pWwVpN8mQcGA2/fPXAJf/RR6F/IDx2oWcN6W0Jm00bIOCaeDWAC
pj78H8FKaN2WScJ1rsH6oJ4wWShi2SN03EMIwWCLAeERTr+b/QKv8Y6ZsFumyxSIRO1tB3OS2yhQ
T9NYfY1EDq6i2JNQIcUawG9xnjBLL9MZ2ocqO3AHjO9qIHGndux/GI2WO36SJ/IMnmIilVaIM9jh
tG27sKbeRkJS/yimgWh+FQJW6SR7c2RkNQrwAWfXdFlnktLBTjP9QDi1x4OPsmy+Sde7+32Hrksh
OPIKdOHweeShjLjvIxf3GjQUt0WGbTMBqTnYFjWy3a1vt9cIH8OiejXydN5oFSNXjhFzzZF1TB2f
01syy+TBruZq5OQqrLUNjMaxm0/XFO1LCWbZ6uKPKlURXA4kRn4v3Me5dBMNQveZapWdd0FY2oJF
NE6qMXudgvm1Bm6wsezkR2vyUbAhvMSIv9aRUeBwfiC7a5JBOO38YKFpZmvJ3qkQ8hsrh3E2ffmp
64D3XzS3XoTnHGHTciJ8bxvL9NLRR5E8zFsPmoGVxUkzZyPyh+Rqq2hu5L3iJMq9pxYFL6xbnISt
e52ibmuptt37UX9yBwCVEjzWbpTiZ86x7UYTwGunC98MeA4+lzItWC532dx3rxypO7LBVTAv04x/
1vDmQyclfCRsvDb50Rtpdqd2sEx6t5P0cKHZQ1+sSwTzdV3J/YwZe8Nwuq3hTvSEInDYQJ9wbfni
4CI4WJZZrYmFe7H51MdwjjddF3aLvrDo0gAN2W5MklLbAZ9vKHsYDXVV+RMxZsKj9UpnZy1qI30b
0aSh0EoQ4DTcs2qTAvZaQZcwNybTHOqwgTdi+ChTzpBiHFCUlwQe54Wod/gVtuYcvZq5edO+II3X
b4mUbOo/VeF8eDkjYF095UQ7bafY3SIJKdf00IhV1fSWeBrtAU6DTd31J8dmvWIE5kcl1HyNZu8+
T9W6GR57BIc7NrEi8xBg64i86aItAzAebQ+OcJ7ANGZSYApvmeYfGkfGkj37Sz2m0NqpDWh/KOnb
pTlbesUJ8Tm62YvpB39js301zIr/TbXr3E5eJ7R427xoKVZshjSdIQ/gvZC2Y/OcmucIHNM8+sex
gX1UAzsUDcKusCV6ySUPaNE9dgjxNRAzzj4W/17NKx/y6WH1hmKTFKxEy53wE5ZBcDSZ3KFn5Zox
neFQT/WLcn9A147gFnAaTwXkrFiBQe0MB8phCl4QA+aiG2N0T2JjTMzoZdQ9TwjQlnnc3EqITjLV
V/wDfFMJTq7vKb7jMDqBnwQEasbbuvHtjao5haZS7VzgJsiI9K6R7qtqiJmH0uwMA7vSpEAcRpAG
EyP2x+1oSrZR0Zop6sqbmov9uKAZQjGFiJOtePAVBcQGp67bY4C6aTlz26Oj79Ux8Wx1pGr+cDoT
QzGFC2txcFEo2o7/fSEWpANaOuQVHmt8FUVHsCdn1uK///rfF2xA3q5xhvhseleRFekB+M+bMet2
a0pWi35mUcx2GrCtaM+jMfy0AtodnBZWeg/AqoOjtJfjxpbyk9seCE/yQBA48d8wbJ111DXfY2EZ
zwCpyMJxdkXFyUZQgc+oU2br1Gk37kidWhDPdB25SNdFZxPebVM/xy3zdkvTWlgfiYeJO57jCJ6E
XtkoEtdxlr3HCFzMNETMakYfc3BPsccehkg+zdn88CQSCEkYD7S5n0g1n2rqFVuZDoILGiXEW+/a
Ve9YW0eOPQ/pRpv/bU0BGAFhdhxM6Q4g5F1zeO8kkjBymxhjtaikSrRAqwlJzdIpkldWbSuoekQR
EfKJ0tr5lJ35Ozx2UoYdcNQgOipSzNFqfEa/+AF1eC2d/k80iiNOspxBXIAVWZnzSZCXjJmewZOB
j026LWrbd9Ze9Nqj+T2kSC1tdU59UnjGJv7hdzlJg1wGZ9qjCKudhilp1/L4t/pt0Ppap6hcHzsa
ViTy30ha8zBbAwq1Cfktm4UFd76/iqVF+nTln/o6gsaIVKOcx2prkXrODKg6KoXyGcX6EjTih2LP
vdJafqiZ+cKDnitClgd8EAFJk8uUiC5w4y7zxJCbhL8Ib1x2gengMQqvkTVIbzESMWzW0FH5xubI
+5ZWBpP/QfSnucfhDZa2rJlGFzGAOEjcvyWSJHvu7kX7KKMVAka/wvUcOyNC8FysuspC2mcZsIGG
YN+5X4PhDpdq+EkaVVxmP4yOifBPVqWQTYRAo5qNCAj0wU69C7wKyGzGa5VPCZnyA/syk35wzTZ4
XhNfw2J67t5FWzzyN9vyTJ7TJp/DeS/9oF9EKlEolEFf8rEgmwCRL3pqUi3wYOcAt8FbkZ47+MYh
QMHfpBhz0y61lhONXFs74SVnM0j4RvBVtdx6OUQ/1G3Vd2E7hwfi3EG0g/DGY/g1GevCSQ5J6p2w
sr+Lsfim4HgHE3iOHrSHZFR7NcoLi7EA9yMzgxYdZFu6B50Hn6A2N27kn8D/hivDV1dO5F3cRi9t
UQn+xRAwV/NfUTjrCtkZfP7oa8qHL4xyh05765lZRCtigCZx6CLPUQdIOuQ1WbwszCyurLF/SuHf
ZfPTcKStImuLQ76e01d7Lt5j/aB5uvVz0bZPFpizZWwUV6zeEQt69QuoBmmiaq95Zf1atGdQFDkf
tWtfW7+u9pE9o45F3Md+5Qc9fLYTU3kvW0OtRuWs2ba0zzOxs3E+t2s11ut2MqHzJLuJrYprmBH8
Nn/TeQMMlaTi9Mk6Erms6dbooxMmT+RHglf3GFplkfzXxvqr8oDsmaw4XV1YWwH+GojJ3GztmJxx
1p0Hsw3iA+XB89yW00kRqTb6VBGtzx2OrSCEVWSRGreib5VLNk7AwlgkZnTJY+vtiFn/h034GfFe
scXZJbf1GBLsFAf5xpGoymM8GHnUWCBg4rNVqBffieu30gTHNXcBugRhIgeePfNg1UxzeU/T5yKu
d6acxx1rENj5sRndcs87E6WxaeaL3djJ0uzdnUnW8qab1XiAZVwt+gGwlcERAtITJ/jc78Ipudho
4bam4s2x+zOrGv9QsD+aHYBdiWcRQDMHm1rSe0S9JGvhMZ7UuATXGbHWm0li30fFcHAZ9H8HCHKy
QbmfBPKmG95sd19MfnXvW/+1NshViccXFpD2U1GpFQm12VKmLBnBkIlnO63alWWl1ua/PybJCtae
cdLoTHDC+ySK2pCd45GnK62ke3CcDmQRT9AuMQd+BzXqHlfPam33tt6O5FW9McWKQeI00Tou/BOu
2ZVwmcXOER9bUxYWCiEkmzJ4ExjNzmGeoTwbuBzCaW3MyHrytN4MNq9bX9Y3G/Xm3qyn7IBAnFlz
7KN/S9SVht9eQ/Ur1vDDQci5Zf/EAjhfF4FR3ieCpRmBNZI7KWXeOok/cF2X6CB/Sxgtt36Wt4L4
bORgU/U8LkdyVk9K1RiMe/JkElEjycrtu5vUsAhT130h+o3738leW5FHL5pJSxexvpHUaJtZh+kW
9miMmG90n8agR3cc9jAInS0w9qMYWn30BzhRjyg6aSjzXyOn6o4Cgrs8YuBfVW628qvulqFzvDTQ
yYe4il9GK2IA34qHgr5CZQkgfwMgqXjYcfpnNwDgJdxtWSTD60Bt3pohTsboXHj5cJZlX2Fqwo5g
6uFmloCITZTsVla2S/7l+HQH2wMI0DyFapxQUcLzT0aDgO2hwxJSQxROu/EnZt97lGAeavs8z7l/
q8ecrXDqwEAoy4vPO7BTWhWrTs3UdYnQ67BOvJ3B/4dtRmq6SxXiWUDm6+wtJxR7s+8ofNx5Y9GQ
r4uZLLYEq2cy5a9hldQw8D0WuZMrj8qxfyAuSbwCzj/soNHWnpl/NSh7yHGwu6e2B3dpeoeB5EKo
Y+meR8RclQ4MSBaLKNQF0DnZoHbzFT+C1WOUbKN0WMYA2Y8Vxibk4n2/wUQSErMQt+eHGzJqqztT
Tp/olKvZE4SlBDvCopLExIyPpU8M6topTXREOXk+WPCDfZr8pG354iOuz9gTp3F9Tx57MtPDeZEO
D0CJyeAEffKHVFABYtxUEngqZRqJ1mxtqjMRkiTIJ9R4gHno9v3yta5wQORGs2Kv2wJc7pifNwCu
IpywSx1q5zJ20geOzP0idfeHS87cyGZgDoTobZUI4yfgGyFPE4+p/DAvY0Stnk+KfB3aO9dCOFcq
19r3WqxA9JR3yEzEwIfs+ss2MEAWm2iYks4DGYA9xYzH6W4Tc91j3PhqytF9rN03tanqjf0oPNAR
FGBJs5kZX4kxp+neYKXpa0E5cRVl+DExt6lqT7+bbeMfGJryGNk2rupRGExGZ4RfGcNKrm0URra6
pL71klUOG6DKDVlmds7FSrReE6R4VpWMYDgVLxOrq62UXL38/eV64llfInYyDrIVglgIxXyUoN8N
ZXO4sawgX4xemt0ZG827hJnJMo2CH9f2+5ciNf6ytHT+jlyMKMTCN1UwnWPJhHx4jN6L1L5BIwl/
zCM6vVtKjsszUE6WrtipTeFTnvXTk3TjLV0lmPk8sLZO0rzFvk15ORpPiey6lfVoGQMpkkMfZAM3
ESUvCtPnuGbZQjuS7VOi1gD6gn1wYh8mkG4gfVFBF7E1nw23ucK1Uk3vbWVCe6q75gUCHJIOLZJr
Zvs/jRqavR9oHNZp3t26Dp2wMMRWwl85zL4GRc5wCbUbL2YZHfGoBzuvhqvEE828efThwno1QTSk
Pi7S+aHNMmsoxINEVVJ25Hk4fkktVs07mjzaLzQAbWJBxZ0CuBdcWO38IHp0TLRcU996uGU9UaHA
YsH1x5OTb3ubdrMP9PShDONj8tiA0ZGmtyKB5pfFb3EcX5qA6AkIjeI1G/FiMqUtZzdcp6xLNiNE
4JcxvMELt48cMeiCQxDyzdiTZoBPaVOr0T/74/ikZYngFIvhepolP3Dueqcsaz4Faq1Vl5AAITQT
IKX6mxwhm6gplizLpDjaBYwi+lYLLfLJhyh89vBlzBbTUG24+UY5IgLBkNmQUrBkyo6zv023gwEv
2q4FnV65NUrzJIrqVdYDKwkFWDvRbrLqzTQ5VmIvory7di4DXvZb85IETXlO21+h4TWARvjHqO/s
SsoUu7WY59fEBUF4QhWDhM2sJBhErhS7WBuCFIZ25G5nBAMBWyZvRtxWZ2V9pjgL3XCaQATYF6Pz
7zgvnZVp5t5iMJxlhyEJK6P7SmLF38pieRk6yMtg9Cy9kVfTxGpxKJvXaK4gw5cZclbD+XIqzUMB
K30V9BJr04QKdZb+kyP1IpwHscZBZ+0LYYFVRiVfV4iv5sGkkiXjBxzr0mzRPsuo/w76OVvYiYc+
ygnO6QRDkAE366TMcVZV1KbsoTmt5znYRyKBouE6ixGc4LJ38n5F9OVGudEfo63GLW1FQXYCfsHW
6YwdBwiQH7N6sp3hyC7vFKt8oq+dFQpS8MHD1F78IIqOs1PvSuLJ2sh/Kj15j0Tmr2orBJc5AYks
tlhSzk7IxI/ekuDaDJ6homqY5pC6x3+WI8E6efUJDv/Lx066SqeWVbM4WxML6UiHeweS+cqNTPZv
sX0iBCUA35GfS/BoLDtqBseDS2HlABNbYmx9amr4HjNmrt5plmZIlrEP0T8fk19CUL/T1PoZCkLR
3Ye6rQzTl1C1n0YCIj5+mKQh4yIBMy0qbpYTXWje5dwT0o69QkQY05i0BOSuYJNseOXrQPPGPLLv
qCezBhiOeNPD9EFa6Ufa6Lvy+Kd13exnhIQYkqgMCT7ZlVEk8QaAoMDR8JBVBgS5RfYHqKnXyUj6
a9xRJKSxG67szPsgeo2kJOWC1gEgRhV8CRrzwbJGW92cPIQoyPFchqvTd18D1q8xHvTdS+UF11Kw
n6vrU+kG5ySKz6Ggnxc2bSWSYH8jDAjPsOIIaogwR2p/h7bIRhYfXKoC+UrUkyaheng1wd8wmcSq
T8gpEs03Q2RsH0FwnXRxzxv71mrxNCh7w1r7lhAHAbaOQXDVXUWHmFXxfRyBaj6onXcJ9SSGctgX
mH3MYT02BTUfV7vOaCcj0M3ojd0lfc0udNtp00/Dpqp9nvtRHjvdfZFDRNEO345vb1jVCYf8YDPF
ksyG0imzFo4ldhbL3YXCWmCH+cp10xCFW3XtUo5GzNprI4UEPe1DaXJagCteDVZ68R0Dl9MEvdEu
EDbnOCZmoGLCtn5QMfRLz5vPAGhuTZ09s328jWPLdzA+c+JMYmRQcyufQxikRqKxZlg8LP1PqSK9
yRS6mtzetCS0t4hJF+iOMfoagzjCXYvYmUwsS87sxDoHNkeKwHglPPg51Vxc/vsyW6bGlYb7xqpW
o2u81K0ILv996WIEdSmGXPouTEUKtOXI0JfDfZFYxYtTxvOqtdR4BL6DPiu0+P2WVUUWGDTOMgXU
EhkjeDdaeAR9qJu7GSAXskhs09sh9G4jAJQV66jfpKKbU/G0g/2FKNeLXfJj2FijhbNunaevkKlc
iFT8iatL7yJKGULK7D8t+w0uw3qt/cRZRpm1Daeo2VYGW+7IaOazZGvDK1wm5LMMR/hw6X5Gc8D1
yMrIahm8/vdHZEvlocGDAfMmZYzADp7ntTloZFlBBhUFKlK4+h9755GcR5O116109Lw6ypuBJq+3
wAuAcJxUACBQNivLZpmRtqF9aAfaiVaik4w/on9NFNJcg2Z08/vIJmGqMu99nnOcKR653vFD1Dp8
aDQcprYt5+TOoNsNa+AV40tjJ8bkIfT7X4EEBSc657XT0NtB/5COZYKZadrxHfy1zPBigUgBOey+
PQ6ix8algevUjOnZhfj0EoMIiFzdAMOUzXxysojKiN7QGnBQfbMBhrpPKuuJMGO2zeLOZYTOhxva
om3wmfA8AxybnSGo82d/E5ALPfo5HC/2YmvHLhhOS9h7fQMAs7OMY9Fpr2rxxUarufpL4D7OYXl4
msf+jrp0/QvRgmYQ1wXL2CDTf22XCQ+lgCgj2B6IdMOnVHGJqv9UzUClmkUD0d76cWhNAIbG8qua
22CXd1AjzbIjtj6PnLqGZj+5lLgS0gqTiWGbBt6moWu8zmtvhROLeYZps44I9DRp8s9Uha/u8pXG
QADGJor4emysy3TFaZlue6N9qXDANSBxrmZSLGubPHHl2vbTXwHcCweC9DhU8MMMwnoOr/I7QxKx
TRvgYayZvN59449+T1eu82rGiOVOECXYoRXkmZ8lhyymXhiOJ3uenyTP9tR1QniQ+Z8uov3rWoAl
aUhx8DGXU9rmPyFLpYOTfHsjS9wwGT+amoeYS7Od/qP84wfFMdAcnZaXhZEUP2YDTLcfCIfp80Nw
CyAciJqI41SSTgWctBYm6dusT37GIbvSLSdtIne+kVq8wkyxMZb52qfJiYs6pi6Ace3IcAT3Ds8E
ASxqCqy1foXsQ0fUa7Ym8RQCZvV5CUtP0T5w8agRh0dGuinDBZZgDpkx7dQP/tAHzGkdr3QSn7VV
yQOgcDHB8vfMJDzYlc91IZ53ft39ImX8YFWutaUYOQTEpQnssC7N3+OF7EltejQYevMNR2e0VRh6
QxbORg7GUU7jXdXdgkr4nKT79xbD2zqtYQeGLk2ridk+mb7yPLbFW8MNfG1ENIvA5hK7nnMQYQ2X
9MYP3Ss4+DPy1XpLk/rBxl/PUz/GDJmzGzWDgDp5tMlAGqzZb3n+aD06wKworkLJBTg5ZcAuHDv+
sJL7YDCHbeznjxRtn0qcbX19XhLmH4Ef23tglNXWJTK8MnmB5Yl4DDPICjUeiUoG9Ur2vDUsMf/q
VMJJM4ZHxhauglgQ1VvRE2lKc4KrM6oyUY/Z3pLWm9UmGwbi/bZELuRlhJqUBf2d49ibH8qjYdBs
4aa2rJjTsheceMUZyxpfA1ftyklgvtrTwZ8JcJlTM22LGu7Qwow45qvLxdXc4h9iGx1cx74kT6IA
giXdq9G78Zp/zGuzjogKEl7bgINbOdbI2SsJ6/VC2DrEktzWkBlMrgOmcIoL6qXDMrKIXiCTtVq1
2RDHF58esZs8I/0Uw2RxmpYy2zyDagg+27mN9rWgWE4v6TkYUTppm5/PicYeUJi22cQula2Wl1H8
n1sSp4YItymZEiIqBKot47va+gxjdqjkH3ntEFxmrfKbe3e9AgE7ntqkfu7TEuia/ZZl7afX9S/o
H8EIaDTBBEx5z+7LX0nvw00WWmrtcgO28sxa7t6k5y/78dkeh0tk9Xu7A5pW5Z91UJ+U8K2t47jc
t/K7HNgbor2FpjyhFjoXJOzSHxcSHgKKk+donkbj/cQqhb8JsjdSb5ToMqXNVQ1Zq7amlk0LfdUY
6t4Dibw3QCuuxqxnE98aW4c8dTs37mrSUH/GPJeAVt8t4FVplHZwydHxxpJvx9HVKwkpHvkK0tD0
u5Gz2Mr022hlxxVehMF9Gof00Y+pkqiBy2TMxRkXrayB9kpWdcv8CiivYV1dWGRewQOdzNxg9p95
IX1Hl2Budi0SD/C7nN6yoFDrEIyhORefHiWzmTr4QGlilRUVQcXYyn4rQdOgSH/jwGUuvFTBLtF5
tSCZqQSkldr7nnpizHtucytYh7FQBO06ksQl8BgicalFg82shbmfjPGV61fEVH5EC1LG58qnZBR1
4XXMLHOjJl9tlMFciEgXUesBA0fiXQuBLmA0IZS4URDvlUjWtk3RxZhQTTvx/FMTnC0jPmCemGny
xy+kIaj8lynbWmO8LwM/4IDUvs4DgzswYsFqLnhymSSzDWKSG2f0v0bF9E52OL57gF2VVR+c1L9C
i/BWplfd82V0tTtyV3Z3o9V9YzWyCsYWq4/Vn31BLnUCzpoOOCcT/KxH4nbHbuDLORAs3KJ+PE4M
PfN53jbVLBAy8lgvw/LP3GR3TsmO1bOXe7jQqZ6GcbI22MD7PSQOGWp37vRHwv4oOeYyYXQ4G3gw
WZoxOMbUME1rXvCmlvdxMF3chTED5TcmmAPjZYh9v2WbP+SOGzLW4Z/BZ/mdhOWDB9SSYVq+Wkax
HO1Avsipjlfsodm829N37T9a/vgnIE7A/o+jgJ8DNweiwjLgNKqi3kgiECcEDq+BlV9TFt1ErIk8
BxzYkON115herm3zL1p+dFJ8V+wmrmfrAoXFFnq+A0ftDQ3r1q9yQm4OZcsZJ0HCJZRJ1Y/rGOI6
ANqX/J6+E7GFI90LQfo33mYQpDNnDspn607ajyqBvITv48bM5DbS5wJVa33lqjsuBNto5lslM3hd
16jkaVmWt5B0m9MlkAzm+E8ongSNYBoomuFnElPo4NR8m4yZGs5b59DNSVfXlmCPXZ9kYVdspLKz
2yfe2p19KPcmly9hWyaFSTaPfeg9Gmh2NkAgnhN3uM/naLU0wWfqaz2269okjTm7hBhWrMFZjl1H
7KywvaMXDFCbaEYEpl1vus68Ggwx11GXQ2oAhMRuhtwHNy2MsSLcCFzyq2TOr7M9oWEMm7s44DZa
iuK7ypOXJSBNnDTtfTp2DCeLXbyEzHmCWqwLWNFq7nh0yhcS8K9x6cDCcuQbo/KKQJyO0/WXfp4+
e1GwR6/wIBuU4H3GjLs2Mm52pOo9uZL6kLXtvbtI55CnZnl2muGJtBuvlxq8hRsdjIC2iWkxR1NS
z9p8lLQjdWzqf5dYGcArzGQTGPKBuC5Dd4o0U4IMpTCObStfKIxCD8B5MMbZb2dR+2SJ3i2DB53o
GbTo6mc/ca9I1UNMkdozrS8rMy8tUbqWlX4nH2oxHfMJv5cRWDBIPdBbjm8Gq22dFBQ/JXOthKmF
bGyArlSXqDzeq5qwIum9M1pCCU3KZMcjuZpPO1EwZufQDgbHvTF8ttl7+87Ww9ZCtQF/wKNaILta
vNGdnldjILc5G42tncca/L8jInvwYgUTP3+GG/mOCplKDXV8g++6ODPrfZByIJnqc58Gv7wo/WPx
qY/1ZMGwTOpfk78ZaNtubaKNgbO8Zl7MF6lB5spdXjoZ3qn+fmFFw+R/uM0Vm0OvcThHyPFgGmwi
VV5f9X86RR8RkBoYmWbkbZ1DiVFlwcPcTdHZdCQorK57r4L2yQdok44geQx9rEiYtkhevUDKrU9u
nGcgPxVjQbms+bjuF9Cg696376KCxmxkg/+yBoN1N+8a27oN3nUp8hd4xyHhtVpba7F4u3wuE1HH
hzAu9sbedTm3+xbNj+VikeIl+DLeahNGLcNZxMv+oR1nPg0cetDSXOe6bAhj45QcK+d7SssHbqjw
dQErV5niM4QqeZs48gDHIz617c0S+GMKyFmbQUZnPxM3ABaXThDPCXAFMtTmRW7RkJNOEz2nGU4K
gF87KKnwISWN08F67Xu+mL2659uiKF/hvH1OMt3nXCXxwDbjrSRJalptsC4i67PxwZ1F+DW2ZAU4
pOjqzfxiM7DYDLwsoCkNy01mc45bqwaX1d9UWv5UQI3bLsi2ppw4RpjzYXYbPKS2yzdzwKt2DPlC
SFrO/mGc4MWy8oOMhmrHVosHBKMR3y2fgdJfux7BXxP1J6i04kDJdl/EHIs1xc8BpIwDYTOUMKWN
+dXvaS+mKeawfHjJPSZZU979ohBzW0L7q3PGfYLSQIx8o5Rt+N3m5EKH+a1qvOu8EObpB+/RY6i7
7rr4kWgfPKRFTyWIsXFz3/09ueVor3lHYPcwGHIGeb5h5/1qQRZkgzWS+SESLoLKuGbAPzy0OwfW
vi8h8CFgAFGRf9gklI4SoS/YbCNWZwIHYEPnbgfgo2NjPbwxnxlO0so4MtiQ47kfrAbPZvC1gMcK
UYByyqAqWPRfRem7gNLrvRdO5zq8jcs47yc9jIbJd99M1W6OOX8zmGbTRDiGBeBNeO0FDv5Tv6xN
txn3bn8wLfuPAyln9f/hnf9X8E4r+j/BO9f/47/33//48z//6387Epxsv//5j++/v6tmY1r6l/4H
xtP+F+TDMIrgeFqByx3+3xjP8F9QrW0gmo4ZuhQswn9TPM1/BY7PiQI7Gy8M1+cXdXLo0//yT/df
FEDNgN+PMSMMztD9f8J4ep71z3/8bxhP3jSRHziQd4LI8Xmo8c//E8YzwFfRc6dc563Hbhxm34V8
xszxyt1AyMkfqB//HkzSb06OGCEAn8tJjusze+jDopUdfKXiypDNi+9AIgxg//B3w0Xb9UeSvlSz
5nmnfCa75L3IwQe5BCJWTY8J7JF46Od7THmrTGTZJRLqVvksjyNXDRszgW6E4uPVdxswJJ05n2kz
Xrm9jsc5HsmRewzvhWIljiZ+U1i4MnMkRecsCWJ+IYOviMrKKTHgLlHGb5iVv8dOhCdw8PIPv3i1
Mdsh1u0+q4YdDIy5e0WujMxP3r405nUw8dlNYwrShnAC9SjA1v6xpz5AQDzn/hHPLHxUQkijbotL
GaT/8YPs3fzy9+egx9ALzApaFPjVhybZuYVydxz7ka5Ka7pO0BevgRAHw6/3EefyJ3Pp+MiH6po5
bnMqA2Fe7N46xIsFvJrWy9U1mUniGBTWuXfRHqfIojAW5LhgTNLrWQsg0UixqTfh1sfRwwaEh0U1
goVwzaU8Tkn2nEZDc9ePaXgpWct0SZZBHFXOnUvd5+//cowuuxUZ6T03dvtj7vXnPo+ySx4M+zkr
zNeQG6bky/Rchc0XPaSGAAXPXp6VBCxSE+5EYjIrIWbmoPNz29a+IIY12IErce2TR8OZb/nkGweg
+Zx0RO5sF/27LJwX+FdgnxXBZQA//lTlo42eSrzZJC3WdSnj298fUq/0t28j0YR1Jht1hxpB3WGM
cDl3geIxWqGIPd3zNjEujeVfWFaoY+NFYiStwikXpe1bONovwaBYN3HIubaDSZFBiZCrY5LSAXfA
FxhDCwADj+mmkdgyvZA74zw7RAxDd7kY6aIOsZELvK8FO6qSzFJNgYe3GS/Zje3MJ6Co3BhzF9FM
mhqnzAyY+P6n/11xpjREfmc7JqxJ/YOXE+6XwrnEVtIe/v7UQObsaKbhrjMsesRdaICwJUxzoY4Q
7USffw9LTGorcb8Cw6GukcD8vwukSu/0KdxXe29cfpcEJU7Z0uqBZ22sCvLZJCGjWtFY6LkN+DVB
E00y+PcPQy0MWFDZ/b9/Kimd8NxW+W8CLObenEi4/v3BUGl3tQvQTnGx0CIO537fRRVcYEePcFuj
vtgljstOK9z+DrKrGfSiN1OP6ev3iCvcMrgsF9OO3klDitjxxud+ZOHuSAAhygjYCQRG613LvNuG
VsH9rRkHiHU9O74GmhhnyugaC/dCXsFhBMgaM6sdplv8H0VXgEqMIpeY3Zg7PipGjLw3PeNskFe6
/P1vYefDLJYtWuR5MS9RFZmXXnCWMEGcMMX0WE01/GWoXz2xIIdOpX+A8Vre2T5Z+KQ2QebVdnnF
ekgiwqlz+gt1nO3tnLIuoBRIPgOUGtMs3C25ddvBxOPdvDb1jg64matjoAutmztB2JA1anaeAaAX
gBPZW8JEVwtf2gelSekzOcFw2BeTgc2VbqWVu8NZkLipNWV90Lz1inNRCIA90iT2dObio22sK/5o
DdQxiO19Syc10xT3KoHnTo8OoRWXzJhvZzVxaMY+5WsGvJjVWWgqfAwenq3ghYmsAezP27Zui8wK
lLznwZSHhwPiGcw8y7HvJLkumj7vag59DJBeaDI95lSEQD3evIYNSTXmW+BrnwiQKkLnMUIM+WKF
9yO4e8H5z6dLOWkOfqWB+CnlWrKilVWyXzNtggj5I+0/GIf0DmNN1Q9Ei5RFReuRB2etlysBCP6+
rA8UXE64MB9cMMq01JxrYOePfVQdayD+rbbENWD9pdNjr2mZ97IOzTX5v0MB0O0RLjmbGDGAlw4P
QXlN6amU7bbT9gCCKEcb5m4cTZtSnzNh2Ne8MCI2GeJ+mN1bkuMiIC13JXOzDzxAve6wSdPhQATy
yWcYT2qI0l8yubdAGw48rTooPSb5vY/FqrhIZAi1tiK0Q4MjSlRXa2LIbKBOwEd+BubKt7NfPLMv
jteZl38C4A6Y5x1tXbMJGKZpH4MkF6yhrWizc1goJbvJKv5tjdaaDVy1j1RBCAWyUOtNG6D0d4s2
P0zaAcG7aL348Y+r7RDQ7wu6E/Ybjc2c5se21SaJVDslUm2XGNBMuNo3wXyu3aWBGq4D5/5rIsaL
p/0UljZVULF+U6grDO2wYPL8Sbj1QzVedwhKBEBsE6gRSMSWxscMabNtB8W8qzl5MghWtbZlSBVs
yL+zb2XQxuEep4YAzyeQbEwmXSnKGcaAfSPUPJG5wMjBZMVYewCANmXEdDSsCexUqdpOc/Iaht5r
a1zMSiynMAvJltGyWOrkaOTJobHM9zyOBhBCOOKZjDMiB6agzSFEB7INRGIq3E+hdovMBj3MHt1I
OHNbKJj10XfkiaB1JOUYJVRQuW1KAufbTrtLBiQm2TA3LINrzmH5oQ6dl3Zm3jGENpuCrj0xCGK6
apO/FCMKIq6s55LdALVA3ClRdxWgB89R8FPMS3XKJJFdyIe/pfauFFrAok0siwtalkf8D6uGO1Pb
Wih7wE9D4GK7mFwM7XQptN0lQPPSat9Lqs0vvnbARNoGM0Mr2/rA/mKCgbBzFovmFfYYmbIW9maM
MkK7ZSYkMzg9/BeUGVj8tIGm6HHRwBMdnsvefnDR1KSRTa5Zm2ss7bAJR8wHJVobyTJgHRi+uc1M
xoOmtt945sBIWBtxlHbjLKr407MN22pxKjXWU+KzzUpGyhGSZJTqcezY2raT98h3Sv2DycHK0U6e
vz+VaU9Po409ETfHFTHrZl/qa2gVMhOLAfmRHMnTs0zhYGj/D8nFYttL/2FCDcQ9/jY7+We89Bfo
aMs6aQG4VC2PS8vvKI+FPHATol/Fixir8FxkNtMWkaGDFin1yle/di6OYupCKeylRV+UzMBKOWy9
EL0d1snDpD1HJcIjMnwsbUiUtqiQDJRI7cR+N2cIfGSdwddh/GUFlnfpUkv9Kgtz72rVkjsMwwH4
Lh9aHnNvGX0jRm+CWFLu3VSjHxcNv9D9gecIWjZDI+62KWKrMDlEHcjtpXWG14ajDZxGKz2lTEog
+0wwXLahcqZ7q26jnTHyvROZ7UnVI6QTp9gqH+A8gejsFDTVrQmE92TVeniNEmRFyMF+bEnw9OyJ
PsbR/IaaL1dVlwNvt5iGmSNGqwm1VaAdV562XVlDsMf7dBeWZXOgMtFcRrtrLmxJsn2Pz5YdY/sG
NAWDVl+KbeTR5CwXAKasJogKmYZ/cvieALy0h8LSY3NeVewagAGypK4/LRYc7aqVaLxoAhnnv//N
aXF028MhCrTmT4XOrymS7m4APbAlgu+cQhYsq2FkkTqjrNqA4Xgwsc2S1lFi1xhEbQzlPbTxyFiR
Zy9FvGbvSMAK7EHufdY1I69DdNtXJPVYmD3sZco0T7VvFbg5yLXymv9V5d137vAUZilmHOrM4HUN
MoSpl9x2OEUvzUjjJKgAtvWJSTAeKqzwcaqx3Nv42rJGz6HCIIdEUBvYyA1uGxGOBwiA7dm0FcY+
wVQ0mu3hce4hssdOCHpvqIqNzOvzSIcDmICzVdkqIkC6MXIgDXjFdlbs5je41j/2tDDObZnXl9J8
lvNv3Jxyl3LGGCJBR9e6N7Vw0JvQzzmCvCA+OqHFdJKI+6hVdShdgPTnfxBv+wxCTHLKrfFtsiTC
Iv7VM+U58dohWcM3hYkLzyMIYdNKdOqeiDh+bC4xBBZyqK7JXTjfM/yTL+GSOBunWwCLuzXjH8B8
gw2yNxnOSYyUL1+GG+Btwtv4+gIt7iuX4cHXKr8oTAh65mZ0SrXnTwv/XB6XihJ/r1WAxPLUJWkb
1tBUVIKS/q/CHDiMINlmLRM0tVawwy9oa9HgQqdqZWv5YIeEUMsIgyY/dA5L8EKLCgXGwlCrC2Xz
CKj6RdYd4AotN/z7g8R3OHC22rpagbhoGeKSoUVMarGttSgxxALganUi+T6KfuWZuySeJq1XhNMC
RweaidoIrV8c8DAStLxXXfSZhVHDmLj8Cphp8gRG3pi79lPGGqNuAHikbAQ1dJMExPcQOWIPVoJd
maBliRKSlC2meyyRkdZFqkQ95tDy1j4mSUw1B79PMThMw77PEDsueeWeSlkSF4Qs5dKYpfWDnNLS
mkqkD/nZwVw5YbAstMrSsro3l54ei1hmnU5OfoXh41c8hO/WlLH4N3+71i4z1EPb8EdPWiZkYFfI
HmA3YLyCPw6vJn89GorqJlQ9cS5FvUkxbj1pGafXoeUU+DlNLeoMMXay93F2npZ48i/tMb9+N10P
ANlOKDsX41ZJ4FsOX0yCTfDK1lpQBz8oS/FbZSEMHQYbdWh11sEI+CFXiNkHqipyU+Pg3bqGccbp
PZ6aebzjE8g3gjvykpLttOY0AB6bQHsxhxMwIc56jUpZJ79Zgis55F2XcIMjyZ3U0NGal04LUckg
taAhOj75xDUWA0FysVMdEtVG61QjLVYttGKV5ciuC6znVstXDe6HK0R29YrxPot8aaoTEMK1/WP3
CR+kqkiObVTr3rXLkJgo+VK1q6LpefqifgW3f7YUPcJOa2F94yUJOQQtovrupyg5KYLWMmb9GLI8
XAe5pXUk7HJ4vmFVaCCJmrPkT4L/aJov5dwoQk+w02rLYj4sAF2auOt3vclEBRLWV9Q3rxYren9O
v7wAQJHlN6+zAT+qZFW1yQUGA7Z10+JKKg65xd1xcSmKkB02Jh5XAm5JFMfluSO8MvVjvQd+YR7B
1lFJJcNXxoxxx6GCpT1Z9MYhuTLf9siSFLWtx9rNsx3GfPTbxyzL0Nss6R5Q7l0UCw6s4L3nfTZ3
42M/Ls+NqO2zGrzXcckwOcjOWJf040FzjCOBpvBX03df8xLe9w63tHSYj66vwA9E4d4xQvq0onh3
RuvNrdkmCFl5RF74VpkS/iTdQKudAyqBiOJPAOiH+4nzBXRn3KiIuoSECTYBJ6n4ytumhuftg4od
IEOdQ4+hZAKUS3kAhQ2ssW3oL4+DFZ1k5kU7O14eS5hUfFsi5UlxksqPigRF50PPIHz7WCmS4TJg
DkU7jhVStLY5c666QjRbe66f27bgw67ky5LmT1goz3PL5a7lm8YPqYzM7TtwOLVvFvOXNNOPtLJ+
i8CglFOQ7vU8qhI0NFRCfGwyKCx3To++V967hC7phLM6SFR/rEorpcE0Jev4iU6ZvR2d74RcY154
r4b68Rra+kZ3cEtW4VHQ74MMMLaRnJXI8So0sCccZ9x1jdhRoM1PvNqIxfjxDTjzF+GOdMsBgT2X
z0Y9Q9t2yKS6Ezxw9vzGEJ4LuUp56R+KUsKmCP1vwP/B0bPaeONpo5diY1qRsiM25s6bituOomwL
P8lz1tJKIK45grlK4+lTa1eu85EJC/k8gJlZBN3DkxsW1l9MOXkWWpkDps99Ud087S02DxRkqWiH
3bglF6lLCuJ7JqU4GMm9Owf3Ltl6PujJn0XUUBx8x12zBhy9fWH5TzV8U1MS0y8SHrb4r2FpMks+
bo0aUaHJW+4Y14u3UpSsJh1oFUZxcfwmPaeG4iNmDQ+exWO1mNp0G5dQe+ppgi4IzB/G6fITE2Zb
14C0SIXQrK48orNFREeuNZiRuNxU8zwA8Mn4mHomyzPFzI3ucMK1zU22SR/sJr6kY5lvbY+mdab8
E2rByzL87pbl0CUeH10vOeZU9ujtEP+kIzpugRbgCggPBs/YGYrcqnKziBuhfJkXLwe3zW6d9MTG
dPnCmhPrpFzgh/TRsGDWxsCtlVMRalFec9Euai5kcnMuy1Oe3jAr/ArZD7fOBx/Yjae8eVs0+Avc
QJBad6BgsZUblCbHJ9nZIL9vUR813A8nMX0AtBkwWWveJDWs/0gMwc6r5TtRInGsCf04vXznEXzL
eHecGUdTkvCWiHgfzVFej2Q+eoqc/VM4op4qs9eo7Hm/1p9jaYIo6eH6vYg4OZvul5ego/WWX23e
HyxYyFbb4zm31Z7AFixx4PtNkmwgU1NS5J3o5h8I4L4XOEyIr9+ahl6QPY2vEB8YgbBKomDkrpoR
t6vH8z0JXJSfIbs9dCrSBDC6zN17GtGEpNFG8xiTdjhHu86FbB4x5T21KkY0aTyiBk43KWH/dzP5
rnSPR0IkgFoc5x4bdPsIhfWncdtPMLwb2y1Ow8L1shC/i5LPgOn/zqu00PVmCkmFlxDgXFUZlQqZ
kO0EibEcBg88WTTalwiRHc8SSz8C4WYRTXTsVz7J0NT65iKij8gCnVaaXbgmJsuWv0GYStHiM1U9
JDj9NVO7421JO9r9BLRyvnNlBe4dPj44LNbRVmr9GUQA7M0mrq24YefFWFAKWXLmpB5PEXjafg2A
bKGV6To/y5Q9ZoZQm1lUP0ZbjKcxhdvHW3KtZI0D2nvKyE5tVMrns3bodbTqHjRovYI2tg6dS1WK
5DBnWbMf+XKyyh5wyEsyuCFG4OKpM76zgZ53EBlELKhfAf84+LlmASTNOTbkr0A0305JgrcTV2Pm
thdkyNbiK8FOon4T2volPFsLTmLDSaGOpgc1TdBrgOJCR1q5qfpRDMcZKVxMs38Slo8aq9uKIrnr
8afp4OFIuwmly0C4xklewE9DrX/OU26+/LZnCuUXy7buYa0nvAOgI+o/a6vCH3L6YVu9GOG4j1xG
ohU5wwvv6V8Qwrh/MC51bKikcUXBzIzoyBTpB4kXUk6p+i0W5yOxFEh+XlSxcA6itN4jFY0bIb13
Qxkf3rwAP62YrnmcyZ0JyuGGEnfNN9ZwGutHrK+cfgF8sNh6rWVxGuHXebl1aFP9Xmqh9zYutg4L
hFnVPOUws/yuXQ5tkNOaBIRshVujarcin95tT+LJ9l8r+LGbPOMt0yOvbEhTBjNfaC7kuDBPHiRe
DHr6PRmTVVTH/bYjfxRH7tFVdLVZnYlM4DBBxaMBFmXhUJeWbPGrZjxbFXFZWdwFS8U4iEb1DGio
6N2rsDP+r0MC7iSy6aDp+BLtOt7PelL91nPOI9GVEAguEQG55Wcz0VqTdZ0QrCxPgTd8TG59ysv6
eelYki9z/zzLkWlOcueK5AEE4LE1SEKl9szzPqr/BEl1ZNZuH6RV0BW6G8YOsgkqhbb3CP463B4z
aBBVW0aAIhYuj4Z6LNF0wJpUtUb1QTleGBzbPlVAckamxiw6yfTkj2LtieXFNcAwN7xRV2BDk5pZ
XlGTwpi9B8m0AzgE92eiczEfmtq+68qOAv/0DFvoqUQxJ/t6V1DOKCOEEUygvpykefeD/p3PI1QF
eE8GcMayBV9l1OZ1biDPZRqABYGFjyoP5PJLtocEMUJwbc/RVHxyueFGFItzVsSfLDeQmXvNMaJ9
txHA+KRT5Buw1qzIqospqfUQNfoIoubNM2ze91wOTC+5H+yUQ9eyXPva/MjZrKkourVgYQquDYSM
jY8OL23pvjKgRJJcQumPLa4avX/P7X3rzuUfK3FwtPaUZSaISkH5ZjuPPec0Y6ZsHpYMLZqRtNiU
3VlVsIUHCOTVtk9Om3HOT/yzTEx8rxjKh5eZk9BKQMLg5quPL/VDBnKLhWHFiLyo/qQtWo2OUVbn
2xsRzFf0eZJ0LjT5fEB96OSYUuCvhc1bbCH1WJZ4Zze8J5SKXh17ePar6jC3yyfz8WCbQ/MIDZQE
rBGQ4LkhjomS5llDKHHgJrQRHoDyklsz6qF1bYTzyU+qZFt0EamcKuO2E/vrOAjiQ4eXzC5oaRWl
sZqt8pLanDgM0x6YPDK0ZXPSmsujo68qWfqGJqkD7Cm/LBG597To1gnZMDTx3PCTEjRITrhl15X5
B7zlu4UBc0hvk3Kw6RzZzu8rgmLpbBQrZlG/m+xrDEc+QKo4TNanQ8zXH6DUCk2ly0+g+LcRaeGr
dI2RIUvFojIvDmVdrLBHkWdyU8AhIUl4jleHOlW/6hJrVt/8iuyJCphBSGlFw/wFMxlcyeglkIm1
4iZ7kUn36JQnFvYQOikLEwqian0XNeG7ObYH/mrQI8t5F/qCRQHeuD4oCyLbE3d2b9ly292NujHJ
uDkpvUsQY6fW75lWWfGGEeuj7J0PkP2SBLtO33BoE3EvoaWzpmk41cZRz1op4Kcjfpk0EgOYAh93
qhGwseVNsYhY6SBKYAGko8q7Xob4CTldws0jusCzOKUd730B74eqofXEHnLt+ulBin6DN+dDf6mn
bvXYdPOykSP3AdRwcbbcNSMeeeG9R3kOdUg4uIXYqpjLH4Yq1SZIkiewzO2eWSto756v/iLeJbM5
rpo6+VPhGqkBroHp+OOy4OBk2rxMnuIdtGzmIGba473WY5uCsSvFbrbglTnijQIs0gQEZqxCG9gT
8NEgC+7NQjNjg78jCfVh2SMjktq0Nj7vfmcW6WFqBAPvgkd4n2lKpxIIj0LjjinSGUv7rZ4iEpcc
hBurincuJKF11laPcbfwOWH5GnyWpk+pqWOrMqW/zNGFGcfIk81ZfpsTPOGFTnM3ZIX70QBZmDu/
wk7H0Nz4LgN5xl4i/TXgpTB8wbekbesYwmvvhsWa7Km3S/zmvWqYhP0v5s5suXUszc6v0lH3SO+N
jdHR1RecSVEkJUrUcIPQdDDPM57eH051d2W17Q63Lxy+yIw8KR0NJID9D2t9S+unD2jWPF/lFUIA
eWm6yblQ5QfX0Z4NBuUygF9Rv6XTNSQfb5lA2Z6SWltVNiulwblYWaxvaCkQxCXjj6VfhNXs29DH
bz7pJEgRwKS5T3brr0fQ/lkkSVxGhEzzFVQUVsg8eJUwcWxKZ9r1pWDmObLCqi3rKy/ZHeVmthag
FRedvnXyxp6tIKFrUq8L5SwMHhgLUY08NCL9jvx2lFrGsK90A+pAMRtRAeAmGtmgojRPepy0O93J
PnyDG3zI2HXC1Mo3boPTvKYsKaY0JgPBmGdemBo1yf085mrtx3OuDQtkdrPZwZH7hJnCiiwWPPMI
ScvhFrbdtpUJNDLEZ0S2fkyjs449Z1n0dsZGx0QVh+6w0IZ+3bSEFIJaKSciwpi/kpbYXye/usWh
xaRCpDW2++6+Z2BmEjCf4sXyaWDDpJRIaHMaaAn8ha0oiVD1RvXOczV5u9EZ7/n0b3+s7xGC/tav
ruif9mEh6jvmpLFD2eHTb3g6+0vFHW2ZrHILznNEc203+awcg1vRhRd9PhUqStx4HOpd6wWAF2rr
NibTY4OaXLOyX6EPMkFpZ4AL1OMR15rus6bI/LRZ6/OIjMoqMu1jRyzROptYaFmU8HaJKrBMpFxV
TcwmuHkMgtnqGOQot6fsExLMo0foQpy54QbY+Ap11NZ2nLdBRsPCRh+tEuZ+U2BBlOLJYUgE0bG1
K2ztNUiaO9NN3kWM2NR0sjcDmVFZuzyLEevImszEMSAAp+F5Ilnb9e3JQZFfWeocchVNwo62yjWb
jZ+zBu0ilmSWH5LMDto/r+2PVk4vSdGfQYuPiyipjokVrlsT3czAqGvq9hERiSsHCU4mGaJQeCz6
amO31VGfSF9K2vy9hRUMfBVLamPeZqLp5KR3biCPwRiekTadSG6gBYeKtRQxiTNlm9wVZr+FCbZ2
yNAMGDQsFH4jOCHy1luCsM4IyzA6kvjOGeeD0EWbkjJgRzZzpwrOajXcmtx8Cbt9qGfjeWRX5vX5
U5O3R0Jm20US46Xo+wz72qgxc2w+JtN+K0nA0WZ7l4yaNzO0GwoQ9ysogksdaeGqwD671UjQ6DAT
Cc/4kcyOF9JMzGUZdCfDCHAjd4zhqro5JLGGxRpmf9xuB+ilvHwlINltyuKpyZvpdy7wwQL7gdgk
OYH+YzmmYFG0E0vA1rmvi/RZ4ogGWzZxDLseUzRMOEgxnzD2eQv9S7OZlrE0ACLgk4CjmSjQiqTf
sPRLVios8LUosQowawpGa36eLlNUeRvXDCOcdtxJJv4B1iH3PShtrwOiQeEz+6zx/s7NRhf9Qsv8
RMmWHYiRu/dEHh87z+GqD8t61XWc7SJz99M8bNParljjYsRfN87BqRN6mxEhwcRohpFGtAl80Lcx
42UmlhAFhs+ql+8u03lLm2mUxVFQds6T6Izc6OitD1pEaS4/aUcibWr1+9Qr9jA6v2K9fg9L2AYh
pl1oU4cxj8hXauuXSKK6KZJknYX9gYyCZkkPw+bKXiYd8gJkcQ9WRveHc4VqLCo+c3KEcng2M+rC
041dlVR7ImOYfgPXrXFlVBMLugwEAdku49RdYVj6bPmcbeLb3N1cfHki31u+TlaJX1OWHgD0zLmn
5YEdHE2QG+xzkItmahzcsD/WrNArQTqlytj3DqN3dH3c4tnAXHBkQkMqGjT2fWw9lrb9wUqlXLvI
EkhTQ4xHrFZAsw7kuCOFxaP/5OxzNrFFT0xoa3qgWX7H+buQk6iuLa6c+0Dj3CTXIfGsX65dDAxI
EJpgqUs2TOK6e1B7X6T94ochNmPrWbcuszlI8dStQ2eITqrcwBCTCE0aElG4OtZiynx2Cca6DeQj
egdsfFKRU8nCKUdqUXbTXjUwgeBKvdFTxtit40/M02vgyVANZz4DDsd1WTSYuMYnlFvWtiuHpSPB
RY+Zpa0oVvdw9D1Q0/A/NO9DKZByhYFsUOraYXZGWcregnRw3/h/VYoHZaTrRLMCSIHMbLAiDoWw
l2p4qAbuu9AHM6iNaIZt9R0EqOSBR6Fv9/DV2uLR9yuCimqmWtXkVPc0/VZeA/kCSuNb6anwvGbV
D6wabchMHbPVFaQrnPWl/IWoK9mOU/9GH8c7G9QMCVJwwO4bcSrUzX0QrxHwfNqqJ4ElQJWoSYLm
lNRe3UypO5HlD6wEFzbLehud3CHWjWfOaY7ZGiBMYH1kpcCNlGqbUmj7rCxfOohLEH8gxnV4qF1+
JOE/pEO4s0BPXgUuzjyeynsWic2qMQmxMcbWXjHtD9d6iS6cLY2LuBC1JWVmFfBSMD+aQu8Occqs
rbc3cQIAc45yM7t0pjGaP0nj9Kff/4LgTkEL4bLKXyDfOjB9BFO7MH6yDFyXUA3gb+jmN9aYfjOM
dbOIXPBHVsdqpZ78byfRXqwpak4Tk8JFvSH08LP01EwrTJ6lNr7R9CpoAtXT4OQ8p3tGzgDAvlI3
Ime3aF76sbwamJS6KnjBcqOt0nB8HVdtw1K9d5FEdYD2fLBJbE+Z2mkwvNgoaMO6yrmpS0ZJY2Wf
EWYYp6BnNaKIv12h2b0zcv8e4NYppdQEZ3Kop6Hek/BxDJR+FGr6Edg4U4OYEu+H6PZXVCUvhkGd
b0wfRG7es4zY4vQEl1ytzSo+hSUHI+ke14z5KsvD/RQ0O9PN78gx81YWMEUmLNuOh6CZw0Kg9UAR
8+oCwrRGXsmhN67sr36lzfBaxx76wQHFjddvE3R2MAUR/qDBoRsPCKlD3IREszxrtFgjPoYs0X6k
ouCYwLj40XNTNij6fekeHWaOFiEUQ+5kyEHtpyJjS8qI3aPJ2+es62pGMTtRBTqCq65iAP0BtI4y
wtS2AQOe8wwOTgej38ZT/goxC8KqY3yIQHD9d0i8xoiJSzWSVMa7zzGVBwwI5arwCh56obGqcjIm
eA++FLugve5EBvxfEit016ipU3dePxDap4xf+NinRTJiJsgBvN5JhXMhNc3TiBJZjVKxbeYk6VNV
seHnEGdVuKGw+6gDFX/xqHrLC203dcgH2+aWzsAZUhReUyeLNk3MvqZvzyVZhL73oOZoQsxVH0nd
M9cBFQrqa8nD7cXhup7vhAQQKrh19YrbhJKiYcwKtNUPjUUS2sFGJxvRFoQkNkn7mYKodwIgzZIc
Rd/mFPcoYNriyRiqb/QDAd2vdst6TLuY+PLi24LMpLnIl0MUGj5ab5ZKxr07iJ9xZc2BjnOmdubh
wU7ROBWAariV0k+tqpYZJYdDKmROR8xzrtgVPfgkn+TIPm0FdTw2bohxiEomlJO9pXDd6TeD5ElB
tg5a41M/R1IO+WdT37y+ZmLaH6HSbBoMZ4ueJEtgkTeM3UxdvKfAD+iaQpAJSGRJd/pVkIWZzaGY
I8v6xUBOZq/D5+tscZa6IoZmqNc9IlRSmBhYuRU3QFrsA7skZz42AUDnj0BDX6SRPI3JoFingC8z
gegZsfFuzDGegjxPli8HfRJ3vd5eBscnPKTwN6H3ZJEDGgv3vZiDQSUuwab41TI7z1V7CcWJ3chK
oxoEIQ5qoMA0lZyKqH0MFYNJj3UcRBuESdDvYorfBbpfboaVxKTlBq+accrnGNOYPFPrd0pw5DKM
R2y7jNv+nJN+KucY1Kpy0ZL/npQ7rzx7jm1pHmOSU0OE+qj8ly5pLdBU53hV8iLoXcOdT+5qMgew
Rr+jWPvq05dpzkz6rbcJax2DescDLMUaRI5rXX8pci4c8l3Rp9FQ9symCtRAHhmwFVmwBmdO42vP
1hwS61gw6hVzfx1B0DkkSdYmURZeKBjVFtT8HDYbkzqbkj47zDG0gz4+WEnnHbqB9SaOWbEeOBoR
MHRLSY6tZUcpo25mRTUU5l2SdCDeJAZRLZFrQaTMsSETN3bJLdHtBiUmGyONk7yTLPYT8xeo1mtl
Bf2ScCroGt6PzUoB1AQ4v1QABmrCcQ9N1/cbcuW/6OazzL320npQRfuJZOXo9NUzUFi6tAR/biEZ
S7QZjscg++kBaUs0UVubDetsmIMhXlTLGGcZI3VrW/FWDsmtJ1V4zvhsB83YjZkNKY3gYXzJwzIq
1X0BUEo3iOGB7fQNtpEmr3Bo0i0uR9YN9ItzMKDABTmCnCU81dowpD21cwQy6sWfKSUUWYXRYSIl
uTHiR7vJGeKTn9zMQcoVicreHK0ccPEAuAfz3unjuxM5/T6rgUSxJbpnB0zcGCnN1O8gqV3iUVwS
nFmImcvEmq+UkXhn7dvrpgc4iUjE5vhnm5efm95eEfp1YjPuHtqKsGiJ6VInPNomWQ6h9ApNKe4t
8qWtOWi6myOnGQ0T/wCFqhvVQY2Cv0PZ55rsyoiX8saUpykJ1iZJ1oLJvSLZOsiJuBZ6wNRT6+MV
VKZmZbnJGwqYfMvCJFwCCO92LcethbTrcfSYKmeQhweRyZ3QIZBYI1nU2ch7BZYn3GqjuUR+lN3V
SicbBX2ngd1grN5dXgUs6EZwjlS4GYIhusgpfS8QGcTBCDODWdc94M5ixVKaLEXnQMh6CEIfGkZE
XjhYb7GybSLE1Rwm7pEqHqVYcPwu2rJwRmfONWP5WBHCOYt8DiV3TeLJhZW9KuDALrnlcg4wr/Xy
WDCuqD990s2tnphzp9ARlA30JgXqj7VVf4Sj+1U7+cB8XVuRQXKqeLJruDksdNCLgOhlwneWDfnq
dRRSU+nfBrnreXCs5hh2AqKilhGC1sQbIO/s2OfIdso51KZzjLuS473dnlPf1lBHECwiSHwfzb54
aF1C4OnVSaFzPxzS4c05Jr7G2xw25UM22CyMC/wRc6Q8IlNzw9CYtFsDLym58+4cQE+S+TWYI+lH
Wz8XguVJSVp9yPwKjXXyYvHEZJNfYTiOb5RltIY8x9eEkeYjFGrFR3vEPXCfnTMTHUKojRxi0rZ1
cbSKtut3KRNtNu7prnLqr7ixiSlnCmaGxpcL70EmiNTzJnotbRSncHixRQvzV9d+OJ1zdDQACoWx
x/LpE5UiHkuBi9BQFtFiumYt8bKQ8uJ0+yHX22NBMq0oC/05Zv+ix+VrEYz1IQi7WxF6vPUaykgT
np2KaxbMLtoffWrRbxnj2eegbFlAet7OAEZEcC8QCVX1UIu1M1zt+VEr4aSjdTgBZluUiboYHkyl
shLPmmt8wAdH25cmRBLEIXFVo/6QpUG4zjg7DN88ym58yjUDGygzT+4gwNbdpRyZBSsHL42cbkVm
RHDxk6NU5F/I/ENLsY3FAl8Eg+u4ueZu0WwDgUiH1RgKAhAJaVxtGxEiWvHVtvPcl07vNfIEyks+
sj0YmuJeVMk+06Yfs6m9Rd1Fu7LDzNlgWXXhdpBT7vyUavjmn2HJAFRMF6+PmcI3FSWNn9xZhoZl
pZyYTOrRg6aDSBpae+209XPQpKvGL58bnrXMkHwGNLciJkY+c+03I/LeW8kOa/6PUofLrZ0TESYI
a3Fq9GyTtmHEke090DZVCyG0C4uId5+Y0l4/py3bukR3L93AXJ3p0VlPaUqo/LKofM6m8mK25hFj
8kET47lKTBppCR6IkGbCB4e7svDeuj48VW2EAhV+P4rV1QQygsGw5h7gfkSaw7vTqY3q/L2hDSe0
m/ciNTpqj2XduhuAeQgkSOnyqLwqy3iaFFK8xC1x+VdLywqWBkswsNX83pZ7DjycNxMkVEUHKrNS
LZ/jBBfP4PAXBOHaE7YHrIzA2TX/gYA59rEkpRWq+CFn5qkpc3mqDkmKoXBoh2IHvYP0VU6hrB/e
hF0ebJ9xexPRBkOrmSPCjXWsUMRFbRjQLMUHWSf9sjSGi6gx0oQmgBtLNz4Mf8Tih5E9SYCr6rX9
09gO0m3CUzYztHbu8PgqfopufAZkRXLYaeV7wtB7b/r9BdzHd+sjkACiFyxjWBfEbLFbsagiysQH
sQUyQLO+lEqtNTR+egY3HfeSRg0Bmw/9gjpW9M/gm2h5qA1WWeHil4OSN3EMtA2xC1pzaPXkMS/U
s9WeukLeScsmFGVkP51Tl+kJb6kCYlmH+6wHqQqT9M0Myho2Rclr4Zhv5Ox1LAWSV5uuc5EKHsB9
GLAZoENe5rzr+C3SLznUywlCJ7v4EhySQp3RiDRlo6pvhfKafeNE+jLjU2gKV13FlDRhUgMhc+5+
sqsqekIEqztdosjSO/KVcaXVCNtiv5g2qSueynmszd9ZYScjAkx0N4vZFXKSlQyjCodneWWdi8Yw
ZhtBLnlRWvnKMgbSyIDB1fMqwiQDU0Q5Ea6JR5owtEhh9iYDqfAu4SnO5GGa9gE+D7/Dzh45olrD
XUxYcadcKYFzYIBGU+TX+j6ouV6Ju5trpHiXtwGCZml/QwtCyICEvUqMbZiWnFE9IJ0h+irqGWoh
Lf2LmiUJ+wv8S/fgtOju3OSi53SX2ElYWLihv8lOdKnWumrab0Lcy2099h1QJX5EHmrUJjbyroLB
MooeM1nhl8z2IvWZuFfJkXwLe+UECHBJSDhxpq9NU7+hxQyeHGRii8Q1tY1flWLvIPEIuLRtTwiS
wE0yPfA1YpiHg5whM1U2XWWY6ksn9p/CYanVbQC8ksif0Wh/ybFghBBYxr5ok2d2SM1F83sEsnjg
yMSYR1FEsy9sqV71gaJN1hFcw2TYThXMIUv2+jUn5LrypmNnDR4pXJIjXti7nAwfaEvIr/Eqb/ve
BG6f3+BG0XEk26LX4lXVY/6fPbiuPcFgiHvmDa31zrxU8G7b4t5LNLxkyPtQNjbd/czwbkpeEbt9
ZeUeYbvNLw2FXes52mvZWzw8vzTDXUs+ua1TNoZl96FAIo2UkZhJsJKp2NpCMJq99Gj0nCw7Z+Xw
jCg0QCdI3ggRqhvXaE2UZEG50gfjJjjQtiR79EswyIjv0ulkFal3PxLPGBYUmp2qvD3rb4QZHjsL
iwIR7yOMlmmhp+27aGc6UvNENtQ2omFGYOBR1bnsV1D4XEL52RlhvsvNFrhPi/OlDgg7N9ur4+sX
B5UkQzF5bfSpXrkDeSOWsZyAR7GJIqEujI1NZA5P85OpdrHDfaFDU039qN+RGPXO6CRZIQCsFzQY
xYLJ+7cWEKhStDz9WNQRC5M9W01ZbfNColvSvXvmkTHbn/59YjKHdUfc6zyjyVLkBfAjXgqtyYEK
kFi3qKPhavuKY9Z9m1RyHkTw6Ortaz8w9yURi6wyfpu+6qHPBAhmUGn5xi8GdWvexQLsjC92UzTt
SNW7Z/vxQzFFlI/jfjXZ52i16OomcbWSEM0Zmr9ezoBTwr3W4fCLt3AEf1JdYSc++6H9paUXaTAW
wI5wKD2uacvhe2qDv+eh94u1xAqp69aJeYujtjXvI8ax5ZaR39LVOZ91dzr6kGdozObAltFRqz4j
lU639J3u4lipiwJiEIjqTKxTT73iPehXjo5dGwqOYvhDuu6rmaSPaT41a7f06oXQx9c0de9phi8C
pgUpA2fxZo827t/hwuL15hZcIw2Ld80EfmurAZyJYBys2DOlImJUI54rs7/4sxqy9uJP3yyejerJ
HZBk8a4+10b7mlkxTMrsOSYXgV9/gLSpBHkDg3lDHb6Ab0MfbkefGYRQHM/VJYeq2uavBb3lyh53
qHm3sudbTzI921WRbkLSEG2zODSgR/W+uk+mL9eq9/M30lyFZnB6kSDibMIxaVjMmwS0nvovqK7I
VY7Ar3gNLYmLTC3TmQXIekOCN4NP03oug2dSZR5rWt+upa4JZnE56ilyEuyVaPM9iLCHkGA1snYC
b/qpJsLWa7kbwQgOMA7JcmSBU88jbSpXLO5acDaBQObz0qyKryQzCGWjJfDn0hRFz9C5b7qOMFep
cmdljcvoY+ElnUl4YDoPXDib9Nw8YJbc46plmd9cApsUl5gz27ZQGDPA2ZD2wRiRMRuoVTY1nrnJ
KytaBxMlInlbyaz06OTI3+Y08jHFWbAJiEo+JgJjR+TeGxrg79JPlwZ2FbD5HK6ec0+taa9SYjSD
yn6x0UEzPiQknGVv3xHHWo71O9yvT70zkXhxBMa1ro41GynHrtHqt2D3co+frEmCu04dqYCJLhL8
mEFCfHjPnFuLg6ua3IgwNmaIHDpDS+o0EPDZmoCbPmZYRupqSs7Krq6g9o9AY6sIBFeYNPuOtblD
SK3uV88mQCrlLTyZbTEwvZma2vpxfQbL4G9KT7xZIni25xvYHnHttAZR9XgkqsxiXqTfRYTZ3imu
e5zE+k/vsTRVd/lIh2fwJkchB7kU5snuCNE1eDLGrruVUf3dJ8kL1hIbBhKP1pmWvmgq1MTjoXMy
ENQxsjEHlJniHm6KdIcPcReiiPIMVS7bKrsyu130hlpEjTEuip69JnPtV2pF+tQqfWx5Q6mP2CFj
5GdgziY8KNz7mYGWjerVMwZ7pbViV3CILzorOTehuI2I0VrGjLKsgeo5L8RZ0SLXGXop7WsQfADw
8NLBU+FZpGGCuQbVmoibx6ZBC3rjsXRHiO20w0JdzDJ7CTP1RLF353OeskFOd5Ix6uyhHnS2Ea7F
DoZIg5i5eYl/+bOQtYVmOX5sLJB+fYo5h+YV307YQzl27xTPCw738tUKuBvtjqEKLw9VLXckduO0
IaPCtQCzsf+b8Znk0UtkLJ2OXjpHIFA3nGVOhrmuSXP0mda6E4oYLR86eFIX8bYP8AiUfXXOOueB
I0riwqtxUPKWCNbl8ASz56lFepjCXc5spMomM2GaVDr53Nqz/sMebei31q7XFlmK+lASAGX5n5Tu
aJMogCAxMhHgh/Ja8d3YhbYUw3jD23urogi/t6BTZUWgiMBm85rVRJ3ZZXOd36ERieFOH282HCGg
jhNAUk1jj8uLiHiuyQXfM5weeTqIZRwa2q7yfxXoGZC8++PCcZqdk48XaIrn0kxXHfQ/BtnV4fcz
GAJeT/OKyChHJjEih57VLdfMgvsTzsbGCWIIF2owTT91Pv6Ek17elXFWr9E/nDuNRlczV5nVLTMy
MIycltZfdtsqL54GhFgraQqwuIV/Is/8qkNPkNgZ+8q8ulS/y9Ga87f15H6o+1vXGfdONW2VPn6E
HS5xAwIqj5hTUCasJ333qvU0ozbSRHJnJVKB1Tg/KDtoZB2ssnCAwAbJNV+WYXaK043Sa3aDggGO
8sp4TVX8ruXyQsQiHauasOP3zhO+WkIzZfbjiezd0k19FQ3ZdwT4wMzavaPs4Crs7qMy/W4JEns1
FtyhfdDhgbdboh59l+zKXAcQZ+8DDZAp1BIWmNxPJk+2PH9AW6ZT+PfvVUOpnwTqQq0cbTSa14iU
K0S51dbXZlE0phaVHsrUGnBSGfeTVBdhMAYm6mZHXDLjSbC/+CKOoeG/92BgQEHOyvXEoNrPmWFw
JM/XHONXmybv7KGjLZMHQ3+SJZp7IsKXJfMDttA8rLPu5Ocsq5shrzdtraB+eswPWzcHFCI+RFHx
8mpc6KCON4Npb/IWE2PJKNn0yFdnbIR6iRC6OJozK1PMROq1ytWFYvzd6xmwoMOtzemrTqS5K4bx
w/N4eEqehrHQrw12aoXDAST874WD37s0E5wklTdeIQAMBxbCu7wzniircb+nM6pYswCunQhjRxyU
Jg/KdN+cpOHB3q8xgx8Tw9xFjf4jPbzHJFpccmvCJs4xOlT6Ma1Z6sXJtdQYMSmat6Xe1dcS4Gfc
jptKYUrMrdeWLcOicZvHvB1QxgTxW6Wn6ZGN9sy24gExPxJNsRk71psAa8aSY7koDGOrTRYjOvvs
j1xvluew2u27d/gowGgj5wWZqlibiXbXxDegCNi1DRQ/WCVhNrdonaY1TXq3LOgN1jVjU5dC0zHo
2EeveOvFgPggqJjTlltc1QQjTpEJzqvccpF8tVmab3l6Iv+wjziXqFmkYsplcDhb8TlrKLHqjjDk
tLvqNVWeFQKsBm6/ziKUqH7on30ch2Pi3fDI37HHxLKS0kyU4bOc/MfOcjmQERXY0vnC1HfprPQ6
f9BUVAuuFj/P50a70WvHWDEhtRk7sYUlRZAZUYtUWmflkHRXI4y4AgsvWuVZsXPq/OBo1TMhcfti
7BngmtekUWJd2PoN2RvyhORSSoIMHVxzh1Rrb5Vfgjqrh3A56egxG+b0jD5WJWkACOFqSA0J2hg7
2XGZs/9oYBGmpDcwPGmjesBJFH0LH/tqD8aDmSbJB4VhPQVVhwBKBc8ID9cT8mGmCizxQoSHnYZa
mUE77zH8nbZgzJi6zbqC142LJt4jmOlLB4bFFL0zunGXId4FOhNk96HRgkpvtRdsps99nR+LUP+V
oCNHpBV/u1m2d1GP0ICQ8kWj+iMr85b34dlLvQ9m94LtmbxDHL0KNee+tZF9sGBun4qOFZNyB3cB
5eV96J6nsJvzRqJ9VqSEyXjJxpwihOggbTkYzvPN4kDoY7ZG1wy9EUUzREoYG2uNDAikb3clX7st
WbvmE70E84q5dPAfugk6f8AiwJ0hEfNmUAeab0hjT9CCmeU/CXmpG1YNMvRh0w89xOgQU5NaEa2g
7Uf40SjBH1ybLJY8dt8F8ubVXAkaRPotYjYE1MneqognENlhvpSWOPYNB36gEgLl+m2q3J6sj5DC
Mk5Y8efYuCn7l6Z959ThIcvkK0qtDzCQwXI+bzC+VRLF6SDoxhRk/li/K1yqJqSf6IyQbpcV7rxo
aGcsMkZ1W+uudU5wlU/E0/yltH4ADQ5SVFatToYd8Y0ICAvJaziLuAUhEe8aisYy9bCrkuu1BPp/
BVIL3/eSjSXjdMIzjJkcSaTl0icbVbTvWpru8WTsGKzciYEtq8LwikcdC0g+9uC3k21k5WSXJhYR
M8QAyjb6bsbpyBjCXKMMh6vQ3/Jc8PthQZkBzEOCW6nm4oLny1hKUq9odc7BqntrfepW8xxGheKj
0eYRt5O/xxrzrAzTdNeLqzEVJrJlk0FIXm1lJp97lTz3HgtY0ulsIFfpyAZJfrl50e91K8BVFCUr
Wy9ZTfOjZOnIIEkL92ZgAwsfrWPmdacObuWimZCJBNYJxxqr55lATgdyzkyPuLT8M5fOD4fZA7Xn
Tm8C5sgwtydpvI8+u4POBgozuuihNrIr5jBUg3DAhjDKMR7g+DvgDaPiDiHFGmjEy1iNNLjeDVka
8kqF6I31LSrkd2fCTibw3C4dEV4qn2EP52u47AgKHqr3UadGXNkXLSrXeWRvvaIUhJj1jBe7ZOt6
Ezv1cThEtnHFJoPR3pUfuM9/krw4ahG6TD2quk3DdpCepoIUCsQ8ZIhGMLQ1bjPFhdWEKCO795Zd
9RJNDwNUXbZrwDKYck3LXXbC+SJMy1v+vwUU/rev4b9/5cVYhX7Q1P/yz/Of/Z989dF8/MMf1r/5
fg/tTzU+/tRt0vzLP//9M/9PP/ivlMCnsfj561++8jZr5q/mh3n2Z4Cgbhv/GXvw+vH58T99+r/y
Bi31hy4NHTyg4fAeCWn95Z/6n7r561+0+UO49yxbt8AGmrZQfwcO2n8AGoSAArTTMumy7H8HDko+
xBc0hXS4Q03Dcv9LwEG+0J9xg6Zjma7DGy90Bd7QNf4DbrDx69xI2Wqu7HZePH3C9LxUqnv0jPqg
ZQkW9lczbf1lJuMDuK3dTNLJHuyGSIRA20KPOROleVJav20Swh7DTyN7qXxz51RcmKJ6dGewu4nr
jEhY8Eg+hvPmgFt0FxbhAbMmybBxtYkNax3pr0Jzt+nYEGchzihpdqwFP13POgFa2xYJ55y5M1T7
OFgUuBVl8/8FWvM+/KryOv/V/L7u/v06/H1t/f1P/9vP+v/w4pX6fwrOvPvJxn+4en9//t+uXkP+
4eBtsR0puERd4Cf/dvEq9YcrpXCFYwpHCWH/HZZp/iGA5OuCD7mCvb7OvYOzaYZlasYftm7YtuD/
S11X0jD/Kxev1P/h4rWVYXJT6dw8ku9iWIJf9M+sTI3n7OhkNtdINsjiJQKfjsPaGkmafSAhM0+u
pmabzFtSD4BAZ081UzyFuJLTuEQk7m3Todccb+tXppEd/vQMuOTJ6OfZP2VtCoY3a+q//gUm6J/u
rPmH486ybFfHpqaoQXnt/vzDSUxEASj6b1EQug17qoJYMTY2AGCPiE3vb9fu355o/4vvBjb4H76f
Q9Fh0RjSyLoIs2aO6T9+P38gEDwFALBgi9J1azZKMdATNOGv4Nd7uQoUIRpoT40PrQA2v0jbElDW
YAqwbkTgIWjJyGJ5rlhEF4s6bAsPFBbJqL/LM8AvWDricmY9d0ka6OzLs3Fk2qzJNA43hm2MJq0W
TQgGYrc0ULnUeOlXxaCS8dz1jGb2LV+MJWwMf6L7NZrkvB9dzYu0btm1tUOFzaQWXBjdMT35mFvW
q56Oo7w3DIc0qSp3wxcGyDN9skYce8jx0jgk8xigqEgSIfuQdQZCGLAR7YhE3LUhG3dFwy/mJjO2
2JFQwCjcfDomvD84gVRXk1gWx0WJ+Y5qiQWQg8bNJ9+LU1W7dKRGTugbI3+03sEMdN1rhwKnLTFt
aVmN+qKzrDJeRuy7cJGGDXIyfSlDzFifwlTYNVexFRWMI0AHY3BIimi0L71vFcOqRSZnLiPXyNBY
Fyyclwrlk3kXBGbpkvvjg5pgCwhEbUhZz1xkQZp1vWIg5Mp12WH7PZS5qs2XlOqU1k+5KWSylniA
EsueX06NhIBBJhbtLNjpZi/I5GJS5eYGaL2BV+eAHsYF+5dEhOFSQwpgW5FOMgJKuXG4og4qmnfI
9xgtsVxQQq3b1Mi+DQxoK4BHQt+1CXruVQ0C9SzdkZFobA3ZuvIq2c7uBERjIZPRts5ObUe6drtJ
myAo9XVnVTzEV7objP6WYYEVPQwSkIB3zKreHF9Z73X+/2DuPJbc1rJt+y+3j3p7w6NxX4Pek8mk
MlPqIGRSMBveA1//BqlTUUdShSqq9yJOMAgmdeiAbdaac8y75Xj85HmWdvfC9dW9TYaQtou9vdC0
Wp3ZtsMHjXqPbMyeJCqchSPpflCCUP4fS6swnKPeuADMMs5Lb2VbGdayYYzJ9GPkEC7Jqy0GE7Sj
JcoO6AmSAiv293OuC2qKdlfk3Up0Roe0tsp6fdkMJf3byC1bfDAB/lxyB82aGnzimZ3zZBoWcjfE
+0a9sc2s7Vau8DFuVyPxg5sq7lRwaROLxlnROFwuuj62TH52qkaew6WwEVZtR99o7ONXMSJAi6SL
ScveJO3I/yf3JNFiuBYAQl69wTDd9WSw/CVrr7KKr+iKuPAZf4vp2Pm58g8RMVFyFkFqQkxBIFd0
1CvZ9LfRGHt3aw+djDZKUmudy4mG+CyIvPG7DZKsPOm6YBygV6UDSWltTJ/0bNhXRJGNDq8NNPKj
0cOxQ34ircJ29lQP6vRr1zS8IyxguRF8DkiFMQ2W0q7+Eat656wJAyZo0GI/jcEhl8DJXnAN6cgL
MISmU4tUJ0XaWtAZJQLDxUFWUBqb1V4QNSuTDSHKworovQViNixQZFSxBQkVlWCiIRvbv3ZwlUm/
RkxoTdp7nOkW/qjJ50L++OfhnVnsb8M7w60rWXy5pq17usV+85fhthKyblreFuuhAt56qH8DJ+X9
h1GdWfS3F7FMYTODOMwmzn319jcYNJIUSyKiDdlc9eiy89wm2DF4JQh6b6vuSbbyBUHG4c+f7Ocl
4eOT8ZGk6QjA2Y4hf3nRzFROTgP2LlQlUfaeNiEcz5xVQ3FVQYeUhTzd7Z9f8ue58p8vCfdRF7Zj
MjL+/DkDp6e1nvA5TbyKL+kUc3r4hmYvPVBE/+lL/bcvZkuWNcKUyCt/WfJ6Cdt6lOJ3EkMTrK2h
kDfNjsQuqIVa//lzsbj/+fe7z8mOLl30i3yb+v2t/O3380RGgcHBF2yVDpbc1sxYn3gGgIU08rrj
ANfy+c+v+NuPxyvieuFT3ffbnJg/v+JohTF4l4x2i+eQziG0/pNOqSqcjeNknBxHb2npwlub//ll
f7sa7i9rmPQAheUBVv/laujyrpQlgLNZOYGUkaPtXHu84dc/v8q/+zoNrjpL99iyeNYvZ2ZQKw1k
Ortdl8RacBnYlnoxvo+5T7RCnjn/4er7NyfKvXbIJozdlvjtrCRVuEmmkQthwku/9mP6E33kOBuu
SmP550/22/fnSs8QtnnfBnKeiF9OFOVTSjZ6qnZtD0OJvhlKL6Rq/+2LsGo02EwKHV+W8evZWLqt
sOHPQPeMQgMJGBqE3qHx++dX+e0MdNlKws8nbwh3FAPIz2egrzV6AC2J4QMoqeFIUvngveugTFBg
AgrQbn9+vd9/JRwZOlt0ndnVZmfx8+sZjdbgvvaoYxVUT4z2o26RFVhnH//8Mr+vr/lcSDxN995+
8TgLf36dpmDuFeF9LIZQsiKOg0ZGblpkVeAYhYpMjLBvkT0L137mmD0Vtwqa0EYlgevdvHJgEQj7
ZiRBsJXd8c9v7t99B5ZtMKjpLss/+5fvPJf4h/WQ79wYK6M6WDET69yoYg9JCMaSaPHfv5zNCojX
Mk3G/l/OVnincWNbjKCKLRcRJVTU2NsMIx6GlJlf/ofZ4feLQzdsF3EGn9DTGWN+/uaDGHqe5XLe
ej3BHLSvwG7+t5eGJy3JFooZAV3Kb7O58JuoFj5Vfq1EfA8S81op9eXP35r87XPwy5iWpLFC+gS7
tF/O1EAIOIkDw1fbx19AY5167IB+gqAO50hFYz/wWY3DUoCDCUZBvNheeyBOfifC6D9cNLrgO/ux
Z70nYjDj3t+LwxntUUb6fWVhcWo0hUOLStT2kYyb1VQB6TaQLUUBmCOS3mDqzXrSqeLhPFWX0v2O
rmMBw5paajVrOppbLfk4YxYvjb5HeRc/Pb6uv8p5lx9vhvreL+W+vx/+31ue8t8fSzHr9/z0OX2v
f33S/4+VGJP13f/5e5nyr/Lj/QP87/8coi+/VGLuz/9RidGtf2CaYylIJdG0+fE4t36UEb1/cGHg
/+PspRLDX/lLllf3cgtFGml7TF3s+KlAWPfa41+VGOn9g8KNMDw25ib7aiacf76vn34ZCq9/Hf+9
1AG59edzm1Uil49zD0jh1YRl/zqBuaZSsW/TyVUeXDp2tHIaQ/E8FXqT6DgUbPWu8qbZkYIGlNjw
jnrheFDlt3VpdaQ8YS8IPCt9BjWRPgOM3zYDaUxycIul3XqK2o6F9EJap2HIn0c7GJ6sCCq/0XsL
UQ24jOGrAIoYDDIvzqMak7Nko0LuptUfesv9IozeeMYXe6AHWa16UbzrPOlmQyOmQK/ucJJsUxmw
xt/8TrlzV09OiN6DOQKfxTggPZrgh92srpLHym4/5gSK3WI9ttH7+MG6M/wl0CgEVRnyRpqJLpV9
eWBvkxF00X6myiZ3BCDN8iIkbwwdAzxMU27udbKdPXrjqrivCgvPbBZWHxHM107d0+QhDcY+QuOv
gh2h23gcNM/vnkRT9k/CIn8umgYyHybCuJWJ1ZGKA+qSWM/faMni/Ua/g7Y9OTuZTl+uk5hPOnSy
0lYQuvyg3rYV+BCVdvbCCNJVUGrBC+RkrPteKuclwsaZVfekuZAZvOoq276k5l1qXbmbpOqsk+am
9dyMK/GlScVSyvzTGKflm9lFbBp8NJKFg5+m9tR2aLLPqve/9UpkF6V3tJBqHcmh9L/mg303HxJO
aYya3Bl5XJ4TkEaBZZZPqiLygdyUVQaEKDMHC1CeKua2F2vLewVl4RvxGpdycdW9INs1RBcTF0oF
Z6I4sSilg/FcGZ+zRFcb19TeLT/vbj39dezA3rUx83Ocw+4mVgQ8WOeXT30KJD/JBw32cPXOTmjc
hTjIVqxpQFdpLQQe8CjoDmoTvhJYNbZmh7i3u892sC3z4JPbW3T6RqxsaaOnm9htmy0ZLa8iqYql
gEuIXN02rrUQMYYd95SdG0sfXzFItdibz4NlPbeSqyAlgFu6TnP0WuwBg6mTMWveS2qVhu4KM8ZB
OYF9MPMx2sSdf8GuhgGpNwAy3SEDAMKSFdBRe4nQdB0mrb4wW9fDzV64m3oMbkMT9tuwEJvegJog
MX9uJMLalanpctN2Y/aqIVGq3NT5FLDzK0IUW3l2oYR4yWUmVjhxbOpkffmx1uHvOEPSXuLQkRc/
Ld61LC8XJIOSgmmFYtWjm8kHqAL36r5p5MdaO3ViIHBOBDqlPRINdPfaRPhwc/Smaw/5Agqha1uq
8OrW4afORSfatzBBHXvsTjJsY04UeWoD85tt1NF1Yj27IOnTOQ1OXVME7MqNAMR3gVe1Jjb2c9dE
zVU3pbjk6h10v7bvcu9mGghf2HzWOxWIp86pYiQAQXfLsgrD/CiHZVSbe+mnzsZF/7t/3BiOXu8R
NGTzNp26JWFizbl1X0JLjRd/soaLZnKvUmM1K9WY0+q3McZmaBDvN37LjUhzbV4PbYxzmVQRGrHp
okesQ36qXp/VFNTnCEnAbsr5YFAvQoqsdtJ4BygbJsivPGj2gBFnj8csP7nktOMPttGGz5nvoUAa
PWv3OKwslc3ylEZrFTtygxMxu5BFSxpKxFchQvNG0iGW49CLcAWl2sYtC/NUBwDJRpF9aMNA4pvJ
AclJK1N7o05v7ePQNzsDwXu+aBGBraLW/dYORl7CMfXCFbQMOW26qAeKgrLKberk+Lgn74ePe7XW
zGMXaP8UYY8NnRH+elz7UbPPc5RmXZIdPNFRbxtUQvKUn0af89FA8p9SKm3teE2Hzd+HDjfAq54p
s9ZnGch+HnWIZQxZ2IsBbfxsMCp5KBuiljoTy0Tjd8aHoLzX0eIXxBbeTUUKlB51vy+12SHCaT+g
vq42UempQyEjb2s45QniEiGsU2tdA1Xmc7tojIOAdgo/vkzYrVkdrp8OOVPQp9tpCl4eR6aTtxvq
OmQ33E8OrXHHDf4dLCqMiQsnIijH7fLqOZmqYI6zN90+ABpeHxLAjuoLiLOgN83/twZ0dWnvN8bo
vfaNmeySIXMpcKLiUbn11Imccr6NjxKdjvn0uOk7nFCk8YzbCHYAnDxByyN0tEtaZfyqrVduWoi+
T4/HrMhoF8PQkFNgBKhpu5FUV+GMzyiEZ4PXB9fHkbCinC9CL9Ym/YZFobVMUhMYsNQl0AxZ5AkB
RPWE0BnFFiLohd5P7qrxQSoS5kgloo+Mt9J1l/iGiivESWJr257gCze2N2Nhfm/K6q8rQIEu38Kx
uLmEeR1M6Kj9yiWwlVJ+nMBQ9jP8+4kPGxbpHfvN0Tlpdehvxza/jmkMKerxgrCMrTn8OkSZWdeF
czchKweeKtYQmbGTU84lGBQme71SNy/i1zWT2EA9ipJPDeb42Rhh1dhrz3G9y+MGN51/CfOLwHNw
fjyiF0fUWNnBCCr3UA4dyPWi+NzjbGYR0vvdocS6VZMlGHssFgznFMlGxwhrfm3Txjl5utHiFu+B
23X4kzNOyQVgEdjeNrVhaUb9+nFIxdGZRTXJX4/DRB/33mghd3G9g5MyyI5Y+RAlkzn6OMw5k3dO
y1I+TEm1n7fEftmmdqVjHcwJ7Bp2fm7diOIezkmnqRf6SptgSuynx1HFht0q7ewWy7T7AMfs8WiS
xmQ0ReNVALBrgsD6AumZ3o+Ta091ksKCqTHpWIajPiYdxKZ4ML+YCXRbHf0r5nwyPBneWzx8/NPy
IOxg/NKRnLqgclUeNFhgVREcgOhrq6YZkgu6TX0RKm24CbyGtABE/zHRrbeJtda77Q6LASPy3ZtF
qg5Eyo3T1f22T/qriUv7BtkCpgtRYphWpu6zTOg6T92nvKdqC7LehrY19YeIQYGC/rAwg2rEBFM0
Wwn0bVEVHgwMyQjsuoF5DEvZfCg8wp9I7zFpmewi3PKH3OwdGDn3u4+bNFfZoQIpsgsDssGzSY/u
kebm3JLYLH4cT2iRkT0OGcmbAle/SrFxQMh9z8yqAZODzZ4KUPA29e7TPRjmCY/gcJ0y+2DVlvZa
dQMcf0+Zi3AQwVsMeAwo+KDvJ1ckL0743UWXqwlyeX3OQQR3ubPwPK1bxXUzPBsDa49pVBeDH7sk
5yh5d9qC0Q5w6KM0iW+l5xylKViSsnN53FRRgXe0S3BpDgaGzvsfjNQy1/E9mkQDh2wEyXQmcKn9
wFWNSUcZr7buR4fATUFJ3g9Bto3LzKi9daIPxutUTF+F3f3bf+QgWmZ+wFiHqdIO5M3JhPbVLPx9
2XrJd4ERMYxMMgdGhw5d2IKwZwFQJn0MgBvwioecfib1alVmId7/wThoNGQxSXXwRV1mf8J0XshH
wAjt4CLQyg7pW4vk02zTL6qgqRPVln2CctMf7QZV1OMPZDItGfGr1yI4Wo1j7HCF81HvUXmxBxo3
xnP04zCvVXWC/PX2+KPXG9WlUPHhcRT1qr+qpoRKB/UDO06zCCNaMLMft7Yfcr/AJMyZo/at7tcH
B7/Hj5sfz/nbscyGnQ3s4fE8DVh1PALMFjL7kDdjkSwVLeglHOJmEaS6dTb9yj4/7hEL/S0tY1gz
UWifi/uNHC10rZMn7z9fxhh9b8HpNK/6MngRYwtPDQ3bUpL1/skNs00/eNqHDq7FzoLoD/HSGz+p
Wm2gEvCZSmw+lmNE26lKiAR2yvLzsLHbKvmsNVm1aii/bsjpzF8Ig9o+/sxOMIFPO6F2LaR8yoCf
oQ7k31VjOs78KQsvjtlMR6rDl1LzX7ChjviDRn3eQMndc9mPb+qDXkXdc2EEB9cY8g2eftpcBbX2
ASglItKGTOhAO5qgL15rzWehhwp16qtgxXXM7sCWI6mKebPA0sdlKONsidokvJC83q/CPqzmj8MY
KdXlcU90+ZWMA3f3OHrcVBXQJJJDPv3roVCEa7vqUa1JuC5OJ60XW2fKr6DxAQnPrZdISsysfUxK
3f2vggl6rpehs2OzfNEJdDl6elFsrcTE5GBQoprXRo3VJZQEQER5eCW+sj6XabYY81LMBES5TZMx
bc1agfXa1DqsCDCLq6WAjGIzG5BfWO1wLhAPUnmElJF+EG5+HGtSK1Y4IEzYKOCZJLiibToW7IKI
xiEAsj7zgbLL4wY9brZU2gjWMav8fZL58P5crGZtMcTHTjnxkfyAedV4yf7x0L8ef9zT2Gj2QVWc
PJwVutCKk2HmpYM2PSU+2TY/RWbonO37mXsnkaR5mdcfe97Silj06Z6PCBL+fq/xxmkf+6U584bI
QL700x8eT3nc0FeTeMSdAXCzq0iEp3+8KcLppcrc/mhm6XB83LPv9x6HCerdDe3TH894PL8C7wWF
xxieg9ogKU+L5Ca7H+J8SvfspZCVQ/pCHY+yGAy9OtewK58F9spADSNOtgBsDj6OVzJA8hlUF/to
dXH62gHtsCOWppoMxyc086fHs4y6TiBL3hc25MxntfuqSsyEoR/pN326n6+Vo56ckWD3KOv9o2Rj
hEWF1b2TZOFyBF/yNnj4ISsNHXplSZhW4aa/PwwB394PBjHtj0Mb8OZiiHx765hO9kYEw4oBUi0K
lqxrwuDNW918IisqJSNrUtca/+LjSKpQP9tFcHscda7dgNUAkT4AgJoBXdRX7IDYYyUd9IEBCQZA
KPYJ5EQu9cCfXpvRKRbkQLmnuL1jlVU+z2wWW/D8/fhcMcbHVjZeyGwPIKFeu5YEkkKHr00MxFQk
9hc0DvnCYj+KvdIaTqMNETjIWNqXskOCGxuLqYkpdvilYyyzHAmA3nMi329MP6nPhlGPG+UDIn0c
hgVufES/xpK4Ks8kCg9eDbmVc1wl8QVfknXV7NicjdpUbwtV2dcs6LvTZOq7x1ERVSDrgzvbUlMK
xKipjoXRfUboMa25EhUOtn8+HpJRuqyzyQd/inECEfcM6RAL1bF7b7XwuSeY7zMtCmJESJy9mYIk
Dn00llUonHVrjMEb/oTXaszFJaOy/FxKscE7qL0qQL/bssM2AqAweKvvIBJSrfxd2+L2DsNoWlXe
6BxJtutXeCOo1pm5c+RSYqa83zzuPR4DnrXriyLdoUZ6L8Oh2PEbyWtngq9swmbEICTiQ2pPT4/P
9fiEFnuKjQMg7vHp//X44x6xGvzyaZgcegEBYIhUNJdw+zYZ81UMmCZ81jO/3amUjJ50GO/pWNEJ
c8re7Kzh+rgpcidZ9n51h6+V+toERwOcLsBglBWOvSxKB+l9LcLT4ybRK2g+Ya+tUk734+MGDL+1
qMKhnSf41Y6YwMl9K81hKT0bI0HnL0fJjhxZk3vGIuud27zV1nWC9396PMPx0DqDajeXJnuWo3XE
WV4c8bA3xybP2qM7lTCOHneB2m0zYwh2j2cWdKgHiv7rwKG64KjC3dPwRw5/v3kcijTuAdj42ed+
Co3VL095PA8AT8eUxExgItg4RybxTHDNro+jIXVS5O73PwB4wPuLNuZxRAmhJ59eL0hlBGrSOGGz
s9xueg3tYu+0en/V9V5ebWwPBBdMr77PKDb1wPsehzrc40ULiA/BtvfWGG16c4bBX0WdZi4ehzn5
JUc3Ct4i5aQ3db9pemKo2ja+6rWxMVNHO2tiCoiNdcUWWE9ww7MUb4bAdXCqF/fKq42jlTXGOGuR
6Ry78QvjH3yj/isE0fQ2hLW9LaoBtqDvxy9dopebCu4RF3ilXsYaeKFogZn0tRZsCWvSVjraaavJ
UfpMRrHC7jrWvjhlrmKdOHiYb9/cISS0FTcE/if7I99XuXJIjGFVhOkssK0BoZYOVc1VHTDukA18
MyzYs9qwO6jtaiWydVys9+JzQDK8M+HcHWKdnMDe3yq9Z2ttQ/RkVGyIpgQEEY/Y6IrqycXMNlNJ
3+983iT5gvYx3jQKJ1cJCWvqhb02Yv0lNS0cgE7hbDCOZrMyM7Il6R84zzTvMI3E4aXTPRLAHN+E
6X+3K+HPrSL5BFmJUjSIjsCVCOOyem+EWEqz3FgXNnUCvSvI02RRh0SyreZ9qLG8SIx4P6icJErl
rBufnby6Y34IA9s6bD5kFcMRbYyPBUKbN2kRUD353nTsPXzRmFms4r2M6vQNqBDRGCoa5w56sjnG
1nrXmG6/Eo0pAQeQxl2k6bBPqfvF6rUxWP9WOjYxAjcWILTtfeieVNY6Jxai32tzYhYiUncJSWrY
1WQGxKp9pa/3wbHGCN9wu7RAuZzC/Fvk6v4p9ABXdrXogOLg5+EHTi8BSX2rqVQ4HZg8HAxJRV2V
5ygS8RVVHmQXW3/pUcuSyguVr9C6EwbyZNdQipwl+o5QFjSF5khqaDvnimtOoE0HLFOsXSBK05KF
4JSbz1ahTyTtsb+MEkct9QbTdJkVz1rdYDAy8QZYhrbySofhyfTuPcB4QyVXYaL3j5maqMIO9mEq
aqqArXTXohw+yyC2niwT4oBTIHXlkkxS7xXOc8/03ZEYX5qXWPO+9FH/IlQuKI754041LpsNMfjU
DNT3ohySQxKRI1PjlCbpi1ijFMR3kHsn4ZnEAPeKsJ3JvvQQgHaR/470MgLqJOC/kqiqQU6auxM7
u7xmBkXfssLdtvc8sZWd0Wx7kTDCpkRgCCzJU0daSQlWMy8/mo79LTWKAkpCvPEjNaz7oSVlkEoQ
wV6IqWoctWN5q3pOp8gW6alPjKe0jtL1BPBnnlTNi4qzma3H5Uq3wSPbNUAoWM0U2huSfhvPOGv5
eznULjGa+QtVxFlfmA5WCdoKcMgh7MAKSptGwAuILFiV/kDONPnz7FUMuB5FKHH+xPRY8CJO8lyb
iQJEvYvsFNafnPpFNUb7mPXHTOvDZEWTC6N/Z6SsYAhgIHdvyTayXuiJTcQQsYLYx1Z1zVDQqfjc
ZEFHkSavCSSJ8g+92X/x+3CcefG0p80Q0BEieDmKYWp5U3OY7nSLkTAfUOO4j6AZz2XWr2Vby+UQ
2kDw0b7Oa+ITKgOZWO6y7qHoe6T6slFZzEoR61hrR+FFxnLVZNY+Ily6h7+wjTJCOD3UdxmZnluK
CvR8gp4QMr4xr1RP9Pq0VcYqrPSsYIUWLJ+7ZrmTfoeXPi6/oIiFN5LV0w017geq4eqkTHO6aRH6
/wrynS4ihcSwH04C0LGZgj0s2vyQDE8UT4F5tEvTr6MnOeUhjE4aaKbKtqwOd1BxyqNrleJiQd48
D4AmIby3VsOZRVuTekOjbXHJH+Oh/qhNVsSlkHorXHle5DoXOPWLTBZkpXsUzGxb27HQvDbDVhQx
uLYmX1XVxGrKnFZysL8nQnRnIVhSIU+rSKBoFl1FJJtuc7HhBiOjDmBqsKoFFEBYJpAgQwnPIyBg
NGVRzOVeuzNrMlb0x4wlqLM9yJXuasU4LJvUwcObYsjK68SFe2g+D7Wire6Z4zwkfG6be+mitMnQ
AvelU/gNnkziLcLAXlI0vJGNYyxoEhL46Us0xGPwEeri3CZWVLJe/BwOcJ8zoxyfU72ce71UqyYf
nHUfzTrL6J4M5N+zmOVFESevXiR6gPIY5HDcbe3I6cj4SRvgFJV/Bocooh7+zFQaz4N5K00QDlaG
U6zpAvmKr3ozqU0Nv3nmKMSpbtLLjVEGH/oAN4g+2XLRS6TWdlaInaq9cdm606rVdP8jyyIwZ+W3
MW64XsfoSa8I3Owbh8bpWG2E3T7lE2x3otWmrTYGi6kM8N53It3iVN7zrZ6FKYa124YeHEAo0kwp
/tFvvFWcVZ+S6T5jtLW3M4tCrguChub9qoUbde6d6YwmaLwWCUvTKEKBk0p93QKQQQdtqwVSpid7
AFjWena+VDcip7+QUQgSoWNkjkvWm431EXIwGaEY/puggM/HnBMkgrwg6Ah9kBL3nYHad6ZCA0+q
iHdhiEWq4/0AM/Tw+GDO2pjoSOWr/eCj59fVYmi7DRrmaBvF8ovv00x08/5DN5oBHs7vnU2mjuFh
Ow8SYyM60z7osltEVpDuLTfZhqLxlkBZTBzMUXmke9jDBxzGC6JbsRgymd1MOhtVrb3QVHEDrIGD
UuM8t4JDRFT593hgcnPMdq9KEo7rJBxWNpBxNDyIr/XsrRrM4LVpjS9V4l+98J28DHeuCqThhb2D
6uFeMhJ5ljo8lXWsMMyOGogufXhHTA9yBJ/abUSXNMOXBpzM7rGYo7t8MTS2qtqU9xtCm6IXv0Wj
PJak4jKtcyJkZAxF6WV0wEaPtdLX5Gd3tw7XbjSWIEjkvgw9AyFsLhdI7KEpheqlKiTC7PHFo3lO
0qSIXyxqZ7TfYnBHaWWt8xIgmaNa0lNB1SXusAook9GibeWpUAE+eKKriqUTGqCW7w8i3rpf1l60
ye+H0o/lCUn5VnQi2reMlpppPUFIaFdhQ49Y5fJAgdU9sSsi9yzPltCEhXEPwzhGwTAynVOmC9xu
2D3u+Q73Ihrxy8EkzbWvh2yTO+EuNXId7Es795Lo2R3TdkdyszsfU/o8ehs/uU2RwjCmwesABBSq
tphprJd4SmcYFQXD9DYxa3yh8T7Jn2kk6ht8v/inOuOF1nu0L90iAbGXkwPKGXvO3eZ75Sqw6LlF
h08v9nZZEqCeo1JvMWUfyrzT9hiWYc/I6euow6F0ybQuLzqYp7UhyGwWo0YksMnQGABE3D9urFpr
97ERE2YDWGbjhRrhc5p9Hg+6AYS9DxJ+dC/xd0RvkYNZ8/Ma9ZAuQCaOR7cyC4xh6swqgdo/9rLz
o0r+uIdrn6oYmAU4PqhD7No4m0USPhclqTUts3dVTNDKSGU758YXTaXeWY3RtJjUvfWuux+oyGHa
TEihoJRAnNbdmwwauRq2etbqTzxSLyJpxeuNA0b34Nr5MxVZiNsdYfKevatakNVeJ0aqMoW5zlI3
R75l9zsPpugsrzwYKANLGJZr7Wq04mClDOc9qLWlCvr4VDrrQZ/ec2qe9FprZ65r0gT4pkcrf6zX
TSc/1TXRkRFmGK6qAfH/wUqDeGMJcyHILKRDDQlQ15sZ0NzyOU3U3hnzJ3ryQJDfCljj2UCeSF8Y
QD9CGmOE4VGLZc4fYHdWXronFPYUW8Zl0hRWCJ3w4gB0nIZOeC78LyR6tmtXA29SxuAFMwfCtdNi
RNftr6j002OJ7YZEDGJzEV9+RUdKhkNQHlXgPOf3uo1fsDCVuMMB+Llzn/li3yTk7Pijfhkjh5W/
5m0DvXoJ/b6fp9imF5AwxGoYNB4y31LRBpvI0Z7AYyBkCOPXWjZHIwLFExZgBd2+WEqVH8u0fTZS
4Zwmpb2MUa0hLyUgzrKTrVEZRHk46tpVjCykxmRMMwCbBkeuBprRDKlReko7bRNZAxLOQIMdFhbV
RQ32qiuyj/kokmXcGTfLqtKTkRAV0DrDlq4oxKsxY0ZxNkFW0Hpzhg+j1luHOHIUAIrcW/dsHLEg
NPvestjP6Ga8SnvnfdB7/yyHFD1At+isHBaAKqdzj7/F1BUCUgYhUPDxArXsh1GJ9EJj84KGx97W
OYsTgB84lQEwy5mT0ma4Q3UBwxkbtJo1jDYmKJTQw0rYW2wwr57WPgsg5osgpNk3BLpY5Kp1NhbE
l54EhiuDyDc2cAfOX2MPUYcsAAkps7PiL16i763clFevvfIGCOP18GTUncm+Ki+ObH0N6tRGyjBO
2iCriSP6sxVAnfyaYLMDAKxZy2ZM9sR/5L41fiCNelgmhvXu6C5Zuoptg0XjOadqPo9SW16M2Pwq
R/jyPcM1mYGJcfLvUyuV700QKMr2VUTzxl05KXpWLeqJYSCo4tnR9ZehY4s1pebX2je1rdfUEIIQ
Mqgi3wWWENd7i2ztevIg25IUsbR+VbiNlgQpu6zLm2zd2MFOzxFAmpn2mnPiRZYrVnUr9kNDfnKU
KKLax3slyCBMVMD/3VUhmillszb0/BbERcS+PjdY3w7NdAINl5wYm2FE3tO64tBLZnFWVotO5f22
7O/0S+GuXK8ebpYzfvbaqv3als1xCGH9D9rZzt0PUXfSTPqMJQ6xWamH+dLAAXNwXGvtt121SFAJ
foCY/bGOooaV+uBSPFAHjQLXGxlbKXFIAHSlFNXRiYEeIdF8lY1V7tMwPOjs4WZ21czTUHjLELDE
VhN9ulAyiE5USD2ULna9bPw8f2MRtU+TOLyljv6pbPDdpNOdD1U4J13rx50/VmKl2blxG2M0yBgD
6xev1I8AtoFDtk/C9cerTkFzaQXDB2tQzrx35ftUF/1TUkPFZJkhvurGtBw7adxg3S/0rpnrgY4s
LhsZCmHuP/M7UTEBnvKtm7q1iAp5qB2WG2GkkbmtFMa/YCjxAQbGFofCWcfVerB9xC+OaN6HOHqG
1+UuehKY1lFHGTti8N6OKZls+uDfc2GKt8jEHE9sEiBD92PZgnTgR/Aq4BjCCA8iGnbF4HjLLgpe
Omdc2kZi7Ouom5caaICp/3/Undlu49qWZb9oJ7jZ81US1Uu2LMmOiBciWvZ9z6/PQUYlzrmRefOg
gHopBCAEKdlWQ+1mrTnHbHryvKqZu1hvKghVPUOPEhMDzH4uP7LyY+ufCJkfgVPnxyZ4lAnm6Ky4
VpmSbpwsvFN2tYI9Ev7m4I3o5m2REnmCEe2IWiwFz9aSGvn7v9Q2Qxax8cpWAByU0m/eepo9SnEq
qNZAjqUNqfyIujG6TFoPPyNwtqWxUztz2GpWT/7J2FU7BfaPFAFhjwU5voFkRemN3gtT7EQ0atvv
cr2DXlYKNDb/ddNY5OnkqkVEvR4569bcMXDnrkHc2kGGpc16L+tucwHvs5l1w2tBTteuriAWTSlm
rgUINCbN3S97EkOqnHVZTvt6Gq05Oslyh6Itv0jDcNzazODvhOV70Ub5ay/EFTgJdnIPdi6bo0qy
KLIzImRhtm3Y1kMxnizAE4VJVZLK5pntBeVMdTrAJKFv1ZnqE0Jb3AGlr7zCRdKn3sh2Z6nEmkn4
rtmbDUOckx90eIMry+yGmy20cc13A8iMRUvWmxjgDYckh1774YzK3qoM6+ZE+LACPvKEotcBA6T9
ilc1Za4pZmJ51u/ZavIGlEP8ZtNOe2OkMddAiOCSesTOdQPxSEEWQfStCOfEcGav2xQghexT83W5
ydPugRgUpYPhvIJqe6sDAWg7HN5MJA0HJzXPtUEbLowv6Rw4q5QnxEssbthrrmtCr3QFyI9CyRA/
c7p2MqQkZUP2JJqHU02ZQKdizqKjvyQYcAFZP41W9LesA9ZKAkS5C3VeORCMF7uM7wgxebkRuo09
VX5kCrQSQgqgG5kJ5RjZ8RcvU6qrXqACmz/PQNPIjAalStk12XWOoj9TSVesLoKvIupo9mTNSzBm
6imUGIea0PiS57PkS9cSah4FRa3m5DuABhzrWxTBU4I6Mu3GosJJS1MmI2POtXPrlxY7186rAmo1
ASCgwq7I7a7orxeTGzTlqRsxjWa+ZOquyaChOh7RlYXjaDXWTgpP3JVJfp283D7nchT3iSIBSOtM
c0PgHyzG/GFtZJ44+9bwpfNUGEvdz2DC0lUMn2Iz1k4Ja851PxAVhTRhQ8QM6me2uTqmkFVFOdOR
KTBia0QmZr6rdqntsyGlMlbATIqwpu38GtNykfpf1Cls10L3iO1My5tVN9lHU2q4jompUMr+4o/Z
ubC04q26RMr8ZVUzdoQFSr6+BfmUfJEJFMwqaUhcDMhvwzJKGtbEI3UBFlmRprbvdP1naHTByY/k
uVDV+Cng/YjQ3gx1TuSg2rEf8VssySqyimY02HWwUUc3w/ygKEbsmilpXNh8CWDX4/aitIymell+
o69Nx7MW34vJHK5s01ZyuHk++xcK+p/pgbd7Ne0JpYkDmrf21pyK5jRpeXUVBYNKVgPnyahw8MUv
qdkwRFZ1txOZ+TDmRnBU9S4V/Wdip+rW1IrymoVKeZUiKbf5qaN0tVIqvzGpLpqfAq2lAUDs4jXW
6P9YBkZGWoompExC2hgLaFgbxsEhacAYrOY6mGkDvW1oriKtLjWbwaMfqhUr+BbInIx0dpV7Kpas
8oNcAXPDWFC248VKx43TQheEk9pt9IT5RA6CjCbLWod2oV1DU4CrGuI5ttDwzW3bvg9Mn/UwtfC/
JeD5fo329ltY0DUbCFLDPKwSfaeCx5VptW3R9a9miT07DU/5GgJK3XdqRSipOn3pGOF+HxExMxJI
di+VQl/PCa/u3AXu1eBEJIALt0YNxyuEVv06lZ5+tWbN59CyRSBssyc7D+JUb6OsTo3oznaKCndf
8R2F/n8UnnVrBHi4JO2dFXVDagJmU7tdYyFaHZ32oGg6JNOU3OR6KM4Zg42aAA7SOkSHtDu3KU1a
9H6wCryy/ewH9S8lLbodaUf1KoYIeUB+x7hcgatBkdO7ugZLnsZ5oceVyxbAZ9oqYF8ymMT1M0FP
uUf92bzbPrHHcAg+GR7q12rkmZU1LV9qY5C+CyIOWrJzb0JNtCMeZ1BcYYxkBYIlrF90NiVRvlZF
u5VFqV4D97P9eFoHgsxUEtXAF8XlXWNEtIJqdjJ3x86yhgtrq8xlW24/C3s2CxpR8aunmyIKfgmt
eIegxg0wnl9WVVbvbSPsDTRJguTBlkZSC1ywjrabp+qtUbRmxzKtpRU0XGspvo5Gm35JpEoNGLmY
3iCJYej7GmgsIf0sHq9lOZCo5UTtJY9AclWKvgs8NgBGHU3XHPXAplGF/iG8Yd+wTFV0OAuJ11on
0x5pXs4JNILYkjx0+Wj1o7CDH2KkEqZV1aF34AJMVVecAuaJWQDS1+uNnnnRQyPbEHIcAzBKYmho
dpqdhDVEj8Fwhm1gC15VgXMXL2q1mpBgb9JWFseps9+gt79ODE46O6WXKKz8Q+QR1oR1Y4MCVb8V
VisfOoBSUnDHzDX05ovHJiP0nOFqDuPeL1rdTceI1UGrNfc2g7SK5cwz6CgZ2hdZ3pS2GO9GE8lb
QEoskNrhgRAGgFVNDbWI7VXmmTDFCeCqmuja6KF1l6yoN/gLox07wfAY8l7QfDe1U5uyHBx4nVYq
vNcCyt/N95EyqQCxkKRccwrDGwC0u1LpoTw1Ol3GVQfcAihq5hIikp5ErYo7ixOuWuRva8NHkzNV
BAuCsd9ZVHPdocvSlc2CfFSqcDVFVA+TKHnz87x5oGQwg7y7o1KJ99AKvowZPMnEpCOmh/HZMuut
7NprbHv5Ky2Hc6Ekn4fQuvXzm6eFuvVobC3GWmAD0+oq6+FYoj9CaXEVkXwaZX2cl+AvhlDQdaPN
62vjMTpCfxhtcB4SxUFwk2ytSh+3nkM+cE6U9rqqg3KXxPm2QFp61+zR2fEd6D2V9VvPwMo1d0/1
Kj3VqKrgqo2fy0jVNgE4RUK6mvGJLE+xCTKiAKrsl4dTtgUZP19sqc1WM2E6ORIXKbaTGsuNbnyi
P4h4QzFrAgwcCGCmdk1D62n1p6KnFGIXEfGtwssvpjeij2bPOnmtfxpZkT+amjZe6gWUWURRPcwi
LU56xQIP6EV6YOxl60RHvk/z5lDp4Krz6GChv27WviLYY3UqpbqMBClbOwDLvRiEOU8q9mM1tx6x
yh4uRys66lsLDetW6GMH2KOYHmMbZdepiNAGcoQUkt42oLaN5zpeqDyWm4kSDtuU/oo1tKkdScPQ
9jdJh1RbFQZTrAVBKW5LEttjnXzGvJ42qkG2mzP2FxUqxWkk/o1B6BIb4OzLlvW9xULo3ogfyNzr
N5lXNAssLTqMXck3/H2qRuc6J908qDgkG2aeX0luazSVvpJENT5Ux/RdvRws4m542iF0pj3wFJb7
cU5eS27s1fk5ed078FZ1Oyk6EOldn1nq2spY3PXkbWycZmjuU/hd7TPeDatstr1R1LfaVpVrKOoL
ETsYaQe6SA2xOpA5NQgqD/ZyBMCEvImlJ5M5bRT5ewwDRZYx6kiHYiuzRuib/kW2pJJlYJoPqTIJ
FKCDyarH0PaNk6lk9HQ/SF0Ob4YCIQ5f16sQ6b6Rub/pkqFHfDwRYd+lj84Se5lM58ns2yvz22fm
DutCessRK7XzavbT+Kyal6LiRaLHfembrH3EJasA9M7sd+ypfUAfihiEMWzpjroJZ/+IkbB55tPc
wEDic9ShcUZyesvgQ5IbKvbGSPkHB1b36mXTPu3z+jqG8o6lYXhIlBbrIC9+Bdmci43WpS7T6oXa
7lFvA7rvwKRjgftEtep0XyQtp5L0FWVC+2JatOchi5FcF9s6bhHurGp91TakI9b26B0GYzQe+MSJ
DfaxO9iQRB8mhJ39GKC6ADetbBjmmI1lOZwRPALfnX/C86e3pM++5aKiVTohYGSKEQ9jqM2XmnkX
Qeg2Um3xEH4s7gEOEiQ2j+UGYb8rskLefKNuNxGamp2lsyYKc/viERf+TJg8aVDxsfj5AM01baan
Sl8QRHPesMSfdsupSatZVw20rWQzfdLV3j5DSzEZs5KD3tAERxGePnWTKASlZzQ1MuyAy7k4M6it
5OHPwAzuIGgojmYqc4FtMbN3bchsbpOaiHIqCKkC175y1+3PGGH85/IETXDHMWadt+UV6mZyS7J2
FZQxo3UaK7zwrnWrVpKI1PQwziesEywl/edQYMqzp4Fch8TXSRqewpUifWKLQ5v148Bay2jZClV1
7++V1tZWedafssBWHjprMmrxbAGrcZDrKfAJf0i78jQqxcWfZYEp35ymGKh+hLlzi7SSjriKi63Q
1TN6dvMFiuiLOpzhKZMClFF7yTWN9DG0sSUrzU3GtbsLPc21uip8i7qpftZBeybrqeKq9Jsnfrhn
Eku4EX7TPIMCsXXgKOlleWibgkDu8LWf0K00Txgmc8ST1RyXe2PD1wmezpGJzD/rz6/Usw2xW35x
6Xjk2xW5s13upaCeb7WRDf/ys12fF7u2TAN3+c1RZtWA6jGXL/cmYzkdUoKh18uvCmVjH+uB6L/l
0MaDeBYm2YTLg0umiQtZxd9/PylpFS+mLH+/VqdovdfEUw+/n1LKrnNwgs1yhPOyf9CgEUmkDAAf
kXQU9WO5q+Er7FFXfVuOAgo7QZCZr8sfgMh5B22evCxHWqn98NpA+f1+YY2oV4LcmfPyg3qlzBL5
yDgubwHmXQQSRdYflh/1ZEpNnDrjfnkLujCJ3FQjGWO5F+2Qv8VQkG6Xe/vIEluv1XN3+c2lN+ck
FmG7WX6z2hRUM4jHWqMheUde0rz0jubvK/ihG0bGHrdAIWe5Qrwb+rp7H2iXrTN7NA7oPzMqB6I6
ohVIaIJXJXKpqX3aHfskaKwHqt/qtkH+/V4NLPMBgE/H5XBgh71CT2OfPA+9Z6CQgEOEHBvI2k/P
iqi755xeDfLVo0g8H2qlw/rUiLJjMYzuiObwLe/FVxCXp6Ce4eTLUCYdlAug1fbD/F1vWNZgMHlk
UT3n+naPvEiTlwLywtbTFIuSf6Y/+yRqt9nE1VX5mXjDF7qZNOoeaa77W520j9uQmHuHXAtXNtWp
z9kZBxQPNgFIoQMd6sQNSC3aKRVq2j5RlaNNaQsCpYh2cWnKJ0Jf2ExqsCMJAiKu6nxo86xAbGDk
IvkoVix1VKpWY/JumJTafL8Su+WQx+trpty5PhXdMkphL1HC99mmcupMSMN/Xww9Xx6JWGwXzN9R
QkyZW5Tk3AiKGKUcdFd2409oVMYKsS7bmmqgo6Zr1km3up/KwISJ5nmtdEF6VANFfUqKB+uEZcNx
SnoK1Q2+7Tbuf2ZkAlOG4FMyJOFMWZGlJ5+ctRX67WA9NXp5cjKKdJRkvgqbiEPbietdDzrSAp9w
ADuDHW4mmXflFzutUBFa0NOonzinUVC9bHR8dhSkUTPq+Zbqi/EsIUmCmx4OYQ8ksuUCntFc3rU9
SZVA8jQuWNnZj8zQyJ3qdIZa6NdbKvE2szf93EYe1Mnap5DMUC9QTmRSe3dSMg/Gyfhu24O6I1bA
IIxxPE66F17Cmr+fqmDLm0Ivz2PmNAeQQCQSw4R+hib71DFhW1MZFwROl3jU/M9hADraItmHup4y
Y4KJq8nH4lBMqroedUR7LYulwi9915q/UKwcB7fLPUTTJEcqdb+vBwvVpwRP7BuozTKziNfFGP2y
M0LpyJHUju1QO3D9GfOB3ITvUjfpgHpMcQFZ6E7HZT91JpoGQUxFE2mg1Eb1OJo463Kj/2RXPrKM
yjuPyvQo+FsjWo1bwZKWP/XkC+Vca3V8qQlm1mWzgmGXvVlIZA8RKgrEY8j2wqA5RUC8Vlmr62tW
ut1uiLu9RmPuaaJbuUkn3BWZ5YrB7O5JWIWXxCx7eqf9Hvhb+CryAeAg6DIcRBQHHeMXTpP4HTRB
fsAEAnyXMMp32ywJ+IjlKdYasSlFkrybhVJtR6Kft9r8HanGPnJbsOm7mGXpBcMo0MYBRYhNhfIQ
EP/2TieanNHqY+KKbjDQ7q1GBLfUaPZFm6Eda9P8AiC9J6Aw1FaDPfzAcmuFir0W0v4K14om4vyX
2eVeymo0X5c/DEhgk0ZYSQL0qLva99N3onG8aEJv5aGezCyyjoOMKIwejs6aDKCVfa0qWbznqR1h
DgvPBIAw/3Xle1nr4xW97jdTJ6zUcT4C7K2XJqXMYERz4XrOrpv6937Q11ncK7N4Jtqo86lGV6dt
0zKv1wgVj5NGvHGbjJNbNQPrtQxtRzgP4AjfAGTZtrn1aey/i9AhEVfG5P4kQf5Ocutnu8cLUVO+
tXsCdKa0fxK3932qpXmpQhDJVTSKa0wz0quDI7T47sXxBXQ4rhA6BiZS3HdTs+iRNx4IR6aGFE3G
JSoBEoSNaN89fIrMKmwvEHRqlG6M7jH1kf6KhgoMfV3/BjL9v0aC/Fs667+wRf6/AoeAivn34JDL
1x9f/a/196/V3ynEC8TmNz3EUP5Dt6H7Avll1IfW8xsdogMgpgvi2ESNgPOz/gYgFlL+h2M4Fmtx
A3sQjB+ewX9RXIGRAPlSFPqLisJABKbk/wIeImfszd9QNKoGBxbqDk/OoGlumzOq5m+QtL6TTkWe
Y0IcfG+tax/Rw7nCU5Go9k+Cyx2ASRmbAs/5Oav8DoAH2SFgzWV7Va+HAdrEUL5WLRJp/LvfzOGf
sD1/UMd4fropDdO2eZ8cmt1/0I40L2LLHaP26y3mnSztKOk69VYtaAvNhnQzrPMVZZerqas/poZa
Qjh+MHe850N7zHGN2wWr/jCyld9fh3/LfDX++zunmyDeLP45IPvsP2BvBqp5n2o1pIxIm3bs6tks
07MONMA8Q6js7aFsNijjaC9JtqQ++i61hJuPPBhuYVQHe8V3yGdxpk0NFxylbmKhwlQeaay+h7jB
Orv8WWbymZQIXaXUb36j3kQWxKygiLPXjeyE8M9H6kTVR9GT75kkcawtNrYREjxbgL3XqLHnCi6+
obTCdWh+k9JHNFvSGdF6EJJIGlczodo1pPb0pGkCIYhwBRY+m9GB5rnD1Nr2TQPLzjpHsABWwQyZ
pyt3ybys2fTDBCrTfp2Y4P4BZbYwev/10jQUHYQOVyakHPVPqo2DzMC38JSui8DQtnhpFKoLE+G1
HWAmPtSmHMXL2FbTqtZtN1btb7IIO4TLlGhIMttL9qenYZSo/Rq50toxoY7ue/ueyo2DdqWwlL3W
2bxcg3Jq6quXIrsNFWt1cuETtxwEVXOFLBln0qejdCj6xzQJtnbJahaCOOFZmJbZZ1FvZHO1bVW9
urYTqQ55w2yaEISg2PGpssdLq3WwJjz0waQoTQcS+k4xdGB3xCFOuhFobz0dPwJdpXpkkX2tocIY
hTFeM/SBfdc9wi4r9z0Y/22Zj9exI8WKgFOpahk4m9xbw28Y1sTVXQ0iVM5VjAozyrgQVYUJvzLp
Pllh0Lv2aGqbdIKGps0KMdOvz0Mq3/woyG+Zar6KniCZGKM1rabkW9azaxZwg3d+E6wLJRI7Wzc/
sUFGomWNRw2hwEZ2vX/WdSIHp2R4/dtI+j+gjdQZnfbnJWABbzRnPp8m/8TZJWx8gBUQnR13fkI1
WkDpMeVVKx8VjsZNJchaYjOUp0Ie8lE+qX6cJr+82SQ6bZyK8PmoSl0aXg0qc/JiRakREUJsI9xI
/ZoQzVaTQeQGRGP/wzP/Ax7KuGXADTXJr2Tkgs84jx5/G1ezurFFpFFxZot89n3VPGRObu7ofmRb
Q5A5nUwauVEoNaWik0jR0U3OYuc04S/MBz90CWhlKc/mCUsPthHHCXDLMcxhHdmUZa9v4jzYxMb0
UFp8kLiOEOlYqIetmHA+iBbriqXy/n9/VfIP1B2vCowE6E5FU1QVVMwfGD5dSFDEEVeTniPWN3IM
TTHSsojkIb2lgGR2Z7qAn7OceurRFFAV5FTin3KaIwI+EEOq+g8ThPYHS42nxGzIvGrBqGMQ/nMY
5gljO8MUtzbHvmINqw+oTCZMQOGKyXc6d160ZZj8IUAMz20vwBsRBoJCPw+BwDlfZMZaKi3au6g/
lhPpGkLNG/Sp3mlSdRJII92m+K6t6tTIyLpEvaaVpodWeLw2QfHg/cg3vd+tOgz7//R+/7erSEfI
wfRnKoiGHeNPxrpJIFuFpYfZWVp4ncLyQYWWvVewj8LIQRdDD9CMkCJGJPQZQGPomXor5NbfA123
1jGDOaLnO10Vkz5exa8pBvd/vyZQiKl/fEtBqBjMhPZMz9QMSIH/eq37Sg9J3CedyoSvLohATy4E
fwKRbYhBZVlgHS3o5scwVq2jnRRfRUeC+nJ+zo/JVskU0LpgUJsEhUG2nNWdKK3g1Fp5A8CreLVj
FbV6pVMEz8fmcxqSxlLUVnGlK6y/1YVzW857PrKU1jeHvZb57Wc7+9nQX/8I4oixKuqZjWWNn3rs
xcEf08E1BlVuw9Kvn7ZSs+oPESmwjayftCiMHSxqdNzDVOHotzDRGzkixflepVC6o0cxc13LvLiR
aDCXa41XcxCrMXDMtzRJzDes2rVbVm3vLueqaDDfzIwgKjpIt+UR1eQjnFPADi13LjdOmL2mTtdd
PI3AG5+90hYKf3TF2htfKXnvesRtdJE5Wk4tdy6HyZxNX/kKlSZl+mIlpGXpPHs3X5BFxkwvKj3V
Oft5l7hOykga9Z52ydsJe9/yX7o7r5UndVYWte8amaI9ZWd1OygEUGVn9c5fh9MAsCqv4IbUTWNs
CANrD0ZRYP93+k0KAuVZRcp4qlMUf6NnrOppsj4z17K+TGab02xTszw6J7HSf4pHLGClQnhALeW5
DUN5tifY5PRBR5pEtfk6lele0G7e+gl4oz5i5CZ9r4pOzYDUWqjVd/qulOQnM9nb5AZfkqwhzUwY
0wsLptZNKRe5NsnPLpB+vsFdQY2nI/xsH/3w/Ea+eym0sw6shERv+w7eQ5xTjxaVNh+GWVbQJ7Xi
DTq8u9WF5Tmjr3TDlJut2YDRjWPUA+ki8Nx0oVK4EVvyW4K/46A089KuHWgvCVwsHlLFO8H1xjlp
7E9yUrv7iJXuHkfykwnsi3IxR3YolV0QYjPR5kcoqV67CWt3lxRWESnGfbkJRoFva5DaYTkktUTs
B4v1imJlxn2I4vzO44fIoMWsyzdWMtVTMqlYWlzRI5DVU3gV/T8C6pb7LD1682K9eFmOhkb7KQC+
X5YjBauzQZDkhqYTsWZxIC7LjY+75GKXlbg0bKvPbcO1hMh4ojjFdprJiAcaDpbODCIQGXc8+q8f
duZ7NTAnUV9/NQNHXuuctyeso3OnSt4eWdRzyXrailDVnulEjduaWPBCnF2PlhHQZWgy/do7g35t
lI8AGTdcEM5U+fSFAregrWJZ164qyo2FGmeDzWaek8YE8FuYv8EdUrfVhGQJPQEZqEzTR6ZbIk/o
v/51CCmspnrDjRhPFS62c4ze9fdNh+9pHfR8VGi3aPmMBoLi5W4vnPSC3imDkymLPSFGdD6qSMBe
kngHbSnUm1WhrY20AIRIFJrhuurVg1Jr2uX3oaEiFxjq2/JYeO7F1eqznbn8ZKSoN98y/JPuYCtI
s22J5PzZxpZxlXn90dW8Y/V8pHG03GcoibncV8+PXO7DhvP7vv/h5+b7vCnX12pAUDrVzvEWoI5F
nJ+ULLo4XG7KmA+jIZVqG8Gz+X0OuamPpRQx5V/nMGnndEcQeIEvRZYxMUTGY3AF3HtejpYbFf7b
JmM7uSuBXh30riZsRlr9TRuca6IEE2Qfjpr5piyqnaF00ZViKNm2KT69kpIj0qQCeA2co/mtg0nS
38hoEC8la+XlyBSqf8n6/Ox35vCiQqZqZNFjPvO1+NZ331hzWi9DhEucIFrn0LZKckllFd9K/kJl
KNMlVtp2a4XkosMzSF+SSOr6SktEdghK/csYtukLamH13CLvSJPJOwFwFCetNSYCWLmkvVzZBshi
1vlkN69aNzSv6fw//5R1dfH619mJPcM6g6eyXR603CGofWPedO7Lj/x13tCUJ05X/bicXx5qyE7Z
0ssh8S2ciQ5VWB3toLTveRjSkYu963I0QmnalPTNtpQ1rHuCJP2seOWvvDfQHIST5ppMzK9Fpdr3
OhnCTYDue8c24SsNYPtCdVnb1gEulimyxydwgxSZYJm6wB7HpxPm6i7NDViR82FMN5UMYB/Y2fxg
3Rj3KKgFadNadkZKTdBjiG3BLwiMYb9snenc0fxluwHkzz7puKNPKtqUl0HNS3LYWcZRwb4up2Cu
Gq6G2XUD+z1aO1FvHLSZONkoWbttYq10LSfo0bd45akdAkKX5ntz3zZuHjGBy51IZbqHmhcno5yM
l+XU8tuGfHpN08oh9ruYHcZkj591jKPnaf5fK+sTg8t0SfKArF5ITFXqVHc1UTEcpIbvlmVR35vK
0G8jZqHlaHmErabK2mN7uO/4HXdjnhqkyD8tj1hODcHwwwTHdF5O+QjS9iahKevlzqKpf3opz7Ye
jJvZjhrmJx80Bwr9a9zatFk4Wm7ink5uUkWsaEX1f84JRK5rK0i7/V/nNBXqsJFEr2WesHWiWYjO
jyUwBQtYyUFWPlpznqdIXV+OnHYqH3Nkasi8tJwZAor1IGFR3Nhse7uSFx13jbyTZQkHMZZYLgOp
3AukbYcQvOiKN03eyYuT9yz6qrCJIfavR0Ja9dgjAj4nVI391uiabFU3Q3hVx6q4WP41SbPwupyx
c9M/FRifjVK1btVQHbvIYDKYj4xmUl/D+n05aD2xw18sLrbnFZdWF0ejTBJGD5qaG8Mch53vBIRS
GwbWivII8lT/nEgQNWU1HEmPD0FVeqtOMYwLgb/GRdZaTAlgaF18JcZFnW+W/1VWBDuVn/RyTccv
xzeu9iU2Tqi2SCM+WU75s4tgXKL8CPxzPKT1jc4Q4hu88QdzRhWt/zo2IvxKqs/HboeZdYxkQFka
Qu4HRFrMdA6RlpEz+B9VMXRrGw0GlXlWH6OKTSguDOToiOGOaV+Lu66V3i6cVySmNXl3Bd3KayHq
bSlRhSA+sVae3pOXN+ufTCbZt0Q2a8ozHMnGxFMhbL7eETrSaZBuX4jhUpXFeBlG/engFN0gysJk
0ojhrQFnMIT0GS2txwtBBGXV2gBNM/mGBX08kEEZkZUUQx1K+1vEs7ii6qzcVAnnCE4A3BWJOSfV
LBHRycpV4yOKx+x1TMPxFSdacNCdZitxHLoJTx8tFovUoDc2eRmRPivHejXm5KvwGkEFOwVy3CHr
p7UzVgF7JuGwdCm+VqqPngZa1KGGI7FpY7gUfmrQrC+i6KKn04REpkn3uekInJDzR1Y3fXvO6Z6u
+iYMXmB8vHiwZesVVUpspjqdbLsubuxd7T0urubiLQaVDNiGr3UfpiKiTebZAH78JNiWAXoV0Zva
i9H/WCBe7GdpV3d5+Mqw3B+hdOwi9LlbhUyuA3pZ40YDpVsFZrVz1Ia3G0T0gGoIzALTfpUWxZMD
M4Vi001OflzeMIojyG5GQrzx1z0SwGJvRCsjhuAIxYZ8aHurJxqpbswbBhX58Go9XoVOWp5Drc7o
ilBHOWSdWLNRjV7atLuQNJ89sG+Oa8JgWAYDhH11hhhAr8ioqbFiv9Sp/zGFhXBxE6CfMz/5rRV8
mzL0ZKHuqSeM9ChRsyAaWStxfdGz1zcTrZiDqZSsOWPt6OtTdRY6DcbUCS8WmNEXvzdvRRhpz2B8
DDmlLG9kWQawLNgNCVMvClC1uJLjWboKXrZT6eXR1WKgixsaMDuCAjZNDvrDGuz0EdCjdFsItTsl
7d6WX8sKYiOwVNwh0kZ8xKuxsq9e2xP5S4PwTUXiQk0m9K+NmX+ASQuuToJet58svHe9tl+espOn
OdbCJsWNMYUbXDLhEbeqvmdkBuo58WIKrwgvbHPmWK1229XI4Yp8m+VRd1A8ET2U2v8wctm7DqFE
+24kNZqM3mBXt0Xx4ec1ZQm9nM5I9yOSqnh9ThQxqOaUmA1T6qBvNHdZ9IyCGcRsxjdELSyW4mlS
jlk0/AA/UJ/hqd4UP5BvMgtJkGqwiC6H2KfarV+XwyaiSj2qffS6rNJSkM/7uDMpMrFvytYsn5/o
o7MdBLWPSlOdF9WonBeU+PU2DOt6vRwud3iotQ6+U38vssJodiK3mZCwhGwCpAm7lKTodSJawZUF
vLSXufzcV+a+yDWoFWn9GbzucEJxitqGbcWZKdpedfzKD1Yq0U7LJ+Fiv4g/yAeaoJ1AFIQW+lRL
Y2KsJxU2Vnyyzg043R4RaC+Yk65KHRT3XskP/hRg76lg04oQWYPsEuvNqT8UaLcPQ8+de3lsSkec
Ktp/kV9GB7Qe85XFTa4H+BtGCAatSFgodvwSXelA5epau7JLod80pzRuslAKPO1+RheAcwWSGNQd
VdAefMP3kEUbwQs62PBF1iGeHJXJVxPwuykNfYcNYx169dRleMCIjiWOlDZMZ9Yf4KX3SaUp56Kq
PnLK5qfeMpq7pGNJy5qeMcrzTUO8Ab2QZKMQarvqwxhVn12dPSupz8v/4v9k7zy6G8fWK/pXvDzH
Wwj3ArgDT5izKIlKNcEqVUDOGb/eG+x67n7ddnt57gkXRKm6JZIAvnDOPtxoiTeHcu7H9UeO9ehK
kgY1deHpa0W8/RKKFepNK99xivSLKB+sdYNe4NSzID1xRv7wsYlt+iRGdWFlhiKH1qJSgm250PVE
37FogmySGaBpx2kXAs3CnWS0KIZqtVSGQQCsJUr0545ce5Xi0jS/SE2TYLShQaPXzepN3E3eoUDb
Pre+yQrte7Bp0p4LPaKRNO3LV7yCnyHEsAVxeOMaxqR1TCk3clhwqDYc0l/HdN+MxIWj8+ETPNdp
sdmck0me6sLsQJzQnvVMKqR2wOcgaRuZ0uuqZ7RSk9mdNPUKT2qyqPUJnohfRA8EZ2WbqmqvJXP/
hWA7zbAtzrfSMvZZRCVQ9yq9uZVHKR6hCIybmFD3zEQJVAXPaTYOJ2k7s1qMl/L3L9WUn8wkLPhv
xdp2CrVznk/99+GfB36hfntm/pYviekyEiMkctgdrnXbTNxJu2ylN/6tMoV1HfXaoIwiWNljqL4i
o4Jc2iLhVufwHuCUzKGCEJNbKZnfusBw1p5s9EPqiQy4fY67geW0xtxk1ob+xBj6RCetn6wG93RR
mtU2KxV6lxZ2hzKN5LnWyuBR0DVlOBw2cVXUUJexc5Udyce6zgkeJ8PB9bp5nNf4R2Rrxj7UTM7h
SmzK+FtdJeHKZ9R6pLpBohyZ5atdBsEOa29/vj/kxPmdNYVLP9T1epVo6baRPRo8meTXAUb0Fc/+
V8sMDr0bUS0aOWIlaU1L4ZRIxQile8Bd66zMwWc8n2vamt6lIQjQ9rBau5ByddiXPi7xlR1m4jwS
h3ieNNdiqcMCjQFClxCCPeLtkfi40ZPo+YEB/jlP/eQQ68g6xwaiiZ+W7cFEoczntnrJjXZWqTtt
9wMrQnEysHHvIj7MuBbseFtVtXtwJV52bLLYMAz3aCk73GQEka+jVvysqqheRzljX7fEmdDZsxPp
J90U0qWSAaOUxkuk3HAXBAAuxj53OMF0bZmVKMPgqRAJm6n3oEg+kK6XR3iwF9V7xilv+x84ZLN3
VipnEj0fis6EwaC40VhVrj/WsYovYT48jU61QWPwlg1NdxiEKK9MqLEkCvWE3GwNf6/8EEVrbPm3
cKNTwzinCRedPkDflZTqHUNvtdGmYdjHzdheyiZYiZEWgGS6DJMK7X6ZCvwdxnQ2erd+Sr9PoEuf
9CG9BkgfzkajQ86moYV79R3l1bB1LPx8WFbyvWOSy50IZFOcIBpKGnhFwICD/ViV4xW6SxGmD22P
Q3+ikzrKEQcyQNr6en/o6vLsx8r5Qq7cOwOXT6+0qyMSrXFhslHeaj0kpQo//bENs/RQ2z2K8Rmo
GwfsZsYhHfcU83sfVfi+H2WI+hP/x+gM71pfjLsOGeIaUDX6/U5MO4fVEG9b9kYkTLqdQxl3o4ve
X2RzF+W51kXME61yqg6D/BiVh2wIOjKlC1bRhZHW0zI2wuDsKxc0xeBfraHyj2WRDTR/bX6zPTtf
ZDJO39jv8sYovFAsMSWWhEdzgm/MFNPGKW7ugybB0AigrWrSnxWGYqL8qknKI9uxcCa9Ni4it8DI
KOpE1p3GOKW3KvxV2ncUafxO76p9ECG8D5l0WE80CAlLLPL+uUrJGe3bVuG/q4mLzxO5tCC5X8ox
PzmmbI95iHVew+Zszg+1GbyhsGH46McGJ2TcrhtkcLveqmEgeQ2i7TClpOzRsGtYhb/1UbDqAH8v
Q00zdqYhOXGUfyvmB17hL8PQaaew67Pdb+WhElW9QaxMs921YL1gsJy8opVb17bsYy1esYcE57Kn
rKL1ST8GVyN7L1PXvlJYBE2mX2bVl/tROp8tarTj/aEcO7FDwb7zxBQ+3B9K0FW1oDDLZ6YH2AMF
Q4gQdfIoerCDzoMYUrU1a6Vz9+/k2mmJcNMnD36sbfk/mOkzrAuPIDKylWkY6qyJ5olejvuLLr1r
ahCnaTKmWwXe2B3yrOwOru50h0Q32P7SQC6zyHCZY+vVc1QWW6ZU8TKtx3zXVb29Bvot2Ow2LXqA
4COuzXiTVEm9FSPwW6bguEJqmW6YpdIQyvBQNfqDQNx+yF3cuEgjuk1Zm5sAWM4lsOFa6zkeR2E7
C3MI0GuoGjNGCYckg4V8iO1sk4wxu0MyBxexrO2zXqcxn5EmP026lbyT25EL6MvUa6aQ4W7oIqiJ
8M12GDOOpNfHp9GiIzVaLHfS2kbScdhVd/m20CxEDQEiEe5EGSTYKNxDMWf/5Y+Q50SDhlfFz+kI
k12kGFnEZHeYTuQiwbZ8aCeUhPksNBg93wLY7uADGrwVHrTyqzMu7LaFJ57SI46cRa7OtQPEkjhW
vY/11ou1RUjVYHvl2eoNjTCbFn28nuRru/Hdg9exq9UrtZM1e8lclgYK9cA4dNW4I0wz2NCKO4c8
ZBHi5saTQ6F0GKse3k1DGB0c07NyOTnpdA5dOz1FWfjo4BM+dUQww3CHpBMGyVnJ4jnwM/sggxqm
dhZvu17yRg/ewjcwoCdJHu+N2aVsFdCXHIRqjqTqKnAGJnZlUjHyd/hgsxaxXVebyB+0pzrK+8fU
swvQhdlHViKAAxrz1k9sZLowfsINwqI1UueybKMH3abRZfzpM21l3OsVgHEgHtLdeEivS4nHsJ8P
1Yw2Q9XGiwGSZPKFdoyaRnsY+grkWh5tAcMI7kaVOCnLGPj8Dv4O6b6O1w9hhQBf8NTOYkoXVypm
tRBDscLinYw69etMRg7HhNdAG5pFpk/vo3Diz/mgLwEZWEgtl1nOWGTyC/2J8O1XFbQ3x417Mj7t
/prqdNEzfppN0Bb0c3vskrZfmgDBOdvqcjOUWnirkBkekXm/Zc3wwdU1R5/CZ61E/bPw55Ch5J43
JH0mJqObvyeew1Ihsm5608/pPcQoEgARXHRP5yI71iVLAgN0G4tpcrTx0PKOT+K5LyNj5zdQpiGl
6mcZu0h4nBoRNJ3Jcrz732zsP6nVLAZinuBTDphzwpHRD0puKI95dRRccaMOjAkRTtW+E535YhgR
vIg0MXFQFMNOi8DG+8TAbtosExvPmyA4wwcBpPGtFujLGUvqV1GjCclbDxaSxzbPH4P4wXNwjgaV
sxpca7x2pn2pJ2tY6W4Qn/Xh2I9j82pF3jeUMtyWq2T2UTHrS0hOOYyhpi9yzdlCM0h5h8ulw8fx
THILGVE+3l6vyZYNC7hFh1uqHSMDc1NXrEhiYVNfaza0PUx/dYef007neLcwKRYTBP9N0USk4DTN
QsY9pSM4451Z7EXlFqDEvGDdxuXRaQzSSgT3vMEgHZibmh5mryquQOa5/acKzkg0uk8+x59DmYtb
xeu7hRPrw0Vzun3Sh/4qT9NvvUeXFtsR2RnzQ+OU/glXwTlMN6mWOh9+RtxOTiAEBUoxfplqvBeZ
+Vpp+lLjhn0SBjuyjgyJmwxZBLR1SF1Rq1uqcrHJEAQuseQ9mq2WfkVfDo1XRPU5mxx2Bh1nXOLr
9s0nEHCZj3n/4LMa3UTV1D8E4YdNONcjvAOk/U0GLure5w9mtoG1XSB98Yfn2FMLHbfrMcdRT1r2
dCVeyPkaVgy4aBe1t1BP02WVV9UN6xOuGccOHludT6luN8d7C1mBIFyOMo9RqcTZleyleJl1giqg
sUS8CTT5rWpK55qaU3SugVdGgRFAJk23hifaT27dKKFL1vzApLCBltWBu4y/40ydGK3B/UnIbyYx
AMarDWbnW4z6nm8Gh5HG4CNwB2Mldci7JIs/9VOjnfSo+Qio3BiesSdM5i3M/cHKLHM1MEZcUohV
p6Sy/VMNIcPov1uar56DRLWQkGElyKF5SQqRbru6iV5b+eMeogAqeDzZXE8oiL1pYfqad+6FwJFR
lunFVGF9FsR8ru7JG0bzpGy7/tr1Nqtn3KKOxYcIkkPG7/redTI98X4jauoSlEK+i9fKrwooMhhU
ia/fVXn4rS+6/GK3Dcbwzup3qIWX5TARll4TnEBEO29kaDCaqPAot/g9zvqbS6jFYz5gqB5lWn3M
YzxodR0r7e67EWru0pHERzswK8Yh4k6QLHHQQa45DRri7KKrxIeXEF2OnrXaqHYgPV45UF4Nkp9f
WiOSryVSc2C0jPXAZrQXgHzQE6aAbnX0oq1OWOdOyR4LFeI+pEHVsjBb/xH6S/kEqpdTp4Y5RIQ5
CoVlYwfTR6j0B8xr+r4xPbG2HTA1nVT+sXeH8Z2wcP4i7CvWODAtM6BlV0wWBNWracfeFriUcYrr
0KEY5I2rgbov9LC0P4wuZvXcVOZHMNIDJOQg5Voi3xW57takfRsiNvjo+7srQ3p973d8Hr0qy2+1
jRwBljA5RWYUPEKaOE+JdF/dgPOxq+123yRR/eTZYwHmDh9vMwTJ2u4CqgZciec51f61YYg7YK19
H+rQPgRSIrBtrIKMu1mlEU+fhVdZW7ZFwSlH4AaorDNupj3mi4S18bMRmwW0wge3KgegJJO5VcXY
fnM1isLJAHAbBPq0dKvwJ0FmzQ9P2lgrGvszdeCsBhom6iBwqX+aoD5EQbEhvsFbpITGPoKNb6g7
OmeNKSTfku4yPA59/FJWmPHaqHotbTqQZP5RJ8ZXkHsRJUQV467Fj3rBYV7vs7JEiGpUzW+VfxJ9
1zVHHFNJ8gd2Pf+7cLsXP63SdzC6FOLmSp8qErRqI7uQUcMQqY2D1zmtQou4+oNfP9+ji+xOZ6en
hWcKi/qxlfKJt7mIoYs8taY7PZqm+GGqPDnQiLA5G0b8yhjyZhC2iStNzapKaCJokd5Z3DZP0QiW
MlGwrbpO+9L2uXxxs/xEXgSz7dJKb7QU0cnAwbwAHvg29uaDNccOMGaoliUTk53tYhaDeuwepllY
UXvZU+ga52YybGaVI745QqWZi4tpQSKtuGKPeGFxTQCFGWOrnycVkY7bGt79FOOUCWfQjNRSzsf7
i5UC43xImkQ+l9We/szFXM7A22AMt9QyC1oj7fNpdMx+bYNR2MPDQn8X/Ahkmj45GRzaMquxJwIJ
hUZFasPwIEOEvZLKkoW0f5N2kz/mQfWW5ujBxszlvWiN89AJ4yRVHF5V8M4Z5yEOcMZt0Q6AGJrO
u5TY0rD9Re6jRyf3kVOlYWzN8gc/SHMS6DSWy0oVjM6FfkIMPa1afWbTRW6KYkewfBH2cbB9SOJE
Y5ydnHmxm3BLKCyWmITiXAkT8R/GASoOcT4G/Gy72MSeSFepo2WXoG126MpQAMzLpLEZzMckgfiA
wzea3Q4kNz6H2OrCjrtQwkjqrA3ow5uu1KD4A+VlosZurj9RPnDD4UIa0IENoMVH2Cr3P6wrhuwQ
iYCJeg6Hrejc4GgnFvLLINnRAzZvaVuuEJCkuwRW+B6a3islyfQ5H+SRNt4P5PyM1cSv94P5W64C
X+AoJJr2gHxVZk1wba1YHBo71NasccSbM7pQNBLjm1fHMfC3ceOAsFy7tT4c5Jpp1PAdCwrzU8hW
Nybuak36VrUIcoxGRtyDNtDMn24yDKuCJorIlMR4NrkcAXJtX6w0y1/UJejwJRrcAJe5zVxlF7tW
dpAzJMBk5x7EXXq8P8Sjz5RAj+yLKnt9iUuZO6M5VMeq/GmmbNw8VAeHrpxnqjAJ5uqR19tYw6JF
DTBHtdHAxEQxiRO26OBiFARxZnFh0So73a2HogS1QO1q3d/FOlrORew31qUwh6UKMpzB/rvQG+Ot
SxRsCOWMS8Trru+1Fy8JxSVCAQUEBJajGzqkmxk9dNlO43IaK7WbCkyhQeE4KzhR9iOzOYLhtDa2
9pB/Ekb72kNLm/OBRtteGy7ywEJm/Ydm3WbFH/K2xFy3SNlOk4V9YMRO9EbdTfagoAAhAEa9gbp4
j62+ucZdGN4MybUxNpwdPt5kA7KQGWGkZxdoW/KgWDxsiBuvbnagU9KFSffFdowlZizBIDAZ4DDM
05tmjE5R6bLy0+2zzcrtW6G1P1LNL27CzMyt6zTpwgrHlnv11HzIdFV7lvdBsR/vhgZk8MQABPRy
uKFXRDnnw0pD5Fbu7LLxtzFL7Q/XJNuAXZIPrTduvridox10yEOwu+fDoI25vQ52s5SBDFdu7/pn
VBvBOWIwf75/qQe2AyI3fBgh3PadEl+Twd8SGAEBKcIiVg6VpIwPjqJxnsR95hP4hbFr/KDZ9W3w
GfS0wYhUR/yHNjL+zYTrGu16fKWIbc7gsH49JFHMb3t/ElBJLZOt5hQBG52klezNq2KvuQYTGyOc
PjymC5M1Eug7xshZAm5bWKx7bk8n+CGQi/xhEVIg7GyrsZ8sFu0PwIe3eudyswfYq6/aNieGVlAf
QQZpTwmqS0a/QKZAz8lXr0yqldZnOO2l9yjm6/f9oTExmC3MMQxWhV2dybjaYUF8+n1GN+8tGscA
yhUmbrHXncB8qD3nySrS4XD/6v7gOgyxtMFlIlYDnZrKPrg5uuXfxuFn3Ioep7/mHQw+eKzAzUsM
vui58mVDmWoyto4b7cMbKth1ox9flaCFAEbjr8YI+qSmaeKStfqvI8zJw4bBBLm2DYjPgNr/RH0O
kNdxX+5fJXiI14mPO6TstMeisKbvY461uBD2z7pkz9HWCa55/eqXtgFgDmyILyx5sNxWHmYkOoEF
98P5SdXbJx+R9s6aJ9It0Drct0jT7l8mvfkxImF/Mmzj1WK5/5almrUyLDe+2JYgUKEYYega/jHK
kxIW7WhVpxDNFHSrFEdbW/gXS0bb+yXAm68DKADiVROTYsaNdNNOKWybusLXSA/4rOnIhW1WgK8u
+2mEgon20dvNF4UlRtd640YUpr2T2GpXWlnXrxiY9U3sGMGmhbLwWpUQJpOREauZNWRIzF1T12bW
Q2Gm6zo29KfM8kO6bKfZAu63sEaGwSYRJvi/sqbpDrhW+0TjffzpKLbN8Lfn8L5A1QiKbpO1rvFw
fyjtzl4GlM809zw3zUEY0cAFqnQV4svRy/ataQ6vGbrARdZZRBu2bv8KrYnQEzpas/isbPE9s434
mSQRZz+wbd8QfOd89MKmNsiyl7rzYLWaLdltXXglJVE8RobtXKSq1/evipiO0RFz1AbItom/Z88S
8OBp1G+yqUhAxV+M9jYcVlXLJyfIVbfLzLF/ApDnPpbB9v5F76T9U6X5SMVKcjuK+Qdwx86UsQzg
KgvBejNMiccHpfv1kDkWdvUq7POdUvZusgipaOqp2tLMyPeqs89G3mhPag49GJ1P/oB0UybQnpbS
QCZKAW1Du8pQ8zvUH2vBqHV5v9iBXdUO96P7ZfB+dH+YMTJO5K0r3DbwTvXyvcAqdm/SueiRUfJf
zwvWroGwxi/9/Lxg40txYmAW4qa1dmMdVxpYfNID1Viz+VQFa/6OZN64jd7Y/P/0RN380MWPCHSK
vyh95EtYy1FE6B8RxumVBDSxaKrBOXfzw/3IS7NfR8wZN3ycJLvX2DmUXu0cBtv4dfT7c6WlRQdQ
lhjH47NF736+H3VAphkPhgKRtr3//Zv353//sXD+V0FGqoYX4CP4/RsQMqO1GdCDNnU9kCDpMQcr
Ru3mByK5mmI6pmSovvidk99SmG8eWaQ1M4RNFqQei8XI9I+a7S4LK673hmmOW8v202dKUbwLlZDf
vf4HY2vv087ifacjfeI9VdvaGtMHVbUlxl9W5IwZP9nNNuB0y+oCbOKHykBuoYfAwtEExmflQID1
ouSLRTu5bkBsgPt2CNnoJzaM6LpO94dB6b+OIGv9Oir468BS+gyVXPtCu1scrKSoH0IS1R+UbP2L
ZG3OjJHhTk6IuSp6eZyapNyOcbEGa0DK7Kh5K3rt4IurpgNb+r3XCOstatLqMLLLX/otX1oq61Ym
xfigyGJxhvYz5oViY4KBK+2wA7sgUs4RXp5Fl1jp1mkH/2L2+buOFu82eGX11HuEWSrl3pKenb6X
F0vgyP5RSTRw9wc/wpLDPwf/33Tj2xCYUB96LT2Bf9K2GvvB+1P3B8mNDysMP+EjlV8XhsVmvTXw
xP/Xg4pqLV1ECJMPTl+YFuAlestmtPYMoVW+6CsrO4JX+uchbI8MkkOSHe9HlOfLCmPNamwZSd+3
i10lv2h2UV8Lq8ifBfTulDxd8FlAXEZYl/O2iY26dvBE4i67pB/fhwH/Sk9o10LLfbXrS+ZEIdKJ
i5bX8wUn+OcRgetJ3mVXI/O/WLmXnat59Z5DBieDU9K9k4L5XMT7UqKWgCIGW9VZVYDWie2rg5WT
Ydal2/6eZQHntZmwwNcJ+M5Kge5PS6PvU/niaOn0qelAjzKGs0eprKWcp/S/Pwz5+M3Gj7q9PxUi
/c7Q1ryQHUYaSc1o0e8dfjNf/uQTusASilSr0t9lxQfXKiXmUPJf12A0iFhTpXbwLfcnch/ci76t
LSflWy8al81dojyNt19ZW0RDkjGzefSNKvmR5cZRAwT6+4GWjwf7GAnJjrWdZ0pKYxMTsD/OIsKJ
3M490bK79BbpryOG9O4pZuKxt7QW9QZSrJJAQpUp/QQSAgrA/fD+4MxP3o90rBeHmp+7P+Xcf461
KZbFqbqkvVs+O97T4NTd7f4wyeC5TVV9YW/Y3bhaGMuhn8On+hTmXtjFh3DM/GtTF7jgnE7/1hDi
kQmie62d55RfQzt2X3tNFodCmyfmwei+1oHZbJKAxfMwf5lOEdQ01k2HrPAEDRUvlOr51DDbZWqL
zuH8954o9RdTGh45CFUCj7aSeIP/5KqOEVXBHCfQxY+ih4rl6kvssgljOfOoy0mdmoakHS3r+4Uw
xnGDcGE8aMFQbtoaGSKGyIDdpnxk+lifWeX6kN1lRbJyay80KzEenfTL3RNgyJiTAmPHOtRg9c6q
Wgw1DoSi8mly1cjdz2jfKjtE2WIY6WsKBXmpo/E5cNVKN1Jijgsd+3NoVQZAd56BlDaw/ranyBlG
TGNZRWSv+iAV45B1vAViRMnhty7eYovoV4+kM2xoCTovaGFIBCG6Kevg6YX9UHErmiSDcINKOsvJ
+QqsW16KfksczmNUhxGSEEjgKWBkzSWi7nDfFdcQwPGuHgFfrd1+tFfAWsROg9XANSd7FimjzyrR
+2tkM2Kw7fZiNiall5vgBBjRNzeJGW3LTNRbF7ZpYzF6dWEVGrJy9vaUbU09h2bklJv7m/7/fITb
WPz4j3//lrcMSsenH36YZ/+COpC4dv+OjzCyE/nxl3/xGxxByH9YOg2/0umLEIfM3sJffAT5Dx0H
rXDx/roIkSSuwiyvmuA//l0zzH/Yhgm4A4WSNBlD8hvUefvb96x/QONHYwg/wTLoG5z/Cx/B+ovj
1QTaZiCucbna4W/8k7fRcDTSTgPbXSiEcbJ8kxk856F09m4e75qOFDoSqZ+6PnmNBCRwYMHNrK6B
zkph+dEjU1gs0DL3mn1oy3rD2tjyybe1mo3ZjVvbcQ8w0w2iTrgvZC9AHyiI4vQn4+pHAyuAqKMj
5NrHnKGt3X77wxvx39irrb/YS03XNngNFQ+KLef8/T+YlBsvMdwIzA1rSHQp+pXEupXQ01MQRo9e
Zm38iTn1KkpqVr7Rsq++jP70HGgliILiIKroReud3dB6ZOAmW3YgJ8aPjXc1BnJKENAZcbRlQKDM
o4NJu2EMEdALBubK0hPCRWokakiT4UmWLBCd/GeY2/+LDfsvjIb5D3SQIyvpcC2Ws3P1D38gvjTf
nxRTHWOoWEyF12DkGuC059FSlMliW8wisQHm99+/suZfbgD8j8lPtgzTgfCh23+CQ3iMVgukvGph
WK+5X22NJjtWBLT1YPas7nVKkNQAPc/zceOS2BBm+lEHNpqiXw5cCTwe6heRvW576UHAx+Xz3/9+
d6zHvxjr59/PRX6uC04+V4h/fWEG5aCHips50J20vnp4L7Nxm+qHvgnOqJFOg2MxuWUJiqh4SWPr
OhCZ6hgM13ezM7Yjpvl8gDbXvieoYdm1b2EGkQ3WvgOvf5d++MhfNdExLgLd2xWwCiLEDHBFnAJd
EUAkEwb6RPSZUTQfJnUhxeFwKAPtzegieOgRkhg0wXDPWLIfOtM5Doy/ndM0J2xc8sJ6sgyXvb+P
dEK3v5ph+lal6UMkXfaJDoLQBMxSf1F28qCHH3//4glnfnX+/Oq5MzcFbIucLwv/+uox09CmLMZ7
rabyIhu2JHQgTeActLg9m0Z+bMRnq4tHBBIvpsq+RYH3RY3i3e+7B+juVl7cUh1Uvc4deNpPurOa
GMw0sfnJ5GxHSCGsCLliJLShmf8SI+YI642boC0qpmWCHybCY4praYOKdeHb41EM4Zo81DWrtBvU
3dSiJgQqn1Y+1eN0C+zuK7vSl85IjwID+eBkC7wgO1NTKz9SxH4k080Gu5qRL5/o2oeLdcjPPxWZ
FPdtW9Cd+zJf65rc1FFxGdKE9XT4HPNR9egoJNN/Z2fTVSlBhZME+9T/0HxSRmrmV15xhQi9AIVq
f5eVTesykYVjL+tIbgxiTBvPuADH31OC71ULgiTB2iIfXD3nBh4fCPPc22AGI9v4bPqEr9FRjcPO
Yf1j6rh56nPftw9hbe+YHGzKd6fqCKFiQREF584AkdYgWJuQEkT2EgLOqpHIe738hNzmmNFlMkBF
UJJvcNAgNjWKhZ2QdGWwu9PL1UC4XxqqXZmnR8BwDxFjSjeZDj51j4J/9mPqi7MVVZdQRNs+wHTd
zNPdkl1E6H41S++rQmqZnRsnfNQC8zSYKeNkJv/sYGqEHKSPHwYWSUykMJS4x2TQ1hbG6C7r11Rr
B+Au6ySpd7B1H+ChzLNOBMgn9uUH4MgQs8CC+JBGhLX5kbb5FXfwZmqcveyn18j2f5LaufMwehRy
Q+Hr3swuv3oSLRh6BG8qnh0ysAJLbJ1uwhYt9UdszssYq6amRd+dzt4HXH8cBWfeULfGFm8VlI1C
gPvSt+QLbeMh+G63NB6jsYEescyc9DSVKFsc4dzKUl6ialhQCZ+KKf6uOeU7zvH1ZLoMO7nqOoTV
TM6+q99aYV+ER3ivkX2pTTyQY3rC0HQBnB7nUKrfCR0y+IzQiJrWQlMSRTB01KhBAdhyxjslb6ih
rWnknqEPBxXpBKl9iZh2iznPXnspXEC2jXsTVfjZeNlzSZyqg1YxzsbXpEaYxMu7EXNXkadrhEOr
GqNeMOmvDeVnXqafGpIw6LyciOVzbCVrnwG3KUpUqNrOjL3boMLPCOFeZqVr1USf8zoFKVq5iL2v
vueyA23PltTWcjQeqxI1s5L1hVXaprWrXedyHY6hrs76BwyYzxXKT2g1h8mOX7qvdORIevqCfpOI
DhWv2iRYaGN5IQ57Mamfdln+SM38ucz610ybSCvyMYKn3FfdIeK8vRVa/NQf7Vj7HELe3Eo8spc6
tUl/rgFpy6p8rlPxWv2wbfKacXoai57ozAv+qjc3VI8xI2QYdazV2WlM4POTrHzPw+B7kFPdZF78
QoOCJxaho+cUx1662ILCn0NpxatcpRj+nZ0u8mtS9+sqNI7sRb7kQXKycwlImkgiuWft/my1syTJ
1F9BAqB9Mbd6Qm6jw/RftO7KESMJTHMpMYcyRBMRc52p/3RjOO9BjU63kgSR4PufymzFah6WXOIe
IWwRmFi6GmtSDFgeI2dHZYvOEVs9YrSkT1PMUmatu8lzVVc7vPvpojbFI3OAS25GP9nQbOhnbkON
J62Qn/Td+z4291pDetiUWYsoZrGSaAdz4Arjuipfhiujjl7Bw2yZzu5yJod+3tO6PU02BnmcrYEe
Yy7ullZVPCfirXaiE6SJ81DAuYCvpDs2o4+A9VHzKox0J/1ubxoh5o7poWsVDgOC/WLan2Bw38bM
+ylCDE1O+Vgp40zA4To6D0b+hI6G5AEgCulXO0woV7UHY8xvjqXWGpJmDdvpYkQr27vhpbLi9TQB
6u5MbGbRLkQzBWFpGwbho07KzpB8FDCrhoZzDAqn6tnREdYbyo4xbcmqJHk0O3U0yMHrjHZZ1uyW
WSYVobvrvHgfmlsvUVtbRfuWpRtI/Bvz96vXwhDkPvD3d2jD+e9u0DZlrU2dIyz3T4VtWjAAy3DS
LSDIEoH2yjZr5XUPmTWC1AcPNYApBPTeol3UO2vpNuu+wX35CTRZoK8pfPoZWp7/7w3/l97QNCid
/ufe8Plr9m/nr1WY5X9sD+//6Lf2kEZPgvShNQE4ZNnu3H791h7yHUHtSqvHuWAqS9G4/WoPIesp
kHkG8UGWKQBF8O7/6g75FgAj4kxgtJsOsyfxf2kO72Cb3+tAh18UsB8+OltI4bBInD+Gf2gv+OAC
zeqFpDnMjriEAxiecs88ZZLq0DsoM1KWCWmETEeRDB3BiaW/A6oBkO0/KTuv5ciRNEu/yr6At0GL
WwRCMxjUZPIGliST0MIhHOLp5wNrt6t7bGZ356JoxWSkIANw/OKc77Ae3pV9vBPK3sds5PWqYKlK
5uhTG5tXhEiHespuyvYPZJTt4Dev0vc/pTu1B1Ixaqs6mIA+A6CYWYiwOJyq+rOMf4+O/Ex8XJ1t
/jh3yJcMA5UmGxSqS6BFkYOSCDku1imOQxuqV9XwmBgKQr9KY+sK1NTmcmgAVlD9uN9uAzuPGIkD
ZLUz5Qn/7HmX22nJPpslfVuq9xS9vf/ENP8yxT3PoZZnQ6ftie7czR2mkuFstISzO5h6SlNxTjT3
TmTgA9LC//k99t9hJf+NPflUM+4tf27ez7qZ25Rt9A9C8e/P/luI5XrH//Nl3T9PgPB3//vfPtlW
2EXn++HPOjFBvPTXXxD/qddX/v9+8X/9+flT/h/3GHio/9s9dvld/B7Tf72/fn7DX/eXaf+DQxLq
v20wUDE1iyv4r/vLZMTCc4DeBuoik4Z/3l3C/4eJ7ZuUZ6a/hrH+3z9vL6G7/1hf+z8AUq6/+197
K900Gbdwp4N75HbXnP90dMezO7g4lTHszCWp1H5dPwmvAIULT34zj171JAdbXWFTYIniiylGOhS0
c1haeOD+/lBFnbiktlNtc1u0m7+/kK+vS7zCOZlMXQ5up93OWWweMoojlOj17SCX/Q/XV2vJXiDn
uNz+fFpIgZg810k5kp2DviPboced3pJ8zI8uHCUSkvLbf3mv/osRjeGt7+a//0CgVjiarSMBYJ5M
tfLvh0wtDGmaGKWCXIrnhCg9ks8LyGtdEYVF59CErx+KLqHwmfGeWijIB5VgrjPrkYY+uy65HaHj
So9jpl5rE8Gc52Z/pKjCmMDnrY97K0DngszKT4/5WLxbuXjOqBgCp9KI/utuahZrXlt9Yy0jwQYR
dDDM/j3TaFXkRmg0thn0CylogJmCKebxT1UBE998E70sbsaGiW1uOqhm6gJE2Va2GVAJRJoGACkf
GauvDWjX1STYTKwZeFZMeqlC0e1ALi6K4TyJpcD0RwK735Q436yuCtN+OE4r+HtZD9mchfgsB05P
+I9devHJi1p8b97YhZnfkHbVsm2lZuqLbeTN4Cq8vZdYRxXxjVNPIv0QH26vMYgazq1u1DdeMXs4
gbnoEo9eDFQE+GzFHqx290VTrQb+kUzKctNBotomYAxCXcRfWBZ4Na6G7dzcGJr1ZhEv07So8tts
IJKRYX2APO/qROIzLc2Ns9T05lcCBnGaY20wbc73qbjWNVciBMgsmk8V4/jM6O6w1yLnyGeyRPVw
IB67ysEoO6IISmzzNCksmYgWcLI2Qv9akb8JMUNg6gbKPBzdMnpsClqCaWgPdPj5jUYOV1NEzKIa
FObQi0F1OwiCFYtDN3M/dTsl4tTJELbKgovFY42i289jAxlUwliiFbAjEiAY34wROcVGhGe3AdMO
8atBtM76zEPs16t92kSXuFsI5REEfTaUyERKxdvWwyTEebAVI9EPesTfR4oZKp3egJAtEEfF5Jal
Bb6uCOvcbCVkAczblFitAW2PjkIXP63+4pZJOGAryUaT7SRXwjQ0KJdoPpKmfSAZ2Dz6fUU5GIPo
cDUeqPjI91bdpJvZsOtNYsQ+B8i5IeFj4xas7Qelq00rW/Dj7jFna83mf9fb5lV4Wn7vjvLS1Tk2
BEHMeuTXw6aBm105lvoFuGizgFy1Zg/1JAOhNVUOwntmh2yXiXNno6HrG4hJ/U2KuH1BFowxe6Zl
IEt50Vd4efFVmN0qsiLGqqujuyXVj2PsPyCygfWIh3j2WhQX9H55Jb/ckk5IjilgUciYakYxafnA
4v0bhpASFJccQq3nMlq40SmZMjaQJANNeHaS5H7MSekE7vtcTO7Z87mYVI5gHmEoVnEe1mOzw7KX
pP2bSx6enhTnGWDnZlI2o19bbRDhoPNNks1ggGfHhx/YzP+2dQ88sZDaqW4a4vds5oHG3oon7WSQ
JIkWkn4asWiUEOaSARzCkEdwtrt4BzFoL3qCN4d/1MWbx8dhgubheg1VRK/4ZxtBhH4ttmbcCAZS
LStfgrGJijDHGRLMm8W1MbZHw3bKaVcnaXyWQ3M2Iu2beTy6qUGDwD08jsqDQxXEpwIJzEFLud3H
id5Nj5Jzl8e/dcmQuDXGT9Vg0UtNXBRjzME7Vumm9nS3DrKGVl+WMZw4u4nO3RBHZ40R2EFX1YUY
Nf9ck0K+/kD+z1ed1X2wCMBtPy/2cdrwRqDHJtW1Homss/EwqZhUsYKBRmnE9Y29/p9jZdY2tgmS
1UzM+fZcHdsxx3/D1p0kbpcQAOsDnfiy81N/p+j3457nVNy019lcWqaO/F8M8AL/s2DpaOjbn1/6
+wOicaQHwiHwfYYsm8e3Xpr2lwUAVQzA+knrOO6HUhKjvn5qzEa9XSKK2J9PJeqPujAZ2YJI3zS1
NJ7qjuy+IW0+fj5ricl4QNm4FqT6U6+6JeiniL1zlsQ7mHkfjgL7NFZ+tZ3Z3p90F6Xqz//9/Skb
zOqU0pqHuSANhfphY659bFMYxb4WkvadS1AzI/u0IPUDj2H/8ZL4PS+V9UIOSbadupIo63UI6OQg
BEmCaw/FJKcgSy0emAnhwSQc1RmLiNLxmteo9988J6+/ic6hwZ2HtPwyUoDYSa28x0mz652Bz+A8
V051o9UMd5JRx0PPncJSo8GiMOT+lz3ckmRcfvej9slgcnwp6yTZ1oQxnrAYHnElDCdUHMSuRHP+
gOwgtBrzEymbS/w5+Xi5p2kAgs2jguIBYiZuHvQ0/hPnkUCPNQXNIJ/LWRlPSeRnBL0jqRCtDYSl
t5YLKgqcBa5x6+QxUeOEEd76lRy2/my4j71P7kGqp8Z7wt86oZPzmumZ01C+Tx/sVFhflMMXQZqv
Vb08TDGyCa3wSOnNxOeouk+8SMU9TjMm7iOUlYJR2clwMdI7BerFGq7qniU/rOoCwThPh2Vbpc5d
3g9bia/wt5oJYCiihVTwnIuZlGyosSatgphc+w1j794l8OuTN1Nbr9kO5MuAoqodBCYwUrfTCQoR
49tbCGC13RR7syLLYyRsAgoGybp9HKJQFSfL7OxTsRB429Q1Z/uk4UZHMsCeIPbu0KiOYRaRwNKL
vA1Jh4D9UhjLQ6kTWRy/ewQQ3S3lnOxsIzFul7VWGVMCovI1TNCHLZi8FjG2KGMas00xzUZJRmSp
n8hT2CAMKo5L5phQFFLrVNQtcKlhfC078asz11RhU5EqjAL3kOfsy5qCLRoF4UNibKQ0nUud18/j
WDVPcTOhAAi1SrS3TdPfymmMsKh+217xLAhHRbQmGPv7xJ+WHGW4nsdz8hkDYrrWTprsTdK8CdGN
rIOjmpdmTPsbBPkcIvGJcWC7bLoov02qYiKBIaVIQBt9nvx6OdYTEDjeV421utOS4IdKdtmO0uqR
9YzXkdHXXtdggKrlAuYqBVpdP6Y2UOuh+PIWr9srq3srnJh5KyydjTEay6PutXuFZyYY7IIATmMZ
bucyf/UUmlPHltdK0mlGhgOqhIT5cTavbeH97hHeHjCk0QjEhEf6js4EuJ22FSDYQEyC0/h+wiUX
6rAHntC5WYfOz9ELRncY55u7oiw4G8r4ERhkfAUyMO86kyt1dqR3O168wUV3UESPsVhxDg7jRK8f
2WdSnNWeRcDsBPnVYyLWV9ErMwbSptfiOTZb7frzgbjei9828bGwPhp98VrKAOOpxwoZgN3BZeel
zYk37rUp6zIg/slm9QuGZWCmehzG7CZfXbCwYxUTTQTupiPzoEu64WwukECVDfW6G71f8Yx4bGmi
4fHnQ+pageel51H1OMTNErb1aDyihnzNDGHexXZJoOxS9nt86bAZJniDriUfi8QmiXCC59haaDUJ
erRn0d8nhMiUCldMvAKkKg7rWydrPqxEsJvh90Zs9Enlwc2fZyNlqzDyoDSle1+vH0y5siABiYXO
zJOENiw7cEGPl0ioglICS3A3ZHIbF+pMa35bWG7/7JlUW1mavMX8hM42QTAbSoX4LdHJWrdSjfHw
+lUxoK02sH14E7BxvZ3efl7lNKW1HwQ1N/xbbTNjVd+pVeIUrRKnVO7yGHLHzycWFmKXze9JAQi5
aOlYXATst0tJ6EmSXYz1F35+tY3ALgU/r5KWzqbKwzj89+sdxlbwataX//UawggCf9QNeFP82l9f
/vmT//49qymHMGVWvetL4DcYZw/5VZxReLW9456b9cPPp4T8kMqcV+2an7wQV7N+5ec1SQYH46/f
Y5mZ99fL24HbVsh+Cn++SW31MbTxfOPnBWqvn18rARjfepX71xf6R1uP4jtJKuwdzsronBjVqgyv
7n4+wKIgeNOskyMBgvss9vpnIlezxzStNz+fqdwwn7x5L53exMNRXswF9L606+GZRfwmIQRZB736
kKaO9xjDRZptz7r/+Uwv63kjVDQefj61OL+PTmXhPV5fq5SaHysM6Cnt08RfTCVa9BfulJTItMj7
MOKTJxf14C5assmqY6xrMpiwP09cDXUjYOuwfCEkonxv53ojW/OxHqx7kmugx8aMzE2DTVejD7sp
1j6UwWIDvpBua7eu3r1rdnyh4T9g3H6bFgecb5/cZqQeBfgtFUYPz/kzWyMxCLKAKdtVnLhRdOoN
cn5rJsro97qjFyEGtTTiaB0yl0i4K09DMmJf5F+p4bMiODc7KkTTm3ooRIBMnr2WHgWDQHGl98CJ
JgO0ku6z7hmEu5t0RoxJdRsRlLPXtORapU+qjs0taDl7IxusisTxviHT/B4K2DvjEJ3cQd7ktuo5
ctmQuV18dqkZIO36j4VXozUpORLifjxGo/QOnNFjC/XL7XuC3WP9zk4VhrlRe+yrk9Z3Dzx1joM9
vrql9sVE4oN9AxyaFDeZoQsqufi42tsasKizqUU3msTA0YM6yJ0FBBM+jcQkd5scXySoQu1w9pyl
XdZhC4EoWsYkFJkRnVvMbnHuYb3Rst8/pY+OPJAtb/ecF8U7yec9SHxirMoVsusIhXMBy7cPNk5v
7NelpoggYvQ6DGyoZAM1JMqXW3f6Yqv6piL6nZkRUbS8R6DAgAJuRzMuAOP8Inbja1FQHu9mvemD
zGtOftK+6y601hZSnZEvf+C8/wFJ8uU07bPeTQUek6utD38M8t8Ae0aYNernKG1/xQ05z7U57WZj
UIGNlUE5wwMrnOLgU36zmzRvnWRdwXvcsNacH8s1ziuqYGI0iHw5Vbdjx1VtDtN7lKdfcTwKLlv3
kKF2zgcdbwh3CKG62U618g8Vf6Br7g3/PSwxkxXb9o+DNrwtS/eGuvEsY8CH+OjOGCZ07sQEALee
2kebil4bOQUq6460jX6vtPShMOx+o0VQQNu+ui7A7f1K+4j7+n1xUn2vSYYEeuSM28WJX0lWZZ/v
mvwwBrUjz9Oi1WyE9Hb2sufaVeeRtuY8rHqCcugJZ0mxlKPht7e6m3yXgkUcuB/wMtyGzeBBLpB/
mHbhoiVTgE4Xfl+Tub80J72gIWBRaDF21meHJ2M+YE1+cFFivJaYzXST/Ec9+oJD84Zt6q5dsXWc
7McCDjG5v08JU6tmHol0n9qCb1VGO7tdqNAE6NbZw3aRJ1djcPutq7H/9jzupLLTPgzQPbsG/8Kq
0exr504DXiYtg/dJI5AsyY0LV+m3LtsTYQIqMMgG3BZ2GQUpgY5hbZWb3jT+aON2HETLaArJQpt/
NhpwlVnuHMU6MK9wVjNJIHg4VIt2LfI7TUPDmpS/qHO/pW/L0K59vEaHxGM1udpC+iwDk5ZQGs8t
SmlglM+JXB4tz/W2ILgYuckJt1BMSJoQBQ6Fod0Pc/vUZlbB6q+/LlVjMAGA89Qj1RCRIV9dft7m
kj2bNSSSpp7Xyj1hMX/wdGRvY+F8IbAMUGM4G8koLbQX5Cowpc7FojZLaR6GsrrOHd3P7BIULmrn
xq7FOZUlSWxtr4epNyENGLQ7vffdfTU139g2O54X1Fss4SncybYFxPwy8n3pVjRt4VMI7mXd4unq
Xzmj4ZVAa9hYRI6CcXL2GP9e8hqK2ohHsLbeEeTqp7Hykvs8ta5u33FVpR6DQ6PbIEGs71t0EsEi
uoe8WiqKFGR7IrRKAHdamxMm1FeIbMZTg3ppMxnFDY2aAY6JJXOVtcluGn+VdvlQ6FX96qvuZph4
bHij86Lh4FU+08eh9BAAAOAHvgWWsRrbfTIlinqesCDLNI51HMud4d/ZDLKVSyihbrL98a0iZ7ja
fMtsYXSymLtyJS7DB9sYuv1kNxj30fU/YFFOCYlnkFmO1WufQUeBbRH6NfSxeRlO7MuaFwPhQ556
oPLQkzvLm8jEuSqxbXi2nLb+BM2kB57L6OG941cwzgOKo+NPA8zd1r5vEZ+PrMubruDhSfbPyOZ+
gTWx63rlBt3IM3LJ/YNfm/xoO47RssyTjYMLfhIvmatIv9MJVRNivGo2uRUJZvg8zgloiJaXsXvM
JyCMLpv4HRlzSN/JvnNAYM4SvT3Spovl0DPMq6kprtVm1mZ925NosnGo8JfECkWTGsehzMJshFOl
K55Xms5oi8qfEbXoTlGjmK412kPmOM/dQO4Nl/JuqgpuGI0ZieU7gWER+TBpzmWy3eRWa7qnJUXi
Yo3uvh3oadouW6t7PwmYEvJ0Hwi2XfSe1lheF580SMILQ90Dkq5FhNUlkD774SB8OR2SChEMkpHj
LDN0A3n7LnD8m0s5brzEPooBb8fsQwHT04lTmJld7HmIlGDiB+jCexCCd50zP+I6jLeYxsDjplxM
ma6d3TF0hs7cyaxCzS5L/yAc96ksd9g71H1fG+dp0B41DJ2HgijtLFMbgeBgV+OgTBzepQH3UrB6
J0qSO360BJrZJNvFm+obHNmvfile+gw2T+bITa9Nr667Bmcs8hW91DtDNqIe8/RpKqDCpoNjHTWc
FEJZIXY4oDMWZUHufDBxBRYo5NlaQ4eAdYBBGh/caZQH8gmDgz207W2x/sFMD0m+5DKYdaoakTH+
0u1kZ/YWWezcNA6dkJKpttcGxF9R5T3rGcD2crZ+2RqNADcebCE/zIYIWaFv7AqpDlmj3RfRYBLd
Cr9p9pqPwbCZJRr06Aq2Rd7y2sJ5c6TxhUKhC2KtP2I0TvbO2uXXMrkMbfcglYYWn+94nEBvxv5N
ggUET3GxbVr93pm1Z9/AzibqAuc7ZzK50oO709FzBejume8D7PUn535C4EMYJpcOWPnCfylJuehc
zvh6mO9S/10UPNQisDmjsgbivVOgHLnOI2jZSbdg+q4Nd6pm4KAxM4FuBdei8mGscelgdPWf+wQg
Dv5Jm7UK6d9fRKqWQeTDRCB57Fdeddplyd3fjpN8mrgayYAk5PFdVPp9N7cG4bHZq6toKpsFZt+Q
XLWF6j+1ueDnrr3i6eiCIXE+6QzSjXOuEyvdCl/MofScwJ3MrwbBGMGcXbGZIo+HuldxiDQ1MGnt
Vzf6jFr091YhqzLrNdQ3d49Zqw1kajswf8fcOlQqu5izq+3gbz0x0mYOzVFfJCyOPf8T1shv5bX3
JgsoEAlArdm+siS34JmRV0ZpUMjnaqKqEgvTu6xmtthN/jez43KX6gbFz/92AlZ1frKq99ZvcWVL
R4QEaGfXOY72jeJZgSqP1IaFxsOdErxNPYIWI8+vnggHYZN+V2nXuWTos/CtyMl8ZcXINkms5TJU
+9px2cbsjA5tbeGI7yV2vLBjRJgzAwoXjzMaZbuGLdA0t3Gn6FMjMPMoYdPUz3c4q967Vu04wAB8
s8rbWCK76MQuwSZIDxY12bYy3GEn6zpIvxynnS9SJX9Gr+5B+J6bkSi0DpgNk+H1HUpR0Ap5g3cp
2UqE5KH1MfkvGCwZHYEE5+DYTm1LkZvrU9Aaw0dSa2XYmGT9WbQC/dpPJeuCoK6MW1cwKfBqpHKG
PIHMg2mRp6gV2ywcFInoCbPDqvd/M66wA7tghG9p8MMsrtcCllnKJDLQKI5y+gF2ZxJfKI7fZe6X
M1AogppbQGZyyXlwDcmuFNFNHc8V/DOEjubM2YWVNkyNOt6NJEds/NZ2gon5DRV8Z4AuHFhskFVK
V3gDhSbZU1RIhm3pe4RykOD3FBhwcqo4zUXUDydiIpLA9MoSMgmHh4u2NhUDF3/N5qxWKgS4W25b
UpX8trgtPHX5uX5dQ2NjyKw3kMnMFIMHTKN/a80vL7Wf55oKUMxetRWmBhDb7p97Rj6Br8VHw3c/
jDEiIVZ6Wyx6z/XCvepVJZHWk/WQxqN+0UuQiZlxNOtYbQnXMrkDkIrNifaw2Pl9YS3RobXiPsQY
+hHP/nORCUbTNsm9+d5KzX5f5QKIFXUtOfWplT/NeJoZ7XVuGC3ZWzayw+NnBPDeixlANWkPQxLF
bZLav8uo/YOo5FY0/Udn1yYoBoeA3FaSg1TDiy+Yoio1OOHkhJGfPqXIqrbslLH3OTjy7BcTJ9At
wrEwMeW3X/HcyZB6JKrcx1rKo5mjwkjj5aiP8t7VCDQo0Jp4Mt3ZBOdK2XM35PFuyOIvYTvyNhkl
Wkfzs2nhotLJNUf9Y8yy3w20jUU5ONEWiVRaZfjKBTklSgaN44DRLlp+QCYCSJMW+Foxy1hE/0qP
/WFKfctiew4dA0vy7Gvmvq3Vb8QCDDQdYHXSSW8ZWwe2pZlI7vQ07C3ev8jGS4VJDz06HQ3woOJS
pfDmbA275KQp//TzQfEMixwv3ujxfLAWeUKBD6ohgxtkC5gCtINZqT+OFePpio2n6w24ZWtt4DKN
r02ivS0O+a5kY+1da/kYokA62WWONVxwBQgHE7Ln6EHkHfcWo7pd18S/MpXvXNFgPc35Bli7fpIx
csnKWRzbxaCLzMydGLr7uJqLXWKjGK85N8EvQMx1zeWYsr5bLBazU3SosWoNLSpL4FPruMRnsuDH
b3MymXuta8TBjQ9+iaOWJ3a6NwY+jKp+9E1350V6jtpR+2JMcLAY+WAx759jvCA7Zq2h5072RuvX
t2lNHnbE1aO748nO+MCG8arpdkN2mHPjda0D/2iPK4fm0fMO/lJuqUTlEdf+a846yrf4HsbSejf1
qNh4WfVMNvWLxd5hn/SldYxa5xehN+1pVGrnmF269Zp19G0lb+30LBjrXLsqS+7ShG2eXxSHgfaP
DrF0gtEcH7BuYEGsyBgmVNtRD8syflcs3QZ68u0Yj1+tq27TNMu3cbPwB9CeVDXr8xxa9r5u6fvK
tB63g+HcVfD5CpeTYiydYqM52Rx6dBgd/ftuSPDtwtVk38iVRSTMOVYmzwWE2wHEuKNnRMx2dWJM
dHWY9ObTsRcN6DroqsUkai8RdAbGn3YVe7EoCGnW7AOca30NuU7DqZPvgxmTkDL1wD34nhe9uEq/
EEgdUcv4LqsY6F4MFo2AHPhjNpFKOA4EXOc+R0ru3RL8Dq1kgv28qkqXDFSmrpYcgDczVCBswHMl
PIxoqX6PI2vp6zjW7Zu56lB4mIJvZU0yegr18QDAPYtDc6nWoIbxUWdWCgVQaj3xmILYU12C7cQD
GPiq1cOIQVnIRp5JVrVy2rxrrkCKNxtzHIgqJSMECpW5edTj7gUSE/MTI57DQWOYELORvKn0b8Wz
YmvXzltROuGcqOdEUekSX9q2zvQgY57OMq+2INcYGA08/+zlDXGAhYtDz049ywVnQjbh2cZZ04dP
zJgt0VcfoxWPhwJ7buClVgwriyTcmvAq2cn0UHT6mcPk3Y7s56UhjgyVyDmaaN0L6QwB5wZPtpJW
nUfis+eVwAffMaYz+ERqGzslrKJZhBkCh420vXyHKgX3bawhjkhkUDpMD30a9SYBc0suq3dTMnyZ
JkRJWt5EG8NXSKW1IkxznTJfFeGsCmfXaPMQWJEJL9VPSLGTiKLrBwPu9U1X97/8KcHKWfpw8qCI
QAdst5NhJNuiBEqUNpCO2cjjoqjPIlfdhhlXCcklTt5qvKBpjmW4QTSAZh0lYh1I1Rx4b2KiBZie
2GJC6sKqs6PewA48nOhsgd2h4oItANKRIe8dHFySu6nXaS2sINXG4QAZmODO2URebamnzgVushSi
3UM+YUSJoH0DmPcCeQ+df5ahc9R7orjtrcM+7YDeD6oYEUROU3ykZU8ADZqQaZ7Zrg9kLTjLfZyu
MQE+SZy6ybpAGyQbtl0toipUto67uskv8J9vsE4BoeteJa1IQyVfu4xpDAfMcrccnFo+o6MG/rjy
rBhjkoxIyYrI8QQZ/xkCO9+8ovib8eFSVIidqTzFtIlSdfaTPe7Y70z4D0LkM1m0IK8T0pYjd9VI
ssYnhCrdRsJfOOP7GuLIBqmZueqdqEmZ+G1UiXY9KVV/iZvqvaQLCzSf/nhx5Mj5qeKN5kfJzujP
cJTmQ6y0yzCr16GS9xGhPnuh1d0WIkUx6g1XCk7aieWnLx7wU3P9spicaOICLIIB8YvV2R6JgakN
KEZdRPK5ANAE7Iy4CyiuAT7Ca028sCrgPvGI8wCDuWRkVh3ILvpG9hUxOA5PnA2we4fWBTkOO7DQ
JO4y23kyoTLvvClnMeDASXD5U0YfkottZzuQrFkBTNXJ9KM9Lc2eVoBhq55s+nFgGbBQHAgWPqko
ko8uHm7mpg06euNblDXnxBfiEGcurTNSnDmnIqonC40Ii/rQGB2W7nl2tjL3wXTMcatp2WMGrC7o
YjlsEruDneJaV+60dzdtxiAyDd7uuCKRYGHKB4I5bCwWzy9eRGSwMfasauhWz/zicgYI5xqDd8hd
b280jPttl7A45XvO3q8slLb1r6a2j11WsYUrjO8RlA9mBxyXrsqJyrElLYQFZ9GzSiBIhXnIRx1p
cFXs5txkkDzIbFdZGepGVnR2GX9Ni6t2S+4dRtHCGJlqUkdE/JrouMhoNLYZ5WqYChbJhhGWTZej
w2UEIXrru5qrcbdAbCPhuWECrM/n3FDlVhGaGTim/UVm5Y7ggXPFQlEzlvRQ5vet15k3CCG3lhP1
e7PUUcMtuR4k5oqJX8TXYC6nbMlZxk8kHRP5QRmaD/R/rh7tcbtY7Hopw5z8HMX5dcyYiU6lvatM
Ipb1UTCXE/ofk4koE8QMM5bXbvUJEEPMVtaRPK/6GiZY3jDJsZEGlZyFMGhX/YS/4cqAy609IH9C
9wfe2W27E4Q3JDwNK200V3eTU6udnkAyi0QDmsKG/huvNOWWJwFqL6jxzEDR6wiw9MwWSulAVxbi
roATPfR48XINlFfk3ClLO7iThjFHMtfMNBFS7jfhNELhNdv8tZahtBTTI42/2rQREzJ/6A5j1xI5
t+lSXFJ5Re+AjAFlIed4QKdHEgYSWJW91KN2qbytLha1TQtsV7xR6b0tmoMuFDtsqCAbe06ax0iQ
k1X0+yViGTWDBMffYLxFcf0woR3CWCa3heE+DUteUsK/d0vccUT7TFCG5cQEqbbksc/VtC+sinvb
ca1NbMe/s0njbIZi4MDfIOIoYt7RHcWU7rBI5qdFkamZWxEtkUH1bw3ikjk+QI1FYf9ZuqCedMya
XQ6PZNBCmXgxrZGPF+xYTNm3lMuL41fjHkbTvilFznOZzshZCfhR7m+xI9d0RNkjPNcaMNIkjqXo
CRdF6Nop/bBUioo1Lh5EpqqgGqJuD/kLMF1i/YpNj+LTMHZl/mHm+hJSGN6BH5TB4JJ1bWo+7S68
OH1FMLfyaRykF1bdb3s2flnDG6ZILu4eQSDWJHp+z4R6DnYRMKSxiY3VJ5dRN0ZKXvzlvaO8Ckul
+Xsd1ZzO7OsQTe4XmLv7GbCu7hAUUZvFozKb3xWKOSGbI8cPmRqaLnctqBfCDjUz7Of8bkhcto+I
I7auqhh/gBdqqftyBUIOOgwaQ1WPR8PEUQ0pLYgL/cUUNwj2x32KrXzj2f23TunpSwNs4WTvW0Qh
cx8RnNoweWjhDi6aglS2S9YltNclW66/7ODSxG3IDfxdTsVjNfr5wYBLYWjM4sqxAGHZML5hXXvk
Vh4lNgIn4QJutX3ml91jIgVKkAlDUFnxlsdGHZ1KbThQB0oegiePOTrXh2KJgoZkSD3FQvOuK0pk
DREDFc+JNoLJo+apr9ZCysIPBgX3NaqLdF8v0z6v5WYk1jdMcuKdliY0OKMJRXmfXJ5PrfW4Wn8L
5BRhZVNmuIjIQ8ILVeCXGrMhHCWhs03c7hUlC7UU7Oh9V/Eo84p8N7AULih8gjJeLfzLAi6UacjM
dxga6FWh6S6bZajwxhLREiBVuW+VvVkK5MbFZBD32G5bc/W0Yz7i4Sdt7mACjXp4iy4rzBFSuczV
g25Xz4YjswAOzMntb0yFoiWVeXGCU/HWdmlxK13nMTPaHUQPRn+jX++shIXFZ7eM/8HceSxXjqzd
9YmggE9gosEBjuehN8WaIFisKniTCZt4ei3ULykkRWggaaLBZfRtw2bzAJmf2XttIMI08bu2noEB
e/rOqgr2fzcD9mS8shmPip6zHXDMCWoneRm4LM30qL2q300huuFE2D9lIw9ZV+iDt4BT6gAO6RUT
v723JaVNx/Wz6y+GB9RXZMpmTt2dSZ5Id+Hi1RtiiNVGCFLEMI1L2FnQfQkgMDDy68b604xxsFDE
BGI8dkbzlCP9PBrd6p1t9FJ1gsA1q7rnLJd0Mwy4nAn1op81Z1HOSNSHFbptOHYoZfWlbfNNYOid
oAJHyP9eioCaD7HDBR3FX+QP5PL0rX8QyHSOGnoxPcncPPuNcTdODNitwPiQAQuejD1/tIz0IDl2
OKOchz17togtyrrvK6RkfmdTsHJd9gYQPzTyLGD4X4h4KVHJRQ5cniptz2D7CTNQLWJn+6cukYFr
l0SFckFcNofzSwbWwFjli22lLLAc97tn12DXfR4D771aJKfUXodahkyfJhi5CsLx56hpMhNnT1+O
OGyAlJ30mPTcdx2S1cxibu/ZEwsvWi56eKSAHYSWLKcEtGVksWowTHluFbdggNG+9YenlaDUFKsf
krRq2NcmvgXWKGeilzFJWpG/dYm6I5JzYfTgJ/nNXbjxsoVXKA/ErkgzUms4bSYdvpaWsvYlIceD
U57J+xERW00qH5SGDFXcRnLvIZsyOss8zZnb7ixygnfQrQYojaEN+sXeSvPu7OPARWgJaCmfgpBx
6YJ53YGqRWiQYvs7v4ITcEChRaXlDcfUaf8sTtDvjTE/p4E8raWy710VrUoNe9bKIDEzjRWcURIf
VR2g4HTe8ImSILbkp8KV9U4V9LMj9KACB6NpUeCLYUVW6/XXuqh+G1uqgpNuvaWVldyXpKin6oCq
+Bcez3TAAbEzEy7kcraXY714sZbql7bnDwSc43Wb90L4+5sk3ngZpuFbI4XbETE87MFjclwM+QxE
2v7h+KRo2ySPlS09jj8wxAA1og7bWbP82woasH7DzCHf0LSJrBd07HOBJ8vpIstoVupFVgGEOR6N
zPutyBRmJvpUFQWbOM8CdlMcAntklYT3A32y8X9hrfp/cU39j6ap//y/82j9f2mtwg/1v7cvYq36
X4xV/O3/lWvzn2yXBeJG1sC+aFkbeeQ/jFUbvAZXog+TRAhh29iv/ru3arNZ/VenomX+J8sLIZf4
XhD8H2NsBG3B/2Qj8gSHckid49pQSUTgOpvN6H/wKsJ2I96LPL5kIlh+gKGU4208GxPt/4QSumuT
z3LLYcCr2CFgqXyCZYpUjDFY918FgtmOu3lv1+F5bViahFYpDjMKg9SekPvqV9UhsDLQEE0FyZRF
NtsHdqb7zqx/VQSvnKcg+USlNBxRxK/nFJVxVePdKNQTc3z4z5kFK9LFgszSuWAytBeWZqEEqDpS
CzXKUtzrgeNQFQYatuzDII35KLGR7UYr/15rb7q1NoyZbmKiuJjLclrc8O8yuIfK2xzjobiZq6le
fMyX3D0/l0AiXfRdtDCk244hM0WzMLFUrT6dvk90FMAw/P/dvAdbIPdyTL7K+kVs5LgxAMTr0CT5
43Jcxh8hwfEqYIuGQcCIevxPST7f+bXLwgEO35yeMXKDxgHTP1WUeyaxUa0y/06teG5N/dOlV65T
4e/SJTj6LYJtfxxeGkxwfVNdHdt91siVWW23sSnVoa/U2bDZmBXk2rZleWybF+Uofs/AUhE3EgAy
L0+eRIU2LUEkLfmFjx/XyMq92VXVniP9Zvsjgqli2jetc9FIAC4adkFl99AL1XeTdOek1WfJGjse
2+pEWjLqpK7+rBFC7tDZO9QZ6k7W4+sC7HHK3J/aWH5pdxlhhPtxnioaDCQTKRJTDb+32xruLEFd
1cwZeatsjPZ6NO392qBWmpjRWzna3zFByRwCrkQ4om89YzQU4esrVBj01jvXH1CIKQTY4USvNelN
s2HeXE75LBkQ7Xh5capw7R5wTtRRWZ7C3LpVthULv3d3E8u5eCY65AAwzoh8t490Uue0vUT+jH97
RuA7iPXLa7dQUrkGXYEIT9kaYq7v6rcpuME+ELvKQdjge4OkUKnuxegyLrCS9TK2wwrzkQQ8osGP
ZgMteIiBt0x6IyiUxkH2A4wz9E6OmzFGyKZ70yOXxZxQ4a+J+8eZNBWXcSAoLTyaeVnEVVM8ruxD
YELCh9DTJ1zR9IIgP6Kd/2yCL2WQyuB2o3vIGoxmRcakkSPmLpzbVxLrcTY1+iGbzn3rfcCNVRnb
i9kCzzjh0WHAs1CEEiPm6PKKKxHw4Twhhnf0u92lCYSTFJFGaJx10e1bbz4iPAIIy94Mo+SK04qi
CbbnQzWyIAVhg+XpWuMiCHPnPSRIOxpbMPghQM41qTHqdHfAqOuJXHuFIgxk/C0vBjYXK1Eqzh+s
FGheffILK3WnCmxcXT8+jN3y0RrhV4snhdEX2zsB+aZFCQbVYR0O8MWKIxZzwJ3WQ28E4An6ezsn
RDnkr446Ow+sBxnYmreuDxHDEFOq5KfZQtWtxvZnWg3XVhg/MEifcGASzm2yPGPVXZS0Eg320tlC
Y+MHweeSe0ef8ULR4G4OBxAGq3ye1ubXAMYF0QneZzN7dtKMgtaZrNhZZhG1frJt8THPDGuGOE/c
5TbtBVP9Oq0HbDgM0aEV0PALO91lfvhAfOhlzaq/xDihRl+fzd5/JzttjsqggwSDYdEOakYF0HvT
LHsfppUQGocCOGEJ60HGcLBh4n+8zn1/ZBBZUHLAwVf91UqoYBkKrRkds+vJm0UszxKwQ2avaM/B
WwCjzAp4kxareOv9oo7lXMMCQQc54uyCIHFc7ORE/NsNvDmDv5y5o2O37/jNw4KlLENSGdnBMSOZ
LG6NZd4PNpMfuySUeRbYM5Ig0joAkJt+5ez47RbRDx6wo5DLe0joWLfm5wUsM46185D0pNYsXrDJ
Q+PKQcyBWxRLuks/IhDFwronLBGpQTC4PRIJ1R7mRhHg6ixw74PmywYAfSprCCcwBHhxUViZnXWW
3N5nq1nPgxEUcTv09rX3zB/pwHBIMmXaycDAPoaLsobzLiDR1pVDZc19Jl1vj54BEQVzVpelMsR4
C8c8y8u2RlfbPNtOpiI3Q6axLsReaN0ejREdU5O+cVQy3Vzt05RT5XbTOc/J1jL/DFRx7MKkfdDB
Yy+Qezb+wvizTyO/ImJoJLbb6j8dK+PmjLs6f0+RqHoUilFpjpCcU+tlynGWFfaXcHHzp2C12lx6
hy5EmjWnwYeBcDBeVXtJmC1NU0EwIGb/kPwFUxW8xcp7hfW1HjpyqHbLDJoaMjFJoMVjwwppt84u
a7jstewJlsaWubAv/W7oJsFH3emhe3YhuUYILxPm3Eu/r2CNFIH9mKSsLAPjvp1qatV8qliN4ukc
KjzB5LBmp5yXxrE9KzZtxm+mNX1ZIL13JY1LFJQzaYvu3pymNg6stKIDp5mz6x/QTXJUMBUTq1ll
uMi8j0UkV7nGM0N3FiLDOyOEq6Sxlgm5hgmEP96ysGIIeMSHxMJn/j2EnJgLhMveW51d2ucnFQb0
heRoGb7+uWjzhhapQsJrMh8ka6gViMeWblQPiIOkbJII8H+UzCYFRskipyoJg4d7jFtqvE1FQZlv
1nural9JpUwjWXgoj7GdmyXnQ38i21lX+pKbaRqJrqYLGdJPv6A+U/UMScZJm+t/fPEy3Kr2+IHQ
p2b7Lm+mTVCjMa0xzDxj31XeXeNRsE05OKFUsrhKwl9ob3LbjFMiUYgj62/wciCil0CaepJ70yy5
sa4/BhVdzFLMn2DZPxAtvljEYRz9PD/4oYvqpblhMqa9YNl54EeIy7a/YN8338D9M6R27GFv1CAl
ltWpsCX/KHKVn2zt34fl64zXoyGC7dR64sU3git//ufIrL3HcMTWxLQOwzIiwC+Cn6C9fqE6r67l
7NGTrorB5Oh/WMvGryBJcg88y0OzxtlHnJFVKMJehKUezKYPL4TxPNYeMuTAHn7b9YATrIXIFMon
vwhRog/dBWx5tc/X+V7h9U8o1uLMIN0xXP0qdpIFRajw7kUZmoe1SguekZ5jiMnlkKnHalFBPLck
TPCrKCIAshtwyzhKfpzcssxjObsfwfaWLFZy9mfdXkWNrD5B4xOm7BjHHBVwwDolz7ABTwUfnL0p
WVXVdTEKccIEw+kytz7K3LRJEYWztJ4W1DakWBsq3+OpULmPpNNz/7ghNwaxJo9lGeO9uWSwq3me
0ueucG+6dj6W2TsvS0Amb1X9bn29X9pS3dXExgipiPXzULonQf+upiX2iGBHfTsdRAlqNazJu6cg
Miz5KAx97q3lfS7R9KnpjzIQlPmzZBJR5C/wEzh2uuXgFzi/idbGDaL/KFuQRpMHjwsa3V1nG3c8
SGDStUs4G//lHl6EcAp+eCtyIkaCSHfmFj44dttdyJCXxI0Yw4K9YyPQx6HPtH8WT8FfocY0YnVL
OhyrF65WhpXKPC0L82X9B2snEqyK+UdruMQhntAzoOcZu5s2wuzUhd1VuvXDVGdX20OSCop7ZA9Z
+PVRmv57yiB152X1bVas4hEqIEAuf2cl3IdCfYSGfMUTj0bNmnYQnX5lXvdMyC95zRiziqexQwZ6
65HHZGJ8F1nyBCmPWOVkHKMjKTAMezwPrp3xJ5yQFKwmP2WZ/uhzZ5cT/Lum07uvraewEd+6/Q6s
lr/u20PUMDUVTvnSI5jWM0a5UId/kAWRvqfZEbJWhsjg/UHV/pfdQ3Gwq8XdSYvtRcGvjf3czp2y
S8HuQzjzbhyrg7Cs16Fnb8vl9+0N1i0ISrHLXOueMRh0AGBITaaPy2I+qTa7JxcYqDUzOL/6WKoN
u0bgdW99KRZdtIBVlE5AHPX0YEh1Iqfu92oR0+U1R5MRWeROHVdJdre6yADqDH2bqiSVgddjr6gY
gMyW+1g84s70AYRZlxx/JdAabXNJ68d5sH5KyFz1Tld0f2MGX6wABqfz67oSd+k5GCaamdPINx9d
Ywl5UVJGlM3LUFnPnkg+zBGLgEeUVsNelfwdzCUBv4u1bjAhiGTlwS9fbA2rjwHzh9ZfBdwrjzK2
mpwoCdo3c86f08y/EOhts/KUmNOV/9xmJmGiyjq3ycg5ypu47yDZmK11XnOTGtDqGK4C6CpoD52A
YyOfvRez9Y/Qk4cdfquLCBFeMZmPDMQsACbQ8GL0mC8Oitags9fjnJIZ770IxUfcL6Xk0Gh/a8+/
60MoAdOmmDE6JnhmeB0qFwzh1rhZoj5tovfdsgDedBLOuwbqwJpWe53JBxPV72ApceRfHAdaoE7y
53tLZfoAXYQS0ogr9aZJu+/wgYPSZIx1y/2FeSyGiIRlRxZMOh582mGRW9+pLj77oWsPkid2J3ya
w8RsnX3nVxfJXjgeG+z/4hvlgDoyD71ZGaPeXjF3hS+cRHC/zm1DAGdb6gcrnB0yaS3viJq6l4qx
fTH/Xm2PnTslFVSNk1fyUVppU+2B8e7I9PIvdvcLXywae24n3NhHZCsJ8/7076Scv9TwMSF3eTwJ
1hDJgvGcxcV+Y5M8IcbIDopP9JpbmF0JaKXoLOc482jzHV08M1skxrBJ7KgoamTGbBkksaNHEj++
lUm8jj1bBFkOImXFhBlvHcKDD3Sd5NmbNXAbtBm9csGbThSotc9MNe/RkLMvwT3mNStvuMemVObA
CMwuuQdRoUG1nWo73Mup+oGWHPQbpo0rVECKTOC7hz6ba+hzUCHttwRhNEd1bcS51TeY/NC9VOk7
Gfac2orZDaTZqG88f28X63dAXVDlW+B1v1V+DUuIHOde7WyhoLLfmQPbhCXoMfIsHLoTHocdtO0C
yGIIkG+NzS4I2XwBhspQaQwhZHeDCgYaXMRSmlbOp0nv6vTqeOKnb1WkWAf7IpO4EaomiUVQvY8l
4koGoCSYpYyoif6aD8OcSuqjiceCGNWl6F+rtKXZB/joXwirohrg6IDWYRP2qS6VED+0/5phW4+q
lg21kgVEv6m5LnrZ1bWLdY7gF5R6bAwEQJdx5LLJYHRkCwlxue0jRiO+dZIIT8z81ZAImxj2PAZ9
2rOkVIdWZNhKZJbGhV/MJ4mCVECSw45F7hVOhZb7Zj7PrvuSkJO5d+qhiWWHVMgdC4pRbXhxuWUT
dVZfHlRaoQ4M53S/uKvYRg1obU0eJMRhuxSptNuMNfuA+bOp8S6nhBLs8kYRM1Y0z1PrLbuhWFHX
y/RH+tNSiX7WjYusa+JuXNzpW2TufhgaD9kPfjnWKw3oTXKxi5mJvuxs8LEdgZBpSe/d6vASbl75
9Ke2uXdWQ5QvqpoeFGWFXyIlz8y5ioPJhzXADxuUHxm1FZWuh4Wqx9KV5VQszuKqK1lJT0NtuNeV
9GislyML5tLdo9/ysqKJxnmd6RVI26g4yks6yAgWn0+tF0D8HL5ouvtDmEyvvsivWQVDtDCKV2f1
KuSLJuvsqvnoEqs4dabZxvUq91ZunBKzr4484h9ZMRbHRmVm5K32F6HKlbChzBrBH0ch2GUT9xXS
HNl17E3SOo6NneIo0bTxOuvP6ZXG3497H48COrOo432WadWhThO/ezEcyJ+szv/mOo74EuaWgJPw
pawmwAVu+N6bBfQLpz4p/xf4g/FQB9xagf+DK48mLU+Wc8pTxNzJvUfTLs8HBwisILwm8pyCgBCn
WOgPageW0/TM9iEiZiW7CxhV5aF7GG0sSuSrtvh9BIglGvRDhZA0sOtnToJuV4XQZxuLf3GwHUpU
6++ZenZmgANuL8+rJKaOexK7fs60lAzYdoWXoHOTBzUldKq3CKQa3WPvs7ZsRxvRKydJNtni2DUj
L9HcPoRL3e5BG8i4lel08nH1IONrubBDzfZz4bF2CrQIgX0qe3mRZM89L2FwnpoqP7BZocOCRXHg
MZf7wZDpZ2tDf2EjbloDxqc+JG4MpkWaOykGxOocSP8AoaS55oV9svIWnA6cGvpovh070vmxStch
dsJ3y5PJa1GXh3xe9qtpvQ8AzCIBHShqaUSXdLqR8rM8kD38xlz5a1TSPhkNl/JkFOupJJYHo0Ty
q8S9iB/HQyNnfw++/JXZ1EZr8UGB2u+77LFvxnk/efJpztFAwE7oo9Sg8YOgrqO62iaf48tkN8mt
DKqzWfP+YJ9XJ+WgisyQojgUYZ2u33mV74cKKuBUTRHMkcGcvIPqsjvy4ca9r+DGJKCQNm9KucdN
siswpVxV46XxXCJ8dI3MuKb1Mcuy5EgJ8qMkeA+w8/DY81IdAAhhxQCY6lbCOvA+g9/B40i8I+NP
qglu030y8wYiaCpjN7B7JmJ/FkQ6rOQ5zgvwATu74P5GvwdLaiWMLChNZ9+I5tBBD79NlITZ2DBZ
mZjmuFnxkIwdCgbzHLg5NNm+Pwsva+Ouo9hVWPCYjpDea5Ehy+J9R9JRcXD7jl3p2mKIIpQMeFbs
lYY4Dy7GBNBTcdH3NIm5/ERG8zeVEOTJ5i1JCSdCnoF+lBJKiSoqZa4n5vdZe7+KzSLoj85LWPX7
1VFYrBS2oGk6AS6wDtLgBhVowEb2ouib8rfeYZIDv7hilwFvpKjnWOniA0XozCYW5YpdzfdrIZG/
Nc4vEcLsZ9AWXB2iXCNKYh2z3/5yZ+sHO9iNVpTIYzJ13S7bQEezMd/lDg+JmaBvl+gvQhPvRhVe
KzfEU7GY1B++jMN0Hm4YSFnBQKyN04ZjAGKIIqSb9hxpIcgehnqLxH04TlYkffu95ahkgOHCDOc4
HdugvA3yshbY6Cik19gFbuEWabv1lnA5bM84Udwc16BN91ZZ5RHIanizvsOvKPdjWk4HjbPz6UO2
PKCCvUzW42BaCttGL19WjQfMQfepuG92vb9JaEabgMHgWIxeBrz3Ce8FgGCEGiuy6poh535SPB9u
b3Vw2rxm38P9AFjD49WL/OBob4olDwcsNf8hE/rRW4sTsQ4Gi/R8fXYHSOV2X6MARmldB4JtTYbf
ulklKXC2JGvJfU6W0L0hujXvcJoQxY18pXcovE1CytVkHeiYnchl0nK2E+hjDCF7Jy+PszFtfN7a
fDZzc2IgQJE5mBtmmjj2aZLMBqw+wFE3f7cM6Hc+6L1HRNx2tO1zD/3Mt/YqMlysIPUfexPxWNGk
v9elLk5jf2d3q0l5XhfHwmKin1l59sSAe76vED61S9mce1VveFk5n0hifZlgNOzs1fSOTWhThxXS
BrzNysfi5PVbcknytb8nglqQpT5fwDN0aCi84Nrq4bOzsf0YYnzTlu28mFSzNLR3qp7C+5njls09
aWkQud5Xap6ZQLQtuuHZ1vSPLLUNFlVNE7vp+joxSXlKUwsAg+6e1wpDA04z8GpGh3liYYq7OvBH
qnm+VLV59KW2CBYyoM07FTY/vHa6zbcglh7RoUkp088dqTW2icVQcrDliv8Yo032pSP2wpfmdYBF
sLQxeZ/1078vHDaYCsl9PyzfCPYwTIuiwiVpoP8yIZK6cOgrZZa3vE9iMm2nexvS2VNdpAn3S2VG
coO+ozy8jmKmomcu7pp8VmLDmXpVS56x1V9WOd6vrlPy5JKbbJgqGtNUUHoEwxP/bmYOdt+c5679
7feMXc3Su5ah7d7BMrkbyJoBrxc8IhxiMRPMxcu/LwMYIMvMUArnyMbHcDkktfhZdvmp5ZTbh5UG
TJNXOUQ84UV9hU9JBy8d0raTsC25HzdKWlna4tKgsiPj+eLfMkBadwUlqbtU/mbpSzE7+IKpMc11
NVKghfYIEHoIbPqMgcj1NviYt9S8PFPBnYo19vYbit5vXYbtsZHLARO3TYlvSzLI50Nf56elDNfj
kr2pclqPAzaTaLBHwvtMiBZe0jDlyuBl5bk7PcyppgUW6SWb8c8Yy3gKKVGQmoS4O922Pw2e99ks
HOW4kD4aZ8xRWwj8WZjdkZnl4H38sPpICIdam3kgMQ1UgEGUBPp+xrpKOUAVq45fD83B0ZzjsUuG
E1h0ROpebe+8pvkw83R6AhMRr3bzd+yzihQ2kyK0xd4LCUjGcH2RdfQhUL9axRLIoJkTwdw52WEY
G5SpIx6/5E+xgTE3tCZCtIUs8i7tjh5WuhPl/aGo3eYiMnNnpPNyyarqWyHf2+fDfeqgdFpqrAa9
acMmaOuPsMNUm+SWeZYJtgByil6QRCJWXsN7PnG2cakdhx6z4jaYwj0xLsRABNUPJ6XFTyvt3YZu
0SdmZsisgiRyU5ZJ5VzfWpl4d5XHKJ2dKFY2xSgbTIe9yWLsGeiBZIBEUll7mOpFP/ciRcIOQmru
CZET3cI35/q0S8fEITf+FSv2Xw3Msi9f055Soa+Pjp/oKMFS4OSHpJk+ctNpED/qgJvDBJ3QTBSg
JsF5zuSgIjLLYx/g1kTyyq0eB65vR5i/WPE2xt8e5Hc0leuP3PP/tNPQx6VezqtBwnim/V9l2LR0
PiPiRIG7doKSxGyfjXAZeE961gRqO8mIEsrokDymv0I7w1XWBCeyrueoniomJGWXRiuskCblJxBr
0l7CMnjwyio44KdAeiWQy24/BpN6Ba68aPM9uRQ6GjUz5cRl24LtE5NiuV+sGeOvX/d3Zgffg1hn
nAx/6bIkjAKA4E1RnBmdvyI1Z6gpqXomQ3gnmjsAXhnYODbdgbXIh8RX045oaB7d1YTtPsHtdAfM
uJIReGlsjaKkZTeM37Q36uRMxqdpWo8E7M6MfvHwWEKxSip/68ozYKATnTnVuzFvYCmkNsuDbbge
TGURlUSa6E9/MCAP+uqrhhRxZ5jY5tgR7P1A/xap8dRjVo81EC1TDLSISfNN74n1DW7NOKcMBRwv
xgfGgJEl+VUayc/EWMVmMZn5dVintsfja5h3PcFZ8PhaliYF5E685UlUgBakh1ZO3Ht4+UFR5u+O
RP86Ccf60SR0f+OROVP/EPjptqPADLkUbxANq1ftgOf0nCweewbZZJwFd0JCtYCTtu2Ke7oj/Czs
vRWe3nJe7vr1AXpDeq7LKjyoJW3jadTsLzMyVoOse+J4Js1dOvI8Fb75MHea5sLOoqwJ5ysWzg+8
YZj9g5LEBIcba/DBF05JbCSlf625YyLX5o7qTMQo/2rrHHDmqffHM57Gd/Lglix9XDAtxIr9Pwdl
aaEgSSdyQxJm6m0XoIg0pX2tCuyiiSuJ2xuWq2QkC7ZwPDeSByEP8MgabbYno5JSt6yIP6iv3mKG
l7pwlis0MI2/laJZgIh1F90cXWt544L8TI3SOfTe9DOZGPEsUPTzPmVFrNBuB0Jf/31p3EChVq67
D3tlbFI53yVb2kuRvdkFbMly0sX2JrympUgOGWMS+mq+wEF5KxHcMNpZaeW1+eoi/Tm2Zv57pvne
5xbebX5ZV6eTvmIR2HbbbDGPSlTZLOv80+StM20eI6J6Xr9CSqeD8jkSlpIMm6af3hA+GNgugqdU
rdNRtmZ6WEKEHB3LmzuJdwg/XvhatjOlIlo5mAbKvSYhQ09wpxeEmundaCbW0VnlE8YZAaZw+czY
3eKLs77DwX2D8sVrVYjffsPdgGUojGoWfjg/+E6tnRGmMbfsgxmYXzVuJcRHITLXuYIioFGPU8pj
s/JtFRUTGzXP0911QVo6iulKTD2bx7Uw933KSn3WTKecyf5esgUqe+eL4zJUD+PE6NtjxUzJkj38
+37VCMIFFtW5pZg9ggO8iaKb8KdAL6LyDnaBTwSGUA9oYCTdUHCue8e4kN6I9WsjWAJHPG2V74VF
1rhBmqFegu9iFMyFS0pqX4VsZpmgXdyNDUhTqGNOdoE0Y0dc54sUs96eUovQrLmMPf7DLwXrF8JB
WlSZeE1h7KS08ekwftm8IUpmC926e8yc5gmV93h0korg5tEQMRrahn/6v30ZOwrgkvXIcVw/nc3y
OHUcXusYIrKQ+OObwRPHZEi+60Ed+RviwXtz1nE8IrCqKpHfBQjxszRBXLsy8TaSL78ePv2yI/zD
Y9TqGnl2DjvG8DBh723F7Z/a+EyHnI5C8/tjNgKbl0c3iyfM4Be/2pQEKMxMO5F/IKrsCTv9bclA
nPq8d0DsMjKwlvk5yLZADQyHhY8M0yYCecPO3vuJ/1bX4XCypqv699wY4YIZwwt3I/Lti+UVO2Hj
BUjIrgD8gnY+dJl+Ydp/Fi72VZy2R1AJNXki09K88vHrq+OKibWM4+042pbMrE49YA+MZd19p93+
5gLXNtvhshhJwlOIyky6bX1Dp+owRysUeaf8nE3NYC6Ut85x04feqveLk4hrmZBX0tQtYw1jOLku
tjz2vxNrxwx+coc6Hk5LFtX47PYEd4N1ncRtyEquAASsBk07KqrWw113skrnYQVihB51evGl8Wps
2j2n77dcrqqMqRs1dRUrkS58XDhXECXn/OS5fO6siqSjwtV7nizzFs7ltZnt7okIAYWHqWevlUMF
14Fu72gOnxuAJTRZAbF3LsMSG9xhtJqAbt16oJVPHXYF/nBkG/9eDIVG2DK/OcM+SOySOeJMYo0N
cIVZK8vqAiNBsTAPLmh7QmxnmPUOjrf8qC1bXsp8eBv6OWf1Xz2xceXqrK2z6ELzSByzS8x87HQs
6xQOaM2f3jk51WjXMhDp1uRYG1hMYSdJssiwJIIaxO+Q88S4sIZ3UiKw4Kf2pIa5NvIxAhj9U4oB
wbiekqMy6DT+/XNrMlz+/RFsa+too7eXhdSXKqD6GVn7F1XwvCqcbWzuiHMjvscA3ZXmBvMwFs57
A72/xwhTrrS3ZpcJ4qNG5sJBsGDiC9xTJUL71CeV5rFz1WnY9iEe4QuvnhbsJ3TvkrCWvYsHHpPk
5IkeMYiBsYiZIv0jVnHLtVgUb66SkYmZII5zfg5X9IegDL9I3ACXwLKUYpVb0y38wyjKx2FKEowW
ASz5tblkqfVWS+6mcd4W82w9dIYbXgmtiQPHS6+s7JejBs6fsFrjgTYS5C1jfG8sxiitmmYTOpP7
HLJH0StYdxtOyZ6QbuXUSL5QJmWFj4np35HeXeYgeCJzDdmW4cvLv883wQFQk+3tZWUYQfRGA7b9
NVcWJKP76Fj/UYH//dHqKV4hZDVRUjNorYE5D9gOCCxEJcb0SQ7WQzhw5jUrH4hPQxJ3PDqYcjt5
ptrZqdxlNKtwVBspWOLOzt8zk5d1yvlurmmfHNhml5mwIDwaOGqaw+Kif6jS/rfWId+yJ4m8wfzO
t7x6OTpQGNIjb6r52/fEW9YQXTVgVeBoWGi6RJadekOxQq9fK9KVDobTroAE+g+DqPV9hcT1skxK
lHBcFOxBuJ1saMt7D8nwYTCeRrrn87/PaXTL9tKNJw+V775a699V7SRY1qhshkfVifrs88vw3HxB
wzJutWb2BLtdbSHZ8z4tS6aXLe+GU0BB6QwkO3D3We0Zp1bWcs8oBIVBi6Xerckn64T3TivI/9u+
gN0AU8BIE4YEF9G/j5/KBHLAf+HrvJYbV7Is+kWISHjglQS9kbcvCKlUBQ8kfAJfPwu8HVMTHd3z
wpAoSqRg0pyz99ot6Bwz64mgwkQ3xoJS1PIv3R6qFj69JQHNF5wV6pbdMWrT5be7HS1APnzPTBiJ
XIf67gUmxmnKJ4YEPGIatFeQYwqKHUcxsDBGRkqIoBmAMLyOXMWHKX6ZylhdKFW6ga9mnTWlNlxT
2Xk73erJ/LWRf3naRaUzWtKOlVPi9/WVNe3EcNHOYFmo98hJwizC4xBlF1UI/WjBnJK1W10Z47Yg
iEDbaR05unn6DdxkZ8OYvlJBKHcuAqVVGtZUegjhy5du/qKMBnKjtRfdyT9badd7MUf+Rc9TZ2dr
009JoeE0jhKzb4JyaLKB/U5wBcw0QfqMDGYWGUZRSjnXOEW7XfjF1XMj+mdY3gK6a/mJz7edtTnC
3mE9Wprrn9EGrM0Sa5U0KCgUKRZE/FjVdvazDrCkPa3AYZDOhlsjJxD6Spe8RTeE28tt8se5m/Yz
tYVkARQ+Im/Kgz7CjWZ7ODcbRAqaN0FONymxRxuM8h69fNR6dYX7dByLpyyHSKOdfdJAV3am03qC
OkIlFBBMkm06AtPPadNOwWigJukg3rtDr/aWrb4r+vi1l4qtaPG8829h5N8kg1ffa7b8wePjhQNi
3UI/KdhZhxqr8cV3jDte8ivRwqMIq20HmaSIiyC/d6iYRawbqR6swFduFge6G0VPsb2o9GbSGPTG
xuMlV73XpOtGB2fm+o+ZxTwrnOLYGjqRwjPi9TpqVnVK9IHjEbnlFvCe3puQ6kWsQ6hJpVUElecg
YNLuTVbLAeczDvww/ew1SVeDN6S5atSbdvhmKuTS1VoZEF6/pnNITBp//xzJZlfl0AtTkYTrxnLv
7PgLSgSzFsKtwDfQheveS0xKyxolA6Xowlh3ffE7E81WDeqrLr2PLjG+DU0cSgdvYJuxTQ0TiIQp
gl2L4+ksSa2lXawymtWrYSklG841naSBEQ2byQGNT0kTI/sFbIMgAuCmKzxv25rNCFOp/pNFKBRm
44dpc27lOmnQSyatgYxqTjcNCv9ZkyezxX5f60LbDqlNXTC+A3Tzu3Iod5Uj/aje674QCOHDxiUH
8yChE5G+R3kQp/prDWGaIcxK12VFg91lpYzKDva+Hs8d5SODSr7+rBMOomkFoar2i23iiMN0F7ko
4MJaPABIPywkk4DJMgw8M127ZvOrCLVjMSOl9FRglApn1gQ6RGH82nrsNVnWPQ7iHImjY5nfnSve
vKL+ivoOpj5oe93aOW77GkLIZMMP7cN0fjshG7F0RO7QghSp+nojKA7MTXcRjo+vV6FS11BjSFFj
Nv1FT494bXRd647YPo/V887QhnvHt6EUlcmTj+1zFU6eOECSe04MsHUa0/gOqXSxcQvul8oDD+pC
qGNf2J7HJeVsQnkRu3hkadVsMtyocbmWXUYGiLCCRlrJNlH1U5TtdLpyG+hj+NVMtOp2i/VoTNxs
p8ZyWyfZ82jPDwZ35dqtwIzSMMZkDpPrPHvxs+6G5L2RoktdA6Nf10V/+sw2NlI9Thm/gkHcXzfT
d1WaFIj7D7r9MdEqDJz6cqvnrzRvj0gVswAFyZ9YSzZuiDmWgmfrzAfDAM6WNYK+fYjIFF2DS2tp
RZMVDVRTbkwdsFRTgJMhqaoF4ZxdLPjX28ZiXrDg6B71Vt9SCNHX8QjE2m9VgCkG8pBI+pXpjhVt
CWtn5vMusas/wgLX440kNBa6uSZUJ9k4s0IaRBEWgQbFXLd/tw1K6r0fNqiTOoD+YvpCjWowjACw
095VZK0tzzrnTAFS2u9daHcrlhLEaDL41IxRaDDhzPIf1KO/CXMboXfho4AxNVr2LNDoMTymOub6
tIBfvlzgg900l1Ble8frT3XnbgbsLKvZ4KFMdJjGIx7hzGzrdaJkin8PuFaqz3TmSnUwCuJ7Z7ZJ
QZMvonKnUxRGcO1NFlvjKGMLkuhFfUqM5to2CFBKu95wD7v4++o3hAPVoUpPs23f5+CnUCRx+oFw
FY76Ia/hS6sXxTMpY1bobGl8MOJExmmsSYCXCsi4C9pCmGeXFeLWAsmwaYlYQO13ZCFFTyZEfV9A
CIvlPUaJC5sM+FPLiR4KAKyUoxoakmu/77QtIJTdnER3qAengIHIzrV46+sL2DQ33qe03bTsvCEp
W4V3qVJ6QB1GAzFYG3+kqV1Mr02qKIfG9yGqedI/2B8xhDQj+Gk74miJ0UVdt9OVux8HKpXKt7+m
2TlaTb8HlRTaxcs4KBAJVHm2V0Xc3FJoaNauxcUEDjU1kiWFB0IuKR4lq4jQO2WfQ9uhlZLyqBeU
bUSxROQa/QUB1rDLjPi7ouSw1XcdjKdAIARZgwwLagdzb+O/15o6ZXUkt5HKoHTadxSygoyDujbp
I29gEkqIrGDRyzD/cEIPRZOdzFvOIXBHgNn5MDU0EeaXIR/9k47QK5grAn+z8NFIPfjiSYjafdpF
lHsOY+iW58GzK6a3PGiIUTqbVmYGRItS3syYKuFbUxSiAo9jFHdS6zTautHCOMj0qQuwFyEV7ve5
pkMxdKg3lEI0rGhz4AoYnpGyRA6HRVlYeB25jin7EJSCV8cx6bikmDJm2RRP3Gfoz46jrn80oxut
49h56DUT8sAk+QwZEqq8zD4AO/CHho2t8nmTTcjRHYmQYIwdMj+pko++NwRjx7aeiCvsD34VIFc8
tQt1hYsPFZ1W7uaY8iW6byzisBGgLqEWA+OFuxIFD3zUda4/lJxCdjH1Ie/aYW8MxlfMcUWIj+gI
2d+2R5u+H/UfMYzWPlp8axIeC/8m44Sb/tHi+ipjuAqlTl5OXE4ML8lR9KrfzCjSVlG9GKkprJIZ
1V80hdqcrhIlemqwK0WR8c72AH+V5FxtRxyk13qCwkOtYCDP6hceMPhpWb2Lfc+kjuyTAFJWFGI6
fc8+LBhAM5/CwTm3cnQBRhSnDA6DCvUASgJ6uvy+kL5/CbPTGHOo8B0Ua7u3iRwvhgsa/n1a2Yt1
AMYX+vZyp6y6ok0t5icn0k4TrqAPXR/znSoM7n9UfafQdFjdR/MymiRPoLPt67SAulHMxR9D1Y54
BOz8mI8M9nMB8WA46enMkR6gfoiSEJR4xrzhWpX/btIURqE1skgSmrWVqRmSs2Zvpnyc3n3fhGaK
Rcn3sAwRA/2BpO9XPk8O9Gqtu+/h/FCkf2hKqT6UZ4yBj9rtiFV6QI4902hPf/ls3D5oBOWH2s9g
tbHK9PLYO9n81yzBHElDRZV3+FvGUza334gaHwkCMN/VVDzOineIzG5k58db0OYPoI6USBLHclcj
RLhMFVdkQ+NyZVBJvkQFySIiYoRIa9ICylG57wmusdgpPprlULCJNEKEgbOnlx/k2uRC/43OybyL
wZi5wKc4/1+DHE8p+Vc7trbRrlQx60wNjzcywGDsk+45lM0hNYodMmgW1Tnyjyjt3tzcrvZ+rMFI
XN7PnwnONSZlnUZdhcGsO/TBENjd/jurTGz4akpAvqymu9GhJlbOAaSVg1u3+qWhv3W5fYUIiFyU
hG4CRMnWa1ENxfDQeu0xQQj+aYTQxvKxPpZWn+8zJohNhBR95Vq4MuJp3GO4yb5amk6wddECwUaG
iadR9Csai+qx9lOpMVkr4m+Xy2pg/D3bDddDJFkdVgQgQ6/Z6TF31sy7zIPEBukgUcKagbWnh+YU
Avc0Jaezn3Os1CTfeSrc4lBjvTCIZx+SV4hWH/By/lWjCQ/CBC6YEJG/aRUpanLM2x0df5Gi/8zE
L1mH+imBTY5tDgshdeJ1XO2zFGCG5rnOxstYdmZW/weJ1nAwNbpQPkasTdYyWFdVA8c1vWMVHa00
glXOzAF7f2yf9Dm51nGabFIdn43RaaT0lsa0CxleVaT9MkaOgweU/oK8H1BeVRkXvCq07vJxOPb+
q8Yf0HITynZoQL7rr4nRlwgzhunk2p9Nqao72aUnZoOtnj53Tg9A02+BdRlI4Kyi3s4D8Yb0qtC7
j7G8aursIEi3Utk8KQ/pl5VeSwBWG8oT9b25CJF7VrKt4F2MhES0VkzJMSw81vvEy31SYqSYBgzK
ryvr5I2teZpaYIa+IS96TW6ZMTnZQ9Q7z6WheUf2iX9QEUBdxpq8buLO27oA8ZERc3EREGZTs3ND
RzvhVSY5NbmOAh8icM4E9yTOB7cVMyb+gYW3kTd7WmZs5NviT5hXX1DKIE1oQI7riaO4KL/XyUxA
Y5Q1ZHUtDVLcKpdWF+1j5ch3CBBwD2lzncgH22MgRiLrl9NGXw7Ogj996nX9NROl/4kmWkG5luUl
Q1Z277sP7JpZ2jej8xG3QCDsTppsrM0XIC6BcFB6gh7j3KsF0WPrG8RhzWeEAAujUcka0oxB+sxE
GWSJunOGTcds6xpNeqY8NTBzYISbc/jSMnrUy4M3QkdKR7q4VgMsnELiPsdcsVRiSy8y3jQzpUc9
htVmZPH7phlIg0wX6lZvv+hthJJyWejLuNrkXm9d4jDPkE/aR64/8AvGC0AXytiK29o0Ka7QgFYs
YETkBHLysBQQjkTBctniuyx1NPmdtPrR7lxrp0qBJXDMj4k54FBOvm9Dbabz67k+L4VLci0ceQWM
MB2MhGWwPXbXsMvCT9+CdYCXC+xxq0ebkvPjd4K9q6RsYHX1DqRBdMiQGqL7oz/dEbWzK+iHL/Fa
4VqY7HB6i/2+F4knK4YJU7cvTk6JhtURJEGPDUW6XAOcu6X8of3RKnBsWfxiTlVKVSjD3CrYsCCM
ZeIFxYR2WLxpVsgMUaLKqRwkozq56uvG8N8cS73Zeb/TnP6V1Q3hknN3nLro0XLUd2yRn+4wvaqG
5XqnEpapBciQinUnsX0WXDv30TY46XSXoFagFqjANO4RRSa0QJvmEHcZKncD3G5vPxlYPxUozH0j
ilNIBAALeppD5Nl8aL580BWLpnE5xn7up9e6bLvHNKtf4pCTbmmMxUYSe8CdZVDY4XNCINFGLHY+
7GfYKbo7U6dJZKFupRl+aHTclPWiX/DCby+jRZ0T4PgBJPTYtMJ89ivfOw0Di7q+hiC5TNhKQ+pV
N9Z75LPDGS0BfGMYmUrbauAeIkfKywkn1BYgTi0Kcp18y9wUdUeMcUI62OiC6HVm/TUmw2OauA2E
GqlJN8SpSX1hya1bO0Qm3DGUMfxTZMz1pzSZq0fqOL8GCHR7pqR2VQ9m/eHjUaEkIoNUZ0pI0hYQ
h10QxDFW7GxCnIOkF0ZMEuNQExTnOtl5TmmlJ9NPm3OSJg0XdAJ+eQ7lg9awbqAj+e16zzHZr2/z
YD/VEVAwtyiuUZVEuxa/5Qf6aKAEuKy6AYvjUFrPYECs9e2VE4ORGDZhT0HitrBCjUApTmrASbEq
vDfjqz301StKz22q5o+m4eBWQLpQa3xZy0w4AOTBj91yf1Mn4Ao+hohtaUCYa9M1vb01JPqJoVtD
RALFSIj3ySjZeU6Z2FQLeC3MQ/1d/TPNN81TEVsWezKGwpTUFcktGGMr+bCS9h61UPmUDaW6dM4c
wcYe+EARw1FPn4xUqQyFYB/e3V6f6MCCtKly9k3rXsqpehLRQCin7bLEL7Szsi86waMfAg8MQQEs
WTxLM2Coojd3UMJjJevHkVIAqt7HKJqfSktVHyJjWCR+hovD0KqPkrPJWUODipppC8aXCVH1xsGd
yd5Bd4qsfGBaF0V3l5jxj+gddZ+kjnxgjnrv5RQSPztpm0l3EX5kkfYuI2s7Uc1dZ3XY7IzJuivY
jaFRkv3WqoYlLVuo96yfcKM2LjWsGfw5t7p2ERGlW3/6hEMRsjOETheyLDX5zz6KUlCvGtwXC0XP
mcw3uRZ5nHxkTfUV+eRAlso7U8/rn/S4v7/dUYPQaWwpAjvjrsrfM+3PP09HUuwsi9qq7LH8Zayw
uzCLd2bjfxCE51Cy99vrSFmKUKHQ+XCsOFvrc95dsnYIH/U6uUdHkWYNiPSSXe5k9RN7dz4ftw+o
9VbFbznIHLrY9seo2h84yR3rU/GQRPpMKzrtHxoNVTJVbB81yXslanpcWozWCOPfU5LOTzIU1wqu
0lQ9ksE17WXOYrc1+6eOZvOOy2UkmWHeNiU1kHKcI4J5WfwjpPLfu7dMOs1LNNQ7DjjCCSdGOyJT
clymkUk48aLVjKr1OsyPaK2jhzGmn1lHc3o1cvExRBUdh4YGTGrSBfTrmB1Hz9iM1Xto0AdTlnqt
yfzx6ILjCxo4wymSs8mZHCTSHo0Hmy7J7WFsaVn9p+duP/37g9vr/j7399v/+tztB/H/vtHt2//0
3N8/9V/f7fZr///r/tNf/q/P3f7U33f7++f//+f+foLbb9xe/G/P4RSidNgpUlJBzpLkXEwMy6l2
dHQKGloC+rKZyziYo3I8U2sigDrHyy86fzjn0oowkSxfgmRavpzH8Yx5CqtNXOzV8iv/5zX/58vb
jyKJedMNyTO9/Z7UXZ9Be6doaJ+EieV4KgSqvB58HsoSVJNG/NLrBgWYpfpBC27hDEaYpoepPN+e
w1Rfnm/fejNBfh28DRISEOnOIprOXs/OXo0i3FASVWflyD/liBzDNNtwCwDsFwHfRPl6YB8n6VYn
assrYDyU9iPjdzI20FvDmcqMTmk11vIRAIl1nQgE1LMKS5kznyXafHtwuUG1w+DCZSOhmSM32Uyb
6Xs7OEDgLJP6SZNe5ikz9r2fPBI3I9dqAsHb1/FXaH6TCoaBegb6aNgxwRrzqQNsELQ6sLKwdTaq
Vw2ejB5RdrWxWuQf5fLmnC8Hr9AiLGDTxUrEAULlB5gU8wAlZUtWGjDeEI7ioDGv0xMUG3bSH3ZC
zcf08VHZLbZI0CFmrXX9al2N5QyIebKWcO6TLpXa5GH4spfg6zYhwB5qSPVunLsLmHUDTGjy05KB
EFLFL+pfvcL+QD3JOtYdKP/ZjiDSpBeSckYU4+GiJ2VL4fbFvkvFO8OhOHu1wJYfa6z7ZtKKBvYW
SVsHWSNZcIfH3pTEikfeD9KrTWopf880enat3g5c+hQZG0SwqUspct4DMX3spYn2hsMoOEdOj3WT
7iQF9gGQIoS/gNi7ET+IZq+TzrkH2nZCk9ZsyqxLEdShKxxkhOyHCp6i9U0nFUTPoNVPFdSidehT
obUT58IKcEC16u6GEeOCcONdLIhIySP3ec49thcm2iCapVR22QguNQgUPnXzB5fxlcDRaB875l4X
6hGQCZiGHglVnMdX5er2qvaSz7yeCI5Foh7crtqu69Q5ESiGgJoiEwbWsLXL/ouLC2m2wy/pNPhF
R8JDk6QQjTw2ZmXlHOwZRHaUKVJ8CmSdYdqY27BdgEN8wovBqp3dDgfYBrG/Nlu9Ic2k3RqIOg7N
EMAMxm5rYxO23CSmWGlH50QfNia958Cj2MZOAT8hr36ieoLahk4PP1SEFfTZbk6jLz/UQHCMRC9n
bu5TUBCfijANobfuMVnuYI9G6VomC43F01dWWp6ET7R3WlBnjmJu2Nv/HzcWm43b93m3aHpHCnoQ
Wlqgzhsv+sR8xjG33HbTGGQBQJN40npiQCz3d10jJRfY6VvljWsIMdxxM6eS3YQdqJqaW1dj4WZS
tY5TAxJi8PeZ1H9wCzrBYMTJgQvi0EpqPiF75cakMmdanbaZe3WnKv8QOgCi8xZhoJ+LlqGv7M5s
ZXYmd4ZDoydwYss8N+S0bmC0KgqqoqWBthx05M5nPpq5reLyj+eM3RnrSL2yIQpsR0opSKnIjLLm
16gCLt2I6mSLEo1CBj6e7UMAB7HjRmsko+TSvXPfKPc9VZjPKS1yPrSlj28OItCtQdBhXRLYZtqE
zLJ00buxtakDTkicQDo0CU4hdHifiGurvSW0M9UQQ7YNc/Wil1RQ2OPQCfAGnKhtbiyv6FHGpeps
Fs4I6SENBuk/jbC4V+FM48Uh5fA2xN+G/UknTQWUdsYOqgG304MrO+kMOBEbmSCNDBvdfJaeLSe5
ryyAuUhYaxayXAsmQsfI00xkzvUR4CZCjAamS6hF2TktwsdO0gFnzUjOnJxOOoC0PXWu9zGviSod
aBGZ3/aUIiuwqSWMAh1dntFLj630dZow1yVLMoLDjT17U7+mZrApodSsMCboeNu7t0mSDJTCgjfV
Iir6RKQM0qBhlAXR8iYLaPTUt7KD1Xen27R4e8hKc1Ezhf9Mmq4zD6ADmBr/vuL2lSunX5WefFkV
d7JB9/EcThhxNRdE0O3bjg33+fZV7o3+uVLS2aEKf/GtrqDXbIWQsY27MbQ/RD2qva32hluU7KVA
go4Vh46MKHIeGrx63Oz2iyam72YEWzW52q849jZFat2FdfYUaeCBiDsBlchIWfuCayh5Qgfm80EY
zVJ6EonFRCwib2/nXM6NbT14Kn6d25hOkem35355mARGck2gRFX8oQwzRFc5MF3FyDpVPJdxna5x
OM4byxgdFGvlc2Rqb27R/VCRepH6uKEvHB19sOUnL1vP/fBnaWLt7LB682yUcFCOt/M4fRcLBaRp
TGdTg6+t8WuiqmFxkVGynUpFYYLAqVVi3tupC43dMI7GMuFIa2BrmsKnqJIGXDi1Rh2dNkkGqzDq
kk3vFSsf2HuM8R05OUbdlhLbdkDHniXlMz1qDO2aBI/ehfLcVQr4U9gGwsid87Q8FEgyV4NdpJvZ
IOJGeUW0hd08ljrpdW6rscUzSeqm1Er6mr7W9Wg41z0UO4cMOPIWaWZ2dXZ23Dk7F5pMD05uHmvV
XQY4dLSfCMMK6f+dWckjCUlIUTHVZSqb3/XiHr39lX6kJiL959s3FmKw9cCKak+39Jq2TD9u48Mr
8J9kBtTBWajwNHJlGrfnZDKb8+KSPw/KNo+2A81lOc7GlE6U9QWeKlCobo59Daw0EIVMHmqqp3Mc
yU2ha5D9fs3Yx0+DL+S5QdJC30oPtITClVzuq1G3nvUWQonlJyeiJHyLTcNU0GRr0Imd0+WtAQVj
+RqN55rQpqmyI5Q9rDDEvJz9lCxi0EPzyp/UYzpH1sYwK9h6fPilgNtVyfn2ze2hb7MuIE8RSyg2
uH3RJA8D+e2UzHx3nRJq/8/oPNANqQUoOsMl8o/LMWZkx/S+51MOq3Y5rtjHltEqIlSSs32bvKZR
K87E1pRnK3NbdG45pqJGkrMzGzs0kPUhcsM9JGggo44/BxSioHlP8bFOzf5cLQ9GWZ+we4t9TX8J
b1TDBMTiBfvMT9Os8wLxHfUvZB8TLDI/tb7i3iedGe4sC1LSoahys9tfcP1Pw8zE61coFdTsHxSa
/LNSsGF0pAi05FWQzWN27ONzNk505SZ2b2zQ8LuiQLPszxiytK2J345h7dAhsJ+1Gf1YOkNuF8m5
HbqLoVinQHYJ5AJhygvIVyj1+gyXQlTdWQ5I9jjpfmKWIybUWMSBEZkay3bBnyJchjksExEWj4Wh
KJjZ/CPpsqusxU7O2mvBG57/PviwHM4Ga08SksJHM4EUzooCi3QIr97q+grQbu4cyMXGTS8vMtGO
U9ZTKcbji4kA4EyqvbRKY9EW1kfV2tammMfHpkjQw0nvHHfWPbmCn6NGhmfdElbRp0fEsnTunLsC
I/SemVmc+2VRNRSvKRLVdQ7hhE0DE/7t6k5cj2UKxug9gtozABo68fmPFHiKIXx4dmjR7LO+7NHO
d0YEX8jv24OfzEGEsnaN0IEFuR0e6FPoIA39n9sfhTYrz7evbjP73+du3xoGW4nMdf55rVrusdsr
/v7Cv/2+XC7PamvEUOp9PX8vR6fa1XE1bTWR6O91Kd5MOKMP3pDXD7N0Xm9PW50lttICDXH7dvLy
B9yIFQKrTN4XXfZzexqvPWAO1nI78B3N3vM5et3SAY2cdryia8cobGJItAtzvN5+8PennXdSUWtd
bi+FccGeh0WevY/1+PPvq5yWFEJpuddkqozrhPdz3WkNBfjlW1112K88ZwjKNNSvddGUVx0Y/PIN
+BHjevvq9qBhoUpRTYLBnuBOo1GiRoM2uDSvRj/966Gncb53YjQ22DznZuiutxfcHqjMmNcWmGRQ
p2BEyg5rTmx5UA4G17nicXhpvOE9jUiG8b8GDGDHJCthLKM5szPjxRc4QERjXQqb3Q4O0te/e/hb
8QE9H0vaDsSmw9ZtVXconcsEg0YC+tDo3PaESZ8ebQGgrlv+POab5tjr6GL/+crsEULOxIre3tyl
HwT9Z1vmj8QBANBupB94rVDH28PIJEZUPdBMv/b946JEYJ8sdh2WJnrirK5mxGdRmZwRUYKYM2Py
AsrbY2agr+1itz4SRbbJAPrtm+W721NeSburR6mtdY5NqNinufghDHeQR9hhbGT95sEfjRcW0OdY
R4Bb1AVOtOWr20NjttlRjSA/54PsKQmXsiGedRGhegVoe0Q8OumlPdNHZCj3CIxpBpA7vA6t/Ztd
Y4zBuPytdDatZFQPrE+t/phRBt8khvF+e4rylIeDnJNToKLY5RDvj6ov3AD4ENyV5VuXdTVC2ALk
Dy6eJU+R4lOoErGPOrWzpw6bLcLgtpdNEFPfQ2wHRKFmrcGkAlYqdpaYuOWXGBzw23MiGlJ4zGyw
g/9axJlr572gY75Ri47b6GtCbW/XSFTZF1tr6CKBW9mkRPNyJgRXCJTthOAkh9Wv5cbsD4Yp530X
B55ZlvKYeMTXGabaFGVNV305Hv8cAedFdoBPI3POtzS/XgYJ5ej24Gqh2kH4weGI/6xIEYriq3y5
nYDbA/mu3TYrxGtoxwcbDjAy5Ib9bVxz4e3b2b44Kk/3SFqzim/7h5xFICJR8y1Swyso1HZ7O5os
+Kvj7WBD8yR3p8o95NJ6uCGXEXq9+R56mEBVhiWES9g2d1UbMrT3OPqXwuDfyljd5zUYEP0tdPw/
eUVV0fLRZDdAKI4knAXKpDqjovBHz4rn21vTgbYOmbb753MshT/R5O281v2h3xfIsP6tVtZ2FLSp
ngOO0qv4JH46Q82LmL4HI2GbW0fTznNFUEQKv7Ow9EO2eHNYjgLXipM3OvHV8fZUt3wFKlhq5rOZ
Y0MJM/sDYgrawSwt4+3MqHAbC3rcLfjvln/UTwF/0MAxD9yyQDVEtPahjbKzozGSeJAmx0ha61Dp
5XXCV3819Q7n9Fy4G6NJkN7VNqh4ZGcUJ5Sp/XQm9ffERLlqpwbS/1TuTYjJf9h74vHpzm7jRO+p
6F7C2He/MOP/zgYyv/yZhThGTmYOYwLRNcMJTDv2UBqaoElN17IiEAezZ+J7Z1GnxjVTLPCnZUvB
fbXxXaBlepj+62Hopu+cTjikJCioY+uBE5si6AOa/RVN4bNnwxgJJxWfYsEht/LwY6R+QdhUF1LV
+2j93jmgZ9zFaZjsZRnBHRu6kS0uw+sxYiWzakN2ArSF0U6T3JL0fyic0JIJl0LFM+5bh/t7BtQx
AXamH0kGG5SjjEYTC+u9buDupyb9VfWYgN1psc0r8B4zFM2w6LCAVKQLMvY2lKlwauVJv4vGYjxM
YXMvOQXbHsfM2hWAdvxoRrI9+0cjM4Djkcfj2z5JMRTd1xVBEusk68B+QLtjfXlsgFoc2Pnzu8uE
sfh0Q8kfCfNL2ub6zkIYe21cL3BszbjGmdtfGTO2o6WD/hx6YHCII54kSD4qGtJbwacw6T7M2D5R
kHt/cuK+raH41UYDlJ7UZD8qmb6KIeGzA9pGuppRAiR0IzU/iwGBJktagtUMkMXD0dQGVBrhj0VL
fIMkyMFY0hJN3no7tJjxUWXvY4Eek0w3uHydYtnfyq/IU0s44EMnIAOxeHpDQ6h2E6l921L5ijH3
As46pXvc3wnvG4uWSZrqqtAWzAuVsyCBZk4in9j0+PoCOPxQnDKCDJNP9jMIuU0SR7hbcLmBx5Mt
ZJSYKITOat4HfWmOzJWO7ZDoBQdTSz7Ta+jdcGQu3Y4td5bS5V1jix37ujuNgAoEH0txRHF5TvGf
0SLqYKg/AeYxItLvHOd4a4mO9IVRRmdv4S45GI0NNz6U1nwka8pHFpQSaVUQ1pqQtZom6YmqI2Np
3D/iuiRK0gOgXuImtnrziL9p2uZg1QqNDZtlT3fAm8nUGM2zbBWypsJ/dRt9PGm+c8j7FvrIAPOj
9pGVO7aVbkYsLVLhAqxd8xlh0Dsl7YesdvRd5M6ExZmw/CLLhpRIYb32iFYJJTeFBoSRmFkiF1MS
UDTrlSkAsXlOAXXWIIAUrCgoELB46O9NoyA4Bkl1qBf+SQ7lcfDpEI+Zd2ra+Kmnusq+GYlflGmn
LGN4YPsxXQa3hxxDdDZwx5SSGJiIbZ/4+9ZoHroOPZrWYdYZ9UOMjgG2Ljl0zULgyqd+L/z4RGeo
PWYZbCbNuuYCdHGL6OOrivwv07TKe0n0ZJe2yKeK/uS3JjEn5EFdXOQTgY4cFS+lS6Q49gqv7n43
8GFWpRt6UOBQ3g/ki2/1Nvkc5t5F/2uX5yyL5b6TVEBVRKlHFH/mTLoUMA2K1cvHSM5jGP8iSxKi
hY4oHHYCcDsZvZAacUbUaAAwidCDVBm5QuYQ0skHYcttLtm3khWNG6dbLdSjHaDyYj2GtQTSG+or
nfgV3Bl0GDOUK/wTW50NKv9xTRSPdy1oUxLYU3rHacA/W7g5IlLwxuQ6E3FWntlrxnu70j8nnSES
Tm8UiFa8tO2g770iYydJKiYNfbCT7cb2mNzLgWVm6Xls+iqKN7BtnCIRuCRKufYGe2+2zuPYj992
5kCjNAC1FVQ2JpnuowE+doaaDZ1s2e7y8lr31rjyMye8xHcdh90ptQcXwDM3LVIhBB7/Q9157NqO
nFn6VYQcN7OCNshCSYPtzdnH2zshjqU3QRM0T98fU2qVsgpodA960ICQ0MXxe5OMiPWv9S2kmDHf
tYw89ICQpvsdH6ZvFUhoac6C/J7f7tM0pm6IMJs/fPgVKArmC8ESCz4pNNZVR3oCd25GrpDK3SJU
F4qjLVAtfb71g+GlgPZuwunBLWRCorVoV1fecEO3SXPDKpXZTsAIgt+uLbNybTNK2GUj6Q4/Md5c
4U2HyZx/eC9I7zXE9U2G2Su+Jw+8hQeucONt4yY1d0PfnGTR7APmZ0eEP0b1Zg8HpifvnAQLy2Y4
GCYamkl6aZ9RlOSRvca2DYw2Hk9YpnAFyJkBFOyyms2TNGy9yoalqsnNqAAf5V2e1PeT5z/j4W6o
bF7g7RVjrxTCNTbxOaU5TeGbJqb4TADh0qXLyf92UByiEH+fg6h8x4KTbYyFhIk0HpAgX+bXH16z
UL4QinG9/XK6Ot4ZpIt5baH3DjavS5coKIYq2AMZV5dCFAct7F3Zuxj16PYk8LJgpGxxsXX8aIib
xiP8amewn6cI6MCM35snGwA/zhW8g9Qx4KcHX9u1NQRmHLPgpJfeSSxAtyG432wIymtdDDvk+JEn
/SzWvfUcEUZh9e6/YvzWyBkjs3BygWr+TAYwrnLunozZi6+dQV04lr4aIeMjz7ZJ05rWGSgU5rUI
Cm9gdDeE/Al9o0oDCmUjV9D/O8TRtHaM/kl0kHdD4Ci54XyhYt0OgYV9pISQ0NfrMHf6cwly/6XD
kxflwYUeyeFlML3HTr3EONLWmtwvUbXqTeN1YoydHyILql7oYD3GnUlhaYe5mgEMkcrSu9TjkO78
sjmatn1BDaGYy8d5O1XGxaJaqiq8LzF7hIxA++FM0Yde6xuF92Nof2arM7dml+0mEBPtYjAZRo4c
tWdcASX7xBhZHsekPwG3fHY89SKr8UYdp8F9LCKf2yJPHILuFn6pgjhP0n97MipOke//IIVGffvK
Eo4FSOIPL2KDQ6Z5NwzpreSiXnWif08BKa7qVG96L7vhGCDxfHV4ZIVSO1CeN6oRkJLhbWDsNhhW
4cuvtUW+zLhQO39y0EQdux1XTjPmW8LImRffFsq+DXPMa0RdesgNBN/Nc8brn4g425KmesAQRxpD
cznaD6YyzYtsfOiRMpkOXcQMtAb53NPYox1RrC1CbZrDDmBMvQ9r7yYZ6neCfI8hVyByzHgaU+NH
BedFqTuPmb2HrrrV2bOcON8Szrxy5Gksg4Maf5ohu7E54q5kN360RrX38CdMdNL2nQPuaCIxXdeQ
wrqCyjYGagG8QWzGoLP78jspuENpisY28YHU1Of9bcZ41hm6r6CR1QZ5Nl3V+Ae7QEEEd/XWa+v2
7o//iO5WOWa6TalSjq3UOTQlVewxKtRE1vkwdnFw7wn7Hg99yxtDX7fmcIgWfI1f3r3CnrynuCAl
+SXOc9jMV02XfafdjEmKiUdLTTFQlAomqJd+TCWrmrDd5uyVnHII4VK8UblAj3wmbI1CX7WGfmsT
w4NTiF5WqWcuuPTZJv+d+AClU7SwGePyenRDIqdA5mLmD6tR4nzzHOO1xHsIHUekuCJZXhrLtUCT
i3pLYz3Sdyg23RCMW9nlL0wdh60n45cYYJ523jw7oRg1keaNLTsXeCLtl7pp6z3vHsKAB38T4yoe
WRtAYrORUh+Yz4dPjSO3vQeTj8r6L55n1dYywZ9AXcNiBoBsN6YTtAS6eJNofGhiJqRV54QbPdrZ
rWoj/yjJO4uBzgzi2ocoCFL4P5QbOyXoHrtG3euYa25ck+RIHmOT6FzrilkvuKtlvwMdS2xjYAFU
CURNuq+9KF0XHX2W2bwxgUshs9BjknX8/YtF0jf6+OxZT33gmqcgsm1gZ83FiUkuDDrRW+jPV/0w
3QYhqWa2mv5aQB4pGXvv9Ax0YSZ+qDw6W8ceCTdLswcIW2kT3IfWcWptODEhCcI2kO5GKZzpTMO1
hwOTrcKmi7ilAD4aZn40omXFM2HOU2KyV0X0XYhxWvv0wkHxxpJp2jzG2gVXWcYfhkO2XLbotwk7
UoiGGX3KWwokbmb6SYZOsHFR6RetuNnJ9+p3CuNIKDRcQvKKESizxr76lMoiEy9bANFOUODwlFjE
QBx3A7Ey3/x2bcYsZk/NRo0gsMrqQB5p/+GYUuhb1b83LURA32cjDZwS/tlr75rz9u/3JChkjBsB
1/Qpqsobr8NEURQk4N604x5pAKdkmNVkxajlrnCyE4SIF9znDtNB9inN4PD3gpOMDLU07AJEy9Gd
6WQzl8AsXw1yno7kkNNVI0twJCAdMZxBMYaydiAgszWWbkvFgNhqrsawzW40Z3+nLjY+Xbvrms2B
lzo8qwQ3Tpm3V8Czat76/scGmwQj+C2NQ44ztEC2HiWMxhjhSWyoBtQiffYBTm6j/K7PvS8abzPe
RM5figl1jU4ExYOQ6KytYwPau6fqAKdfEu7APX4rJ3jo+3nYhSHV5ktSEdyDieFgg5vlqivBnnWp
t+6wtexki2e36VALEg9u9dgcC93r9cisCwgjf/AcvaD6L3n36I1YQcrYq32axHhVuBHvTN0TKc0V
G6fphHhxH5cwypJZbp2e4X2mPx2VPJrm+GJHLdUK8Xpwhp/ULo1t+Cw4LPUkt8ue3I/vwARPpp2Z
f8BEO4Wou9uZbRoED7zayQQaI8e/zdIjPojM/WqT+iDbD05E7iUkk51O2fdssqjWQ4wRXJzGamDa
wXaL7pRdbJKekdjYXR8TOYGSXRGWP9GQwGVPvGYdTjzkUU6Ywih+PgGmMbNAIQ8IPtH1NsHOI1Pz
ZEZsw0qGUvBevkkLXkdRfm2X8RW5KAPXuw1K1ngBJU06YI6o42XI5bku62L/UmTABxQmOuJS/g62
3kNR9MYGgA4qTI5uXaIsm8mpNhumygOj38UkXdIcGzg+loGMFK9rNcG6AtXGslEeOVnbRvbCAQcS
Vk6Rs8W3m+qXIbY4AeYsVCJauA36STUYEtL4Ix/4FUnwPXY8qYdUPo8D1mqRgd/3MILSUrSfmri5
Jm5VrCFK07Yb2wXxunGxDkKoQqA2OWBSjbSEZ1XlH/z8okb15MYQIApz3BdNu+eBfztZFe13oXfF
tlyuRjdgJ8RsUA7urwBe9UACCUtPcIWM8uF6ytvOY3s4JF15EzYEVl0ruE5zUJl1Er9R8b4Xrv4m
nfVTJ8lbUjc0LI7GSue3mvO8TQPoxq1LEENO+F4F8UQDGS6CLGFbnqKzcbvO5i86an6maWpZHWEY
6cmBmGftaqr9ION+2cawNISCaGckdfLdHwehYeUK9vnLNeCw4IqFHTcF3RZP/KenK7iDk/2aDySx
9Yy9LM/1OYlrtbHYzDtlfGDATH40pJLeKIpt76TMTMFrtpJHbe9hVoFpu0p4FerZ2bgzNoRJRJex
Vl+DnYANgZSS59Yev9g2c7qH3KunDSedyKfTsZ76d5alJ7fDuTuwOSNbYSzFIpTx4naxv/D6PMVF
uKPiiq92fDYWnJtoQq/AJ/PKCsO9jrfKIz3jk5RaS9k9iaL4wsnFKbErnieyD1bbxitKbh7bQDRs
Hyq81inr+lhSUWf36fdClwrmcekg7+srO6xXEzpMIxSkr4bZYQx3IArAt/gplxokog/W5N0Ude1x
cq1uJ+p6Xyb4VBzS9FFvAnSrSByAGMBBnzWY1zvM5n5GCapvEkWjHZVfaMHn6raBAna2e4cACf7Z
lTbH+EQ/8ogLoeHRpYd91MRHr08RFsmq3DneybCN+TNMx1fDzX7FXWscPW9on6EpL/1MQbuhdZL9
DkgZ0XXLFeqvM2m0B3uIW44WvdgpKwRvJexo59aKvrzXStZX1HqccFBjLbB9TjqjgakmvAxo4Fs8
eMdJT5xXAv8lVRiXK5Kord1h07J+Yjd5mj3ngsWHITQoPM9KKP7gtN3H09PU9F9zWjyV7CKWZ+1H
7XLB2Fqdjdm8lrRLgSbb+R71oxo4o18pqMq2vM7TGR+c13AGktbGlzaDfV1/mJwkq4VSGo0vJvPW
HRsjnysctA6pIFdhXogC3EdBv7M6xOVwnk8uhxzg+C57MfMtsQoQqfRrdvXFVqmxMwe16wukbNbP
FXX1S9P5EnzvkdQsHEK9tRlAzmw8M75zJJmScWTdt/RxYPiDShCQlPcq7kHjwbS/i6zN1n0NpCxm
ca4yjgsMxGOMQOITa8/96MDFFxNBSqgXnp+/B3nTnCs4Orxb2Vc/xCNuyPRpnKrs4ATuHXQhf1t7
NvUMvUmiBtx3uZsrlVOhAah9wAqHBiEOWip7G2Oro/kZy3y4n4voSuVUB1XUiwwiuQYpx0XkQ0Hk
sQz6uecqc9VilCrfxsajCIcCscpPyBxUMtlAZrPX8E7CTWQn1/NgogrQzjhZ4ssPbP6Iyn9WChAG
J30aqXPjk3os6FcG70gzqE9azfmzMapqI39rayh3afTJAI1nQkoxTNiQPAIzAqrrRxfoauX0DEZ2
Y+WcvNOS0mQcQk/moqWYC9kTsP3hMlfVC33wpBWSN6UlGIHU2CLLnIQ34ocx/V9Fzp2NN+1WNPLR
YhLrul9QU/jheNagKN22hd8DFeFp4Ff72UMnZz3Dam+VSI8gDiNq3HdSNofOAe2bQVZknNqmHama
YjondXvUsQWNXrL1Nth/rMIifrRHiKEUq90jFSJBsbdJR+lSr9DIlSqoX0XUNFL0yslZtijxylKe
WNVNDZYlDK/cnMARBRas7w66bRzgEBnYOc+escY8dlZ1fj0SI732SM/AZXqwhuhXw9RlN6gAdH95
Y8ZMtWEE4c71uEEy/ZExrl4DNbLowLgV5CeMEFQ7fDGElZuqxU8xhLBoAx+SB5SoNtbBfuoVdEwB
uJHaiU72C9KGKoequnQJIk+j92ZBrn/O8bxZtGlFHBcQqe+bSe2NgIdOVb6GwolOKS6uZOlFQOe6
xdj74Z4LYVG8mYwfoLG+0caCyfsgotVsablDdNYGpQGpvMdudRqwj66aunpCIQAAIS89C6GCObAn
d8PAzZiuAq13oW2KrfcURN0L3oXn1oCharMxqOhUophOfLiA36/tJjsU5NPrkOJ4ttu4/He6wUwh
Say7qXjudp0Z9uuhxyXRgj5Y1t1V28VPkm6DWIjkFLPDzsSm6XghB+sGy1JCEXl6tq4DAVBNGSQ5
y+I60diVOeviOVLzGY/ONkLj36cxrlDm6aS3bwsjbfeDtn4Jipm7qKG1robmKRLvs3RDxtPBl6hx
bkm3gq9beQ8QBUMGQ4dcV49t4v2qUj9hC0UqNS44AOAl/CjkBRHmAuYhea8x/Wk73cATwZmqp500
eCr5KBwLubRvygz64zAdKXB5QIZE0nCyb8kkBBHAsLdO/BbN9Bf1icUhLgmvUDkm9MwsvITY7jrZ
nRn5LrljCcO1q57tCiG3TNn8jpL9iM0h2YnnrwHlsqDAxfajnWMTsUUVPIFDcUFRAnrw/Mqhrkfj
wG0d9gslMJuWU8Yq6O0Cijw6nUXoi6uX53oUO/RkbuzB/87IbblC30f1VCH0mT9DalxbAYnsuqLt
tPq2lATc6RpXXbBkA8GdG24K82OMHyKXvdYQzC+a2pjGKR/BDrSbMGyKc2268HNt8Do99dpHSYzb
z1+yqL8fjRKUdxncM3a98bBzrGEepFtAG99VixA8jyVbUZ/SnUkuTUD5NvAgxBPkF1PYbweJBiAF
Ec5UEftJBjT5F5gpz60GekO2+JpFVpPTp/ao1+a2aqbDUMPwqinUPEQquO1N9xehluRShO2nHOef
NvQfHDne+LgTm/k5tTrNFkvfJQk3Bs6WU5ug56vWOpvGaazdK1B8H07LDt/lNuqD1x61iV0U596F
lqx7c6V5W5gnHicm7Wyh2QgmHfurYssdd/Dd7r3mAMqNwOEm9uEsz6Dz3KDe+l1301LMpOVjROPl
uqPmz6kRYkqMS5vB677zJs1YcNr7ZvRvm4iSua7u4Gc7e8g22APN8qGo5AFwumXaZINYKy0VoUkA
Cww9AG1mRSCQIiUCYHTXoyKMmfOL8tB1GcmSTKvNsm+Vd1Omo00r7um5aGb5QiXsx5zpW9bzS0TG
d0tPDcQ6rY9ZX1/AH8mnkMpbE40/sKZrINUvuZG6OzXg1oIyeGW5Z6f77seZ1RXUb75AWx2xJPqo
NGxNex/0Flg2Wz3qtHoHDk6cQdcXJUN2DOa676yaF+4OKB+Dy/BmhNq6ctS8N1pQPxBqZ+wnoEgy
DAicWZ9t0dy5+AcULVz1yBOeAGC01jzHoTbrjY2nlUIK1AdTOTfpREEkM5Z2J0z4onWeDTho670f
CgOwVnCpSwpaBKiJpKQfZKSwoWZo3SXdi9LezqcnD22YkhID0aTs9CYNSDaH4meoVEr6klGRNT1U
oX5L+8y5cnIm9TlTctvgZcx58IYN7jpPwkaysLtCFg946CbrTtpsGVyuZGOof2Rsoh47G4P6yG3h
ZnLTNZscKxTWJvOjqQ12dnW9tulRNiyca604u0NUrJhR+Xb9whBYrxxnYLFqu5uwpcNwKH6ZdnZQ
vrqvAXbLgEurz13g06AqTaLsWIu4wV3YdobkOjaHUzjT9uTfScutodYMM4LsO3sRY1+wXXJ9Ki4i
l9unj8fz4LWPjLLITsw2Y2LXu/db85LiceBUb8zbKLDfym0MrRQiv7WifngfwK2BneDRItqZp0xD
0Jb6CWJZuq8Q8FYBD3ffe3Qm8P/6Nsh6nodFhgOW3sgB58DU3QKiMFc4ZEK0V2jfyKg7BwEH4bWm
hdYIjkQ/WZgi+INR1B7S0IajRYEThCiTx0xGr5VBkyEz3OCsG3GL9ZwLamytXRgV7gSvk8amdLI6
ZjoJrq7lP55J5UMk22knptzHT1rC/gq5NaFs+f4GK2wPtDACJp9hDkCiNngPhg2r0i5ip7x2m5LB
VUvZXsfbYLTTNnezM/scpi52GTEVt5hN+QTUx8RWt50KfyhKDDYcxNR6As+ISzom5nBPXmshhwXU
0iTYZP3gk3fkS3WtOjD8jsBOMNQN2vY0OWpc4deBeVdwwqEpktQPsiQY5+FMqCjfMlJxsUvSSW3p
TRKyY9U17te+fXBtREVjBroeZ7fUWhEI0ZgKVZjQTMZ4OnfUWZdQY2O//eY9gCWYkhXp3Y5ICc/9
XnZfoDF2RmHf6pLdJENEeT10+mx54FQjXVD5VbwNMwdQWsEM6jh7wDMOwpUbJ59GOZTriHgxXIf7
qR9fLd+ieoSe5xBrCkmYrd/WPpz6B166O6fFzkh4iU9vsjd70uIcGckhsB6wOgyrLhyvGbFNK73r
nAgyjQ2K22bPKBQaXpcOkIPrezYhatXN3m3FuaBzaBYmoLUTYQIgXQGg41zmskPtT9xNzb6buV1p
JQ/UM5Py4ECJL3LMrpnbWw+WnFXMh8DVdI9hvlqF3pJ+m0oGdvQiF6VzCdGbLXOyb9zcuoFftU5Y
HzcK1jOmowpiNkCvSr+BaebF5Vhf6mIPauoH18VjljGN931YfP5kQsmjqJXzN6mCKkLObolg2p69
YyGn2NyyN0h7NqlN+c7EvAEXgWGMEk6gYAAzXHwlIosA54evbU2vQJE2H9VUftOGUa8pv3twJ6HJ
JhOYm9s+2Ftd9VgJEny17y6DEcatKb3bZjCdVRSqjegpSsmgGrmxfqBGtODRwam+Dqtsl7rBjUfN
Z2zIbWMyBeqT5slq4k/Xj8aN0JQklyVsocF9na3Gh7gG0SM2X0vHuStmI4VAZR+yLLgyUoIco+hT
BMpq77a1s5etCjfcijp+TlpcdjQ+/Dg8Vca6eNV5SGUkSmB568aXuc1fghj7Gt11LL44Bmr9TTL2
04jrXQKxp6aiMm3FLxPX1xqvH1V4bv2YxhQwjyHnlz9a0pg1mAaz7MwE+cKyVDPMU6wjDNEK1nNQ
YDL8GQaO5kPM+bsnbJSE0wc7D0RMySOh8nO8ZTkXdMc4jte9PWYpLH4P5STVYOBHZshBY1W3YhvU
FKZFQ/Uaudn7kq/Y2DBIOzgKa8kJesu6JbdIqxxV0jHnEDwzGoYHJcNiZw2od6bH6Rcs5GNYocQB
NT9mchBrsz/K+DPlsoECoTYEGHrS6tRDcgfiKYoUjnZywV0d/rLplMMmsJVElW7Gt4HCqalq3L3P
0wnzRQYjKQzwztKTRhWUvC7KO3whUID99M2CLoMLqKWmMqFx0/W8U1b04ZVn86gYEKZrr6WAxZp2
4HfvQeM4NQjpFnfdJpGfUopgLXDuGqNVHSWWN5i3Tbb3eFg36fCgKDVtWvPGyCcGL/5dim1nG7sG
XY2C7J7vZl/L85TAvaRphYF3EcgbK8NYNNRHW9QtKzrbfVJCOecRKJ0JhRQUwXDYZvDFT6YI2hyC
fU0F6jrywU1JD1qRJtvm1JeCDljerxcocxWe+0bgh4vGFbkpe6tQrPa9Up+mCC40hCAXBdyvVWg/
TV18hL7i0g3S3bdtf0cFc5SRUSqlFewxGP5inrvBwZscXQFbioL3ztXDbV1wHpHMhploUPxQKhIa
xvxj1qjkgrP+1iKhW0zdevC4I9NU3zU2zXydmWxCjtwb35i2rmRrFsv6MBjjLwf/H9QvLn3e38ZO
vF2M4SmU7KmLWtsnCT6FRQ8SVsfWaQ/QFyQRQzFOiVTm+tF8bnN4enE4BFzxOCfqBnipzvfBJGrm
hcy3RjoJ1wPnbowpquaoqna02CSHopYOKTJW7cqJLIZNzdYJEQEcu3Z2gW0XeNvS656J4koEAutC
O1rXVS/OwMxvQtiASUONlAKAjCwY8f80mLE5putp1jzsNKeqNmpee4ciG5rQ4XS26Y1M44O59LGU
wTug5eYqi4B1Zi5FbVGfX+LgmDZMUOG/5+dmDh7NDhfWxIEmy/If7YaItRbWFUc/GVF/qXNpbpow
/sEZm61SrAJpe5PQljXXQbnm2ndXvsYsAYAfTmJIefYYHQh8GduyG1+Vsn4C0+MR25XreAJ5rOI3
1GKPoiUa4Z1fbKhQiaiubLAb5aM6l11/MKbu2FjA0BrjIVVduPGa7DqnWgwT05Y+9T1BVeQ5630I
o0f4zy+RjF7DMvwunXeBKzUzhu/Exs00RRfhugQW6vhcgDzKLfO6ipKLHkKGiBh+8x4rm5m4zrWq
gxtEI5wzVEJ0ZT5t08xHWPAMohohg4d5tNjqkR7pi8pdwX/XS3k7W4W+iV/shQM2qQcMqC/EGiVX
RPeZDUynBh+SWpH0jxSyET83pjeGIU91aM9XlBR8ir12eAkV26BrMcWvok6/+Guxts+R2HUhl25D
7/TOsdwvi/uDKSOvpASZWRQUqIip88mPVS/FzOi676+yzh+u//iPGbnf+CSHnWWomgN1eShtucu5
GDFYJ+HZwO7VAkNaIxu56yIACXtrqhS0byaSLc0uCFvAhde20cD8Ald9yXLMYMBYHyw61Fvz1p+y
Ew/Axdc0H5uaW7JQ4ByFcRxVYewKJb6S2HtXhtVfO329yQzvSZtk2z0H7k0qaeup7nxMAGfLNF4b
DydpP4hi59lEv6iU+WCAnW2TgKPYFLxNRc2lQmVobCfdepyHN7IzQOEy56cxKxCCTo6CwK+kR86t
eZFB8BfVdSDLJxfr9cnVRwWL5mK32HANQ/HJ4t5Gn9vAFAHVS1J3PUr7KzMmquiSCNxTx+hQhUA5
rRoQ0W9/+be//ce/fY7/Hn1Xt1VOXqhs//Yf/Puzqqk6ixDb//zPvz1WBf/742v++Tn/5VMuyWdT
tdVP97/9rP13df1efLf/9ZOW3+af35mf/o/fbvPevf/pH9yLSTfd9d/NdP/domX98Vvwdyyf+X/6
wb98//FdHqf6+6+/feIR6ZbvRsKw/O0fHzp+/fU30w3+eKH+/jot3/8fH1z+gL/+dsFr//lZ/bev
+H5vu7/+Zpi/U2JjU6xms57bviPs3/4yfP/9Q/J3U6B5MyyUrDHC5ueUVdPFf/3Ndn8PiAk4vrAs
xxOB7f/2F0Z9y4cs8buUphMEWKsoWxOe/dv/+tv/9B7+53v6F7Tk2yopu5av9vgh9d/f6+WPcz3f
4nfguwjYxdKXvsfHP9/vkzLi083/wS+nwOV3nwrXLyk0xqf0nRG+BWyag9bsLTkHG51L2sH2Ew8S
7ayKSOvGoSGhVxmOa5PD5fWsajt4F6KT09GbgtA6MeU0ulPWA8p66iM7Gp/zoSfdh5+xtTgvWNpU
d4Od5tVXzlSU8hkf9/HJjamIWSeuLLFGBwC4qutM9EOGDwhh7uA5aU4pX1uNuxZg77gZ86Ebd74I
UBKD1Ev8PRpn6GwY9PjtzvDyISto3B6CD0VMURxmohZI8l1WtBgfgmG0UybOVebjhcBznYDfz+vC
FDf5pNoFLMZLN6yNKqXTXmF3fUZZ5Bnle1kPaSzwsV+PkesdCI0SYBmdDsMbD97qIZOpGx9kZNl3
RGuweXgFhxCMei5K4WA3A6YJLY3b1O1xLhGO6a6gzZePWHnS92yo8w/FK4ENoMB9DaUF3i0GBkG1
aEQdGLFLo3ryzQ7XEtGq9kKxNryDacy9aN9jn+cfhdTWGDzUdajKg01cIb+uXDa7gEHzJDr4Q0rL
H4WIGBx3KVMRKtoIRhA+ZQhqmQ+5weGeCl+68cxtoK2ERbNzW3O+pgVzdPFEDnly5AJxsBqPrZIn
JwyIDnTkHvW25WiSc2wxRwvJppsqOi+pJQODT5aZNCs2R/bGhuNMDii/nNxxLWSoDpYVZPNNavUw
/1OQj/V3m3co3mWNme8cQxZB02+zRdjxJso9RhU0HFNjF4toDI6dSXMYlY1zz2ZaNxgWkt64rRw7
ko8NGp/EQ9+P0QWsH/6CAp4R27iocfPiXjHoE69jJ+NojXMF+UuURlbdzZQrq3g6KU5ylR30S0y6
XNJGfl5aNL/Z2XQLRWy2DgqihbWzWfCdKy7LyWdi4ArhXcIhIqcsQ+j+hjnMLy5bbX3yBfzBFeZr
9UI9FjtUtvjbCWU75fIIkI1sJq5J3EL7r2orcm5oJVj2MU1T20cXDDkXR9kIgIsWEFkMHbnN0Rlt
ZW43fmlo7mIg8jMRa+UiTLvxwKQ1S2OPzkvPK2z3sYpEDyCMdKd5pyg6PPMsOrkh1jzS/VCGqDQ0
hxouWpDiHfCytM/XBBrr7IyaJaaNxkqZHYayMRURm9LA/TZNSYL5iwrcnYWXmPyZ1/SUoSDCI5sF
ieow384LxNAvrYViPYaVxraKMaNBsCCUShf0igcMpzbG6kUR8e6GaUGiKxhttEkqXLuGHMeMmZQv
E1IhDdjUpDL680eALZ1VZE8MSTVkvwRzOe6B2QzPDFIl9A7chz7FvIL1+IZu9QKogeXn062H1lmw
nGcR6fGyaLODaLWii9BuK0gC60qwaxnWpcREBi207uvsmOFNERuIUcreuQ2Q3T0k0Tg9NFgi5hvg
1qIiLtM788xB0/SNr6jEKbkPgjiXOFTLSPtsHR2XeZA9Gs5PXw9dvw2QlLpH2wEPtdJ2V2Z81Im8
8uz7k0hugIba6b3t1TXWOoUbHyGi5Fsu00RF9CCFFNabWwveskWTkG7HhTmoloCOyU6BgpDeLUeC
CoinLf0xde17O+F7IG7SeAGfZVWTTI+RE+E2DzBtcvrtoqFs8fx4NlAUNBYdg/Qg/V6TvELyIa7o
ghWF0Wyag6Wvqzqf40PH/MHZVGNsp3ccLpjM+Ra0GGLd/7Le/mNN+9c1zFzW0H9dwzh+eSaDF+pj
PH5P3Ct/XsPou3WG1oreU2olqNJpJvNcIJFGV65Z4MmYq7lV76EHEHBTDKy46B6IguCdb0OK7xr/
OE5mJj96P0Tx4RoAdnioyqi0vlrGQg371NnCrM8Sy/0aZVFIFMoyRpN54ShGn1dW8WhjFDRgwnFI
YTY1dsHhnIzkATtyGTrtm/FN2IUm8Fmg/gb62c3EXMX+Jp9K3ZGAb3y3H3B/eY51cqzMLqeNG4R9
8cuvuuwdB1T1gWqIMZm6pcWpX0F3aK4M2zQwU6RRO5KwR6AGa7JKhwZ3A0NkIzrixdTxCROLw3UJ
hITKnKifvUPJ8qfOrZXUPQ0CUWCa66bA9fRhJf5CIgI3kzLm7Umh9V+oVJp5qAQzHJ20Rsy79wY9
veUqRHjHpuOq7wpvjL736QMs7xKjN0gvuCNXSMiMoKur7wzCOEbgkNJnyhijYTA2iT1xiJiDoXkh
rRnmRBwsJ31qgSjZqBA923w/NtzlOl/GAC2W+pE4g5NkiIh0tspVHhuwEPwylOICmEdEj7KuzPo9
x9W4EC+kVW/nEq823UydaW67wB0ykxngbInHAZVoPKbVFMW3M9Uo1VUdpzx+a3KgxvOAmWNmKuzN
yV6XQV8pph5dTtIo8ScHuX3o0ib6mHzL918DaKpfBomZfvv/ZNf9/9N+2rP+5f7+7/vp975Juvcy
ef/Tlnr5on9sqZ3fudM9KUSAgcEU0uFD/7mlFp7nmuxjbddDj2A3+48ttSV/x84DzEUIgXvXdMx/
bqlN53cGTrhdHc/H6bZ86P9iS738+D89jWwz8DzqI4UMZIC5Sfz5aRQ5JHBkLF67ZrTXFbto9B4H
/kJBl6SMr7us1zelMp2VY4TNe2xGX1FqYk0U5KX/J2XnteQ4smXZL4IZtHgNkkEdWmW+wFIVtNb4
+l7Ho7qjpuz22MxDwgCQSRUk3P2cvdcm/yDF3ac54V0RxAGr45XhkuQNJg/P5ohi2am9u3h1Mxaz
oYZXj2uZ3R6rSX9LiAk7+YFHzWMIz+TurFeY4lj8HbM+NcOpitEL1ZO2bP2JCbLlBj45QaSroZH5
4QZ0uEPnnpo27JUp67b/+CP+h4u0bZmsWf7Pz8W1dcMwfEsPXMQ28gf450qjwimweEV855b1w2x6
v01ruc3w3h0dXCGETBKMQXENDQ+B6pabgcvCROL44/1gEY44p5wODfPsiOVk7XNrW1FJiurumkKf
uSv98dVtApdBzvhFuswxq/351JNN6/nTbxBHgE3T9wZZ/MZvifph7LvVnZKUorB7dEPNfogLPgLq
5PFmpjhxdUtMpE1lUjGr44F2pY7pJnUQVXnYFNsZt0lJL5nO1v0KOxpZNuMsTh2m2UIvJ9vPc+3b
QisPves31xWNUpyu+RnuMJWlgklLaizQTaiv3q718H2wvHdPrELVnPwMJ8xDfohjAcVYOSXZNh6z
HxiQ32YxHIVwSIX4FdXXxe1ZWBn2jnBc0vbwKnl4lnQxL3ViY/Lm3yuupgJ3k7kGj6Nfoom3W8jK
g6hn0nrDzfnRjY1bLs1YEPFLGfimPDFQ5TipTLFURSaiy96aDobYrTzpupnTdOeQPXlDctR8JA8A
j0B3QvtPujxtM+wAMT1NPxo2pti6JpTDkO8oNi+j+Rf5gKgHlxjliA+3H5vIbTfwudR+WOyzJQg2
GUHPTBzxZeZi2cA4aovJzMRtZlbh1a9XZLY68WYgaw6D2V1X6mPoWpDj1yY2AzukupdCWl78gOke
fZdqWn9mKYzSNTlFAea3Smxwlb5Id9o5DFSRxSjXIkQpcM5ZYqHj1xBvNBvQDF+Cpw4nW3Tvi+mO
UXO6mec70wNF5Tf4fKKR95uLWQ8c0aDPlOn0gG52sv5sJ/+JGdbBzUkBalyS/2Yx/wXjvm3S4nad
GWh7Gz4RhvfFZnKSWNONPlfQ+EvLoHJlvpqU+baJTnE1cKzvAzmbB/gaDFiof7EkDjNxXMBKkAw5
k38qIgpNlR3e+WPU4ur0NgXuxhSXYyF2R12Mj6NYIEcxQ65ii7TFIJmLVdIV06Qp9klHjJQsKqii
ibnSEJulKYbLmlJcIhZMrBU3hGoUSPWwZ474NAP8mlZ2V4l9cxEj54Cj0xBrZ4fHMxWzJ66I8jKI
AVTHCTqIJTQSc2ghNtFGDKMeztFALKSGmEm5SO0prgzbSIymvlhOtQTzaYcLtcKNSiGlfCjxp7Zi
VM3EshqIeTXN7rwGM+uKq3USe2vBWmsX43iNGkM7DnhgdTHDdrhiW3HH4pI1xS6LPjXfd2KhHTzM
JZHYalMx2CJ6Y3mL5bYX8+1YaU8jbtxBbLkV/txAjLrO0L+YYt0Nh4coputLXwXZBWo5S2y+sBJx
NjbeG7X40wRY6jZL/HJLwLfGtUBDP4NAXrN8En4R01S0dPlSx8Sz4y+u8Bl3PvBko2VkYa5BZgXZ
vwn1DJ6eBEwC67k0+sdxDqdzjoe5ETPziEWJQiSRNAtLa7OIXkk3v2cxSvpM5Jw6MUVLjPNSMIXt
s+mpKXSLcAlikfEz6n2OGzcoWvqwXbAFjXcqhI+FdqbTqTWz3I8uaH1QkBOeXcQzquoOnSD+bRIZ
tw5+bqxXVFXE4o3ygAxXF6WNvl/wgM+dax07JPEtns7aAqK2kOGWMzWF2YuFnCUE6jVc5YXYyyt8
5gGzPkOM55FY0JPYEIvXd8LUkr2OSx09h7+NamPX2KgRXIpa21xM7Vwu6alQf25/pQXabG9J8TZe
24R6QTP5BCL1+ryPGv+dtZJ2YIB/1Lx5n2rtD6qqxjbgNEgijPZT9lHbDWqpXKcVgBc/EVN+hPZq
14e/yajqNxa+/UkM/DDTSUVpoD98rwJ8V+gas80spv9c7P8rHIBAgACtoAEsGAEk+N0vMAPgyOu3
pWAEQKoKVKASvMAkoIFGkAOjwAfQrYLhAEfgCJiggVBgCaogEWiBD70g7ByufDANymYlC7leNoRv
tsdhBXpgzvcYRenuADzb1PNAQKueVrvZb7XzgGyfevjJWcyFZhBAhR5PAOQEIAsztAWNIv0RGd9e
T+v5MJtTC9ASiXmY0dGhHj7v/Bq/ks0acSqd5SATcscm1KiadY+wTn1Tcd1C1ggCQmAQ9OX3qeAh
nLV8WZuXyWuCG9+b/jJXRDAp0nk0G1xIhbRC7/m0CnHCcGYIFHQH0gOuh33XWO7RSr4v/CRQMVMx
t43oO7Sy+BzObnymxY7tZg5fTHgXTHYIRi1y84SvetoXgsWgXPPTFFqG2oQe8AywALtVcBqknaw7
Wg20ugS2AQj2JuXH1+l3icA4MqgcleA5CIOsUPyb9L9t8gy70czOZlv/KazW/zEyQYEgH3/Egp7T
aPOOzvRXhNg4b50aogIWvk5QIRPMkFjgIdT3EYA618KLb4ou8nYey/3NwsXlzqzgLlVNBkJdC7QN
av+MLE2MzabgSkZkC4MATHxBmfBrKU+94pvQqwY7APOko9ZMn8WDg2Lq3reWOM5NBSMll8GHgMpO
uCmW7AGeeqdk6+/UqWqOzGPSnheBr1CnuDbQWALFZekE0bJSy+Ujn1N/2bU99sZEnlFtcLBUpwYl
jS7Ql1XxX9QNs9zgJ4dBIDHqQIcbk9vRn0lAMh5EmUbQMpZAZjLBzXBVgKM2We+1kGjguoBGkAdR
e6gdPkoh19jWfnUeAyq1sPqFbAPihtUkKSAQInOvQeqU9TOyX7A4iWw+X4jwcipvfit95z0Tkk6n
T494P7CsJGnPInp1rsNhysZKIhwrPBUQeQaSARDTvs3C6iE7jg9cNlMxvOZC9KH6793YsINdof0w
BpBOIht0868RXaHbwDTWY1O+SYHopDZhsGC6Eg1qLFAhoQt5whlqFHLIEvpQCpniJkGeXQuYyGvR
TVArlTPgigVfhDn1qj4UQ7GNJsEc5QI8wqb/8fWn+foE1TlToElUuyhcKJISBhP5dCPFWJoEt+QK
eGlUDKYINopAmRqKQyKyZqq4oCYD3KQ+zl5gTqZgnVxFeFKftinYJ5b3uPPlc88FCtVZ1XnpMyYc
6t0nGUiNnJiFRRhK6pRhwlUKYE3FAp1qc/8PeWtvWODXW3Rj3skXRFUpsCpPcavUX6AQmFUlWCsk
uMeAr5IF7ioS+pXa5ALDUnsmfCwWia9B0D6aAs4yBKFljsC0Iut7KHCtwsL25cHb6oS+1ciGlMsC
nRGzG3WEzeVUKGZXpbZkFfHqSLTBBnUT8u3jZwTuyxPwF/O7S10V4am1jeCG36y2Ia9lPqlN2AIP
4wfOeO486nsNElmOCSbmOm7V1baoF/z90HBOg4DJ1N4st3YGrvwiXECwzFl/JsPyW9oz91vSaTi5
hQOAgtQuQtJAn6mrgfqLf/5wuC4QABdumOBeaxkyDNLlvQGAc8MfRz15+WuscL1q9fJhTsurreVY
W5y02Ld+PTHcRkifGZzRU/jW3RKRo3NTWg4qWcRx8YS8KqQwWMiNaoPK0brzjHDfGEiAMZPuy74E
N1njmRCYnNpk8fr3Xp1gmoG6pE7D7Jy2s7W0WwYyuDwUfHduRIlWHQZrcEd+QXayhYMXCxsvz7Pv
mj44tIBc1lDqhiA17auTX77upe5qkA14R6GcyGrxK37dSugYYjAB73WC4NMExhcZMP1K3C65gPpI
zauewJ09qtON4PzQFuqf9wL88xYI9M8W/F8LB1DdC8MoAmqBBFaCC7TgBtb4EYEItj2gYQyW9cUT
ROHXoToHw/LvW5kx/bYEU6juoe6r7vH1H77O6VAPaQYZtx4cxFCAiLGgEZkTbuugP1pMgg6u4BNd
OIqBABU10GcCWMTm+puIrCOE1UsKgTFVLEb1RIxX0EoE1ZgJtHEq3sYe+3zegnMsNTz0VubTTVxu
ckE+4kicBQGZFNEPYnQfGjTWlw6zVmEuT4tgIzUBSPaQJCuIkpagJanSH1eBTTZQJ9OkRUQO/1wD
R+kImJJYd+NGF1ilLdjKSviVArIMBWlJgkb+jw1gkTfEVUShw8KsBYpZQsc0oGSSyNRhPQWcCVAW
hiaBhhFLHsCa0oqBs+m4Wr1Ht3g/olTuWafcFsVDI2jODkanNTNm9yPUTuidCxRPU/E8G0F7enRX
WeT96YvitoD9OQgEtEZ4LVBQf7TH3QjuW3ChzFq2aP9x+s/MUxaBivaCFw3hjE4r6/4Y8mhkzy3e
2RtTkKSGwEkTKKUhtNJcsKWlAEyLApSphd25nX9TcECVILBTEq93teBPLTioiHaHSysbPvr4hFVv
1wk21ROAagxJtRakauoDV+WS9DLTD9ghgAZ/J1/PdQLGmgpTPNK6bSyg1obZJSsFqvydYFxrOr4J
XFeicj8KAb32gnztYL96MYhuTIQ3zHW8DXliBEC3yWPsgYxdBR7LC+63lSBm1aYWyCyNQ3VgWaSL
CYYWYtmTJWBaXxC1hsBqG8HWrgKwbdeZbGGTLC1cv5lAbjvB3a4Cvg0FgVt4G15lcjYZOSjng77F
EJsSorKpAnPbKZCu/MZ0gevqxa/S0H7pAt1toe/qguE14PH6AuYlk5RSCqxeawHai7qVQhGt1EmA
vok8dSqQ30beji8Bri4AYOZvD+OsPcs/gmFBBMMKngagwbQCELcKm3iEKDwiL1EHrXyuK9Rhe74u
AiEuBEes4XcAhyeiMRyPm3burx704lIwxp4AjV1BG6cCOf58FLjHpgCQPUEhSx4eEWlItD3+5LMA
k7Xg+yIAZV1QypNAlUvBK68CWjZko4seWSDMjlyVMgEz54JozmE1TzCbKSu1xJCCcU4E6ExX5K8R
2SkVvwRu0IipDPqzExEOJDjoGn9AI4BoS1DRtF3ME96pTZMQ30eZdBWstC+AaeaSFF0k3h5baNcC
oSa0u7rRp+UnfaHbdYDK60KsjhDN7XUY1tJ+FKQ1Ap3o1AjlGtq1r6jXyUcABdsRHHYqYOxKENkE
g72sFsWXgUYjraocgRpP4EPWXlEBjILanmWD9hHYvpm8Za7zCDGeqweE7tQ2jT1K4CdL4N2WYLw7
eN7wPvUDcWLM8YEcy4JCg/1tRu49852dUcS/O4GDR9r6M3wz8ZqNkMMDQYjPAhNHMYjZXwNQ4M4H
owE4Xg3+Ny207jsbFHloizMcOnk91+6eMMXgwloqAKILxFztRT5gc00Q5+rQEex5VOY/fDjohmSK
fG10waX7Ak5X51aZKQtU/eselDfOEPqzYyMQ9ijx3+0WLDuzARKSv9szuHYUFaK2M24Kq38vKuS8
TJIw8rfhbmws6iACfk8hwK8KBQ8hpRA4/Cw0wxBX6Y27gI73rJ+FoORnmPI9bHlTIPMmtPnVADs/
1CA4M0j0miDpa4HTBxZ91B5efSzgeptPbhSUPTDIZlML3t6Bcx8K8J5ZJxYggeCb0PBHweKXipAf
ucDyMTBZUET4IIyVlBXYEtjTeehZgEbpqD27cPdtAfCnSEovjg+UP4POD/T93AquP+KaNAnA3xKU
P5cFRyfsSRD/M6z/LgH633aIvUZzpNmI0TpT2QChxAQYEhhg2tAS+McjESbQocLYwFDIDxZJAxAz
UgkeUCN74RNGQHN+a0o8AXLgAS15dY4lugAw3ptHlsEM2vDkSrxBK0EHgUQe1GQfYJhD7NwRh2BN
BCPYEpFQ2IQldBKboK7OHg1H2o3J74JshUJCFsKcuAWa4xbKGgb8hSu7TiaDbRPO0ElMgy6BDanj
gZONjpNEOdgS6pCT7lCQ8mCYwQ2uNJtpKwEQmH/AUkgoxCjxELkERfQzkRG8tksrIRL0ev9EDOcG
6RKdxEyM1GJ3jURPBNH33qVcPq8gEUPQOQUpFXFMfEUC1JhwVKSPQNXZEEABJEEiLhyyLgqgJo2E
XwQLMRhq8DKYy9EiBa9DVkYuoRm8MC5bEqRBQO2PkmQNWyI2JgnbMOXvUQ75cyFBHIFEctgSzpGS
0lFIXIcjwR2mQ4RHZBPm0YnpCdbiTMqHDQIAOTnBH6tEgFgSBkJMWXLVOnhGmkSFUGSCryjxIa4E
iVQkivQSLdJJyIghkyqT3JHBFRmjRJG4ZJIg1dSwbBfNNqWqh2WL6BL1/meJM6EjCpaUhJNFfFeJ
ZJ4MzFNqjxgUsryeWLkBYWX46Zzprs6Gv2IL9ZAuISqNvy6XUYJVRkxlKL+8l0RCVwzSVyaJYSkH
b484AWFW4l41iWqpJbRlIr1llhgXpOvxrifZhe8DsHBqmrTEiH0JJQDGJwmG1clDhssa1yghMQGL
jVxiY3oJkGGZVNAHDt/9lcnLSPXUDrKnRGJnQgmg8fuXOgY9WUPBWhfnkklUTZRTvbLD3yiPgf2R
ZpOTatMlxNskqBKQqf4eJPgmkAgcRwacIdU/Yg8/dtdmj/EAhyOU6JyWDJ1cwnSoY2wiklfRaRK0
Exd4wRkaHfe7yS+DaonJlYF0MbvZa3w1KFmb0+5YkN9jSpBPE45nQNt44STk59ZGOMv8SMJ/Ji0A
zW4hFsZo2wbZN0+CgiaJDLKwB24p+Ww9nTihlFLalkYdPtjG3cYetqGQ9CEUCO6p6ikqOBJNlPv1
bp6ne4w5Ld48d9dLjFFNL3Xr+mdLAo5c+RjRJjAAWT8Rt/wILOn6ofPZjOQj6RKUZKREJvUSnsS3
61dJmhKJTs6uIV+JjjjlzxiiA8lLDaUZftnrxSSTaeVvtJLRRJWEr6cvuU0zICB0CAx6ZDpNdBgA
DuO2rIl7wgpFRColnW20rr9si1CoCmvi7UJOlPrWLhPRUQitMGtLnFSvkqUGdLiBhE3FMt9UudyD
pFCpQ0/iqWrmMzfq3GgwEKekWCUacVY1M6rbVSKuDBV2JbFXOfx0icFSl3gap4AGMWAxQZbLvoyJ
n/P/f+yqm2bStjKd2C31/0qwP8PN59goQ8UQSP8kkNguUqXgD8qjdRLqFaXEe3kER53DlJ+BRH+l
KgWs7edgH0o02Fc55quW9a9zX2t1dZevW/9VwPlf76du+Fr2fz3Av859Pbx6ZHW///9z/6/P9vXw
X8/2n87931+B+h//6wcxS8BdYZYrfbp2T1sIIi2Xup3W6m9DS02xlIi8rKCnmaW47LXmNAntvZUa
S2GY3+aJjG+SO9Nl/O3UFiEYznLVKD0+Iyd60Op4/RYVrrnrqbEc+tUMX0ss6PW61ap6Jmk7Ginw
t8Vt3Dj6GVGus7HC8Jqh2HuauoxwwpppqkfQYmq43jc3n4PN6BjWOXVos1FHPMZgYeiTYBeL1wWb
NPmHO69ejduFrM5Y/hNVsk1iteV7WhnlaTA1lJUSgajp/hvKIfCWCwgUS8eqos4XywTgwssI8YJP
FQQFS44WGSczrhsbofK3KOnwaeoda27tCePg+6T57VMAUIBSg/eW2TXjXDsCUQpd/8PViJpwYKVf
fD0z3kKMjTpW2jzrmo/BkuRoBabEnW9qvfaBzm9jVFHxZppzx2ivEX0k5xfe7KZIjPTSE7P95lPP
JqRV+/CnkWuxS9BXwi/qhkzI5ZtW+a9zmpVPQZNPd5M4k3GJtE9LEz2taRDvFg+rzGDP3cbXsuCb
P4LDcz3zfU7g+uLxSXaa3m+bwLFfGIoD+XJgP9FzZuZG/lTi/pN39hXArg5XLdu12fK4rP496Hd9
T1TosXfS5a5bvGdnmHcA+xcGkISpvJXhKDZzWJQGVpgxT9HSusk2HibtNXO7p8hpk6ehWtoHs/F/
ZZZjfixpp+3awg/34MyoWU/NiZ6Z9Tz1oXuHZqG5qSs4MD30BTDJf4aeD6x27fiUBEt5QKeY3pIF
QAOPPltBiKxW4p2O+zPMAJSVBb3fVEtcBr8x+VaSvkLdTscOZ3oP9KwOnmMmH/iKGKRKOihMMfa8
xO+zj2TRGtPiw7LzH7Hn1g8tqZrPfuAcm4E0SzeDK1SjDwCzR7c38SbnEK6DeazD3GdlWFPsgPqU
JqzurLLatGViXWAfINCQkNx08syNFxfTucI4+u55j+qzNmmFHvO107de2vsfo8Teg4RY7sbc0Z9H
3tXiZISN91lHB8tl7kOpf4fakWgm6u6Iyk4+Adj4T+kKz0TI3i3jlB9lZMLk7f6hQb5PmVmeplrz
Pgp0NpP9ofWpc9JtynDq7OInHsCdMcIQislV11frLQ2+OXgxPoy46MhQJO9aHa5ul29xyM97K2kP
vkc1zydHtm5a/8UH9nvvEMeFgoTzk0+gKl8Yopq1gBF94Lc5F+PPuamShzYO8CC10YGJdfqxloV5
nHs64KKbOIIWmLZOSXq7S+1qF0G1QbVQuu9Ngr8616tXKwdEaqTubyIix3dWVEMxkZpa1fTYKK+9
6wJeS7PKuKjDbHpZULu+mTbr6px11DaIGEqZThEbhyLx0iZOdXBbKFD8vNN3ovF65tJ2duwGa3yg
xP8MqBbF4RTjBIic5L0f/9ieN98sWZJeAhId7rXU+ks9WV1jzUykud+tXBQAlNvv1CC4Oo+2OKBm
+z1L30Axdm/9PBXnJJ2Pg8PkM0XN997FhNIi7yasLa1pAJWzQ52ltS7wu633qPrh4wZtk7F48ZM5
v29t/y9oSAZR4ImzNxzsWOoQsWKKsdn6kRg0UQOn0d9JK6R0MmM3nvroUoaNde9V+i+/aP13lDTr
XveIiiZcYw9U3XuPfBobSTlFV5cr9jsBxk4RFu9rlYdXTBcdnLaIVVUW+2comNgoM5Jq1QeQmtib
cP6Vd22rs+Afj0s10+fybI1k+mGF7ckvLTS0QxNULO8Wqzu1U5rero35VsWzdbI8ikpaUVmnMYYU
q2Eb39Y26dcIKgLSouoZbQKgGN2TVIS1DLKbWfQJfVaFezMscf0ykcbj4VED+9xXt6v7q73/dLjI
o/3rLrgeeIiv//L1/9S9/3EzphF77xrlPmykIQ4h+qT2eipyXMrYjP+zF8ZFrG/UyaiZgPfYGcDs
Sh8fNHkb8NDLUxQ1PDPr1Wsw0tpVkQ8q7eEr90GdCwD8bSqTwYiA7+rUUs85oa7wYA10+Y1KQAFm
xUBPMeFg6d5NpBNXgBCVF6g2FH/+3ktg7bcWJMVEbnQ73odKYPFmFvKVQcVuSgbi8oIc+wmT1JtF
DnN6lKdY0ni/DpEZF6cJzbk73pq+91hjMSVIfqYFPEDF8OPCwySM58CPEBfTI05obazwHKuGc3Mw
7AM4S2gdi5s+6uoduvzmZK8tI08X/VTP+PW0X4fq5bEah5cYHtXrb+2a1+X1TU4SELttA9CNJU6x
DdO4wYJG9+tro851I6zGfp0fUOpAaUmLoz/69tHpZjwR6oVMpk/WwpAcvt7wsBBuXSVCn5Kmmmw8
CVbD8jts4qhdsUlKhzMYAYu0GMFxH1QnV/qdai+XPqFOOYiLP7X0RTXCxviajAGSENE4qM1SuHQW
UyRLLHP1Zmsnkb8xG50gjsnHZowh2DoMXboJirk4LY5TnNTe10ZLwuLE2PtGrIa3U980Ai+Kkxcx
wwNQVIPEY7V/Qzo70J6WX+rYJdJ+ZtP/z14VeNoRVHDIyAGWRZ4sHgaftOkh5kLWr+FWPbSrfptf
zzIYtDitKPuhvsRqU66BRu0M+/FnoomPjr6GTH+s5ZusvtOBo5s3VT0ClPEGnOXqS61N4a9wHR9q
vCZ0DhcantT8/95ocVUd2yJlcSZtwZrgI2cN+889D1MObqX4UsWefvSdPLRsGtguy8tE++26Y6nv
aLMiDSib2cAE25vpsaPMS3u6/3wcnzni5546R90fBaA6+a/7+PLUM4lNNwRzg+6w8vGkNssw/L2n
Dv1OLJSAfjZVSoPc6GgKVyZBQ5976hzwhb0OVNH3ss7YfV5miBA5BulfVp43dG0Lzz3RdXYRj0hU
WmceViCZ7XxrFxUFN93sT3WeHFYRdWFbYea4tO9lAm3dCZL6xLwjuF2C4mFx5/XytWmE3qJrZFTA
6sN6AGP9GHTVznCy6DybZnS21u6xwg2BUrCjm1AYyFqIVdrCQTChb6hNXZugGnklH/NU+bdlobnn
DpHMeXVn73NPHaJs03e+vDqraqm7aOnZkHskueedI9moPXWjlcACxWS473Qc5AZBi1TKjBttjHZF
JKXVx8r6Y0CY3perbj0yp35I+uj31E+QLXQn305BClmfrul2LWIwcFgRLk6ihwcIxHThgC0hKgsW
XsrvebSMC50V/5iMg7MHYqQ9AMX0+aVs7I457FxDt7MJoyq16Gdk6O52WtrpzFKsfVwdk/K+MdGU
RP56SDtUuNWYZNepAbplFTZ8VtxJU9Me4EYV0Fjm9tkGjVnqBoFZRj4iUTOJ6aIUdZ+IrS3yYLqq
Q7VZnOFu7TNShsVT1yLdP4TlON6rjVFp6x0SUlTUDKGrzVgDOIk8d3BoMXXPjR4vEGACk4oEsxtQ
sobXbLEEvA5LPB38sLy3KOkfXIPUYhAGC7CBZa53ManPF63+701jFznh0d0vRNgUUOW8jrPpZAIM
+7or5ZhpE0VFhpSq6S6aVFzVXtdFwx50wLsKWbS7+RlJ8rR3WOIhOmTj26V3tmbmMV5L3XhZM+jL
hkHPtdVdaJX9MG/ssgFstHTF5fMkVAHnjFnclJqlChum5itYJweWCjwiTZIGk4aOYuHdg+UmWzpI
NkbbfQtyFG/UWU6mFFW8zvTPNlitm1rSigfc3foaw83FDSRAnCQf+ZmFWk7IjGHEl7bq4kvSG7+7
nvg4VMMHFbU66hTrYgPGvWsgbgKD8b3Kmm9OO1iXz02e0OSg24FiG4hbUmi4yhaoQSqWXEbdCx73
x5mpuY6t68Tya/7cDOWtY3jpyR2orYEPBEMhw8u4+rcUQWHamUIVGQbtZNgTnkXXJ20tHT43ep9E
RBFKuoA/exFKy/4bOjo+XwroJ7rHzNNkz6/Miz7aRFOLwsRubaS+VKUAPXDp1fT/zlxTh2oz4dTe
lBY4aDXZ0Jrun9MOdZjC7d0FmfPrMwxOTTk+d722bPdrlqEgYewOBjtcN2pYpxOLmih+AH399yAe
ZQznavxWe2oT2yZYuXY9MBKjYMVT8a11uMQSefKiHsaWKc5s9A/e4My3cTYkBmEzPFCBp//G5pdC
sZbgJtaFzBPUqD6u7cYY1+JoIbHdUtBELlELuWR2aEXnaF4NyAkbNJa0tzNwsUY7nwrXwBPkVt9J
PepJVe/+LEEyn1K5Te2V/UT7BnIHMmgGVBAJ/GrUbocD4uDgRl6tGc+AGr6rySBkIZChl+gvPwrJ
m5ApoxrIA5lBqj11biqHA2qxaZ/bKdRUNb9U80aaM9/jfFiR+iKFQ3DGgih0hgjBXDpDtsSzvNVT
PJIICBiI1bzSROS/6YeYwscK+goqjYtsSjZq/AALN++cfv1h4otCgcnGkE9E3Uh2UEaIUyVSi3ze
Z1Z8VJmDo+h7oIki/1GzHmYw7jFxD2q+o8KqcP11J7WnzqlDA5hWrdXTwQzduD3gMHuC3tnflm3f
0+Q3TZ1mO7uWZzQ3I5RY2hzI3mMZAeV8bjGUqz11rikgZXvMn/mqcoPadBKX2KjMRDmnhT4F6gX9
VtPT5dvZM7jrgQhvFEnrbRk19/+amINTMLMku+SG+VQGOmHsQ1w/GLV+t9BNoQoAZqdidRdF6Xjn
rtbHFMzG2RzB/06oeTrNfxpoum/soYPLZGoBM/wS2mdogvnIteWlhroWWlb4zTApGqdcefDdMVPx
Z1plUY/zro7zq9oYQUG8fUMQrF/OuyRqrIe6bin8seSIRTRXiMZQ7ekBT2d4sMtWo7Pvpgbtlt+h
A8E5k9J4mA6rZX94nsVv1krGg98U8RVl9fsSePmhG9bqkuohZerGevdRawxrALp0uoRpU91OWeuf
MoSlN5ZNIBnwq4l++XLQEG0zj4UbGJGgceO3TJ19YyoRxf5VutNhTKg+o6eOH8wUPS/KleCUMVje
TMT76b72UbB4P/hpU+wNcuCJUeyT+3Hqs6fKzl6BtDXfEISZuzFf4GuGIRi3zG+2yFF94oSzvzem
VXwH+LqLaLvdwPGnCKmvl9EYlseMUaZDWP0+hAMXsJK2VlCaL23htB+tkNgrN2g3M4DUjd5plC+H
KVz2yTyNz3MX/FhwyV7UEZEd4b4v6LX5GH/dbPU+zA5AaW549slqcu9jw5dxeoST6W51rSJTL+HS
Vxv6wZwe/M5DHpwv73kUam9lPcx01UNSm+UQMwI2+sB74ouWvqQFSb7WpL3ZYNQCTcNc79vmvjH7
cp8My/zYBzSCxr4G0udFm4pr54YYBP9alJils1j7qcXO90gv+ue8AceRZt746jhxsWPi413zwSXM
WH9iulnff1q7Cp1GfeXW85XHeVzxHLGUA14/rkG9meHOITwyDmkepud8KbLLUvZ3fZw85TLXznIE
34Gtz7czsRD3Xk6jdqqT5Xuqm/TXl/Uty2hhOdPcvOUBmb6xQb7sEjZvEfge4sqHF4yqR2JLhmtZ
r9FtFXOtqrTefDDsxHwwCSC4LIt+rbSX1rCpWLs5dHtjJiYwy3CG1A7ZgvkLQyLhlWixmB0Jn8am
8le7pXluoBxKHNhwmw34o93yrZmX/HaFKP3Ga4WTbzwskw9Pp9WuahOuiHLTmb5ZCI54KczsfnKC
lTmyD4U1H3Bn+Dnac67CT2MUP6HCDrfrDIgQz419Z7vgwygegX0aFxy3wfwRlR79zbrot2E9BqxZ
xvaRZiKLIPOa0FsruvEpG1fezepUd7hppuOc2waEvNgaDvj1vKvPkua6vFR59RK5bfO8NkZ2O/td
cYZeVdAdRZFe1NVtZaT5z8A8kZ5U/GIJjsy60Mu7bvJdgifAs/VmP71gP3/2AapWnk1ROpij18hw
XsZAX+7UEUMoyiW7Q/oqN/ZFmWy7QVIn++KZgnuNjq0nit6wKewv+4FwaBzdi0FkhYN3xbpLTbN6
+vx6rbiXdlGrQW1rfOc89WvP7P5xBN+8qXFhXOflIaNUeM3tIPrcBGv0x83sgGzsHxgkoPdDOT6G
8FqfW/CBR6gfe4jZoJhxb/80uuh9csun0Or1V3txn/0kbZ99t9PONnUwslwijBhI6dtlKreWPiwb
eMnAx/KAEQWnMeGQ4/JWhrywcfGR3U/znQfcg+SMyP+YvMTYrm2poUtnVuvyV7cGXdvqWb3XMy14
VsCruJ9fzY6WiIOxg5nyKz7t+XUcd743FC96el8Xo3nk/umlnDCuDeWS3EOKKEkvi/dJ7muPapOu
LHAoyA2L8+AsxvSKW3/bD9305EJNfjXKElDJNDyq2wiKuHTDNJy1cjmPeQ2jcwnje3N26Yx4Fe1h
OYyc9e8bCi22KV7oV3WeSjB+jwHD2Qgx8qo2rRdpIuSSX0srBW0DtxKT+TClaR2UbvE0t6/oOfpn
Wzb9yngTeysWq8nrnqt+dpA2jB/qiDKeuVtmJJyxPazOJnCH8JSGLhQ0mIzZEfrMZrAtznULrpts
vnoLUOmtLc1vsKTrZXZX/obBwYsyEg+tdWYFIbtV0U9ntad77ng2JvMvq0TFE4deDqGpqBHF4RI/
dgJAliP6GPVZ7cXOnGwBICzgtwZEEIvfLVeTael1bq23PI37A+up5RpV8+++t6rjglLjwSVtYlv1
DZcaOVyLZHmIxwpDfJi8q1O54ZbhDd6ng5sW2oXSK4fqv80jRBV1H9Md561RmdFtrlsty4Mkxi3U
98+mHkR3OS5XsJT9szplix/SQyx5VucMfoLkrQBOULeqc6hF/4u988puXMm2bYtQA4iA/aX3MpRJ
6QdDUqbgbcC3/k0w69Uxt25VB+4PBwlSEkUCYfZeay7WUn53P41hcyUxBkV+Ti7Y7cmOMtY9rvX1
7ckuCl6CkCVMZIZoxNiiZ5Z71k3PuaoYOJsCYL2ZAmnuvTaePS6QYmVFyer2kqIW7rWhgz65Xf9w
O1R6lmDC84udF1buVaRoVhUskRwst2vH3pnOQ4XGIEcuqcUoAMGcrkwj7ffYBzsa8LgvyFha6F00
Lj1CIjdDqmX3Aw6mTRjVWOoGjGm5cJw9DX3xrGskVRlzUp7eVzj7bPfixL17Yc/PlrrIurXIsB3C
Kz4WPmR0+FPhxS9XIWjIYqAq2jXTGsZmu8M3Idl/5QP5BKUcfzp+AZyUlUa5OETfHXF6lWQe+5Ea
BrXOuEpXhspfYkc+ENX4ozGgmOYdEvgGS02b/opZpC+taXr0UketJgsCBhJuiCWsBTXcLclh6q0X
sglikKUIDPsa6eLIZ1mE05Mt0kvno1z1M7REUkMw5ejgwgPTNo7BYxYTQAEyeRkZlVi1B3IBXvqq
MpcpSsAp9SBYmz+tjGASkoMXettG14QAYDXho8g5Oafc+bImGNfEpAHmc4cvcwi8HaoUtRrTYuv2
VncHjpoZu8EoCrTj0UdDiFTsOPZGSynQhuBWDj9dFp2zypLQIHNG7LO2IZ4lbbEhJhs3AoiizT48
jf06o257NHwAxXld1CvXxY2XlZcO1SC60Yysy57ootL9aeTOBBhWlkuvmx4SgZ9ZTdl6kNCmY5uU
AL19lTnFEVBopJ1BerXDvab8CAoQsJ5g6s/01r5GqLW5pzm7QLO3lptek9HytlFt3REHQxF72lHF
I4fbN597WaIirwi4KvovkgiuBGGIVUno9Mrz5mE7p3E+uvRtCqTlkYVtpELY679anRXj3ZPHckLv
glNH1vq06+r8E7xOuUfZVKxsTNktH/a2TbQvgs8CskfYYWwza9ibgCQ2REtEOxWTaOuCOWfTctKa
8buogv3ceTP6rLpDzfYxOCa9X8P4mpwqOsGdvRcNOGxkGvJiNtZd4WPXoyoPAr8l/AqQcAcNu9gM
E5q9El92MKrvqCsIOiHjbOvn1pwZi3GYTCBaV3j1qCvYEIpmCEW5roS4s3qVLUFL5HhlnqLUI1St
rT6GyKHMZs3RM4hQoMg6lzbLLrkN9s4JzMfBZac8hOFdljcvvdNGZzyP5nFwCImyygrJcQcioIwf
ULSgt7zr+Fe3RVp+loG77VwDNxhnw80M0gVEoOXSY78PtCOV21wlZ1w5RNWqmIVH6T71tLoX0G+C
XWuph9LWn+KihbctwrVLQFXZU8KO9Usv4diRd8S3GC8doX/6FdtHIoOB6Rf9Y9xXZ7u2wZmPbnfQ
lLPyO4zCecF14pg4tSs0SXz/gpSLHkXoio7mJa2DHxnogL2EIkvP3jtq6RBSGoJjpKlqW0DAX8BU
DS2ZraMp5rLL+Q8GsQm1EAG5m7zi+lUbzw+OrT4Dr8K7XAf0TRYAQ4hLYHcaXBN3eI4ne3Zhs/wW
d7qiV9taQHSchiLQEPdEx6pcX2E23+Ip3vUWsSjGgBmq0pAwM0BeSvHdlaV8CExSI0SZEi5n0TAx
mhcX8NbSxv24mOLWXbUscJ1aI3+zHA9wg1AaBG9R3uNQBZS4wNMK91ofEDg0LkIpylPLJPzRGyWx
109usnYtTn0WH4t8NH7BtXwPCvdLQ9hG7SV+rnushwqLhpOiR5ia72jgkseT9iPPmmBXRzhy9G48
Fp2N11mg5J5KC3qULldWnXorWTym0huvJL4fFfpFcTG03Fh2rFypFTbPlXcpMk2xOtGLe+INPlil
d+7E7OlHR5NvijJqTxexY0giU2zNH7wjtGtAvckCyhmSxU9WaOHC6QaSIG1t4qcrODdMr2vCHKlF
ejNEznuswuYtw+h+ggXwUSjrTjTye9Igb5NY8FC69ZfPepKo8QIAG0qHZljbIwhON55eHZv3xfYr
zDS5ElqWXmJs216kRduqdb0FAYj7eJL3mWGt21Yma1EQYtg00FrT6eywhwUIvdT8yP85NYxfrgb3
us5+TNOwyfv4LMdiE1TmtrJAYiGoiVxi6Sw7eSwHB7g7zZjR3mcG68tamQxNOpkcSLroDCsmRPss
iuQjIFlzFSXxpxMQphFar25WIGEX5ntd50+6j9N3TM07cyrmXVCwRW6B3FNMH2ZuztR19DqBIOHK
eiVOdkUY8anypzuLOvZUlZw8itAm6D935BOngrmttFtYda1D3jQpP3j8s2HlZQ2MSc0hGY9te8pZ
3um6NsvUNiRicXUHNYqQmKqviNKHOj5lusFZTpSX7VOh8DR6fvHKiFuueXHsUUtDCeGE9jJahxOF
PCrm6BZjh/DWHq2S2FGOeLWKgaF5NF9rSSsAYeC3hycAbxZCVRVRJ+C7SKeuWIeB/SL6U+/U2zQ1
mExGOmsm7nJlo49umpruTwoNt3f0Yhe2/ltWxMYyqB2yOcIdnKUn6QjcM0jEfa17IjUvwdo8k/UN
5yJ0vyFMmKoLf1yP223uOSDrwmqkug96LBon7/RSGSw4keayaSnSlS4ywLX66OLhhkyiKoZ0hehw
RVkoWCAgvVAH2nhjQLxYwN4ncbMlkRDY3IfgK+nwQiLLYBIjM5SrZOn3/qxzCY+UHK6ILtH8pRVx
Wvb0GXjWUxBAS1L5nmC97imor5FwCRcuo1NSMBd5hJ6xEiFBtEYIjbS9rag6Jv3P2Po0q+7OMfD+
U2cCJD9h4VA1szqqo7a3LMzmUwFXHW2NppvHokJa6/bym0bjDPCyp+1gklwQF+U3JdnNRMThPirQ
9sMvmIKfIMQv1iQw5JhoKRKtXlHbre8HiTZBIwU2UsgPvJoVEjiAjURLw2LE3FCaBUXSduQNWlwu
QdN9jU0dQ0OmYM6Gk/BitMSSNVsOobiJdoNWbcvWPbIFn9YwNI61t0LsQhk3rOYJKVbDthf2Ty3N
dqlh2hulM5QZ9viriQzOCt/qZk7J0lX1ZzeYxmnIaE3nxdwMdZNjjN59TRSAvcyToKZJHe11wh7x
D9QAlmPOg1zmL74Zveshw5ZLRc2nYkl6nE9hQVgrdyq/RlRfGBPvdKRpCzcN781peM5s+WKSaprm
pJ2pxvuWInyfEt5z4CrSS1vOvMYnHTd1eiTosPMHP38ZLQY0FWbnHN8DFuno0ne9uYIUdygscReU
Trvv8CutSVqCSGvcA1L/GcHoWtYF/l5dNdoyLCgKBPbcDEcdM8P03KXlf4iQnZ3CQ7NM3G5azwAH
6d1SI4GwSWOreaNEpJc8QP2EkYl4uTLgyOOb1HGfo7qoE/kiiamtbfVCDsDapRdMKgFWozhqHpqa
sXbozNmEwYxokcyRtXLYCH6Mwi8ZQXpLHBQRqXD/iE0pql91lR+tuP9CyWTQJyQ1KfGqjRexrC20
amQqb7ZuE/UogRrCU6Bctr7G6k2DalEhFd5mWUTnUcvX9Rh+RCa+j4nOacslRmV9OgcNfzoo87ue
uuDWMopXxEQrX682WdGumtrcYQGjZZWiMUjyuxZm8qmy5aEq5yT01MA+aDRYMBSCsIGMzZzYINob
pDTmLbV+/TRGyXBXEUAxjP7bjOkuFO3qHrWQEX/Xg03RMEa5E3fvhbpqdteilsx1NivG8KCR1028
JZhwHEQViyVVcB3kAfNOZuBH6OwBgLRPPK54di2DfwS1Gjuj4Fhz6RxMYgACNWDF1Gy19s38TjOT
xwxg0w8ZUD3s5BZVmL+kUzksM5t42KLDEFuwxF4IAIbEmSm4mauuo5PaukS2Ttgz2Fs8DyLMD5Hz
q6oxQThxgfYV4CAyPcNc0a9xFwAgIpqobnwmCjte2Ga+NjT3oYp6IANt/u22c/R4/+E7/VNKJKlu
wIXpGvmleUMDByef7lEO2Fvb1HA02uh02ipr1pwROW8yiUB25k+Rvzc6B5me8i0SLILXybFPXq/3
8ByadyNgixfPGbQg3Eu3ugts6ir1cB7Cbx8TwVWfz8vSS4uNMa98BrgM1qRnF8Oq3mifkwA81f6C
TeBgRvYLn+hyChtjH+Qo0KYxz56nOMS1EPmXdtDPXW6u8JRt/cl6IURuF2IKWAw0uooyohXpxdWK
0dMgfedcqvEu98aN27eE9GhA+RHJ7ivOHjlSk7KHEzJ0f6tnAD8j33luyzjZs6svKdFYFg0f++jp
8j1EslHOFfWE5VNnF/ExqtV755M2jB6q0uQRtyapRgtfl48STNOqnAgA0TN70+oUSa2UQFwPaE6B
jIKURkDkeYQ9ntZTO2DTyoh+L8p5IYk3LU/tLc0Ghi7LWUQJQbqtwKkhiqlZh3q5TAN+T2W5LKnS
Q2W6xTJe6s2sTIySr7T13CWzU7T1QjWtoX9CxnWR+XdRXm2GgkhAlT7FTFEoDKx8GavwQWSRvo4D
2FWeejQUIZ09ogeaZo63SmLW5L2HDmJ09zJmbcXgtNfYk2f+8G0W6PdYQW2c3v3UB9PZQVEhiCa5
C7QiW9qW/rPpU8KCHYbuWo0/jC5cD0BcCbbmcDR8UQohlihMyNBJ+49A5STPkTMG+ssc957gilE2
E/Y4RQQcH5jde1wW+ScKpZItY7LIYfxt8mEwd2yYv1piLBy/2SaiEUDg+R5YPEaLvBzxdrnWluVY
sdV1bxu7/ptjJDOBIL32k30e+7moWrvguyRdFTpTpGiSYE2jbxeYuo8mjOlQS8mJ8kjmWnpaziRV
+BeA53LjMsDtkTZjbeg0Ap9p6LQeQ2vXdzi0dAf/Owjas2u+h/qQrkIQSIlSHk1+e22OFmUr3eYM
O7fAWu6HKEDNYGARs8r4ACu0w1eL79dhO4G24xPLbfM4gskqeUedb5bX1AtBL2o0SsjVqTdG7X6W
4TBi2mXM8gDK9vDZFRThFYMc03XfwwG2jc1Uu9pdmVBPlIBTwygWO9Gq60gUA8DnaNkFaEWHLLjv
dDNf6VKenRyE3dDHXMfuOQCViqCXBaA/99tF2jYsrfKcEMsq3cWiWWtd9dY69MACuMqszV47w36C
gNW/IvI+q3zakHQ/vKLDa4993JJvAN2o88TnjWn3f0T0/0ZEt0H7gY7/X4no00f2GVXtr78SHPmh
3wRHU/+Hi0QV+IMtyVLQDSiNvwGOUv+HoHdqeDTSLGHx7L/4jZqh/8N0dA+4IskSsAmF+S+Aoybs
f7gz+tUjxRMetwuy/f+/vX+yCX+T7P89FN2YebF/MNFdQCIg1h1ArezBXA+h8l9JhQGyQaVyts+1
lwPC6uqTKOLpzoxB+WR9uDXCkW1VF4pLU+hcjkxfbLXqB1cBr2jbqtx4pK6sQsBIzGXRodfiy58+
0X+DUxQzLPFvb9GlbGzxgTi2YVh/w7ZXArVHISZ0MmPbHJjaPGpwPslWMpyucb2Km1ezxG6v6SnE
rTCyD05afBWDUqcBpOmV4DNSfSBW0EUx4mNgIxCqHMJSJ3tMVnFnw/Lpp/f/8q7/Cpu/fbB8646u
W55uYTb827sO/TAJ3J51CPGKFTy0yltHhlu8K7Z2cjSLT9bT1QoxDXwwc6uE6axiicNaN1jfBI0D
pTpTHtMucSUJs62vh1ctwLVojHV6NEaLhMmAqBya3jkL6ok988YRxbdA4gjwLjR3piTHxx7revGf
/7W//2eSZAnDIJ3EhJcETPRv/5nOxzkgaqfRYXc6rblsM46mccl61a4Tpw4PVtvH+6ChCqJb2//8
t42/8o9dWKOc/brF54uA3eKc+Ov5WjYYdSPyLOD0yKNlunjJLUHcqGbihW6RmpFStY6oKOyzYC0d
nYaBrj3G8azDqZr/8kmIv/JPb+/GkZLah8sVJCzz7+8mcMRIKRdBQED2rOqnjz404zPjgNykzYxv
t7qGsHoy1rwAe6qeW/2iqrEZpJH5FMPDeLVs7zOivDUJ+ZOIJvMhEiWcg7GjcD/7dC0twhuoWEX+
l0/y37x3rnlLMvSYpk2+wl8/SREmaUlYAGD6KMy2DoHLqPu3hZ0bi6AHRJHg+B1FO6yAcgjIFSwT
O6q0+8bgDP7P78X6H++FqqfN20B3ZdCjc+bn/5TMMNEHThR6TpLMG+rJlP9PfUK0naQM1eplwudh
Ii/0QJI2TrGqTZyesZ7EVP0iiHRhaQ/gy5rifLvhwtpRttV2PStqAl4PbddHzI48aOpUHCmkscKP
krlQimlyoZc4q5T4oVxjaWhVD5HErU+Z1wNdLwzEbGk63U2K5KcgEikIJeQMvD0JGKSxrhT6rgUA
lIMDKfHS1rFFiKlchuAoqT5izfe0sH+G+E7Gicfm3DObdA0IZWaak86+xmIfH//z52mb3l8JtK7h
Cs/AmKvrpi5d27KZQf78ieYWpUPLsgg4yONfEMBbJFaoG1MbEBWI6mVCjgMbWRKHJ4ThY/jZIew7
Ug42ykUz36V7z91qLFhc23ZzvN37+zPBCK7Dm2sHt6eVmZ51WII7BlrcoIH2z5vKaOOWa4THrHm9
NZ8UpLn5NcXtmfZfr7y95vaMNRVsLdBi+YWShz9+4e343152e8hyK1gRdEuEtu1cJhz1A8TzEzJ5
vkZFpyCxM3iOVnNlL2GfC7d98xq7PFIZGB9Ywl1ZXhrBnmaMOGlZTKSloI3jx/Jp6MdxOzhAkKg2
YEnyqYTiXT5MOOvmQEPthY0nxBl/2jojGRhYy6ydFnUVJ0FjXFmgG9fqyegDipZg6anIhwKeRFgj
OAH+0fQVNMSgXlLOX/tFQHE4HF7UGI6bTLlEnkpsSPaU/IzDEc1yYh2rIcDfF2DpjSkNuIXFxkI5
YsdSQi59HVe1YbXtNgIotgsHLB4Z9M19EJjNtkrq9AlJD5M63eafY5fsKuKHwjJLX4K1JvQ5ajpU
18l1NwbAxkNAbTXAb3HS+6ne9L5U6zbNN5ShsmcRBumZiuvIxoU8ZL17yhCoLCW4jOcqqfhVhFzf
K4uReDSCU6fscknQ57iBadxuU98R6C6+MMKjM0lIAow1+4VkLRIuzbbeBDqcLBILT8SiVXuz1y5y
bqq7Dldo04GTD1OZr4SihVuUBnXMhEg2s3cVEaDBc4lfZmukQ8cew9TeM0ycEfVkYEK6OnZd11M7
ziH9AElb+zqbQv4HBX3D6MDSkBcc5ZP1Edtz3IvdPhMU4e68nKBcTHrGm1DUsuYXmH1DVlFjNkf2
ts4DrV7iWT7z2LVenJa8o7rViRZzWwstiDeASI7rze1hqGpnSQqqS5GZZ8WgE1Xr9uXl9tBHvp4Q
rHBVobTYRIiGLRSzfkmRMiLQ9sokz3BcOICZpxCHYcSzgTv++VnmPMJl5hffbsI0OUILXyAVdU7I
u7XHcUolRl2NArrU/UdLFv5jpE1Xp7Wi8+0Q6n53H+eQVm8Pbz8VZdNPhgl5vB3SMPQevWycCzn8
Dr6QdKNawv8GvKkrvUjEOqZneZ/ON/2QeBtk1O2yiCoNKUEQPNg0WA9t6P+8veJ2PFJldhlHyG3z
q27Hb7/DriVtmCC7++N4F+avvURplwKWW/qs6h5ikdEglLhfPSAaO9JM4t/HyBXBIDMQIn57CbNa
/GDmbb+eTIQEoe6QrQKzrdvqtZuQmjw/ztocujaiPPgderLRXdQ+o6nFj/THnE1eQPxPuzp5vB0r
WliepDeMu9vD2xMR2sue8I87NGHFGjgfzY1RGLs2YqfnJYW81uyZr9QqKmbF6+1I7hdU5j0H7sx8
LDGVtxfQNha3Z2/Hxuy7yIz88fYAkfYvW8pZzJSc9aCL74fanhiWDdoqVfGVkcX1SHPaoz1Zhgy+
Evt1g7yKdKC3XCr3RbMjWrmqbs6uGONji9R3o3uZddU0OrK51JNfiEtwcpu/phDfQO031pNNviDk
tvbDo1mwBoXhPDRzPgRwC+cjFLTLqrHzHmps0kwmmbuayH/+ELSDfPru71qXqo2cmmxf58p7KvLh
4fdPllRysCvGd3mZR+feD4O1CSr7Ec+tWAUhjggZ0Y3cqWykuYagEy2/uxdW7d3VUnh35XxTBEO2
bssU4WPBOEyXSEPYaolNV7nazqv96UlkK7tnFmro5aSlcx+WUr8EVQBRuZ2iKwPu3i4ruybqlvMo
SHxwe4ITataO2NmsmqyaPz0icmbXqQrQQ+MzSZiT2Ps28bmg+Kq3etR/NUE73RvZpF+0QqfUS0C7
s3GzCWewozHliEDsXDirTl9KCoPcRK5p7Jo0e6vnvxlQZJfpFF9brRVLvTxitVIPyXxTTTkOThLx
EIJjOple8TRk94jq9mmNAkFmMWxzcICrICuhvtLTWLWoXoE8+frldjPM90bmJUjhYbt4990+fLjd
TLkbPjSNtktjozwP86Pb8Ub635E+vhn9QLacYPidUjUsZIc7bqFcJJS2Ivc7dt3sOe/y+zBJ+rvb
o6kpo0XRdkia5idRYxJwZFjEaOFvfhyltdZtWuhe7FZnLL72Uxl02zFowzfl43YqEB6fgl6XLOmi
6w1zcbuRszfjds+2TMB1Mny+PdJnBsYfL/PC4RANY7Trxyo9anDmj3WS0zkStWK6p6hEGKqxb53A
P+h6013YSnWX2z0/KOOTIEJWCzj0x/Hbk9IIY8jV5RUCz5YtamFNzbWfJWwVSx7MB85qLIKXKnK/
pVPjNAl0GZzj3IqOIegii7UhMkgnngU/EIiqIby2MQhvtyo/tA4o2yq0owH8gN6Fy3xQR90yTiw+
yg8TX2CZuW/QSRRbHi1d1qYdXj23YtfR4eOpKkPEqwIFLgA7yHJTiVQk6SeC29HOQ3lAftH02vl2
owpZrkn0Tp49OFrIKOn2jCIE4uFiue6caaIBP7mnauYY3u7pyBwPAxx9rdwhNms5ed3gTMAT/+Tt
LunZE8vvdOmXyB1iJ8dPN/9/RtYvlD5mG2kl/oZwI/mWtO3al3r6wvImOfrkS6xuxw2WMgtB6/4+
kbW44yXEKGdqOk4QW/CuGdE9OZIvKu7ag5eWSLRsm9pumRunGeCvZwKzcVYq50z0m3MONK9e1yIj
5LesWNGDg0DWYh1VbeH8y43XNkDAnHpOeV8kR0OMyTNJaNWhxF8W+GX/7VZIJlwWBpnTvCBRp4Js
aOXhdqGCAy+WBheWN61DSRDPDYfHtucHbJ/mwSvo5NZA6s99V5kXTPyLgoiMbVgS6Hj7XKwyRUvr
lzvS5bK725kBo+GnBth2lVkWAL4a2/4S+UO6LsZKLggHexza1L+/3eQUlD3/JfHK6alK+Iuc7uvb
IyTQ0xP9ig3y7I2GXOxY275zj8XPuS+84rtE0gCn2mfViHJ2F6ClPcbzPRTw3GskUczz+giH6GPh
Zc6+xrG1GOeHuV20F7sHjmeMvolLZkbzM3YcVNijfGnRFeRx7d/fbm4yDttMuSQEWXO2GGZBT+U8
tIkk2tHK240JU/O+9t6TIDRO5Df+8yYeMANmI8ycERwiehw21fZEljQAR7NdwSMkbGq+sCJbEPle
WN84E7OVIUPivJzKJrN6FudhCr0r3LHbBjSVd/Fobozepq2SackpQwaEVKinLUu/dtGHLRwSzys2
0WA/aORSLdCTO9u+ILIYvU25I9N1hMSqdZc2Gr1NWau7vIhJjciT/N0Q2YunNfUvpN2rwPaMTVJK
ay+oNy/HOnbPfknRhxLaR2y4yXteadGqmbLpmNg5bdZO9tC6+pNXtMV7O1bJuvU0f4+yynzx+4w0
P47DDE03JfFnu6RT4Vuo3/fNI2o27Veh0vu4c4x33F02MJGyeUK+DJgwM7XLaNjpbqDzcwiBuJ7w
4pC+K8RHVymX5eZUb03lgw8ievYwscnc2XBJzrnokIZZdfUgrThbQR5CStmc+so0Fm5rhE+DwSY3
6gdxQUesdsUw5IdSy9rTmBT6RhWpemBvhH5M89JX0Ncx2cz9SyAAlkMuOCaKIA2cMA+dPouJkWTh
4Y7tX70SjxZu+Y+sqxVKltB/KUybxI1xMQBEf0kmInADOzC/GiXWhg4sDydWuEqdAkWmYX7jkh5e
o9qDMsendo5lQ+VMIADREQGN2qjt6LGkD7ebhuDrZdKIattSUCKVLSUiVRuRZHU+oSDEMQ4bLzfr
iz9G6kJ1od9P3vTozo9uh/64ydxCrpMeQH7FhTDkIT29+ab2u/Q4VNN+qhvUEHXTburG7N4GSag7
TbLPWsOWEhhCncq+Ku91CzerN+dpWFO7x9TSX27TUGzjEGJL/yIMgpo8u1Tb2yiECSBeFyJSW8Va
gtUDD6v5YZBVND3CYLhElbsJB1rNtP5+iLpwvu0hfLTJeX0v3UAuWGcFj6iBeftmvEqw0l/Nvv3n
vdsx07H66+0eknr6nLamdrakGW/ERnZxi3LaZUaVkCc41CdTk9amHDrn3mtVvpoMDaYkuutZNRB9
WiQrR71UWL67BbLm29fXXpA5XaUMmtcqTnduR1z7wtbuy8bgcgXqSCO+YEU5igPOyA1qwvgXU8gT
0ULp61C1NdDUHm6hOfUn263VOhNT9GpK54k6VHFogGBs4lp/TOlHP1fkd25ZxqKIYDJ/ag3zU8Vt
+FU61ps5WxyAoeQ7M8stLMRF+Uxy2fPtBchK0P+Jqbx2pUJ8aY/R1rAbMiUI0F5ogJQp7Upsk5Wt
niNbIe4S43sw6P6qoELw+3haE1s0H08IsfzT6/91PPT+x+8JGK+2TZchrc8ZKHryyCi5dv5zpVGZ
DanKLtmu+s+lVBaYAZ9F2vysyoS2LRoB+nF+ONEA2DagOta3Zwff6DceSJ7fDxvft9feSCJRSjDJ
3GOcnljJeruJZTKUzXiinOBpZyXFy+9Ho1c95Syq56duLy9Edy1y0V7a+YcVFpNlgqp+f3sFoZXk
gsSBt9SwESO2sh6LsrEeI4wbbD8fWCFZj4PWZdtpGLXlHy/IkI8G/Ivn28ubyMrpMDI03B5m868o
cc0vdNw6yKswKkYYiq9OIaeDXZGRc3t4u5GFftQopVwMwuuuSDe7TUddd3V7UiVhuM08zV22khRI
dhOXiILu/eA1zn1d0NutUWDtDdbTv4+RmCVWFmf4OmrdluJJ0ja72wv7/JIZcX0up6Y+j0zh3cps
LblllP24PXG7icz+vtPc6KSI9DibQGXMgK2eYQbFI7hFFjNDb64tv46PJJ7Hx0SLsMXnWb8TFkOg
2Ru7nsTj9wlwHq7wUN/5/qS/UTrVMl17Y6eY74SU1UbHUfwWpMZG6yD4ET+OdKscaYxzEuKMY4zQ
kx9VLcRu0J1sczsOw/1Px31kSxvqsNPfXt/o1tuQFZTFceY8u15gbgYyIdYNFrJnt8wsQiMSY0Vf
tH0ejcndTVPrLW/Pkq0T0ZKnQnn7WdGJbq2F7g+DN7pqGRg/UaEz1FUfFmreNYMZIfH94D9IW+W0
jHkBvuZ3nx3T1Qqnbm/Jqt5otY8+0hypP4bWh9t05iVVEuoO4CaLqPvHAEHDHS7rgx+ar7anlfyw
Hh5DTD0r2WrZh5+xmPNRnTSl50AO7PMntCWP9qDOo1DuPsmT6dr7HkH2BCOsh6afrnmEXD0wONck
M//cyiFKKMmrfYMGcF8VdnxSBlKuUtr1usmL79v2rbfMq2XkJauJFFuba3+FWfQxzoEe7YutZ/lD
2COVlHF4N2iDesjHrL54SHv7l5DowjdkacFBJIGxopadvoETxRzTx2SLRZRe08J0FpQVPGayiAW8
NgyHzlP61jUycV/rDjXx2q1/EDn4Kk1KqpRBF4Mw9W/IWR+mVQJfTNRTV7chJNYCP6Jsgh8Mg0Cx
3PyJBnZwb6ns83ZYx4QARbLUF80g4yXumOBgGSHnsSTWHraL9RmWAlVuWD2HHvOsMQ4fFMXSqytK
hDhxlH9p+fTAbN8sY7MJtv0MQ4h9vk1AXGpv+Ul9Lb14h7oO8eowOwyAcb2MWgzmmObnOkv8tWI7
9E48CK3+ovs0fSSF0NCprs6ZsGweUm3L2ApzuI8aEoRib1lBPth2JS3DIUuRKGtTt7NMLTp6jTwR
2PbqV558jecafuH31j3S/AzmWxgB0SOALNS8lX+4fZtSDmol8jiApUIRdW50LMmSJizFo/2n0SrD
nwbADCzuKYzxJbBUUCfUqxDPq9K8QFcjKZOF7MruCMJiAXTykjQEOEwZVluANZIXqLLiGBogTmtr
54atfjZiIMGYuwb4nkT2km7S7vyhP+t1sLerhuVyF6wG22sPk0r3CbIZEabLSes3fLTte4ifBTtK
Olx0u760PQQttqHmpTFIW/VS6hZeEu862gdvXC/hOuyj+yqq1wqMq1zkbs5uyrY2kx9kiyJy4gXU
WXOnO6Rs97KFnQmZum7sY56VV4M04VOHUnrdtJo6FqPtb2stZEEp1JE9nNwHDvppqFzJKiPZ9dQ3
8gW6j7dlbImf5gQOx/l/RJ3ZcptcGkWfiKrDDLcSaJZsy2N8Q8VJzDxzOMDT98LdVX3jv510EksC
zjfsvbb5lMbZeZIjb8yy4P+RgyzC1IS7QTbs8Wfr003Yt3hCBgX4y+vPl8juL50q7SBTTXO3MaPt
/Ilexu67p26Y4KTwz25MDvBjmToo7DJHvdqyeS1b/NZla19zJ+sf7BG5zSJIcf75dv3NVtUj4v9j
FzH7S3Ozf5AITNeMuC+KP57STeUFTebGgUGnux6rRr7j27UaHmMIsco3T9gcH+za5s/24tK7lTw3
JUxcAdVn18+Z/UCyp9xqrhYfFPhVjHYE13ZxRtFqP4pifpvdpT8Dxif/zeMphKWPhCLMNXgvJHIW
TiC2aJx7Zj8cXTG+2mZenS3Wlq0C/luJ2t/1ZIwNSM3e5EjSYtGN+HE8Ws5cghUevMY4NbFiBCfa
lyQr21vLlAd6hX3v8gkMi4outeaaL6gfaWa4gzYTeJv7/C/iqXmP9SyCCyLsc43Kik8uGr8ybwgs
VblHMTuHNAGgULLe/hlh24IgQrcb4OGPxAP4RXZRpBfCoKZnsgfebT9KApTQvqMldx6t7iPKxxew
CfZpEMQNlzb2Y8sbqx38yPOPXd3wEYk3872UXXTq2Rd1lafwj/p711LFGycFP7PW+fFBj2+eEc/k
zN2TEiMkPy0UBixw03F2nTfb1tT1x/KsDQu3J0/lcMkZQ4OkjEO2uOk5wjxu2VyiYzPWt0Z2L8T1
Whv0qO4ltltvX7dZHbRd/i9Rrntd53xMiQz26021G007fWmWDleI+e3o9ry3NR8Ob8XTg42ysc97
9lLMpfUL3UOxJV5hy+pYdzd2w9h0XetBstprLJ5vfg2iGuLdcbI1VM9glAsZW48ppoxZjzA4a4V3
Jv1800+yf/BVAdRE8XEOi3jvFyoT5ZcvwB7kwciJHssKG26eq/9Ge4zzswCinmsgMu4oqAxMynmz
jXNBZ2x2aOZ784PZ+nwWsW0HyP7bgMgKO0y7MuVulW+ItBgjutz99HA8ENzqEStyedJz6T+UMELh
5kTeHkMTbkY7txlHMbkh4moOjLJl0Ng9WjplWZ326j3OkYrzJjyU6KdC3a20AznF0xUYby0dCjs7
zo+ZRtDo5Kp/uQ2SRY02+0KtMc7xUvCGzMNrqvxkb/gNsetFNN/ipe8C3+S2jTy929uNH50ncoPD
PotsoNDFcnZL63ONImfFK+jF5/gdf2FzM+IBk1VjPnKVsYEEi+RpPblJg4uBk1yLvoiM54V3elFj
yn4R9xrS6Ti3oPGJttqLhBU1BoolXIraDb2UEs9VrI4YI6sDMJA2oKCMwk4HH5bB/+HJWpxGhfIh
ErLZN3a78aCOY9bs8CWYvQlbEFV5mVb5KeGADUhJfAF7FugszA7aQvZR1CUNcTqQa+pEkbyUPo5j
hGsBLxN5UPbO7OJbmhfM+gjV3BJGPRJwbt6LofoHTalh1tAmW093X6yCgUU6V78oK3QoZcwVYchv
6jpHsV5uojrJr4m3qjBbtHRxucyhZiWrJNfVN5bNQClOfIP3iHcjWV+EQ8z1RTbNi+bV7aFdus+f
I7cjJzyMTfA3TlEfK1839oTYQXxP5mE3ukV77bWpYs736XxF3rQ8VayFkYQeIwnTO+rd9r4I4/Y0
lqp7GREK4bBkNOxrwJIs0yfIcwJa6kxcf6rUgGrnVnnRIOx7Ix9/JPrs3pYVVOfY+dMvRnuLgcBP
rr4XbGoIaGroPfLBOudmOmyYoInzDJm3lZOzIW0E2plsrH1JQu5+yXz/uU6wCi79MmxFjT+914UK
TJrqfUnJtDeQOfJrEzV01H8SwUpKpm8yunGjV2HF8VGP3N8eqWX3vCdJYd1g2H2RMI1gFDXbgo8e
zxtLYmCJxXAxFrMnzBMzPE1Rv+k6qr+oK1BEIkFsFMyBBSzJq9aHSCgWzI5sxpDX2ghTtSl9YLDM
RUw9ctD1SrsBDt78TNjHjB0vDqrscURYObOYjBp0pGQP/YH28BuR2jcHovkCMAORAhof9ARkI/a6
c0t9fgTWJnsoM8wVyeQiUqK0CHAHnq+VQIrSontM5yzeexZJbBIiGR7yfGvkpbnDqMtmdyDWK6Lg
k/zpEN64vkWcVW1ay0KD0dnNE0HLr2yW9q6fHyKqDKQ80MxIjKNGbz7iBLjG4hoPyZTEl9bDdgBl
EVi5PE8dKSxMTZNTK+WxHxrntdJz7JMxsq0qkoHDeUY8ihDOBpJPH5JeAI6hU0NYpoDZvC4fXhat
QGjXELkQV81rW0ebqZPj/edak5pqdnGJOWfSDS3UR8+4J0Zu3IcBO9TiQ0us+9eoiPrHxNLDHqjD
s5V/0aX0sDbr/JbkqQrmLk1/aXl+8Yb8sVZzsk3gxh9XZflbWvn7qcvwTmTJI2dleoekn2OB8sOq
9ng6cqTjnfb9j3LpCQKS5nAjhzNHt07ozRILQnBLxWOXR06S93dJVt5z1O9aaFC3ua/ABGnXicC+
czIY2nM7pFpoYNQM7aTZ6rBgFeUF15XrMfhiV8gF4UEoz1NCu5z8NixVcxAFM4COfSH6ibu04ump
F/HdcVEKa2aTBRK/ahhnVfSbmUTZxvanqm9UKAsuKrt/TawovrYdLYU9ye7qRsbXMO2dMdN3CfYF
MAfVGU/1S4R6kGQA710qJxRAkk+MTUtAkxbyhtxTXJWFPEYrJtUtNOhXomctKZK7MR4j22e1ljCY
tpb4yHutP0GdWaPj9PqvwiVDNl7OgzKvNzEPwgc6CP0s8uQYCXS9ebdp2nq4u7g6B6uDeascxnTm
5L+jQfjdIAG4zh7BagzIo0NvoQrwClKR+OAY0E78xfDTDCsywy5J2GZreoaDx3ewP1oxB6xXvMyp
A6vJpn63FoZ5CI/7NLrrtFxHpugNH7isv0xDry9OYaPqFNOFh8srCT7E2if+pyT5KSD3A3MF+YHT
4uwi1hYbO9mm9dCcPGD+YZIn+8qS/9gYa1vbI/Jl4fjfJX5xRgPnb8iExFpI2bf3zXzHZvRhIe14
coF5VeZ053TNwtHDXUf6IGMRIJ9JwZM7L7IoVM74VsHbhCLDPtsu1X7RMOA00u1/t456J7yp/YMU
POjHdmckPQbf7l/RFv4OCIh3SsqZWDpWryjx0LkNffZrtFjH+3MNGV03n1D7ZVsb43kfx9NJovgg
lmd8yjqSLRceV4FG4ijhs1Bkx+qXAI2BU4SJaxWVzwW2K1TXeJWadiXMef+qaiIQJ8seTQr7ss2A
ATmVt9V4x6hu4V4gWugmLI3QXlrdI5GgtzrqWs3aAlUjObUqHgfVz6deZLuKyeMuGRvS6GZx1PT5
hYkNfmbDQWFe528OBvWdqRMXm64q3mlKsE5U9F2oMPRjp2EOl/0yvjZDHHZtrV2j+J5ojQxy+vBg
ifOgHqGExNLYD+50rxbyu/Qq0TinGBQMC3UKmYVamECESQvzAwUm5oapGkEw++YhsiGfYANIbsL+
Y1b/hFFhwe+G5RHr0zdkyNesacgaUCOYySmtd57HJA9ZsvPF+ZaYNZDD0q12HcVxqJHsA7dGbkGw
1bvc4gNzTTxEmPF7Ehl08m1j9UGw456T0z2YlWBPppVPGUlln5gNMIGTG04XQx+gj0Ak5No8V617
g6fs7WruIlht89aWAIJX8HjW4OCDfKiONZ7HMebWN239g8hhBlcjZIJBnkX6RkJW/DAbCyehp109
4lH2AEh1mJDWVcMYcEkGKenjapCOKgA6ah1FVHFPWslhcRQJpqQvoiEkkxPrpFGrcCijfptNbKzm
pRRBVzMaUL7FzLpthqutDHIk/Co7mY3aqdjNMIlX/FApBpP4vdf199p3EL3Wy6FQwxtGgTzMB/19
FMR1cmrMzw0+LwpgKAgsKHlQWurqGkx96c2dwHXkX1S2dZD2wL+NFuOVdFLgpl591troLgff22nZ
cCA2rf9YIBTm1PLKId7YIR8YHyrbGT9/h1fXQxC0uy0xeZ8DBn9sXbwOso37yScig/d6SUg5H6F+
bcexJYiGeQxeIeY7xFTFnh0HUHRQZZJ+V1FnuZ06zHlLorpD/iSpfF9W55PXG+WhXi1vCDrk1ltw
QaCe3DlF/ytils2wtfnUOxIwcxqBaYS94cxxttXdDuN1nN4KHUFKrVFOOjTwxM2jSgA/Qh29twRM
8zL9xMRcXBqgrxg10duybaZxgY4Jg7c3MBFrf/UW9wwq7X4jDVbcwFOOlYuEtkLZc7I0DJY5jLmi
wfTX60zMcFariHUU3CtY7pX9PDsaINaB3HnHjTaUHmdaymHbTtYumd3mPjTJ3fPbNwWeOZDRN2Ln
l4KEGxOl8Y5m99lfdONwIbeHE7xXLyXHSerBASU670Thu1lKs7zMZsz5wiivlhT8+aA99FV+7mQ9
PqvWLbdV1sitr1DJ+snMUinGjbyC/oT9YJO/EwLIfHFFe/gJCy/DQgk/cGbjaex+t5H1a9QFiXHQ
dOlgYxLQjFUsSfYlD0fUlzya5nMjor9eXP5pp/Q79r8iPe6PRQTVJa3TayWMe+fa2H6L1sRThvS9
ZysZkBzxkbAV3vjcPdu5j7deKxr8jUaChc4ZgywWMQSecZuOkL6AbxjHPGLwgdNnI0RJHD0hxc8N
be/FPAEgojzBsHAkCoFP2q2/WoudoO+DaUrwFqoVFwXAhe1XE+1taYel1b0wVnx1JL7i0U93kgTV
/SgHoknjX7RR7UY4GLliaqJN7iO/d9wuzOd8JDzNH9/n7GL3g3qbIhjAFaLtwJqm39QRy3bxHFxo
ujhpojPYAXNijt95HCUQ7MynTA0CEAHDAke7YbgyTj1PkgfwOQC7umi6REe6MOYaozyTPmuE1VRD
RNhrgO3Jr4A+z0pA1dqTx2l1K6V0T0uDak0K9mXFWPm7JCmzoOqIUfBkjUJsMACJ9Z5FNFLeBraD
jx/abzETTWhXHu3mrRu+ASWSR+UtkjHRPpK/+l5rgzz3kwtXYb7NxuSd1lXwwJvwDffDVluWA/FD
xJX54KrqbjnJltgcJvNRxwSojjX75MP6P+u0f1uHjC7dJe/AqCmwaEuIWELPqjMr2JYQhepONcc6
jU4AqwgFFM+MMT9miyZqatyXyuENQWzAWlqeeNyzvuL2p5acmHX4QFCIcZpI4LLeKmgIATEnTJRl
f9fm9Gau3aetIpSa40NvA1ZZYhD2DpBUPTtUi/kOiL1iksawVIYkPXCtouxHSpdvCsRvAemJLBTI
tw36uXqPumsUsVY3XD85VZh41xTm6thn2I01IjS4oJdrZ2fNJaF0GZX+MOrKxdxHb5iO8Q4TRwR/
NJhNBBTDfGT0wkHoUd8x2SkgP2E4h7J3q+CTeJX7VBaWeqgRuE813sWpHuCa5u42sbXfI7EqFffm
AZcITR4DATtb6sBd0kd9IemI4JaLRzAtghOCxB5iSGr08seMJ8KZxs3d2gZPeB4HtwxxKpZJk2kg
6SKJ9bAso392xuhF6PaxqXNem96DbxTo2ZXN52UYG9N25xPjwcJyp3NZducxYQQpjfl7qRaKh2rk
8+2+dE+GiYs+PvKhYHFMmnHy2rbkBmbwjdc24Fuomad7CkltDaOpLD/oAdJv0+GhzfHUIcTfE1p7
JLGx3Ds9w0hvYqE41Q88XRFeQ/SLIygddfXsThi+XaGLo+sfvYZMZ+DS2kbXho8oXc6zh8jIqzAL
JynXgC+y89D6PD7A9li4EjfRNKC8K3WPW7EjGbmmGwTWhQumxt6roKA4RO/l2s5qy12UptYhlubB
dWPa1TXigRgTqAbo27JsWDMJmjhkAVAxf8/DyYcOhoL5MU/ycdeX0xRYfCUZjUylboR5JMXapfi4
o8cFowFy5U05MSscF3aslQdSvuOfTf1rNwg9yKL+YGRuyH+vQ5vaJ4s7nsXtcHZoHnTLf9QYSJ0W
TdB11ZDx5xiUQOp9wDf3Q25o9j1e+bDyT9/igvxipCBJREExJd54lAj6UkP/SquH0mnTo5Lu2c+u
yKeqrZ2Qw1Wm2qFE2InxnakjdMpXrb388JYnCDPyNZmJg0Otn24trC4B85aHOFaUCwKJUuqXYNMK
4qt7P9lYgJHL2P7ulA1GG+mnzH9b1sz9sUzHuNfxVPXPQoz3Dp42Ewxav4ZEV40ScbPIbz0xnkgi
QDDXiO8uq+I9dNnT+pJYpIVx7AQcD3/ruLgw4ryWrX8Zc//E2B3Z11K+lEb3lXA6UlF5F8q7dlOU
pII5kkO4KwOl7O9kJE7AHDrsWfHJrzsEsfBIxxl3mdLdc6k8ctiRQQQApl5QUp/aLszICEE0JL+w
lnzz6e4nOQysDngYK56ybU7IpSpSsTHWq69Em72B8GBHaYI/3c426Hp/NXaX7TWvuO3rUumBFblf
UDLaMIpOVHpedvDxv2xk9sY9/5EXNYKJSD1Uwz886sdi8Ic9iXVqJUOQfIogvzH8PbAqxmmxZZ9S
cwytSZupWSOqr59f+/kidW2HTaMLZi/5ZbbjfznPjYcIa3nKEF8dGxMTuSZ7m+dOaZ806VsnLVfd
Jo/WgDufyMdJJWgw/E0nJeYOD7iNr5GZrnPFZImpbaNiHrettp99ePcu6XgnKuvoRD6dB5mB6HXl
G9lOslzfML9e90HqSDqkE06N/U+fSkZyCUsJTtsZ/gBPks4/E+CSMzOVnDAmE20m5UPJX+eSnrTR
JcEiaUPOCHmm0MbykSqJcF0ivokUnhvE7LZSV+ma2WGG+QFQTY+DReDksDArPBnrF+SPcJpVtfpo
auJBJZXElJbDI8vyLaKfrywt+lsM431jJFqKO4geNBPD09icTY70u9A1Agfs2Q0Ns2+f/Zg/S633
sxDbWyVOB00KZsaZ9Z504rmryRRnVeBfcxodBxe4mc/y+edL3CJFFLHzq+tZAC+yHYFyphKdHwYV
fXbwHKDG2Hky1R5Kl0grJQu2AHOHOkuQspgVDDXXhDuPEAB2Fj4CTcA/5my81Czq+SytL68jmU4W
tD1GJx5+vnjWepTbvgyY97z7XoIO35kIs/esDzHBfUda+oiFLg+0yMp2cxHhMnDL83idnNa7dWbi
b4gBw/gBaxqyEvAq1NonZN/No1dHCAHzO0BNdohEgb0oQ+L3foomNp6w/WlLEPKgcHR0OnJmv1a9
8vPm7jDO9m9Cfs2H0b3h0OX+Ecu8a/36wUXkRtOZv3fGIm+DXYidRAq8EV6315WxPDvZABbOib2d
tPoPdwFpORR/E/aHh9Kqn+c0TW95NC5XQfCVYIM8GvJB+Uxp+VvRPo8x2lIxZnsiHHhztrwu0owY
WJ19VBsM+opp20X5LeqsDlpUHsenuGIcZvWXtKzeJs2wDkBjyWjx3HhvMTR7iP9golMAcz3c9TlV
vNS4Y0xPbCyveE2n72ZSjNMbIugrrSP4MtDq6Tiqqnmp8vq1QSV3jY1th23sXhf6JcvzbB/b6cEY
QZp3PxEnRa/9yp35HZlWQ9wuSZBVlBJhWpN9Es0FRXmpn3LWOoRVYmLHXy8ZDr6D9UWrlmteMKbN
9yxwXFkIA2+k/yU71wGQof0q9MwLosJY7jbDvaDXcuLso3Ktr5ms9WXsPRYa2x32rmh6VlVXjoRx
a6JdOqnO1k5CYz8x1+zjCNyaT0Z1rFDKsqe7qSG2bskEKHrw+p3TcXnUKfHRJuq5p7lmqu9gc/4T
tXIfTa79YZuU0Co2eLzkHKz0kfpOzpKA9D6rf2frpjB1HnXcRnDcS1jVbg+qQBdybxdcqbobO/t8
mC2qdFc7Q+50mXb6xdM49n/iTPuzFB7C0bjJj2W93BF1vws8UX+J4tmor5jZ8KfbTK8K6SIbjSDR
U+Oz90FfebPhPntVy9Oy0FLi+eLkmLkGIjjg7uZgLdeos83Qzxp8TJGPPWoeuTFl+2oNE5GqETPJ
NP6HTbO5y5k3yixNAs2FOLgOxK6579yL2Zh/2BwEQzTnd79uGhaHhUQSj6oUgfuJAyNhiFirt16J
P2rQy29L3kyZ+38bt+k3nOYIWRX8GXLHtXCqnOqip61zVsJGglGPHit9Hq2TTMu/FvJKyaghR9sy
+B+EhzdEOtTOdiIbhtLwRrXEFGqCuAh8sjvYrJX5Fzz29sS5XR2Gj2FGWNabm8SfWtXb//g0t4sZ
2ae2N8Sm0trnIR+LPTjK7myn+jbTKOYT7NSB0OHgC5cwGfCg//vy/2/piSpYNQuyrlR84fOJd1OE
TQKIE0LxYtJfYiKaYXdqdx2r5Uskyy+yqNvrz3d6mZlbpSaW4Vn0AmDCeGHetuwMEzDxz7eRxGdA
Te+w3+J3K8gsOU6ea9JFVzTUMYp76JIOChPBufbw/y9cszodLQWqxubp59cnc/nf/6OOh/YmNQK/
/F3bTrjRmi+/WY/dhLyWVnExV/ZcHdni/NIsElDBfZlhYcT15QdmWq3/q+mw0JqFDS5mqVWgjwww
mkkA6Msz0z+bcN82sz2hWF2/HWQcYW5L+G0WhP4ZuRTnzlQdfn63W383Xa0nRC+XoWVnhAlXMku3
GUCBzcxclWBttrWx/DMN0j95s/9JCZmc8QFuUWogZp9s66Adm2VtZHemT9gJCpaRlSQJ0eI7cioA
Msufgvt7A8IsHFvVXViVrR0im/1ijWtZNrmN3wyuBv17dAKIu9F7ZBiISJrdOGUP/qyeNTKVrlNv
wnCb3zyvQ+QcE+OYe/VFSyT8TI3UYTKXvkxNu1lVLU7I0HGqklDC+Hmy5hPPd0Xgu5uEYh1ARIlg
lr8Ouor0VdfE2rjw1AYCsUVOc179ErpoPzyDGRujzLp6QoBA1klubnxfw5VJlI0GC1vFCcuoRHsc
lmuf8RdnJtytcuFMXYb5RMqfpP5m+htV/sX21+RtXLdm+9IpIvK8kiVcUbV/a2PNpZu97pAN1Dp2
DFFbu5uTcRw4Qm223NuGNR52BLJ8F30Km1F/gBfH3twRDLtrutJmuOiu2AJo5hYEXS9WbqEa6X+6
/qqUWQaCx0qHoaVz2vGXT2i5VKzzcDzPYZ9rXFhWfWWwTbywp8OOnnae3h7nyT6Obv3LiPFjmi0y
FRZU+bawcN+SVc2qrd6asIe2hmFMe2SbAu6wyQwUa1Cj62iAmu4ORS1QxCwcdF4+UmFzO0TFxSmT
gGv+zVYD0rXGuq/P8SWntIy0a1qk86HRY6ZdLAGQYvgPRivu3cRZKyJSvSMEZUcUSCF6cofF8xSH
GCE4jztEowCRwnn0rr5CxuZxoA+6qYdWB8+TnU2OuzpQTQR5GO4PNOoo5HZeNrz2ldNqv6rOIqNE
FkXQeYivExYG2mD9WYx5h9xsBq+HJM0RiHR1n5uBfJyNK738omR3qEH/bpwyep5YK0Y6rZ625pDk
c3GaCzDQZQVSi51qwXPmYDjrxZQXb0Cn9xaxyfksIEtU0440o8eMXbc5itNgz7eqrm90/Yad00mT
6Bsu1GZp/oCp+vdMv5rq6V8rjR5MDf5em0lGNt3qjwMcrQvrY2ouzLfdENKYouSOkNrzmXTcehAx
gQmt0S4Ni/C0dveJPpagwBmKpgkp0VFqbt21dMGLxIZJ4kBkvyxq7au3opCICEJ0ZuOImoUOmdWJ
VhFtqRK1ke1BN4li0sAZbSedKY91GRH1QpnsX8rFIXhxoQQif33PBP44gjMPpj7uQ309KoAw4HGY
+rPtmNGWprVExqv/XH4heS7A5NZaBSHGHmNe4PQE8DnwFEmFZ1FXbNvcdHb0eotGo1g1+kdKdJSK
cbA2OEo2Uz4f9QbJmyxyI2D8YSj3KQdcx1YZwm5ftN+VSwLt0F+cdH424YNRq2uvkFc/2TmlR4ms
+qd2hn5WhnNaMV1L/tWA3WkdR3IaiTFQJKgxgXiYzFqdxjHB5YKRYoO0/KnEHrzL1zCecv3SIx8J
zIZ4Mn9ykrMX+6+9qlhHpUDFfAODQZXtBpvXmmUuD5z8qXI1DJruXwND4lSxMWnqcdlTNbC/WRSZ
oGxESmFgSIdgmGgEj84tXNOypJnQdQjEZNeQXpHQqxqxCi1n3Hez8TF7yEEswaCV6nQg3J1UDDtX
f6SejieMtN81m3GraOV5Tpf3Nhq+WLgGnukTBhNhMOA2L0jpG1HmGMCa2p1DJMyg5zlUS0Ju48iD
BZ0VfyvD7s/esFx0Hcogpw57ru5Rgyy5qVzogbabHVSZOFvrlU5EBp4AaVzOTwOGHVEz9mFiOISs
LkTeGTesdoeYdxwrYh/GWvFPjPOwz2qUCGP8wYz5pfPBzfBWwJdVEy306PmbfF3j44UD/mo2R5cf
KRRgCANU8GQHd4IlXAIQNG6J7SBPqTwrrz6UonsvBYw8aimKRaZuTXZE84pEpNDDrHNfUOYHIw6z
beax1SOYaMtdZm3dKL1qE6q/Oh3tYEYawXW0LU2P4iRG7AKk0CSNhlwpANIiWVhn4DgbmOp0ebNJ
NdEeQVyq0miREbIlZEpTz4U4EOjpbhyyHWPNCBd/LMJqMN7wW7J9sP80KdoksbBdHue7hUAUeALs
QhnVWzo0llnTHe3PWRYI8XoXxN/g/uEu43QULUPbHmG8ei4mqvmFW4CnM88I3TA+a0QB7NxrDG38
8N3AkjdChlf6Pbcjn6XZjFtW/3ZIirDbgPUdQDjvSgl4XS3wG1dAlpV2VLYyZjDFsUcd2G4MT3uP
1lw35F4XkavqvqCU3rDZUCDla4feHU6CkTTfKT8yWYOKEUT5LGGlWeWK/canVOvzSfiy4eYFf+bl
Kj26SXW0RootFBVim5LjlRaIRSNOUqynQdwu9hGqbL+Hifjkei7JldOI3idYKv1fByN5MKrAjlj8
9gmJcqlvX3BCo6+Z7PK8AH9gN9EcvaTDY+iYjBSOukMJx3G5HKqEj2UJ2iS5OhOvM22ymdu53Wmu
8anQ82EbJfWHBOm9PiEDJFWhotg9gEQgI4P3MnaiIUDrh9pjI5W4NKUizU15C6I+1e+KP5zi9ziG
mj+gewEHTh8V+88kaBe3vlAfqdcXJ7dr1grpMnjqZDrM0w27eu1ykkZmwP6p278CkMY9SzBD1doc
LkRtEZMClz/vwnIyLqLo02s/2lvV9k9JCbpRyMrbLbB4SZWjCXASFYxE0wXlsnzCJV1rcR42BO/s
YAKiSiH3u7WrdI+FNt3yL74z6+zpwSMiSSgHEXN6MxVBjVwMXOfC2BA6am89zy63UG3rn1E07AzH
ajg/bhPyzqBAy4kXEK55n+6LB11vKxTj9Ne6N/6N8xTfgBZthTeTJdetgj1CgDO19+BhhLRdjyJC
DRibpzo2iXfRxoMiVOLEMJLxn4GFqzCxOlSMwZ9Ndz8rqkQLfRVZLyGIwGPlWOwerc5jAzBZjNC7
XZcWxUHq1XOTmr/NwaacsYzskMOEYAzcoZqDQeqNBwuvG7rqEJhzvenXStqFV99H2bFRMber+m4F
thpTNfRqDW5Topwt/FUYQHbsiNUxH4jL6O2W49ZUTIl9gkvH6o9iGkI95DKfnfNH9GYmNzUz75i3
ZheNGLYyuz1mVrJdmv53ZRbPwknljhdL+Oz0RAH+1yAc8MBhvZO+6+/pzZjXpL/Lur9m+B03ljsC
PK1sbOxleZ89E7zzUjNBaGYm+7isQ+V9sHD8Vfe/J9l6AQbPl6Zxz0MNwNfkmJRLYyF1dtpN3A2P
rnIWmJpfbLd3muGhtU+sX26PlXLN7d7HOVEIVkzIeY7XbcVvHzwHpd88ctvZGmZ9ujaUd89pmtVH
dAFhCw5lQ5YxCV9YrFalPdKwSu27dnkrp+wb9DWl/ActNioAKYKmzxcmw3zkzQKzlcVQkDv+iA1I
u3aGYmkGZw1hAseYTaF2yphi4kY6mgsBVIXDXQMUlf28tUns+Lc5oQBPJsK3aGTxdZT90eh3Nm3g
SU/XLiFGRON/lnqDcML3X1yH8a9OyjGjy7s+Gh8LL21DPUmVwMvXkPU7c9I847PrtgZztJ2DbVXM
FlO6YvH2BvaGsPbCRomrNWZvSaEl22YIFy9itmStjj+dZmpIOy4Csa2H4anoyv5g2VR3TEQRMIyL
iYAJQWj+PiuMueArOFkyMm3G1uUCEJTuljjIOXIeS8JYGNFDDTD5QbTHqnWcU19H5RbBL+ViTKCj
5LKHTMmJR8gXVXJBZnbd7ZOi1BmLjjjGGv1xFPzT+qr1xdp3KiwLEWnLnl3cmcM1Z7sxfW5iXFsz
16xpsen1U05BZu41j4B2k6hHY2ItMrseBSzewcBaxIOt6f8MhVCgNkkcn0sbYi1Rl1qcPyy+k1NJ
2u1W68Hk6KTW5wRN1g0Zy6zNyJJceF6MfE7Zov1NTX+Vr8G0txhMb22ewHs3ydDo9ealyp9IE0wP
tWY+zql2ropi55r2XwpaymLGzyF85vOg5SxVTcH604/xgSz6tzbr9S6qgR07ph60SnER/Ye981iS
G1mz9LvcdeOaQ7kDi7sJrTIiteAGxhSEcGgNPH1/4LWxmem2Wcy+FxXGLFYlkxGA4xfnfMeYN94i
kYpN51dqhG/1WKClhubNvS4PLZ3pzhz8L0tUBIMaiDe6iohtDRdbwZXdedN8Q6sFfsLosjvXHxET
pYSU2hbq+6HX8wYMAwnA8x/thWrrO/ZRyfeSoNXV4HtMMRRxEJypPRnHfNhW5x2IwcTENeOANNTZ
HpjA+4FMt/f8S/Z2Ic7HBMCLKWJoC91cA+ulYgxs+5frD87NhzTkMbJnf0ZRbYrkyZH2sGW48MjK
9czzv9znomL5gUIZWEitn9OmIc/LoqLyDeMgXM6KKsmvc1kTG91dEiSWn2GJrm1um3U3dOS5wBnx
VMpWrGvKvRQzHGqIEA5/IGCTEC/8xpARIFwJNZhKf20RoLWLXPmMgidbj2mwNfLyHNi1cXByZiQp
Li43J0vGzxu0Esx5Ubhk3m5I+S5lLD9ZId68fqCxSxyFUsyjCIu87dCQsCIHnk++tnJUPouoiI23
4AxS2nPJ/3zkB6g3M9QsVj7lpm1/QhPYg1H5wb7PKzKm+reoF3d+GEwHuz2bGCF2mdPzGJDsekw/
Js6wkxwvZf4rzvr2bsg6gu382F8Dd6A8zUf7yKfUli1yOMMnxjAF1EsALRUGtv88gp3sIOULQ3Lz
iKh6bIzkz4wsvjdoox3cfeuyW6jq/oSwEh626eE+0gVjziyzTw6Yn1VlK3I12AqvHBhgRYXzdD6g
IWbxnlIa1T3D6Yh2q3lzXRYVvrqAfrsbXBNZnUGBPw47k1mnZS+Rjj4QqiieidmVGMS6+G6apmGz
TAWSDDiCKtPPpiUEMDb161TV2SHi0o1r1W7TPH2y6PtZLJd3njcyRoVVuGWIXyN/0yEjjP5ZY/Ze
O6iQiPpgm14YZC5qWAEZMxfgfdO9I/IFj0aZIQ0yCGyrOXlZHazNjn6iri2Ug1N4Il89ZoaMCDmy
qXR5f/XE0I5HJRr3Jd5GO8eEkZS7WDxrxzi3i+nz71czQQR3WexekHEXj2rK620J03qToFGumIzv
UveMpvIrIUiJKvC+89vokU1IcuRxRkM8TXRKOmyPMPGiB6sUSAqc4rVO2dkLc7Qfh8bYaGVmN6dB
giRHslNo8YIHc8REbdhUQe3waZYmfW7TOTsI+le7aocH33Vx9UT51YL4LorYf6gxFD61GQoXIQNn
P0VZRdpdnMAp4bTx/JgVT+sTRSXa59hsu2cm3rj2oRyZszhTgPVXz44RTSWzQLFRe4BNMOX3k3Iw
eyCr0+SqSBZrm2bczaSkg2OiqKnDpr3+fRHQG3as4Hr2Pne56r37bIBcRKJycUBVCCIg1OkRRHgb
2s/anR9wfxo7ZromH4khX4avNMyyu7nqG37Aehv58LQYuKOLS1AkYqauwPVcowR0Ux2JH38wp/t8
Ppp5QJimltRsAIuN0Q9fZ4d+pAa5c/n7ZdFj6eozpHe0p9meICuAii3SHAEiY1XhOOIqc+RVQP29
Ov5LVxiH3A18yIS9WrHp9K9icO7AaUz4XDvkcJN4cskaOSJ5ps6lUyMLKHwFw65oSDlPXY26rmuM
W5oWxusgw0+moNkt7yrmMXHqENUIKS5ixptYeFJjsAr4mhAg0IlapDUF1TGyewR6wFR7NyJSYpz2
OoO0KRMSg0ZisorYu/v7RSu0DZUtAcwViniXeE5219Uo1/LRO/H5OhNbsYmQ3VuXTOoGp/GR2k+v
yyRI0cL2p3CkHGS4ki9FWvNAsN1NDhNDSDNpHhqLmA9Jyc++q90l0vchUkOuB8IVV3ceViDmntLZ
KtxiXk354I7znaTOvWWpCg9OjNPi76+Q/eF7cdMcs1WaZifPhl6BUWWPkne5uOroFi8v5cTME/kC
UByCSVa90snT35ecETmBWB8DbqyT71Xh49+XgZW8Efh39cBbngNw2U11Nd1j3t2VRZcc0PTz8Mfo
XPEEHmuVb1gEyfnRXi6AaAbwoVpOOh7yzX1qRtg2vWDXpdT4fqfWjd3mxHs4/WOWiLU9MqLFqD80
TX1vOpnzPJv5QRTKOGAwZz7X+NlT29PX8OBnH1IfTcfeBrL5sYoMGqo66DgEUJgxWg4JZwgxw97Z
lTldshq/ctmj4hxqJtOObZ26IO43Izdjlo/dLvExUnYADlguAJ9PA1hGiflLxyOb9tE9h3gJuD23
JS7AQ+60bwb1NsJM+9ZqkHogZypjgo1THFv+SdDiB3XPSmTqMZXH3ApV+pkHdn/sJ7Dvg9rCnRk2
2kXxF5nWuvhmB4fezr1Vsh8Ootb7ZOzNl1HvrQaMYObHH3mszPXcsZerM8JULc7tsGsAJWWfbaDL
u6ycX9UI2lRjOGMw52OKqoPj0iVai5AmzZx7O0K41vXoj7OeyecUe+bBDY+YHuKz6E8DD9VDmhdo
f2V/koGgnkBLq1T5QMrJC4owIlwUcU9e5DMUJ5evh57LdwBBPsUW6VphC244I1yLJ/8KDqmVuG8O
ntp3NTzYvnHAC3Qf0BrdB7H143KbsgGtTjFa1Z1Tyu86o2iYCHxrs5aizTfbU+BOsKIYqCoKY1Kp
GTFji2+2uf4xyhIbRcHop4uJsS47drxGA58PxTy//PtChVvvgjR/VTmZdzUbnA2enpUzoYP7+5Is
/3/NGoaR73TudVlgPQOB0J6jxv5uTKfZFNhny8Tz0dXS9SybRdVgQJCLITqM6wuLREvU7T6qm2JV
Sm9aF7IJt2lofQ0BrPJQ4EapAs4DCLknhmKg5yzkk1ZAOUD4jrkwJtp1j5C1t3EC16pxzt08PVdp
F+z8IkMNdwY+NED9naaHvMx+vGSYd3o03xPYzBjOu03cye/CHn/VBa6DNv/0hmBcD9YNmSKFMG5L
LPGCoVJrETZD0xMEZwV+UwXDn9yNmFHV7q6ajrNZTuxbsisq8j/jwFCjzqIel6tF22rMjOcWNm6B
WmXfs+CMJ1tyJxPOoFkKrOKCcNlxrgT+zw7oiRrRe9jWkcnkKwb4BKcLIhOV7akVN0Xbf3uwMdYG
QHf+4N1MnAYbsgbMf7hotsJPOlou5Q7VF035KRhobyNmsy0hGG02rwJfql3bhBgOlF2cxEK3K2iR
2kWu1rgpe4JBV/vENOkVM9HfFbU7bc2hMVdU5A5hQOSuOTnwh8hdN5lNsEs2Ptc4KngEW18CBcrF
V3S0kdH426LNf4UVkISxdaEoxE1GswXlvzfxouKXRfFVJTDMliW9UxAvHyZPprS+oOSewCAdTBIp
ogqKdy38S+EHnL44lzbCf0Am90ivUNu0oOgi2ZzGXKIedwfjGAL1ZH9lzXAfWpO5skT6nDGC6RpC
hTI4UWsZZn+4Uu7Lsri3lqwWQfxQ5zClHf3XtB6WUYPLQHaH/SvZZg1LCaL1zsnk/LjY7xYNxxfO
xCcZEhCQeJNzjNKa9qciQrFU0S1wFWHJzGd3faMHSJqk+qgWwR+yHZ853PBIg8yHEiDQ4i5bVz3Z
CHP9k3R+uk0WndTfl2AYnDUMk3QtKx/x4d7LUutkpK1AHFo8YXKSJzKiJpI4m/s883ibANBKOtf9
mNkkbzNCQAN7zfqGq52h+yoZ6uYwf6jRz/faHPCgsZk2y6/STcYTZhOWAEJcaNoQArnDLvTG4Iqv
bly1U3eGDKl2eELR6nUKHd2TE7TNthrdr0S5f1RIJ0kCjz4z101utRTWLrPGiGVZw4c6vuVmemkY
EZCFbnd3DBteCyRQe5Dd0Xauw/lFO46LJ52RJzXvh1CVeYgSVtYcu72LlSbo2RCn7UvvIXeMQ0V+
Tt/d9ZaDeoxE6RUy2yrqDs0cEoolScxC900EisP38bmoLJk7Z9thVcAkHg3GslAKiw2aXOfoJpRI
qfUk2XivJrtGw1k4B+T43hoVERdVg8W0OCRRD1W0YIelgX9vF/ibJvDmQnIdMi4CuyIT1G4AymZE
wYvELnyYfbZ/uJpPqmi+bJBeqzzv+qUP5zlv5/tucXQZeeuu6rLxtp2FFN4y2bO7sRUuGeLWqo36
6Yi86dDazlMcMOgSnqQnUK8EeUxnK4CqmVQIpWP/UQCk1D5FKPHR/TMU0XEH2vUwFNZnIc1PBVJs
KCF0YWrYdDUdgVMx2K2T4J3UWhCbAqtU2pFHNpo3o5fDqlThAzzi3+S6YCJ1K6zQkmZZjK8ZhvDz
mPUnhupo69ggpF73HvZkAQymbN9dVR587TUHPShvlxY2zkxqAxbg2cHQ1bYl4WjVU8ifykps2r59
Q8jUPhf4/R+C1N0wZDaOBtIwxl88x2WRxQeef92KUChcosI8FXnkEgs6E9/kKnH23GHaU5Q9xezn
EQYj1x9U6gD7jCjDY/Xod+VMuBIjnwpThDZfui78nSDOfxjdMdiU2tjLGItkME7qWMxviC7jjZuz
axEBCUr1mF7JehRPSFs3XTjZGxKhTsqtDFZr6OdUYf3B9rAGG5aRIVn2m5Ql9egkn4OWSzSIfmUk
qI8tW5d1b6SPeDAooiPvMDTQDBwcU7SCxPhleSnWYZr9jjDwQSFDcmIWIfYhGh6zir6DMu4gD6AG
6Qk12Ts12qBJpi+ADtm9DB0is7C7Mg4KUSBDbfUltO++vGe4Yx/CZPzOSEc/1LVod6IBS2ADKFNK
E4fOs5dum2V+KI2nOsaDMvtXf5Y/cvZ/TRVZeaiYV4VtkbxizdZqwGqVvBImvmun4X6gScpKF1B9
iVvPc8WbBfVkb8PAsNnbMYPFPNyYmrqhYQleNN9WlvzCQWhdXL5jm9BfOZ79WIm2YhJMI1k07j4o
GBbiwUS/n2XovFGAu5RIZnDjSXhsGv0xGsBkkIijkXC9j6ieXtO4vHML874kS/aQFZyw5Sy3dOl3
Auv3KrLaLwc1NJFU9/ZYdFvbyWgMEzc45OPE8oL0qHJ2th5EG9b+8ZMlWE6l2rNWmNhswyFRPM6y
nbXwOZtcnjysvxxJic/nc5WR6ZO2pjD3UsdOI1cDfLNd05Or4xOxu4Yku5iVLCbK5ofGMQdNtvl0
ctzy+KpWIgriPchenDDdepCe3OKkGjgDGZLZVbB3PIvC197MpC/S3wbJmuSqtZj4Pl7vuaw8Q8xV
9NGL1UKGTrhLjA6ehXdJCYrepQGWKy62zxSl1tx6XwEQHaLI8ttcIL+YUXtiqdpaDqMCAr4bjGI2
wGbORBZxTnWLIklAJUhOPNjPcrRHRrp1vjFTopETvEaVW247WxEWx8BO9Wy3ky7R54zBQjmb92Bh
uoMqeaajY6uw6Vrv+MutuxaVA5F/X74P3itZSFS4HqvAfLLQvvbf/Vx+k2227bWD7a9UvwsmLUEl
CA/n2kTs8RSHtn0xivk6OT0/DYsxgNtANa+d+rarLN8Htfx2Y+chGh96dxnJ6hJoRWfxmVWPMo5+
p1pWyN2fRJzjQ8n7L3AZC3qNzWqG9jMnSldqeSRia+kPn93W8I9VbwG/KpEWEESg8TrPPn6/lAl3
Cg/FHextFBvrOCQTJYJLtdZVUK8VaQKWbVxqdHqJRY+URBbTntWATzIiL4tqkTQ8lzGDXy07Sk2V
Z8IaXQX4x51p1ySj3iDT2gV1C3NGz+m25xTGsMhcIc/lSMnot1yrzRkvDOtG8KjIrjZpWXx7sGPu
LWKYG6CCC2IGzzN+A1aa0R0mVP0YQrFlY5ipuT3MrfpwQj+92gjb8RVPt0D39jYnmzPxw3kN4/Bj
/O0RQX1HoGByiID/eBAp8b5hAU7b9B1qeoU28dts9cELFpr2ZEoiN8u9P5xMeppdlHZXqyERgTqM
iGYPcw/7exIzTq6nT01AFzG7nBxFcpCyfjfnAeikUd6VrcbJD32iUcUTZR3MGyioUi3y/lH99BOA
oikIwXZ8ViOyhKaw7vusr7ZTPdzs0RTISzFxipnRt5qNddWO7cYiRndjajb6uZkA6emn7NCFdPQT
rPqVHXi4L0uDp1XIV23HIQf6VmUQK4Sr7e1IaCIbkYVvYL9D2T3WMj1DhLl0DfpROaUIK6twDfT/
PoYi9OFBPdMqeylQ/gMlIUPcTkwkWJTnXYRouPipHWIAC/PJTgZOGcbVBo7tVMzZLvWJIuylA5Lf
UdcEhyXMFaPYmjMnpQmlrAdclI3m2mXxF2W9eYoC1isCJcic2MYKHhBFS5d9l521HFVOz+4Rk0Ab
jQGPXMdHZYxxcWzaGyMIf53GxaG3muqStOWV7cafDugk2gOUEDC6X1ltawBk3U51bKA4tIGKL7/C
8kvQs1k+iWzsVlM5/IxQozbegBPXqHiIWx6sz/G1cQyL99W7ZDrCy1UN9kZn8IECrt8wVNGuKO6r
EPccJL27rktZOST572QYPqqaW6e0kDn7AdUCDnjypslkTKvooZ17+VJz8zmjtS/hf4UtebnoZVkL
A71i3MeZta2YKe6bXjeHySNNri7ZApfOGWNDyT1DVizxb4gRjdzbhvFHLMwER5CJIYf6Nx+mTQN8
/h6ODJJ8XWxywwaR5b+Ii58G2SZ0oaIZcVfcOstfigR5Qgw0EK/H8rfMNJIchFpZkm/ykeGY6zIW
rqR/xexTHLqWRCUPFxjeJUzmWXbsWXalzcBfxn1AgZzuAyYMAeQuVwWPJXYo7mTC2GYCaCvhrEo+
TpZzSPkCjIPsX1y5ooF/iGOW9Fm+UxliFGxwYqWXNDwxUm1nc+FANchpz0T+BzM3b8AkcMrm9G6D
K7hk741YP81J/YOHYBf31pcdDqcFKtE0GOY1wcFjOzaAZMfkXtcBPWOpb3qij81bsoEQvj+Hk3+C
DIA8+tzPx9Ee9J7raFrZTbwrZT+vIh/DJwiWZ6nrR+iICeufzYRseF/QLPqO9abITGIUP6LpbA2K
Nzsgs3bCpSHDuNrbEid868vLBA3J5pC/OKoC7KDnryGObp6EWRF56tkwSvQrwlwcOp88Xj7tvrxO
9bRNSpylvcdeCmj8Sc7JVRbKhqNc7pO0PMPttT8a5w8jfJRDpSRX1GBKSDFiM0V2MAQF+qZKEb/5
tZERj57xZ6NSVOGUn2oXemrV1ScCv0LQWrD5kTN3u8qJXyc+KC9rf7d2Ue2mxFBsu/x7fModc0N5
1g5+BNw//b4X5eOU8b8myL5JZHDZ9fjzBWn8km6P+ftPS4Q3UtWJQDnpgbOwL0ORMQkOAIW4LKjW
gSqf4C27l0hXJ8uCBBuzjXQjZPhxKZicMH5I2+rghzl9IY+mNODm4QpCWZY6CaWJo1cliXXbrA/e
qpQPeQTyGotTPM94b5V+HieTNhGD9bqZeFNmh4dLjnsuNbJi4wfmL5a4DzF367MMIMuRuX3fRfW1
HAx1y2cCf/qSw3oWRISjVFArZvPqPjApVQJ3l85VsFIGwRdNbn3DCeDydVX+mpLCsxaZ/dPqwmUO
o7HVLfPloKO04jywK/qurs8AR7tFcckngV4IewHhIFys6TTuyzE9eh77uo6hEw5SFk6Y4n9NE/bc
aoRVm9bltYVDtAH1fcpr4exj7FPpELZbyALbDs3oxlyc4oZdn730wUI3vzZ7KojGmQmyCHHzkVie
sTE0zCcZA2kEP2im1HMCn8JgNG8kEPLDNz45kk3+PrDS1ISUUojDVfdcfyWgWekh+KgKesAuQ6uH
tmfr5Xaxx+4xIrLjhpIeSdRIsD/7BM3A4EmMAS0pIEVsP4tMIrMIjLNspPPkMnTd2CFOm2BxVnfk
4eLKEsmx77FzFk0hjshwfuwGWBqZOdxnaMv20hucvdfELy7VLQAipzkEnZdezDFYEkq8Av128pNG
ajxV1vijE67GQGXxnYxagYFm3gYdiBfTCupdVhfOzgXPzAKEVHffKZNHsIzcVSbJEyY4UEesUYV0
R8GAAdZNT7OTmYsivW6oLdCkOiSb/qps588QSPucSXcEk6Vf2HR0h8Eo64NDA8oqoT+NCdpCJJK5
L9hAukO8gg/g6uSXN6vf2v7Jh994cF7yOBk/GK0wtePjhv1NvEwuYMaH5G0G6RmYMacRfGMiJ8xr
l5AiOyA/R5dODiM5H/vWsMqj1YmXti++Etq4p7jO37LOkEzWOPvqOgAqxBFDDXWxUru4hYrybZw7
49KyQeMZTL0mpRe/JNUS094zXyjENh4zSTwk0Hb+TQGeGn2GTo7CcYgWyM0HUZXpXRPjB6zrKX70
0HJXDQq6MD76PieVgpFHzA08GuBbb0a7yDZdDgY0Tk+hNhmC/tEVA9pRJtVhdso3Urz9Vds1GdMh
OBzCj6pbUEDf8OhobgH0kO2in2Y3zBa0zZNDYyE3SF0EtLBjx02F5OHseXs9cmHlpoyusKW741Dm
IfpIcCRcxT2zqF3wadnzaxRDZXddbMGp7wfMHut6bcdlvNcd0ahQZlumgUx4oS1ZYTwDvw8pE26+
QuRM34vRX+P7ZBoSYi5LGUI6I7483a54KpXkqDTjw/J4fOiT6SsaK8KnR2mc2ON+FblXsubLop1v
13cS4s7ZhyOFacC8It62H6KofIS2aGzyngwBBoQG66i+OnS+9auixjpPIPe4dX4NRPfs7d7rHhDx
mKd5zr9xDx5wFXvsH/pH0x86roJPW3pfKnHmHTbjEJGnfayVJvYgWKqqRp6NmjW57UYMgSfbvAcn
NTHQutch5kthOmLTwZtpXMySy9WN0ieanutcm2c3HTfjKDGD12qHuQDZaS4CxtdnviNTGGjwzNvY
75/MrptOcMVY/Pdxt7WKqd/Ci6EE9KJuN6vpwwNuejbcbFsK3OdM3y6qTaKrRpZddsV0Fg4wzSGx
TlOH4TVAibxuh9FjQm2zPq3D91ogFO+h+V5VoJoDvKEZBXH5nqTs8pp2hOuQoBQm0wAPEbnjs3eh
aOvXfSxfkjjOcMpQ4y9M89bwnFOdf0VplZGVwYuptHXyZ4yswI2SmLaBcIuRPRKtcuPQhBsmHreo
QEVS9+rWNhNddAbbkpM0e4o6uzuG8jYn1FPaLf1rX0xEzynzIwORvwO56e3BUIRbbzmaLesomBx+
8EUrmgzFa+Gc1QdsW3kqfWTyxewf/Xbad31wPwRwEYBlIyFL0b82LNKgnCEPki6nShi+IEEOdgNu
BtVY3jkjFZbcZ4YIlEP5xZhPunAWgRNd+Bg+ExVNoBpQ/Qs5EusOZMhNSlpGgmqZ1hXifW6YUk6W
3sSRc6drjMEZ1ee1KbM3JhMEcegS9W/5h1721EJ6Qvlim6CWBFsQh8gHVe0KFTgXN4pcJJTLZlbV
51HUHlYWT65Km/o4aYoXPwuXSpM1h+e7R3u4uYnjwD7ZRU5V7QWhn07EoE1ZJugq24PBxMxWj8Sq
ODQyc5NsPRJVGD9lz05n4yrNUz6SNGmPBu9AtaTyhQv0VTsJkVTTjcywcAe4dMs4FsQAtN115jpH
aLjAOybeHjZDK6377OCDrgI/GJzNtErWDO9ygAgJtDhDHmVg7jIbWSNj1U9T2k+x4dT7usOnjb8T
Dw1zlikwj3JUlIBZ+WgUdLq+yAmVIAH6YpHgUbU8uwt8jxvmQXXHwN2I5n1bOpRNGXagBtJAhEae
GqHa9nbwg1HkYHT1vBuRhpX8CJuB7mnVUwmhmStK9Y6l8YKoa5E/MFDMQ/KRA8VPkQ6Lj5mos4tR
IvMHgygR5uSvcSzi/aCLZfpD7+Dh2luHhf8qKsBGYtEFjMcRDM3RDHfQleOTGcl1UQVkSSdy50LG
BQdJYyjpIi0dXfJUvE+T26xRnv8ZRv+aEKZxknHwDO+Hv1bo3RJRfCS+tST5YFHQKNq3o/eeEgqF
mHZtRuCbCj3sOwDTSYts0YR+itI13MpEwFDwSsjzmATBDEPMKGzWOYnL36a2FI0siuBLFL01dmjR
/evu4Mrpbu64y0l+hBjS1ftwTJ+aJDNpDEO1GfECafggDzy3lkXQuJuwMODUkVukit2JdOk/lkm8
Uede8KwFuzDh7QaYu1Nt9Cuc4teSFWLkt9VNd3RZRVBbR9OM1G5wBok5tCNflSE2+nmIiKKtY5Yt
zNIiUpRYq6+CDoTGVHJDu177O0QiwYyI7DgC8u5qaPEKNJWPd/dhUQpulHGctBfvpSEEsSQFLn/2
JatCPWvEIau8bn/GHBEUguGNNVNwDoN+yhYosV5emgouBMwIqt/SrPYLhBLYSnVs3OjESNG8oO8H
g1tSEyKNuNShUleDto3LCIV7dMJFB9nFvBEpr48sGUj5TiXFA4PPG1QBoobS1FhbPYuHFnc+g7dG
nYRZlQcrDlgVcdror1JwZNJgbHXG59mNrCswpT1o8zFmccLknmf/KKf+0hoUy3nWcsLzBmE9QqsI
Qw71WjT0R5HBpNUkjBOsFOPHCOLulNaiO9UyUXtqgSP/VUBC3ziQujQHe+EnZ3gs02am8mVl1eJm
73sU0AyNI7v8MQrAdtCppxOIfMjlywvzeb1Fvs5me3R+h4Y4BWJ49wbeFHdi2RPyFGuT8mQXBaL2
OH4e3YmhbkBdDCQHJ8/CyBmWSPgEzpAHHt8rf6wOWiBdBE/XGa9D7o7iIRQMWyYrfPXacVs1jnly
pc72Dk4Znns63Y0COaFC6UYysH0Me8s7IBXc0MksqAjGhSLEZNU1SyTpNOeIXrHbmy0ZcfYY+OjF
p64//fuXXWgj38oJHE+46XYl2BVsiQ+ZzyS/tqFxJRFaWaH98VRPHaXwCKOJJVx7AjpYbyD5zwwT
A+/kVsLc/kc44bfHoA0rtNFXr5sN9O+DPvZGNr4jSmW+3cjnAp3vlWVPu+oQ0L+3VcB8mDCpw98v
+2qmoSquht3iXjBy+2Dk1rXup/kQeqkEoRAbwMz/10viGjVIGplv4Zz9n7/x9z+xmDBuJswa8wA2
ng31WZpdf5sWsD6cPT5xrG2Hv7/p08L/O/z2f+LMn6fy51//gF2cI8h4/AnjIv+/kskVecr/7zjz
K+bw+r/99z+/m/Zf/zDdf0IBkbbvCVNYhAYT0/3vJHPxT5NBnOP7vnCkbbnSI2w2xxgY/esflv1P
cpHRFpi2NAUOLnJqG0ac/JZp/lP6Ev2/a1mKc1V5/z9B5q5tukTa/u+ccGVhlBMm3nDPR9Xs285/
CTRmNYXRsyT9mUdRaXAcFGGHXEN4bw6ygQ3clvReWh+5oGeKTEVHnwMWK8fsx82Kx8LLUXq7lnFM
Q1biB7+ZH+mW4YXPAROKYGMl4zHXKj5Fg5wopuMH+Ds+GKsoxgEg4uRIysR8IJkX2bOtSoB7mbGS
YmIyBWcDoyyq68VxusH6QbSI/yU9aDYa7Hg5Jdu5iP6oogwfUBf17K1jfchrV1x188L8oxACciDB
tWtzNOr7pKFpiSKFMNdBp2wWsDsSoyi3qDKqFbI0UJLDeKuz5L1SwbhI/oK7PODYD+0XhLA5OE7+
7jJ2h23mvYWsBk9BzYseUgBjCbIlhoWH0DSuZIdEpGgivY2m6gwznpIIxQi5U68FGetLQYH0RpES
x74Up3OIqs2FrIa5ftESaG9X1hECTHpL1zB+nA79mShSfd9m9X2X4aLM5+CjMP0jy6rkFLK3DZO6
33aK9ZsZ6V0v5BOKKdK8fIy3TosdIVVTR4AS2/oujZ57nwZ+TI3twCzrFqDXYvYJXzYuv/GWU2Fm
SXPPqGrbLM23tiBRDAZgVMsB2mtvxZB574qEPcCSsQIIh6mA5TetELk6EPn3Ue/Uj741PNsqbw/j
xHg/Jl6h9Pxmy2flAGfsoo85jeADZyRRpB7sWFyohYZt3uXdp8PoZWU01rdH0BHaR4gVRfkD05M2
s0e+mKb+Xk4FeKAoJE4mGboNS9Tu2eiTZwfrw87LhmhblESCZ6YDvrIa62vCHNeCGbgf6vRtErDU
p57izYfxv6XfXpyQo7qLMrQWkPkSg74x4VGCOEFB0ck4093mzp/KYJemXn4K0AjtCE15HADb4D3z
wIdxWyNBg3vVlHV7hCdHzBmTMKxFzngyVD+eyh7DdO62DSGhCC7JrthL3W8Hcit7xRZOE0qE5+Y4
pWz1gZKsyiR3dlN+rdLfQgz9XZ6gO8VEsdEhbisRpX+q3vhpmOtdfR2Um44nwy0CeLOtVHMaLfDY
ifdZma11x7sfAhtrkwJy1zBbr/kygaiJ/GI253zarrEeCQz7E6T2cyjxojql2WN/LRTLHWS3RWQC
a5vHn1CI8GCVPo+bON24jJ9xuycFHv/0WrrelgpQ7EZJ4L1oan3VWfA+ZSlFO0EhAv4MFqQQyFbd
HbRGBBugX8ZEHJPa0Vd7N0qeFcBo0PJ6Ywe0BEnpt3cN+ukdYXYIRiZKk0U1MqKsuqIOPbBFpRff
My/hWQwuLpfW0RLFq7VIbEufPzgGteoXfXQFK4krHbDmRpkAmecOjvTENrrnGrXq+eDZqv0Kuns3
QWUCPW5rgwZBR0+Thwe/8jPnbNadiVGWdi3iniISeNtFCWyDFpSeb1SnBpVtgELnjF1zUPOlTlyx
dUL0IlbEHW4n+UQDn0PrNvDAhhHTAFnxXC/dUO7igSEYKlzSBYgQoHL6T6bOa7ltINuiX4SqbsTG
K3MWSVHxBSXZFnLO+Pq7oFs1My8sWpZtmSQaJ+y9dmL8wZLkYUfxro4/oQp16HbCsQCmOhY70nw+
YlwNCx1o23Zknb82W++UsoVF25jfVU+AgwZo2ZVt/OEIdsp9uRwJYUTglRzQXOF9tnV2d36BxQz3
iNoYQAvgowcHTFHARbaicf8grb3B6SFzJIj6XdWhK5n/C3nbs6kXBVBGW2orxwUqOLaQqmvwRSrz
xTPhe1sSbanNhzLaaZF7jpLYPE+V2GSorsjYZrCsBbZ6Hs1GPQcQxPKidq+ZOzlXFRTQ/YS1tMbY
ZRxeXadyAMLiNRCOwtcQSxAK/WtPx35jXJWltz4/+Nzt9j0pAGWVHcg2A6wgsHT0oUFmjw8326ya
2+9DRqb8Qo4E2nNnsBcKGTRgnFVmdAaV6Sxf8wPnAMLMj0tr36NQQpju5E/Kz9aU+uVL1oqlE0Gb
zB0HMHETBCswGdwmeudzTvwaIusBWxBrQWEcCveLw6u6+NYmEO2wcvp5u20iavfJ5EHSzL0vTCxk
Pfay0tvPAgiDZTdEnuGgjcrB2NlZyGvlOSQqTw+Ufc8V1/6ugN+49AjJXLpGCueBWKHXmu6Ey3cg
NY+3+mGw6QUuDqjos62LbO/0VKxA0QVZCHjeGCtMm3Gqy62EQXZKHMZPdtnMDONqDmTIjX3XmuD+
x7Q+6iarwC5tk3PTyznZOHfJSSwPQ0wUBzugbDkPLmg1u/hWw3ab1/T1dVK9hcj2ksSBfiWiHPP3
YN2hg1urPDeMjRG2BWj/8Nnt8NXxgf+0e1HdRDWwKp6Xke2+itxpVcfuTy46uvuSTgOZ+l8zivVt
QFITQ1MGoYr4ynVctNeE9usBtHNta+W9jCaTtZ5tXEt5b/TqbOjmsQQN+LDc6K3v+anHcrYr6puh
s6JHY3OzsAJpf+ttt/ar3kXD5x/yKhSnBCY3om/v4HVOD/gDa72t8do1mF26nAUeUYZy5QRIXNnu
YMmKqoOlN/YWD2N1mEyPS3DAnhdmxMiY2h4tyWGycVH1pk06OyPgcVQFssbB4ZxQHMp4LuIQDLFf
pycLB9a5KlLEsg7MHlcmf+0IbKqFLkezovfY7SoKEujuXj8j5/Hrr2SASY+tHpKNGJFRzNlQ16xb
+wHGBch2y0Tks9RxwC+DSXyYEbfhIfno+0KsY8v+J+ymPU7trdY8RjyjX2+Gnh1V2lrlhisqQblT
V7vEJMBZJxTNzoW/SsO9madyh6XvuRuIeiuaQ27p2a4cFVHt+JWD7Dlzq3+9J4tD7OivvtGdefOx
9A4m4U3uJQyghTqSbd1kcL2MnUNfrb/0ohguvF7VE7sJzmRw5OCN3JuZTOgQg7sMUAEmKZEqTjlA
1d4x74y2jYs/pi1C/GwD8EFjWdus8scfD+X72gXxDhXjnBRwhn0yLH3scpIGl8iWz2KmAbtCe++j
wNzoVMbr3BJ7piv2coy67gigggsiSGf2KBN9QJVFHx4gplxdy30UmGZO8MCRhxtLvBy7jtLjXkvY
zW6NWrn5zWxGP8hA3TdHJkPAPStQrWAyrl1Wvwyu3ZOlkowLFQ7WIqjkd967vNzCX4dR8YEXL3HS
v42o0DzHGXZ/COdop+v2DN2auRbYshX5zp5GP+2gDVyjpsTMGl4I6y4WmddT4BrPmbb30TQPFrl4
HY6nSk/orCNKt9RHlJ1PjNZSDVeTmF2APdhQr7syccpxbqMxxRPu+U6MVNc89jKGhANrcBv34Dro
bwcTnxr6anI5Rq6eWcZeEiajjf7Wd0KF54yztSjc8YmBkNrlnCec4Ig2kOG20M4ONTdQNteN4C2p
MFoCXyLwRFQbN7wGZF+LAvhxRsG06kigWxZTC4MfiG8bRi9Rm2zZS290L0ZrzjD+MnjZuajt15CQ
OEC78/AlbwAmOl+DMhGZkWoWuUygOATTu/aBBPWzZd2/H2T32qSCusou9WXp6Myu9PEWmdC2RWDf
BBk3m5rKZdUOXroIheusaPM+Znmvazrxkx+hH0xyF02ZCua97TirHTMkyc24tBvSmUV8b2BzbAOy
bjfOiL7CdaVcZ7jDlr41v/+yOrJBmw9d/E567LyD67nGAgSxqdvvnGmYXDVWs0WgLz2E82t9hFPA
izZOxQ2mEUkvvD22M7waCKZwOKETbSQ0Dykh58yTR6KHWYp9sV1oF7ZRwbPFMRziaTvHg8lUVO+R
sw7vqSZ3GLfDjZ3W4TIfsk0p508eK7uFciKczqGO8Lyzw4PTAhy3WniUIbLtIPeDtZviokyr4eT0
DLq8GdzcROwPR/IuaFr0VwEGZJXgRwONzuXaUp5m4UW3ihcFMZntYaIdggj7QKwVzSqY3z8IeZy5
0OT1yWQ179ybeHqPp4wyvDDB7mfT1ia+yLLLG17cfAXRYlvZ/VNtH4RdAMoecVFW3UtgQ9NUvTRW
mpP/mHZxFJlNvTY7N1xG9GHxBv4+hwgUTpui0c2F75CIrSfBtbaNNev1YDVYJI8lCOCXtatZmGto
/Xofz5mRZj89ovQe3vauUltLBemy4Zxct6UIVt788oE437UGUzJRwSaZars+x6HFfaLwt1VXfDI3
gyyAIdOeKWbKuuW8V0tk9CW+svGUkLi3DlqRLMYUbhAjNFHbPYDuErZMiUMFlXpJiE5BrgH+To37
EItja9+M4/DA5vNXtmxhJJZp0667XWSC1zGjZMdZlj0smfpM+9nUAvuuGK5nsM6ZJKwaJU92ZFcM
si2U4EZ9Ftpwz5JNGRiKeySbzhJ+N6dVtm96ilxTaN2qNGML5ZWeb+pKeHiu2ntSGP80M8yfkzl/
lIajcM1t2Y/iwupoqRX1U+CbDl40J9ykUfEiDHb4lSVfy4SNnCx1CifU9Bc/0medEggDLDbej5ny
ipnwVydPUuSwzC2anqrciTceU+wu5z4d6O45HdInKNyA08tlj0ZmKWcyyYzqwgMkCQpq92bYb7mR
dFfTtru9qhlZ1FatlhEiciq0CUhvAODO8g4qJg2uMMZk7YpqPZA2v2rM0Hm28avJWVHOrQVsEtmS
x3o0sOn2JrdnYpgkamu6IjYE9FFyKm+Fi3K7F9PFRLu0twlKHawIjHsPP7YZAzZ90qwgasGWT2cq
uRPj7oT9tmDnZW6jrr7TerBmtp1V6VqEw/u0rRzH6BbC4honsLX0HnMgcM7m7hsY2OMGFx58DanL
b+If+S9EGH9QvJypsaddOXh3SxN4TjpItJqtX0Wn3upRakfc1N4lBdKLdTqF7cocYjJYOrNf09Gv
lfvE9jAY6xWtHhPgyaqpr/By4PFwmGsbw7Gs8i0CrwlmQkLKu+eVS5ZLYlOp9C2Zgq8KEd2mFt5Z
q4TaQpHZks4OCwGjBA2Nv3M6f9zF/pQfw3wCtu62wFr1iyj95iDLlo2qdkPv9dIJ/ZqmfsCurvuJ
eoEfzNKuhqgev83470M8OQyj0OktvKk4TaFGHCv75azhrYJaTEhOFG4LBKQHeIgjKG7+7hRT1/r3
X/t9COZrwohYSs5Cw3z+Q+CEYGMzH16WYJ2XuHeMgzFPpnUcvGtIljFKPYSyY9AUZ4gtKaojHFOV
MeyEqpkZoJjFb/806G8jLdwSU/V70Ku/gRvpp5kE7Ov9Lajugu4DSY96okRU58Dgnh+MqjvCKXHW
RER1G2T5Hce103ov6TTflmKGSO0A4bVO5/AoztjUk5KDjB87zDUwcsZNquySiHHaJgEHeWSrYDcY
nr/3evetLrSvkdQ9DMEUb1K7Vlz9y7RmeF9Ay2DXsxhIwSPjYDGQMoPGsEQWmaQck1mzlEXfXn4f
aGwV6URggWqxHOovcLD7XzsM8Q8gsLm7Cl0fVpPpHPkHfixSKa/QxrfVlHd/qjBiimbE6IOqAeLY
WB4cV/P3kdP+YNdFwslnEN1en6yNlMgZH3Acl5MHNT+m1wasdGKTp1VULhCCqm2o5SaZ7+q1G8Uu
ZW+9iCr3xSGhyQ2nd2BXngruaW2Scup+tk5DhFbG57XCQxlWPfq8dUpTFyRseMfyibMRZ1aU8zPi
YlrrNtyFYPDvugYX1J9lw2CZitHl7cf1OfjtjsncoUuA/LT8b0yR3Oq5eW+XmYlXNynVt6kZZ7sa
LqQRfFUIxtNOxDDrp8MAvZgW+tJE2s6g1V3rnvGaOWRKmvm4JLURMn+8ciP/Bz8oigdPu1pyfGYS
jT3KX9dAhZA8fVnjygeGPwb6EacbUokGOFwPtMscfKY5cPTJQ0QTReqFfCEahrqhhphhOoAqqwZq
lNyRWfaNge0ndsNLkH6X03S0U+soGFIZ1rCUZGGGJq9ckIUfsWcdB0nVHjApRLmqYzYb9yKfXrrQ
WI9OyN/CXZINe+PO5QlQawD2J+VMb3ZfP1UdeicmgyTAThtIEx8aH1iQzbAiDDIAYCRsUlt8ct8O
lppe0khA4CkS4hGtMvjjuNXb2WDTTG6JefB77xKPzRP+HOZJ37YY9k6YJTQpjJfTEkOi9SL9YcPM
2YUrWB96n9GE6I+1ooUZyu4pnWBOqtTbVMmXT844Wh3k72VhAahzWUW23sKY46LaJIVmkpEooqdf
uSwf41R+9zmYdK5lOqEacZxhAZUix00Af1qoyDqW3jguws6hLsaUin50IW2Lo6nAlB6lwTGyNX1T
9kzJE+5bo4V5gKLyDjp+bTQl+0/ju+sQ8rszuMa3Md+ZX6D1TiA9m+VILy0T1K9+uw2z4DEC8ScI
gjVbC3TeD5TiXFrqbQizc/qOCmKBI2IPKpj8bTxc+6QIGJQdckcxxWgwBsE9Zbfn9uvaQ+BRy2sL
IWSsXmh475mfrWzgRp1BUn3MSARlbkFeOVoVy+C0mGIS6mf3yFRk04YQoCe7tT/1jt1hYXz6NOcT
CleYUIsoGp6MKD5boHNiO4Z9rT81OUrGptNeNUrjPHKPxWgcPbemz5HWqR/qczlvzjgwkcn30zdh
BG8BckKvTE/gldNlKFFdy2jax3n7lkMKClJLcXh+M1xBkU46YS4aQA0Dyczk8nKPDcJLp5x5pTse
pVnuw9E7+TqowyIv5VYvmbuAqVtEcXXgYEUtWqHc8zDAsjjashm55uTpFgmCWZwVRzbdp1p3UIfT
bXq22Jjus1exH5hqn8+GV45rBwE/oMK3nuA9V4tRaeYXCGl361VoxjETqFNG40lS99R18YLmj+XH
RKguayAFWiho0HhH4UCAAkxNaM7sarkszU9QwitmCjayk2rcyaDeQYsihlef/vZGfCsq+F/Kjf4Y
GIZyEzdl2G3pQNZ1AKmUoRKzIqIkUfIzMFkODP4i1IZZjQsTK41C+TSgpPYwvI6D/TlxaBca09BR
fg4TUBaKgH5tRDBy5lX/mFwCOFFhWfyYQX7zK/OKcnDf+C5xIbBlkEE1iCy2LYV/0usfZaEeXAs7
JXj7TI/kX8r5cwJMbxWV2g4jBLOVSL9DtEY07+grZUgBmArSUSanAd2rg5N4ij5kU+Fp065e8gjB
FvhpECwjd2EAwFuGJANEqfXh8t53XXwOSn3brpl93XCEYj+UxjOOjItOsrvIi22YQ6uEhhdrMLWF
OhQx4QHanFPfO3TU1ZNuDPuR/eKKBALMLaBe28p+sl3WB0ArgQGxt+MYwX2ObWZZdKSLiEQ/1cLC
9YtgUIdesOiH9BG52skIXLSypXeC/fTpdHB3yhoGcIsFgZbcDAEY1LGHgrq4+aAJ9KC5t3GHaxeA
dxmYS4AqSy1xrrUw3ypjol8P/wQ2jFWWigjQ9M3oOae+6Sj4XO57pv9OViuzWz6vmMH+WaXxt6fn
ByKGSWeryKNCtnWtCrKOCGTjEvWkezY1VuViSra99M4xJ2tIJGFTqF01+UwSiAaL3WNCnnKEAd6U
1KccyU3mUF0kMBXleCyJu6Bp/2fXbkesBrEhDnE/AdOezOf21AmEC6p0HpZjM52WWztHHl9mzmk+
q+eAwjh0XwBUU9EmP1pk/RSG+ZIXsY9payYhCrh8/R258T5WmO2jkWI+MaJFIDiAE5Ge+eQ/8MNf
qX9vPR/mDqNcaNySTGf0MopuYcmr1ZPHZNYTlR0XnqG7D2mMpDCIP8rfTfFJ4OSK/OSEdAeZWgG0
IX2zhP1hTGSSTWgHwEwQbdhtehL99IxsNAcYMwe9/2esun9Ot02G52Eo925sEZIWibus6tXoUSyM
Lbu1fHxxEvIgKnh0kJaYWAHMh56aH5nsMqcf9VOb1huX7AK7HB9wb9oa+iV6UXxpVHCqLt/cENcV
+xS5qGiXizYD2EZp7OjxM7yjSxaguEZTQplin6Ii/2yDMtyEVpwfQl/PD9pUQGryU1KOEiKKk2nl
nmzoAnUxxduGCjR3p7dKq76m1sacpVWfUR3gOEP3YFufpCuzFEKeVMd72XRUCSVpdrhLluiux2Wn
Pt3vcUCEiR4MQnB60/HpHBLUXaElncvvQ5bPbiQzOvY2SD8NeSSz74R1WxGjPgLltMBo2AFkYFwR
jsy02o7zeIFm1iU9ngcPu2jOln8LWfAadhjN24ZjG2GquXgg0bE3trKICmwzSCBN6xkLw67TDUMM
2dS0KKzcFtC8YzREP8wznLPXWpzUCWtKX1269JGMpTqXDmEPvkt+b2r6hHkAsSnSFlha+dIaVNEp
2UwbL2u2mFvM5dCJcg31773p0jfpk57I6H6hkYqCWz38hsysH2ffBn8M0i9ck24x2rDtckOe8lic
8rHAb82oDpo5UW9qBh+hGi/3VCXhamxHF63w/NYO0CADeFbIc4aMFCD2AF0sKyZbZEQBsDEjxSBj
TLD06fm3EnGxy0LkUqiGqSSnXTRljHJB7zgje2ndp5+scIgoy9+VFbjJAqT+oiY5jc2ndlfVPz+Y
/kVIRnehwGrNmnflsLyILTc5WHSfoEeMkg6KYb/R0E0rMlQq2ysO5YA6O/A0MgcwN2HrcxgLFdyZ
ovru5dQtqBcZav/r4AFgZCfCPZun4332Nmr9WlXS2mJ0CKqf3imbLQT9eXTPnJho0m1PCWwRTrTQ
m1pjeDf+jXXoo6CcOBl8ZkIJcPmAldssoULT5z9pIkXvO7JTB7xM7WM128Ry/qSR9we5qEUlHxSP
pm+SJ1awZ2q1D9xWzHmkSQvBBhd0mvknDsp71Fp7OVHfKpfoLGWYK6fNwrumyCcYQYmGX06sOUul
ew49e60ha0wpnfkwngFp4VGDptkGG0Ab4VUUl7gcSexuZ8JvvdXjptvlVngs4hdwbfqjiEBWqDjb
jHCc3wylmYwrcUYO5AgvurHeDiO3P65mzKLxCQi7cwBQKNaGuy8y89Psin8YWIy1aZSQ1sqVLcdt
2bT9UzRQxQBfUV+Wy70kTGU3q4hJEXHec3KkVm6O17nOkE86JOqmevXsFqG+hNigYR1Wx0gbP5E0
dFMefw16nmxIHygQWcuFLIS4J773KJ3ZzWSKGFVcgrxY1OXVDqrgCPQIijUf60RoLX6WAV4J3YAP
iDYIPrQYyYE1Dhp719oFSWMUG7Q6e2j0W6up/jYBNERYg8mjZhrGJTbsnF0LDteCPpALTMRB5vHO
TU+6JMnRBrPEJ/zWUrttsqwT1CsyY5IKOcX3pug2ZBEm5cJ76+sKGyx2jbS4spnUHlzKEvTQdCav
QFxIhWlwl9vPMlaUgnhT4mQibjtK3TtzOeZD87O6IwIWEcOTr7xxn2r6WZsNw4NEwNsW2o2dB414
7/8pU5ynU16zNax9e+0YXnYdC9xd08C9ysD9gCaPHINJ0zbuOHX7MJiOmYq3letlOwjGgIF0uFQe
sATRU5dmEGo2Q4qbZCw19+BFir1nYMB17pnyUT2jQByb+Khlbb4zFaasceI1hDbFPmYyrrkOoxAp
oPYc1WW5ZMMdrXxBxnCDM1QfUYVkY/WdN+ConLhDnMRAOwj+ykkc8ijnXibmj3GAT2hBV+Xl1oty
OdMCbsM6ReefEKv/ojG6+MVtMNzgSiz0MrsziUnWvBvZ1StVxmioOCGQpi9Q1PgE++qnaOzkzh5I
ti2h1aOXDMFkNFQNLLk+G4UJsRrt8FyOWrx17N64aDbRcxJvw9UkC2ZNNEh5T/IR2KYXn/AoZQ+v
x28SQp1DU9tGGy0xYEnJyP8If/s6q5zY01vXkp7oQDu/LY2y+XEma4c/DOiA1/FTDAaON/N5kiYG
COM1kOUAVwtvTWM6jJm8VL+WHUPpoJ2+p8H/awyh+vBjqp7BxfgU+126HJFDrJRnerA2cWOykBf3
SeA66dtyuMaOWhhG3oAA87Mj+TGES8iYJ/BqLGtk/ou+pknLaE/TvSZ6kXwpC6Ws5BzNPAxUmpFP
h74fQLEO+Q9ZXAijQ0CXvw+23JV1ijjXSh9Nzr2+7ApMGC5M/AX6rn6uTZgaCzh/pGcIfFDLwRXB
thAZWelTcmSq878P//1aaVtfAnvq5vc7mnGYtih7zy6aBhblifIOBpsDJlIQWxg+KT/uj0Xa9Eek
uf0x9+1qnxY23AXBBtxApK8CIz86WpMfJboNvJQpFWUGh3HDoDvkc7sGAwI0pvC9PZYtpDRWipbH
+oM7pcUv40Cp48XDJrr281TtivlXwMDqJStrsexjf071sKx6F4I9DY18OPrzAxF78uCK58lIXRpV
0z38PqOYdA815+HGFuJL6gbmofkd+n32+3dH7LRHvum/v+fN3xBpLgM8YQJxFFl4DCV+l3aaiV30
VgzPO4sGu2X5a5mMuIN/tV3heTBqxghzCsnvsyrPpqWKKoQKzQOhlH/qNQGowWeJ3fxRHRbxLvME
9RjBlMienFNqUmWr1mq3urRfPCGPxJN4azM2XoTjGi3/cERXT6QFqy54EUSom2u/UNHp9yGdB4sR
QLdG59y0wpjthWDmjvv/iEo+VFZ0FgY0YQv45iabG3/RSwjR1XTKjQ3hEjO1Rhcrh2CshVP5DfUt
5a+tiKfuWaBtpR3+hI5vn9qCmvX3WVj5i67TGUgHsHJCX3v3iNMm51nNQylnACfEDoiNISBAAQ3F
EE54yXgjCSGJ4o09NDdGcWyU1MRHrWGLyMUfIlfqvbNMCeX0dC1ZgZ/9o+LpYjVkX+VOudbQXS6j
JKfp65qTkYDPUSaJMDGiTNYwmn2HgVct+pKlSm13xyCoymUWN5T31vQ9+jJh6FElZ7P3N1lb+wcG
EO2pYVO9Heo5qKw8pPSEaz9UP36O7Lr2NRxyJHxPNj9TUCRsu0S1NWVpbRzuwx+ZTci8jP1HJ4zh
PARMrNq+RleU5xm/QZhOOBhMt02sXXZa4lH6BnNkvTpWnZ8dBw8dU9AaVYyyjnYZB8CBCvbbkwTQ
16TIpv2O/k4rH1Fn25cWTiMgcLN7z8FbkoeexjsHn//8nXXtwz6fAQM+BZuwc+9f1AZvBJm1H02C
2NOY8x2nfHgyg2TaTT6QYKaTOAtK2GUdS2GHmdIshz0Z+qBdUWAyoCTLo4pshlBjdWTurKNPGz5I
aCo2JH7Uhwo1ztoNHVb4nf5meq9W2unfIW5ktplg7lXP2JZwlIOyUxpbHfhGQiV98qjedirCA5xF
FagscnOe6oTQVxAu7R9zetcr+xWTtfkapXNGTPpuwADk1LIoHMx4J+uWGZqqIvRWkOLINqQYa1SH
PIBsSP+7rgOAOX7G1dLT6ORz7Et2DQEgLAON4z9ULbe9JlUrhKjnqhXkxcccpwJR7uvA7VNSl48i
X4+T+PHbsLsakSaPOaFTqwq6MEGTWHafpKP677gB3QcS1GddOwXXZtBZBFXSvSF6ws+onGNlj/J5
AuJn97PmYuCVBzOS21HFfkkdHb9hZa2KHS7T+sZiAMGbUfTLFlfMopCN2oSVq5+jALwIjLrmO3Hh
C5HE+tGDr99wBcg94iSSZmrCW4cq+eeoqP22ByJ8/GHy1mNFmB6kD/pFeKfAonQMc5bqt76nj9s+
HTfMOUk1ZlJy6wOx5xaSv0TCD499kTcrp2zTz7aVL4A4biE0ir3falvTTvnA1dlXH7ypyYMf2E36
70qeG+L8a1guzK2s30dmqg1xkEDcQ8t/N03v06u5ASXl0B9+H9IyPCe+m25BpOvM8hXy4f88+/1a
W3XvpHyRsdUML2xSXLIrGAnwMV4OeuYB9OLh9+u/zzqTpLYoJY6AdD2WAGZJauf8LW4ks7MZHoDy
RieaTzjbI079sKyJ5VXgJM0FdjtwUWMwbHKZM69NoJHZfn0Z2xkqwvgPcR98DgvrZ2Cyl9VBk7Mo
RHRlWCYO1dnKjpYsvSQ9hGA3vHdd1Gx/v4xDPL1YectStRnQ4TUDfSt92+/XQ8fhz8zfEc/PsqJ6
m7r2iq2wXptFHV5+H6Y0RIElFBTpPKekI2iKrd2q1PkP5NVbnrndBRNUd+nJ6P7/Z8pv7FUhXfBB
wTtBjzfhiJ4ayep2tdIvnQCi2FIyz8nOc7SEto2xsXMHS/ztFJbaM6bK5Ei9DfhHZzzyw/rE3Jey
vY5mvEU0IVegGy8MQ8eZnbWRht7dqLW8a0MYTJuSRiSN3jiGJmKiptNRPVgi2loS2NXQUbNHcRRd
0nkj5pnXhqGg2VXuJnLZSOuj2T8anPyNMsRN5O7wXGjXIid9ga20W/hy37JLRlX8jO4WAnaE69FO
hp1NdsLF0wg5zKtPH+81sEnaMuoC+Uj6yrxZo74ytMKbA8/8fR546inTS1rb6KpV9j216+KQ9Zq3
IngF8UTFxkkmdrBOYighVZ9ED8t2MZDaGDcDpr1bR+uzFfC76LEIfAAVSwRTeLSKtDiS+vVDu1Dt
/YnLxw3+2n1hHpI+D3GdQYHg9qtw36Ze6zAMZ5fYtunS1wY6J818K9DLr+w6IuPOE/berIAGFBFg
CzdCZ1vifw2II7iEBpqiWB+/rEZi4w7ITk6lfposrt9Gal+klF74u9tbKwzmIql+o/ZQ6xgdGbpC
hviSdVeHRXalqrJ6bUMbDZhfriykyhujw7+AL5bk6Z9SYcVCWape4jrO1r3jDOcsszpWGWwDzf6W
QGp7JvXyM9RANro+EVFUxXJL+IWqxu4fmCMsl9YA36kjTNBKQ+he6KTYrRuHri6zW1c0mC6o6w9V
HeHEZeRDpLZrHfLRKt9d1KlxYTavqVU25FXXL/EkttIqjkWADgThRLXOCQF5tox90Q792q0kQYyR
oZM2QLJTaFBISbZAW3AqP1rZfowqoGYdjXztEw1idqwmjSQX2xyXrqoJq4J8G1+kwQ5zdNt93zj1
U2IDcknZL4KH7Lnxa/ZA1o9zq62+OFh9hZ93atlCWtHzoAz8tK0GPx2PAwOjvF4pgDZs3T1zVmqb
F9Zg4yV5I3x7rUigOqJ4KEhuXFcCpDsgHJhT47nXK3HpZWfvPH36/P1VFBcG8hPxldr6dGnnb+gs
EKw43QEjzF9DPaGf5gFWVAzNrh8zVHLLppUu/GO0MSOC4659NWeR9RhzhrMUc1nhqsK4RIbjAKvX
PgAe49BXFVm9LQRhlY7sfviBzND4awSg0obRxaaS7jDVmRzlbYeXRa/WDdnzpJFWZ4CfzYUaqMG8
7zRcmPTutrWvvcLbh3o2PoUeZS7NE6noRpUu8smXfKJbf48N/V1Sl9pMv/GmFEdqQ+rukAQCxygw
malU39iB+xJX/doG1/Xk5/ajrrstImSYhSwvc1ln17yeY13K1t4KGGcXZyoaegJmodhOjmCyjnpZ
0J272kfYDf/UxM64je03F8ieFjGTDqQVkbKD2zLp0V9NTBTxstn4RqaIZhmQseKzuqgj0hO6BO3h
gH6TvIYquVjefCu0UnlBzQM90R7701ivvakr3z6qAaJB0upwzv3MvXpN/xAhwwJ9KKvNAM0eKrzF
ldf25WZoeuaDWPX20uspAGPxpopHGhblK0YP4saeokz8w644vA2qTHaGNkk0idoGglL3RuzNtEQK
bB5orknYsKZ+X2DXHcmbvGtZatz50GCbsYZTCw2aU61ND0U2J9OHLHuKmtNvaux2yRnLdpzQ96Oh
jcZ1ap1Xi0+6NmXZi2+a41PT5n/xcg2vXIP85WJrdxVskzZWb4VS8PBqFeDKD3LuFzB4DRz/ZdO8
uUxEzgI6JNMYETzA22yEEaQbUqTqreZX0bsWMfFWcwjFMBCJiFL1WZThtsVzsia3xmLozHCzCRFd
RX0kD1KkDryx0CObM50OVRsk74zel1rEiDfpTXXMWRxcuh49vyVV8h73+IQgeXRbN6D75yasUH+K
j8g0qmtWedZzP+jo9sdVafvlS1Byv2uD4KhMXUFuBKemhXV6NEAe1GHDFsCMorOTAdYS5mslt7/v
TWqBhu34x1OThIbCyAFfQ44jPZYIXIo9PJiMwlbgOtq3dKiInGCuz15ebuuh6m5lCX1nsEKSvRg4
KQUZL9OJmKh5a7wqbU+oBX6Uhz0mm98tl2jcu+HYJ98FwxpyOzjVXW3vgiJ+TXXwQP/H3pk0Na60
WfgPtb7QkFJKW88DxjZgCtgoKIrSPKVS46/vx9yO/qJXHb3vDUHdqEsZW0q9wznP8bw5ewMv5EOM
ZKY9+SifmyT/1dsvM1ahN0L3IJF2/bG7cz0iFTi/PBCZ7NLHPRUD8vd2Gt6Ami+F4Ye3NoJe4sTQ
2zyicZK0jN9Yq1iwbJmkzLMkwkEruUwT89mdKjyt4+StfcsraYvwTovb7EPUZ5YDOUCF5Tqoslev
yY3VaJnx271jWPZ41R5+fnJsH2yA8ntXobgLAlYsfJZod6Wn13bHLE5Kv950Zau2vs3tFiGgKtSr
UUT51WlNb5cXKA8hK58szV1tseXY2xwoeOHsTW10RCv1XfXWZbNLBiaIVgN9gTU7kH/H8B2K9XCx
3a/IGkGKi/TNYrsMZoERqmhrCTmBv1gbnAMG8Y7byZmatzqrL2YjfLS2kH5BoF6c1vgYasd6q+d6
WDmuu8GcRNZQ0udvLsvTVuojgq7pSkfUAQYfil0h/Y8IozSOjOtsd9858fMrzoV27VrBV4YNLsl9
b5dkyd/RGC6SRcNTV91fbG9/CqWiE3ORYBEA3wK9BjP/XvS+0TvdcsU9qFFjyyTqr4CHbmqS41vg
8pnMXf4SFhBj0HviXLKdc5s24km6/UmVQh/hmOIj5VWr/rPjub2eYi6F1jdfIuiH12oaT5nk0Jnu
l71fNfVlnPWXV9fTG2rk3kyGtStUsAUzZrwlesQPnfWrGbHdthDBxJOvpTlKnfYtriHnFBizmQ7i
k25mlzeP7Xs7Vy8VoSkLkVCaWjx/Wdvx8lPX/fYz8DoMlse9KTnFk64ZHqGiL+3GuPayt89lGIjT
IEDvViYHwOBl7UbRCK9g/4R7nqLWRoB92jKTYNI+/UrAsx8ZfnXLdhacAkN0cyYTEBvMgAeEK8U2
CA2TahQ5rzcYv1RUDsshRoQ5m1z3BltntjLgJGUaLab7q8PyY5yr2PYf2LRdMDs+pWNtvUWo97dU
KOiRhQS44BQ3DnuULfTIuzmdqrvT89VIo/FNVY6/SVV8YaAeI1IlQjGM8+ewGsPrzyOkCHkIxH31
xyowK7KKwxeFkmrJw4GnVY+emXk2u5/S4VpSyc6829kpFKLtpDUquTuV3CLNStw/NXdmDW/6htpP
JkbItOHuGUcCkxuvuYF6IiWcjnIBZEy/+dydawwlPNFJK9rntsjXWZyvZJJMrxbBuMdeAZIqNVFO
zFaex/JbAM+FEBF/tK5E0nH/ZWBcAO9uO998pPtUe7eiQcID8fNyMnPkeUz0O4jfhyZhyO20vznF
GGuIt8qQ6R7x9Qxq7+JQsr1PsblkAHxKMxFdi1Rd3CxojmPqv8/Bcw6Sdu8mNEQ1w4s1Blt3l5ru
WZZlcfEs/ayF3T7MWiA7UNkrA5rhRs4GHQAY7NFFp8on6l2DGSZdGtQvRhLlr8wUVnZVTR8EBNzV
hGR+TJsgmxADuLgn7DKf39KZ/c2YxrveJ5pjDv0LkYRwtgv1RRA5mChsrWNrgCjD9OlmPOlGVApw
msetfvUp5hnAmuBCuKT3YLHv4rdipUCavIVG+MxMTP1FmMgqCUWnn5ILO+O+WRC3VNxyskrodQcI
S6097ZXDzTnX9arJZsrIIUZZlZgYM5RxyTF4EFwUb3Uighcl+2fIePKvn30oaXMDzTp4JnnzOXFA
PmWCs8gumPGnXo6mwCKS089Z77K4ZlOX+IiI+nmZ9UMNVTNutnlX11f613mp8UhefT8Aa59fOtMv
/hIwu54aWf6WhgtEMrBQ0yVtsndqFjUeq9JTBS99B6RggS1FkK4+yzM5nt6yadShkVP6Ykv1ZEOv
ihZu/kwNjFCuq74qbqDFUFgnn9XkNamJSq6gxJw7hBXsf3qMYDI6MNnPCBKi1Wy14a0mi1joMU0h
6UV9RmSWf8Fr4TAfJWYUiuk986CluL9yAozvlmMgDPTG6FkoOF5IxLpTPfBBgdVEl2xoj3MgEie/
FhI3gu6fEkGoXx3w8GhCH5Mh+VeLWrQlSwtEfHTRhl/hrYFzy6S9/3aV+U1SYPGr8TURNZZ9m5ti
OEwaHge6uuKgBeE0xd0FC380eGZ34CCda+NDHpQm2y2cA9pmz83/TTbc/ffomnM+GvFnQ3YDaq2M
zEkpzL2ZV+5qMOB8YgIPtu5oWYfGpayMJ8q6BrLRRk35yNMpQXLj8FCQc/bpuFa+HIi/2oHzYO1o
MVRaKxtX1z9/LhuAjv1okeNJoXoyqy46Mgfectzzp0lCLeSOTZZOlNnrzEmTx8wKL80q7Qu1L/s5
2o0i+cNdHpx+vnAdhSfocwCYcLjTrs5sxHWAXCqeDOJ9Shw4fVIxlUjmtZXglpBaQp4Y8KwCOJSU
bul+GFNxIAf4/tcUdb1RFY8CetYD9rdF02QkXwZ4v3i79d1Wzev+5z+m1kvG3PbBskWK8wAEVZ17
pxhU0kxgQlnS4HGyxEZMjNhc1P/8Pmz5k8euyJNT34F4snAGGrGxTm0mFb3JlMlqCQkq/RghFjqC
/NGCRbo1PZSgvYLjGWU8tdBIohCKxgr0ON9BlovQg+q/gqXtGvCHQpxlAO/4+fH378IWl1MYmCdU
KNZmqgIcyjEDlN6s/utLmfCOF4oHsDbtd6RnJD7PmLeburi1fGqbn2wQ8pOJGkugVBlzzgqr85Ba
tKRMi9qlhFfp4QcCmWvrXM0WQYd0RQfSMst/vuD5nPA/kto3j3cSMTY7OH6kRpNIewD/Wx0YYzns
Bg1EyoxlDj9frMF5FX5jrJP7fxITtgauG/y2vsYESlhzVRvR0U7DreMqSNgd6bxjDrg2dxoTXLdx
ifKKzWDsDQeP+OymlsV+JKEqwqwCUmDh+ukfUUK4JEG6uFvcE6PB5w7VeP8jlvd9AlSTxxFCInqt
olvl8Ja4T++/l3LygBK2+cWqeDq4vQc4JkhfWq/ZlCzUWTJjf2l9Pawom52FN7i3Qo9/XH/qliLB
JZkWtAnwgqahMZYTn91hrOs/OdR7gqXvCZ8uCSHW2q5xWGN9s3cpw2OOpuYQtNFrGMXQh1QTUW6Q
UmDhc8ziuCFuKsWrXRvkrMyDOvBOyVXNp2JDwYuMRm9iRnwFb0ZIUsAyt7OeA64AfNCikjGtAuLM
/btqwp2D7rE5zD5LZhFnAXAx0sJLf95EQ3pFedmAIMZW0Pv+tR0UDnUU73jZvR33L3SYvtijbNd3
9IOAlszAFBC5ZflkGXGLsADGKHr/+NvEqEHXR/NKCeRSZcJEy2C5yIk+HcY4qbEEjcTO0ZXmTQSG
Rs63n89paOWm7cPwnsh2IZkaCAJb4a2k+HccOLaZnXyOFUbg/jpJIz1A5KllR8ctLESRTnSMdDgc
wB7AckwwE6dREe44PO5GRYkGQ3t3OL3bJi9jRJKDlIPatZqSyjUse8e2T+yillOc6zfFBe2SctjP
4hSgcZvN9DDYYlwPgbChN7DQTAH38oFMuBm4kXL/aWKKsc5AKddpMx0sknhjyKlbry67g3uftP98
1xgWC90+3KZS6zVm7W+m9OVKNBM9FVHpEfRwh5+MhS8nQbtCB/nz/wHoaIgNBo81etwbeUyVb/Xk
tMmaYWASAhQcETzUODLQ3/aRjVXcmcG1df98vrCrCetK9C23bFCw7vhWCeCSirDJugigJfndyxDW
zxlBzRwCg7lyI838uhhBvZfrMtA3o/Boykz16o0tqvyh2nCV4AZzWLDbIdxUDkNSPqVDJnOPY7Fz
jCvD2eqhy8C/zTYbM/aB8NETVV8Rpx2zsTJxhUGvyHOy+bJ75p0LETb30EJxc1O80PI1Aap9M8/g
coKCDEsPkEdjvDig3HFzm2vyyM5psqOIwaIzUWblPHq5TtwFhF55iozobHcTD5aY9EdHAW9wbVms
c0xFS5qIDBaXo3cGmdRLk5KVI08eTTMH09JFZzevTyUejgOX9zoNuFkhQAPQ8sP8VBeM76wIoyJe
zkOENYk+pj1FokKQpMnO6QmivyskHHpS+i+4UpU7HpWiOQPJN+UfYhi3ToRl2y/EEw+ve3YB8qau
M0skKbHg88ekPJAYM3kW5HlTkDBVJoJgjmPXW3rnWeKGHPixIwFsjZUGC4zXrVGlkHku8+HJiFEK
z4XDbNiUO0cGXxZUGiB6zfcwDy9T0HcrKZrskOUIJ9oEUVQDLmPhKlRZg4OmKTRtvbv/Ey59PnZ1
L9q7giyRJkVrwuf0roZP0Gaaxx0aABmRe4EACg/Dyaap27buTc2wqUgdCh35lQKlgslaocjo7HTL
7A6458CHqOf3tJvTbQfamq1sXx7+/WX2eUzNXsJGI8YakzglWX5ia4yQNkN2y8JTn3ZUALn0UcEs
KpgyS4eh5xKOOznUFRSOwQt+nsLTRsviGXER95d7Zck8rdyeaKwwjZuDJn4SuiknGlERxZL2dCT5
uhoQ5ixc7RgHiuJ4pzlS65Y/lfcvjeXv00g1W1+dCV/CZunzy8nU0Ss/rXsupI4itE23qg32RZcY
oJ0LPrwJL3smSnTW6FEn9HL4tCUpimPEUNv+GqdhWOuoie+ibZNlCYCxqpP9Eam55071kRLcW/qe
rZY/Pw9tcM51DMljSO+muxKWCb2PPuYzWR0crCFGfK6bIgCymmkO/4R8MkT34k9QdfEizu2bNU1f
umOAxfT4fabs3bC7vHaNY239FJ2WHDnWCtx4Pz/JRsyIGpHAULTlL1MaYzCMk/YhDwoE8cTPb4aM
0W4TeNfQQ74pU30LAFwuYcZ1tGqjt7GD4bNtmQGkrh7Acc/ejjylvfQxCrs92uN5og5Y0PCGRw+T
1JDaCQYZgxCxipmBml50iVIuw/mxqIL4xpiLrcz9SwQDdZNm8sV0wFCG7kyOhPniF0l7iKuvEF3v
BmEPjsu7Ezuxp+n486Vhk8CHQRGqc9hP93zJSn8MRWhv2tJ9J5/rxsKr3PZRtuJgNfdlis+vCPR4
tEwVHAb0LImPvAZZ/FFWiLdTYADSjFFvM0DYT3eGp5ONx7IeEXVO7cFusSKJDIwGrjXyGhzjoS3x
m4ZkGbaIQvscO3EcXfLsYBjjqw+TxzMbYJMmdJbcr+3NMAJ4sxtKbWVJF1FgsOLR622peYbDSN8R
W3g1+M1/oUpGG8S+dDkgo+PiNM8QKJp9NSWou2J2OeVQrLlykXF29MdkKPmEy+AiNauzPRQjny2l
JfOxv4WdMZxpBeOHiua2tlr/wWYGcAQjC0czME7zPOQvgf2SSeRcWeq76EEcda7LLVmAJIA01tvc
0w+ltYhffaIIKFk5pnqTGEFSt0Os8S5SDqgXxDg1NiPgh7qdre2M3ir2imHRZRg5Pe1/eJ3KjtAv
ebcyzKgseZd5iS85afAL1PmXyRu6mcbxGUID3KHQv3r58Mc2eIwow10UMs4eyqr+nAY7IJuyf/+C
+5Euu6ieQUHZFuYAolvQFhQLGRxnYlW2VpH9oTXlsUtUAAxp/CWmdWEm817YrdpF0bffaJbFRhqT
TZgtXQ48LnkugxQq52rwSeI0PMX03BrBU8ZuCVjxXXggaebEdHeDNMtN1DNozkP7pStksk80zJQh
as5z/teBHrJDH/pnxrb+MFmU4jW63fUU/DXEVG37SRAoYkA85BjgGEevFqw1FdSyov9Hl8mmIstZ
qGT+GQlARYy9YaCaZsRTJ2RBF8wbkLCsMyPtj1ltI9DhcXZU/UcZ5ZyqU4+w2KtQ/JudRFiFmTpX
WbALA3vY1M1lEK9zZcyPdYlibPTEpuCTH1yZrkTPzlxFqItzrA7p9MlS7LdI8HyDRfT3hCaTOuf/
CbUMNrg/EMh4eTOs+xITKacbzgIMRgWGgnVEu8oE5+5u8wgLVya2CaMGueGQMwlSlVatT4A947Se
JqAOXl+coqLDrRATW9xN7rPjuA2tO5+tjisMYTBEHxGgmIs8t1882euXoUCbUGeMpqxYbxHtoL9o
1V7nHgI4VVyy3vzKddXtyvuxTSYB5H39HTBIWbGHVzs3XcEWWLqZJN3NIcAtDZ0/ZRwAvDasVxoE
8mHn7JHGZWn6OM+jQN0AAbR3P361yNvQfpZDsjJU761cnCPryRwP4Ugxgakw2rSu+tO4AhY8Qixj
TEluGjWBNJ65jRqdUw3b3rIvyq8osUmFx4RJ+k/vrjLfjJczoZZYCbITEC/GNby4WM8ObHlkOu4c
APuIfWKSsvw7EUDQjcj5EuFcQmtpH7DuMoMBD9sa8xGSayu+GcmnC7tjLs+KqJoZ0GcRZvE24dHu
35OPiDhaDkUeECGHi8NsX8ahthmxEUpBkPW2bdDFQGhysYTAshAzrt1EnPvoexzH+sx7yz+NE0AT
27LVHGhGZz1xMzE0EsUGU63igaYJfbfjBYQoZzXW/nVIjK98qriDU8zigpjbZZy2j4ZKSOJqrduk
255PyqvRXJjI+ileY6N61n3/V/TdAYnTognjcun1ECqayFr1FLoqDhBwTE5zNYrwZMcWOd41VDC4
GcRXi3Az587vKfUbChjioxNP0MeSA0ZkHIFGglynHD5HDA6K6BDaI83ObGMO8dUxsAaL8rG09bFn
O7qAmSvXbqCuk19wVabYFvwoZh8eRSXR6tVJpKBScWJSUYcmSDaQDVhI3GuLB32nPUL7hLFqiwSN
4xDEyzbEK9m/16UjV0hsthil/W3H0gX80IrXCZijxHzisxzbTsXwHfh9eHIC9xY1jrEDSvymq+yx
noAoNw62qh6zYMpluepkyIxfEj8ComJZWBWbfjGvaA0RsKh6j/xqOSow+k5VVlhgSepMaNuU9v5m
rni4JxhToP3tMRWeEwuuRuxku26uHwftmTu/pVacp3eKElB56oreCDO3g1iAJBa4aawWV5xLS4lI
edmKAeUXvXVRGJqzBIXlFLe4cVitrf2aQeLIjHQxjx5xSXtyvWqekVgwM5BUnWsUJx0lK87gfBnJ
0WRvObfcw/fgJ8zNWId/JUn7Wdfa5eKjbCpmkALkQ7xA6oCsGCFsHYZ9YZYzWjhEZXGAb7+MqFHS
dMXV9jalEAGD9Ik1ssJ6ImEeFljORkJOHS91lpUPk5CAn8o/Zqp9dVW0Kxg+rcK7/zozVbNih3b2
aRt8Oex7RrULv2Tz1A/GfVsNK9b/yOL5Q9oEusi5spGqpNx+c8qVshqimjZcwLal2gQ80zwbkBg2
jIgJlpu61dDo89yMFZ4IJAENdy9svR7uc0+ZZQSJtbRhPRzYwd8PpAgtPo6lyg29HREX1UEZkhUC
zqlVblcTEh6XoFodu9t/D48wdb3FEFpwfFAmh7Tx2AwGE9S7+x0zgcGbjx1DmB2TAnu+YsczVmYc
ERRSc+thrbvDqeu9hOsMBsnoqQKb56KaV6SE1UetfEiboQkmzu54vnTJt+zguhMUYwphr8p8tA5+
kX9bTr1zKswypAHMK4l5O5u6du2oFmWn7/9F1RQ+oqLgAE/65KN2DB54hxZ8w2uQR2+dm396Wu6H
3p2uYXblMOVG+22OjXVKyZsuaneH7AUv3P1AmOIcbFKcqCWzJoqhoKmfoo0GKDfUwXuA5vm15pjB
86sXbjeIJ3wPXzRvBB75TnysW9Niusnzv8OUdC78/NPyqhenJawR9ZKP+10RCj53G7NvsEEEhnWe
KvHCyvF3rYK3oIABil+Rri6Mg/w46jAlYsF4mgeN8yamWZ7caD3hbF4Y6dgiua732Y/HLWDPS5gA
LvE0yna8nQhyvHsIBJAaKYazNaPIxax9krWKCM1h44DXuLaKdzK2LiOhbB4x6gwE2hMp14ixcife
NrZbvPkRYlbK/MzBRZOYHr6w4BJXxl923cRKimBRe9zOfZdegu7ePWshSR3jL0YWlq7EDoCN+/vZ
n8Hf4D52B95oiS0GGgMSHxxV9yYowPqguiOOG72F88CDSW2nGqI9I7CzHgOkW4Nz09QIOg2HhW8C
QbGS7BcijPEJGiKjFlJDxigmBDpobZ4QivlGC++bfHRU0Xg+KpkzOI3usRhDYO3bAPwV666CLi5v
VrRU6zZ3eMqYYb4rewwkPbW3SduxdKton5CcsAvqbtN1lD8zxuomKw6I0ts5PGt7qNmOmOOmznoL
Hy+6Micnq6RwxKJAi7ZEsHEdI3b3cZFu28yC9ThgUrpfyVmL0ychqxtHvkTfTiMLEoWhFq+T8zPP
ArFm2rfrHQsJUTNz8R4b46nIAURHVneNKMkXHSG9E+JwrHHyww6/Go8GrJdAuBxM/LEmrH68H44W
5qSR/dIa5OPZyuY/o1kTB4JFLjbne4JL9beFJWfld1gGmvZoQrDnJsyFWFmFOGVK+juIhJUzb+xY
XixVj4vZ7w8O4vBKB38dj0Wue00m8UR8e7Lye/Buc/nb1Djj5YOKv3WC5LdAwrJVXRTvtV89dZHk
1y5bDz1CVu5+uBIBcAPLRFhl1HtQC6su7ntyAWS9Rwvwh5w/A0QVWLGCdArpR+mLnyt0yb0Rr5qq
jR8d9NVtFNi/TLTamylBW91lgXupwHfiSeT2Noa2PIbETeD+eHImV/wm2ghpOe77c15P2RHNWgAu
ZKjBs1sUiTkmHTWEuzCheJtztGAl/2TglM25ZPdodaa5qyIyEEtXbFgqQ7lxnkwYRYDSn5GNs41U
+RWr98PIXM/hE+4F5qEqZWKKUJkorQK7gb+FyPbsYhEMqSPMQD3bIQOvYvKR397tW3dZdUq0j4WY
zBP3IfJww6aKntOwPwmj0fZNBCPnZI9nsscPw9p8HcXI4UX+tCFRhW6MUUkk0Otkc0eBPOIdx7XN
KLh5nUkRoupzuS2wK9C2MZsGD7/Q9xfYY4vfyOKUz8kldXvJLzMzpAOQuqlGxXpBzO/kSYwPgWkE
iKEt5nx55+19NztlLGVJXEgmCs7Yeqh1syTXvdlFU3s0rfBB1vQU0oP40vcVDOaEgHvShqdFVaeM
uSbGDZABmXwkvoABj4M8MgZkAIJRRwTHSUenMbPe27qBGsX605c39LL0djXeyeR3ZCl8NRIFTJ6o
35P/PFjFh8zdv0xRKXPd6ZBYlDu5m32EFhZDYW8y2+J57twVN/dmdwhnEnprJBSJGSyq9ndcd4fC
eG4oMZlYj9POa+UH2vwjQY2aTy7ihps441DNo+sG5BrXolvjdtX7RNjvdl2chcJBj6tuzaBiWBQN
bUzupzc/jh8gt+19OT4Vsj58dIZlInkdRi5dDtTWQsMWNC2pmpYckFo8OVHAnnBuNhnS9kXkhCdF
dbgOM8xmocjLfayCx1a7Hn4hpL9M/OK1OxUYYnhmRPbR46Ij9bMGGR1BPGzEnju63oVi2P4k8Vmu
vGbDnyqgWkFdxwCkUtFxLKdi03nmH56GKdO1QK2BQKmtmddkIAHwWhHqZT10lvl79ryW+aoytsx7
YV2hK+K4cSJI9/gRhtJ4MKXIVmbHG8ICNtjWk7+NLDouGaAfNbMUNlUwHqWTMg0QJSmeYbbSHcSe
dBrYp58Lp/0AMQn5jNLwqLitFu3QElSBZAy54LoiMIKyqN+oHitNi6UU4huiFaJYJ7c8Ju6DHV5D
t32b3bKCp1MERxG9Mwtlm0vZXBVBdJS6/fJ1v0ZbXO/Hqek2y9DkWV5IU/8i/A8jsV5Xerz33gB9
rQasA/FB6IDbw1yCHTUD036yY/E6mJommyGosNUtH9phXw7JrqmGs+rEm1801c6qLJfg33CXWpZY
lUFBeAqaaDGNqxQ2Th5BvMsUulAmgQUY/z0iAKwdBAftXNWLpQsufSCnjySK6RTrkRzPiUAcuTcz
4IjK2AwJI2yHQKWVdkiuNUwNYzTEtARXgVvW3mNQZM5NG2Hq2r1agDOEu4UODPAt69l5DOGLjTV4
k8ruRPn1NoxfquehW+f5vI2GAcoL0cagUJZIMDx02OI4ozBAxljvPLzjXorzKHJtXPFJCUqw0Y9j
HJC6UhEO5dyxipivEsQMcza/iH4bssnaIMf7zfVlL4I0+9swkQVlG15yw8Mnh0OV9zBM2YJ+dLqo
zxBxk4VVtusf8v7/RxT8rxEFcP3/l4iC5PN/hhTwf/xXSIH4l+ebphcExJmYpi/JAPgnpMD+F6Fp
wg5813IdK/Dtf2cUWM6/yOMw4WshZOAIsO3/zigQ/7I9aTqBlK4vfMf35f8to8D1/mdGAcB0zw88
pC+uc/dBCl5F/fX5lJRRSyLCf3AKOIqQTBTGzoMKs+6hh7V8lM0uKUAG2CzcwLzEaldWor0c0efq
y8SO4OLfJjNX/tKUE6EuY5xiWM+QdjQtNgR/JMMRTlP4qESVroyKaak512G7aQPHW+tecP6lVfkr
icBwyaxJfluhfXFz9BcLp2HSaM3cJUOiSWC6f8HuQQiMnsKdhg7UJQkkxDIIcCxQM82jPWzTQqtN
Voe0s2MiDB45ig6Q4+r488UfK3RxZDEBfPrIMtnenEaMlyiiHGRAdqJWJya995Q42pkXM8rT1cki
KP0ASWBYwmffgaq0rlMTmNfa7y9kkUfH3nems5OF0ckemFIQxrmwlZvvkrImRhMTV7jHiUXG6cAu
2/CcF6Ib14oFR7upFJp5BnBQ5EiuIF6ceX5YxSPMGGO8uOSCPsCzeECqXgVqvtR5Ff7zxXWSKxLH
8OCNZ++uUEG1H5z0XaHy88dMofuc9cmy83mPp+KRlWF7Kv/7S+CI5MRWNlRGe6qkdyP8iVKlz6u3
xE3ZARQepmA6Ls85GOnwp626hIWYiyIMsU6wEkaoPi1aYzOurF1kF9nWnoxvLxPDoUtYCyRlZ+yb
Ie0xwCTxqg8cdx01BhOdtjsGnrccZddvnSR/d20WHJkrNVj4ObpEbNaXPUc+ZQ4pRSc6Kn9j4Dt/
/PlumjT8mjRGIzWJ77ILqL7vumQtzCcPHDlAD2yYiVj0Q+avVUcW/CxxRYHp+1RtO25L6TxrQqC2
ho3ITrEyNafmAeY75bMQXJZjar66NjJAze2CU7NRz33onNAHFPvWEddeDQPshSDZzzYNazkFjxYM
xS2Cvh1FoceIE1bUmDMxn81xoJodttpsl3FjwTuZazZ9FbJ1D4mmPbvGYg40mVEDYnyh8mVJYM4x
Vcg8p6FCP4m0myFc2izjWGNB9J3PJM2Y+lioOH7jEC7Z3UTcLhrSZ4I1xhxI6wtm/lnPnwGyInhh
YhBtKELbhUt8VZ+aCOEx+02j96Dd9NFFKRuPVNI/qw5gn1nmvKoA5AguLcqd6DqOMMwCmT1kTK4X
IjWfnY5sQa/6EH16Dk3Uw2RUNZhuRE8sE7OOB42WwIjY15oFsrnWwfRS/umr+dJzj8D8rkmfZ0Nr
V+FpdvwQqTYhqilJtg7ieW/Os33DNt0rgqVqbfgBnEC4DXSMHrZ7Az64VKrA36gOhFQDphCPkYdr
dwCTxlgZYDJjV7ACrBANZ4/W4xfw0Cdek7tWZHJpH9pDj6dt6UDlWybBMRoZF5CfwrDBB42hsrxd
1dN09cDob0fZJqxGHDpVN+l37IRezDjILkHtRufRuNnMjB+7AZNb1dos0Pq3bpavMmwIBZPGVwkx
aIIi6br5DNbMYalqiHUdYe4+xw2/Vxq31TE2gtcPLCt3uXmcbs3iF+b0BpMBqkbbajzEi6S7SArv
HkMYUhJb7EyooUE+X01GnfdFcrbMxvHWy0iCkcJqYlFkGYJZQu7x3Yzs8NCYEmqBSTWE+KE0IuLj
7Yh3PgmfFYpRWK38mr3vodWxKjQlQ9gtOpHvK+JYN5bL+LqS77EOTDYpTIxgqhBj1sH/ynbstQ9c
JOcGtFhgxd0t80icKHCeMEQiUC72pgfJ+GyKk3vqe/htieSWeMXZ8G9J2JNFSPbEaLqUihETCuR/
KKCTp/x3GyK3EyCsUD0i5prNdovAdtkV5sOA94MJCBGzQQi8BJTjE8A4cSD9XGzJEkZUpBqODy9s
tpT3K5O1LMv5+ZOSudu4Ma1D52ZMZez4u1LhZ+PjlOrt6owW3lpp6jMGT3iXh4BM2xlHje2EaOPZ
PiwlHnQck4NN7ggMF2JPL3Z/71BIqB4JP0YPahH+epdhQqw5EBGeHmo3LbiSLFDcMaHl4EkEnLGa
XVYWxqekBNoWtBYcbVY1kR738x3EookaoQn8rRz0kWroLcLAZLhh/HUwrSs+cRyTMLKx7FqLJrPJ
46nAn/E5rsFBJS9R6OESZMQRD7A+4OuhznDgjKU5zoV2lzoA1vNR0nu0xU0q9zWL7uOP5kORn8sY
JcZvv1BBiVNXYjrJGQkk9BVB/KvStEjOfJpqv1g4sn53xSf7Lzz19NGIzZKsqnYwZzSWWUa1iOy7
RG51RGNtzyF5lFgR10bYnhsD8boLk9Ss7XRt1/O2VFZ7BV+5wUbI0kzOmDpGp770jA7JUaGDcvJm
2zjqLY3NzfCJeuC1LEyi9gAJBCGRwGUefPshTjrf+aMjYuJbZB9K6L0ofhGI1BKEGV9yfi4+CkWY
Ag42v82mk4mSAWr42kYdthzwgi4C2bYPQiKECPD4Hx2LbXHfwMUU3l+/r2hZkz+iksMiGfyL3THF
mdCFm1YSEZbJCmPqj0FAeqlLDvLIqdrG4iXKuu00koWGfuY/OTqv5biRKIl+ESLgzWt7SzabVnxB
kKIIb6qAQgH4+jmYh1Xs7sxIIolG1c2bedKV07zt1ZRDKqPDta9eCUSsZ209dFa4GaP+w1jS3/1c
vJCSwFuBrL6WFHgm01/eRyYbaBZAwwQnspsxSvXMpfwxptbPlgZYWDoTw3J+N1v8Syql94FJcEzD
+JyEUCMRlQ4TK6pNw3CFntmP6AlhbIw0xrM/1py8qzochg2Jnx9v1Cbsb/9d0XTw/+9qy+Z7gccJ
mx1Nd8DX9GG53edQIoZaExT7uEOwIoEwslAycJs74+XlWid2Sv5Ac0RmnBhOyKK8jexmjTK/fHCy
185QBOmobxUJhDOza/nqLNq6XWndRi4lfJJJa2N1BLKZfi/A2QEhw/R2RpHtU7c9qBqeuz2eRny0
fjDeJo8PHWWnrRxf+pFvoz3GxzKyiVXz2QQCwxzOHm4kC8U6OjSoH4iWJi0JeVlyfM8D6nA6wKcu
RX2zMucjGcHQVJHb7RxNdq9zie256J5RAR2j98L57o/yOZs/CdrNP6C2kYlIg2cxmD8v7PIjni22
6lONThHaz7PfmftMLN4vsH6blrJ1LtP2c8qZkJrjl1EjMrMvzUARFsVZZpa7Ak0TUkfAYzygZM6L
GWp5vfL0VN90eis2wiriPG1+WsAGXOoscDezPNWW9xV39o2oMX5SehYb/5Eva0MC9diFwlxPoV7H
f/0cy45vOK+58cakfsKQi8gw62cnPRbWMNE/Er7psb65kWZr5iEKxnn+2geAmIJmi+Og+CNIcK8o
ME2e2TuheC90Y0WNdmT5Z+12AjIiu6fAxPhTmt5+Tup3v68eG9S8vV9igcMQg3yzHXLKQKahhhQw
1r9N89c2Bb6Ujpw0YZrp0LlsiGiaZnsh56tdoerwjiWkQ9g0I/YBsNlDVKeEIE98iGTW42CFDhER
bjwyYVoxPIk7W+/6ovi0xnMzePa6LvkG4PJ8DBxapjgKok3rDtED1t+e1RlUhzSw96HrwvaQWYjy
wxM/dnSlCvMiw2VCt+ONKMPywHri2ppNuO9U/5TRF3ww9PQRx0xdYuaDocfgEBTmr2fn4cbG3hpw
yEKW23QyIYVD0J9kGepN7fu3imNUQvY4tFGkH+ep/2LUOsY9+1o3Gc6GxbKJhjN6POCm5U14hdAP
Z9Z9a8vkV2v9ltns3dVY0wHJaxcMzMrKqECtHDoH1Mg7OPScw4DLBrMMq+cs+yZYQZGqQgykpQco
MZKMBZFwnRTp69DRzmK2OIuM+Rm3IlY01f96LByWt8Py4WPfFqZshyLvW5XBVc/EOmYICCxzvG35
Ki1WZ8vnGAonTeaR9cIB3m5odWaL3s/PibLRXOSQPRNweLUtHVzSdnqcSiSqNkahTGRfr2pmkAIa
HPrTq+4JICD/UdMxH4xx+DRd3yU9h36XDoFNOGnYhkV5F+Cp+JLKXVRd4BB3hOWxuzSF/WR0GPIN
FP5nkwQ2U8emCE6VbV6IRMSr/jLgRgpa/83SR0ZqdNCYCuQ5bAk1Usu6KmucghVl3DsjxaI8OcC1
bPKZCGMPWoQwdrKR3QS+GMbLGD8SyWxXB2/cFA/56L/lBomhoL4lhnmLZvVh98LYebW9C+Bu7WQc
FNuuQ8cmkWGj2U7sS5T/xh2uXuEW4KHVyW8lqanGy4A8xju+aZ45u7wDlqyDCku9M4ZrsKwzOiLQ
EwpwwlN5nkrCt2M5xVyd8aX/b6fPLPhJ4H66NUkHqNxDsedb1qAuxc4GT8NPVOO+8hk/NA508qaS
zpFxT2h+AFlMWlNMMCwtOtsL1oCa1clZx5gMgtUkqys/+3kjcDdwAvWbWsUxb5+F9Kt8RgExs0px
K0YiKkY6XoW6Qj6cPqdQuJxLTX2KQHv5IoRVh4qKr+w5UL0AQjAwJOTYKOYk+qGT5JMkHz7iMBGU
N3DfTqaEpgGcAdVpMMmiqf8Ln51iY9U4pvkmSCx9vVUNm1Gaa/o/wcAXz4bGZZj17vr/TtPe8o5V
jxjJvehtzvUd/R7gBJkrMVYXyg0AdPvRMY+S5zkhqm/x5PgW51li9j9AyH6oxaCbPaD2AtyRhgXC
p3Fgp7vitttOy15s5AeKQ6hYuz3mUXpjQBzOL2W8DOIefoWM+u21cNmQ5oL7nVXi8+NeHRo0C8ze
dy8QxtWEsjNIQpbUIZYOdA0bOSJwxMDrtv1AkakxHYMnNduHuPLajaToNHG8lKtUTfpUlRS5LUdB
lDYfwiheOOnsc5nQnk1jstn+YUL6LHI6TYYGCt2Uq7vwmp9x9vNz3PNnejlo4jym3dwIt23sdvvo
3c3baUvfAxSV+hjyhPc+olCcGac2jh+NYWYSmgVIEPAOZNzRcnBzszkM3tQSW1riqV1KYjCloW/b
SshHUcEWih6SU6Hacz6FyMjRp93m45oSLlwVpfLwbTAwMgeCCApPTcSq3cxwczji2xbF15RQI5E1
ib3vL7S8edtGObvEa2cyQT1XpeI5VcxvoXkt2d4dJX6ZtucmOHB3muj/ka7zOaVEJnTR/OgyxMjS
lmteCgHjDF1Osd/jgy7BtRPJrneFsH5FKz87x4tXlQcUpHPIYQvqoNzvgYwIJoflZTvUH/DX05Zm
LF5HqcjJZ/vQkvqZkT50zf0MvYfcWSPOkmrxJGxwrsmUjE9Wfs9EPVE/MLMgVpWL95aqO2DteR/c
elAWZ4Y4rhw8QUe1fCRDMb0haO3qNOz4cKcKNwAVVwUUQ9QL8CudoMg0cY1gP1ik+Ea8EWyq5mhX
t+AGEwflSfLVFziACKfgkcfAgiA3nLRHVK/PuRy58TKwlp8TvroX0XoLYO5XG9lzRzpiw8TG2xVC
8RzSraL7NsYfDko/40opoCghSYQpkxWKtxlgy0mxmIa598+wvPTIjHgEhFmd//+lwdsDAZ2tB5a+
jTe5l7KDGJPpV78HfZkrGr7IrSDSCUhOtjVsMENvUwqAN55rU13ioQdKCTk4CaMjDFSPtTL7/GEC
Ja+TRzo+Y5q/qRzh1rBC1oHqTdGdNojQN4Dg0PxykJBSP6opaPedX9sHaq89hLXx5rsd6IdJ6atZ
5RxoHclKw903IxgA2VLzBedj4hg5243+nVz/GreG3M2pt/YLpsfOFL9imURbJ3qjKeGrxhCWY7Dl
/qj/8FXx4om5V89NaK18k7PCTq0RKjh1Sl51x5hzYM/OlTvOPkykkGAkXMoRSAlQ+T423i+rD4aM
rj4og+2wCqZhUy08Xi8oz16My39KeaE2BSBnUfG2MRFSWpqybCr1JjBhWDUDcy+I1QxOiNsp4MM6
QBs0xeSfWmX/i7DT7HDL5VdfmO2xN82rYD/3IGngot4GdTFo8oNY+0pQWVWxz8sggwLQwOZqpce8
xY1WcfvdujO75lo5egd0BHs1YzsxYujPIbc9R2xE9yB8h0+AnqKNVQKgDJsnOgK0UvSMKuSDyUeh
MvN/YYIRJ5sC+iIso+PSiWvLlJegsZ8zV9HpGCARZlZ3QjGH6TjaJCimGevmcJ3gxnAnlB9m3Dx4
Nvtbg9wEbeVgBziSeRUKKJ4FQETleVtfTfUmpFCKv+mSMZN3tnp4Np34I6sW1KB21jvHVvu8xTua
Dx3aUXrJoDnxFu6Xa914yRO9tVz9DR7JXHvPmPXvSjDI5llK264W6UPP0ZUaJsctZaPaRPQcoK1k
rRGtiSAeZNUhCcAHWLnJ/E2gkS7aUu4rc2GS2NbfmIXFza2A0PWdvZUapJHlcnlnDt7Yk+WvOUcw
JQZwH2qWZ1bcfPKG79YSawJ9tOXeZYJY9R1Jy9bms8AnJx6AFeqUN7xN/Ndsl874DhilrgBURr0d
r6SoH3TykQSpseqmxfg/Da8kpj8MmW4lJq41wFPFxVOs84kE+Wi0E0cdCeQora9B6I0br6ogShTD
ojpuoxrag5OMByi/gNjD5por60uP7sknDr7VBGtRHsWurFvyxkhxMz+dmlHTns3PQSbxdm6rB3IL
LOCa4BsMRrKxev+57ZkFM4fyzDmU9yEq1cFF/W1xpECtwijutlZxlMo+zmBHghkzqqk5yGH1zA/L
6NiY6h1QbssEQnh6obqo6qGS8T8bL1gWAqChs97uS34oBLmCgB6W3OrWLvC+CqJmoRif7Y6z3Wkt
rAr5q0hjPixe/IXm9oUoeSQ2srjH4dXbVrsWKty1dBcz8E6gMHkL2fZ89V1I831VPsKDJzq6B7f7
KEnbM1xP/bryo0OW0RVhtzgxx2cWWPhfdPubFb/JOGesG8M/FWzPnSRMsCoxSK6l588bgsiQjtsB
EUq89niqWJi/wDL39hFdNPhZbO42YKpgv/5AdxI0X4TPmdUcdZxHODUjir5abCAEoh7dkW0teGe9
UwEY8CwN+Ftmv1HTwDlOK+bzltoePuA71X1TO0ULfcbHE/sXEiWG3U2ouLsolMWk5DHsOVXMONoa
ZvSygJkAivkUMfvskErfOoqAHAl7KkZDnZ8I6uD81t0x5i2RJiCNWgqtd9FoblWCz94xyu+iZeJB
3eV1JVsGyYHlg+ZGMJOtyfgAEH34h0Psgz4/CAfeCSMxy32LtHwlf5KpOtmNf4/qIdl5Tv7Z5Y2H
+F9s2rp0ebnHz14/jjxS7fPsjuRW4o8ZlNi6YWKESNkdAEx/Y7ng/sy2HiuLvbXxI+MoB7dEaSxR
xvakw61Vq5s1VjTUmfrT9fy3mkoNE4yHUSdk9Cd6PzITiEFuwy60Pg2uVbNR31Ffp2NZPoqcO3kb
QSXKHfb6rX+0HeFgMFvqCOxp+dm77cqZ4nhVckRhCeAgshpC0BNOX7kcSx0Mz6rm+9ljfcVOD8re
v6IJ3mlxQ1ODsLIU9eIQw2UY0Gy4zXC6TrHLXbhy6Dr0XF6ZnYGORhMjbNvKe8fN2+NGGl+pXYLN
092C/IXNJDs82DMWoaiezwZvAIp0dw0b2jXo7za50oZNiUcR0+FJhXqRsM6c2gXt13b7JTm6sWyv
3ga53kpeyr6hiAs63ltHq0mc5Pu+6a8N3oWoP0aNSZqBsK/ZNNep6e+RAmsvW/mEtDJaBjwPOeS3
erK5HwCbQrnrk0NUcyW0mKt3PatPIVirRIAKn6IIy04CNGXMIMSM1jGk33GFgcfbQxsiey0erBF4
iW/9qVReHolusw8I/xHRYrMBSUNijTmPjdq4lbr380RvSpaglYOUWqV5uBodnndTcf1qNGD2qWRo
Y1N0ziQcr8aeelhs1sbOwPfqwvrQnffFVhubSsD30Xcg5WDRtEPFi6m8zx1sUV5pOOsIZLDgmKaD
QXQam8t86ICXtIlA8+c/H/PKpFmYtUtmK8yn442Kp+Ti9vCVdNRuR8ER0ANRoeAjSzYdcTSA4zwu
BnlL0Y23UdftVhQGHionhC0SB7SmBCLdss8mRWFR6Wql4Vog1CkvRpYhGLgL2+ldmwRQa2P4hlOw
0XVMVEcFe1oCPoCEs3XAeOx2MV4QeWks5TMe9f1uLJqXCO30Sk8TduVbY3sfTph84xz714GWofm5
vMeiO8NX4uFUNIKXMvsSLm0fdUDm12iNm8DMg1THV2I7ebTcDBL+O/gnlVesNULRYeqD15olX20j
WLOZv6Y1rPZSGluWp+90nyBHjM28CtpWr7xqJL0W/PWbhC1JFtFtyaqsj9gHsF9IVu2oukvDHswR
xKPza+b9sfJSreI3/vG47+rwLMT/eEGKsPC9gtUgMsqeCBscAMQQbk9gYPzhGcXs1x+DFmxDAWO7
ImyNmzG3Lvhh0BfrW2hY92maTyoxulUQyAMNJ31cEi7ImOHJhRCWV8gA1R5N/hAsgjlvUJN/dcas
G+Z/StQZu156k3T7bPYUnpMQ507Hv0gn42vkYewkOPQ2DMmfeXH92SCCgHueuYNWuxB388CxmGNW
MlMeZXr9WGoEN7uXJMVwDIU0J5DR+HBL9TPl1YdBDy+VO9ijOUlR2NkGDMa4nVzva4zTS5sgos36
u+31Iz2w5dobh5sbMFgnlC2NhvMpLY6aYcIGluEYHiXL/8UWSe6fpa7eZKl7jFy3eWxVghDE6xHr
qowJR+uF4+hEiA6D8RcxKbinOCWyEGO6soQijlyvSxCiSpHPFBHB8aRuuDsRQhsq+HWZFLdpeWqw
jb2RSJtodYBBHBAQgPKPSWoAb1HJgM80M6QMp9+6q1lUoqKyKYdOKlpna7KP9y3gnqB09sDiP0dP
TRtK0kISbdZWgVVet2M97uHRRLxCGHxmyJMu8cJNqRFyx0hdoqlkiuKQvxAzDnauZR6RA1sW1lyR
Y+byk6rPXUzsKyvw63oEeIxQUKmhs4iwzLQLotlHQ5vbw9B9uCaxv6gEyZMwIBUmx/1ICOqIz/VA
XuNmT2Igv2jOOy/jITY7/dt5bM3pVK9h7sy8mDFq8/wgQ2Gd7DEbuxQc8h4IPRwhSLAgKHMSgI3J
ZhGUc7Sz+jgAn4w7BXl/qc8CFjfa8r2f5L0onuFvZIdCwBFpq+Dbw4e2smvrQyZK7APrwSlEc4GI
nMGBvQ0ei4i+f4SyiwyaeiMrqu7TypcKaWwta4eYt5/+Zp752/huw2hESSPzRmflv14YvRv1cajG
fOVYNJA2vn7NpQOOQmBYiAcaeF2fz63vAK8yGyz2BhMA/wucm5zejVnW58YyMJlqsa1yQtBVABQs
yJuL5Ps+BcuWL3uYfRYh3KWvDdAHLG0W3Yv9jWwgzPc6CYg8OUeiOM3W7trvBgly9MJL5wHjC1Tw
BI5qJ1K1VjiXOJlt6KwvJIA+55JBpLDp+4ipeOzceFhbdKa7NqOWcjK8GCC5E/2bl+kfK6GZrd7o
dvjkedWMPtOrQIVFa6A5Mkon+tSXEfmShd2p6PtDVpI4CaYfUVNzpQ0qjHOc69ZANULY5lfVRj8g
Q4lvRL/WQFKqcg0w5Qt6yEB7DRsUQfpH/vbktGoszEjZ6zqixS6fec44Sdd9Anez9/yTnxiv6Wg/
Ta54rJIJ7MzQHsV9Mn1jpQQEc+099fA8prB95zaTfwTiafLPzux8hBbVki5yMyB6MJisxAcJWtNF
fmPFjq+9QkQRw0QPQ38YAhA1Blt5nqXyMnDXIKhLOCH4cDjwKjc/uJxEowyfc/ATaC/Nq4r0vYj0
MSXutJqNduPa7cY3px12xE+6Jc8R5oSD5zCyY27Za/W3tejLonVwxZJ+BY6abjBfvfKkw0517I1R
LuG2Ur+6FsVYrXpvJ/NMRSxvd5awPX/u2qoTDPq9/SGd+MmOeauPpn4cHIg4CfUuQXdnrLxnXZ1y
PnMFlvX8igEMd5NKp/MwknrjtXMk39mo6MOAYZyrIebUf+0AIgWOsSlanlUaWXlPc1XpKMmb6/DB
SIfHVBZstBMA07ZhbzmLx1WH29WziOzy1SFWivBUV94TFHkq3CJ9LQzvN7EI1RdpdqRB71qNEI3S
9HnZ2MS2PINTYIKCrIPSO/xUw0sfMqZOpSXXdq64zsczkLPuRUKh2omI+1oyWT/Toqwsz32qKFgs
eutbO/nT3VC+c/V19Ja4bGlDNutZzVsmzqmy2usSUK3NFLmE+s2qfs+r7ljOBc2incPK3Sfj6EbG
MVLxQTXxq2dTSR9J1te1+02bHGFaiWKCdrohIjKtvGj6ofj0N3R5oB3+J2uJg2J76ZHw16meqXUY
MY0WhE3xlYpNrA3aKig0ruwe45syMBH9dT0642xQTX4TfaPPXJwh/DCz4m8/sCSsyLeTus9rll9d
fwVKsu7r5mSnw8bKgHElwQcgZ9AfoNXHcC1nXHpEkVFEjMWDkOwck2Ncu+ApmXA/eRmXhyCsnjLd
v9b2WkLDh94pX1ND3J2YV8CMpa/75SppElEG5DMjOlQDJpCh5T2ekFHPQlhRmWEebOJ3NHUaLXfe
6mmWc3QlqRQBLDfCa9Ru7IRs8uiK1yIK/5ZtDzlTU1wbA0ShiIeq3IMo7760Hv0gLphZqbI1w8nB
AwyO23fOQdhZB2OwP9AG7E3nlPui4AA1rVDuQiN/p4X9iNkGZCUMAogEPVO2e5spTj1ity8fWt/D
9t0O1zD0X4ZuurXBkiCxQ7TR5ZckxwLg0SFVj5RLMhsecAqip7gNjdMjQ2rIqqGi56Jua6xGS+Sf
lYc/0x0HSitUDZ3HxTstwISj+9ShTT4lBm48S9/8DspS8rW3f2RR2HtqfWLuHQ1kR/6Wpun+E+Yi
iCZELStinwRKWDKJcZKPnQTVUpx836Cbm+xIFO1cAoobEbiwzDp3W5qhPmUiSw4UyyxGIXQCg7nD
z6z+2xjNv0ZQ9c90l4ktzioK9PKM+vLyHkT5IzVI2TU30LzpjFvPvNQby37HS0LkKJbgs8MLyJVp
52S49PsADnqfte+JCYYrYKmdwXRudZ1ThrdwPEZ8NTNlcqZocSIUdsX4x4E1Ru0D/TRbAXfvGtrR
R9hl1Lv4UF7YG/pKc5mdmqNTyuAS0wgJMMqsqPspvzNGAJ92CG3MNzujn8JSnrOF5/I+yoLTOrOT
beN3360O5XGqyOA6xrk1iURH3YYW443TBNFbUItvCsNqTCP32HdJ/ltqXIPZ/Ez78qWgNW2mPY2x
Chpt33619Kop+tX6pWgtoHEtvgDj40YaPFInxpBrsqDLl/havsRrh6W2jVqNTzdyLwPgh1WD8JFU
OVEeJPGoviDECuwY/au7MELipRYu6sT70vRrLoVxVTax+pH3rND04/JU0SynaJiDuc+Ojc65aimf
SyTgcGh9Q0q6viE74/vyW0ChRLPiiU2me+ouYZq8PUJ5dJq9mLt/wxh9k6QiGNxBtHMjPAlLKd5s
XpkADlLhDvGpzWNp37Csga5RbByRX0wTHg8O4uSQULlnIqDLIXjxHQOwA0DTPoMBZYnb8H9Jzv8F
vPJp1g6CKwIKtX68tcAr9S8FdX9RaS8VSACeavD6JNfsNUcRqpq6Iy6cBkoDKZQDiKHs16C1yXFl
lBTzb0rj1adu0IQpIbR3mfx+QPihSzl0b2buveQuduAAshQfNl5cAQ8eLW6bzLKGgwh+pp6Enp2O
HPsAobzau+VUITqWiUCMFMLQ4SxViVQmdhAthx4bjE2ZIv0YI9WKudkt50P9EFG6mOt5hc0OBPw/
eMe30GbpnuxDrrcjV1Gf4sZe5P+U8C+NW8KNp9oxJ4rg4tTbzJQ+ytAEYY/Wz5MAfynB+INoZ7rv
ku4iBz+Ju/RH1lO/j63+CArg3rjRxrPap6EjL2Qu3ZNxTpQMmQwcG2RRuW2H6tOfwou7tFY6ZXwZ
x+rFWfosbYBOvUkcpQudS0k33SoEfGaja0FgMzrWcMt9MQDBOUDIjpdvRuRBrwOBu4kbMr8Ua/o6
OOXK2ZYJUb4m4/+ggjOnijNvhnfQlSjB4047xlVYrfPcuMAKY/GkNlbCqU+xZ7wUfNr2Hx+raO76
3OjYYpURpjkx3YzyJaQg1AtZiXHR9AKHK2JBRkgsbaIRP6KVA6VoUyXdl2vM90xTN2oAcvQKdN1O
uVc3kiNd8WSTaW46yDZ8YY/+Z6DKVC2dpqRY+W2iAzV/l3qujoZwb6DJn1LKUGFhXSn2eZCUpLqU
paL8aco96E+lt+vTcr1dDf9PJO5nxMOs0XWDpXi1XVVLD2tGISvtw0ezNYI1iPtfMMm7PiIfuJTn
UOU6cKlzabhk7bqNqHoVS+dr42RPjJI/3DQdpHSyY9Z4YAd4piAY69Y4W5/AUlBw+q014tqnWhbQ
WEis0rhZlM4OS/tsw9oAxv5rGi2tY0DzqKktTO9c/mERczezmuA8gMIuhnxfvBtKPYY0Q5DXjJKV
6vCn6fE55pGl72llLhtkyfNqGdO5ZCOzITePhcu8IQDsScnTITTYa58oOGvc9jR74/+e/p0VZ9a+
cZJ8RTCCOGB7zCntVUt7b4wO2QBnoL8e710TszIogxiYAC9qH/FlaQGuYRl3oXwnSHPMLX587dIY
rKjEswhREhACVqm/Zz3RLTzA0mo8cQ186V3iTp4wlpzhIJyBTawBcb6ppanYGO3H0Mueej6iLo1G
BZXGijRYheqP74q9nPOpEpuWWOdzwHQCF3Le1XSkOTj2t1aPpNK2XPBp27yGhKzXemlVDpDMZ8ye
HnXLo3xl5nhhHXXrY/zeSytzTrFYHXcsCXoCj315cusCNEI53EQ17jKqnREm2fyz3bFxpmcxaCWg
4Iam7jhKPHdDZAM3hvFsJZQ9URw9t+pGeqtfz1RKY4H96koP2wnx0aVz2mmcbxwkJwsjd5u6d+Rl
b53Kcd9qruJO6tnQow1QP13KRhuJjjmY9wA32CFAMO7QvrvBOZs2Px3yczN7e3ph2621GMT100h1
9jyLb9wtL0ZRfFlUawONgprUZXLjpdgepAc4znEoh0eQIMTP0B9TC876DUrKSlPeXUQGVjve1RiZ
n0rqvbuFKk335S5wvVdzgYlX+Zrzs9wwhB979W2SoFheycYQP/S2e5qzqF5tgTe9+5SLi6VlXELs
T4Av8oLj5Kva6dNi5YflvKGYy7PYztUPlU9tORvxoWBg62j4ZXX1GFFwzvFwEaL0tzkj5YqMW0kV
um+Wv5qh0qIivaYqfVQWpBeImZz2OF1j75xRq567vcORoR4pFhwByx7ISp4lRexZ9Q2VkPxq/yuo
aUf0JbLWnzzq22WHMaBdGt21tF479cQyF21nxg1iL48V3866qhgF0P1Eb56N0r+QYEsojZeUxy9H
VxxEaMPTMwUstyFBvUyj7NcEl4LPHSs4cbSGQnondt7cNA22rR0diFOUvsjWBhX2uBIKPl4FjAfK
LSm59wznWonwW1LduVoqI5laPbN8atTIAMIeQXs9NezqMLKk2/GC4wdWUCc5mskXF6lsTO5qJM2j
0ByLJqfW28AYvW1wWDcp0k2pPsNuO5XDrpPUZIQ19REB3zmHvnFqHd5j3+DPeqHPi5nEeDZSBFMd
2yuNDUmaIS6pxr3YmN/YU8t0xyUn1DGMe24PEGafh8VwqbD8wras9f/lgwwtA4HfIlC/YYRtFIfF
qZB8NZNDHXaX8XeE+z38raG4+ciTN7gtv6YLtMsG70U4I2BSc9kJJ/MrP6rj1H3FY2eua7FPZBSy
tNKKKZtfFmedUVbeGqIl91i2XltjEWAjAAhFyDGev9XLDa7zIcOYlnFz+6W1JnV+aQ79MnT0PjkU
shV+mB6owOZuAh9gb4f1A1VDTzlvmn7xUtaxRf2FZBE6dBBptBqZeYB51tC6WHzFr/OANFCsy9Id
dj1Bs202hcN5oSSs8BGESIThI3ymdpexg7bUUzXEpyzK7Qt+5h9WyR9z5NvryX5nI8sWnosmcJ1t
54yHPJshVpo4t2ZW0ldJ48qqTNICZb5RkMBVtdJp4RBiqM21Qgtam3Hgbrhr57hgUVFyZs/MSEAO
cNU+/f9LHXTkHAyQyfUvUIJoBI/H8Lavl/8oMMylYaC+mQzJ+yquL3yiqW8JwQrEZrB0NfKLVO2L
z/XAGJGrQ6/7jWsP9INl3lztvvJ7s4/rd///acp+MAvJui3qR+SQtjkbtjseRm3sqTLBMJjOUKeG
aY9jPOTCFV+7RqS4p41PQxfvNuWUO3v2UdxKyu7j2ZgOIsfzzW9HgixlPwe4Y02M69eZ8ONYQ/uS
LuCvxT2U5obFHKhBbLFf4CXbVtvYGZmSHALLVbeUMfrvc2DeqJWiTi2BszT14b3hMnlIreY6NhRJ
c4iUVD3O31VJU28/7JoCEnnge1TvChOAguTL4w52c8BdgYaGMyUS3uLCNHErw4Mshu5ep427D/Cx
0ac04NhuSvY0ScUVaMLaMrolQIHa28CA5WTghuUy2R21N2IkEx3h6+ZJ8w/skZx/hl8/BFgegJtd
sa8x1/5gZbQmko9pC3ax/sxqebD9ZyvDJDMCaeiXL8F0WfpJQaKt8ePnIJ0e64wNogn8dd0J0HEk
tIajN1SE7gD7NH1/7FmQ7dMUH08603Bg0c7JVakSkhZDs3jsQxkRLmpPCk1XOfkuikAqelRHAqQ3
Lx6FUC4kPjxWwS+3xwUC5yrzXGaBeOAf4mGJ0CEc2ibeoA6/VzDNUXizXTTpYC978TiBb8yyxnyg
wmE/BOofwzYpGrt+xiX/rzOQlbsO3aeAQipSnnIt/WHDFbTnjK2OU8pWPItZ2omaPR34QzMc7iNw
raus3PXkIld5pXmZpE42KOnRxh5xBPpxIJ8jN00A6eOeIht2qAXmnibH5DmCBmFvnO4TM/ihE358
qT2HSalx6Syx+i1qE/ggJYh29slKR2S2uTdp+voS/sToxK0YGwLfPTZY+hL2UM/afMYLGXpPMMOx
FENnMPGLdkP7aVKPVGYeEN7O766WLDn0HYapFFHbkPiaB4EwpRyovpGNwG+YNJYM1cF1xI3442/C
boG/tuqIFAYeznuCCji39DpRYKKwA7IjMh7ToKJrmuN9lfO+odgeM1fevosIky12Ig+/pr/mp0qa
ofkN2fttrFxDs2VaJn4dwEfCWcTmx9ePeDX4DAc4+P3mKUiKI5Z6/DWuc4Adz82/mD9wwN2d2T2U
2Io3uUEqLOtDxp+i32Q571hOEeMUZZ3YOV772mQPPUimtea7vE7H+tBlWMrJ37/NgiJsletlg4n/
PdQZG2g5XuKKFzkOQ6pA6Dz3VUu1q+ptgqp+dmJK42UAa3yVL98+lk4YHcd6F1QdeiYx0R0Mo8Oo
hg9UWJzanEPAcNRVUrTACAS7np/VCrnnS4IedbD1McqqIxtd+6HKAFuI2sUmO7wBryJAb+BcmaHc
ggZlIrwbQwsNg9eYNMDFovRZAJT8D8ShDHtucnOKgD6BgVUTsHd+Z3lm8UEwNYeRE0eWtYUIDBxp
kvlOWXG9N82CDs35PFUQu1Dz+X9MrIRDjqWqiaCj5wiLsUtirLHKi8tKO19O12GMq1VfeHIDnTvZ
QU18grXTbB3rP/bOZLlxbMuyv5KWczwDboOmzHLCnhRJUa03E5i75I6+7/H1taB4ZRnhGeVhNa8J
TY27JILEvfecs/fawwPsVyQ8aSa42HVzauv2VcBOPNay+hp85T2d0To3K8Ts7R1QGLmKnW9WwQto
1BDb4smgQqRrNPn5pUSsCIiP4pRABSSymK46ckNSb1fN2O8H+k7rAvr+xiobNinEIX50CzOz3ilT
1mtcoViWg5Z2iQrgoHV00LjPV4Rtw8+cq9MUG+6hKr3pPiZ0FY0UeJOANkFth2D2sedMjDcMDxzB
pDi5eJFxSQcI+cz797BgUDvMCqQdyzWydMxd5baNs+KEUe7moSOheCP2PDMUduGZp5bxR6gRM2sj
0tMya510NgBpRKdgHGnUPxX+8FJV7PnWFJEo2Bxcy7S2hoHDS5ckwKFexSJsE8fEGyrveeeZCfSO
zqytHUvfe1vu47j8khFDuy1g7nhiwhPA6y+9FPmcZw/7IW9eKi1vqubXiPwcqsXGh5dNFaytDjtW
PODcTBrvZRbgyYIBxZTLnTNDxKJcOAMsek6jlBZ0eMqWBuVQBsy1GHxRMx1IdMdJZWLeKKr5SOg6
SYmo+uB+EPDS9t69Qn0bx8ik+gCwPtBBLfvTVF7CDDswgPVka7+5TstcoiPgOMKonIa7cuTUnkdW
vF9iRCm+1hyKj6XhkiWUGQ9Bg3mq6ryHakQPgqGEuV5T30PtGK7Eb2F/R7rdQhKCX4TXJKSEqeZr
Fs6weXqlQKe0ZOSar1Q85dL++OG7yROVXuWAKVIpQyorOTlIKm94S5+Kzkdebx+mugeXKLqUERc6
0KiBwBQwYcg7vUj1URLLKWh2reEHZ7JwLBs+TKrtH+MA5H72Pw/+BNgpnr50ZFGsY06nAuhi7p56
A2ARtcBOYs7FeoSS2suM65hM9wn7EuMEN94vS+zW1Vl9F7fh56FAyTjRoR2N6L3i7LvpKzRNXjCl
l0HgCaZtt7EotT0QfCCXyeaKSlWuBRTlwWIgmyeMg4MI9prXG0fbvQwyxIWj6EcxSKxPtiCODZvJ
yUrYdN0QCpMxRRYuaYNee9UfHKOp6NPjMSETBVsSPiCOfhSqdWSe3SA4hbADf8qu39qhZX/vEJNC
pdXxcyN2M09mPw7Ohxb5U13JhrG2uutEfamhMyIau9XxrB4chhWdmJinSus5pZb2LM00i/yFDc0U
7hEAhPvSMN5HeLSr0uyjPQb+nw1NuY1TGd1xYHBQj0i8zPohawkl7QsXrlb0pKKOFN5CyiXCAina
yBtf8tdnSShuwArpveutXxnNrZ3sZltCdn3wOifYOgV/9ZTEyJRZTxq/wMw4WBypsy69SIXwy4At
fjd0CrwzRqEjKBNEFBX6ncxxmgNpXN55ZtiyR4s779whXqBkiclHBnx6UkWPqf11csIvCtkBtUP7
rGlkXFqrKlcx/qFXX2b0NfCHwWIZcbZWvXEQc4gMbX4OYPw7HNFQuDD/LR3cScB4aZkjeBLd14B5
zCRcdZzTclFBgIEqOH31zSC2Fv2STTHhW+tqrPPfChXI06z6VesuJFkXWbLz1XNrzN5tGG5KxwmI
wfbHc9GhZvXm6sUDxDVkTnE/0msGfFjpo9PhiA2d02SGqGllTz710AYbT94jF0RHSS2FPpusR1PV
7cPHA7cUlAiJ6c6EGI3vJXkgQRn8f0auhpTHsThVbZ49POLBLB8E5fMtTh6a6NX3W/8G/CZ5xL51
s6eFLzmZJOqiBS282bmVZePdIo9GiWrdpyCy3Se4kJiRXbM9mmQkJmh1L0HiXXAbxYdGA9ojUGfv
MYd9spt2uM3duHU9Bf01Iwspor8AD7ECwQxE0agZvY0lsVpp7uMCkDwfab91u6wlVqQE0nyKF7iR
3bu7Il6+pAIfxBlKBMRO8SmKh/ZWZOseAt4GDzsowsi8Qo8ma5r820efpWGQ7tmOI2Q6XBviotCF
CNv84rsVvDejQgGfyDMGdVIocL1GJY0cqNWxCF57AGur3kJTHA9v1RIE6VQj4IPQboDT0b6a8jyg
9Mu52UboHMEoBva4megoFOjn7LO/4DqSnHjnUi4pABMGdIOhLdDSbdRdbHLTN6LuFg9ypu44xnIe
r++UEzAmz0EPLdJSgxtYOu2brOfD0HZbFiMbdh4H47wDN01ExwacCe2tKA2v4C+CK23uAzIs8BtV
9lq7oyC5TT3CECGNFKnK29xNAPZINzE7eXJ9m7GND0LT1Ha2M+j8kPxcgSWn1cDwCRCsEzznPk0B
Ow/BBBOHlyh++IjjGvNMvWlK7Lokpq7tycsBXzifl0HOtS3pDpAwY+48mEOmFV/j0cu3uHgIf+VH
d5PV4XFZ9BN29yMYydqJMUjiO0Tfp6yu3wUlJQ308OeUw/HPGDNVNc7ye4+msXayYNVWmXgNNTCI
oRxP+DfsKRaAQb57IISO/B5Ot2wWvjvI+xLry6axOudaCfdHU9BKMpv+vc5bzFsGRYmZ9Rd7/lZ5
F1IyIL9xXkJDa/HqViE1GLV4vMSemoeIk8lgF2IP9+qQaUgWRU+1iLF/PM2oWk9hWi8icwa5bhS3
tHZd9nwTJSqnf9aKiWku8+PHrBmLXTjh8SlF5O+ysL4MgaEPduEs53OPIbIyN8x4cMpq4uVyh1pK
9Osyo6tgl0UNdAuXeBHEn3hjowO0ZhanrMaUMysE27hRXXTz2+WH7ngSz7Mbdc+5Qyiy4XBqi0RU
b8EKu/u5kVt3HKet0u/tPJC+CrodUe/8DsqT9WauvwcGu3BSRwjADN/ZphkZmqVxVaxTXyZBplHr
k4uGjXdrQchC0BS0BxpHz/CL60csQTuUqt3OWlpu3ViDCfTsNeDmZNcI5XyearH1BlgHY1Cjryi+
uHAeVzZdLiLI6ltTjXDY9duE8n0rEgSEKpLVvRf6Wye3xA9Bfhc9LgRD9GouRUecSBtjb2krjkJx
r57YfuJdFpfrgcKSvGPUOtqITriajjWpZr72QIHm5c0s7PjGtxmihYy3sLzCnh5XIfQiSHq4Ae00
2Ia0D1aWaQrkwPjBluDabb6E1eRd8VpaGOiweW5NEtSZPQw7wcEDn4l3VZkZH8ooJi6NKBYQONbJ
WB5S95OO9LBNbYZPrT+CM5TmyxxRihE+zWhSjMcqiz/DjcPM6VbMxSllJSdYxl4DgEkEBewN+H2i
xi035mjUNw5YQGVMs9qDioybl6zW5lV4UXLobZrkdlEGD1MR/qyZkmARctHFQDVICu+N6AdBfoSn
GYt3A3i5U4UHFf15hN1cOuw5rpjvcPrOhzmKj0HUUQJ5Ax14RNDRQwB4ZJslTnSyYgRrjBVnv75O
PiHJbjM/jvuEIL9BwzTL3VzjT84eWx3/0Asm36vG8lovLiC7+JIzwrwF0jXWTWF/KmQ6HRlPUJMR
ExxmcN67Dm81WSc904e6lSRXWY61cT2LxntjPpIdyLriRQ8SSM6KmlYcmKCM2Ie8jrNUVtTTFap+
sY3GgRu19Jiz+Tleo0KQHsCpEVpu17kbz/Q52ctlCosKPrcwy3ojqcS1mkkeQ/QCtYn5MVsQ203z
lW0zW0VBV7+4osTAYY9LgCBJyLHRQJMzm61lsEG7JjPeujC5E6P+KfJoA8fCiN9aSPyGvjXamN5d
hEkt48cnOAQE5Qx6EzamdfHyRwxaxQ5o44297IzMQSG7XMLSw2MWm+VWixwBSQg9YigSICPloxUY
iraRH6+dsf7sBFAiHG/gKBRPF+bkn8xswUtD83EgYzEae0NX6t2JMjnSkZrX9uyQq4uVegizCb84
46BontHy4FS1OuJiFmDnutKsa006nZAzZ+A6TyOw+UlrJpAJqO+qx8BgRvWpHtTNSrsf2aibjVQh
R9C5WYPtF75uMTwP7tHL8zdqX3DGdImxn16jMXK3gWvQP+gRJDEsQgJgS/8g2XBjkhK3DlZTMKx8
M3CjR1E7lEnzTEsoyc5UVXftxF0wQAIAtV/c1XEhT9iuAomIlmzk7/7c1mspbHQ0zvuYzRxDwg3u
NvOB4NaWIDdOG+nEIkDeUmyKB8pNJjnHzP5Zd+FFJbQyoWqHyJi21LmbUPpnOlU4I3AkrRIvtx/g
PxSbGpglnY32GVqaWo1U9Ub94f9RNMEDcg1QwOC3RwDjt5x1AlZA9PpUZ5W4p/N667PoVqmsfahU
/xIU2XxUFGUINlH3kpvHHmdsBUT7OL3L547UAobeKAV2nHCrdTeYJKLLES0r4jBMLZcSGiaUYkXu
I9UpLoFAJOIRQIt4pDHwfVbYrYNG7At7SUFfIrDCej5jVKYooZd2lKad0AVB1RK07jVHBf2cEWmH
iD1aI4Cn0evjSoa8u/cUZnjalU9TAtA6zttdWshrz0Gz6wMXMgdSe3euNqmZfY2GwTrIeTsI2mkp
XRqK6q+U3cCuDePV8IeHyq0enIXxxKnpELXJXTuwzzfojXbKY4wwW6RyOskpEoXAsaxWOIgTRMas
1IrJekEK2p6R7HeQo8F+CLsnq5teZYtIWmmyPCnWHtgpQJYr9o0g0V+GzPIx7Zcvkxy+2wEZhsUI
MidvqOKRharM7feamtMa0meDsDXOL1j8DKXXroXgUjO/zDTWqKgnNicpESYhEN73xtzvcouueR1O
MTK+CRpCoM9mfp8YdXoEXgYwhsbOPrVL7B7IV0hdGleDybXQ/hzTeKvTQ0F6ETeeey1peLplEO2q
pP6R2oqVUA/lvsrAxAsB7DX+MZPuCuSe5lXWcItQUfGguk+WbQ/bpjZfusJydp4wpp1I61s5Fy/w
XaYdmX8PUoBJ6krk9mNFq2IJEaHlDT/AX9hIdMZ2ElzOFqbdmU7iN3IEnZTdzOgCThyYL+SUkeuK
SXYO7GPlW29CLVnC3zot8KCHYnwMuQnBiUbbjj848n8GkGPvfAyMUU3aZt689RaySETAySGR4Vn6
4YwK2sr3ILewOxQtMR5vaT27D1GqtlEyJ/cTu8rKoGOyoel+9WQRMLa875xI7KIgezVbRgMsqw6y
G+haEUrPoMGhZCxKYQs9rJrzvapQXcHCY0ycSMBVNSSh3MWA0ueMi1rAu3Mdv4fMNFLV7m2yIz4N
kg510AEN0HP37NRNwwqFjVSOJZ1VTTPe7vJHwqDPw+ToS1tY+yUt2PKQq8iG17GuJfzdFFqmwLZe
lm9zj2O8Ha0NPf13iGH3SKChNg8VYfKZsRsH+NYVbnQFSx1HJc12lzYrx1fOTKnVPoq2pUiOyrs0
64kGyG9NiwjRkSN+eHIZgoDUncGIdzGBnCfVjTzAHVmcK8TWYiuEzb3Ke4DvNSQgJmD5y9iBMaej
v3bQqxkCwRgS70Nbg0HzLH+reXEqjnGxw+YAW/ROG8TYOjJ57EN0t7NZ3i8lFAeitW3AfNB28Jhj
WoKfFj02OarkcfyGQM3A+wI4rIsQJtguBZlZ630eWuZTF2W7XmWnM6k5TzDI4Ea4zivhWYAVW87+
LZH0BdOI5cSdS1B59jAfB43Hm6H7ZqpqnwU324xw94Q7/nzSxfDQxWo6+uDX89zlFO/T9UaWTp5Q
/L1tcevMNi5PD8B34GMprM3wa2+h4YJ5uOMgQ9tsohNMM5G2WJKqXZiN90rLVVIE1TpRhKh4YfS5
zRC5xzS5O4G+GwgapyrCfQIHR5oZcLnQdDMDNz1ybHPccd10lRgel7OCCEt4G5euqAvMa9nTUKE7
BZGTrtaINlGDm8wSkiz4nna85+MEW5tA0MREbD8jx6MrNt9mhT0Ma9/WcsvPgc6sVTTkmCf9hzYv
iQL248PYmudiSpDkTOSDMWDbmoVJsKpGzcdMgOk0adzBVGJr5mDDFoDFFIKAuwRfMGtS+65wPmvl
u+uBN+QmtuyfZuZ5h5lIQLzvSK8cGmQ6Q4uQ1j7jm5LYLRhuR6gz+UFmrPlhx35pOcXeGWmX5XHs
7XijrfBzIvwtwx7DFzVSnGEGNdpqZy0WkznmN/pUAk2cLz6m7Gts4SztlfXoifwLBkyc+AscNKr6
m4l8e9UiRV0ZCf/InnH4MRulc2CAGEaNtmmqHFLbyBC1pmfcSY6vU3oS9ZfS9NcwUASI/epUzumz
Bb6ugQzWO7hiOSaBwc2T7j5wtLEoHtf9Y5/S4ASXgIMr49UqqhoplAIPWZFbA2h0XFMBrZpqnldG
FdocomNym2K9KetFkYRKkME6/l1sxefOovvGSXneW5qpBePdbTWqZ00Xem2Zqc8oJf1clepViRB3
8Qw2KKVTMCy2kgpYmV861Hr2O+ruYR/BhWLhwm5b5i5wErkExRCQh3tBoEwda/PETIg1VIeXakRy
yTaxUSaIkTEOzDsMBnVlVsewyIeNmVcvWUkCUYzA0gnlC0g03p3TxjNI0kaWuU5jibTLCTU3CbpY
WDIVkVeczDsy/xL5EzbqqShK4BgTSnRb8UZYLPZ9MtTr0a5ntDlQnILvqgZ3EM7eG5WJvzOr/DVl
b2RU0FCSGTDr2yUME0F0h3pgfJzDISa1anlwgs8D6+xOd2+pcCkrArIq0yC7l5go1w04bBNNyjIO
sTDSMg7yvswkT1w+Hqxe70o9Goe6T++KGYd+6kMpmwab9lKDE4RvM8u6X/bTFScxYqC576P6QiT0
BQ6Q3FcRN+kUVLsusJ5Cw+BElqN9cx/Y7KJ9PiYX3VYHbaCuIMSgoRqjJJ2d98pNjjC08Uky2idg
Ynie6Y7Tm+lOHoJreg3cnwRKoUyiMT5aXXbXpOlezyDq9Az73SVBwxmVd5zRpZtVgN1txHfuz/Sg
6oRISsZz0K18yvMp7Dlb5G9jTscqZ1WMK/snjrq3HKpkrSmTrIlorARxFRm8kGq8c2qH9iZ3Vbwr
puAQVvHPjpEwrxTvaY+SCrXYd08SsCslwNTa9YHF5SEigf6twp62L6INR9nqBCbph3a099Skuw6Y
5uj7AXVX2uwsu2PAVBgINSf/mX+8TCHD8Dh7zieQah4BtyP4tT65VbJsd21PglkBriCf0Kn14rFP
5lOCVQnOLmZMYoziAwbJ6TTjYrbVEJ1C8ZXM15Q2R5Fuew+dWj6MDyL0MZiTuUNLxc7Wqii4lM1M
+EI0ZSi8SzAWkQ8Se3ngMKfJdZg4AUrs6kMPb+njG+V0s5tguHPCryTAFkQD0Ws8Ye4o5eHjQ2H3
9SGY9Q4pAX+nNr92mkjcMQytu48HPcz//gj/yb8/qmMa3KvAyc296S6DQJwRDGqs1mnu5uVBlXD5
Pz4102by1h+ff3zHj7WxQhgXbSBeWaciS8WpHemS42jlw48vsk6Jk5ByOng1TWqh3dPHAygTxsd2
nAlGtUyTF0n3DiT625Rh08d6hRpsuHw8jCOyS0QBfC67YxUM7lnm2YgycWLuZZnnrk7YzT4eSsVH
k7eHG16fSIOiD7k8GFhtN00D7e2/f2ydzZ/BNGcHvfyw//666F6LOk0fmBjUBHCwBEwMWgJgt4IS
WxlTeNYyG16pEF7LEt5YgmFmxCxz34/JnJ10koQXUYGI94hosy3tfjXH8dw6AcWGQNUBBiP4gU0D
c2cfsr4aMfHWSezc8wyJkp4sMFNpFZ777h7jGiEuMiqPpA/PBAjj8gK4rL+0dXEHz1X+sBNGTk02
fUEeEeLcnrv7xEKuHwCBxZigwrvcNZtjFIfRXSCaf3/08bVg+drHRwiybk2hsQmj7HyFd7IrNM9E
NVm1geBlnHobtTZ9J/ny8amEU8uERIgXneNU+fjux6dd29rHIX2YHRluC9Wr2xgrtdU+yj80vOOu
7PV0CiwIFaJRXM0sMncWF/YWs8h3Y4DXS+afOzkl95Z0Kal1iBeWqCXfNb1Ptdf9jPM0eW+1ub2j
BcE1B3PywGoEUcZAwFKgLystqz66Aw6XtjOei4hwbE3ABGEMrryj9lgTXQCRpLIrClzrEfqPdTPq
xrr98RGow9qu6k0t/GbjLfklfjROZPBM7x+fzTOOWo4tNq4R99Uize1a+77xbFUFt02s3JMbVuZe
VxrSDY6jS83eFfh1e/t4kBi9AXnbxACkWHJiROaM67Ln1G2/5bKJ+Od8xsEg2JIKYO5ArkG7n8tn
bxqBo0mjvhI4Uz3NWl/qRCRfDNfiDOFZr4TEGOsIa8OXduEWcT79pKmiT3QO3M0EafuLFxcvCeqa
x6idxQU6VIoWdnBm/+vQBwcO7IJKyfB37pxAawj678xJoP/K0aVUHsy9nITD3QmyDWxBu2lwiH+O
DF7uFkV3McHTnWZmGy4ZWDthtAlitilihEXdmU77YKQVkWV2tW/E7FxCfJ5uSUzD2sSzHLGvJ6Cc
d0ORkwgIwxrJRaL27L5zxM9+5PlgPpg2jXKqw/9n+Odt1E7/xPD34N7/3xn++y7Kf3wzVlHTfOv+
QvJf/t8fJH/Dkv+CQ6YtT0lh2o7rWP8H5W9Y9r8cU3tg9LXtWlTV8j//Aw14G4LQh/Pvmo7recrR
qFhsfmBDUPnyLfNfOECUpNusOeq4nvv/wvJX/I6ySKegyI/v//WfOB1sECy2dEyLv1FTN/+V5I/K
y/MJq7x3Wm83hPG7ZNe4r1HAzYV471GIkJ4i/ZOL8HYSV99OqnPaAQZqKJJgqalo11c0njuot6hC
gi8kTVd71SGuF7DNLxBdTkxK7a2ddO5Kpy0NyrGO7+zClbsug2QU9QX+cyzlB4Xm+Z6J/GbuR/NI
HQEfPcBTwVwtm7Ym8Yi3qvtGI6S/dwzinzG7raUeF7Fbnh3/9Ere/rgA/5F32a2I8pbMAu3+z+ui
CPET9EVsZTF5/ut1QeSZG14T3jduF+9wLNH6zUYCAOvmO9ywvRCc04N+Q6OwOLhRSdAsuHs3p5gT
IOQxrcy4rFyLFCE7I2F9sjYSE8hRucjTy7k7a7JOy8rIz+Xkf4MdSo64gySdxeoOyCxGfb+Pz5Hi
pg5n6KnZvp5cao4JY7gOcZJCGz8kTp6w+lQjfKrvNoq5yAaAmfGKr+duwIUZAUOMRONuCiXNXaeI
MnWb8t7zQ/pIXn+uGxMxZIhByvF+gNAUp7hGXW861acyr3r6uBLiiLH6/bVV5t9cW2FqR5lCQ6oV
pFv8OT0Ccp4797Zx9eeg2A/1Y+NmgChmY69a0zrqkb4kXoNkE1XstXJrNLH8ZNjms4MiIK3K5Gmk
cVySEryx0lCuRq2TPestGYNOhoYrw0NdWHR0wJP0qJTjyyLBIl12HjfY81E/0bNcOQzacN646a5B
KEWRhNkpHfRJYZiFPyBgDnJ/3vxW0YAJKWJV86q4Wda/vxhieSP9cgMqhbfSMW0pwNb+8kbzHDlN
jI1htcRbp7LhXNqVC471pwIDTGRpjS9gsKaVOz2AOX+hnbyjTF9l8chMAInsNCB7bFFjRwuaHruA
EU60m0Rc7maR/qwY6G9Gt+S6sE3/Ee7yNv6v4EfxN3eJ9Terh1KOBGImLGV68pfVo58tAyi3d42z
yr+3Ok6oIDnDRRyepThqzAgiCd0M4g6IbGjsO7xjdPn5R3RFm7ffX8mPpeqXK6mF6XEJOTRatKn+
+rbiTFKz+UX3oiLzydUMr40eQLVhU3tnWO23eUBS2+ilxRMc5FUDAIW06OrbiPoBznARv1iefcu1
sw99mnS97VxIROxWVjPTs8ImGdH/P3vauN4glozVs19NnyMXYZaD/HPTSk77oe2PJ6kzjLopEoTK
vKDd8Y8xUzKOxtZ3NLj+KgOpemTMnu987SLa9bjVDA7Yu6GiOw1jGfJnNF3XloSva5kT7nIUF+cu
fdacSEMEX7+/cvKvcS4fm4CNvkFKT2m9bDt/vXIJFV+vanVtiqHcVRlHnZgUgL529YG5/rYakJNq
1KOdsSjhGogneXzNDBAkOuyZvg3dCtzyJUnojcyTP+3nmLhIfLabsjnb3ICzLZyTkZHL6jh4ehZs
Jiak8TARTjRqXJWGY0DjUSaSbZve+5NNuBzDAPTZLKrVqlC8p3//pC023l9vPAeCk8kWKi3XUr88
6QYRNZpp85oi+99bPepp09oTfs5kFpk34r2o3E32wXcQU93nvWn/wzJoLTfHL+9Xtl1OBzaiRSn0
cnP9KUSnGQUpX768srJUtKrjn7I42IbKQMxnD7mJPW/Ax+PH5jNX7qQrVjQW7n+6DvJvFiDWHsuU
ioABrJrLm+NPf4YZpE7qDeY1bPK9JBBs26offhbQ349DirGuvoimSi5DaT8CFflMYLo6tQ3H0ZKw
17Wf0ziM6l4fOhK+z6i6QdMyTZnjTzElD0I4Gn1OPYttRtg1YG8GtQbhzvM8KUKvSD7xJD0l2wu+
MY87ADtX1y5o242tJRaiFnHv71935++eryXI+UR24WHK/OX5htIQM7OqaxWNtwGHBdLTIn8h7LPU
7nQl0Z0YX7ffGGbuPlSnYbYxkWUzQvwh2es6PVVGNV4zArboy/BqlCbL3ggMLCncbNVh+vcEVl8z
fW9aPCBm3TxYOZS7cTLeALFTessAx0oRwBMs4UH6qdhpGOtbpUrCZix9EKH6alJWxRl5B1Zd3ko4
PLRCUQe4ncpoSmr3Li3gVMnJBs4QeOO2s71XvffBMx+pBhMUQHchQdQ7vxvaDem5mufD0F8QI0Kb
nriOLoiiu2GO0w0Tp13ve/VD5DwMoRld3ObqPHvuvQ3yGLjukoanCsLE+vLo5nvG8OUujXAcqLFL
/mk3/JsNxRGeWg6/kpvPXo4Of3ozhiD0gsjoro1E+WR6PiI/q/iaO311IpOKbWMe9S5jkFq34CBL
ywA0rE9unu8Tt843XVWWu8LuX+MozRZXxxriRrRDwpfvER1sAJywjLs9Ocpeevn9G+tjs/v1ftbL
ArocqS0OaX/92+PBJW0vbReW5zdOHvW5R6TW9waZBg4Rzqaenl2LsDcsF17TISemXG34XosPvrYY
ZhS8MQolPhVdckADl+3tmmzs0h/vDfLBrwE8AmZW1iGuc3cT5AuWyrBpxdbMl5rY8Q5iSNFeJA2e
eDEv/zMcTr9/kn+zU1B0KMl5BeuXY/1y86BdF5Nfl9dpYCdQSIYCtsr13Ezfyip5/P3v+rsblerI
khbna8tylyP6n94LZepCLKrza5KN5c43op8Gusrd73/H/zg0qKX64oZhMaAVZv66CGeFMAlrEdcE
scuqFrhYscR4yMGjkyDxG6sJLx0GSs6ARF60REAnnB2ShthdLc5GynFa0bDNREs/ogj3CqOZiUKF
GF7mVwEuR6ao6ljEKA63fjcVNCyIhGk79WTUi2lxsUFP0Q0IdrHpLaBAbVBwHl/ObzVvtJXp3WM0
wPkwgZGcM/7B2JQvIeURWEONpgUX4X7uPORKlckRUmbnWk/0aPX4WOLOyC9+31BUaEJK/+HaObwA
f37Dc+1ctk6HwlEpTan01xdoLi2sIFl19Yz6uSFJ4M72CWidrLpfpBL7xgHs44EOAUoZkVa1sI3y
fH6Vaf462al1TjFru6Y0DwiCjmHDPardNN0MWWHuqom5vKw3sqT2m+PRWIM33xmK18YB67uZJabs
wHY/lY4PV9am4WUbkbFDjEj+VQuUQ7bkOCPAh9Vg3umifCiaKMKe4TNgNwCbFdxzOwt00g6paHJo
zJg9rje3tdN+KWrOjX4AhTzJA3iuHK/DjR1/oYp2gIC57z0ZrJj4q8fYFvru99eVzehvLqzi5O8B
kqE2+fU8VjQ4fx1RX50YEi6UK+txJk1tzkoIvK51A18PfqkY/9iLpQax5Se4Ovsmf0Du0dFz5pnW
MXg9M1Z6G2nfOQJcKDXlZDCgIaoIhjq6jtyHcRdf6sZdI6MbOJRDnQwwYq5yG6wEnXWcx4zMhVyk
xHPyqfGUdcxowJ3p4yEUU1/R6eKaw8y/RsJobZPUIbGeyn9TgiJa9W4j1kmN3Wx0vyP4WozuQHgG
rIDJdBJQ/mC1CNoHduSd4YdZu8otviWZsA9Ja/9wndLgSJHdgrnfh/RBYdJ6813PJmXNC5O4bXB/
JJqhyAJP2pUO1O4umSxuZ55OQL5PWaEHJt/tWKMeJ3d95N7T0FGqIL/SbI/OYVy8TUvJFeGUnXpu
RV1EjzTrPO7l/FQNQNrsIQvPReu8uRCJQZg49LMD82Shh7XlqTHHz7Rr1hQVP5AClBuGSzUYFTJw
7WI8VUhSbAtWWshdTPD2M0EqyZWMuWAtzahYsygdZR73e6jXEq+KT3CwwtRPdh6TX1t7R4LsNtLJ
snudlT9LYRzyIBeXMkOHxfDzbmqILxpGCIplc7XR20rbWn+cFJGVBP9wbNa/7gDLTc/s3aYPa9J8
+nWHnstRQVfLrkYSDwe3YdX0p2jck/SC5FsTsqMH5qU2pLgVknzjSH7As2820b6vFfgF2+0248hd
XAZAbUrzWsToCr2+8s5yqXXRWZhrL23v3clKdhOeM7pj71S9zmnAlm8Y2r+GWWxzW3tcKHmESOie
XZJfwq4fjw569SwDMStESe69mbYbj7JwOyxvxCl2nnybqavo5hthuuMh8oBZEBJDX4RxUq+iH0gP
UPPzmlVZXu7cEYycRUrOTLLhxjD6EeOpW/BqgDr/h7v+164IF9ZTQnMQtyzPc36tR6LOCLWsDZry
ZGH1XZxBpOjdjZ5IYjYd8M8l6r75xZzai4Zw8Q+//dd+1/LbNQ0vh2aEpB+5bMZ/2mxrIgt9Q7sX
qGLrOqxfbCsFjI5pjek29IsYMUUR2/tpCWIPbXkEXBbtG3LHGQH8GDx6TJOQ9ySZuBvQ13hz6n/6
C/9mt/HoeDqC7qfg7fdLvYb/soo6z7sMIalpo3x3kw6VSDF+G1r+lCIzCXgvUK/bX6bFD+pN/5u9
M1uOHEmv9KvIdI8aOHaYSW02sW+MIIN73sBIJhP76gAc8KfXF1mtHnVrNKO5n5uyYjKZ3BC+nP+c
76AWMSeh8oBlZ46ZGseYFqJzGHnV/2Un5LL4n5bs0DRN5vkcI5wQKfcfDkbUrxZFRP2kDzqUM+LN
gajHJ9cYLyb2ch5r6jCk7+WHKInmfVJ29xqJZNEJ9pbO6HYWFaVsKMskrYNFp2VMkWUfvOQgrwJQ
upTCkOvJCqxBgPiKMDjBQovWM+bzZd103ssgQnivyh3WNPkBugrxoZDX8nZxjJWo4j5OWBcX4Ox1
wzHTdflSZLwAg240TjjORWPaWMNaAa2sv4UYedNJRLgzDQ7RJOlW2tXwD/tBPYXNBa7BcykqCNMM
6/fKQCMNpsB9D3zcqoyGPzXdAimoo0Xep6QVLafimyv65VCQIhAlAVS3DDeJh9pLYwGkDIshopj8
g+jvOMxERxHO5TYgezjofmfxETQe4hpyVbfuZizuZmurgzQA8knP2w09GH4vPPtDuJk06Dcq4u6l
ahRoV0/tBtnuqJ3IrslMZ5gFlIxpdNK8VCYmsW6Yk7uRaO0LPNcnY8zuJo73bz1sL2cO8l04YoEq
nJwBTZUm27lwSoyN5TUOxPfYeTszp/xcEvwSgaZZA6xtYpYOVCtJdvFWQOaDhlM+8TsoLF01n5zY
uuYBJa7BoDHIggAfbU3fIBnBnTOVYquJ9mCGcvHgTj8wN37j+cMJT6B6A/T/BpYM4e/fs5UegxCW
a+eNPO8K/7xhRodJOqCRs509WffkX9dErnHtGsjUVSqvigIlkGmElW1Quik3DTezfiYC5KOlkWD8
BqS6a116ZwAmPkRIjKnzy/Od7jKUPh1UTBhdqPs9aSrWMnPJ4O6BdvArYX8UcF2+tjp75qhqDQQD
uQg73ldt+4+Bmn/WGvaK5oPVjELncDmhwxoToM3PjC34CmIAmR9jRTH+aGT0A3cP60+JDUCrL0/B
xCVFxAgxeMrLDmFmoArSD/E0QHErbGAV0fvoegdMakvaDIj1DjjTehWfEzXsoybCxtwXd6GbMSjN
PtnUX5PMO91wuvgXwBqTOFLRjSwr9WOBGA+Y73Mi5rtUHRAAMpw/JtPhbOSn0dkr55eUBwm2F5fU
UDOmH33j4ATdsCtBV822ka+7IchXBPsBkVCOknk1fLAe1EXiw/4rdaj3cYJUSorsDq8NsA5jeDUm
jNysgBrq3I3pDyKfHlZGJoaMm2Vu4H0CDbHz5eSeQ+aaN9pizc8ps32K4XnlZC21AM34UxnueO5d
fpJjsA8GAf+jFqShqWBylL0Jah1v/KGgqYmx8dLW8rHOiL/DE6kSUIB1A2BlhhBq++Iwj3Z/ymsD
IAuHz9XI9Lmh2mriuF9MRIkVjq6ywXTChPLcOnNzbMkr1YYLNDRIyjUBxWpJONCh+elGqpuOowYN
PcVvY0m4wU+Tdx9ddmm15aVCuwAhAR1fwJTTTKAo1uMeYwSnnrHnKmsbn+bBAvN5YDerTvvjWmkK
LnX2bboN+Y4CR5mawDJ104snuxgGRQsZp176rCAzlgFMJ8AGkp9GGzirxBruhoybgzI/jWI2t2H8
GsQuvsYyI4hK8VhSgTbLIk0OgO6XliJ11jH3aNj9h0tYjJv3m5VfS49BVprCLzWEudEd5BOjM3+p
xHmHxJbfwr6Cqwmn3yF/TuEvLf0Gyp+nLe58UYbURj5MyXAGGeQ+xsGc7aKZfcS0qTaI66+QUBDW
YHB/fTG9stK/Rk2mNubIoxTPAyYq+d4F/s/M4vxeStKv5S3cm4J0K/TBqJ9AaL5DdovXIbUAaZ6/
2oNZrn1jWkEIYqrg0XboiTdPkEIYko5dwKp3lYTqhGlSrEuSdxdMFDBEbhylqABnduPoQiRXC7/3
cIlPe5Yv40r+9hNBicGJA+kwbSx4UpS7Yet4T/uY0hWn+VUjEVPG0m8k3muywuNPx8bBJad2GeSC
1y5HW8CHU7f1hPHi5GV2EN6lA8Zzl1Ijp6Gp893l1rPZF+5GA2mc5IflETdso7gk/tsda9KvhwjM
BHWZiqK+PGsfGYWG3H4AReIQxAJMlJMdgwU5LMVuhkKxm2yQwXMhb+Ak9RC2YXhbHY65bt9RjJ1l
ffPvxrAYi7/9hwN4DdycmGLJTWMJlkHjjOWX7H/McjLR+xl42MSwYWUk5rzI8wLAz+2DZBOkGOpu
//v7n8v76RV50l9nN9Dj7/+YHQhlAN2g/xSVGgoCiF7+fo9TBNVBFh8dpo612TVv7ozOjWAcc2Cc
jHChqsTi+xnWNOk4rfeYzN2v3nuYB3GOBLFyzkPIynx+bU/7km4issINFoR+tg5V5VuHOXBf4N0A
uLesd+jBPldCmrIDIzlBDV/IVLwCU9q1gMoXdumcf//Ew3IqD97kbpXFB7S1+zTdOjFdvXFmnEDC
UOlapK3xaN1e5HNidouOtXNFdM55T0EKgJ6/UxzPD2pqj5y09HUWoaa+tAVWFhIkqmH7M5NiWonS
OWJ/4prr0wVkq9fCQuUMPZ9jgTUtwMG5WO9pmKEvD+mtYczqq9E5i0itbXN+av2h24fbLG9ewn5I
zwHZyMAL5mUAWMel5pyEODKECVOzNfy3ouTImfjNdSAWecsY/zK6qnpmtq2JFtMQaahugx57T0Wd
WLYzrBbfdt9cH8e5Nq2XEgb5fSZPvkMEsmNyPSZpv+I2giXZscubxR2Nl0vtHaddLMY02q3Dwtt4
Un6S6+T7dEDg4Kxk6ts8iLx4Se04Opl9QLGR327ScuRkg8VgGZgxVJ84hmRZumdDDGoDxmfL3Pzd
o+RnbxpAM1HXqKxzxX1o6uShmeNTp2258kf3syXJAGn9hFpZ7Dz28LGjwWmWQ7Qq2v7ZrMJy63yJ
sXhSVZ9vjF7tksin9ST2X036QxlXEvhW9k/Xi/QKgB5GQDeDHoZRMGm40UwMiJ/hjh5p8Ri5X5zm
wecKnB/i1EcMs+NrX6kzPV9LAaKatKxEE+WZZOVXZ48zqc46axXN+Ms7RmozT+8xwaJ9/P1/fm+V
S+0gD/OMSxj2bFS0nbwGlTi6MgdhW2v6kIAY+S71hWP+kd5STh6UT/ZxioSoknvTXrgOMoD7NsYG
KmnrnbBjoGepaZCdL/fVPDTb2J4eQ7LA5VzLbc31f6EZWddp41KUZX9niVkcPV5PE+vNxSd1ZFN1
uxxjgCa5TcN1ItAKk4nMtamemwCDv+2m9a++dZq7dsgPkp7QB6Bjj2aF21rM2fimdHpN66k4gCrB
va6xAlVgEO9ACeBDztNTXHWUlPittQrcIjjmWOppWHj97StM7PKuNEtvWwJs79zPzvgYxjwDl6vO
vB2dgjZf+JP5nqWDuisbn8G81RxynVwVfRrLGAGKmCUsmtAAe+4TYSdYNO6HDhOqFTcXuy/Nkf1n
lltMkBstjYM/u9OO7CgWf1TEvd/x/RpuHl57P/1iItpsKPsj4z01VEhPTIFsf0W0M9hEBVFbfov1
oiYFmYOviUaKwzz5AkccD7dko0uV3CEYTqtC2wdLZf7ZGq1Lwf3gVFWWtSxNjtUBp2zGsaSEJ5Po
esOfu1JCJhmidNmzl+GxMi5eP5k7w+V11kXmsOJocokwx5Nvo19eBqAVTY8yx7hfZjZnRU4TPcgH
bS9FkJ6LEgDrXFIWMrlYC7PBGPcYQ1aen3rPozXD1fDQGHI3PxkN+h1S8ik3gdT6ffpYqW7YF8QX
xrRnAa/xh8QS41elrW3nOG/pOLVko8sfVD7IA8D9tTHPaxlL75oYwzH1gvssMKILtv9T4kM0MJSd
n+eWYxnLpA1X5gQ1+tq7HldmSI+7HG/GUmG1bdvhEOA/XLTdiM3SD71NAfB3oS30YnuwxLrOG6AF
/U1dYxKrPbd9KyeM6ZHRH8HmG3TngLhl1HrrvBHztqiu0MbS51ypXcjECwKraAl4EAv1c4+DqgH4
d6Ctc9WGKe70hHI+txjL39vAQ11G5n0Ij93qu+ADyYGGYH49aWRDyIN2s0RBujbcLAkwyNeOMN/t
NjxtIs16D9gxfk9G9pjhwaQk50Ob9zRxDodxxFEcD/mvnNJp1KY4PFa3GjAzaX8KvvutaVss2AM4
S2f0v1JyAzlM0KPMY9Dy7vw88qvk5QtyPRDxxaXEh/tHvXNEDecOKHrrpseRsFdPLWvjVdORk8xM
lauztEox73XOutclnKdSZEGWdffOMSCfJF61MyuzP6P8b+k/Z3hl1W9wPZLL71Rj7NWX0h+ytYm1
9VRP2BGFNH+kwQ8BBuikAE8fCp/+GB0eUOnNbeEmxC8N+iUxWDSHokUGnWYnh54NazG0IppMzXbj
kSva9m71mHPFXTfIBHUxUFZBHHDdyy7aOTetZI4VoU7M/q7rqKfiJg7bkzsuW4vtOmUlWWZVyI+e
FDvSQ/we2GQVJjjUhVm/2f5o7mLPf7IsOkV5SiVnzj49W3hclrIxwgsK9ylrqrN0dfoaSEcs8M2+
WWg/W+e2KDAuSKHk0LSRrhKDWVM04ptnKl0dip4+w185R7/HiXqLwLuVphsRbURgYh6ykG5KbNgr
0QdMUMsYXAhLEYFZvnsCPLfKpnvcdvrUZMaR3PrFLglW5GXiHPKJhCjYF/I9soMhEOUnFkJkcwBD
+K8HZ1GDMF8jk1k8+HQjZn1MTUkhICPAyaDPQxsQL/R8zAfEkArcMOJ0cRrM4TVWmVq7Dc2PajTy
U6AhZ7rUZpG/D7duD8G4zGV0HpB0fR9JNQkfVE8/NUvWrK1k76iTcNv0bNS2eyTOcicjMzzys1yP
VYpQCr5+Rdv0IdQZ+G8j+6YzBIJwnhPqwh3zZFEd3neSIgThVUe76/B3U4lgZ8Z4rFu56VJwJW6R
7sxiVpuuTbKVV2Y7mi8xTbcEtZ0ZM5HmuLdynAqDWxUZNEL7pKSm1CV9PKrtrKZrOupzHMTEZCn+
WyNYlktkpJ2J73UvhP3gpKq+gW3SbTOkWwfWxh3jhGvu+69jhgVZMezoDN7Ve0axzDqPR4FIoZxP
ikHoeuKQcau1BKbffHBhKNdsspSawhlZlsHn2KBTxvuhydNzhx1IuqTzzCR2j5H7OQ4Fo9PCAsKP
d7aBaZo1pEjCzPsR8pxthz57NYfOPlaEJViM8bJXL1k9hyc0mnMsuQZjP/LXcRIbO7qss6VtaHd3
++HjwTfI4a3Djpudbdp3DGK59KHv+UhwFJkRr/Q8SJZpLPdOYb8RX0G3JEyz0yG5RgITUUDxSBu2
zcZ06DguIkIDPFjkTOIt1dDlj3hcSpuv3SjFXZnVFOsmtGJV4Lbgf+ys8Y1zfXgysW8s6OwlNDYA
cphl/gvU/K8Ojvwihh/lup21VfUEq6E2t30S0dRHZqUpqAEgytEszfoQDw1zTy/8GQ+caWJ2a7BA
4J8qbdDyR/5p3eRvk+iHTRJV3R4YxTO4q+KGks/vchH/FAVxX24LE5BEHlvryekpfuCWNHGb7UKW
vm6TWT79VpY+gwb8EhXUDLzm7SpG/7wX2JzoXWxa1Vwo3Apnq7znRrFzVX2j/vgA8d36AECgxDwd
AZjDhLWHeLow1WTeGgbiNSJbxv7Hn6cgXMAMiJPfiuE5755Fw7HOaI+yqpxdSaJjQ+Co2+bu6F9i
kwEGVcJ0AOo63ErXHaE1G/A+FO75muPrIVTWYxQJ9ETpnIg2muzkD9neQHVaSk5yR6PiN9nZCZXl
ds9Gm6rjbIIZIFeOoRVBWtkewfm+HVd+RwmZRRL4nA7dC5yWaBN7BqBU6T7MeZo+qbk+WRTRBuVd
y6K00z1ccFmN9wZ4pL1waEJgeAqIDEzB1hvmU2PV3bK2p0/N7WqVdezWHg1aiiKmPZbSe0Bl/VpS
ZoK4lpFOMpU42oe+wc0SNbLZeLW6DgPangFRrE6CeC1n58no4olUcpmD5p9e4Dox2h75ZKaDx7Rg
Ya/sj5AJ1a4KjWflwAw17TJ6jEd1gxLnl5T+iEUCVAZXTw7Urneu3sRLJFPmfAgIvRY3pLXXlYwR
Cgqlc11c29CQjwGcCXJavXmBnvmVwbWmes165tWNC+WQW535ObQB/REZqzNdQVzeMugtmpvbGKXJ
ZWbP5+VzLPJqJORStagi3oZ9pFmn4zytQUyAEpbgjKJQ/dQVGIshBtVIJ4FeTo2gMBA6HpoRl6iw
uXG02bTyxrePNHryI/HMZjdLYx9J2rxiusN2jF9pdohlu1L4uzEJp+doSg5YfYtlaBvftmbNnPMk
2MsWS4fhBMQBEMTiDnhCKvUmj+ZqU3ARXTl1XqxRnDDjuipj0Antos28Y8BB/IFuirs2U7efav+k
AY31UwI0qEvKJdoaR7rA2LA9iKU1UBPlSArPg6DFOm3N9yHTgW0Qc2rSc4gvDwx4JQj2A86OV73H
0daJDXUR5Xh15vAtVTnrX/KYVZO3j+OUafNtpKYN1z6UFZ/HcsfXZMg3o6RWuoKZNgZju2vsOAFq
C+yfuDqziAQUHf6HBYYAMq+S0Z8Z95tUTNu0Yxg4m9rghNPma+KX8dKTLmnaBpo4AYrn3J3tQ2Gl
+GmUfjAFTLXCEWBmQ+qzgnDl52N1JU8e1Qk1MuazHD33jOV2wVxhOOA5pmqUkWHQM6dIFfLYcJda
2BcGXib0GhVE5lzOQLHVPlhhSytt3b1MiomvWeKHhxphrdMIqM+U019L3028kSV9Vi33ydPQWNcZ
FgaaJMhde0pOeVPcK+IBa1sY2TrOyVoTKmnuy7F6xTvkrQbTs6517y46Ar2rugRdUFvZvGXCFkat
e+xpLsO6oRegMg4CngQGW3sTETA6iRDYIdzqpMRvWeQPBjeaFdAJsvDADoySftuofzFuU1d6ur/Y
OYGUmzeBt7Uws4W/wkliGzaqaMcUaTlqWI+Axf6civ2Pv7MHy7/8C29/1c3cpXHS/8Obf3mqaWkt
/+X2MX/7O3//EX+5S7+6WnKl/T/+re13ff4ov+U//qW/+5f57H/96lYf/cffvbH+Hfh4GL67+fot
h6L//VVgc779zf/uO//p+78TG7FMhqf/dWzkqj6qnx//MS/y+wP+zIvY5h9B6JlhiI8ZfUn4eGrU
t+z/9Z+t4A+cSj5FQTaXZKwhTBj/mhYxxB+ma5EKIaDFuwP79r6/xkUM64/AsQQlPYHHYDL0hf//
khcRpnezsf0v108gbl+cjX+SUSzG1f9kW3X72A6FwyQ9BxXUWpQ9sICe/fCz71xBp6qu1lIDbTZz
vR1dpVY1Q9swjB5JE5zoP6v3EGedRVu/RmHTEe/H8dp5QLLHOAOJ5xDyD7r7ZICaGsfMeRjGMsMd
rBPjc7bSNHuXxkxAtdwFt+0jD3tIyS21l0XUy7OFshcm+dE3xi9qRY1N5A0/cw+yWhUQx5VRaJ2I
kW18Q5HcRM8VIsNwQEfFOz09iRUdgDWeXAsHKICZetnjrYgpBxYO/LHKQtRKJn/lEsYeHMzSSiZP
k8+sYxrxceayfoZz9dg3/aPgEMnh5akeGEC6gfw2rWfwMlSg2dG6EvJLiYZwzQRiEJAWk6lY0hau
Nah43J5+HB3rG8nI6a5JkuwSe6ReNzQ+pT8+wmsQxAvDcFnMPQw29wFH46IE/rwo5jo+26nfr6ZU
MSuJ257zX1o8YNtIcObXOaAJyW2mf8gp72hm+zu4Xfc9JwaQZ4Kx0EZCANECCpm2GQyK9HFM0WFv
5uOI1nRREjnuLJsZFQPSCF4gNpkargAHF/AfCxE2W4e9dVFNnHKoneYW895QLL9oBTc8nCAYU/Mf
jkMvdMb8dQ1HjmtzW+EfovBqSoZsmU9tT7AtBjY6D/cAsD9U55Yg5Ot9W89Hv6xAVQSIiMSZkBly
gCytt6+nbF/1FEyECUF41dExGs85afWuA9xM3jL+hORikvLM0qXgMaTAjaEsrP+o9OY7TreE3k3k
G4+ziOl0W9XBXh0GnJnzzrFinEbp9FIkrLs0CM0ieyyCduN6MJe18+x2+CCzoWnuoxKzXofJis6D
YOPhOuJcgBHOZ5rl2oKLGZvarM1oRdUBbrPbI0KKW2T1FpD6KxFWakTafWBad2gYD93A1I3yxYJi
mQGKREHNYDBwLwI4enQZb28BvW1kyjg8De1dOsZyi2fvDRVJ3wkaQ7z8G1OgXhbDW1SO1tZsxLgd
WjKFWeGDk+B24NtxsCPtuikSPaLXgF4Bm6Qp2XFc8UsMcbLQY/ETRstbEug3XK4rjKB6PUpGM8AB
FlRDowAFF1Lz0rcLBtrFRU6I1ZH5HOjSA74Qc/0kvKRH6gZUtJPcjPE2JhXjHui7NzBegbqiTPWQ
Z8Rt5FhuxTCSGHXmc9uC9Cx96e1H2gLc4iP01n0yngdzpB1Lk4JB4fAaiEgarBWtrfamiDt4QIac
FyXnPK+ZObZZdowDDGHdmfTBneofeCk4DMHxZn5vHI3SAD86ThdxayeGY/3dWqRQy9Q6+rp+svxe
rryxKfccgh/b8Rvn0q/hVkLo8ymwEThvUyJfRq6Yi57+mbKrHgUpglXf9b9szeCPg94J6s9tuPPm
JgwXRzNI9p109wPa36MYXTiA9fNkZD+quNn1SPhzZYFgxu+Iiekx6t8bO6MyWKHhWoOxtCeSK1bi
3VV0wrjFiwuuaq0H1jlHpsjKIQfSuqy3ZqwcjjNZhriDI0E69/gB3rKORg3tlM8I/lthR9vAZozY
OSSvfFgItTJONXN62IYgeoEd4NUkZ8zsCiaAf+wj/JppGLymTjCAjJsFjGV3GVvJvQrVqTIBBSDX
vgJQpJcn9+pdSP/bUtTBySyYbQtOzt2rAsV/aZwPqriHk2k58EoCQCNZl0/bKqUNgBt8eQB2B4SS
jlAqnbB2dz+MGE2boeAmZ3HE9wYDuO7buyC39h1GmbIarpjgXqlQyFpM07YRWkvG59Sui5Z0l61O
4VeRsRgS/SfREpjPVXLGVs7ja5nZ/oeYerHIZ5vJp3EAtrsdsSkv+jHiWjF9wj38kq08wOW5kVOq
rSQTnBo6WUlm9ow2PBgitqAFqdWwiaAUIcAuA9Djy4JaGhx8JH9N57YQPnLuFJsoVg/UqLl3XjJ/
OSAPIrRwWn3040z6eFly+15b/rDP6mrLgfYe2fIqBy/aqPKl9eTP2fSne5/emjumNPMykSpek9qs
jq7j77I0tF4xbTsbQ/HwFrLX6Jb8sz041tvEBxJj6I6gk4EfNSyHjc0xGIPjznQreVERCLbkRvcJ
g547lPsaKWvaJQN1PR3XSlKGZz+iz4/UU7EgTNmu+Yv50itkSjS/k/sMTswmCxTMEZMyb8oi09p/
HzpfIEEqDsKle0WDeJ8ClljtjqDoB8yq3rifHV3zQu+OvgkFEMrSa2kxr6ycjqVKQE71/J3QaLmO
zDd22b0ONTP0KarMo3bzaSn8g1tWxjpF6ZZG9T0kICQpW6M02yXskKePDijtjTM9NAMOmMYMCVYm
lwLiwCIJqzdMFgbrZl/BLyVeqKsRevPQ7Rhk7qnTRqT2au5d+qrHs4CJfjNhmKsIdc7oeK+7KUi+
wHhJwdBUmdiY1ABScdIcOhEm1NCfdHqJa/sxk+GyaZtzajJVpUi4jIpHiDLrhE2OfdZ8m9P5O22K
beAUF3yq99QmY0SfTZQvuN7KwpEa559cgJ7ofKD1DTsrVnZeu738yWmNlG0HZ8pCqaFfuXtgQj7d
pouvtN0kS6i696WrvtLCeAfeI1eAUYaVKWz2DBAd6I8ttMCwvMXptu6kTfpDWFdpV0BJ4qG3TB+b
FkeohXD1CfeJszBl8J1yyqqj+i13n4lqbso2pOM2sNp9PGFIKjpIQglPuUl7w7rkhZrTdyMD+60M
o/tIOgH1tNldLcF+x377SQKlnhx/U+vx2lY9TcNdANUJgL/GS9Ma9Kpx0liozrhP2vnaNDfBvfYZ
OZXDV+vNHhIO11AQF+2im7PPqa4/1bj37ean4lS3YAR6FwacvIoCFJAbGM92W39xwo3wy9E5Rf2g
iYRG9iWMnWKN9QMNl7kUXFY2JMXxJc+eUIsfZjBNcWLv8rn84KvAINRVz1l1iIT7VLQslVnuEU01
gv08AI0wTRucb/AZzt6llDZtvfW771S7rqkeU8M7llbqvpCCeGVCkIJ3976sEmi8rIMaVBPdWqPK
vo1AnzhCdXsvhW8ER6Vf5OmQLRw66VlyANhSxdkLI70vAHWKKgXboRnLD3SIOMNqNtP3HF/roTLM
g5kDPZVECRhhpVcVAI/PK/OdCRbFk1b5LOakXHlDbR0nmw6eih4sW38re7pT86NhrAdfFue54xyW
jFx8oc1CvG/V2zjEzzWnWc8arxamj6VB050sU5pLR7/ctiWzTGaIlRfmBwpu+PTgbvCGQUrF9vWB
xOHj9ck52Te93iifaXRPZ2GvmgMWw2oz+sUvIwkLklGhzy+bHS9qgYKOjMVnmnVSbNfsAbDkAnJQ
WDSpPjCxLfZq2IbNwLlo0JyGjIvb8TNKLD4vKGxflC5gxYwzhZfsdJPC0JBVRoNsml68lAtPVZNS
GByrW4Y+7b723AqG+RBbAvLjG0ou4eZrF7CSosymsudNLKNfmWz2te2hGfnmS5rP0cMEFYxVJ3KS
/rVqScNDCFt6ftZuHAvzn2hAiZYmPJ4Bx+hq8q0GjJdxjBRERHvgYQfQJU9UK793hJjrTsP5qIaf
mX4H+1HNxY+uFNcoYVYC3IxRKNOgAQ1KjCaaEipWTOBqw3jDh0iLdMnihiqe3AmrBPrHUr6dOy/c
jKnpLfls890EkvfcWPghHLxMODgKpsXeGIN86gRp6grnhiBVcYN/6tEWR9T1aFXDx12GY2Ph5kSp
gGW37lp1N5v2L2EG2TWoqMBNgY4tusj5psqUNgOe5Hszb790PYEuc3iikzwRK3PETsNXRh+uYWyN
1nb2WAqI0UdyPPQFApUh3fLVI/pDuXLZb5nWrIxpCIlXHbjRINSGElk+sXGO2iGdjUzWUL+wjdtm
dLWN6T1K3WnF2lowW66aU8rhQIQ0tmIsFn3C7BkpJhRNuS3vRxWmwDH9L6b7KaQ11J54wIdl3nQf
6hKp3DJaFgYX9awj3o2JN62tR6qHP9Gn6bwj7LeLqSMMWch884GqEHZc7IPkX60XYADrIQrpGa63
oqqmJzJj5CazLTM26FmBZmhclptOsfvROc0oqryBBPWJWysKbZSy5ppfGa3i9pRhZWMvI1CbL5Nq
NWcCPzwHr3WjHLkhIkyukcLHhI0bo/SlzN1sa/gJQPK8Iw08dddxUPHSBR9n9z/YaazjcDtIRDgh
TnZxtLPUplKooniBUisoAwuEvfsxyKp1ltRqB+b0wY707TSZerh36le+WIvolWEvVA7kODD4hRUP
0WzfjSrYzRNNozyOCz8aIJxkFEy51V3oTfPVbLnHVFgghBdeHh0HgGoyZS+ECElMMymcLOCSHiQG
py9g0FD87jY2KRe08KCi8ZGHZ61dh+3MB1jaN+fIJYqaTQmFcfVVNFxDuojWelgzm3DgzBOCzSx5
CNZY1uBIYRyhnsysojvSaZcuawHRcMeddf6sRoyINYCkRVD+inJFA413BdVAL+1gbQBL06PF7AOt
Tq2ET6KDzhRoP+NxAkDHywx/MyaJjFHUItXBk2bHY7Bh+QsBSXflMA7Dv1CytvsMEWquNYKrto1d
v6IE9X40/SNBSfsYCf2hrPF7ghzGUkfHEKH3n+Eg/a3VOTCGvepeczoxPO57cT0+uRYeatGsyqD9
kOn0aGvAseRcKWthU+mt9iLzpMPCA3IIJqylW47fUX/DHOIJsdlYCjp616KNfww57i3Dv6hxWe4b
ux7uShcAo57iTW1/eGl8CUTExisIahkiP4918SPnWObD51v1LA/MOllXGEcVYFC2jHXeuhyXdeh8
/Zbf/r9O+TQ33//6z1/1UPU31ZPOlOrvZUdCDP+1Tvl448380//81aVf/6BW8mF/VSuDPzif2DaM
bZM4qGP9Ta2EbcMW6iI0WCiEjiBu8u9ipWX9ISwPjRMFA7iKGaKWyj/ZNobj/RFi2WaFw+ttW7d/
8N912vs/Ncg/Beb/PZ7Ct4N/FCthptguQWJMyoig9m8x8z/EWpxUuoHLS4L+qWmg0lhtqyKKHvuS
mqE57B5rhHkoYr17cjk8GoBE4X0/TQp8GNnoYQUUev4BOYt+4nbaichiizAGca9xph7i3Pvx+y3A
OVgmCmLFtI0aOxAlXDW8aKtIwB8kw1j2WdViziLzVTiq31ddaT72gRcf5gJLOzF03g25jYufyyFF
+O9jbXDcKyN9nphKLal7tYGyVtAe0RkNYwioyGuefvsjGJYlq2ms2RucGC+RKYxLS2cs/d1vvUEA
+gyiraO6FBBFENTxU07X71Yo4mXNHBiPg+Xka8tR0EglEiL25PYjmPwl+IWl2UJf16xdZpy5lwFk
Pe0yXFA9+i/udV5V9wE26VNRlLus0vOhG19LO5+OHh3yx3Hy1TE1rPYQWXR0DVifAHDnJ4iHkELU
rb3SsCGiWzPGDJdAq5SG+9RxAmp7IzkjmdC5nUIUGGO4WqRkvKegn35Bo6fk2/TK50rTZU7m4Ur2
u/o3rs5ruXFky6JfhAi4hHml9xRlKb0gpFI1vE0gYb5+FtgT905MPyAEsqqkpoBEnnP2XvuNzPYT
gxNxQdgg60ZerciUV33EjNPyGW2U32UroxPM/mTfP7OyrIUoyeYrUOTBffV3XkloUjZWuAkzQxZP
+eTcHQIaD9TGYqdi85upGWF486F3wqriIebitEdcsHYM9RLp9jnvhuDlcfBM42qSXYMKAQWKbUu1
jFX2hEYUZBqexGsvk99q+o1E1iy45GLoYDWrHf/L6ya04x3rarRVc2ncZS+5r/J15oZYyqFlTyuP
gQy9n7jfWprlAqv1r1oSpVc3bn1mZlq8oxQc3quSDtxQPhPB2fWjem5sJ3pJO8ZmdnSmw6wuU5UT
ienI5C51ymp83OjJzfo9NpgLogS01+l8mlt8f/w65P412C8J9WB8zMd3sOeDdGdzSGEn2q4y+vhW
MMLnU3C2/MTjBx2p/GiGTMJNq/vus9jcRmVd0ADhMEIeJvSNrakOUo7nKsTLeW1Y+yKDK2JoKlq7
PQVDx0N1/X/O5Xxu9WlzEH33MrUDnqr5MNSg190+vXg1NivCKEKZOYTeOd4OSffzGJj9Uf/PIRJt
fyQOfiCejq8eb/z3NXIuOqBMfzuo8PusjwBUTMExnQ9VjRxudL1pIwJpmYQEym2WgL1JCgFyIMrt
p0ajqzCbBs4IdL47a455z0x/4dnlrUQC/USPnVjybMifGoIs5xNlB8D+pKE9jYiyZV7MkTrEFAsw
wycprTcjsodtPTnV6fHS41Drbf3vKVdhtnWn5nPykhF39UifwSUKa9GFA72Pxz3IJog0JV2LvuIR
CLMNeWhFjYESQdr5JUiwjyRu8r9fCcLViPRE4VfLQpDfML/tzQeQE9GmqEqS7ubTjHSSdZNMCHZs
iyjuhFjIpT/M2z6N2eqKAYaFTu6FNv1C2EV/ExCX+K1N9SbrKrZRo4FDoyXom/L3f98d/vMuhBoP
gGb5Syd3vADy889mvO9j/5Zp3h2wGc2SMSrp4QUMMqrM5EtGQDi99WKtuw2nw/SKi5rGZVKeasBR
l9px6zVZO6zrbr8Fu+z92OGIMyUyPstqNtSPffjKp2VsEjBuhw43+QUmHJkOxhf6DVYJfYIfFc02
KC0bCO8pldy1LSHogbCSlWHUvkeqo5c/1SUkXeb2KMxJ4pxcuhoRjksGPQHWnoxoBCTT0EexxWpb
36dudqV6jRvBlsw396FWpU+PlypsYhRrNkMaN413hGj5QDH8+Nx1RXLWFNpv3Zfm6nH63ze8tDZ2
ZaDQITjRMRmS+GgQiDUrt/7zZV4iWhch4CI7q+SV3bq5J2j9wwsyfxVnhkX4VntxIMA/pXrevVkC
+tiYQji3R8M9OnSH+VgFYsRSfhbKx8g/BT+6DgDGsGR7JRMa1rHN6LuVVfvtVcsSdR7CymQZGwZS
aBf6UeJw2remsQPGwJQw0qEhabbLE4ec4VYxFZ9ZQ8HBrjNDLB9fGpr17PaO3EE3Mc+O7xnnaAhj
tFPmISrbfFw9XnMoCM5lYKs1q+ZsF+TPPQ4p44uF6/NQSgj3QYsd2TRLKbQWkWZW51REJX4HAE48
tq9WUm5Y3ttnCE/tc2zp+qZ1QI+0UYZgUWnRP31fZHjUeVf6OghtzAarIGq+4B84r3qiiGhBl8Tz
VLw+XjIIkqaFRgJBTR/v8eQS85ML01JBQdbSlJ6fZl7XgbtvOncjXEm0UDfpL70vxi0dk3zfWHF+
syEFLwI5zSQm/QyJL7vZOWiaKGPc9Th9HGZZ4LIz63H7OI1BmUaotk9ocN/JNxB3rJ2A06qq2z5O
p7A459ixX0IHHYQWZpfctn9Nw8vuIdqQDcp0Y6NFKrsnaCgXoAHba9zJ/pXYu39fNxCVHKB1V6vH
3/IVRHvCRdtjLaeU/lKsXSQNwSGpatI2rYSrDPxD6Kr4zjQ62vRZh7u19cG6G+pzohf+ZBXZ8GKk
Gl3qBmRqlVNVe1YNjyc3L21qZAdHi8ptOesxPIQYC9Nx1S+OF990ukPoAYMr0OpcOlPfE03P2mP0
E3nnoamhD0V2Oraxf+l5d7DK6EXUDu6tUIhVLIB9ZXZpHXPGLU868qTFYClSXzMnA6LKQ5QfucNo
NgSvTtw+BXaifzu6XoGmHYGhDrZ3oecTkf7FG2lFglPYA3Qo9OlCjBNqK5xaW9yI/mtTYvM0rS9R
6NYbKbTa2hADmGblmG95qrR1XzS0beZ94X9Pzfn08Ycf79YT2ZmsE5ui1uDcwat4srGu7GrGMTsC
6UJ8l/wvZB1RXTZXak7chcJJtDVdu6Jj0WMpbPFjdBYbWWKaq++RGhZjr5iuWtBYe7NITqlCYBd7
k7hrgfPUGcT1DlaDyC/OfqQ1xsvYC9PnJupJFywNeSgkKAsnOPSOIHYqYHhppoE8WJ0x7MMpb49O
W+og4cP+ZPaVvXXI7z1PXoHNr8pQ9VguDN58+gDHOm+AzPgaBFHE9nsS31WfPFNlliuCVFFYkXq4
Srpe3mIBuBfLonke+lDfjelII4iODKV0Qf4KO95E98qDFQl1VJUYN4KIrmd28CnW9lVYS3lo89Z6
18GxG12d3zMSpC1pWQtuh/E+M2zAPoGutMJmvOeTuwyZz76ViOjivK3WLEXi06veRRLk33obIMaV
+6aorVuLZQaMz2j9MScceXkffgED0giBH5qTm+OpjEcC2Vi1MD2a5bQrnamfnTMQdJmVn9ksEuNs
YcWo0/ADXLPc5930U6FvZRrSlW/ViOjY1ULtr4awTpn1l+rLL8P6nRJdvcwWnJfKw9fgt9G4e5xC
caFJl8/KhvmPzHDBzMM217vOtIn8vdPxDYCTE7chMveceo04AW/5J9WZfBuEtty4IpA2W6V7Rd9M
Z8l3q4ufV0jx3Mw9FSnx0wwyFVqxQGziYMBp3LhXI2m6y+OAwacjbZ3biQsR15kzflm6qv4qvV4S
/UHjAXPSGsRl88sy+HfUEg0pPrljdL7lswDWjUHCGM+ukuneU6w9RQIbxWtDbc/t7x5FF6FQCYir
M0fM90M55c+4XoOlHls+mZFkNriuCr9MLFy57ne/lpdubTFbCYbVIBKE1B39XKA3xm+sWR8ZHvK9
tFgdeFrDmvZH/ZKKMDlafZngZUkwmRn6u0yd4VcGeM6TmOlI0+fr3E3UiRFjeo5UQOYna9hn0ff7
xq6H39pMfgRtmzelB4QDTbQ3zcxSrBKIR7OpYaJgq/Kr71lRksLyz2Wj+puMxS95PuWXmXWCorMs
T4Fy+lmWcks1v/wiUp3ku0aYB1ZuxHJhv3u8PsM51xFCyD5isUvaIHjr3fzAsDv9Fj69Z6wQPkuf
UT9nyHz/fR1C9SK2kdvZELWvEAiQ545Z9m3q2l9GmHiH3GIXSYvaL0i+7KYw39syj9n7q5wJjWO8
N3Tltm3Z1OvHu3SbMHYT0ENnjHdlTh6M52jm8XEa6TBFDKldH2cOzdBWd6NbZsDcohmyY2NlHZuq
zblMc/eQCZ4+kSMY7yeRd+CqyPa1QKLoRjaUMb02T/iAjG1tCuNcCgS4yuchIt8lGANgOgWktI6B
EZ7hpl6KrDDWjUrKZxoZcGrrUJESHbSnLrKp9E2XeiTo9M0AqPytGcM/vXT7X1yue4Ed/7P0LUBS
RZGfA3JCT2Pg5utU6cVdM5LziJhp1bj4BQY/V4swlNQIYWsewxB6gGslGTf1FdxG8GUTO7IOxrA4
cN365MBbyDx43/bpYXbOGD/jXWTTOsLpIi16HdFMPEZFYh61kvgh3VXGrVY2VGlHBHdiKd8Cr4TA
3pyIHGelbzBlOOk03SMLq1CkRHPDvxJtZVBjOFLSPJb8QpcQ5T4aTTSXYY4CdshoP2NisLat3hon
WwvJa1C1eyTPJNprgxUTyictxh52fYhLFuDIBlkHN43BRJn6u1RVCNpHoLpypgbl2NKX5FdmL1aD
YH8o0UU/Th8HiQcjmmz5lKB9evFckgDZcfGY/i4EerPYLSbmkv0TmPriFUVd/op/blNQDz11NW0e
C0EVzjimuEZwxTNXb/vQAfuvKfPQQivckR0lLp1k7W50c3yh6ZMtCdhKPw2hPrFq1H9ziJe+WyrS
hRURyk3g/GL0+yE90LjH0meLK/P8xQYJuK4ZSS9Su3eB7yttqw/UxKIqxSH2RgIHRxVfJpUEa1/m
zi3oIRmJyr/EtUEFiM1OrqALo/UlxSNbuz5OKDfNre1UsaYVzLRY9qOfbLC0a0IQx6vht6geeblL
Q3EIBmsTDjy1HZTEX5WvfwqSVJ61hNjWsWfj3tpR+iWfq7icsfb+1gDuTvBpbKoddd7NHzxEeKPT
vToGoXzmNEUZMW5tcXocmIgCpWoY3DUy2hlNWy/IRVLX1hLd1Zy/cswAjZNlERg5v/bfN1hPs403
hs3y/71RN369rluX5djSmAXb4ZPV6/lzMSLwGPnBNo/Tx2GsxquTsaSWZVg8mz5ds0iYKPdLVvT5
pdRgR9VXR37jPB/IunzOCrKwwLIiVPMD7fB4rdDaDqyptX+cdXE8PlsmDzGlTdX68RceB7Kxjlpv
p5fHmWY2iwABxRGuanDCLKw1xCjHE+F086Eg/69ZVZmlrVs0aUeJ3SPNQB3Ek46O0IQd4VjtPiuS
v0bnGGs/DbwDQg1kDK3drPgpW6RKur+SOB0IwvSHQ0qiyYK11F4Si9gC/dC4kYPXVPfzDTc4gduh
RYbk2KnD42DSQcz+PTfJV1q1JRIeNYeiKhkXB5z29nLik1m0EaxTleerSJkktvumtVdMwFviOYDo
pNlGTD1Rfk4KjRq71sFvh/Vkhu+R7hvHkp/yFk8dcxdwMdisCf2Wzm9QYtUjRm4ZBY678h1Yr9jR
2EzAKVuOgOoIFnzl6SQ3XVIdnBCdnzNKcno0IoP0/m7qPViRcq1bSCNEHbAI97iEac/FS/b3q3oo
TGovoG4sMQuR0m6bAwQw+743dDzOpAxF5Too3W90RYtWs80lO3ZULYjPYGVbctzg5znbqru1bVHu
E4KLmmEsjnUp6RWImygLsatTQsJ8RHRQRGw09ET+yVyVS1u/oPb5QtfBgokRKddcY28ns52ebN0y
L5zjRAm9imlSLoazNU04i1xTOwzxi6xr0ngRwJkUFEdAgj9+2CYIU+WKW9Xd4SCMtlbmXOvBhx6Y
KDZfuN4ZDwpCG+vwYqQ09SZn7BfB0N3EUN0eVwv3EtFfXpF8lAlhwtkU0f7BW0/5ocoe2X4kDi4e
PxDJI/epKJ60WjaHfw+63xwK1a7mZjxK0cGBKphR3ozpfkjTZWsy3RToMdamJJQloT8aNRurxvsU
E+O6mrD5HYY6nha5PhBm2znhpvatu9C78WB77g99ernsPbRmWXVFFbakGviWppVtjIFwcFP7Rw/C
8BhCwKFbke0J9uwYqPXqZlXlzoqRAY/d2aA5Dlyif4MWaszuB6LRQhOPwaSQEXo32pDk4xBDIwa0
L1ZFyKwhmzmTdSblgRHkMvZGukyPQ2wQCQOO6A+tnbUWbej+oUa0ETJV9LNogTM7U+UK/gvZWsrT
SWW5iNj0l2R7cFeTJI7j/lp7MEYy/GsvCPpQ/Rcuado5JiKKjYWbefqu1Tu0NXZ8b8jEwL0frToC
jTGy2+kmbbHbDn6fH32zJW52jDapm+DxLxUZxMGorlWHVNA2Nj5214Vf4bfzR9jf9RSfbEHbuLQH
c106PEM1zA6AIpcuFSsT+YLqw1fLNIh/dCc1duirE0rGONyZxgDOJHIiujt02acxXYnaLE9EdS2I
d6w3AQT1qz7Ep6yU//hCvqTkKq692vy04RfBSU6Ygw5uuSJH9C7SmF6jQwcYkTRFQ7JmBMkQu6yH
TYmWBxxpzyqPu9OhFYw0SRkr0/fOmCXPhIZi2fS6FyvvkoNbyOYMfSZCTrUwPLLNFDHQdRtZoPBG
5F7WUyFrQgniOwiYjJ0eMWJBrXassKhB5gM0ix1eXyKK4pQyQ6VHTCf8xqG5qFHb9LaXrwcV9HgY
w1Ol9/3B8qL+FMI58eL6leDGloEDDwskaM6mwWKJ++kDRySsEmpMbER8cpLug3AgVgpQdAxQwKMY
7T+E7u6NCmIWvvpoZyXAY4aOza2TsD0scgBZrH0f7oAAw6ueCTPClDcMiMW18NNq6b53tme+5F7q
rkoXlHaZex8ksYW6s4oA5yRySJ+8uAhBwE+vERueJb1lPw3rRdDV7psjvQ3WMWNbOoa13NRZ6L3H
7KMWplv/8xAhF9hZEBw4UKHahoveevdQO5BsjLglQOaZGLF1GHMJeN7zUPbEzU4hZ0OtSnOna9+K
uqzPWfIMr7Fe2Q5kkirVwjWMBbkcgj0dxJw+XgXHy30yanKA3awBUNjtUp2LI8P5aDOg3qF/2Td9
SwaaDOLfBj2oUoX9Ddx21p/i2exbHDsYeinhNCqdMsaxDsYM7Ya7p95qrs2UrasiLynD2EslyC5X
VAarsIUq4eAKKHUUnFpo3bIS9W2Wm0Aea++jr7Ef2PSgl52eHASdBF8bnLVrtefKn96apv9tYMYu
ent68aVFoFU7XZjlb818UJ9JyrNKJU94P71tV0huklC91na/1Qir4LkYzLSbi21hthqdVuPZT7Mx
M8pn5KNLnDtbACnNukrMDsl6g8DZHxOGfA66WIqCTqAtpd/vUSqvZJE/C8+o1rXrmqAUsnBeupZt
0zu4FeK1nQ7yPfZz5xBX3puugLaHflPfEfz/dUzaOFzs57FIGYDFOsETU7eiEVSwvhyFU3UvPNGw
DvKvlhOUzCJx6IxCHHmYIVI0OIWJ1EgGBuR8NN3DSy0ZSDHx/OlTr5w5Hsat4oGgZ1iVMjOctlYi
s308SURoUAMTeHcbN2HYg6HpxSHAZ6pCfaFBCVy16AmLOEXKiGXWaBl+lTrjBU24pCPGSKgHu3dY
O0skf5VuUlfD1DQmu74SBLTs3fRd85Ovjv82ho57zPKxTdJXCLhN2I6Hi8qAbNCH3nom+6NUJ3B0
oDFPYGR2M0JxBqvkrvS+MVZYbF/MzkDwr4uD3nn2IYmHs2dD8qLvZR7j6KO3OlrAJr3nVDjOorIC
RD6w2BZh1GNq8CrgAbWNExWbgWAGtEpbggBVnX1atDq3lU+uqY/lGElmW3+mvu9j+sY5o7UO1IK4
+XR8/PB4rFZ1Hb6pupgOZauxtwj+ceA6LQkiultpdIodfntC5eHSmFD/V3w4LA8Qw525n0y8WoEy
jgBOSxv3XP0HoybRuvTfPfpPyxJ17MouZLKsIxdnWF+9m1ngLNwh71b9xYf5tAddAMb4IaOudonR
MWuw9WxpW/JUVe6dslXuxG4YBP0qFpnV2A3LUGGr83EQMKT7m1PBx7nOniwj3o6sN0Qy5C8kjb6V
GOKhWDJ0lkDMWwlfwp/WbtyH/NaKCFYrUv40r57dwYX5Gxh79DjbWidNWHZMehMNU4bpWC+4Nn9o
dGDiCYyNSDVnP5aIlEwgw2aGaSVJs+AYQFbLyKLbDapZ5KMy17hCh0UhbMKfobXCuiWjtJfrVoSA
0KR+pfObEPSbnOqpQ/KPM1Nvmnavk5W2oIb3F8xLXrFkhESySIK6+58UYMEC6oEi/MFfWaHbr0Kv
c9hUZRfDZSCUxFtgEwLn/jWBv7k3uEMxZ5fb2SlUM/u+BLHn4M1DzFq7DRYE4mSdKCKR0g3sU+UD
9clb+6kkvkXR9Fp25CVS+DmHoK3+Cfq0usWGT/pl/lHEXXnJmibZJpF9nkyMPlI1/Kulfq9ijdxC
WF1kWgAJsbh8sLWcWj7fczqEr13Hx5OhZAVqm6ixYJZo+OtCt1mH4H8dS8mkw5bBJsLlLcCEmZNw
V9SSyTYePZ6pxJ+th8AkaVMh3m3HLY1rf1+Tr4jY2jl4n1pe2sdOR7LEVQ+lqvgcNNPcc0L3MFwD
xPDQ+08YqlzjE04wW6m5+tWTgG2AwzSBZLsQd/FLBofh2EmMPV7puNcEgWSIm/K5pWmwMOoU7Zk3
IG6OMYQOmh2uAspVNzWhUdb58XGQxZ9O4y43cSkxYUPZFsf5uQfTMjM7KQ9OuC7EakJbttYS8962
QwXhwcenqlX3EszjwYN1tJsZVRdm5rgjmvBuNqzqUQtiRstlRAAPhBinT8wDXrl93eFbyopsjZw2
As7XnWrQz+yWijUXfHXUauMTCFtHtAtD5Y5kOHKIAQUSf1AuzI7Nc30hI2hd1cSpSpcEdIFyn74U
BDX8DXLkmd/E+s5h6SHITD/GI3YbbOtZl+/yRDIoezFIcFllYd+sJhPZFxcI7i+ULHVB4hIvLfHX
HLUApr90iXjvC2vfgZtZeQlWLYj9fwbtx/R7YlQq9QzEwDu3ot/pU/Ebi9A42MrrbsPoddzn+teU
Gyc0LvFR+eZXB96X3a+kjFcdCsUx0cCHcJ93mXXrhwQcmT3y/B38Y2A1Z6uGTVQRDYwFbfxTDQ7l
+VDbhz4Z/7AJHG6NL4dbzLBoXwYp/rYWAX+ZE64Jg3KjIw5dwHxTBCoRpl5dmxDSkZy8G41f75ZI
sB5k0sRrzwDr2cmNHcPyRYPZLHHUBeROeN0ao3l9tKzpXfthy5FwDzKmgpLtg/7ll7riecznkGQz
yT8mK6InoBlH+M4fMD8JNghx0CwYIj1+Jlx0Oj3juPLbMzK5zVQg8mRkmCED3SGHihZemue7ktRS
IISvCKG1vUMk2MJddzW577UqtSX+8OeYVujT41DWzMmhiQHsgzHNg8b96ijIcLwZLXnMzjeCC29v
QIayxhnxUE5bV7TXsEctmhPzMcbEa88YgVJKfGUA1pLuOQ8M9JN0HrLMjQ9EaT6ZYX8bJrLujZbU
mm787pIUvEyePDse6ZxBT7aBMgWY6ro4DJgwFyKGUxfGX3VvFZsIvjq/pZ3r9E8IrUhFHXmM0SSZ
A+TZdkCItOKbbna3gv32iZHLT5TUak+M1SZPyxOcI/7lKF0pc4Y0FLDPTNclk7iY6X3jooFQO5sa
SDqgEdvVXrJ37t1IaHyTwa0SbOyy0N9rPMBCD8GGaG8+bsAF1G1rxfQSEVHZr/oeUHmukgtdHmeJ
SWCtEu13gOVA1+k5TkoDomRzbfMaEbeyICUF8M0kbgw9jMjVNrFGepVslp2XaQt0FO9tnez1rCHG
tSF1iIvj1Gdef2Q2sZOJ1pOYi0F/QAO7kn3trvtmjyx3i/eU/WeAe6O36TLrIK1T/Df0SbBgJBZX
eDot6g4OBVOZVWhiRhNKcsfWYl0E5BQiAd3kOSDdsNXJhIaUlYGO1Nqp3Bb0MJe6/CRuGDYcKSRL
pzHZGzNoWTXe+O6MpbHnGjWYwE3BrnFQzLkTdhboI0lLvpsVcNVXCjkLQsAtbGW18hV6XzCWlFUM
OxnRbPA1gS+jNsextmk1d1lkM2whlS+wZS+6TrJKRXucBznDBjhK2wABdjXJOx3H4OD6x64rSdx0
+g2wvHBb4X50PWEsOq1kFY1hhY/VjGiNt6n6LNOxXcU6REHb67+tpDPWUA5OYRXhNaouml/jViIO
I9MrsUiDBDO96I/lSKqmG0SvZjLSeAVHkPtaug+aAZUw3wfE6IjarvNAqjUoeOdeCNMZxLeWfxjL
Kl0OfgWOqaLYF4OZUXBMkEX85D10vWiBUkphXJjedBduXJYDBAptPujHwUOjBxmOsZJp53N396nA
3LiksKR0C4BB9j0aRPz4Wp/+6qrtl6J2ITm2x1KhwgpG58AQGWPse9khjfAcOKh+Cg80DraxcKxl
xPDQnqqWwTlIzsGTlLywoHapGH6LIN5B1CjgbSWkQ7juWw4KfRkohst1sGL5G84FdOq8ifeEigTs
bH240ZbpIZLTV+xVqPvR0zTVC1Gj5wqV4IJUPDp67mejhdswwQJKr9NeZR/eBKnd09pmV795Uv8n
IKvcjM2RBIM5T66JL2WrLLTV5ZPlSkhM4RZmyMJuvK0itHRR9/q75hIVyG8VtKjuYlgzxbajZKNp
Bbari2ciC+YXenDRxtLPcRKWH63yrxlC0yWNEyzHMKni9r3HcrVsRZDzOXub8YU5R1yXzroZxR1D
ATge5LO7aWQSrlEPFS5tg/VIj2CFPobPV/i7LA24SbP0KyozjZ6roTaO+JvBvATlTQ+w8fTtQMVM
HbgJhcIRl4O1zjT1QvOX3SiM7bWjB0cHdfMCpdke9JFcFYyBT1Vk7Ho3uOlIm2Y3U7Htxw8oQ/E6
IOxkIfUIYAj0wadZO1jHbwOJBWsP9/nRcbCvVlyNdrqg/CJYHF3TsrMgjQZF2GzYS21hrn0o4MsH
kZrPppafs87Sd8iuvuCv5N0x9/t6NdpvvSewijnYnkra2BU6eegt4aavp/KpA963ECzgHuSc5Zgm
wz7SMqQqI20R1cgVtnz2pWlGL9jW87/KxVelY5AedLrHFrrPobK1TdX0X1EYfflT4b1M2IQLz/8N
EvC7NaIjhpXElycJKy1NRlrY5srtaRZ1ZhCz1Fd7UdNEaoz8SlSbAKtXXMrJNngcF3xIYSWXIRbm
ZZX72a7XwbtbVLVr0ijNMPnO9MHHO+bingDx3/b6wTKJaU69sAaSo/ts5tTKyKq/ssIuS0tk6XqM
AOmwstQDpAH69azzGHaFMT7Z5VWiOVqi8mCP52j9KhcYv6O2eWn7dNwMOWEDKW4R3Cdmscu8kkA/
QmaXyEdOnpqGBdU6eElJSwRUgVzJ9h4ReLQWDZC5TjvmwBRPKE58uhcEjacw7RdNSmg4FWK1aulU
PSOj2fv4X8skM4AUJOkW+Uq0YIj9LJvBWgUt3jA9QvepI6uf2mo1pQe7M789G1FErqE1yDGDYyY3
kmLc6VX+J+8vrWH9tJqMCE3pPtrQzPfg9jFbsBtSJcW6oLd+iKbxFTu3ux8bsNhNKg4qVP6tGMdX
JLbH3DBObApw1DYdiEZnN5IbYsXWa5ybP4Xp+gcrNopFAGlpyENAkDQFE/Wd8GRc8rCnw4TbWQgR
bULX3quOsUfvtvfCcFgHea6vA4KqFngsofBh0VZVILc1JudNYyJ8gnH2h4/exmHVYsX1mtcwcezL
2N1sn621qYsdyR9YVw4ThyJv1pqn38vm7PI7t2VPlpRee2vUh3+CcNjR5RarfNRJp+GJlk34Z9Q5
TrsvJjE6HtTyuSlHlCBtfDJpr6yEFZ8a4uTn1f3NK910M1j6najx8hwSrRaYKlkiA2L3zYPfG4+I
dXkkd2ddoq2oHR9lUdre9VmtbLIJ68fOXNdaBaQrGHZIeStgcimtGD2oCZsfP5LGe+kBdQ6TQaSl
3lOQhfHeTL/S0Hbpng88e6yQSU8Dk9rq9HiZkrliV6RwNPFwH0V3Q55P7dL8yiF+lzApu/LuaHC/
KsvaZTWPD1mVB3tKzhWKO3QbTriwAIUhWMX6qsuPMjSYfSfVVy8dmNGC8Wjq6p9sJPd2Q1w2EoVb
a+yZZU7nwvI+hp7VuQZ5ozs97SiJ9KESKMx98ltbQP8L6EQuTl39I7JQjY9xVx9SIByN3YXrDuEV
3x5BZVVjFRSv1lDWe8FIH9plvCNS9BNM2RbY0rfnMOsZPEyhJDGBe9Q+otYXu9Iu/wjtOmXDRjYF
gyhN++MlPlBz6EzLJOdfCvizBQKBzeCxNUlqdCTpd9hHa61U7jZO/HNmmFcFS6duwhshB9i/ILkm
7W+nJgr5sY4h/290TIJ4V/yISDb3KSppks3TeOhW05dvcjfjeOIm/1VSKhzMM8VAI3t9DxHD2tih
9bdnLaNaN8A72h6AWTgXdvjHUvxVXbQvEgkWlyQTkwrs7sqQ4bedtKCn/ehbh1CB0db+E7Rr7PGn
IlRfvVO/MptRfHbq12/zl85FXlBo3XfB/y2gKP29E+SR0X4DJOJ0d4OQA4KHXlFuf08NmGZcDEtN
az81X/xJVfqEKh2X5KT/tqW4F2H347bEZptU4z2O0lq5VG9BhE0XA2w4XRupHZFpTN/AHrGh9SYu
vlFc7RavEV7Jqc+1pRQpFoCeIN2SUFZR3iulI7xOilP4BC70K7fMO9KC6xBjKZ2yinF5jWDV7a5F
PTPQ3PDJy82tG4n5WaqrtT5Z3cKRCEgd4zuL0mKRKIAGcYTgXS+LJ6uyZqWuVNtKq4ad0tnnWTY5
XSMIrDSuXg0ZYJ8n/auHyQ/UZGYl5h/zQytNVq4fs//FM8iQ6NULrV07gU+Ipug1twD79SFjmNF5
SeosPznJWzwiEaw1qCRWEdxYq84JbhLmE9ZZxNjP/Cg7UGzg0xS/Ijae/M6JEMLGOErHT0oYVCJx
8Vy5zrtd048wOnlLNG6ZsdlD23Iv+Cx2yrvzLY8jocyj8z9snVdv68i6RH8RAaZmeJWoLEfZ8rZf
CEfm1AxN8tffRc85dw4GAwyMkbecJIbur6pWPem9hjyTtEHN/nOb1gz0Ae/ANYB7sup8YqtEpt+0
ZODOx+TR8/QjQtKHyrsEOSypmNOUjCDK6IXCBws4VvqhOeqcNH681kTymjI4oHaE60qX/anojZdw
HyxwpWtGYslGmbLFt8LdeBmgmYBT1m0NTDS0YDpXP1g6MV/ERX4fWSULcBdwld3sRso/Yw+nAtZq
iiLs+jajppM2aqYRFQAIlEsGSEaNczkiVZnG6aVSAIdnjMRsaZF+ZxelWJqjv56NhCwukK4VA7+3
VNgtXOLwibwDCw0/u9Ez972dCM3hteZPgSGpMx09yN66pYHqvilGY0MM/rRcW0ubqkpgjdWKiE8f
YMIPV0PG57TaNzfYHOlyYe0/L6k+ELVADl3AMP5wbFKyK5k9PJj1mxs5XHyzGqe4N/3giVrHy5Hr
xySOp/mSDQgzoT9edMTRcmC4IDR9Y4UkAY2UY0srEMJHGpfQs86luQAKu/ICxsMN7PqVPM+ejVWz
nszxNEX0CUQ26O6KMG9Bwq/nXNFbDMZMXjT6C4CqQdl4j2xyHK2RPPcYJtBg4y3Cw3Pe2ua2bR/a
KBp2kKDYfMjvRmoM6A34I1b2PDt4XjjudmbLtRaVawt6jktES2g7mgHRRM2TK3AnaYN6I9+bAlZO
Tri6miCEORd6LtDdTMhH8KD1vij0YgXj+9SZu0KY+ifrRQYzZKcF1mSOhnrs+NBVmzzzdzQ99Dsm
8CR6+R2gObqe9TomkAwlROgejGcYNmrNfbo+4duiG9GKz00BAqpaPESzc3Q7wUyRkwsoIdUdzVzg
iJLZqTamFxS/nddBblTLz4cQ07gMojprj5vkpx5xt5V7N4HoiXWZXTy+xdHJjdukdfVbux1viDSw
BuceucROf/Gimw4qdelW35mendlgGzsVZ9ZR+iPDzQTfEJOmFQtqtvHA+TTL+CE+uzPpbXioM1Qc
s0D5MoRCbEtDBv3lrjYKRNEx2QKR6wPYDMRLa3g6tce+7exixQsA+mh5ekQJ4G2PCPqC3N0V9UDp
7ogmXrbnpuuYAvXmk6SunJD7MoOTOeSLphpPWQ4OMZywjlc9RzXCXcJ9Y9W49YXF68PcYpftJvw8
TUGMLg4r/95MxQJJUPVatNOzVqJe57axz0nncU9bIBp1qj+oYSd06kWaaH6YR887Rj6gKOzi3xQk
NMibmHMAgQMRZl1nUcTVx03+LL0/tXDTrWXWL5WB3TybB+Omi9ncZuV3VDjljQU/mUspH8gsMf2r
FxVzHo+aqbvsLft+rXdilzlpe9exP42UhbeuGu7FEKYQbyloaeP6TxxldJyqBug+RIFVHFFTxGRy
LWLZBxrmnOfQNM3dOM2gPZeHmBgowhJAXsoO6QC/585mj0L4u/31wUJjATLcOV14rVm0azEpqLFX
Z5yt+Y4Tj75QnPbcXcr4Tze9dT1rYVQWf0dPpMAC0zuB61anEpN1avFgsmAfaZBq8EmChnHbOzPX
1G0GuHPlNoVzM0un3iWxEa6LBhGb0xJ/CA6Hie0wdAuwo5OSjwnG8V0rvfIUVqBBbOVkwew8pZLy
hlicHC8kIpglxHlJFvn1Pdu5aJ90OgdaPBzbBBbvYLarMnRIsjTu94LqXVmtrp/dsb8CGVkCcvez
FdmBQ6fKiB8hwSS/9zmrVmN1FTlnSdGTQNdYHEpASQGE2/ucOOA0ortXuPtjKAscqdyy5rK8s2O6
jXL9nVx9t3bm5rWGYsaIqYAY0oI9ArmRlYiKuv/gDBEFfDCC9u7i/wTQVgaVzDfLAiNu9fewdO9l
O9qrpBAOLS1LHKOz3C2a3BtX8e8xmsnPZ4QGKBqij6j1nhyZB4UJZq2KHvFs81Wj/9FzR8GOEyNM
DuDMtNKhKUNAhoceao2K1xcXTdX0lB2lVbjylVlwg5vQWrM42/ZJvDd51XwXh7qqu0s6djy9543z
KCKp549ClA+Er52TURKrSxCyoTJ4avC3UVyEO6ALch/7nRUwYoLKbBzcKA4sG8/AMD+YelE92kC7
j7ADq1X4Jehd39QzT+nadTpkgE9IPPE+M1Vy2VEx/2BgGIwGG+nYp8WxI+idSA2alXWtkL0sowMI
4u4crgvsQPjNm+48tM2j48QkJotDwXzcht61pti4IChLh12NlhOkITq4Hxr3Go0xb7Px0XbJR1z+
KXXsDk3of3gDnABPk2z+9LOF6YliNIEvKfwzGLQ8NCQiVerfYpSMVro7fU/inuzaLoNQEVH/kccL
t2JIv0yjYMKWvfDjH2E9POZcpRplloGY9XPMxHUtrIIxfkw9lqCJRadVQsXJI75NygAiABx96B1C
W+WrqusPhLFaxvwpqYHYZufOUsFoNB5Nh6wjh+9NLUYxDmgzowOj52ZU3TV9Hp9l57+0w+wxvu7P
Qmneqm6iG+5O1Iio51DF7lpN1psNnYiTE66GPVFVXCwhkmLZl8MsaELCs22GU9BtI389dGeZN3es
qTEiPWoRfWrEUqAGMZKlGPTTGxBVneFPSps8+U15G/XNzSSY2Ag4IpHXYctaXl7nj5aTZ2WxKBPF
ZrsqkAmmZFWA0IId9SZtcR9Fxk8+ihU9UF9RSVGRMIyLZ+Z3ne+UWxMRAcIuMBXpvpAxNVZjo60r
PzqNjv9RISSN5MVJxiqaExYoHvt/AEdEOUttyUsU/a2y9B9erjWTMSKZPvRDC+3Qn3wQL+w8VYJf
YaAxKf2ifoRuDcO9sBgAzF4eXcW6JUbENXIozSqawBYYW8MeqMNlA95a+S6KfjD5szwzTZxHo7Yp
uU6kM7iDNCOZmcj7tLHuMUXS7PoHC+RP3RsXKCPr1qhgpeCnTbGgKTzpePlh8SGaV93Ia2eeGhIL
7Pi57gn8ZlaqfURIVwgmXrQ2wTCkjvYxSTmQnUbB88qHDIlkPzkjtBraboOmFbdzOUID2kqvJQHg
Oxg7489Ub8pVEeMGC7ndyqK49/rpq/Ei9uciejQxf0jzobQYXJCp3qoQTUAY+f0ICzePLm5V3wMj
bDeYdtf1MB876XxVywIxRBINSp1Xl8X1O85RlpwOecbyxmzxiZe1+1HWdxPhqXY0TlPn/yEbDKG5
NjlSh8e40qnToZIO7/22n8UzWV0GYGUYWBpZxaQ8xGb0A0qkY62L1wLDAp6emB01hIlaXjKKA1aV
u8mIZxHzwQjTkfDyXAxcsfZtxUm5hSDQrUSIoDu22XHo+vuKSE0w1DVbrhFGTWbXADfUUw5Lj9lm
PrO0ZFnAoPgbaxl1meOZstw3SANByhey3idvOLTYcUwyoOHRj40zLqHkUJes0ZlPQL8kQx+BQdzj
dGfYyQosspkWdSwFsaXBwGOs2+D72+H/v04epv9F7LANDipL86gs9C4iHsVN7xOYGslEryoDVOHs
vsIL3sgEcxn7g1fpx0+aIjgoyAhNBKN2/vIoZvjemf17YfvXZgTtkmvVyWxpFKqX0wSU9QAwgN6o
hYi6DWtw10NeHBXzbhIy6WrUsNuIBn3K9eyvsNZfW8wCa9YszT5CbtM0i7oBZKtUWNBxGhwmtEHd
1PRGtTX4q9l+iGx+I+ZUybovJkabxnyJJS7/MPvOABgisQHfdGrI+lkCBiZR23oZG0Z9+G3KZ1LE
l2LUnwqVvFA5tHK4ZOpxeSW7jJ5vv6XZ1N5NNBxwTVLIkeEnYILHCr8AgDxp8uvwV3RXvv+0w9n3
gCGvnXBss5qv8fXutNQjkd0RR5opgUEx2eZaAzYRrwsu4aTA4WAePdtrgmXrt6fYqMM7pl+cqDfo
rPoEef1iObaLK2pkbm4B2J9SBk/+sj2HPJPGwyWq1aNNYIJRbMo0u0jvCo41JqQAyRNdBVrBKNKr
B8awJRqnc7XUutYlcNmcIIifhB/cvHziuxOIRRtUpMsB780g5Bu9Dupa7oYYO7EzEGt32HWVTfc6
srU3RYT1xh3DrWPFvPX1QNRraWmotBf7rnDkN1tX3OESIFXY38dO9FDHUQ/DiulXT18hO10nUKkF
3N9ntwM8yyJ8nG2FfPbr6M1SG25PycaN82e8kvBw2e1FvBi7uGHOIkhidQqZshp38Zx+9QYzPXwv
2abtLcY2flAMLKIiSs7XHcGXwDT74mCX4pm6DK6iEmswV8xB+MSq4/apIYyekvbW4QtyIuH1gNeT
rSOOSKwjxY8b70ubC4z9bOiYrtvkkDXq027abuvjSHZsHJ4TbD1O/PEx7nT2Ymylg9BmM9rZF00g
bjCsN5voq3TzRxZYhonBxu4d5AnJLGc2toVRpAEFwWplYiUqlqlY5thPuZ2+jjbeIDqXVyYwyRO9
VPjzWWlkvcqOIHVQy+ydZRpYbGNs5sjraxslhhGb6W4bq9g7HDjshyzObyVOMA/h9ufeNhuzPx7s
YLLopzJzOAJC7a7WMRqxzv2jQwJhHVFoDJNUSY8z/VSm+wmWkM2pm4cc5GgemBcpnAqHIfB0bl6V
Hp3MJvujt8ZTOqVnHzNAnTn91tGZtIPzYDHIYmlqOdeG7tLPPdgm5f+hikNyflhgaLNQbmZbzqhK
T1Na2kej8J5qxRrJFsbaIm5Yk6Iymx7g1qDv8Otyto7DS1vCXAbri7cG48KQPYIOfDQo/wIGxfBm
ssMboZkB0frXXpsZKHefqmLdXJA2ZG7JKqWOi23VMqqWkmt0r2s3WT+2G/bnK0OA78yVeQyjis0p
iyZoSMbGTulo9NUADp7sXp+W2Fvos6ZG5IEhUb8i5XmomLfNc/QyjbRNW4iDPX1vq5T3EOpeMFXQ
34aqAB1VUu5i10Cf4LwDgjPjcR1DiOxx0eASwQCQkiJLRIDEBZa6VJsyX64k1YD93CG0pLEBnTDn
ejPXOJ7TH60u2TOppP7EuMFG0mIiM8LAp3dpRIkM1JS4eP2mXdoZ+9GWVuD2GZRPKz7GLedgCtew
r2PqnIrFWpa9Z5F2iW3/gVxHt4EDXNT8+Vjy8zP9C4oVX+4INAlWACd2w8g+pngqk5FuSo6ZKmnh
k1TLdNo6+7Y2ByZD510pJYAHM7pxHBTrDoZGzhAlbsP6ZvlROS0thcPCWegd5rKi5TbgsZ8a6ZZf
R2FDl/Pks3YExx/0EqQgGAMqR9TnzKDv7IYVJMqR5p12oPEnLr7LJWMxuZTWoVtRH1vzCw+GtdPc
IjvQjDQGMEtsZCqQWGazsKkMdh1a6adbUUbvU2GDBygxJfQsBSI/aTkqIc1i1Tyn1WVa8JEmyFKm
qZyyPb11PlPDVqsfuLLgcY3cTd3qHrRR3OWtI8H3lVyjYkYJbOvP9EP+KVudHkTLOHc6wwDx7ja6
jheUYjE6COO4vnJ+s7eS3GgLBMYUP5VMpvEyOjV9XaA3kDU23NvozqF6Fu5AaEwPuZsx9IJgblQ5
LtTQCtg1vcEhQC3JxmnliNk7UU3IgJ8FcrSBSMd0sDIFyzmzOy59Blg2cprYHh3SpOiyxbeR6B/W
hKPXmDTYFcUFfuqJCcjHPHs/4exSusGBvBEbyyuNIzGQbO2Npr/DlkB+avh0e70/YsF88Tt/XBVi
wItQUmFWKiuY7RGrH3YdL7mi4wPDNH7iWJK6phOkYwjSo3zAE633Yd82qwx7QD+OPaP85Mab/ri5
5t63xk/i982t5xDQsEOP/k6l2atWAh3tSupKNTu5aGFU3sUO7l3LmJl1LQ7qXF54Z3oqXaKrZ98L
TuUHGnXlg0yz/min2SOFDvh702bl9C4v/PBeC5Bx0x3joB19ep+jibHdIkt3alB2GG6n7+TOMd54
2kjJH93wpsmgMjPCq14wj7KQqzZx6b4BbduTTHpLWXhtKW4l8RE2+t4Q00tTKBavONs5ELqfwb+M
kZbtDC96ayWdafA89zo+OuJELN4GPrfq5Lly8KeGpkM9o2d8+fVXUszAzBXW6bbihlLqC0OhKPAu
Sv+al9jNE6351CQBCwcgfVRxTJrjvcX2FDYyzgmTPh4nwvUXY0oKBkVNc0+R7+hqkAtd91hbcveo
JfCdC7P8jfLsy4luXWnWnzTQNavY30OpjXd+DuM+14G56UnqBSRWHNGDomF7QA42DghSBk2iIGgW
c77VzT+2SZ/VpKMdTVH07o7GjZkWx24K1Q2A3oJoOynGrjOeiNzR5St4h2WBfjkb/rZmD2WgYbku
WyerJLM2UVBABgjiRe58Nk3/2HW1vh71L26a7SZhVYPfbbDXdJIxRnQMhtQdmFGXfLRpQNmkE5s9
u7si2bVtid6hvzDKTcRPbM8/yjYduhL9Davl+VSYKSpYHntB6rIwKy2HOaWbnW00MZKx0kwwMeT9
h5fDo+2Jba4RrlDgBr95QC7HO6FRkm7PM01ZDHMQQR9DnfitVnfdNmdfs66ltWZnOTP5NXdRxqSS
Ojh2CGaBIq0VGOIx6lPr150TkdyB0QBl3niA2fXvEAFKOqwIIlvQQVniK8PuXvr1ZayFPKX2dSIh
ppXDcOcqL9uyFwY9PR/xEbxPPnyETD71IUUJ1AuTG8ZB2zU3ZepzNFbkHfCY9RV03dkvgsrLpy0i
AWAkUkPpVEDLrMgM0JPrDA0XcaBCmJbYuLVGR4W5fxsCaTVn94qgP+8qjaE88up2KlKMOmN+0Fk9
0B33ZXUDloX8gCTw0pkew2fH2eAmpxCZaUbn4l8iS+1trCyhSr2Nb0wc+bs8nN4iaFLrGtJYrnPL
aBziQ7GFYUotO8zCYDgdwgv2u4Ppcb7iq1k7dDYpcEkHfay+x6540IWeHIQ2b7WFX5bgHWsGZmlF
Pb1UHknXiPZEF1DjOhnqn6Jv2kBVOK2FUjf5EN3AenBXcZE80alllOZzTpL0MZEPdijI3pCfYW0s
PrFrYd4St6naCbEg2JjAKmPfQHJF7exv8f4Sx86yjUe0bc2VoV5P1bPsiqCY8YQZXNq5AQ8shAvd
QlFMBFaB9r6IyckOKn4uRb73NbpTyE7bVIMzSvSjeYYh+hhOeLXB4DHOG1BdOmPDgNI7zaQCwmxT
DQsSSIUPZUc/U2X052o27/0c3iqO96/J0n6EFnOazEAhHY6KqU/YkVjeBZEGWrcbDNzg1rP036oG
nLaZAXg2LPMiCTMn7G7XhOuTM1Kc3HaAr4MajchIXjtXfyEQTnM8cSfGY26ZHzFWpWuPYVmQFdUI
hjdZJigd85JFJeASrxpjF2bTI+v2vZcmN0lb3VroCfB4I5xMzdOg0y1H3fOKO2FIyIt3P/fC78Gn
sloMGnvOiJgi+7oZxsos+n0ZxeOmbNsXu28mirbyfcvGMyAc/KXdyobE3sQrV03GscYJdlDjTZjF
tyG40j0KMvplMcvNVHJVUZ6/qqeGJHm472ciDBqWlUJi17braQgmoWh81EumlZO3bytxn8v41bGG
W+VdQyNB7+DqSxs9OUffMd+canzMkm9WO9hTTQoHe5rS900pHhJpM8q0xHdkRBaUvqNHkA37U8Ic
UQMrNlug/sc/ScgOwzibwBEJsY/X1mKT7EVB1PpUvs70myc3LJye9aJAY8f4GEEPL9PmNjNNsly8
JGnPIDCHQ+vELKBd1A7ZQ0eNsI7PkHLbWHLKM5un9m6VG4wFptH8Vsp5YtoGiS/fKooZ1rnCK56p
8hPU9hm3KxF3JiITsA2j9TgWRYBz1sH5V57NwWnXLVf3wHTYoS2UclaeBKhsO99avgWTh+t+2j6n
GOiDuJwlwiVrNUb8zm7s2IeZRUMMUtOp9+QoOHrVFHRj9J6bVh9g3lBAiiKQSwKW9jBMO4WczdXY
3zj42FZMP+/6BgNpkYXb0K6Oi4LmVp/LfxY9VpPnv1HljLECc7oxjovhveix0ukvud1/4Dysoft0
oC5Y0U8hQBmXYFdpzJt80OO1oOmEdnNv0cZgSwlpYzah2V0lggnvFG69hHesVfRiRoZ4zFXbHEY2
iGN9TDDS3k9SNzYIbXjm1D4fCCk4AMhWLkehJ9KfuefY6nnhNkVrPJoF+rSe4N2JScfPtSU2oawS
BBnOgkzDJ10uoWsl2BeNbXO2i1zbdjZt38UYXuOCIdrvv8WgNYmdLE/7/eB/U4McH0mUcWHLTfww
3pQAADSK5TtG+ZZzgYJvQt0sQ8pjuvzf3w/dpnk0rfkRj3C//vu3+H1qM5zoASFsUznVcU79uzaN
pq1cfiVbdtUxW2rGfx+2Ya5QvmmAU9VN3i6lAL/foYJqQJ1ZWAVMYEiQt/l/PkQwICxjMfrWVK+Q
vnb4B90kVGxy5fn92t9X4/fD37/WPz7319/8b8/5/Sv/fva/PeX3cxLnP0nU5YX/x3N+f4d//OT/
efZfP/of//77Lf7+0f/z9H/7Cf/2OXQFfh/HoIq00eztP59CxrjY/34SRwW2ur//3Uw9MlK/j39/
KRsVceYy+t8/7Pf/ikL5//lryc6mLQjO/x52//P1f33pP/6034f67w/56/urcS72v1//1585WRtI
I6s8cgBpDGrPXO1OV4YEQcH2vUiT5wj21a4wMaSLDve7mWQ0KYX3njb1O1ILV5TznH2mt+9rTwPC
9NYTolpLHENI1LgojJ+MCSgbeFxHswzzY8rearbpcI8ZYMY0xwfZjJKJw1lYwxLu9ciME7JFYTm5
VDcCKoSlzK53NbFX3Ft6xaqlCvyu93aZ3dn7qkR6wKqMTWAcsdDxndolH9Vk72pMfixYMIz23e+4
G7NbNIQXFtS3hkxYYqlYrjoVBVJlL1nLqqHo1FdmasbZVTQQRXOHa52ih+irnTpry7SmDSyaGzcm
uead7Xsbv7TcF8hTbP91eeQuY91Mbvgztqo7vkcLaib3K1gDxifb1H5QH7j/GMxN1Z307fYQD2W6
8wkcEnGoPgf0YKuf4j1ASSSYYWhuhaG2GGAEjXPVEdLYPYnqGh4oWlTmqWhLcou1Std+OJKTtiO0
u7asXkFk6W4kDc9bTx5orKLVuVxsF0PU438Xe6NdXBGxIhMsXHtDT7S/MQTJMH76SjpOvW3omloP
rTMuwX1yjC7rrkzi31az/8JUbQK0YX5EWQ7StEJhgHlGHzHjd2dM1TrK3/wagao3UTaQaZiMsq6m
wINOqCGF0wsETYJj3Xq59T3OVE52bnWZ+/w2j9UPekDynGNPCSawaSz+jM/QwtXfKWoTG/0qp7vI
p/o6jomChoaihLG+b8aYQF7GOBZ5FKJ/ct9DFVunlTuck1Ffs86JscggHScuanJP+HMw2KmW5yEj
M6zr/hsZxq/G1n4Kh/49IHOnxsURKtwRicBSIrBCY2eT0OKFGDRs+Oa2wR6u9xGiW8NyuIM/FPRO
ZTED4sgyTHj4DCE+dTTHY50Cv80oOXFxWwrBQF5lKMkY2g1sGCNFhQzxOK5uR60eCDfaH2DjDvRK
fUC8HTaQ8rdImx9GJcy9TDV/bSQ1X1737OuZus49I1zfu2ix5wUKh+UmZCopXLaCSQ4Qt5lBd5Jf
8dZTky3+18YMmo4td5VKbQ9Ld2lo8M2TlvFdu1S2NN0sykvPNlHL9roqrmyAXzpQWAc3fEHOBFeE
M2MVqogGdqD6ZQjgRNeshyRm4WLPJdm7USOdTJLsJKDqxwj91Qj3ou5S/6zVxaNPH/IWghvpHRgT
kXwjMzYSGut3Vd8bd8JJvuxWdHsijsByHZgmbhgSJ5kQdGJeXGhBn5HDtddV7lNk2BXa5QwR1KIT
qqA4ZRQ5Ab/z7LD7aZgybYpKXt2RUdeom1cyQbzy8pMULCiOBJ+ItgcbgIcw9Iq1K6d9HcfacfDt
48xahXa2cFPV+Oo1OGQv5iErEB8mCMWbBB9Y12MEQFfq9ygGtDRzyo6R/WN43R5XQr8iTFOeeDt5
PTR3G7b4Aijg7Y/oFalr/OntuQ1cdu0B+42bKepnDJdEO3KyaOmM5c201aGlCnqlyeIJHfqF2zdd
UiNXN4ywfG2C8pt8+Qznit+adms+y1bvAkkwcj0x6xGZlxCHjGpGe4qxr10dCqxMa4Mdsq6Pp6h6
NSv9uccU1zVLXBZjsxmyBM8SbQcU+S7r468BCC70Wl1uMqppp8HnFWCorjviGSf5hvF0g6kr7lbS
6+8aU760rY/oPgEi0FG+dzDDq3WKSakw9Z01Dgc2gOONGCcu5huuEZT25eCGfcA1agtoVuzmvnjX
6Po+syF9dhzx2KuaLQJD6FW0wQSTw1vghBcRFievpRzbyMTD4NQ4asa9FWfIKzr5D9Qh/4R9ciOZ
G++EsOWqftej8ChqxvMLsNSqZhi0WvIka7WFBSI29VhFGIeYDFEjs2Z0fxn8/GqGtHg7IO52TYZ1
pehwh+ru88CIA0sXbjjVD+9JY0b70ZDPZZ6fHRvnq0ATnUf1brv3qWPOmEHRY+jrPDlFQdGyJshZ
9cyO8mU+lktjY/RUqqR1SrmyLrEGqL3UkPFbnYl3iWdBFOO2kcV4XKp4ONRxaQttkxk2uZtSfbuG
c4dDPJpo//ESRGzeiGttgFuyUy9dc5g72LdRdNsDMUbqgKDEnth/PNB6cM/xABnN1i5S7/ei2E5R
O94mTlMRtO6StYe8Mxn6NqN1FU8wW+XGIytP0yu3TVvbaJrnrrPyqkXJC7AGtYtdumACd7KvpUkp
RA36fwvwhLm/lj6MjhB7Ova2ZWxPYOJIgjHIChqDjfajNPXypEXdieanHzQsgYmLX6NyrbfXuCfT
4xQ9+p5Xz7Sc2PMmIkJkGtkBf3Zzi6B7j9i4ErJ+7WXuHd1+4VizYunMxcM9PvsuNzAi7bA+yj/M
Kr74f5c2c26kBeYQ9owhQ3pyIoi3LgWL0V3JaLupaI3AF0ZDY6lhwEGNMJ0eCmIXREipyJcUhBEy
HqJDCKV+FTYYQkB94SZXsfOAQGYJ61mZPnJBOotD0jXezquZdNCnkSAco6R0OnPYXHfFXZljXNW1
PRatiWFwvnZN4RxqSm+JBdDGVuaPMBI/HYvrvBN/jQj6e1sVz1gjKZ2YGx33c/s0GWa86fZy8ryT
OyhYuRo4CDvEJGMX327cnOXkPBJNNLbxNEnWg2dJyPXGngga0z2bbSML3wHcJPpm6hqhZNWMAhfc
LDYpVhsR4WepwQpbA8U3FCXCBjOPoiQBoXTGF58FqnZUThfUFoSFxPmYE0ZCcmYKbFvUMjb69JAl
+Tm3n2IH6wwtxJpj6WuFZE7bDEoFhFWCI967RoM9B+QFNsJyk2GX7yTEGWmeSEYi49rYnanSyw+9
qHKkWOOF8KKQCfqQ3dKEKZBYNS079kLdYVWwVn6ICDxKaPmU+IwB8xSaZKD+sQvyf6AGUcBnhBBK
DRoHWeoz38yZ1dUD+09wHh7KAqZMliOZDlFqiGgELJvtxP2XAxp5qa2TfeXY+EPQWyPRm3vfjP+Y
9nVw0qvZXbBhM0pT1X1sZwD8BKJ+ZYjXUMZnM8LXHk1MgMTIUn3uN5H/AZ1QrnI/UafUZyEd4fVJ
puY19uez1lvwsqnChL+Gga+oAhFiTmoSBo5jSUOA0tazct8603xtquFVn4khOYLmwCTR9qjfuK8a
Vpgc4NusYTBl18Rw9QWTZQamNbGGXEpVwHYLvC3kMUvtZQnLOiN3YT2fQGP7+RaAYLdzzfGBYRNd
znzFzs2zaz4Tk+R6yNgU4dvqU3gvmUWVQV3eODmeYrMVhKWA2CfJTM/Ow1BBHsk96o/NkKYH0lbD
Bz3cFD9HzqHIJ/voOANjq9Fr7jJYRui+vf00A/wkdNOKYx/78QY/yHdstA72BU9uaEDDKG+PFBqF
BXHBCKFYscTbcuAfM+pn8MkyU+DY7QS9blG9LXsMetiGaMCKovChl753Giodu5ifte+51u58L9au
VK7t6k5YuFzUcKGYVt6xBjnUVM9eCK4m956V3BjcbquQAiui8wp/ht5+1zAZUWeb12hhoBVQZ3at
mduBYTFe+/3ACETfAys56o7NDDzF+UwRhflsJ2SCXLvTuBSk1nNVV/952MfGcALdx7Cd+Cuhs1S/
oRJmeGk8DhTHe6nHMbopnZGdX4ZGH+n6fMAGXD94sY+kPLgaEWMeMmyrqbKaawIoCdCf5XP18gGr
grnmyLDY7PLw90OH+y/AtcTQ/P8/B8qSjtDMmFD7/vs8WTQtAQD93uCE2w7weS9tlup4XIYPg4kG
4S0xHUbZTHe21omL5SRuYCbxuzQGSm3zRmGb09Xd7//5Y/nKW6Uf/vH5vnaONCxgmKUQcAajd4W6
YG8mdI9tCMb4KnvDDkrck3tj+dc2Ud66Fjrzxsil5z3q2Rm7VnxbYYI59UvCbXk0Vi7aVag9m8wA
uZuzkyTr7j7UefNW20n4qrChA5O1vCMry+haqo78vBaCxzDabSTHbP/7tDHbqEQ2rzMS8d6PGofA
YOJv+Vkh++wmO4e1DZipyWDqNcQDjca9iRhfbjSwHpfe1ll20UvwttQiSKYEV2DQT8IlLK4tb4oI
fXoIlg9JV9gba2YB35PsGJTbXkQZR5ew/euBo5fdpcbsRf4lo3IItMC6rVz7pMIwP6kI40ufUfhk
aTFt9XH7IIzE3jeu0TxHjX2l4Xa6bZdHSUY2rQk94/z7j4CIAR5Ihmfcg+x9V0QJHKARQX3UvVMu
x2FX6l521wxas3EHmzalHDdy0qIEggti55igJmaJee/6zvhYEl9jd+s6ZPhrhy2/hyulmb8kSZtm
nH9Gxz1R0qU+LXae0HebNyb9HYZWqyHfQ5J2Ajr3f4yd13LsyHZtf6Wjn4UjIGEyoVCfh/KeRb/J
FwQtvPf4+jtAta5OHyl0b0RHBdk0m1UFZOZaa84x2QE5cExl4ZLOSVMZA2NHozKWiMcytOam0+xY
CdOj6ZSoHAxZ7j1tiE9TTK2olZSPXt/LW6wm8hY4wsqy2QW7jFu+rGT3lBPraoatfAGHLjdSiXH7
82lmoORmrTykGHjQQIn6ro0ZQ5BqEB1+PkX36m7bsfvMg+rZT2Lg06bJaCTXqB2SwXhIgqSg6kDg
WXtMF2KuFyPTWUHSG0Hf/kFHasofXH/jm/WOk2+N21Gad2BzvWNYtSQ5N9isWa6qi5wfUieoLpPq
Yb1LXC4/X3DICzPQzPAVSBRHK2BW23cDmd/FuIrBbKx/IsG6ziQfZlg3YFROqTFxbOmyW5EobJhF
Wloge/gw7IObipDUmBiFS5SXxW0QkLBrQyUFU644WpraEYTkXICpHJiveGyJlntryxINOKevMz0u
e59X0TWBqremti+OOan1F5fQnZWLL5MzrZsxjgq9dZlb2dpvQ4wL7JOI7SChLJKQ/Ts19OAuT7uU
t84t3qmU30RoNFdhuqyEyciuWEKQUGlsXpV7m1Z5fPfzMJiRvfcUQ9k6Qv7phsXh54EJQnEgLKg4
KIYBtD02FN7OnD0UXGpi8mgMhx35YSbFDdOxU0SCj4x9bz+CDDzVPCHAuGrhgPo8C1V4iGnSTQiv
a8Qll1Hc0R5YaRgsHz3m74zBqCcIhcRyfDMkBFSUJpNKp/lwEPk+GQmhQpymGDtwrNGBO28N1zcf
7S4zuDptA+WrRXkwNNNWyxMYV9EgTmTR/op/Mj3cWj2pAVl9jiPxmnJtJw6QOcggSARI6yUAXejn
SXODHa0pcewtXafFUnl7B57c0SNkjDkLrqS2nraGzzqYSeTJvJH5uxFb6NIL74snf5+F4LErpuMk
xQU3Pw9Q6V6446kyW0e7Rc5iLzovdT7752IcBpyUiDNLgDG3Y44bgYP+kk6z3Fuu3Zzx9FEdVYNz
r0MbXJhDbACka8pjMT/w48dmEM+qLPzHwlXuxtZGBHFBrz1g+yTdlmq8mxdll4jswtSTp8otrAOp
fsdqzD5qci4vOKlDscIiPnBY4NjiT8NF04v+lgVS7OKyMbG6+v1LmpS3A/TyFQM2oGChVh8VDdEJ
i/0ZI7q+gbHcH6ZO+JfGje71zPAf6jrZMnVvb6AOZQtOC/bTGOZ7SkzvKAKYFGLCxMV8GUaWI9EO
pAxpYVNrhzR3qhNrQb4BfqLdcQrCJR8iv6i7+CUai/aeAM5skURRcrSysCeGxoEDq1XaQ6YZ9g5/
HmQx3dIeChQqSe3fGwOvs99jM5ZcqVrqz90vyPx2fahc8uHTSbePMEwp4VNuqgbl7QVEokW+gdGv
6vsqt4ZLEDXoPecHvTfHCxb7+0xkw94tXlPK7xTNVpIWYEOh/u7q3nFhknF7oWVBo8qle8frScOg
a/ESEa1kYglZoDhUl8rS01s0bZ99HmpLHJs+vuCUEsyXhziLsdjNDzmiIaXr0e3Yp6AQaKLWmsFl
NvrhDf30/JibWFzm//XzgMEazn4aG0i1e+f085BMrH2h4Uzrn08Dv3I3KXpxlJOxfvC94vEnQIpm
eHb9eTADJBp97g67CtL00dbtaX3vcZPfTBX9PToA0TZHd751cEotxyjZ+xX5gyaWGqJdnOZsgpeB
dxINeEkwIFmk5KxJfw9QipAk8PMRXR1OvD5e6F7556HkBnZc092ANaakdHAWrc0kVmvDdKY7yThy
1CgWxZTqd2lZtPt2AGb388UxRiXhDB2mXCY6RyEmWvI/H07zapS3EfmmhQVq29KdSy+teF8Ppblz
KgfTFyK/GvypC3M46FaxIlDWgBNAuHOCgtEHMmabRU8bO1PAHk6cHrl1Y884Atn3no0O4Q3kh0fZ
xR4td0FMmF9V9xEUgAV4iX4fekV8HFHVL5JSEoXeMiZn8xh+DY1drJDxAkI0f7GQw4Zsn4dIaFB4
k2YZW+XFH7Nd1HvmOe9i3OolmSrgIKxzPeV/PsS1nnKwIqs+DKbsrDUpMAGsS/vMoxzQKCRCFDK7
CunRasSjdeQwRF3ccsCfuvrRdRWBvNO4bmn+I1NnkmtRAKKazU9DHMrbwSqjTUhUIhGQzg00jgKs
KoBkE7D4tS/hv4jCssChjL2xlR1mvW5uWnBmpSVZ5Ru2I/hurEcjUjToBfpIUW5azMezeG9hqeTl
KtwDMllt26Mou/ix2HFMeu/9tIRFWtLF/JewakbfJocIliF99j7gcItixqYC9I9cx5+paaAvmqId
0+M37qpqAdtdrKrGo3eCcZPddCtHp9pHI0b5viZPDPwfhT62stZsz5Ne702VVpueZGNSKdGncpY0
UExeaO8y0cgchhntVhncmflUn6qB6tREHs9wbFVXLLmWbxM750Yr7AOgPc0hpcPFFWo642MtpuhE
/fqRMYTfWIl1GMY83yt9lKdR4BHJoD9vZ85v7RBgxTH1fjBIwiXGslw2Oae6OucDhkmmnzkHwy4+
uDBf03x8jrUJrHxaR6e8XTnxe1xU3r2lLPeY04Sl7K02qp97xabQDwPNyTYqHiK8j0no0nW3UK2R
aR+G7j6zG7UIAnXy0zRaM79BzZy5H0HLAS8Z7Y82a4E6EB/QRaV1zEV3CUz1WIcFS9ix7s+TKTUS
11WyJu77y8RQ2HgRvhadePU0KO+1ODgkOpIWkElMwMlgauNuF0tg/Gg+N0bpmVuyXT7jfheM5l2Z
BCiJEQEvG98BH1LT0ZqmWFtHUgbnRgq1GQb0UJFhPk8yRYDYNqCLHUAfgeD0W6lbkVnbxocw1KSK
KUQTfWZN/xa6J3yigJFjZltZWa1L29lWAk0pNtgrli0ZyF+VY0iUbS4rjIUojFb2Sdk+DStJAZRb
FPyxD0EoNeKlVRQXC933FgfrJ9Ohu9hB6qOBsssrdy8b3jmQQ++AZ3Z9Xzw4fr3nOAQEIqbv7h81
p31UtqInWhOXnDZvoa3WvN4OZLkQRwO2StpUaIsm3dqXJH5hXbzpz7EPBw5JWbWkhdldyQeGS3uj
yjxfU/Q15oiF2aFlPDiKy8cKxn2UDcM+4+8/9TnB57XOJsyhNdBom+QWNhf0IoOJ3EEyZFy4UXsE
mL3h7J1dVc7BKEIH2Ehg0QXtGdtIxwdLJsVZWNl7oJWnpu/bIwII2mxa/BD2Sb/MHHRddSjzRekD
UundSduarXZyI51g8iHt12GcTOfIQtpNm6tYR+AyrFycNVccQErk0HT8GzOBzeHrEGBkts4DsE6p
5n6VxHIugG9jkolIqtaEQeYWUFWpjC0iM+s6BMl7h2h96hyIu+j/UFlssjH396Lzf7n6Ha70PuVw
4TfVPavMRWZoARtB1yC+CY16BHevveR584FvErV1aBHKBse/NOefAVzk1PIRdUa+FK1+tobIgSjQ
HghZx7WwnvR42w3jdzdE575KXxXi172qmhf0QwFTivBj+EXFzfBDdNPWN5lKeQ6vUYzGjk42YzaD
uVOqv8sQYmJpxxjOK+15QDuz8GsQg2nwKqzxAfMErV0DDjR8uEi9F5oFQsSiZZU3tHflIO5b7X70
YqJr3Yr9ukB5HwWohae6XiTFsEWzlBli13NkIkrbXtvNeLVCEW7IwMAFG/mPRlpJpg28Sn1XLsqS
8ZOhT1epgza3mhm6k7GjQXYK9LLZ0BJ84fjmc8+zts+DGdlgG3AZ5m9I04uwp2CV6To4SjUG945w
4jjFRawRu+wZl9QOXqOZO10TBLBi1rVi5slRZPws6nFiuZ1uM1Lbso5tW/OscD24d4nM/XXq5eip
Cx3guZ5cRIhzyuFU9lMG0/qQbykpbW5ysuL6ZUIcTHra8Moh49DijiF3Yy2gQobFV9bWMW52oHZs
6Mduhr6lfv/qGamxczoAGiHqMof8tAu6GrFM83e9Gz+RJ39Eo8E6q5K3YDNGBcASxX2Uj+o4VJ06
9gH55iF2PdrW4cpubAI0QmsRWNm3q5MxxarxgeDuqRGJgVGa0zFTTwmV08jiBVsaOpq4rZdNVa2T
CgtOyUxJd2GGpzoVbKk9Ey35LXQcWXlzjXrqxmZO3DCy4tXP81sO8c+ixxFsRiAiau/k68VJzN1H
A+9/WdpfAd5lyPHt2fMugxWhQS52U08dRzTuagz0es0kDPE9A127ZPw+xh99ar8JRSdCq/Ul4WE4
+CLU6aVW/mpC7Urb6CxVRZ2mDoGMSEe4jVoXsXcl7jiP2LtqKDew3A4I5wKOgs1D7UYnRZOHc7wR
+OegtB9Gzz80AQTfyMU6QhrCIa1SJKENYGM47Dwf5i11eBtKxXUCrlpuUnYyrv8Ir9dY94tgTJGC
dRdqIigbCdGZ8lsLWD5KN3NXassKtQ8liuUQByzyfdvBBIyWLJt5CWdSBe4MtI6tQiovbbaiYNDG
dSj8N7/qu13RP8SwUSD0W3CPOpyL9Eoy0zpGZN+UEQirGFEyKs5Hq2NYm8t8Fj9jWQVMuWNaeVHc
ZoxA8STqdy4KXSJm+oNM3Vf0S+XS8UAWK8bXTOzwT/X5yQR0BiIY2rjIP5NGxKQAk9xh+bTVh5Y7
MTCTnRWVt1btviRteV9GOKjThplLhkmyy9DbAopeTHqxq6fkrQ1N1r0wRVPnOzd+tay9eautQsZ9
EvaZdFvkxATn+YrhHxWnTQW3tSuDyxnEhg7+rGqtb2zbxlpjUyLCdt0ZydpX2OrNBmQ6kYLLDJXP
Hhl24TsdenODkxZ5YNUUIBCRyScRxstAirXwYNFVzd42kbRG5rStgvQF1y4ijqrcJ+FrW3hvSdGb
69Hv3nJtjJaZ0JDYJXZGaADBHW25x8UB8qp0P+u8/5rPkm0zPoxO8lrYcbuqCnSKUeQdDeNJi9Gt
2Iozn66DbGq4S0dg1ewx1hATZ9ijXJj06ssadW9VCyITQ6vDgx2daAIcdR9qrsbUNyUPkcVUy7GC
EUaUm+lemMAq0fPpbF17fyIPuacXwraqg/utmPARupOvC0N9IaQsADAIINQ5x5RGkAmjxBMBjyAp
/clGU9mtZZaaJ1R+sUNYkQyqtSgZPMXvnWn1m5hpM7Y4NBdDoe81M3qu0Yp70LM0tAOzXrvWsHjU
Wn6dCtMiM+Ah7/GLCaO/x2QBqxvEYECwuh6W2r0YBSOEMf+lu/durhWIgNTSHFp8OLArNzb/bupM
9+FUAoJsFChPP1mDrmjhjNjMAgdanoZBpahbJOzQNA+Sj66Abx0Qzbwg88G/eGUJUK6O8S48qlQ7
F05tMJCDc8rl4PvJT/Oxmg9bkP2D4pJw+Wq/SiEXeZ65kL6PU2aAg3Rt6Dq1+1aVLI+Bg5/WLcRL
hV9klQcE+mnRR4iA5qApzadFNjJ9r7L3kSNCD1OA1/TdDSin7fidE0J3g6KX7blfAwtAZE3/Wmvo
DeZ7RMUpIbZNu+3G+JzWTr5BQlEvhDDvdC2oCQ2BNzr15mdydkpSNmxifJaZhUy1r8MLm8XCiXmT
Gw6NAHm6tQqScGfS2V2CWUt/5UQolUV3Y7TqVnbdl856xkxzPt81mJ+RK1lN++QMqJK8SG51m2qs
AHkTKsCnacBErqnxm0NZuMoiqjglKo1pzriraF+tTBwYK7/tVjVh3tfadK9MrOB201tk29A/kYNs
OGKTL9CQZO+pYeUHARbukM6vitpbkRvDSVmgH6Sv3vFbzKrfeJ9j98Pnle7MKcxXVWw892q4xXKE
kGeguTQl0CGkPA3zwb0prGaLOw7ZlEiXdUTuAbksAAHiQd9COcVbbwHIIq94ZSv3y6FmY4krD9Nk
HYmwO3JsOdW+9uFFzRFb5NomE8zLu080DcXecsJXBDz6gcALLpI4WGLgDfak59LW7srdpGMPV32y
tZmQIRXmoIm47Ezw0zMCHiTFZHgVU7GIqGUIKaAL3cCKqlyfW3biXSYqGAUE1IzM3gz2vR+nTw7e
h0S/LxA8bMsofdFCqqXSUjvA/ocGSPhuIMWmzp79FOG44VUEK5jgF9vAxGFegZSzxmILjbkmDgPL
ckU+Qdp8ZOSJUQggKJKdeKSbVi3J2iRJA3xpm2EEiKHPJtVITIENj76Wl94oCRgZH3B43Rtmj0KT
Exst4sQna/AJb6AMmoNMRHDQNOM1ieU+qWemoZBIelRHBiUTgWXYTE8j7c60n+5KQecwnpAf20Cy
spnY2TdziqnKFq0zoXQXs8IhMaI1OeaPRslo2NCbzwlcLIP9vR42N2M1OStd+juwleMRJ/oLy+Gm
Bl0ba+PEesXIQEXq7FotFrER73Qe5xvHHRlE1KAqRd5tzMl8yGP7xWm4kLpwoO70XHdVKvfgG6jd
Bw+46ECjYWmO+hICqLEVI5OVgEyfDCJBQqgIYXcaFLWKG1erL5kPodGR4PimqaZuM/wPt6QfEHge
7yssLkdwgqkAAERFT6FcMYQBxkLxrX9LMqgRkHn7onO+zVhDY4xAQCU4BnK6e2SuXOAgPvdeRXQJ
oVl6aMW8rCMuEIchaN+h3Oi5++M5zyUUzRop/zEj/WfpmIqJcVhjCwFcMHnmtSSuj98aUCROegPq
veVPIJ+qSTGp60ArA4IKIIqoU+81x5lWXnu5Dn/Q9YBYGfScP6SRB2ckzNzoTwNpkeSZvjeF68Kc
Qiw5eNabVbDh05FGPDNbnniTjeiSVrZ3aNExdHFbHcUIGFU02MdCoNm469oVADNnZdf2OnYTZPR6
pDNBp6uPrW3IWQ96nSm3bD1ErxAix/6eo6WAmsOAwVsL590mg3ZDJKq/rAaytdCt5DtElgv8cP0q
KhUCDDt/dBht7mt9xvJyX+8BYqyTZhHEQbGtKE6xe1HTubzja1+swjx7Doym3VUKvk0QJECkLUaE
47Nna7AskaswFl2ZMEe71L11vTg9xeBGU8O5DhWtoZoyz+7b+DbGXMuYb89k/64jOqeoycEzveuo
5TN8qHoP/Mk/OCQ+i0K2p7pLyP7BMt0R07UxeYqkSuXmwrDJrM30V+Y0YNoEYZpth5DQKOYzgjDr
VVAUVGYyZOw87cfCY8zQVXcpaRMJnEnaLShyjQBJJ2fbkoQ9wbWvBzA7WpeEXoYXWLCcTZ15yQ7H
5X1guiTGJeZS1/jXReYetDAk2wA66FK+MEcguCNDnyiava9oPXE501mqJxyKDeAh9AY1O4IGRSHs
F5YmTe4RPdsUmZTUAGO5LG3rXPiQxrF1Kpxe7bPhQnqr4n0XDeChi7kJkTMmap3optI6oudNcfr5
h/uUA23lWNSnCEAY9BR76hbuRFy4CtFDAUwOSAKLLyzxu7GItE2mc2gxTetNlMRStpyKWBA8og33
gR290Ba+gsIAwygaIuD1sFqEUkAImKCeIvHi2yPaaL//9q9///eP4d/8r/w6h4Pl2W9Zm17zMGvq
P34X9u+/Ff/xv/eff/yuDGXquhKU0bqFd0lIh69/vEGd8vlu419QTPSxRE+xjIOyPLoAOS4RQFLX
pvXPiHc4BwAVPWBc66CzT55G401MBk1dk1g1s6KZ6QL8DXs0kH0FOxrprrknDe9OjruhjaqbLlby
2jgWT7LK8Nibs0yi827+H89D/vV5WPz5hikNyzYN3YbJr/7peaixj4o0A/UOvGWjF129w9bdLUSQ
dlfYtREwWitfCabwt2UUP0OQQGac1mdXSO1SKs/dDWbxXsaDdgnUxq5y/5Q44X2k1HggziADE6GX
a4xvWE8wgCqj1+6lk3kXY8xgIAaNXP3vT8l2//tTEq5rClNQe0nTsf76lHr2A6wgbrgGbBbxwjJp
T6kwmOGER99L9Gfdt7Y9x1figAJzBftzouKqb2FIJl9hX26NTrI0pPGFqsAcDOvmvx5I/aUtEEaP
pUzunaRxTz8PExiKE+36GpdeMljdDchDmsAo7R/m0mlZ5oUNmR9YU9eRQNSneMyGeqh3eVEvqzpt
rpU++guLE/x8NyWPyFQps6ScDozykqdCcv3QgBhObHv7RrQFreYovLQGZ6ckIGvq51OZsehPdoIQ
JElv7NRU+9S3Hn4+S+zW3/+80v/6l7ug/rkrPnKefegHzT99+veHPOW/f59/5v9+z19/4u/n8KPK
6/y7+V+/a/uVX97Sr/qfv+kvv5l//c+/bvXWvP3lE+h0bJ637Vc13n3VTEP+826ev/P/94u/ff38
loex+Prj9w/A6c3823w2jN///NJ89wtD/4dLcv79f35xfgJ//H7/BbDvLflvP/H1Vjd//K4Zxt9M
21Y0d4XOTW2bLC3UnD9fkn+zWVekUkoy1+Km/P23jOy9gCXF+ZvjGo5wUbpIV9dNrvoaFvz8JfE3
U5doN2zlSNcg1vL3/3zuf65k//Gm/c8rmzHf8f+1stnzDePYLAlK2JI1zplvr39Y2WoDoLnWaehe
8uJiANZk4JKiIeZA2mOAZj3DREE7dddYhbeLjbm/ZCT08CMb0yCHRJdQHoRmAyTao6fjjY5qaWz+
4RX9H9ZfPHq8Fn/9OyWvj+Im5+VgAXPnr//D34kxugROFZy4086hqK+NF6JpK6OXSRu1c1tG726C
sBvh4TyR4UgjaJmr3O9hB9cM9ELytVPffDDaytkFTfKZ/IQ9JuKxgn+NPjVaCMUEsk3XWp0Tsluq
byB6UBZod7h4MQ+00AnFtKNfpB2uErymD1bSvKRViCuIHL4+pNMk0ghRUbwNLakttNE8Mn2H+w7l
e02g9rTJHt0OXJgjqpu8dsdtPhHQYQwSyE3GEYN60fHCmM4RVRWomwOHyHHeSZIlrFX6Dp66z70r
LMjmqKt8H6P/x8AI8Uu3WdrOndnfTcySaeRY4T4KmNc0ba+vnbb4BFwqTmk1q0F8hiVYw8UqUdMt
Xb9bM46yHRDPz8RBWoo0IoHjhSJJi2d+LDUKIob0bAzWuoWjMEeQzNPG6tVz+9tptP1tA1TStCJK
ntwlZ1MZMAD17yp58yN2iIIW7yhiue4wvi7BqSMgFn5MFN1wE/TEs0pOJIefByeY2MvJStukqP1q
1Jtbr2nRdnuuvEA5/RVL+xArVJfM3ugK2D6nSv5I/NarUOuO/YSJGT0BpiHf+RXKNpgvko8SZL3e
A6b1Ca/MfUpyPSD9pag1oEnEqVjaQaVcApYGSg89zyf+D5SsYhPV5qZi6ImiBdVvYBXfYzi9mgkg
TwZoMBe6Ga/WtwmYtzp4d4rMxMDfZqte4ZJJroZnUIAU1Q7Lz0vYtN+G3X35Vrt1J+8XyExmwlJe
EDC4y6jJbjCb13Ah0D+10fgesuEQ4wm4B4S/6u1XMlWwLoTjUo3UtrahToMAFV/37hVNxTb1xi26
74rSpHx0k3NX5mqnexqXdo40MopAo+Ju1+iPY0GXsweEA2NfNynWNXRRTd5uZQu3Lsafn/g5s3vL
egrIQNJD/yFIQTd5pLs7eYMXd3xE/on6j7ZPFyCykm71LIS/rvJOY8bMOlBlz5wODbvK9ji8lpao
CItRVrS20R8gB2q2taIZNsk+XZZGtRfhoemmcmFOVHF54b5lKMpWldbfsx5AlIqCdYbZd2m3z2Xv
CoiXqLPk5O+suXlBSs2vWJhLayTWZhq1o59GF0vLLlQMX/k43Akf4UJh1MbBae7O80Vg6P1xjCED
xjSBkrF8l5w86Tpoi6IFSm4hZ1oLs/wOILA7OPvpm8EjNiT8qLHYGIRPL5J22ChfHNyMNHSDqiTw
kq+0Ecu4TRjgyXe9gXJmGK+Dq7+nDRaJaCSGCUGSj0NFg0w95mJdx91BJO+c7TckfVEMgz5Pg+yi
vOrOfgzNTFtbXvPttD7TzuJZGMOzXYYPTdx92OClEBQQvcVo12KqFVbjQc7B9LrbHeH+MQDTh1Nv
14+Ng5GlraOX0p/Z5l74nAhjM+rAR7KOe8wbUIcS2beMoWGqeoBRUehq0zVMtlqScdLGAQ7ZjSs8
GbwOO81jeSAhq8d9696XpfXV2SFh9DFTkDrIl4jXxd7XsCZFCS2Jsif4iD4EG1F87hLnEyOM28fJ
mprxCbKfv6XsnSMkGqwRRIQt4sAj/jZ7sWYfWNd+6yIrKJHqE+kkkLUji/lr0Wzdlho8cdp0JVM8
F2Z849XNKS/dvd9ni6mh20aC0o7BPrBQtqaaOd9CzeIuzQNKZkZbwV4LBAeFUmyArGBeyjzzbuhr
4P7kIhJkNKcaeBDDLAbGFsL6Mr51JZ3ZPCear+fU3rITkEubzQiOPLuhVBgORCYdvQEPEheUx+Fu
DTb6l+UThpFh4azRNTjaq3Cd9uqHyC5Iz9vPAtOFaBG8O2ZRrxNlfLUkaNIK2Fgx6lDHIjRbl2DJ
M31AB2EnH8JmljoO9qn0rzQRmEPk2Ztt2REJlf4noscSmpQHFKK/AZAHXCTejUzTWDLx8U2weqbx
TVmSCCfkckvF710Q8tUu+YCwn9T/SrFwehhyaC8iufdFguZ73XJNnyejobuhWyuMk+uqJDLKlRT9
DOVw0cxWAjxklXtH85/t8p5wkWTjhCY8nqFG024Fqwot20a18MwUzNCgywZUu+OVo8Rp6MKOhcJr
oQNUZ6SZ5rZzbeMgxaMLixP4GPOoKW7IGOzqpXAIKk2mVdZYqHQdP1qiwYm2zOdWBNBEib5m7i33
7oR9HnL4iZuLqBSjbiipPbxTdKdhEtX4cBFwQK5x8WFMXrAz2TRILuLQ7iugDmZ8LRqLQQBEz2Xk
D/cdEVwj/LNt5FXdJsabs/Dqur6BpJ6v29z79Ez2S1MqimXXezSzYQesz8hJGCqjztpU0oUICgJp
agnAgRQRr6KavN7ATcQNvilu3vTVLbsrkodnjDY4o+zsue3dYV24xqpqMpwZCjKU2frmBp4wmCfT
jlb5ZKuFtLRfo8xRggocxgRXHnFaQt1mnE6KM3YsRMKQlNHpOFr0NOXlUxxZVwvS6y4WBOf95M7T
Nt0phK1LQhDIZw6RWMSS1pWDxuNCSf0O/MIiRsPxaGlGT3EzdRtytL600ZhOYy2OpNHCwfaCbahl
9gmg/aXHCdXqnljlyMXISzLvRnb2O8YJ/i4KZhJ6Rqa9iCy6h2pHiHS0RtLKKa6+/XmIcvy2rVuu
ynC46QjkW9gdkibfKT+VAq2YtNdSQYHu3xs4giON0qyd/6B252WWC4kdfOx8T7Yuw9y0GjmNNNZ+
oiyXXbVttBye+vBeeTiHMj28qYbvkZmDLQ8A3U6mDqaij58EVjRkZ9vcVfmxco9jpBE57cHvhlRv
tNND6GHrK5wbZGnbPmOgZBI63DPHXXaj+FUxx2SOCEZBL8edqtSwECW31KjMe2CC0m51zqzePTP4
mGUA5n1pcJhcREOJ83Xs6C8U9hWHSXh16aINyTrPaYxZjbkYBhR9aPl9i1jTMoVYbgTnaeKHHWnb
q1gG1wjZ8qZwe+LR8kmuhUhv8CWvzFyR154Ob9qQukALk6tdmbjXUm3lwJJIAcvM3dVfMVM2pb6l
9NND1H6RG09Ahc0VMLkJlKg0IOvNlA8EaeYDJtfy2QzlUzPUh577bu9NzgdAytMwEJTQmLXLqDEm
kwZfhTNRcPT1N91yKuebPut2nWJTNSZ4xwXqWVMhNs21c65AuA5WTx+L1M/VmPpXhlA+VQhLjz1W
t6iP7sMwEjuFeHBJgtyOzFLtRg3QZNOe3FMjg/vVR8gGSanf5A1CH9AFZTCMJ5RD702ZcY7VCDUm
vS4gxM0qsBHEQFOJK/Ob5g6TwbtCQFlAOT8VcwoSfcEDcUHQSENw5x2E3mt5LufQMXu0NYxBzjqp
a5d8Efct1Adi2KxXsgHFWekEsfZo0dcd6u+lja+cnhKjHqI4NiCuclrqnjmHkl88mN3s08i5EMfB
Aw75iwJLR2btwZYPQnte0EhQ79C2RaT4rULeldmaZYbRvdYSrp7V6sXQ3W1FKuDWUfaWVkABlnxC
Phcg2UxEI1aZ9BqEGSsTllc+4G/IQzXCHSEigkxRjI8ZL1DdrxIilkZ+0qznbDbhcQjzSfP1wCsF
NW6sIenfuoApX8wqwLX7waJvoYLU2YkZWple92soQVf9/G9p65+BxjCiiG/Qg0TEO1hy1oa+R8RW
23mXPmTe8O3TG6lMg9gLDuRhcshdW1uQPVUspohefRflGm4+t1nb1l3mE87dFjnLfx3daonHMVGb
8nWTPIy5FVCz4WMjNgSib99ZKy+op3XUY7FPW2g+Whh/GA2IWwIaLZUvlZMcitJWz1BPkLaSMpiD
R+yEERLh63lLPXDhH8Fg7qba2SrUjUGYrEF5Muaq2mMIHRv6c/hFHuiuZ7AGp89TK4dU2k5XHvrg
xtlQhy4th/dBY1ns7JFvWjiTfcTseaD6g2hav0pHg4dUBOuEQMj1j+ksYrRT8F0UCYduImitzWS0
jzyJdgdueOdJbytBAuMSeaxm2Fzt7WvNL1cEpDIIpYsPFO1miOqR6SbIqaJcFUVoLUeE2mEgeQmy
bCc8+QRjm9XMgpeln/3II/EW+hYwpfQxyAbqBLBR+7qG422FzlPK1B8mBhRRgX+5zF/cskwv1UDN
K9D0lLBpN4YPKk6Lm+h+DL7/D0/ntRw3si3RL0IEqoACUK/tfdM1jV4QEjWE9x5ffxYUN+4Lj2bm
iKK6G2VyZ66kjgJeP1Nju7mbWAsKRRh7FJItp//lDeawtxh6lH30wTYNCygHMzRlJ9C1byUP3Hos
Kui3FeMC38nHKxtgcsIU5uyzKZ+fAjqmGGVZ30KUpLs4/8poxjj+O6k4jdNk9kPklHqM0Hh2FscZ
XNltyJjqWmdoyzSfgFyNMJ6mVBkwGMVoR98y1ZTVT1tCLFFu+rBnDrlj55F37JNrW5b5RjR44KxD
meZEIASxX8atydqv6nHdwe5Ya0o693Zwyr1o+qQR6sWw87trOM02bEZGliy2vKDeqcYqGDDdXXEK
4m8dy0fRkjGmaQXZxd+gdPSrlvwFGYoFod5z7WeRm7bBg1WVElpjOcG5fceM7tWO+18wFjbN6Mh9
I+IfiY1XGxhTcHcilXxFpDSmkvgoV5aLnJZikzbf8ch8dbRIYkRqirXTihbvoTw6JVBhUOEnoKXu
xWPJL5S5XVxOVIgTfE57jJX1jnkxR67iY8wEeekyvxcyIE3IoOYqGaSv8mHDxw3ibWD8Yr6GIT8K
oAl6014bMRcNn0s/7t16TaTy4DG7pPeoAVJCS3roGu2GjEe1mxmcF8Qn0D2YplrpmY/Ef4bjbayZ
pXWwam7ylGH7Jn803Hxa+hTkFVNwQJp6+9zVFJbncdQ+x8vnUtspV71hizDzHnPWMTr1jmGEF9Kb
8YEposKhLEG6MkVyouQ5IGy7ZnHCyBw/x9kgoLfHG85nM6PSCK+YT6yKNZHzBXO/TiB1xAah5XGw
uWnARCEHlq1AnQhu+O5fxJAnBTPbTd12a4czhH8loRTgHu4He8MR7gYKDndrmF1n5bMP+vk7uhcR
F3cA6cuho3BDDGcu1p/eQOgAfvqrbfVPlmdAETm85ktXQt0/vNy4JxxkOQpl99lItnouAVMDj80w
Dxg5sBTtDIcmYi4PTvNXYeXvOQGjNWl+FCxNWVXSRcfa9cB8x/RN5KjqTB0TUk1MwtOixD2QRfJi
Bt0f3wVegBVp07FfgsKa/mtNvNyjMzq72E0OowQHHzfjXieMAImsnbptBY1sKs+EksBk4d3R6GW9
jccVbZ2Cn5Od4G5y2A5F6mznlucgBD3aqsX82nGEoNgeaFZR2zvY+3vX8nY+6/Aq6n1vVRsK4KRl
HLBi1k+4UuB82OndmeV4kJrUR/AXxj3GY3ZiHGfAUIxdUiAF2TCEZ04t+17gidSD9VNWfrEKBOYv
y5XAvXBq9QOQH52QU6nzNYNnJKeogr0HPhkfXU8b2B/CZn9tDwSD5EQZmAXudWwCvsHrRvMP1TCX
GLMG3pVXdqf+rYVjTxxsVSTeW9jLP0ZaqZWdFXqvrOHVs8Mzcil5/JpO1toTL4XINiYTFDrm9B/6
JvgcaIsOHvK+dEIEZ79x6QqXN6JiwaoFTb1hd2efhja2znMb2L6m8sWeinRjUh21rsX49ATgW1+E
UhgKBz4HcScpKY47OqkwdYEBycKIIcaoiVuATw8rIqGG0b9lc1gdbFde4jF6s8NDiDyzzotYrFPf
/RrytjgABsZp0NYkIDjqrwP8gxOD/XWWihn+aE3y7BIFzntplwU4CJgBhhucxs6G9QbYhEX9Jx+Z
goOC/nAoVNhHVf4hWnGYRXeMe3W2Ha4AZlKf/QyKXju0RFqJb61nT55lTLAk3hCM3Ln+rLeE83mc
nOnHUOcuip/b0QTEgGFnjV8qxOFf72pajrdRinLY4Tgce5ICUyk4M2bjhsAZwKEONVhLtvZS2vFm
bCAtpXfVYO4xKoyyLdWdkyvuVQqjoI03rVAfodxqh7Ox4vWH7TP+Jn9FrJjeC66J3N+kY91Nms6J
m7/50v6lswIrVKg+jMpdOUMAuqgP6a4KqcyyOYYuXaIj2ecUykpDB0TOQG49O0cNEWbVOvrhOMkL
Yzxop2pTK7zBWIf2vOc7vOOkSqDSQLf6jDxOVy2tTjx3fx3wyB7bTse+XVrAjiXvRSZ5pzOyyMls
PZkRyeWOaM2Ix3uf93JjGVl6izLDIvjCLurQfmgNH5VA+WlVPm4pqOBAYkwnjDmVV39PRv5sGgR/
rdb6sTvrLqvmNxu5uFQgAXA4vihNxTRKwrrJerkdqItmqaKe0MN+zUUPy9l/0h2X0pMRhAuhClw+
96FCTMxoWLUatLDAUQ5da+G5Dkp1D+GTaOOXS2vbU+AuDlyWgLR+1CGHf2lw5baQSqnpS8Q5s/T0
SrcmowK9MWvT2owzS1k/yEVMto8c7c/5gk6fZUohkUtj5azps1Koignj4rixf1cD3Rxm/KDcGCtF
7n0Xqfsrm8R/PiEuelzzP25CxvmtF5RiQ1E2BogHOa5wf+bD01kzaqnvUMLAwH9TB1+oImCAy+nk
ETsAes0eFnce4R9SMY0C5eXX9bvijOnnfrYP0nnmQK3lc5v9eLTWTK7KVnJE3BzVUrke6MPsA4Zq
4C1OXCrYoDuun4oyAtGQWtHyXjupccrhyppz//BHZUDvW4+xh/vZtNAux/DeMdJAbkcUsxts4NFH
m2lnTZEIzgkKenkiT/jNEKgAZ6ukx5Rf7elNFrRfjOGmJ85ij8yeclNDRqiDT9+RNyJcOHIl8km0
tDQkNEtST0hp4Hc2Sa6VrbNBpetPToddyLAKLFvdSz8M0NUqzBeONP+MHoelIc7p/iW0WEw3IUcQ
BA5ParDNvZz+53l6k3b1PMskOIwmvOe29Mg4xtEmwxFMLiW5Bv981pBCc0sfXI4osnWb86yXMjo6
T1rp7OFc/+kWbHRqtffE3Vtl+IzYPa/7PiXZw+Ewsmv7HGAMvGa6WrKvN90h0PSaBdwhidZn2S2l
n/OGarsdCWAu0VguUl31G2MSzhjAPvmcc6GFZl5LeY9Nt9y6Dua6cfZ2OsWYLVWLawtfSDdb5zoK
w328MCjCqfnpS4SUCd5IJQucWi67c2eTnXMlUYJRgSYfrLvVptbN74KYPRO7fhfSIRvM35OLDx8z
0285ZNWdkxBjQaoozf6H1daD+L0GX6Ow49uAQpqq3nXVgDRID3iANXI894nx3as5RM1HPFmwOWxv
5XHAq2nXJnXahsJ+SXt5aZ0F/Wfg3P2PrroEMRZFt7AvAYnOVZZP11JChEqV0WyYgUgyYvPrPLff
cYFVaAzbI3Woj7b754M6iI6+Arh3dy+eNHfh9DU0HAQdKHwzLSRd0nyH8wLvJcTEkYYymDY4RinO
NI+3LG6bpcXsI2H2IBgncVBMtx4y3kp14/MSQAbCBeJaN38ZY+E9mo1hXy+F0UmDsk/AYU5xCIdK
4ikuJGEby8fPwpLUVLiFMvxyRgHObva4KmnBSXSS5FvcsqS2Yer+skAUYEwGZAxufn5eX6Y8f4Hj
YnERhhbc2F1PprrYFyb13XBJ9YHs9XfljQwFHTUdrNH+dlpDnMxBbs3OAnoURa8aO9lKYM/WxV8z
5YSUcRIZEffXiWO/+wfqJGm4QsDkMz58B0+oTuJs5AWsZ4O9TZMW4uSZllvHi2+DM7xVdIFjwMO9
ZlA4UQaAh4zUem9c2nOawThZKd3C8wpOxksIRGKDQv1i1bm/9sXfgrgO+R0qKhXJoDQZGP9Zz7Lh
lAv0bRM6nbvr3ysHZPV7YnRcHmY7jqj8dMh/JdBdOx6/M7VkPNMAU9ciDq1z41ryHJlGf6ohUOeB
456CnEbbdWVJfQd9q+8BPvVeZ/UVMHBx6OXViRAboJONb0Vs6qfEJBffBtObJrn05IfpZUCvaYxu
eMyV4d6LmFaZsJ4/AlbN9czrsULxMXZu1hRfY0ptT6mm33iW/U0WmiFteYF4gaT2TUbScAVzvqLk
6J6bV8eGUaPaaITagjsLXaT+k3d/8Ibfw97un4uxmZ6gBXwD/XA/8TDb29DB118u0RSwXNVlNA+2
n7lfqnemPSJdgRmmCh+xm51SWktwGfyhVzrduESfr0pk1Y0xhbku3aw4mEbt7M3oJcnd5kcq8B9g
DD98kdDpYPk2dTElJWymfxBVXh3tIdJXzfuweGjDtyp08XZWirYHZwouTFJIN46zfG8x1ruB/YF0
at+HguIk33BhwDNX61097OKuU4Qe7eyQ9Dhlowgyui8pH/d6I/+w6pYZQ0LOspDpXzkE1YNCmGlj
pAOrKqGnhzm2JsSmAeBUnG0SNWjqQZLyxcr2re3hlcvraMviaGxd24+3GaOnnadU8ZqxMe6JMuCE
rtNvkM/1wc6Mu27QypmmXRDq7qDRgTSH0ambvP5E3TmlBD6V3KDVAgGOfu6Bxs+WdRRAzzgIU+mV
eL+6hP9lYn0cOOY/N+RlFkdv3tIW1rwq70cYiiL5NnR2vYqfC8trF1TIb4/TD5KQGe1VxoQmpHxh
5fGmrnqavTDhf1hzyINpJD9o+nrlFMvglHs3WYlyPzt4Nj2sA/BJX8XA/QHKyrEzSZoz+GyXSB7N
N+Aiwyh6atCJM2mYx7ll8UnayNkatvCgWXvLabZ77TQH2VLEG5NjzzHJ/XlrqOx34HDvgrRH102Z
3Mzwq8bE9kasBjOg5b3hpjS2IWSxe6MIppi+WquxDW46LB58aot90iv0bT7kqyBt2nPSYepLOvM6
gvsk+wjBnZvThQrgaUMw7hS3VgmnHiUEy/AUgkaWZIwYVqr8CbDS36oJzk3J/jFg1NtVlYF0lLtH
FyDTBZyf3UG5jNul05NFNfW2EeaCawIEcBvU3qP2mpchjqorEZ4LaXzCeeX4IE0udq5wSSQ59qcC
7OZwo9tn9vzQvjXtxTw9XG6z60FHet8mab6VqQZilnKbcnQdf3HPLurs1sSe8T15v2wTOYmy1/gI
JuVhdXl2APcSrnuXsHcrSOH5HXdEjgTgsPXrgIVQmfVushqSU2nTb2p3ep2RtOsSyHMI7HBPRvWt
rLHS19L/ZQ2iubEcMLZKHdzNlU4uKWVGmOF1t02D3jo7VdyQ7ztx4/gCHNEd7Urme3i4T3KoLlEk
NLBygDpW5lxcN2X6Ql2rDgeugh0IxwanGpMKwSuBK5VG1Xg7IIpyRSjRURx0G9Va1ikTqGIp7WtJ
VNAd2RhYtfvcQsAxmMtw0uH6tAKMXhGSo3fCdCBszw7u/mVIT/xr2Epety3dPCgAhc+BLd5SywXa
SUYHE0bs3mjGey44yTqd+RJnFLwRo7lHeQhoNx4Y8aXLkLHHQcEJixHvCzlKJMGx+0rH0tqkmfnE
kiy3DH2JmQKO7hAcVdN5B+B8AK05OV6znK3fKjFp936KFge8uFu+gPyDCVZ51LQJu3lhhshbGLBg
0ftb0kMTgKe2Q4OcU3Opln+KPQvS9fJFMP1NOELx9BlyeJCJvjpewGCpFQNhON8lAmpw7dG4eAXV
Oy55DJ7etjrWiyMnMP+zREag3WK0mPhAQ8C3zCPQliCqKX8yKP9EhFSnaJ7VySWHBi2NT3NXqfqk
GB4x8J/Cd5k4IVVlzeJ5X/7cf384TSD1yfT6vcd8m8ekz/YCyo6tCvfEnPy3xty4K9Wf1rE4+ufD
0Z71oZF1dhgnoGegUfksGEt9akYNfTS44pxm7jnzZ/7C7DEQgShQNk0BkakkrtX16Q1ORnH0mbkG
XRleE5dastKsrl1bdnvKYqNnaQ2AXCfoUCzV9CQP27oz301tlifRlnq7dOAQ5UejxSoQ4PbKQJlS
fByua1cOh87LsHura8XhBXUPI2q4pBATQmH8qDu7EjaQhLi8RAYDXE3EducI8dP6LIWo1TblHP5H
mcnXIqgN8C5p/64Z0ffRQwkjOzQOASRqOqMgjS6JCR3aAJVcxPPVpONhGWi9uORlV20g0Mqz5Tgb
PGb62OhfcMhtZ+676wGGNKbhESkKJPwCtYjUHc4SPGU0b3k7x2F+Uyf4sKuc2Gc9fxW94mInqopc
d9Myw0sxvcZEW6Sq1FbaR1igNqb+Ptp3tkoouVHekQKWF4AMJRjcLSO8P6pIdj0x81vr53uac8aN
kxOy6kkgXN3S/NElLsDBu1gG5QA6YYjJLYCf70Y1R7tN7JhTvtFC280pLnS5hSlTUwxVDW+dZcUb
O0ns4xCGT3Yt2dLR1VO3BgAGXkWT1dtx7oDAMoV7wmw4ZhF19mrKrG0HoWMjKR/J6du7GEbEfMti
3QDptBJ1U597ph47mvrEpp2EsYtxLZPZ8HpsN8GhV+58dDKLtKSPYUdYRo8skHtUuzkjKVXhnxyL
O1rHgTufGPn6Qu8nX7P4vdiEivbMu/8raSNaN26MFBQ2IVQAm5C5TK0NKXhkZminGw0yc1W1AsBR
F9lb2zk7YfnfZGVq39ctOxpHkJyRxzOFXZcgTatbz2cLT79x0KGJzOlEz/FoPIlkULtAxuKeepcq
jg8TDPqT2SFYx01B4jZOHhEeslOL0LfYqqDc8WBh8sN2KA3fRHfz4Gn7NupT05+Exe6U1M5LhM64
nrLw6PGK72TrFNehUtRJoUtM7Khl31lPEyYn4rwTldHu+JSVBjwwCEii9/AYlO64hjXENXIZN5rU
ZOgIEkycWDt3xFK2NByMffnolUcXUeAfhkBBT1IKacdz/JPgLo6Kdasw1aDK+tzibYIGgj65xCvf
ZTe8eWmRXpvo4ZfPvXBgZnjmzX/KF+qVuskRPrZeBC+vrm9TSpLENsk3uQGHQK+Q4b7NCJS0lfve
pARNG0CIDAmkItDmleQb4nxtp/GvpUKJ+IygKoeG2FUZ3tsw4O4qVEQvCdtaaIBsMPuQTZIOPpdo
GGMPL9qZo94YkQWdwWX2vZgfLXKlLJ8Qg4U826aT7cLmhluhPuXhTH7Nn8n++PbZKZ7d1PxjZzZl
PGOw16aH1y4czR1DaHCnrtrH1vSS0ra1ymIz3cWiya85gXWwDR8FL/3G9P/CLBsP2kIQYQJfXIsW
pHZQtPeeW/BuwHK4V1E0bcXU7bQn5a3sOCQ0Wu6gl/+kDvCMKPdheVfeXpYxx3oIVxSt2sRxCYCR
j+8OGWNJ7TbzuogL5vBQMkMydRbWfq60WHk07zwHRnw0TUi/mik2kZw7BHAQxI3QpL1lkGHtbG/C
5nvGGEPgGbjuA4UbAcjNH00PTnyQ5nLfB47UDaQru6BZu7FpXBqhFoIZOPGMW4nlefTcFM99RYiD
OAkDcAZ0kKZwq/AyHCtBc63Or8k4hu8vQKMyDDNLdsVEO4r6VK3cWZBrCr8T2jy3s9/xTiPzNNjA
SNwxTBwDuFTjn14+PA3IR3kmHE2D4mTuGdw+ZfgdSh3/CeA4w9crIL1U9hu8I4dlwizPRG/fIurc
pDdoNofG36RFBZeDuc3QTj753z5aw8ylBDyANMWxnVHSuIKg271beXuZg27vqJrN2I5/uQYMOT3g
nwrQaCuqfcfJ3XKIXRtOxGSfo8nJL/NHpv2fYgYdFwdshHRcLyoPdwQPrqXJmHzfR/ZHZDFbklCw
4iJiQJZ4n01ri9exQ+CsOacCmkAV8Om1m2qudbEunnWn7gAu1N4k4nufprZkqYg/VUsQxKwXzYnt
36YD4E2XLWZbyH52uEQbUupdJrFO7BTdI+SNVQb42gybnROxvQ7dc2Q14tg3xm+buObGdeqI9HC5
z8eC4uKGq13A0wIK8lDHzMpmv3ivqCq5xl54yzPGVc7oKii2NChFkYnLAj2aTcNsFIxroDHB7N6C
Zv50XVmcosR6BZ5CFK3FVhWL59ozi0M7RX9H42KGC9rMYWVplx+CJXimnzxmCiPk0U0zLGXLlxkn
zHj490uaTrcUDtJwzPUQuTOlE4/TzCEN+LMcftRTHtVgLVjaw+USWq+F8dnn3CYwN1BF++17FSSo
2qg47Tk+Dkv3yQhBscTlR1/jJHX+RGP95TfWdFJm939fcJ2Qw6EDgPXeqyHB8B7U3hAffMolt2AM
4bMKzcFi+VJQkHgC+Yca64AekNBBym1eu5TDWOEd1f4Nknq4ryqQ4anBDNYw69O/L/9+OyrAMvoa
aC5d/oMBqOnk/f//5d8/FgVNGmUUEMMMCiYo+gXXGXMstCZDfwgfb2YRpJhRGoxF5Zj96gyMVkDN
aBmdL5Sk/XZjn/mjnz10NjVMH1K6+aA4EGljtCw5UkTfkAxwbuICgi0nx+jUVPa713Gl8Nqzlaf9
KcPzSDZpZUhKAK0I5gr80aPXP1lAEnZpOtQcRsoKe0eKPpPX6cWyiZAidB1MywNCxmAP+CXb1kQ9
vQzEYfLwVCBXtDt3YL/0mrTY+lbNAKup3gxNnZVaWtgBC956Y+hBFFXDzuooCCoK2pkza8TcxHpO
87e5ox+52+fdl28NnPidBMB9j97jkkN3BoOTj6+uTEmfmqrfOdlPaY3MiptiBw+EmPsAYNzr42OY
dfV/PRMITehi5s6wz0X/HJpq1fGJOkGg6zaFk+9x9ui9kKAhgQknt9IVP9rNggOcr0tpNRbdUdo4
1eVTr7mo+FLFe1Y3TnAzS4WQUnAzmOwdczYa0QN1UzWXVzo2mrHTmzgL5o0V4wNsNHbwhd/grycY
Lt5XVTrFIxYVHUHLDiBUcnEx2z38YqGuVYlCZhhJ8ovSf6GDpGOATXlGe27CiWK8pPzMIw581D2O
Ry8q91NU2le1QKPibI9R55FHiJcJWZK018A6AlrtjMJ9+Kn8nPonEo7MSUty6LaO6VuC7bHc/H+D
Y2leqOew1115KoYy2NfJ8BJarb9dqtuoFqPL2TC+wjSeVqNkcZSY84+0WP0sggnDu2UTnLpNztPA
jTPp1kGct5tumJ8gDXH2cll4kryvLnlh4Iqwu7W5+GjABsBV1i3Avr58qvl5bqToN0ofSkfhfJ5N
FjgbapVosl1Q46KfkuFmSPZTVUIYDwzzEPD8YRv+pPeM19+GEuYM03vbGdYp6vQljO3kOFGKkUN9
RfnUIoIkwi7j2jaul6LaQg3wVm0T0+HulfwVMmOtimbeBSOXuyScKFOlXjCKUB6nJCAtEbHDDkXA
icUl4EL3ka5ory97pO0eMzueRN6rkq6cojP26eTN+7KeYGbScMeVm2+1/IVzB0E4tytzpXhUVl7y
Ytfc3uMeP6rptg4F79kXLK5Vk0wfZBVgKEwonKu4RZPCihqfeifH7YsdBAqzcUXyDvfaGv8y16S/
wf8L/mvacBKHNxm1xOXkKRWj2qHn833kvaPf50TW6hkr8R+nmpO7BdeoSE3syqHxJEvvC1PhTEIg
+13oMjllcDYWaSEpcnmglhzLmtN9ZPgSuKQGf9LOLVivBJkQSlfXpZM8m5zoVpgO86sbznptDL/6
nvyQ2bHv4Xp3DF1sic4eQlSODd5hwsbDcoP1sFBZ2aUEE3UUs/GaYX8w+hgfzFgxfNLuk2Ui4CZp
U52LySUq3JkbzppfMyOZVR2NjJyEoqwCHIQ1oNFpcc/gLzNkqi6hInIxGRAYeF7iE/O3izPywerm
6UAdz4gbNi13yNMki8b2GYjHVSNBcb9sKUtJaV31aH4ne0Z1Ite1SOMQg89j7nJ4VgOTwF7/9m1w
LHmHCSWihDKtUxxjs/VbU5/jJz7+o17/Z3c80b05ngUnF7Sowb55nM0Ia6Q/YzRHe6YM1iYw8H+o
jItnpNBEihiYPVchMNQZmQripTVAwQXjzFLGPuc7485PRH7TAEmX3yVD/kbpP0QAYcpUcJVyI1LC
eL82jRg48cXz3crzX8ZMmqmQnMc5sdhM+BCK2y4zEBo6iEiCEmhi6DuwcDiHelsgxY4ITD4+XOeT
EFR1ShSgFLcvgk0zh92aONbRqWiGImUBBSzLPiqQ6OvUyH4Ju+3XGGSMtWGeCsOwL/vRYsPCrw+q
mDbbFvhxwt0UHBme8WCJKCT+GFyK8EX1NS8Nr/x6lO0CXLdejT54yYfoP8D+yQ7vYj8iAeEVPXTY
BrZFh6hBR/PWKot5NUisyWPMFpTN8ugzeYPvYEc7l0bworCeCwzvGxjk/t6zc2CmLRSajkvBQG2O
mD5DA+hDxZQXKgleZx+MM0Qt+ullnmxtyqziptSroTrVhkFz4UDoHtjiSxm8Tm1HoyT7uw+P8gWN
q4yH5OxeelHV0Ab9Yy3kh2UB40U0zpGS/itS6l3HiWyVBm62akwzPKYMcfshIc/cwsKvajKdvu/v
Gah9e7XJowclcNcRRmVCFD+X82Ayaw6JgFeYNz208jC0XqPJulqmfOLPojt8vJQdnAVzmD6jBpI+
TrXirIX3jHOpPnYBsBdmdS+yIo7goRKBKaGItFqcmFEQiGNIncBmAdypmUB6FMd/bRLi3Ev93T8l
MgwhOoSN9Wxmy506Zbzrl4IzXgS6FISuVTtPHfroWSfxtps6OHWdeh1kyLy0zvaI+eO1kc1VZvaH
jTn5UJhybZRyIv8g7kvYy3EEGAYyhCZkNkw4ySOAs8j1jK2mMrDOBtK7FAP3aBGTmMgSs9xm4Fps
RtPpZCYbvu0TgA69g17c87nCm1oZ6s2yXbo/fU3TJtYpk7rnJzrIQtAr1qWy2OP4GQM4KQD4tbql
Jp/J1qLsZgiRGYHIVryOtDn4dW492abJeUf+DtLRwdSLR22kWJq6LORzP9pJQhcbPrMFEjT1Iq5+
BQmuDnM/73iE3E2T8NmajPBRE+U4IeKiCYDbXQfHkZe040Nc4kNhwbTOeM6pN3VYMpMYxcblIs4H
iNGK6zRcQsxJHLUNs6uoZthhFFsNNt8D7O0+7H+EJ4pL20UUMYTRK66SL78suoMotlOfTRtWZiQ+
x4XtsCJnRgIAA0O9tQLOZKlP85CfEgETy8YzVQs9mSJRroKIkXESXIhvkQnltMXkG12xZF+OS+qZ
4RNg0Qvpg6egYsb85aqSM4A5aK72Do+Qxs01l8h3I4ZW7raVtzUhUWG4FyFPAk+W8jFd2otCMbPB
rnzT+yXqoYeF9Ax3I9rZEQufPYqW0zvwgHSYv1rDhnko0icZD3IzRAXs+xsNZ9lF1xfuFfExx+KU
t0EDWGF8TMQtNwCzo1NcJ+/OxOS2IUJPjVZdvrXmtYTWL8LiamKtQNy2kl3VJLd+HGYUXvQ2TrfA
hbEwbGcKHBgvwVKWitoL6m82JeXsZWV4XP3sVdFG87XIZ0lcNI8pF+qBmTq/TA+6VptVXzWWlHNO
XgWSDgBTfVSDgNRc/XKbsd3Orvov1fDcCtqRN0Q97QMDJMIJeXHBY4QiT4wat2eSbehtqjZODFgD
I127GFrvRWAgGsn6zcES0XdM4+ozXHYwO2OPj5GMqa6T+FiZEiyVc0ot0iNl2dLANHF+Tazpk1hf
/dwb6g4J3193cl48jPG5XU4bmJKY6QU8ld2Mv4RddY12Tr9NoNwNRCjM9uCLdqENfgPi1L6wsP9E
tNxthxpuOVlqoQA6zCbkoXFSgElsq+U1trcBpGc4PH2zDxky4yh9zRgK7RvYYRnj6aNpBfNpyIsD
wk2AVgKOLvf97Ry0n0ZHxtFp6QpyMl6nNsyJmlBhGNl74LT4vBvKptxcnIMg/CSVHq+CWeOXbF2C
FRxw2OKz9CxoXD3/+5VlY9Jm54HyxeeqajjURHCuWfvhJaBUllEG9L2ipIl/TbN0+GKH+iluT5WI
hr3fXAg9sTs67Rm7lfMgGUkjIiQjZdX6MMwaLC8N9Zsg/y9JCSXMDrZIHbgfAYTwpfbuYJtzslMi
fxt+GkbX+3HqHxN76IZyr2njdPq7iKqUSXxjX8royenVH5UhDRYMlhFBwudGiSdUa8oBDD98Vm1t
UqxrfZWBtZ8rOgad0EVXKIczzbomR2XMhSAvxCl1EXNbzziGVuBfzCR9r6zyeRiIMM62sYFR54G7
af7kCuBKyWjBoagQoGWTXicc1PgN0J2I+yBWhUC5GOHSE2fqqyUuHQCvJ9K775xgKeRJvc8ITQW7
Ie7eODCe4tGqd9q07o5vz3c8+Ahl8EyJe3f00un6JZwplJta/7NOlgehgW7DMPSRgHo26clem27D
mdGObkZbv7ON8fE7zq75pgLA2YFj34Zh0UDxQu5B7/IXFpGDuYQ1t4oK6nJsTa3k/GHS3nJF0cUj
TYzIFSHHmqQttz1DV5p1alysCc19C3abGe15QDw5eYF/XSRog13hK2+Fu6lqNndZcaEPW2m8jlJG
KOIs4fj4d/yWzdS7bz2+KLolnT0oq+xEfoBa90TdmORhOx9DSjysD1OR5CB8cHF5kFrFb0gz9dVY
I1ljT71Tzc2loJ3kqc/QRbgyAr2brfGYMqBLHClPEGdendK6Nc5zMNU/xeC9LoA0nvo+D+VhHg0N
hS/wSAqzdaznuvzsO4hGZvP73wgwUlRR9pFPU8gwEHcY55nBZopA+u+//PviS2JTcTt+JIsmNDb0
ztbsZHCMll/GSZpt7JDghRxaFKQ0JXgwNiyysftbVdljwFp66mIO3Fg/AX4tv+nfd/r3JVq+Z24Q
gZ88pvtR+1XnIRmjzD+NcnpeOME42WPETKOuD+UsDzq2X6ph1GgavIdUUbtEDhw6IOK4ol+G5npf
5h1D7uUV93R9xlcAEIiL32Fqfk8gfec2VSR97UeOF9ncEg7lM9o7h3wRmv59GdyOb/3vl5Q4MbYr
zhkfSYbvfTCf/32BYcmKjE+gSG2UMKf+DB2MTQ1wpvNUk6BhJWKNwcF0Nq2SxFvcHosQYGSSxiv/
f+yd2ZLbSJZtf+X+AMocDsf0ypmMYAyMQSG9wCSFhHlyAI7h6++CqvtaZXZbl/X7fcgwkzKTAZKA
+/Fz9l7bIBdsEVUpX1NW0P8fBdI5IuO2zkAUhUKTvFX+0tHR1oR8Npe28d8GM59UNSWHFnhctMAs
IF1cHmDYH/NwSUmTiu6bHJe7lZEZLshS3Vi4BrmLPlAIPE2ceLdW2BF+7mF56dShE+mhK6g/zBic
cvZUULcsmF4gJC05A1EJYyFNp1+2YscRCvK+S46WxhcZ4P5hBgavqDrNKWI9t9xNksbpPEg2ERtj
IMUoZy6yQ+ClL6u1VDcpJEcGUXmDNcG0DUaF0b8L283U3uB5Ibtm3t0Z65xNgK0ansJtahMkMA3x
my6Y3WT43zjPvS1+gIYufy3T4mve0NpLK7gVabYbTYI9ZMzuuLZXFh8caKRG9rhaZ+Lod8V6agwL
/jubw2yI1tVH35sQmsj4egn2jeFE4CzNfnCBT0zu8ui3zoeycaL0qbl32WoPrXDFyVLiPbEMySRE
Se9bWsxNgr+MOdEzPDzUtupjCvR37WsSC31KpqUQT8sSvU3MHiHVNidOZDAfR4D6ZYbwC6nDByNw
w7QtPgLrFYfUX5AJINpTbQnAmJmEGodNWJfvmYlpbwXNG5kXPzFxfCq3x1nLjq/xEdhu0m568AUd
koS9JiiQriDDbxnUZ3eqXt3Rq/d1EENWD9LXWMfdgQk/Epmm6JGjbuec+Rn5U/G5RJph45FA/EJ/
e5iY7DNUsgDC24yCD6us56jj+EJWIm1p4/FhAPLi+AmaPtBe99ZDSTpZssVbHeJacAjWWtgpZ7LA
Ce1wPq3ECk/K5PhUov5eDFqfp6g7tlJTnhAnQ9YTnGvvuYqD6CzK9skjGWG12hcnVyPWQHW9bSC2
kQa3i+PsYZIjn+7IVPoPkuX/04Be/x0NCPLM/2OH/VcaEPY9/f3/3P+qq19/RQLxv/0nEkj8QwZK
OqHvBWFghw7Iqv9EAjnAfZQIhBChYvVQ4Hj+EwkEhair/yCAvH+EUgrQP5h/QkQxTvC/QgCt8LJ/
RQCR4wxhyLW5HnSkofobFKyN3ERLOzhLOr8vpqaB6/BMeBGhMgs0XpCbzQH9hkNlbp1zsPZT/8PH
xLkznc1Z3b/pADHh6V8+tv8G+WOvQJ+/XZXkY3B9zCCerdSKZPsX4I9r05LV5Xj2p648O8gtiEhD
YGv1j0QO04oVYtykwUTvIZrTjcRTv51jBPB5NH+Aamv/eb8DsvrvQUnS/tv1uFwKoCQhwTkp/vkb
As4OLBMtBaBeuA0gbzQ5KfASYrd68ab4oODTbhd6/nJNAl046R0sec+SE+5VnAGRNuqG+uxP3tkq
5emw8AH+Zo8ieFNMb6m0/90Fc3/85QN0haccPN6gUF1b8u3+9QNkWkk8w4KJfj3kl557TWFB76O+
5UxcxNfWT7CQFRhLkA1uZVlzBOgn1j2ge72mbYaEGbLYck3LEDUifif6VPnPlJQIlGrW0//8da+Y
qX/9tteLxbiIzJIb3+ZT/uvFEgVWM73Crp2zCWWcKPMcBy7g4otjI5CO0zjaTdPH//xL7fVV/8tv
9aQNlM522cL/do/Zy8jj6dqnYPCZKyJHbFvyNmqo8UwbVxV7239vBN1IQH9rDkvwSG3BrD78NxA7
2/n73e4y77dlKEXoQtdATfjX97/MjrT0Up3aAuiiSZfxXIV0Ho3Jz66VhEfZgZSsPOv+zw+DGEUQ
3LWpsiHZdbEwxw5KMi+8ZzBu03cNp2NC8DQqouDMcAanBYPzAHWT73lIem28mB3g6k2BQHNLvFgK
88B7GOepfihXzRHRYxAcxr3lkMs5jFoeF8u65aAzum4O3kMLBTf47BrxxBGb8/KgracyHDxw+Ji1
wzLYB1T4kgiPexEkn5ik9X2KOLBbJw6lGYmPXbz8yAnlW8Qp8YQe4GFUerhQKq1coOBb4PjmaIdr
wzXoD/RhDja/yzfip8lNjZI+PhdiShAFWRjtxF0oF3FPX7OmV4/oepTYHWm7ERRHMLjrKLkVKH+2
eFSRMwUCubtnplVqm1ws2X/m/s8uLMabV1IA2tJ74lf/znT76NjNzUrXcPl6MOcp24apjb03Hm/g
bwAkq7jc4mIg+NyRH2TnIay3SYejrYVvDO0QdYUQ1wFEeRnn0WMRDfzobRrXk2Jc3gAYBimEcqQd
1BOzGuc4S0QQ1P76yV6Ng1F9G+WkDtbSpztmZhEzN5DTJs6X5yHX+4bymHOg8S5SW+UO+Rc0w7ax
7xsb1T1E0UdDKUGnKYT0wYN9+TcPEZf798fIRq8H0YHNA55c6P3tMVKRp5Tqi6MNfIcjYXUHLXNY
80fJ65Thatzrn9o8no4YktFkZUT/yU+YV1gc3YbmkQtxBIjpXabNLbLShgRLDJI6aF4YGF9XnpqL
SJTeXfYJwno5Bt5Kdwq3tfkedfgNJJTUY1vSyyMtYijS4TIlOK59RArFHcv6hayL8SBq85I1y28/
2XG+X72J9Q6L53s+tHjbBz5zNpxonzbjB6kCMKi6B1NX3PwCUQyZZ6bpPqoqHLASTA9VFTGqxNfU
D5vGJ9OsETS4LEB4qsrxyobBr2vmhfE+ICLIHl0mrg5x88LlXBR2P6WAJRdWC3M/ULCgKh+YsGP/
hAWJt+Jn6YmXwflG3s+3VL9O7MvYd9PHYRpPFjwlxwb/1vAKY6GOXrsOJoYJqeQrF4L8lGliUOVv
btcwZCypJBfhvZSWvPL4LptpJEWjnKxfDi6Y0g8/CbOB2+YS0uMgYQNXi1uT8CdSrTFzxiQujwst
YPESCIybAVNQy7t2BBMBcsPBh0QGkSpnKxyXJ4lDIxHmrW3pubtenmKMbQF/wU9b5mavCenbk4h1
K12MNL1H1MOa9pwG4Zmjk6wEbpxanNxBX2x91Zr0v2i2P5acRHBvOQNb7fZBzrY1pckpW+RxtNbw
8KXoDkGjfrgLRByZMIRPQK1BxEelfnUWggQQ1D70lsBoSraSNv59IkfvLN2OUWj22rbFN+OzdoX1
/JHbxJM5fvU7Cshort0U2O8i/A0N+Es71GBgAkTIdCZk/kJPLofSEn9m6Nj6Sp7TPANfNmFmSFvG
9Kh+HQgcs3ckMJ14vppZLCTiWTGPUoJbcImZ6MXBOwzrKl/7d7NNLAkUB1o0mJwCC/CV5HuuZ5aH
OT7Os/WL+fKLkywbqxas2VmN51e8uw746D4kP7KALac7tO9M3pqIKT0l3MVK9NduAAXixfwClHl4
zu+DQPDLZcl8LK0vBWLQeeCW8rU8SN9JN5qkNlZQJvt0WbFxioA+tkOGlEvN5dp8bYZJpbNA75gG
ZsvcN6PrIwoWjPLTAu1XAaKjeOwU/ZRQk1zK6QU9mkKQHyF637VexGFJWQdb2Z9oxDj+t8mTa+Hs
L0vFSt3Nx6aq3I8OUxQqLO8dEWB7H8TTrkzxUQ2DRhU0q/nAwZ8bo4gJZNDBfRFeE6f+7YhIILc6
JVH3mNUh/Y6itI4yn99rj1SwwWblKKFrsR0depl9SeDYbFz4Jih2p++2oOgZ7ZqwLorcYRAv5KV+
Jdp4ekmiqtk2zj2WX3lk6nRKEbnvtZ1+W+bPtcI+eR0VDJSWVSm38jBy7LdsjbAf8dW/TJ63bLxs
fnRUkd6JDF5Tk49f836UIDsGs58WTVTtUk8r8n68L/z0d6ZUfFxc/4wixj/m1ohcPUmvk8P150H0
XriGJy8I970/nf18ZJUjsz2aMYz4INDdEOFCXNGpyH0UklXlXD0t9ki38A1OxKzp2jY7ZRuBf9W7
ZgNOV3cMkAl3zhYOerC3lwGSrrXgX3QAk9nJg8qcZ+JIJrhPFiqYdnWlDtUd8uKX0edvrJIQlriS
A53U2D/kEXJ1UDVfswXRv1ul3zwG4ltJaAGqHsCXMXXxnP8IySQFArBKjaePInbF0RLpNU4x+bJ1
Mw6zmsMiHKLEsLYULcdilGV04hDyANdF7L4tS9LpNX4gTNW8vxEpfVTLl4HIj22HhoYlGjNK71yL
ig+M7sFN1XSjIp/VMaczHZfSvwduBx9uCZ+cvr4PSzgohg1640v5GQzxgSqTcUaOjCPsEmBeUC+a
tmFlDgl6jCdnmy4E+DQ8A3r+WNEbUIRJpAx+e2wDTAHJjQcbo5LfDvdSMa3ronQYObcBii1RPPiQ
F3QbS5BB+hJ6xQ8p6iO+ELzvw72ySZQDz0O76LGM27ehtZ/ceIFp4n73QHVuisnBS4naeUOFS9iS
NO+e3f+YtfvRoL0ztYZ+rsZLrEyDiOAb+PyilXDAihvoQOeg9tOQ4niXT+h8CAugnJtN3uxoYa2F
xOpKBU0RZR0hAx40F7ZxjNSr1SJ8KxQmcFqC4bFsf05CYqt3R3I5ppo+ib3yLvWp1M0PJ2p/Zdrb
0mbeOyWNJAvRooiLe9z/4PEa9xDo9muFjTJFyrtV9sh0qyJWmF0WARkiJUVfbRMPim5V90UaKbj/
2oLULv9qGpdkeJQTVCOgqcwDdJx+Z0/ttPdnDJBBC9oBK0p87EpGfZbAL57nE6K9EugAhug4Jg7Z
GyosOsuHXpCfhil6yIY4rSh2kdvrmN6e81E1Y3r05pmgyCSTewjDMCrDZt8OU7V1dTFsexMzkSUs
rTZzATAQ6Ufb128hsl1km/XNjlHTJLFPw2+o9pCcnSNZ1HSSZyiatLAG9VKGxc3q8TQ2+hEjzo85
ZenKGxwtSPKOqsLh7I32LUWJMwFSYKXeAdElmCCTu2GGb+dQXMCaa54FOaWYw4I7T87qOvu4xoFC
mkNZUisQA7qmTc1wUlT5QRRVccfEZL0drW2f2/GmSnO8rr75WomexDznKW6mkbxGwmdzVmhmshGM
AVB78gPTabuVGcMpMxZf09iZDj1hLqbbTzqy92U9Pbfj8Ko4rR8cyFieiNHnT8Df0JgXjalPUYN5
FhVsd89O/5x25nea4QQtg6U96IixJpm8CFCY8IGDQypMAiML1dUaD7Atmq3xsuA4w3vcWqX8MHqM
91YJcsRM/cW1ZwK4k/gSi/nqj2iImRyR70EDr1qmLff+Nevj38DfrF2PkovmHLS4ivEj3ZFdN/pP
gGHYfh7tltsrTvLfrU22hwmG49wQH1DpTzVQIzASoMqLx+/eqHryIX+Fxq1Pqc5+Y2q+0N0hDN1m
nN2HDseLpfzsY1baVRsmHfHCqjte2v6TmdIpMNzqjO7VIeAiSxgv24nfVz16vfro2bZpcJbXuEEC
68akhqI3l6EtNzVAsbNjt+8VVBwpKRwUxKV82ep+YGDrI46x9HtbJsl+viLxs++nNgQYGAVm55JW
WU5XPXl3g89k1xOSREcDENNZqM5LoisKzSAYNcI1IRFwVjVR2/HQHlkBqGBE0RFXgr5jJi68suAX
4P/bzJ3T3LjynkY9y4jVfKKsNy8KBvuuw8cEo3G5c+dYXfTspxfPalBV1rTK09hqXpexf3hdguLk
L766pYvVXnWV/yy6/GJ1Nt0psuURalp3CvsvTeyaE0g2nCh40rNPIYZcl2QEz7XqvWMRqykpaWDF
7rOoU0cZueQtEqiAZJdQn4tpXZS2o+YQLZozJEigFG0K1J5+CNirmtSORsO10appL547Nme3+9U3
jrmIeTAX7sCfBaNHrCrxbhCVuJC4KFYV7pegnkEaC/1ajtHTEGIS8/E6wYmLWYSl7VzyDvkxdRWB
ix7xRXr90RbEAoa55gRhk+Wkh/ZiCxeyfJtSWjjIZ+hZX4TrAsQKseuBEU32f/4IVCg7q3S4q6s0
3cXIRLcywnOmNArHBP/PUfrLsS8iZiETIQ0p541CLN8jbjZcks10Aillsxdga+jIlO/WP5WQNihz
A0X/AZKNZbvTKR0rHrf2twradOeH6ik0/bGXtXpiEVkOwEewrVtwYABZ1lkw4+gtUQRXfBNdiOJ0
ykBwdqSm3rmYKXaZXb5aXYKoYKzYdXF9oaHb5oZgxCHhsyDO5+HPj3gOXxOXJB+Gm1bfT8fJqsuH
Pz8Wmb6YItE7yt0YS86blyn/il6OXNZd6ZTOXWlZ88kUEG4sh3u7i0DEpjdfsWTlhf4cbBt/cjpd
UEvkkWU9c3TP7fKaTMFXM+pzbzlPkAFvDuxM1vQrvrl+C5T8E+wHr4IxPm1T6nsCcQwK+sPiJw/R
NOe7KRgIvZ/OUUbHfiH1VWfJA57aR4+DDqpJXI1LTpJ8x6XazinFd4tyZcKhTGqwIX4jrsjYaB8L
kzPsYxWZum/Iee9wjjCfm82hyYv5sHjhiR1rG/ngCcIIpVpQaUneDMwNYfZd2R5wwJ8VZYgI7S9x
Su0SmVWxv6IY1v5HxSLmUVb7if1EmXiwjP2ct/JpmsqXJQgelWYH85z2RzMn3xKBDrnvfxJFYrYD
nu2mJMHcLoj1DenThJN/6uFPbwIyIHWgM/pF0j8sM+W8K1120TK+Aj9b0Wn3OLhAQgaPU9W+hi0y
X+RVpR5/FFPlwtsZULnV960t3vxWALToHzz4RhunJlKoG+oDTLEPp1+4T1haSYmBKdfP3lsoPwK/
Og/pCAwOSonvXUkCj9fQtxOtWqanFhXN2LTnAVs6X9704qjwA/Prh8jsdzsAm9gil4dzChuI1iAQ
SlcgbUZ1vvFtJnclzQck+FjuQvFC3xMdsrAPHMkHDojcPRkyoV0SN1+1k7wqLwu3QwmEI83sz0i0
PxLH+sUs7cMOKxjXPTmUaUgzp/Ep67pn1fL06hm1mo2oeqWdL+tgGvr0giLYbcW9HTCnjacsoWDG
vL3YGUhg+2pMc8MUAn020t8a76O2COhxev82zWCOzDDCXcSVGzQ4wUJQ6HSNr4F16I2973mNM7pK
MrFkdOsi/7kOpoNQzQn1Z3Q3zprHMF02aU5pb3fWRGaGuY/oAaH5rZ9TUIeOynG9SdTESyLL+0jX
43Eog+8SbG4zxf1OZTnBg6MNowT7hZX55xHkOsQ7WgslNrIdVRWWS45mm2AcgmvZuxg4adTUrf5B
EyjY0BSdUXCqb2YFzAdRpqkH00tZLt+mLkX0Z/BWxf1IWa+eYRkjvujjnjoA9acL5ZKnXH1bqpx1
YKnVW92+2W0hLv4o9T7SPEEKYLJSjGlbTXBU7au3bmDknqstwk0CBBNL7eLef4lH+dB3A8gizsVD
9TUr0FjZ0nrrcxZWSxM9lS0rAzDe+01qU7Z4Ytcu1Q3DuLsrurX0Z9ceNcl7jbtvK4OBw2HUT2rR
O0fNedc1VrgvtapZoZp2bTlt1xUaZARlL7CRYCP0jGPWa2/at7KnxmQYTrl5HIu7gq7s3unleF/e
QZqBLZBpiuURCNXiQBkIq6o7dYP7S4uuOne5S1wmZuMwRsSaQeM5hR2uMDkqAPrRHJ+Irr0k2kEQ
qHkCVMUgvq40QXCQSJx+eGxTHe7rOP/sOizwb7WEYNgapFh1RFDMMO38loA7GbU3skOPvH3n6PFJ
HZMM4WhSs6SXCaahxhHlnhGV3jC6zs/0k6anpWZaYEPG3pPltelX4z+L2tqYc3/6cezsjSXjVY+M
OJWjg6MmdtV0+Um82T6zO5JTCC3boREjsJcBs33MBaAGx6DxGofHrJ9uRbGU2DWae+SCHAYQI0md
pde08/ZD39d3wfg0UK0+WBwXppEU5BKq7OBDkQFE3Y+k7+VFRHAS9pdNxuHy0EbRdLIXCHij55+y
HorkAt7/ZDRB8E4eZ9cwq3/lRGk6q+hbjiwdyJnx97T5Lew5K0CKPTJdr3f+zAOM/ndcEPyoYfhS
+aCw4yhkAyOAPJ4MIXt9ARE3Mq+xHZT7sJMfZWFc1OH9tWy7n03Pe42jVZTMgZzWDP30KocZACOH
gx4qjqqdXCCs0clq7NvcieKlj8ofmOvy/TQjL2zETIy1LF5mK5guDNu/JIZMJlrBxUkDK4NPec6n
/G5WTCOW0q7vBi/4Jgv9LkdMq0Glpn0O0GCfKsQOXifmg2+mLz2I8r0IMnORnJ82gwieEoEXto+K
rzE4gaNvtYBW2ZwPVtdw+S05zFYdHCFAOZdR1s+xdEGy8GDv54KAAWvIv1uOQ2henvsnx5LmjLIx
2dh4FwlTGB5cBVUG3PxzEll0DfV9MC7uyR0vYVIQHes2B4yCf7AGbDfzYaB2lk4R3nluzBk6SMIr
TZHubiZdVefLV9Mgw8t2RdqI4whO9BGmDYplKI2gbqb6LCUDNTLJOBKuxTWhvMmWzNZL4PX6VAjs
VXqQ763SAUVSOmPDTnbzxHurXBlfw9+mfZjSgD/6LViMfO8O691iYcHn5ddIshbVtcpQ0tmnslHt
E11nC7fEfmKCGsR0BTrPBAcjsALQDnm3qLGPGGwoNiopT57iwWx7bY4YiQ8insJLM+n+1hq6hngD
OsI8Z7iXq8C2WLMYaLBnicTSHiy/4m6IjlUz90RucgTNOHAcp4YDGphusiikgAmCbYa9F5pkmELq
mALlPScwrxgfNM+axL7dAluzraZHG2WNAqR08JOgPbeZA9fGTz5zJeNvC6LITTdBHBcwmkSEscDv
OIkAI7zQUxzApNz9itou2PlD7N3lxqIZNcBg1aX9pFrE/ioKD2LA9kMkFK1h9qfAIadlMoZOJX7Y
Y5l/nRN08RXRhJNjfDZjNJ0DOwsq9e0IaY5PbfQOCZbIaRwkQwndMiWvkaxX4s7VSODaJXgwwLo2
f4Y/af9QZf2yz8doOdgB5xSoEViU0AOeT6U6Tp5uDn/cAl3K3ADdDwc7TAFrnMuB+OstzbOLGUkg
NKnzIMKpPPlYPHlQ+zdlPc1kd23pnyU3oev0QFTDli4drBvLITw6aPQpVNYVwzfnre+mqp37oTV3
zpyMj113w/txa7PqWwCof6d7avuabblMoKsMqJEVm3yXMycNvDME6mknje2dpnj8+k+LXCKcI8DU
fhNa+xxO0AkML75H2zCwr5S9W/PaX4ZKLtsmQYnWiuDWNcWvmNXhLCgaMH07/cHr0mkXWol3GpK2
3+VCcJAYLPyTv7Nx6W+U85Bh/0RONyFjQMy7QzDBuwt8GHMTHpepvmuEPz30RZgfWewAwkAn8wyc
8MSN1WvcTTuhUXMh5GQlXtmNSBdBRVX45cTCF1BM96GbLGffmX+OHiMTEIgCtY+1m1nmz5PX0GnC
Q3MHwCNcdygC0cxMW5E02tJJxYt5401D1Ia2VWKhWELfPg4BJXDZPakm7b7CPMWDCrU1mqsGv2Az
0AKK/dNghf1LXsZ3rhUdp8DvHlU33fsToirjkl3ppQvWL7pUPIxvHI4AFnwXLQ2/WM3jvTAtFCek
6B74k8F4n5HEotK45OPU5AecsSYwVkXNLZh20EXpnftO7q1aZrvc8wvU1MBiivBUWVjGC8NQokKn
/FCaX50su7fY1TSzsuIedB0UfyCkZW19BmpJycleQInlPAYeYFqYy2xC97aoMaEUun0eQvU56RIm
lz22e+z2dG6mEWbFwsagM5G9AoVhkHSj7rE2nbPsRxm3bAbOi4ZW3ZNHsjUFeBNHxP3JlCCgnTvu
D9TgJD2MFRLcKZqtDShza1+J6tIPQbOnQWadaVayeA7Gv7SlR3YNhz8PgjzJhx07OMFSVGkwwbJT
tfi8U4nmU8/zripzuhu8agvmPsp76Gw9Yc6ivstqkx6IWYryGdx7GfT3+ewWGB6D4qnVwEjnbLor
iig4KgqQ4wxAKC2X/ijj6ovD8W7T9FXOyFzsFTpT1rzc3zqt+NaBgHzT9A4po9rfaV4ytA4cUBi0
4ZapZ8OrGqZfRkdUXN1PAB+GhEZFRbVYR4Xu+JwEeXMYPFserali2qFI+/TV2ieVxoMpRSMzTZfy
Ccm4BFc4yCsUcHZ57qx7tx9/ZFDXoDhDKM3hZ3Qg9UFZsIs0eG/x4JytoXnMMVLuuprwOidh6NMC
WrsfmV5ycLLOKfQLsFvera3FO9lK+WMeXYbyHCWudQQqcCsWCVuBONRsjlA167F9nHGo7jpbLruo
iLHBChUcczd3n+rcch5kN27LhnaA3enqEOA/uU1ZO95mbGpkGOjHRjvkYhgm/25ixZdR+WtzKbdv
7frDyifUn2XK3rH+kSEZyRoZzItwIYshiudl3yUsrwnVzjVZ9EPaleNLd1qGjh5ckNsv9joLClM4
hH/+bpBQDuYZQgnzf67Wc6bXPE+rJzHOcJT09Er4inWObNlsw10RO+aL43rmwawQ0nhpzBfbDT1k
xVz1n39brpKaQNcUSSnMLhOl8hSH4UtkQebuOMd1rfiixhIVyNocbevyuURKPEPl0iANnLlQz2gn
ODmojJWtPjm1RSRj17LSiuXuz7j//+v+/q3uD/HQ/6D7K2rzq0q//1Xzx//yT83fmuenkNYEgRO4
aPt89D3/lPzZKP5IF/VCgvywYymEQf8h+FPePxDshMiLOcnbjufzav8hAFTuPxSqpUAoV6h/Jgf+
bzIAXf+v8qtV1CaFtFXAxTEKJKzwr/KjkJlu1lUuzTXfzncRp/BMIGHL5lgzAK22SUHDcsY/i46a
JWTulM2a3WuEzPna9Z/ZAunCp3nK5KvqXjIsfif23ru8f/DHJLtXPR0QjdkypQfAmI6gMUwrGrJM
yhzvHGL/g5oRUifCYGLfGvYpUI5ToRM4beXUYu4n14GCuooZ33QWbGMcufMdI4l7r6+fSmayG3+w
s61xhnFTIc2goSIUgXCczJiqjlhlhq1CE7GbXL9llJScGHEAWqtwcGHmwy1nTY+eL8CqOu4uJWOW
uTv24pWoWUWpuiAPzDaUlsAhAjicOVnhPtIJY6oFSS4t/L76HroOhlJhf0k6QAGZKvax6U9p4v4a
mbyt2FYgiJCdZqHI/jJltuMMselG1qh2dE4Q0tN9u8DeJXcMc5cXEXacu+2hWsvtHlaA7II9jC50
NMypc1hNAYp7rr/9YCL4sDQDRnzCRbZwYJCCDO01xElirYGkUzUDx14edYNsqXSwW3kO3wW9nRPT
4WATxSOEUyRSIzZWdMsLDRaLLpfE/r+tPewDfWICilxYZILD/6LwuXkuJqaS7AJO+BltM4+G9Eg3
cicW6umiZrIzuR8tLAo87BRZU4l8WlP7pPCTm/Z1CjBFD9CBNuNo/ZJW/MXqq1/ViF67ijAvu6C9
ZIVqf6w9olEwTOo6BHwTLOSl8jbtHluhDcw56Bp7h9Jt2TQ1ay1AwKODgq+z2FX8Gm4TRl7c3xUt
iqoAP6K7YpdjWtlgxSvYj019aJx328XXbJghiznmkmf9xYOCZHxIW3Q4kTzgiOGEuamdTJ8T4pfQ
f4EkGpjHtFV9VJBn997YfSV7MiQGGo0XUoss9Qjz6YOrb/P5zbTpN9EAIDmNPvpmJJ8nm/y7pQA0
rfHpbVrMULu0+FKRzz2tTvgwgCzuWm8Ca1thM9vO5XItKDS5KyZ2piZ4wI8CPDPxjxXJT7dqmMdD
OdSEiHs+fJzZbBZaLBbfTD0fp8y7leRv8BwwPTPkGDTci8Wupyuxa50w51Oavw024USQH4/c/u9W
mT8OAvQMBN94swBl2hioDAOkKKLHIHrGPTkdVcXdbpWXyOHEnk2kJac481znGw1cbq2AmE2aOQEA
eIIqkCIYb9k1McB3ifdn22edYJZRHGXFSmL3sC5wVmxbixue6PmvOEyQWi24AJLOHI3ivLw0Jc1q
+q9pr2A1lgRnWXLiwOmBT50p4n1p/9SzTXgVExwGLhOqCvQhBcCbgBxu21/H2UDJxzh85gAIPsw2
PChl/ppL2V5gWcw7ky1gc4x1oW7S+zZlvG4zWiPuXO5j1242Eb1t7EI4qzCcT8BpN0pzzG38zJzi
ZHVPNQe3JXGtiAF72D9HFvlj73HKL9FGSJdnEAtxv5UtjISMp9aFIdJamj76rHi+Md7gpQmeG7zN
HLYTVjdb3InE+1AJsQszlc8WJXI6jvlxiDhu5uEs9gO3d7eK65Zz3OFMKRI+mNwn+ZMx9DmJvJBQ
mkXuRF8yevblWdKJ3lUZsZIF5IaGSfLWnyWBOQrAjFsXiMrKz0mUMJL8WR/B0PEXkC0x6lOTB0uz
iZ0Rr0s3Q0/h7u58vDNdzTKjI+vZjyF+11c3ADOZB93PfrE+6jR7NxAK0BdYd4Ur8ZdVNrE7FYVW
KX5m4fIKfPz8Z6ls0ozMO5v3xkDYpHtntUbngXlZStqoqU2/pAE5kuU4n6vgBwef4qi8/sDRLT3F
0RdPz/0BL8apSQzt3DKG1sDlud/cbA+GKthGoQtBIEt/OKb7jAMHTlskmHdaxClpshFxV0M4sotn
yNl0dX2HvpmP8JyJCvHtUyJ28A+eNFqhoLtDsAZxxYSvfoD0wQXBGt5FeUfrDFGWcscD3uJPmnlw
oRa6z1qTopAidhZqPHrVz2ohn8CVBvJdxCrGEZYj7peSW0iTvLzJparOY9N8HWB5niZvXo/7hL8U
7Hnj4KltCttsha2CAe6PyhnVNmrE5/oacr7FnTqHNq3sRvTyMPZW81BaGS77ND+2DqicxIPNUg7Z
LYnn9A6YNf760H6CiXb0Hai1ix0Df6b1g/M9fi0HUfOwM/uHd0IVH+HHm2X9moPx66uWQ8ZSbKym
yrH4WMcW6gLGFlatFhwhJ3sUrqRq0Y4IfiC4Vk8JQ78hvxRDLXgyC2S0Qbyrk7K9b6N3ioRj75MN
W4/M8jgybspR/l/Kzmw5ciW7sr8i63eUAQ44BjOpHxjzzAjOfIExmUnHPM9fr4W4pS6pHqSWWRXt
xpCRTBJwP37O3muHm4n0Xgw22pW7FOpeRU52fZ2qPgTNwb2PjaaAlokQY/q0Q0A95RB9aIV9yFOB
cSCo1irLDyVmna0cMK8lE31TV5pPFqvBcrC1m+sRAZZV7jm151i/ZbzJNX9cCCv/SqJBLnFQRKyw
tr7w02JYZKG6qABiVVYomHX91jbwRg7x+ASL5j2lh2sFARvEkJ4NMzEXjm1Gi9aFb64S5+zonEyL
FhKdzJFn5HEuUWyMtAh96JUGhNylHh+aEdXCiNu8NoAmhnA07NHn73fVQ2thmSrHEZZcUtIwpTYp
uoPPUZv8hXYZCYYe+ugc6qltDnNihcu5+dimWMyddmWBntlEdEwfkCJxZZlTv7RrZt1hoktu9llc
bPcf8ETpoNgw0voEMl46d6Bt+NsDyzHDMyfFDZymj6ED1gggBQkfHPgKN9rabUumCjdzHZrfQaco
x3L0MbSnN51orhODzNypnw1OfA94Q2hdDDPegWuoYXZV4bpa0e9mojbg4hwKtS6Y87TgWZdOgYlN
ANRsXC9bD/bEqNNKRxq+uXZrSHpToUa0BDiUD/A3nDZh+ZXgMGCylDbpCAOccq8x96OjOvIr+4UG
dH03DlWwJrCynIMdqgc5Zc7KP3JGM1ahU8PqnKK3vm2MlyzhFDe63ieOuBnIABfZwE69ZmL02E25
XDNqgKAM6W091FItItA01RDULIdY8oc4LleiMcadZ8d/ClTpqzilG++Lkr6M6S3RgjL5IBP9oTBN
tbUmgJsiY/zEMMvMZmuwMNplYcHZtBRDtGrbWG5L2qRVUL2DRmgcANPODc7lTTrqeQzAolWSRD+t
FdoyjgsUKjrAU4PR0xhRpk0alxFRkZqPcbJzt+TZa9tolOOm7luQK6EUC1lAHhMuyEPdIksyJVSv
sIcXJ2mnXRXR67aGfQqadVVXAaU5BhJKzHJYwMdbTjHVbxQCtNBV9p3DOVriVBzYYjWDJX72tcfk
KomB4ccUwrCxG+0H3V3BWv1N98lYjmo8ot5B9ev0V6C3VGmTRn5aRE1ZuC6ewUwdW6H0RUwOxBJ4
yVK0mDNT3mk2UIrLLsh3OZ9SKcjzTo+C3O6hWoBG9ZABZYjrFdqEifC6okaggU2jRAQn3AXq3aOw
Ow+3t/8rIUhN67GtN/pEm4LWr0dMcSDlmnIc0bfDcg4G2WN8SmChX5arSL3LiDqQzIN3QQ9o43Xx
K8v2OUWR1BTTLXQa+njYdQKqpdKzZxtqRNTMeFFJB9eqD2/1slQvymjxqhhcC2SX5yift5MFtNWH
1PJQJMBjvNj2YDrhAlEWmpDK0+k71Yx4z6h46l3d9Q06Ze8nhsNMKVO9lfaExQVwpGc+13BuNg3C
NzSgTKdI4+ETBpvBaykfN3FDiedpxfSAOBDqdAZgo8fuOqF4QoR/VC4pV+M0wqiy4qs01bVt2QA1
8qjzsFmj/0kfCGjQV4UYKry5OQVl9Gy1+it9RbhFvXVTkXuBersLkhQZvaRMBEmBAh9jgzXjmnM+
D3oEJn9Vf7awhzCW2/PyWm7CVm7TgJuakZM2oJqv/XHcGYO+cOQbFrJVb3kkomopluEZjJgGCKt8
xboX1+WiAyDYFhaljCrnmN8R6HvlBUdz0CCP+AyUHKJEx8Q/+CZFonBvc+Yf0aKIw/GaYL9MTwkl
OPbMYNWWDvcTQMRFWfDZQUWhMHgvLRIsr9RPAoncQ5rATexcpEIK8N2pZ+K8xfRydolW5EfFnjBm
hrYaTKDt+UQmcFBSwOSws/wgCk4Bt5E5+t8B8MAtg9j6mEi4DfzZjmUEHVaTU+0osWdEtMaXUB4g
aaDEqQBV1MT45N4wS4HQT9A7H49N1FHeRz0BZQPOJ5JvuGaHAis2+KvYhwCHBHmnxeR8mQH6wkhe
a8A7fiaeTeOjKpEidqaXbFuve+xi8PleW4rtQBQN+PzsFnQZgG9yxCDS/R4xVexTEjLbcTC2YQ7t
jn7tTF52vUNYdh9+2TBLdbV46ZHQ9OCiD10ljdoD3Kv2IWklSdkTK1+S8aHp+pEwFLSnxHlz5YZb
UEWzDwgB2VCQSZ0P0c0LRYFIl4TpoETl5YU7bODHIPEQ9Cv0H7pArB/HOzrusKbEvP9lJ0NHbsws
JQj8cRl5KHpZ1IEUiQb/ujEcpJOVG/q/NDAGKISh9YTZ3l276Yhfo/ZY2xwOuYIE4kWu6c9xQ0Hd
Vs1Oibh9jGlegk4OgrXyOI0iw5Btf5KjQ90OnHoWgsKEGrod1fUC8peOuIsVuO7++JMB3SHpjyOp
lZXFvZ6IQD9ABX8wXM6xRnuTrUbeJEANrZ/iXcYgEf+id0CuxY/AwRtATKznYLIJaWmqOiLTuSM3
nmByhCMm9JUh1eWqq8ffU1tUsErD1WRS2FnY5Zfp4H/5Kfl/mp6hktC+yjqaV9IbB6GHqs+dw8yb
cUqgwDpQSxuUdZeAi4hZT1BehKvE7FHGa3DiCLr67vVvUMrVBg3I1ejQu0nzppsxzooKKbPwNrJg
+SlJIOIIjX5ADKumn9LNiKiSPF+IC0bhtOtJ4XqpYp+zx9jaB4MJPMF39txaiuoWE12kXmDSQZhh
DMuI1POAvYQEJMBL4FQBt0ijTbYCOtGe1JzBTtormiK2FTodbDCZpOBMEXhXqPAWY8TRncwjoCPD
QWC6Xnh8N5BUOF25XXEwk/5nIOthVQ2IKRD3OhQ/8+AS0D8CjvfUAqScxxn5a+UeEdVWTgyOg3FV
jO6fxEn9dRDhXfGZ7O1Eyy9V6n6+1qqLS37Tnu95WY7UJwyicH811XfqEffo//HJvwN8vhiqiAaX
4fmrYFiUQ8ZKbb23VfXSVyY9Pb9/9HtnyYaDhQIvT04qycrI9W6ZlcYWkuS4UMZ33HIKjhpiGU2l
eUuUgy/S67Z9lvyuOAGytUdzPZKvSrPZo1CoV6PenoVGP2aKLUgwnracpFgbsccAJmV6OsPt4eTo
u1yPza1jiHXdaO912sQrAhv6m9ex04MfrA4tR3D6hl/QO4iuRSc6dE68McicRrFe0Ufy5VUVBXMH
L/xKteQR1fm0NoOE3HGMo9ueiuyI/QrODhVaCnHBYoJBDc9EiU4JqCmy4Z8CC0gHSGD0X3AjWony
Bnlrz/bRO4QWMTAAvcyRcjkoDE9APZUNCFwrW3BHwMBjg+A7RmrW5Q0/xhuYX8DdfgddRkePeA+y
kaxZ2uh3zOPBGvOLPlaNfYkhYOxlH55jphMcVyWf+UtAQX1INX8XDeCyRLGPjeFtVukUiLMTNgrR
flFHYeBSFkd9Kz+EXn+iwHm0yOrh3qiXrdAPWqi/Fra5bTOqQDsnqLuBR9vMvc4wI+CM1CLqIHxS
IcN2970oScUurZH1oPKZ6nIJBrMtp+2dS6DpoFEzOrBwwjdTMc9phmifDcOrPkQnJ3fPfRUQsVO8
Aul4LDU2EJzjYM8YtSLqGaghOfshp4sfSKeMufWGG8w9gF7uVVn9ZXRS4KwMNJldTruJlhEKMCK1
YBnXRnJMIy1aagR/YUPghLR3CNNiiZs/rSJawELpm0fEn6CawBfOEqjRTs0MtRpAZtKZIKHNfHfH
6CxS88dFYiUJJsMAwK4Ynq1SPQmXezYOrlUCSQJ51rsDIHFB/kGxzEnZ1rvQvZRkeiXQ6Yfp0SYe
CoQXYXDDmH9mLFhHmVo/HPrlOkFkRrsf3LdnV/uyaL90Cz1s3HDVcsOx17NG8nP+ZTgw421BeSp/
t476CoaJHdBub94s8gkUE2QX0eFcO8CwQGhmMQHaOfhPdWWXG+5NzrhOA8ALt5vMnGtrTrgEULAw
ljWfSVN8CYoWsWHcrsh90snlE1gJ8c4u8pyhYNHnP9XgvLtacelY3U+eynbVGD7ncfjdz9jzuCv+
TKLGw6lGMOId3I1YJxJiSsNnwMJU3ghjutK9yrhwH+KBbmtmmM0q4/oGXcJNGQixLoIwe2CO+GWT
doys9WXUWvrsDtLcsrYW4z7wTObgHVgUs6Y7aCVg2RyFj7PUnaXl0nibzGgbeS90VQmOyGipJH4J
w6jieCmLYqGpceNrxcfYpgdewbDgk/IdOS0dsBA8DH0hAnNyRfUyNtjKyuhWaFELOGMS2E+Kh6Dn
UePz6YMJ9GQgqxNRv7Ep8ugZ4IdaWO1RK02SF5mOLyL/YkpOZXgwGN0Vj5mrf+RJ+6tt6IiZBaaX
ej4M6wZU/KZGxIwmOB0sfXFvcyF52XbU6dADaEl6HgDjXE2rMDeuXV39TpKCIK2ETCoSIAHBmP3v
ONk7AfjMZCoA2yTtWjnRhJ8yfbRFmp9dQhdi5kvLOrTRptfxW2HYLzW/ViR6zHD7uIejbL7QGEwW
k8ep3cm7bRSFC1ln5gYwAexD/DGt9hwDWegG72i2TvPsRciFtmCQWRYah34NbU7OeOh6NK+70mgn
OYutzk0d2jF2vNYsJM0OoQNkFBIY2Ts5Z7hVarQfRI1+SxxCpd09+Y6ck02Nt3SgneRM4HTTAfWD
rGlcBHbC5SW4r1Hd3LDtbAsO1g+9W5EdQ2kYElJADoxBoNY4AtQdnn2QXsADkcAUufwcJ4vmbl3v
sK9UKwMse1vo75ZIiJZUTKvzFnl82VanJDDp+XJ/VkyuuI4JbonZAVKBNrA1xOxngMzO7IprA4K5
Jmetg0u0AlCgZUznfWmYo7mKKutdb5nDJ6jH0fTQHhnUFy1spj95vcUaBB48pIdQ6uDCuOnpFmqs
4nZ+1ltx6XUybUBFRljZ4Owg24V2p/LTgKJiIcNGX3DZIuZ+QHhh78j9hmasLz037ZbKEKw79W8P
U8qRfq5DA7Z8c6leHv73I9/Nn/z8lf6p/3UeFH/nxViFdNvuQ8d/PDrNaJ06/2n+23c95yn/++e3
/JfPrf/v/WXIHDNg5b88wEJFk+Pa/qnG25+6Tf76Hv7+zv/fF//lz/1T/seRL4yP/2bkm6ccY/9p
4suf+GviK42/WQxthWMLC1YJwu//mPha+t88LLaCUbBzf4m57n8wXgxeEjMZZh7ISmnzcX8f+WrG
39gJdIbHOlNh09VN538DfTFNMQNLaI8wG9z9/rf/4xqGK0BRko5qYH1wTQGF5j8DVshvM9zW4mCc
2BiWR4pOwpzr4rNTDtuoq7kXnbXrIllJGcHyAt813kk/z8+NmUeEB0B2vr8gM31kp/DFkROIe3O6
6qVt7OKzAOZLqoH20EGO2U9O777QKl2LMNU+bJJr1hUBV1uYkP4HvrsEi9+HVJrYFkyhVvenYzXu
TLubngzmTklLgCPfcbyx+j58qXXtM1KZ/62NZFenMngL4SWvu4pZZ9JihHem2H/JE8SQ/Qilrjas
lcBNlOEyXk1pG9/0dhiOnEQ+KrtZGfGYfWZMo5dU+926pqpc5Q2wAM8bNQ47Vc0AaaReM8x+H5nU
fhJF3Wum+U+x0US/ZUnvwgPzmfBP32NUggtaY4+CKuHsuwwvPKaVgKDTKcU3gq68BcdpekZ8MrPh
oKeR+R0Zs57dVM2TGih7qr5R28hK/SejYzhgubH4LugRIRkq3jQ6DGu3NLp9gQ/zsTPpcGNn9Fvb
+eVWTL3K/k8mCagBRBG8gDiemcsQIR1iZU5wHEjsgLP86mbT2/29ym9XsOX7L+kSThHWev8YR2j7
NGWitjKH8MpR6mywfz3oxqj2ZhkPu64n8c5yOdqkfSY3beSPr1NmkLkCr2WvuemrS+v64FU2TfPM
F1c9ztrVRCbKhWPysNaK0DtlA02m0E1SVEGculnJxr1ddRPKXx7eX0DhYm0mXXinxoqGddYTHFgC
t15lskD/zMgAcZsmn2rCHhYDdehrbtYOvQu3epc9qeaMvWxd9m8Ynuh1lE59swtpr7IEx2BXaERD
p1O8DzUrPdYljnQh2/qxAX22LPhRvfC7RWMVWeIzqZ1rX+Tuj6+9cYsTLmx35jo2bOe7HZ2ffrTV
e4c8DLnWaN84X08r/u6cwwg52DZ9qjYSByhq0X6C3r4j7deGGd67a6ssvYujjbCpva56spCCLWAx
JCihFW1ndyy/Oib5EKjtP72WLCONkD6aLMeEKMyApr/aC9l3386gfve1G38gc0UmSHDFi6iyGRGX
jxyp0Q/meH7O4OOQYxHOV9tczvnQtOtQjs219Ex0lvUkXhPmlA+ljM1fXjXtammS1Oo5WyfnGPNg
x81j4ivvsxw1WvS6G77QRScjdjDVI6rVYlP2tThMEzBJxNXRtqKeODdorFejkQZnfYBPEZHEkNey
/G7ScA+E138LKideixwwtwzmK24GrHRlyTt0a51qvfqYNSQrQKHzPw0/CsQ3l7MR2cJgbcpzGwtz
lfUyvxG3IRd0/q1XuygxbCXS/MpN8wzBlwTfrHmv0eUHKPQjhF+2vMmSw70vvV9JVDpvvbKdBXqM
5Co0prZG7usH8uSKQww5fwPywnz0LTdYmqjXECw0P40ygz8prdgpchhNTZm7i0bT+yIkUIdqW+rP
ZGZyl8iqO9tQZremW5LeaoFZsOrMe7QtIOaVLIHQUDdrjtd/9Q695kiW44lUdQvqqWchzDHKT88w
AIE79rdMMSqjPrOviA/znfKDnBlKEby4hfGpg088YpWju4sp/sEfA3UltNg9EciQcAuI8XOqSOQM
4NFdVdQ5+AFgcfzTCwbS8L/+RKTH019/QhT5R8P4dZ9HfOddUf0KDS36MKjXKbFil2DZJv6wmVbm
bqjepBmwAuiU+W3rxB9a1TtI1vzxxHileDaLaXd/Hit9sfFzHK73TxvGgcPIV0an7Uw5Zz0xS3OX
Qg7j2gBK8gSN2Ttayvy4vyjmdxT0LZHKe+f7G0rXAf7XcKFoRfMzOoH33uAeRC3uykvVEAU4Og3/
5/mhAnllWF25uT80h+rYqLh9kv7Q7gbpvXo6II6UPexNAg7hRjG1deFzFg1itsCiFfklVGH8wllh
WVtuhnx1QLp5/xMEaCJR9TNSq+cP6E2PKaMOiaYaBIf14u3+dNsXPv10C2f0/K4UldED6SbpqaWa
fstf738bphhsKhkXapKl9JIVfqW2bN+gSWs35NKEa5UK6sj8fJoUjzE6nGeHbI/OrxhajbV3AmqK
vFrP0kdp0qq2LE2/VQ6aH+HrxcsQtIrk6IjTkoo/lH7RWa5+6ynuOEDC8pH5jtwF4GjW0ZAXL43b
fLakbn6Uary9B+PQvLa5Xd+SmGgrq2pfcZhZZ3A313yUB6mH1T7WBibJ1sy87z1jAX+c4XE7KEa7
2rB0VWJcSBDWNiFrA292e1gHVb0uU5HdRo/Of2zm4QcHl1cMCozhw2F6bvRHU9OjP0XHgsW5Jn7J
3Lxf6dqYwA7CIpFjyt5QDGlXVzCOkZ2fftWptZ0gQZMDUuwEPJkvTdL2a0tURriw9B3MbWJ/Cls+
Rwo1Sex38pWBgPEQFdJ5l0iKEH7p6qs05Xtj18U37oRzUI+Em2euPMB+XCKSH0iP6FC5zNu8Mgk3
lAwo4B979aeLG7k2dO07mIN9zX7AnjdpZLyxBdROhWAgbYbdWA3aLnWt5lDWZrZVMEdOvYfDp7QG
6wInnKNjn6W3fBTodiLlQIC3iJLtGuMtue8c/Ho/64R90CrcbzQs+5xJCy3xbkZg0Ix8CJoVpIki
fJjYUAW4yAVy/PgmbbHV8tD9U2Io1sqm/gNr40AKhPNbMLiA6VP/HpL+kgk+d4yHa5YnBBin+tPk
pd4v39ZeWs9pftlaR4xL6n91Ufg10v/46qTxnapUfZHj8GPE9fCZedyZ5SDCzyyaZwRFPx0KEKqL
HpL4MhzK5ui5crz4jJ/hNEzDr9LTd9KuqjcWoojzIhWb3dI7yczsgsIQenFcBk+i5Hyte03+Flv0
sWAY+1/ESZ1NEmfVg8dAzFBuHOLJM2GPsLMWtXhy0lZ+EjAOPsRqs1eLvDekHkV0s0ZS/pTdkPdi
R8G2mZV+PlVQ7NT1fkxifxsPmc8gIXLXaeHJi06gAUHEKAiwWBpIfGvFRAuV/Ax0MulE/xmqa6r6
8HcbIysCv1DdWHGLBaFDpH/1sl3xm+je/CnrufKje1h296a7aKy4FG+VRrVdWeXu/q4qbuNDrcMS
uj9skTOu9Jay7P6Q64NpWzmU5/vDwsdoTsncZa0GzCoG8Vq5u1oruqcelsSaCwi1kt1V7wPsIEeO
4lFlcryZIjrfnw5sfCdgmpGwU5e8kw7MCDqJx73eJucGnsKJbna3jMZE/4iF2ilW+d8ELLzDOotf
dbvTVn0oAYb/v7dS7JQrcnz0XVDk634agt+NRv+jq0ONRcout7nGRl/KNsERIFEezG9x0WLqozl9
gC9npVP6dHRKgIsDLhTyXR3icEluub9VDWCTENAFWAz4ZSmaZZsurePnPikObAQrZjjeaxR6wOI7
TELUld6rQQgGA4w51YgIgIWP4+hTD07s38nHlI7jVnOpWe5Pw35jh/fGV6WqeO8jA1n99fxE4dzy
9xh+6RzoxWp/fQzh4l/mYDhXBknipNU033FV0JdVyHFMcDQXhKDiQqxJw4ZirsdCs2/KFuY2Ksdq
iREsf+XTqB0FIS2V2xevgLsK+i0woASQ/NeBg9dCZEW980z1u9ad9BRSK6zQyw1rr6yr57Cjlzpj
dZHvJfUziDV1tb14bfrGuPdJkcRaEJaPIxC/s14RVjc/gqaTY6ayj63vZEevE9ChoFExM2vPVd+2
5xpM2Dli+gt7B2/A/LxX1AsXf+JjkYTd2upL0qb41d/uX2jRsUlp2WNkwd4Pq37ixyeiDY28ZJkN
Vfzkdlr0NHM9DLv0H++PDGkRplbS3vWUYHKWdHTiU6J59CJM6PwE3huU6mQRl6Z28NkH3wbkcno9
ha950D9BFRq3UwFjjAGZ+yFKXGxGYQxnv0rhAmr5r5QJ5EcEh2+JFdOnJDW6bUtHEi95vNT7JPpI
ldZsg4aDZdBM0Ycjmvck1JprmDIfGJ25zz6/Lepb1gFiaDZEN26tstVu2pwn2Wm+zQX8OiVN8U3Y
IaibINYfq6bNsZO3YpP7UMRk1lpbX+8O9+8HnIVc9UnibGur6j6Qfd6f7lqr3kJdSKCpRO4Hlrwt
cPPspawxpNeVwj5nVKho5xOaoYftrhKExoBvH4kBdiZSCQwSKGWRb0ibFfwLR7nvYgd9lJx7hvqc
7xdZHeFMtnnOhyD/BFpyScPQe/ICxz9UeHRQT3pA1JQPNcJyFdyBoWPNscr+5Fo042q36pjQFvaF
bz87VLI9A3W2L0gAzWPeJKfQ4hhSNIl9GErDO5BBxNafdfmTHbE84jutmLbPXDXb+1VkqXz3NBrB
4GOsp9ZDgmx7QXVJymDa9PgghaX1DF7a9kNaZJOW1ruNN3Y38hoxGOgSEz2xznZjbP1a4OpW7U2B
+//B2HIDElEhsTOJifJ7+xwyR/CssOSC5xGC3G7X2LD+vEhwvrM4qxMpAuep1HY5jf8nI/xiSQ1O
hoS4ryYlPzrRIYdVvcbbYeSnkrB6G0TNqY1IvDebwr10ZvPEdLwgtIh7+r7IisH4HIyifxRU+oWY
x/50h368Oa+i1OKvTpuQDzs1EcdcYut6UjvT1I3vgSMHBjlIUZ3Xkd8eJIeo6V8CDQRPpoziNGXd
0QEAFogx2lt+H/CoJX4wibv9VEiDpT9PCMWyxvd6DFduiTU6dMWXNWif9/9o2MzdLDUvaLOQzaLI
lL0//tKE7BZlqfpzhp9x7WTOrzxgC7Io6veO6oeDwgy2wfMQPeYZzJwSqtOo61gc3WS66Dpc0s62
ycsgaWTI3L1OX/6gh8VXlJkeKQVe8pjBZ/2r7zQqhTiTv+g0zzZ0qjBcxDrbvhLFLseaRSiYCyxI
q9d23I9vhouUvyAJ6nh/2EfDQ5aHsLQc5V8KP/+8P92WcoIIqxBF2c2rlVgecyY7u/mqVfvEHvt4
mwt76cjec0FP4lmlGrfJ4MVwr1vdcWBmdkwo04/3h//4Ut5fTYdfJIMy/3Sq3zZMKAKdbP0aj7ZD
bId/MuxWv7rzUwqb/N6PUCSGrozOpZlynQjOaUXtnALvs8gr63h/YPZ1t2ayiILPy+yrvrKlMK/3
/1ZjXAI3odgrRhFcRVYF19iIkoVdlWyylR2da4KmzmYnnU0hE9LctfoqDK1+6uLMPHo6v1DCm9Rn
MfMLCbRJNxGoiQcsK/JR9kHMeukv2aflo5ifynsyLuoEsl+c5hPkNCTzGEUyfq3DdPzrOfbspYlw
C1VRzPCKi/9QoIqs2sYB19k7x8wsnStQo4Rbt2qBNHKuWIxCqEM1+m++JWuSgYN6WyaRXDpua766
DhwEx3cSkqld7NomsinhizUW6ORVc8OngJThlKrpRid0bZhafUsrYnDNyUPiPj/0Qq1g/zWCZedN
2RI5ev8ebhyGvxCiiHzvvE+vH8MTpJRPvfrIQsyOICgNv57pyEpcBMMh4bnBS04+6gM0kDmxRlvq
M0rI01GaTL2BptvS3hNklA9OLezfbU+2mYeOjuiic2zl+QUleXZh1pruoqn/Kirt5Bb1YVCjWHMi
cXDQ5v2x9ocBKVC7JSoPRuPQGjtn0mB8DOWLpqlj5roo40bTPpFWws0XRLh1oyKGZECqRCfVETvt
qcJVvL0/+scXC4HASsHgpxoF5geYji+VmR1ciGdg/9guhay8SzPV/dnzSK4zhXdhwvbMscc+IVj3
NmAg0NZzpb30xaTvOSgAJpEE5OX4Yh+QzFNtzV/QcRYHrEnjQ9gg6Opo/N/sCeM1acb+Zp4z3eIS
AmrKwI6JxHQImXUSQ1S6/aqPEDUENLoQw1IoMGmzniO/Yq4Weoz3IRrev81i/u5klv59V9IDj/xL
g/SgyCntD71Rb4MFg62UQHlkrlzIgzyvKN1QTLAFJIN2NUDBnv0a4Cm3kPhlAH4sHM56gfaTSMva
I5AipNPvrD08EbxJEUTI0YeP2DbpZU7tfU5w3i48WFAQ4Wo2RyQ4a5Il4gsEcUJm0/oEmS5eW37g
LHM9IuCvG42ljjmQwB0WtVThZ89sQfDJ/GWSCPQD8m/2Ejv0OqEBsS4rb3rL2fEepmGoT2YHfdjl
vltjWZxOcYihyuWgubg/vH8hnZWTAsFoW2N+M1oz0obacHpzCbhNE7vZKgM1BBpcvu2hGXe1njYv
nemiO4Z2viWft37RoKitXNyOdQJASAssNhElG+eItouUB+oDtDjOUZR18Gm7RA+XkZYxljc/mDn4
5/uXqXDINajEr5oCepmWInsZhjkD1Ok4mfJTO5SD5i8wYb7W3SS+m4GmJ8rNHxPc9ZiW8VMgKvNB
klRqDpZzHoYpfW3T+EATpbzeHyFwJG2sU/DDbOiWeXsx3e5U5Tm9wNz6g6Pb5x5u5KbuUv08Olq9
a2iB2iVq0skPsK4ZyrNJ+YAlG+jdBI20GxeFMGAqzGl9ebDu55tTum2e8lXFZHDWyLhGVEZ4CPSv
Lve0E5a+5k18h54ev5WT6Z/bxP9RwEsPufB+Slkaez22jPRB4hjeo1sb/LyBD2bljw5p7aFhHvwh
fa0QIXJ519YhbDdB6YKr6AyOGJkxHmcClw1982zPtt2atXANqe2nsvvxV5RBPintHrKc9+0NAmtZ
OHWvYlDmA5IK5Cjzw84SrxHTjpWVc7fsTKBVb1kM4QGQ0Ql7XP1Q8Js8YVywTiHs29wX/EM7C/6P
LYAK3l/wfPKlSEFd3Z8SwOkgb6KM0DMAWlNe1VwbDtrEcdKuBXlgmzEiVFRvdZsUZVsHlFHUr4Rv
VC+Z6hj4EjajGlW9eDZ26l7q2sIu0Evye4+3lp9gkZ+/oNWrkYsS0HR/wQ+BW+UDitSiKdEi9kju
tGwEW9i39gL0uLHMVRsegykOjzY2hE2UYpxw/Dp6m8L+RxYY2O/UsCrNjzpa6CM+3r9/UfNzRfZo
jMSvRjnthPnk7eZzlM1HasfknNX9uJqSELDmlPzgzKP15EXGvjGMbMe43dpqzPQvSpPTskYS82rG
aN4Tg7rfGTsD0XJFpoHBeYr1Pm6P+CTDB0CPYt2k8UtUG9oGP499xG2sLyfFqEnvtZ+qqYwDFjor
pTPhYyFdgEfBXeIW/rpFunAQDqTtSke2mNFauD+V9Ph56GgtxtzA1QH9OEQYxtQLTAiTMF1RXWDO
WLqOTV4SRvqdIFXu5f5wcJ9xP4k9k7zwqTTa917o4RfjtWIh9NFF3FpEjz0MSjfSD/40PFVD7m+q
luiU+xfcpWmLgSR+SyYs9FZPY60XEYpQT7m3bmZ4GqP+PhU2rijDQQGMDsZYQYx9VgWi39z/EvVf
2FoSukkxehLRZxmge3RjaT1Ng7xwFN6aZuF9QU6BzAEtV4PstXE88o89ZA3oFPFPcXKczvcvdmC4
x6lCpddrTAozfzyUI3MvJ2jtR3RkSBE7BPepcPsDltjp2Q/J0nV8UEo9i9lh/HfqzmTJbSTd0q9S
VutGGhzumBa14RCcYmLMig0sBgnzPON17qoX/RT1Yv2Bqq6UQrrSzWu96M40o5ERFBHE4HD//3O+
g2NyFZSXRVQQsqbr5rYbF1TY3PvUjNpbjbzVUur5g1GhvaO9cRXh8WFC430ya0lodRqRBDQ12YMz
UDqXQFsWNHKzB8ukHm0ZLKuV0UTrVCJASXovomGgt9MBKdYyyWR/YdP2O6uAOQJp8st7HceFzb3o
eHrFaX9TWUONaVcSAGzgXjJtcHwDWke07UjBFuS4+9sOUfLaGtzsgvJOcYicqAWMhDyj9A8xFJGH
2qM1WrfFo9U9FibUiURE1UUqzfKixDd2UZ+dnp9+WkViY/VIBDNb+RcpyGsEgy16XpqjLM3jZe/E
fNO48oGuQGbFL4/00HaJBtQ99VTMPLLaVJRJm9myaHiUiWPEoxN76KxwQeo4zfSCeSBYKxezPtYn
1CDeRMqFlp23LoC/3G/OKIyEh1QPEFbGkK0yVR31MM9Q1atXVSHrEZPj3+WVh9ypP1RpFV75FtHL
nslDJeUGNJt1UH67agj6ITzW1q+6Bh5/5aiFPyPEz0gLQIpTEIxu1xbl6tTKH92BRIVad9Oz0YUj
mNWo2Qk3Oj1O3IHKGm2l7XTdoayKHpLM0N4mshALO871Ny68RYqW+otWjgzMo722Q0p1sqbBGXDc
9yaw+TsSOcSqzHtAzPaqsP3mirKsdeWhFaJ2YG+qNH0yg9r9BM3DwMZDo5PCdH5XBPp5l0yvhYOa
M0jx7ngT7RqR5Q+NTpq8W3c31kw99hHRW8EBlUrHH4w8P0j8xN+JYsoOdeVkB6rVrxiqki11Qqx0
pRnW+8ZwrhurTEkg+D8PgvzsmrI+Ek1cF823D3hBJ4a68bxsyG3AJueQd2Y6xFCReK4ztXEqO9xW
Q2XeUjIw9jkLLXKcNHUb4d/e6h0CTUeOL7UU1WdzRjzPUYWLwXHO6qKv3iTBaYuUefJD6Am8jqah
7wtDXsSt4R2TuG+R34CFSi03vHQDxB+JNgP4gvhlwFq0KIWOVp6S+W5MmjtGAPlsUAqYkXPleUfh
/AaV/nPbeMazY3ItRrEIL5zBno5jpX9hgke1ra/vrTwjbKIbn+0QC20a1M0nlKSAzNuheKJeiGk4
kskjY5u/DLQxevCatFpagdOuk9FLtoWfvqgu8t6FFWzaOq+fNaT+K4EF99IgIndPi3s4m1iE3CFp
pmdrYmpEMb2Urn9mTFiaR9Mrt5NrAC0a8/yZqnGTjPkLus45oxQUbMpQbqkAvGMbR1titkcQ0iK5
na2wF8TDEg1Yj7vENaEUI1EPg8Z5dCtNHMwcXLM+hfpG1wknPJUHY3fAcFYDSFmjG8D/nIbjNcsh
wnftEOeNnWsXMdhLwI00M+qMiaeosEnaZvcQUVtbGUMC7rcU1mbUjLVIEZyRaahuAD+LXa7bFRYw
o30yXNZ1QV0cBLW1ZZ0r81y3YvO8NNDNtaY93lshBrLR0J7GKRq2BSXLNe0kNMdT9ergybrWmcRd
y8l6Pv2Y2b5cWxznrWpi/xNfYx2VoY60JTRhsutYmeYPC2t3XA4dPZ+q6bwHFcBYnz+Vvku6C7Iq
Xp+2SQWE5iNyxisXBNzRU190Pd1CH3KWDhO/TRYOIe6VWm5cx91Os0QGWMtmoj+7pLFcX0wsvvZu
nHyhVMBwYejpp3TQ5wXxCxmx7ZWKDW3NMqQ5oOvuF1GonLVXmLvCYaLnyaXlNuM5JeASWjpqEmFS
hhooLe/CIixhB2XRVtMac8XJ7W8ql850XIT7cAycvUqsBCk2/EXDV9ptUL/1gae2VModKKYq+aRJ
TAUy7qNrVm6zP1lDipi56W4u8YSDN21wWmKFYBh+NzqMbBOhLasG7BFx5d4xC+RlMaYmqIXawnF5
mVUjdU8lE05wf0tyMEzsotr5nXc1TMY57jJvbSbFtPSqornyMUMuSxU+50XaQb9GGBsaxk3bFsU2
IU6DroBqzzySQ1aTnKorD5A0Y6URLWtrxBdlNTenh6iX9YJbMbnWNnlTYyeLy6bh5Ac4Wh5E2RaL
SHC6RZN8n3X0OGPLbe9BUg0GCZCs1B61AMUehfXwpoH2cqbtTMJ4L5Oo7Te156jz/jWMpnTfM3pp
IYWD2jmy6MsA7OUWO2ggTzgQ6Qa9yKNnC/Om9T11400YtuDUIIDlgN5Mw2yaFW2J9VKcB3785fRj
Z36/ob/RiLoVaF8nvE8bk4oRxh1aXNizPstmOEm5tpEv7nthYjHEGa5c79002qNfTtj2cVGvhn4G
PJqdgSm4xPk55Ai8k3Q81LYNgKaNxcNkmBELRP5Ua6ov8hQehJ4F6B752/DtVOvGD12k/4a5IFAH
2nKYqQtzfjg9Y3SCBA7almVB6hCAWRgrH6X8ZRDjXcdsTupGB2wD8vJmaLUvKZIXHIfRixNR2o8x
C4QDNzrsvdBxioFeEMYeAOaEEflFfYnLbaCe6+2KJBtWihNkRR3scjKMaB8ApColLLKE0LN10Q7x
rddd94SQ74UMuqWeGtcBtePH2D2zlAY5tiqmK8sp3kGxf+qZQ+7Tset3LHvwyDlz1Gl37neTvaFJ
SBRnDAXbzlt5a143BHWSd4T1zKdGVheQoZnoQ8eHdLZRcfUymVBLVFSftZ0PRpUOmpnB1S8Dlpml
7dx2YLGZjrksC11ytHvMY1UW5g81Kce45sPisg6Gp9hbNXFrL+PeDu5gNoulJafg3GmxtvmFnS1r
1pgPVQE1uh1l+FQNMekOpp/sFDTRM5YU3AJJ1taMxjonEjJaaB3SqJI5lHYNeITVLLQqCrpauPDJ
qqdiUj3R/nnJsm5bsEoivAZbMMlh+XUpcly32NfsS7Rp415rChvTXqIDW+hvWEk4Ox9/7DGcHxLk
aXaWF1BnmYZWED5cyBDVRSaHx9CpyfTZuhouv8EWd7oWO8dUKwnv8cV4hlMNMIaC9y6N7tqjh7Hx
ENILelc4V3vnqKiBHQuLDDvOj2d6JCXyWBkdez+IjqzAWEf0VoFhkeMx9fDMPNa4yMXVGe/Qz1Vr
XY0U+1eWGxH6O8j7WMr6UHdFRlK0LtY6212dXhJWLq9LSs8Nk1GzHpvVLEdgcGkmpO0BuBJp3I6q
1M8IPCGdItbOegCPxxYzrWPig/DjraFs54KwowVhvAlmljkdU4YVq5U2PnZROWwqOYcMFRYJco3e
k7lMElkJqWUFshXqhGZcTmp4L70u2dM6mqDAOBirTLM6WpKobVE2/CNfG5ZUyevjkBNr3ncM8L0x
QhV04OlkrO2PdjunfbpVTWJ8sSWQut/6OSjTAOg0f8ikEZnUJeuCbkY29MWVruLyWJiqXNNFsFan
l6f3tpGNUGsX2Wi2i7Qvj5p0LXRf0zJP+mgViCBb2LJBkN1gpNDaCr04LSTYufplVjjepRqnJTrF
5GiVLT3EzrqiuzRcEI12ERUpUpY0Zzys3oYisnYJhMhLuyKvzEZEH8A7Pjq5Bf0HWFFbDefWaZcE
jFU7XZUves2x7nJWvDAKw23jg2mluYJui6NXiJG7SxA91E47HoLe6LcUU2AvNLFGb44H8jiy82ao
Lvuw8s4RfW5LFX/uMqxJ3oCHwXbh3jDO5Ti1zrBBXzoyESAd1bjwsCAcgzQNr4KJ2Ca8jMevhDrv
Mzz6ZmPl0aGI4+a8xffeKcwirECg9EMBOGaDjh9UhrgPPovO764tx0XG6bHzZdTXMMnmQWh0lzWi
22M4B/HWGs7fUyR2Fb92lWEyTSDIm6kuagexVcxs5tyLJ92br1I7A7lSekcbLCQcyzzbqE43UCXu
3FRO53mineNGaRbJOPb7vsmMdW16b1askOVBwAeRdxEOhnWMI4eOs1GDeIlD+3j6WWl4YPadelOB
blnYVf3a6qWxP12rk2kaa6ZuanV6acyXbop9s5wspsWw0jKOT+eG113PCqXJO3c7ziNB2nERdKwr
b8x+SM98Mrr9sqCzepsgh9RyN39OPPXuAxR/cTDcNm7bvxHFcdn5UfrZ9GGRh7n3RcJt8SZo+QgA
Kf/AyMFd/OR44AoWpnGsCh2nti1waujliHgwTqkTIhZJybQzXC98z8Lo1sWy+cpgCFLTtJ5Fn+Gf
Hc38E/ezbjGYlXqMJ+g/necUD9LTcAE7iXMXaSmpObLpb8OBonnEOXQDU5+rLCR6Ji8AB01jb1wN
HaQdtAI9yfGz3iUNmgt4S87GKYHvuSmaACNHn6gFyCdYkpV7t65Hen0m+epuNxw8feq3VVRO58pW
YtOQGnmhRgyqlhlblyZi5DMk6xrciqHj5Heyo9Wjr1SZ2980TpJzE43tW3gB4Cr6PLt3MwjkWVgL
FMRIrQ2lx09axB0M/aH45NKFWxQlPKyuRxkIWPLV87OjXpXD+9DQ1dOd7EuHYcRqfNAa5OIw8Ujp
NocOJh+L/R5Ma/YKt6LUw9NJ+A1g1kxfm1nZfXHyZC/rQb13eXE9OxXe4lh7JEytfbHm1L+q0e1P
FlBV/oQAaYpGddgGEv1ALT2hlq3DSUVxxOFktU/waAI6ojNuKiqqqyZw6iOZYfW6GYfkGqpueAbs
Qbs0AH2cNchQLkzY2hutmqvQCmetxmByAKmf78DVGjSFUuRSbaIgxubJYWC728lD3EwimLbp0zq/
mCR6tFEzq8syyFqUv+1wFeEgI3uiVNdxIbEfatK/AVnd4YKvyts6gPrUGAJ3tUwgBQ1a+JCWxH7U
VjA+SpUPmLXt4FM7q6dslJ/PRTm96omXvsJVuCslEq2iTi5qlY+fe/qxRQCIgkqnRwfAitBejY9f
9zv0K+YJ6EURSnE+MKuHbzUwUlLfJPm1S5zms/TlRaDAd0SGfRdaZfjac13h8e+e8U5ioB9790lN
FL1yYTePyje0RWy73n1bADwShTbc9SMV91of01ujiwENd5F7NPQer5DX6tc1aaU4yGRz1ZKvc9YC
07/U8RxsauI2LvSyCLd55IXnZcJSidSy8FBz89nRqo/2AJ9NLD1JuhtD38TlXqEbSlFZV2XUA7hB
Q15pk2TGJcMrl+H4rHf0/BrFc7kGZ9Qf6ekbq3xEE+z2NWkvU5xgpEsnulLktJIJEC0pGGgPilXn
onRk92TMPqvS7PznkdPad8T0go/8kZjI7M3Spqu8tt13VRpknZv6F33CKI3pA+0ZFjEfOwWgEGf5
dfe7FmUnbxbDYfMv7AZflcudsZde+IVlxaEFLvZeNe4RSLvxmivvk432+qXSBqB8geg/VcY0m6Vq
n2oPmgmo4v1D6qJsbPoiusduBqyeiJJbE63HisEH4m8VArwYpujIbWdYqx4pAoRA7j5JvO8CLTh0
URMc2tD41zOzaajtEm27/PNnp2dW7aRYU//97nr+J9/85s+359oIjfTPd37YTE2R5mxS4vj1E//8
d6f3nV6CjPLQSXcRE/s4OECj8g8YLf71YP/7WRqlmbWsoA+WBTflQeaXSUv5CfftQdJbvkp0UZ/7
vTo7vUJfbJm0I9PskDjTOeFk7dWEJPcyGVnRuPYVYCLMChHndhuN9pUPaoTW+hBguAxqf3P6oROe
tyQyXI+ZnuybwHsPmMXi/Yq05LIcwPZR1AYnpKfcVvPimDix5Lacs0iviq0l/RnBpdlHlfhvAwpj
sDAmmhMWaEFW3Ot2Zp33BUaR00tEhNYlWUN3p5ouMe71OWe2d5k61SN5Gc59rGziUob+vepsCCxi
qg8NOY+7puzB7lRl9egUWEd0dNiNiNOd8Fv9qezslVAGEO5et7Z1z3VlZXG+rsdYR/ReAskhqMgA
wPglJXuJFnotUcgVBmYA0KzTGpA6uJYAelnB+E3r82lAjl0H9NWdaGOXQ3WwuCVdltcpSmLiEKia
1PP7c1hbRWPfo6KC+cDscStYDLFwbA5dHb37iBZUizyXiPkWHwDOE60nRcQpXWbBQHfWnhmUS5Gl
IYKr5BJPnnup5mHfGP1sm1cMNsw1IXn55RxjDKAuNIDm552g7VzEJsS8eKcRwYQsg1SRfE5Cw1tb
dWMEbKAq9jLRCYLsOoBZA6b7KLsMiWw/a81XoXWXce/f+klA0OroQuulBqYHKYZVBH5rIY4m9QPQ
Lq8Z85h1UfND6n3ixiefh16c/wj9KFvSaX9EfwUP0wINZzT5ExUnKmh9Vq7qgTBHyXQ17EYMTgWo
tNjCpDmBPxdJkeNXJjQiCOvzUdhPllebm2ZkyWE41JbonVSZ3Z93bm+vAdIVi2xIcItHhb/O2jTb
xlRp2jFID91UpgfhPBZxVOxNVLDkKZGfNoylWJSqkazFOwLTvHHaRibpjikl/NZsQvQndIsJcGMW
VfOZUq1UD2EtioEdybJ/LoYYUm/ZPYnegzl0b4P5+ZxMBBEHdf8cT3UDAcOoYOf0yEY0sIoB9V5s
+d16GvpbWdzqtXCv8JBMZ73pYKol6tfSlb/B16mID9hZfvucTT0V9FreJcUXwJ3PdkNGirQnC2pd
u0d7uo6nbFe0bf6oZNetUj0nFqscgSP54tYBSqpZNXK1Nv7UVJUDHRuahA7pwSkByGN2Tbke3R77
rpm/trF9JmHzpuaU3nCB1HtNzQ6NO33y5OOQxaseXahNc+RVWRjknTH3L4sARY/UaSKjAKpeDd9d
k9VZPyU9+aBek2360Gi3fYiGEQrmsmsm59kvyWMWhjatAIqnCy/T9RuLjO7CcncAtZqXnPTLRYGS
+FqxkD13MiYNrTfaO4otYj3o2l4vlHYvK11DKI19uq+RxxbWYmDSQ2UFj7Le1lcE4nW7EI/NPfCE
y9PvQoHfIKvK4oJsrey6bSgwltVdHukatmfWWKXdmUdZxeDQ3QZi50hwdpZWm1jqD7rChs4s6w0B
2/ScSI2ZcZzSYfGcT5PW7gJFM62IQ3U/Wm8+Kn7WYeZZxJHB38Tsw6BY84Wz/xAI4b05aP9rP2mY
4JXcAKCPlvMNtwmKB6ezxrd5cgLiI6c02FTXthteTRazE3eK74dKj1/9LH11a8d89gem+WZCAcxR
pNmkvUj3qGnS/elZb6J6d5zQpkQ//+bPhw/v+fDvvvknp4/489eiiv0Ngs+Lxi59Fs8z6ScscrCS
PPSqhTzz5+vTM9n6+f70jASs0WjWsQM1xIU1n0IKLce9If2DNZKXXcpk3HdzAEcsbX2lFW6FaZn0
sqYtK33ZdA3RPTowyu6mSiTwyJnwO5oF8R0JRanxViUTc2prIs3MH0MeCW6FRRI1b2QGNyR95DDE
qjnI1YQcQnzc/DTTRL4/Pfv4mxao5Y/v/+anX58ao3ZbGKI88+xu2E8UMPa+Y+9Kna9UtIpx1uqK
/elZS0rE12cffvbnS6a9a5Z/5baY9w3AsXE/jWW9aBPEE3rHvYKJ0UialgnNYy/nh6+vdVeviAKM
qr2WwOVZRCOhIcrvX+n0lfseWTrcvdO+Of0gEwbLK3k2jL63E5nfUA+U9d6JzGClR0HKJR3vVA9i
POhbXCt8+Glj0+hWe0BKDI5eY16cTo+iJrLt9CxnzgYqYtEyLh84Aqusi+VZjU7WVVwnthl93Uun
XSXmXdUcewp53JDyJRRpMCE5QOAhJdQzn/YToWYor+wTpRJKnSuavVPbTDmITSGLyQV5r/VrmG7H
gcSzpQ0Ra9HUdNuMjr6bhQxqCx2DVVCZHPLa6KHd0QMLI93d5/bGsQFr6YEOEpdwHZw6PJyeNQM4
3MwfCTZnqA38vt2bmlLJ4vT09MPGH71tmR9t6GQKlfc71k1MpW33CuQ2XAuttJlEtOQ25Gm6NUob
Tb5TbAflTi8ysj9NurgnmQ8FVt6H56MWJ2t98OpPnbTPTJRzb+R6zuyhaLgRs3BgsLa+7lhrEcT2
sZIUvqqcaGRT0hAEfGCZxCjiyEFb3APDClU0PkmQ1NOQpqti1PRzIilY+2sFE17TJGC8TL2LmDUF
qfPSf2sRGDSeejHFYC2pPC5izfIv2jQkvbenhx4mAyCu2MatlATUTuDDaqpeOWZafSodIihizYDS
jF3gSpBeuJzwG/h9OXxKCn/lnCITnc69wjq4qUIiZIDJrRH01Wtb6x/iCEfKoGBtj9VFgxB/2dtR
+VaZ5ILQ9nNTt2W+Y2BKQcyz1tMuXcn5jD2dtvT5ndVfRwX83N//HTbgvwYK+M+YA/9PogKw9/8C
FdC+v2Tfo+F5/1dQgHT+INzGIW1dp8hLfwSf/lc0vCH+AAbg2AgdhAFvaqYB/AsUYBh/AALQBTGu
UjmWNJx/gwKcP3gpZ568OWMHHNv8K5yAGQLwJyTA5pNsIWmEG4oyoxI22/kWEqBSDSKhBmzMKgGG
xDPQzDt+syuuv37Y35g/XufM0ut//P17DsHXTSgXJD7J2EpR+vl+E6bjUsOvUnfh5LjIwSdqtbao
CuqI9E+EQRht5DbLX28T3P7Hr2WwQd3BBIFS2QLB8O3X4kp0MRc4lJ0wo4SDvhMOlyWKkmww1zSA
fr21n3xDw3aEdFxbUsqcj+O3W1NTkSqXZilMsHzlBbQ/i0fG4ouoNH/zvX6+JeUYSE9cackPTAfW
dNxlSG9dTOXF1BxqjJY+0ayGan+zoZ/sQJIMEPph4bSokenff6XJCqa8oDa7UGV2m0n7ldjnpeHG
u7jSt9StLn69B+dz4LvTUJmcfa6ydV3qSjof9uAENbVsdWj3vXEUeJdsIuy6zKVZR+eXybsbfo25
YBQCFfKTk9L8YYOWLmkocBHZfE39wwkyhgkCrAiiJZ7PrWc/6mSthb89DX/8WhaKRkmhEb2LdMSH
vVjkgj+iSGyM9fetwGKWghQMrQpPFf765t71P/96P/5w2BS3MwYORg1lSvvjea8DVEEVWUMTJeDX
kUeMnwdKGEvSDFZCs35zkvwweChr/n46Sa86Z8nH8742mrrsR9sEhBTPVFbSlryvbJr/9DjNGJUP
ZwbboLUt+DpM1D+e8U5g5GFsuubC6n04V3MgKObKLtTQExY3ad8eMvqKLCT0zZSB+MHzoYs7pGKL
bCqvIKcdoeusbFgJYz0R1vf06x3+wwU57wJoL65JC8+y7A8XJOBRhF4+u8AnyE205qJMWwx6xtaQ
Yv3rTf3k2FoE/jLgC2FxI/kwjjZx5Ya5DT8+IKSqCOolY9ICDelNiJKoiLXNrzf3s4MrGGQEDxxk
58MVIoOa7rROA9MnJRD590oY3W/Onx93HteeJaQAq8QNzfiwiYLMPpa7VIU8Q1z5tnEehe1dlsBI
rvXffJvTpfb9CDNvS9moSqTuIBb6fkArIYGMU0NGm6GN4xm+ss+pTZNYCyWS/rgnFbkb7rtQZ2Fl
ZJ+tjM7er/enED+cybY5/2+YIIMUx//7vwAJeJgYBfhaGVQPU228+XjfdnBWxM5Mo88C4cHkV7fc
FFmzN8SsR3ly8+u/4cfxyCZ6iJs9QCCuWvnhFMoVWZr1wA6Pa+zSVmkcqgEkX61fxolEmzyhdTTa
h19v9Meh1gYcJJVuugYj/MejXIUmnnOhrAVm4nvb175g07rsyr5Y/Ho7P14fts1dUXCFWNI2Pt6y
VOCaHg4jE1bgO8ItsEcJWIyn1CAcDtfsrzf2s6PJtM2UTMFc6XJOfX80RdASzYqdjZ5yPhKTol4n
0fUw7Sn3U+L4XHvGptCjp06oJzeTF44jtr/+E372fdmjOoOC4xo/3MIsLW6HakhpApQJLT2gkgZV
Voe268JT1mMGEnj16y3+5HrlpDHoyuuICoT94TvbojQ0S3DT9EQPFcbNruxCvOhzc6jw6t8czp/t
YUdK7i3CtU2H+cH3e5jAN19BWiR0OT4b5QFKoIV1WN4aMKHJI1gqARwW7DvpMvdJYNz9+rv+5Kx1
FP+ZtrC4XD5OEEg2iEeGP87a4LWwgNNlFA7d3wyAP92IKWhKCcH94+P1KH1dCCo6BFUItSrLF59Z
SBZW/42tcNFz23AtwZX44bBpgkzFXgeW67nXo3Mw08+597vBbf6M74dXR8eb5FjsMFtK8eFgRWKq
Ml1jAke+1LlBGwsUcLBBQ6SZF3CcF0qQN1rNmcx29ZsT5cdBjU1DPhYWSVnCcT98vTxgntpkIcSg
0cCbBkB/em8bdxGU78XULtvhy6/PjB9nJGzPsk0JyA0ZpvthEHXwwtRNZDGIMrHqNRJkpLfpxGtN
YqcTjuvSohlll78Zun9yOTBksxAUOLL0+Z78/eWQgyWLPRo3i1EHfBP1D8ZoXZB6upzwwNrkIFRe
/sqSf0+q/AFA8m8GvB9PVTbPuCpdc57rfbwePLJIkOciuh6i+4Ys3tp/DWjf//VdyxhuCaFMbpAf
rwfKRz6KOc4iSps9yc4O4PQxejeGaAVTdZkQyWhMv7sIf3L+sL15scOeldbHeRU1IhuQGKrBIsOc
gcnHmvY2SPwq6i89XE9TaP/mgvzJZASiP0MbCx2pW8wHvj+WNeifuJ4ntQ2C6bLGTWY3yP/cQ+wl
66R3rxRDDQlI+5G566938Xwhfn+hgvFzuERtvi+QwA8XatkY0N2x2y7C1LwmNRHDNF3i33zBn27E
VVwclqR+8fFWbPm0+at5dYVDy1tAxHsJ4vry11/kxxOS1TaOOtdWBpe9/uF6SH134ObMDThUobVH
JYbPVPTkc3mtDP/yFGbeFqeIS7mEaJj5xvj2chNmPvUO8T+oWAjkGOy0jvwDnHJlfdQgNx39Joz8
3+y70/n28QgpVqbS4L7ONucv/s3GmsErRpQvtG2sJEbBbhgQHgrb2/l+2iybOVoBS1lC+418Yc2y
wxeNKOatSLBZBsgtyD8gaTjDgXYxlcTYaMRI33WaFt71ZSfefn0UfpyEsP+/+WM/7BkXQKMUPpRe
0wyP5qSQgJK+GhL0l3ntF0Llht8MET+7dmyL5aDJVI972sfpZO77ZuWUcAldzIlO46O7Q9kFDQTf
ZbgX5Kys4hRsl+UX1/jFH3/9fQ01X5vfHp65ZKaYFLiUeixuOB+m8Y0e2TIb9buxo4dCRGxi04jD
LGbq7S6NQ83/MuZm4GE2AULTftKZbrubbuxNdSCUNhVXQvi5gyuA4pW65t6YccN0ZNB+mVCvhO5Z
UkMO7ReitTX3fhSyrYpVECIcbGaHmsKzO/CfQwvDtXoLvIkHHyXGd1eMA6wCI7OAcSLmGaZFOtrd
9KCbiT7CkSqDGCaYnUA5fhCiwg6H3i4mzRo+kJmWT0ZQl6Rf2KANVb7BnFk1QLdl4DsWWWLC5QP9
IpkEcatZEhf4yJVKc3kWqjgyP5c2Mv2FHFyRAP4MilESqaEVpZp26KEnn6TZfAAPdYaDisS0qmta
/AJJH4iQUkVquLTM00bMkvew7CWhL3nr0tdF58mLIc6L9hOuxEK9NWEfIZ/QA7AFIDrQ4XD8K2Oc
ruKoneRrY2TInjX0nwLGE7S0/pq4s851lzJILUErPsBi+Nr1OH0JNgCmkMCkLus6fO8oOA3gT9vA
OAD6K/lFKcEAkVpFUwV55zCh80HNDY5t0XU2MFaAnnDkbu26AYbtj3h4aGqnQI897Be1YSy0SVPo
U0DwWdOVR52+IlWjgJB3buSeI+CfamHy0EtMaBS+ZIiWlP5IgMp3AcuvNh8NGv/kzdCgnorbEsWw
O11moBexF9mFsu1naYG/jldIHKMJKjUuC5T+JuvdEmWDMDFu6alEQKkMC82f05j444Apw8x5s/rS
q+5aoKog5ZvG5YQg/yk1k8vMBtWssCrHfnqoyEKShzxJzfyicSBJnnUxiVIYvC2sK7SaVL8jtCsV
JXmTELcy9lSeuw9lUXkTOJ929IjiLTXjqhOR7mxKMJ9I8OqoSTdm5Mn0vPRllB50HaTCNVGOVZng
bBny/mXkD6kvrMnvfDI0KAZtx5mLmADQjcuFrnm5+RlcrRuTWWhWzYRpfwQes8j8Fl0t02FChxs3
/0wZnkDGzmjr5FXHJcdbdCUKMi5pIFrDZ61NSZEeIIjSjzeVF60hQ9Gro5sbNZcjuiCJJannCOVZ
cECBjHOQ0KpmIB7PEWM+LafAV+ZKyrwKV40MpzURLNh8XR2qQrEoMJuixCt0s0o/aXmJfotMrYSs
FuKZU3grLUbylGw7rQZJ5u+Q8aEFdtIFnncIuSW2k1nzeWuVTcBi6aDXsreNFfx6H2hayj2pqxda
3eeMhinWgOKRPOQwPLZuWjnPSVdXsbPUnMZCL2COlQVSmtCIFeLCURxqRK9IXqrIckrUL7jht6MN
LeDMglJGBpfGEu2hqJzh1gsJUty1JnTSa+Vpxgi9vqt73SQ5Ja46QloTKzApQOIGYhEOGF5MjxXc
Y+cLU9uRrPLKwVkxu8xrIb5onVEODInU8MylrQ0xi3azGkJ1luXEHUFGJVw9uDNg4i21CAP4TdDW
TaItRKFc+W64WtvZyxShfX/sktDIH6kT5iD5/Aab351ICCjML3Ivsgxvy0TPST9bUdwYGEnjIOx2
kGa9/qbzJWpNgjRFiLjcygDW9yA3MdEOtWjPI9yJcsPlp3VX6RzYQfeZbnS5CGSZUe5HyNJ0m9ON
5v92DvP/Tz00Kb+5187g739humfw+D/+fvvP/8j/Rm/xn//zby/Z+9+uq3/+r+wtLD5/11abP+Jr
W83+Q7Hew1MwF10JSrZYpn1tq1n8xmAdyM8hRChqWv9uq4k/aDDotOI4xVxW9iYfhxSzCf7xd03/
Q6cSOffVSG7gX1J7cP5KZ40qzIeZAhsyiVxWhqDiiIN7Xkh+M5Fj8o/eC5F8ZiPAMysEGCasowkT
TTPcO8Bxm44z8BTogV/02oLXt7Cy4I68GX0xovlYxEI/StX76ziwNkbdsPgCPVNUWQGnMMvWRty9
qTy90JIgW1f/m7vz2JEc2bbsF/HCaNRTkk7XKnTEhEhJrTW//i3P23ioKnTfhx70pCeBKlRFpguS
ZnbOPmutbIrm1PCGiNTQUNpPNaNSDJitG2Tvbqw6cI0QwNW0wOzJuYMX6cJyj3Oj3JCoeiqdvYIG
Lhunr4JAkA9/pIes7ZcrMEGCkjNZfTv2UuZ5BPwWI105c0oSY2ZkvedlXsOTqt1sgubPbpznL3BE
xcDiwSE6Cuy4fc2jQvHgOsC6GCk0qs+sgvC9RLkAyr4UjnkjaNkzXr0sgESaH41OUX3ust/D0ATa
Y6i9LRnpAvzp2kvq19mqu0xM/tIjq/dbw9nPOJS2UQtERm8JejXNK3SCQzjVWJXAnoZrdTUhZ2FS
2FYT4jdpZt+MptRolzDFZbe8vTUkdcbgKgGoLrqGJR7qrNnnGWFsUDJuomisztNy6AXTZX+53m//
3kP+tVH6727rX/eWLDiSPofFBUgan67R368YwmVlbVqfZpG9YWcq3b4Ycz+BQLgpci1gahGGcbT8
Zis4+/FiemlrGZ4dLnxKWa0wjc6GzV6Ut1ohhQnjhXGjif/2+FBbrKKeQ4Z7M9odQKJYueW6feob
TQ0IKMSAgvrXfIXcNHfJHtyohBhINYO2Vb+ZWreZNuPy06mL98yqT2xQlSAKOT3O84A9R8U0xPdU
wv9AdNCHbjmW8D44fSTlbPtsUkC9MDig6zCE8tbZprDbsap9VLrD6OnsWxPEw2YYaTKype+7viUo
kR8KhifdPOECLVhmndSCmprv1IYYfDgRplBRwuqnpUx0Hw7xCScR4bPIouI7Y5jQplp6jzmucA5/
FWN9ZUOILK/ExsDXt28QJ28VlUuQ0WxA1NxMoTH/GIr6WDL1Hot+b7bNF9Ekd8m4bPqO9lb8ENxo
PcKc3D7bIUE3aUeKF2vRt3qqmAdMtC8tW37XUTpvUVWZq9QO8UAMc2g6SBE6nuZCUjSKhye+kpp9
/sJoBtxurf5JVMc5AgdON05lfAt1FCLsthqm3nHQxegQfYg7v/Upn0Esq18jVXxgAMpXS6rXAwbC
6IAKjbzWuAWz6cJrRTDDWBBG6fGHENwGEwn/TZ3Eua8l6odqcmsnGZsLAW3lz3UyNGiIKPF5KRPi
Hm5A5ZEdetI7Ott21+yVbjnaRdnuIqVzmAkt3lPVLHYaw57u3Pa/pN5HCKYf9zWIEGof6m4ohnFr
CgGgsqY6HzOukRkIPdVueBp7BRpB/hgMI/KcKmP70IZ9OTKtg4YujRuH8eiWcnY2diQ/zKk8/A83
3d/bMhS1JDUtS6NCbzisGvY/znPaaI95ZH/ORcnETY8iSrHeNdMCW6b52lIxDpkrzzwoBpdBwN9/
bp7/Jyv9/3+Zmkcv9/+cqXkZGC/6h37j8Rv/Xv5V9V8GqzgHcJZFGwzXfy//1r9oxVKKf5SiCdDQ
ofnv5V/jv+kUUVn4KU3RCOOX/tfyr4l/McOkA3RA52EKQ/+/sm/8qaL95UHOiq9RY5P0SOi3kdX4
x0XVGgrAtwYf1px2hH11ezmSUvmIwYgz6Q24tzSuZjpGRFBb2M4ZqePEsE+xIt+MJNP2Xb38T82b
fxZOeE28YcoQlqRjTdznH0VH2SWriDHpMmjVv6qKBvhdxunGEHO+rRgz29oMS7uRPc/3dY7kdjCZ
4fnLN/i/WeH+sSOSKv0UxrtsWla6RuX8Hx/LSv8+FD2P9AgbNUePDi6Vqh8zhmi344P93GUdWj7d
+vmf/171zwf+ty+EDaLkMgELoj0qR4861l/2YnCtSqwOlKYYxnip6kf+P21lMKiQE/C3jgezb37n
4ViccYJohxLaFyUBfCgFx7dDZ0bVq8Ja5YUVZg29Mc8QRTHy0PBbhmuUFVBs6/CMFHG+0hi8AM9J
A7AHNxKqOM4Yc3+juCJ5lqRfLP/NodN/4uzUd/mDcNMoWJH1mJkKy661nWkX3TWLlN7vhLhlbVqA
Uh4cNAUwUpypb3bmqLUs/m0RWKNqvC22FhKTsda9+tbia4YnM9QHpeTrRKJR+XEtvsgfbodYzLcF
uSq/Ox7Zacy3RK92hbruShkruzD6UhtIdkP9MxRhujXi6KivZvqU2hrMu3JmyuItoT14QFbwhO8o
dUWlrXvYpngi3GQQa9DHjBpS9UaS0K0/OlTdz2WSVB6RBiaQoQMx6xadpRKNCL6dW1/GsRf3tN8L
/GM6y9MxYhe6aQTNFX1N4zvVKubU13AMRLTUL6Cdh8OqMmPqOEV0/c/XifOPorKUFCwoi2uP1h+P
EPmPLTtjpTFk3Jjhm8S81qjPL5Zin1Km3v0GUGIsmAse1XdVad819l2AgPO72rLcVkm0XCxEUi4y
idbrRtwSaglRcymUL/YYCDC6pfFMYhUMukwA50lw+DUsKAgCJlPilD98pc+rk10gCs+7ISjzCMdu
MphbkZLoyRpsGuzpGOsDeKOnGy03tTvzBz9QWuAoHV/sfAyZOcd4LUMnPVpUAvb0BLdE5n/Pq2Iw
qxVbB7XPvttisU4WDPBtCyyUjY2pYGarkh3xuIAxd27JKH0al/ukQaWAAOeaSL6PVlnYu3LszoV6
W5lx/Wz5Ch9+vHynGBFzlWq1z/UUQ7daTXdRZZ+VWt8ThLscnmt/7cZwq4v0ICJsvyQOAJgsauWW
qREe61LcS/ZTQVb22lMP2BxhUG1/JtlwT3D4ufqAIMOG5BmYx2Ypw7MV4ViXz0VL2vY/XwaSTfff
z26S9CDGAMM2H60SSTzl78+Lijn/edDNH7El7wkZZH+APO6bgD22FFSgFZrZqVC15Ynz55U9uXlF
pBwOKyTySeVZpjqHGt6CSz/pi3spMGcRsqV4jOHGpeNDyEIaSbQ4nbVjvtrFfkwZs7UGjhsjbu3J
xkUusF7rTrejBKtspCaUY7IS5057BrvU/ueaAcEET/s5JGqQDfjizGgRB71g6gRso/TRvCpbbH+v
CDVURjuxQJH6ZzfV7aIU0FDYcyULUzzc6MYhz18XDibPtrFqLiSMJJFI8Dh0BuZDSpCE856co8aw
KFpldSjfkbQeLcLazBel051O3azqMGbBfQVyaL3Wkcszu1e2ogoDHObDrWsr0N2i+NOKcslkchgo
I39iUw0vMDxNiIRvTG3eCy2Ux8VijoRDrp8vubNn1GXx1Hycr8RonyvB0E7WWPXWQGQMynFhspxw
6RNTu0emIbVNbupBjEbIlSW3AzVxItFQlLxliiKPfAxTtAWvcla3sT15RS++TS3BDUfvfaJ87R6q
G6RcIcarnM3fPCzWoGvXbyBLK+rXKZhw5sfUp9Q0FQTDFi7aWdkWsqZ+WNo3tfAUao5BJIzEy+bu
006rc6T2yn6mhU11se/39WJvFudEqdW4AgIWFNP65lyM6sGAXaaXmbqTawXFIuySu94hb7KmLeDy
qR4gFJKmVVN5A545M2ZETRTYmR+lrXBzXuvLiO3ogmThFUshAo1xzPw5JSACxPTB6z40HH75gqjs
VRlZeTjLoNiz+xQzc9OCcd5lNvmKsm72dQ0OzICrH8FEeICxfOpjR6Nm6TT6+DbBrkC8nXoGuBhG
msoz68FFQ9nndZQt2pFBHTWB2cGRnhGlad4yFdd6lQHGsllsMv0sit3o9CeKjrsmTDrYd1l8iHVx
LJJ8cacOdlk8Vq/dTM0wnnLQ0VF+JQ3TuMIIIh2W3gC55FipQCeTAU51PkIgpa3yXjdG6a5hmQel
PVOGybMjMDGARZxi3dZhtCXPrr2zqtcVoxjskHatwJcNntXsm1nkl3FNF0YkSwMfjy5gQ4Sf+TLg
E4emCeaC0aIsaSEKtW/LKGzM7L/UqtKvJuPCY5oOWAZCzqlGxhArUrIAGIRbq+PbqDNjjEmy2Eal
cU9gBFyABa1uor0UAnV1uIAMr5aQgUcssZAZ+dTylHGNmmE9y/xZ6Z+5BuxdT7FfVDXPdZUuKy84
kKPWMzop90UcnR7jskFUD9dMNgkjspipnV5TgPYIX04y2cfhr9GpmRtZ7BtbMBzpKlVvPX0Mw1s2
AEEoBplqVhxusWPpZn6qu/K3opjhUeQg+Me4XKmECvGsd8ubtkY/tFTqN92cTolqQJVdcGgRUCgb
IBhWmXrzOhh3uhffBtu2t6DLH0xoi9HtSX3HaXqOOtxv1YhOCt4bC0vhXBSwEsFspOkt1cY3s22f
KYkQCnAiPK0GskV1odeo9uZzba3NaTUoLAPvnTTeTuV0/QU8NU3wdqPpvP9YOYD4oxbf5FgiZT0B
BQZVGtrOJs+Nt3IB1bzw7TyhEG+uij5zPys+6uuOD7sUQZ/MxW0C73GDejs+HL+91wyxQsfoZ29K
8EYGZB3LTPZmaL4q4/ROiNIfjQRUwzCNG4qWPaSr/nemA7JVwQcvnXnU7MwfeWvbOWUnMc7vxQCK
uYPqQO/P8oT20JT24NbN1WH6UAwMv1Fe9/pcRfMujeKjN37hmEhep+5HGVXiXHdcTn1Tlh+zY3xK
ECUnG75nmtb5nlgcU+6rHeQwdRZoRpuea5+9jUKGl7a9V7FCudpYD48kS+tWlbaFFWcwI1t2x5Tx
9x2zwJ1XCt+s8y+LCRYvo/XhFoX6MZTMGo1xSvynrsOTQUGtRdmy0bSwZC9aW7tSf6zlqXwreZJT
FQCGW0r9PO7p37OrrjsXucR0cMoIm7hTt/dBAMAcFkXz1xURKMSULBE9QlA93ON/k3uZarDAKVvc
YFaM7krqwqd8Qr4xX82ApPXsF2EcIMIY6fyZCO2acKYiojRHJjT5E5luCkJpf+aJYNRI4FHRapY/
xfkA5B4kEGcuygCpPazhWVRo3XmRK8nfwNHzOACeHciy83CMIHcWe6rV04ZFD67QLYHqh8Tnwoz2
EvCaWl9JRflWq9qrwSPpale6FagEmQNBvQ6U+VfIA3E76yY7PGXFIdQ251HtbG6BpGcyqRVnR3ee
IZBaZ1mJ3/g8lNek1eXJBkwWxepTpgz1rXj8iEfxc64SOoGLIf14iutt3Ywvg6Ng0bWcs8Jx2Lea
+FfU640/Ak98ntTu+4qdIzBW2HSaUahBlHWK145yn9uM4iKhSvZ9EYTRVAdWk48MTUOnYre+DTPt
PdJsLL1ZBWfVqC4VY1XhujqXrNZD16ZO9H2ZhDd0dfgrmsy3Net+V5ODnM+2luOfH8vaBehou0Md
m8nBHJozrPD1oNPndrvO3uc52tRiMq/dqA5AYvXXvJnjZzUN/XHUSq/A+srzc4JRN9nVa2Y0e62G
j5etUXdtmxbdJbjBswDsnl6MFuhK2ypi0/R2eWEDbw+Y+sYkdwLG7a2NKB3p65JeWc3jJNWEOHER
fI/5dtYFFkGrhKeGBjeUFrrBchyDJiwvrTKOO2KwQGbqqEQpB+mHTbfDoV5gc9Rx+bIkhUxc75b1
S11wxqxJqJNpFMzoRzZ6vyS/F6XSHTQaeCy/5byzc6vbWW3+5uhser7ZDZs4KZT6tEJlCpUuf0ub
7pwVmInnjg1kqzjFZRj7PSdZdgG0fVs76z3drFjQiTZOO2qK9z84WcJmJat5tHDNRt6qF8umDI2R
twqV2QJBbWl1gxTIMv2hR3RLuc881KqCLCadxo8uhnNXcTMfCzQem5ym+IYRGWIo6TC+yjAVXjzX
9cnKHulADLbpkCwfA42bgABdtE1jfeSvKKatGR04DgBKMrKYTWqsvqphPW+qtNoYwOuudmsQMIBE
85MHNv0MMX+ryhDhZxKm3KEa+hN9YvSwnq8EhspXPTaLpzZ1/NDJpEfDOtww0l5hBq6r8zDIswV/
c4dbZ0Dn1P7Oxn450hG+aXmnbFUzIbHQ96tnme2PhGnN3RRHXRDGfOBjPPmix0ekoSnnPQ7fjEqA
QYiU5yVzyrs+tv7SRqrv6F18NfXlGBpL+Z7G1SHv1e4sw4pxzh7FgAlGHaWxtrX75sPBhAwX2Zu6
Yz7Dy5a5kbzbMZceHvJXuvcTr0gcpQYNuOKK9nU83X4XivROV9RXHSpIdZpuFTuCPeXQzMwSSQ4l
Me7meu6q+a6s+bgblazjPEGqIxT6995kgjzM4zAIpyx6Zar7B0EjatHLHGChWWa1fOYmn/1hrRl7
5zY7wQoI5sm0d4TpimODnX7GvQIAXcet9KyjUcr0/MlQLLkPkaSRTOysA/FQnsFasjOURdtyyOQx
y4TpA+C97kSDj2mN9A7owKBfODD43JwWm16z8wu1qs+c1m/aWIZHu0VxnTOQT4qQTd3yLHtQPQZd
7E34qJWLXEVPlyYaJYUo4y1YBAOgW3h6Mav7eH03i7A50ugq2BttUwWJhGJFgmdcXGwB+3xHs5gd
RCJO2rQYXhSCyUi4oH1othCqBw6gvJbOS9pmeIqX/LmD8UP8etpQ3lpdSXD0ICGwej3YObimDsMa
dTGcKBOS2BnKT0RB+HdjxlmAeumeIjN5rcnVuIyMXeOJZXztfKuP43M4dpGv2nnmRzj09qWMfkwi
i/dELFr+5PiXNi7mU21Z26pjB5guJsrYLIt2dTLCDVjSJ7pCzoE+xxIkq3URdl+/kKFURHMhIxif
izx7K8amBL6woqBkwDakkREIhcAzUbodMODyOda0MxTQd3tUtNPQi/oY4uXYYNjLdsUg7M2oJhCm
JoBDWfOqTJVyHKWV+v0s0xt8JII84bOt9G+kokg586SBnZY529mpP6txFlvSAzQu0UN49orjaYyX
7GbnnBfRH2w6Gvj4aczk1oi581Sty3F3FOdMq+2LHGGLx101be00LU4mhSZ3lh4fQBXPh9HA1pcV
LTeUOtTwQiyDDN36DMnlEIeODrxwgcFgR9dmldGpKNePFnvWRarFD1U05a6xrNVH8dn69qxZ1yUv
s80SCso4Mv4hO0gDioJyKu1iHqyFvk/G1L7TfjxNFvzl1tFe2fU1ftmxn3kQa2oOOxZF4xOGVrlp
bLyuWYY08bE4FXgH3FbLGQJp44MVyfzWjvpyr6C+gvD6mcOSB5q2EFPtGKdG/kNvbrXVbRPTauHZ
ij+Zom1PZmXDAHPoD6E0fIPZ823ZMuHPgfQ71PCW9JZNP+ZFIrnapAlTzDMN22XRkztgWMuL0l/E
jLrN4DyiWn2WHp3+MjK7s0dnNMJ5rZcNvBFQ4l2m3dS0jveRrX0mazUdSrvgruYE6LYNEiInG+or
3qhlY1ZsCyE888GU8UUscf886etPcD/JiSqWcBFLpGfHqj5wS4X37iGR1rVi2+twM4dSNRiwBvJb
JepJGRrlEGnDZ15GM9pKCxfjeq4x+O7DWv3qo+lJRzR/Aaj8YGG3p2rksUnULPZVPeViRVh3NlHz
MWKfgONrdku6mp42GWwhsmU99bT+Bkg8++nxUopuvqsNfPyIbVw7DYgZMpwnpAxUzwm78VAlonyf
ONdoJTwLLqsJznmF/UrvHWo5wvhG0dNVO7lXWXdeii6xtr2CLdoK9fpjIL9qfbB2iR/AuFTPAHl3
AW1pHC3mMj17aHZ5qoeXPhsNbMzAfdkNf1bYcN66lNGPNJ/UY/7oDmJbCgPtVseOvVMjZX0xKUIh
JVHiR5Jru5JYcRkPTI/x2On8noFYoEfxVqW/zdrcAfGKL9hc6O/rJvYFMwXHQAErmFRDoIt++JfI
3WzWkPzhUEJRlL2/2IryVOdy9UxlSQ52FM5BX0bhueoAKMl4uhZZlhwZlTEDrpuaOPDqHBWzdgA6
QYeLjewsC2leTL0XPsN/LPaQUzlbOVi1qPjIvpBgAPrPUGiAmpaeVsrQnjsq80AsteJDI2i46dTu
MfIyY/Rz4vXWWRircFfFrjQXLDhDOQZjlzUbRrCBJSbUlQoDUgIPqZMJQJJpM5juUx5V19JqMPTE
0h0VWbB3HZQtaI2zYdfKOZ3TfZ3q0MspwVagJm+JQkudAES+hZq+Hmr0F135ABYJWtuK/mabIxcP
jo/bOn9FLQVV3KJHyzJfFw7Y5xT815kQI/LcRuzsbNKPfWHtx+Jx69vmchpLe4JnPjXPY5RdkynL
qWaYyTvDafgbKrr+MOZzmDxUh+AH3oo0J75RG8tLu5ae47hJl6e/OF3CYRDFtQ3hhAJjsd8FnVlF
C6kgJ7EfU2aC8kw9lW0XcPqseW6FnHzGWVcvxh1FpXay3geIroAtkszNW1WAU4X0Osg8CrJII13h
qK8dlGpmL7P8CPQaIlwL3yKOHc7paqd5lXy81GGWAaTRYgPI4qtgIvWpij8KUwtPtZK/FaHO2mBS
/a2cU5SGGwHZQ1va+J2W/qu2VoaXPmA7pByZD4D11bhZaGLOjPW9CJ9ScqWbfoibp6GjCE0yMNqZ
svPh2kTvk9PeHf7qvcPNfVzoJ4ul86ayS95EP/0e6+WyxA9U4LlWtOTWPn7MSfWD4Q516yhKfAL3
vRZZeE5i02EHlw3HWY23zC03u2JWJq+R9Yc2kD1pU8PYWceeGO+ZoKN5rtdfTUmPQAHcYXCbbyiN
Lq7hdLdUNA78NdCchnZeQ1wz7UoxAELlrmU00rU7RH9WFpXXBmA3jGZtvzI0fyhk996MuuNnM695
zKrqzVKabV1CWtIoJR95ks1PlWHeqqVJLmxFv+h01cdBb59kDnsQSCTcumG9ttb8imq3v8mVtKdF
rZ7cR/VsrMYPfbY5HZuJc7LWPuVJUMWbfDixBIMeacUTTGJ7R1X1Nxt258my5isOafWFwR8wxnqV
3R/N/NVKt5qiQxHL7PUYO/SQclr/40rpTRnnE6iT7lJQR8YMQQWcXEy8SzsCUB3QYS/RmuZZk+zL
ayd5mqIcAE6aXJTRiAHI3lLq8Yz1x9a2MHpxm3SsD6O5UhSSio8sadkYiUjY2GAWHh6Vu9Ki0q0v
XXXs6xpW4VTD/A719oxEltBFDmqQATrr3g3EQzvV7CneaPqpquUz5gzz1Wr6fCvYhWqoTlhQCv2l
XBYnUC1m/woySfa0gsknkelGqnVsy0wPyO0abOBSdtC9Lk5JZ3dQzJbCSw3m+CeRv6p9A5GpiN/y
JaY9q8/oRTjSubW2ImR0hi1H33NppFBn7JC7S1AVLKcyeBiNRlUxUCxnF6ZfR9JQnS95zJ8BcMMn
U4y9k02hixy2dtempTMUR0Sas0cqFXy23o2DL9qBLZ/1GqED8tWkxaibhZ8TJ55N1EIAAC7eg+E6
hSuaxXLtPK2tn6xQDj5J9i/bViJA5TyQk3ACkVlcwCefQEo3rXatShhMBHrmjSUOU+4QZJOKcIms
gh8WWVDrc+yRsh6PmAx+jZvHTxmNGohxPov8lIHz8Ya6+rFGy8nptlEEIMnK6hNgSLRf8Esd8SPP
YvUMxiJ1M40CkTHpikvK7lCG8VNtYues6iQYoqcxdNiPsxny67LHelByJHHYHhQ/w3xiv0OjK05A
4zBoNFpY4W2tpBCa5MfWOEocGh7ItYLhIMaBDCAzdmkg9qSdkgOndpnMNiBOc/6I7K4gvFsdTDHp
XzW8P7rd3Y6hAqZ8pmJL/1QSZR2uQ1hPx7i6TdVEvqyed4yxT6i2X9e2Jh+kTm3QL5EvqhD2dMwH
THoarxoytEfgl3bSgNwR4HBPcXPEa1QY6t6ZFWJUmVPsEmR0Lo2RKyUNAbC8KzhEd3ceAqXfMUBO
5MUY1gG5g/2w2k/LqcOV4/JsywJnOuQJX3vNmH2g6uG70sgTj/OfAKFmr2hat9cV2Hg51sIW0LrC
1p3nyKVopvC4hNDaBRGreSmnPdQ1PxOntv02OEz8DhHOF91S1CA3uf9YTvh0WPLVbAgSzrGBPXb1
LpbdW6km1d6wqa9DVBVpZSCCC6cj2vRaieGODSDOhWj9QfYagNmcWvqjDdtRWjdq5gJo1WKJUtdN
3vf04iz1d0MbIq6lesYKV4xYxbhugrrtJaLh4VILQRuno2CvmsBtZZ3SHCn5rpeQzK9NKgmPXNwt
14lwsY22bzaL+iVKAr03nod4fYK0x9NyLH9Q3hKe2Zif/QPwUxnp1lmoL6c9BbXVrYyGrqAt33Qn
pZhbWK+jxvJYlPSLaCvwZy89XKhcLfkAp69lQNytto61VQrbZ5xDP8XtL7MHZpU23IKKU0mwwkj1
DA6w6By/SH5rx6wQ15nOXoJo4trE06dRttuSiaNAXZNPOa76IeyiSzUo+g5f08a0YrHTQFS5g2ZH
wZiSKE9p2VYi9lfGtx8Jd+y7s/BylG9xm9jHqIkKsn4P76uShjenQns0ImypuopmAFPEqK4kTQBK
8X4fPadOXGzyejyb89D7JSQMXw2t6nEqCDdzLamBDWBauCCOBO59g23JDozoRzw8Cm7qHAxgerei
TUnfDa0Nr6nhy2tRYRXDlpYPfrh83hgz1M0RwwuPLGXdJ4P+G2jxtNMA3L6OlH4FowOquqjbpPRE
lDy09cNK/bb5VBhlOSwZbBWy3zh24iZHlRrdnNoVRb3RjeJJYJe4qEzp3LOy8Qyt3oV0q1EEOfjw
WrEnbBZy06QUvCTBQ+jfBAHi8wAGOGB4E4nMIHzKahuOA7Sucx+LCZK8kt5dxxpOCldFc66iuW/a
l6W3nPtj269WlnpU7Ox10IwXIycdxHKGdU6Dhima9kasb9jbE4PSIlrv3RqXp6QtYq+KMLZ1C2Zm
GZ6Xzkqek3CbrFQruvRpSkbC/a3fdXNEAyIiihDB8J+5KWdHq/dYvH7UUXTSzRmXKNM7T01zd5rc
U63Sfu6z4qPQ+2cWd+HWOkM0uHa9ZMk1MqjT55IOrZvn7K8inYGix7eeG1hDQI3Wk01fn2EJZGf+
qumZu/J09MzHmTbd4Ej5zd2nbRDGXFruC25YeOdFX9wQjUcuarUooIUKvdQSHOi75MlMkWeoWHur
tmXfTtXdDYnM+EUVU9cdIvRXVR9tEqM3NjOOKjYs8YduAOFa8W1tU4xYu6ZpbotKK6KO+42A6VWW
TXaoCI77cy5pgSStxRa5LHxi0I7rKKz9kyleCKefejBD9Bw4xwldudvxwKcc8VW0Tos3Nkbj3ZUH
GVtsgPTCr1RIlzzQsUA1sPcKc/IVy0vfrEldbpXS/JxyWgjpOAUgMR+7g5EHXEcjJNxbS1nvHknm
OuRT07vV4OFSSN8Wyh6bSKi/TZG2HqKlgSZnk4uwCj+UTfqNdjiVPdMTo7A8QkGDuxb5mQW8oLvX
f/G9P+hnUX/uIsOTczGfOJPxQA/75KJyxoWRnsrNPAK1LZz5ggIlc4WTrXurJBcxseZ5SgePiN4r
fcjvdjSLXdWDeY1q48pcic5BU+6tLH8vR6HdzKFXD/WUfId0fSjGsHdNHnueFa3fowwCuObgY+/l
m632PVdmRW9G5N8xzPVMx+Iyz8NHd1Yqp+rxAykUxgGTQE3PtP5OoZ+Df0D1knluQH52nZfGSX4i
j7ZsYlJt2Grq50gyxbkUcr2bmhfKNRi0caV9rRMQsHTgszYa6VC1uEEcyrNZlJ3iQVxInd2bLLQQ
GxnyAJvvJ2t0vmmYLHMdYb5KJrf8gWSgqzyeOZlNyzMdM5dWQHqfFya0AEM89IZlUCF/3eQWwNv8
ETyXFHmyfL1B5PPHlnBMKNOXRLNBOK8HZ2ieCyVVXEK1xomRpB9FxT6nUNr0ZDdsAOe3VDEYrzLO
tpoI8t3LzBoI07SraLC0uR4QUXi2Kn06WY75AiDfK2BFuJYq+sDhOeMqYzT5WaWRFo40vOBCodqr
hy9R1e5kUnxrrKK5W7WYr03F8k5quHkr42Qj4ReysTZKJJYdfpUMjW+UhDezrcRraw0fyLXyn+SH
r3nFLqfoYzIWVUhtkiTC4c8//fkxPRSrSxrTeKynQm6smSgFkbf+aALu3amLmZ1zHKPbpneUy2JW
1kajEsB50qEkToGEfkTh5wwR7euK8ZwxIXYStmW8H4p+feX/4OxXLdc//wZ19XXp9X1EOfTIQBBQ
klm+WyDeL1GlR0FRyZ4JvolJC1s3GWSoFJx0vVrs6BssW6Ytx7c8jc9iNufvVWhCx8mW5maBOaNs
TwK8CW2PrtT4HY/6+D0hEePr6yyPtdTHm2wmYIjS1PdVodAGkuU16ibrda6jeEcIApHemMXP4TIf
6z/wyLGFUcoxtTzEwOAy2ro4ISyOVitJS19pcumtJbYlM0uthfJiKM/SqLSzNYwHhRzJYdb+i7sz
221cWbP0E7HAebiVqHm0LA/pG8I5MTgzyOD49PXJu7vq7Oyu2iigrxo4ENKJnceyLEX8w1rfSsiw
wARZtrm3Ax1ah2gAo7eOLmqpxhx5eiuo8Vj4ok5w933MmoU9mnORuvOjyvP4Pa1n5KEtekNlTfE7
xwtr9s5gYqSCYmkDa99PzoffeeJdDaN9iHzux68vEw/zpjMlcufqjXvLEvL1IlqwpkmfLTe1r5o7
vllKS9/toNI3TFS01eCO6bv2+B6JxuVP/7TVFHtOj8GV3qcFKWpGtK/82F7CgMvfyRNAcm6BMy/m
EDdJxd+AlfOK4WX0SnVWjUfPg5boPfGUv2rjNgrrikRiL53GUBEmE+gmiTdZdE19Q9xKa0K8p9JX
WnVzn5YU9SPviYMzDAYGFydBo1H13ns5ZRNiIm6MmJ7GFQ3hDZ65qkaOMxbhzhVzUL0ypSKXSpuc
q9CqtXQm8yA732GBUtkLoYAAiLieNtk4nglcu9pECGxQi52MtmX7kLiP19e22BdWctljRYj0Wjt7
nd5cg8cDYfI9xfxccGmxXyO34pRAl2SjYIwX3pis3Wf/IaMxNyXhb2t/sLKlFgeX0SBdTGD37AJd
O05WRs60Sd6h2YzugjeDtkMw86aZjX5p8GAt5lqJjTAhcmJIOcS9rVMjMWdOzKy8/vXQev5lIm6z
acjWRAMUIuRiEGvtZeqbW9aqLC2K4CIkODer8o4WyYeBd+s0Vz8Qo9RDei7KtT0wG4DWDhJbn7/h
xlt3NBZLQZ2UER3F5LnhTo4bMtG92DIuXw+mJ8yL5spnlKHdbpSEMHMXLAkfSjZNPA1nGbAfbNIW
LQ37xiywqmOuo+/yaZggihXnoXKdLQkNLQtX5Fj9pnkkb5YV0i99tMxLPk804wY97lRdkQzfYM9Y
l6+HuXNfhlQnF6JIN2UM+8/Pz9haqwuxldUlr40mVB724YokTC/7wSmtLsM99qLfJNXF1I2p2rvz
fCOaxF/YCJjXTeGGZqX4hNUsR7QqJkGOE3f3JXT8f20y/P/QeoCw97+xHnyWaPn+9B7wT/7yHtj6
v9k26B8fpxZq4YdX4H8TPYN/s8wHG4D9MuALcDv/4T3AXwgBlOqBzYCJ1t8MXMwM/8t9oGFn8PAd
YEwE7fjAvNj/I+vh39WrUD049x72A1wtumu4f/IqAl34dk/KLnMQ2p3AwwdHEFBf99WZdkusZKvc
re6qnjZJ/1RVMIZlRWxoHmWXaMKS+R+v3f9F9G88tLL/qb3/69n4IAxsXi8La/IfpA5ZCY0dMTep
WydxmGE4WMZB79xqLSXRLvDuGo5y1mVctX6xTGIMSGx6ixsrwXw1QR0NuwGjlCUVDF+/6/5y2v6X
iEHr70QHnl9g2vB0wPjxBB3GLzz/f/EG1ERDa2kP0Lpm9rfSQXstvMk2Gb+Z79LkynfYGKSeBWIf
omiE0hDtud+tK+p8xMfWxeV+W43CkUuq3OnkZ8F7H3dYqLTAgEltcbBVjXdkmyu2sdtd5CSemGPm
NO7RL0plzA+o4hdtp/dL1kvesiHO02Xa9A8/qcnb6I9fBT8qrlQgSTqjMTB0f/9RBz1O7YKlwYKL
jgRYczzNQWFfcKiTTQdjOAwoRpa5A7ZDl1p/pYKWWx+x8mps59cpGTDwu8b30mw/u9kYrl8PuK8L
tpkJt3Ps7ZLJqw1uKV+eYxisjA8Tb13PzrisUV2HSVxi9xyJbFiMnYdECl4yeG11Ym7hEMeaRsY5
Ti17abd3FXG7+mgJ72xiCPGQ9ROa6XxlSXu8mq37KyLisuu6s03qFto/zd+2FQdnR3TyFvy1f2A2
d6isVvz1IBoD18GoO6HdIAETtbtCXVStRjIhN6aY6iXNkH6MhCTIeB63RC2yg3Kr9SSi6mdfaN8T
/s270Q6EGvtbby7drTLRpcZ9cHYRkV+9vD6LlnVG6cYGEZC/yoHEMTDd/tofKcGqxhDr1mdpV40M
7zpEVRfC/uaN50qsOFkVdlUGfdyxBvILFa5GGUd73VpKoD5h7przRuMGWcCDJzUUgX4bJeJcUBEv
HFmEfYc6KClCdpj1TmbeZz6X/j7qqMhBN23c2VDHrK/WcefpvAvdN2d0zHXepOxPbByOVRwYT5M+
7BS1LYs6d0L3az3K7tI+m1vUxtEphWm0hHz3EJ7Y6YVTJr3UFdlOem2TJ1rabwjqmLm7fXuuI8vf
K4kyIJpy/Ld2UmwMnto0leYmy9Cf0dEnT3Xy6sbpitmmumPdsnaEdOD5SGzEB0X/mWb4mXWiVhdO
nGmMqcTJsp2NBs39lLvYMcmGX7dypt7NCX5/TXuFUi9tSEIRLBKYYi791NxQhJCI1qqelrzhFW0s
/1y0/AMVWdBRXSrAGZEEMfTpSgayxnEcFWvXxuXjlv3RS0gzZKurMFYcg0YraPaDCEtt2BQhKvvx
W4e5lA5uWmFlCjYz45maNQum1GSXmk16p2cmp9Mo5Xr0nFOdi/EOEUKe7bSxLyWxSQvVKaQJBokQ
nVEyKEUfdczZxeV69+IqVmyNGb8wAwz12u9XAEvUhnifO2PJYi0fvaoxNfNNuf53ulecNnir9DnF
JiFozjtRW/xMpc8R6xG/1UlJ7PIsnhrKvn848v9u9PK54dBvuX4AGxFPJavCP84ZSUYUbpSMgxJG
jijzed/EROHacMMQKY7WMGNL4QlLMXpbzXeilV3P9UeC/Stf42aHnWLz5B8TOpeMVnIvBsv6J7/1
nxeTyQHp4hI0Pf/h1f/T5FG7ZQVdn16aTxpeb+70PQpqshjYPhUYBcgMnNhS1ohN/UUsx+2YZtEW
z8qwJPLM2PWJ+S3Bs3ucgaL9wyv4KBX+dmuaANBs03NtHeKbRyjw31/CFP1pkc1dsbBtLb5oj+Cz
pIuCd9yCzLT0Sb0aKCWXOifK3dSrVYodZd+hWlvSATsreBdQmdj2ZketabbaMN8KYRtnX/jNy5Rt
9EgUx7nP3sdH750ONkm5AKSwXeUnlE7jIeVD0UoCq9KiQpVMsOiLFyTvEaIkIvIm0jMao114I6HO
Wd6mO7I/13zU24vo6wAebaJvaZ2GY6mM4Ti6jLmGoqOKrX3rmV3lGxFqsCNn4Ido10hSbOwuTKu5
uQ2myHepYiAohdbcEiuoLpFHh5daweHroSM29xATEMk0h/I9duP2yXWeayby15K/0D2VPk2MBJY5
J++reGz0URsRVesgrnLc4dS73XiqbA4xkwqIQFfb/XBmA5kJru6JgcaJeaNkaf17JF39NsZo+Gsd
GRXdqFpOkvwyJP3JGef5d+RN5vOMGt6qDoPK5F8PXUHwnWL+sUseP5TZzvPKh3W00n1BY5LW2n1m
uLWfEDNdCJ9ZSgiJl2huySwNun5to5PnDkNqXClf30aK3FgnG0+o6/UFivrpAD3CPQEkY8iUbbB+
tJ+ycA8dFgL0Ccb3IJAeHNvhs8hVu1AZwuchGO2zwTxgObp9vxMZL7kzZnE4FTCVUXWdndl3XgGz
bDvHmZ6ckrhmI29JHdOIXxRG8cR/fdfhLTUFJcvCbHPwW7Fz1tQYL2xzdEKvZloiCBuqY6t+nY0c
CWo9LwLoP9c2Mxez+nDsflrPCCxXzRAUd4cDDfQs7RGxfM7eKhq1LYPmnxDjxp9FMS4v0B6YeynQ
dQAhf5ShuMyEaUUsWBHGECLotsEdPdw10oXY+dwe67I1yp2T580G73C1ROdA5oIl0ns2XL05eP+H
T7j58Jz+a11smi6GWN3n+XydRI9D9F/qzlTJNuD+ApmDbyoqxmZrTYFci86AAEzEkGrQesL6+IQP
Faa6IjbOydfEE8EJKRpj83AU3nXLfra00V8FwItxMUhxn/GIQrw200vcGYsJIeU5ztyXGOcYxk+h
XsaMmTl0LXddA+Y6JtANYCvk833io8JvoTgRM4W1YHaPRZNTmDIufOHe+ohsbZOQW0yYekU6ORZZ
J70lNM13wsrknXS15TxmwSPJTN6jiLSwrBzevQC8cgQSjaVSXn+PUHjubZlMp7EjMtQ0xOHrgaQs
cQiK4SF76ovNWDCpZuqmL8vO6O8Bzh+VjZQnjwHr6Nl8OgoIJLUWDB+JSl4SgReAmXK9akoHwIXK
PSQb/vhk5kiBULshv9PXFrXCRTqKQpISg4EHLhvtzWuluU4pei7lY+Xuo+MPTdGkl8LubxQmYi7W
ltVI1IuVWo4a745qIjQtNlgH+InCZqSTDTkXMr0JFtcL1HBIklg1bNEw2pemYC01lcSylx0fvtQX
h6Yf3PXQBeXNMN7zVo3P6eMBpkm9tHFL0CeNyaH4bmTQkjMH0AZy1lsccyyCzphP8UMoKlHiv3uT
WT5PUEBJttX+kVr9d0csNzlvUp+VCtZprJDGn3dkN9mdJQ1c4zlplKOVfkcoDsK6I57RrauGuBL3
iYyrT8/pfmUMiw7SYvFieuNH4kQ+WmX9R5Mt/uGj83/cjZYF91Hn9vq6vP9sY6SH99mRArTMA+cy
mhYRx7Asdg6epdCQhfOt7RjZjKCJGXVb2jZO2OqPfj/+j0sI60H3txwPBiX/e/T0//oZdj20DAMR
zQvYOzHG3p09280jOa06JU01rivxiKsLBv1c+RaRiES8MDt0uZ6mVyhsJAyiwVi5ffAcxf/o+H+U
CH87YCwP6LbPNMFmaGR/lRj/csBQtEd6IEx08Ylfrsu0vfOyrPxpYiEU1N8ZrG5c9oZvzG9jjJu8
dr6J7sUsutAtYvx4jlevvJJBe1ZULYHjVfZiStCOztD8wwtpE/bwx7MFSap7BOwwQeG5Wt4fbTgC
RUw71SP2fop3RZQgJ6qDp4a9c0MZd04Mn4Vvmx8jn8Q4vXHEynF30jDbFflMMszztd2yHpR6e547
w1t6yroYlX/rawWwRhinxkhAKpVcdU4M+Mjzm2RVtBBzOXCTVWSc/KB+wzmDXW+QAe0pK7aOhVJt
DkAHLSBOLkDhVVWS0OvgAHLe6mbrRNUe/2SxbPBDMiboL3gQvpvj4NDzoIvu2pvUJDm3XWeFGHFf
u5xCv7YFhpqUQXKLaXhhtWQ8O37HGsONtjNyxmAI7oDfiDyou3ciCJ577m+biLeYUcgO6QiuWnAE
Xh5ZfDIRLVQ2yZ9eq4eOLRc6337pO018gMLk7INGwkal0SZx+UgCzbxPgwHsO7NO/Dn0sTg4EiA8
GTu0bdKLt8kwM6qKQBybFqFH0H3rvY3InS4UrDMXUv02HyrVJKSQz5diuip+34sKIF8osW8tBwXh
BmtEei0YubI1LdIwI88DiwG5qGVFJ9VJy9tnepyfByluNmLEyhsXUUpOJlYo5u3g4l26f7fvDpJL
O9gpevbjFFuIn4ecqWo+m/vIZRau9EUy8FDhc2DawOoSd3lg1PsUIvS64GDGcRnRhSQEPmb656yP
GYMO9jvsjYfXRB3rrBnefBcqVe56zSpFPzKkrDlb10HtOgDvmeJviOQmtu5thgM8WSdmXy5V3eL+
UPdgdFe5P0SbUQ0L20VOKjBz3axOTAui1aAhNd91rKdLyxhaXLSohpojf2yPI9XOs59jeYT7TUZm
PMN6mMzdZMNc0sWw7GM/3pnMYkJOagAZPbmuEnlGDSZwiXMMHrQfs3WJk7DVWIxH4D2XrYdClO36
jYVtcnJS7RmpRbuL2x/EfcHhq34EjfiV5tV8sPMJLhQy6kVnpkzN52Vk3fnG+8HQzbCJ7G9D88kV
g+/cDcKHl68WzLgRNFXpnQWHQlHtXezRMBfCE0e7w7Rb+83WG1S3rEatWPaz3j+3bn7IGnHFIcYa
OY+D5TQnF9Cx5VHSp4hJmPvEGS/Q+heBYw/3UkTL9xrh+bafxbMZkwSeqfGYpQljod8D8IoQjsnr
iKzWkKW8MX5Zm4rNnXTqg+4ixEBlPu5pPDCTotCZA9LKo9ZEBTWPeMPt343Zy7UkunKBKbagHiDm
ckAq25vxTpnxyXQxk+qyHcJO136OWosCi3TQVVNxRbsqS5YGIiMk6Flx7IYPSx9Hfqi82hRoAQM6
Qs3p6pe60rQwA9VptnFy1r2GbVicLodeojzMCa4jbi9E5PIRVIonR7GNUmReE2Z5t7DCAmaaX4co
W1lNUK3ok/HrlCWCJ96d4ivzO+/CMmOAktYHNOwx6i+PMLdkWRqBWKQsp5dzg2OUqUm0BHG5bEUy
LhkC41ngXFqO+BPK9AMEE0QRBnGbenpDEc9HiHErCWiPRHRCQCB8MhbM1Pvcd9uuzoK118XPOhkI
B0KJUnRe+YY1Yhp6BnkLrtv9nBtMZ1ruW2FjJ+PJb+sK5yV6S5URCGsZ03Nq61XYOtZbWpEMzcDo
1QBVvx16AsSF/eZYCUrlm5eh1RjiLKNkGtdBR9mFspZ2pZ4V3VDUrNhJZ3iLC+RO4wR7o4hQhFQD
DK1HWHghN6Us2v3kDmcu62Tb6vUxxqe9642wMnsUIUiSIMsp++g27qkoGF/qvc+y60E4nXyWMRiE
LnPyGiEbOXjsf6l/VqaD3RUbI2Y5L8xrtG5J3aAG9KONCgBdxLzWuC+dsA0er1YenM1R4ciwyTYZ
Wo9Z0jCLQx3lqGeIIf+Qcf3UIOzfisn3tiMh3paa3gekiOu4iJFMPfpUv2nBqgVVBWGXrG1v9jZW
p4lVYIgKO6oi0U7egYV633ldNTQBdbV2rEcSrD8NR9UmLzUR1uNoz1dda2oGzb/86qelenGOJJnQ
g8jtbRa3/dIyBw35mPNuVDHvmV7jc58jn1B4pZ0CAKeHg2YzRvONwcym7FMmk/iY4RlX4L+QlZrt
DXqgdqIHXhVFPLz0HUiXfEKl6JURmdgzkyHyVshuH4Cvyz6O1ulUvAonSpapWyFR8fV7muA8tbgQ
U+Vaa93O1mNlTNhpymv7cOFnBZm+bcJ5NAFwuNntzRoVx++sN+xNgRw0DmvE1sfqVvIG58Xk7cS1
VKLe9X8Rw6yFnjNp1PTNI9GesCuJ4K5NWyZ1ZlB+s1mpo19f9BLZX99o2UGm41M0pQCc8Zjv8w52
i0PychPF9pPQ69Xs4+1h4vttlNLYmDO/MCMzo0Xl1v6+LtqAMqX7xXlzb/VmTTEdRpED67CY3xTW
8E9YBUSH9+OmoR+5NdJjapZNr21XRyvVFC3H/DiuLJ2e362SReCn2apx+TV4TMNL3gbIPC+1n7Mc
fUAAYQouuLiDRU7CqgUJYq3g7628AV7gPIy/VJNsWN6QOehzYwLj61KHdrx13XWV5PXegKhhtYhK
KQ93FGJLU5TaFexIvUmlz0p6chJ8gGm/4HB1UMrPKcqN3j14g4TSS9e08dHEbJDbjO/tWOOgo7lJ
XX5tadYN9xb1Dc1oKsKJrcNnGrkolWd1A0j1I84Lc6MT2Q3uLurabdIqbQU34TMqWU8bdk7kWqxj
A+qwJE/yQTiPOByBB0c7BAyHphXTxhjMAiNpHK0qPreV7GgSNeSGkV08GLcP4NOMfzyyjE3r9rcC
/P6jRZvFTiegO468VawP7juwHPjU1RgB1IvvUMhdkjnlTn+pA2CzlqoudSacQ15FORfADuO+vCop
k6f+8TB7zh6bYnCEVyyeJk8y8KVDGtRwcoJ5r+w5JxbIqt4RhWTg3Y1h05YBiEYxphjcngNm5emi
6kIIORRPPbgep8bphQcmCBM8joeijL7NfET3s0ItYODYRvXtxNSJRBEttYpf81A53olKp14OrK2W
xkQva+d1e0mDub043fTEW7S4TrFuPSkCM7HfJMNGwxNzKJPawafKNL1Br7+x6KQuNhrBTcJpBWSl
EU+Jzyal0rPrlDBYSKxCYiqerBWc8RLGUWyeAP+xBFLa+4CY/8x5Fu0bxRZEaFZ5iphmX+AS5tS0
jKBMPnj8Z80qoBYPRyPDDNLn1q5Ar03NjGjFm8jWBBPA9a0yFINtWi1iFXw6TKLMau6fSMmNbl6v
G+vSVShlv77UNRAyYFXS0RcrVDRiabRveZdpT1iNzJfBiDcS+PNTFtkX02/Ynlr2z8kSzqs+UF9T
lbtxjGiMvGkYQZdMByWjvFc3q31Gb2m7RfWYgjAY8ntluh2VcK5eaz7NGLGCvY3gD5pwOh6//vSf
D19/R644YGgkXaZe/oDSgcRtiI1L4rc/G3AiD2hHsa6tdDqYptyaBVdKWxrvQYEbetY88ZLicIK9
6hj7xKiSFx3sYtZBDvFRV+4fEss9sg50BEH8kTSOu5hmrluvmQrUK7O5MKIZYnJq6QS5J86yRFN/
EpKAa/iI/lb3iBjrnSp4FgEOsURNFEapwGYam5wbk7mXItWBrY7FVSgvvg/A8Zb2NBRbreVLUCGv
nd45N1LN7XAgkvpJSUOtItAGV2rIjMx2G2CWadf4sa1ntCOoJuKkOjEkq2D658bW9fLuBChAnaio
73lhEwH8uIrmbjppwqPncq0kdIzIXkSu531D3bQZJ0v9rAZmlhkr+YWrR/PONYvq7LAkR+dtShgH
z9J81mt4Yl8PUWOiDpaoTAZhqevYDmB6dR9ROaHTVzyO8dF3qV1oDqNnGUQv+BG7fRnU5T2ieF0z
FwnYbKjmmHbMwgdN11Y4bId1axovzWDmN1FYJuH1I2tWJ+u/6Qi/FtbIrrVSvTrXbY3dxvIxdmqO
e8lH8LedDLZxrNiPw4n/LBDf1ZXl/kztOX6M+DDeO6hvFaOASzulzqX90NqCrjnJxCX7erDlCFvI
snaJEbBtWRNfYD1Z5CXcyqwmMML5bBnfRYl2bDxSlhnNPne5Ex1dq9WOg/pMCkr3ycbk1SrEzF8P
3ly8iQkMyZzHZyNro1PezsEt1Xv8kwGD6sZAHode8Js10wv5joovftmyVmz0eN8ObCuSTtobGpn0
Kami5ElFeJttDdGqcn9B9e5WOFcHjKw64mMq798qkGDtKvryrHB+ylmqe2Km5b24GRiY0O1RJuXB
vamE8eJa6ZvCp/+D2cIzo6LmlSqvJwtcFvvUsFnjOogFOxS/hmHF574yjR2UEQmyVKTLeXLFvkko
U+bahe3/WDNM/VhvZyfFyItT4YovGF5A1tkLgx9140RmdnLhj0xGVxxmDnwwBQhRg5yrAa7Ti+F2
+pOvPfcB35ib1sMKzHUJeADfpnUw1BPOpSmMYfmtAdQZdzbj3tZ+WDl73/wcKASfe3zdyAuSTwC1
/cIOnF98+Ka9JXKkboHbh5M93XEi6+sgrVA5aU4fFp3o2H3W7VOWPbW1AcilSZNnN2KfRfk4pql9
zXvfWRFwL/G0RsXFrHruunroltqkrdtA1EdF8M9RDwBQ1dwKa5knKWMXJI8ONuhbEM3UFVW61oJJ
rBqCb67q8QDqP9p6iJtRtZPcWE6COrtyz8qf3HPzeKBd6BfDEJSbfLCGQ2JFL1o2+Dty04ZwdLAg
MlM0X3qTLeIQxE864QuGRdiFlqRBtej0CF+OnTrrXBbe8bHnhbrkwu2LCuampXEm/dy/YOL3/noQ
PrLVkgVf1CS4lvsyvwQB6ZhN1uqfjjSWVduaP/25Q5pQOR9Ug+qmYZFYUGBXF1M4qy5mEu+IKn+d
JLNZKmz7gE9OmcAJEzCzL6lmrdg2NE80ggAgxvScj2V6ThODWUU6HL++aup2XlIbiz0+9qsVS+Mu
a2szgKNfFu3g3RAaYZXUounif6lf3WuNMSS0xCQPxuMhLhh2tQiuiU3660ZyHtdSO3bthfprJXpj
3usNTtcecs/RwZ6qxNhvbZ+FsJLe/OHWkP+mpvhRiIyFFxjmC8tZ9zAPv8G1PclAbXrfA19QDuZm
9sxs0bem9ZJGeKGa3GRdDcJo7+Rsu5w2JkngkT+vGvwpHnV42c0PwNV0gHHhXIln4IGWFK3Jh6eJ
Zt9bffMOZTJG9QOVxsh3k8ME365HpEliREQ9NcmhzRifqtj5yHxiC6uAXVhiGdEpKN0ckvVkf7TC
/D2VQBr4P5VoaGR17secafrjczdq2GW7stpGfZLdSntQB1QT3Jl51V8EmWb0Ofq7rk8H4lva5xie
43Pd7CZ/ouGInIum1+7l608qUO9a7rwoNyG5vByTl2jsMc2iRF8ZoD52pqZkOIC3C03y1A+NmTSr
OM1Yng1RvG0qu1lj+LN3pgl6TmWq3NjMBTCk+ShoXaNeJq6iiQmCqxGLg5MYpxbI+XaeitBFWnHq
J5kdvAaKVF3UiF1lm4RB4jVPZXuyl1FvjReXm/nS1VMQGjU4pBHw28VkCQHrNCXOl1kns0uVZSjB
QFqXBfw+o+xPZsMZM42pWGduA8Dr8aD5LKGApR8Ndrp0WdmwGVztQxvqaD1o/rgvh2HAy8mnF3LB
tAdkuDSDV+pM7bPSGOeRIDJdnWwoj8KE0oi0GzGVNMU2Cl57CascC+hq8AXAhhK7WpCS3lqWu5mq
bq25U/Th4iPunP6jsBBddUpDtj+DOZXdSNs4NQ1izPF3WTv9Z5Qy43RwiF4T3y9PMsCBk3msP42U
AIexmp+FbS1MCyXy4DrBCtOx+JTVp2qMjsspUpsq59kJastvkDMYDfaoKXrvJVI2FByyn9rBnXlr
BfrK5cVZuX7V4npzroEPKiRI3I8RjNGizuv5YsFWOguMrngb5uak0bItsRv/FMOssUyG4xbYkm1d
VDafdr8iq1p8F9l9cmIwI2oMdsRIui+13e5Gu7U+plR5IafDhCPKC03mG6+BrkK7tMZvvtLXDP9+
Tj37tKCcUPLWxlPgGMzlyktCNvWPWqufFDXlaxkNKbKaMl9Ka9I2us5ppnXupzfKvQGK48yKUHKM
RE9WJD9pqrKT043ZBaxKxsQrqWCjMMabHfM1aTNvGQj7NZ+LB9rADJZCts/u4M+hXsxHUpoE6mal
3yKv1xbUscbFT211fLiVMBsl3fe8O1tsBj/tBA+Z4ghapyL/3ka/4zq7M2vq9lXG4BfpcPE5ap5a
zDTTV42fzH28B5LIwHsR9cQQ4Wje7wrP7z6kIR+ltltsopa3DTg7tIf3LjOSqxCt+fw4Hcgw6p6+
vupqYm1zU2fo5aTWsY/Td+arAjNHgvd12OIu0FdWqWGrw7YY+FV8J7qNRbdnvtnsSpeazLKQfMVn
kUdzqOzkGfq5vATaMUvqOmQ0nK3LIZxl0CzKQP5K52PLWHWRwjhkQNJ8ENFTrRCARVurxqU5Wb90
Vb00owmHz/pRRnN8YrPhMw1X0t1jNiMPhbWrnfls/f0CgWf8Phk5nrcYdGiqlTsj/cx943ue1qjH
bczPCq8dTI4hCVNQZvxieDMEsPDScciuswLoWnTNL4EUMKLECvGrzuuJzXDnxyflNMNJ+kZ8GLlt
i2AVa3V2jMtkJUtTA1FWfm8K0I4gAjoU62lbMwQzLl9fYaAz9qMSbzYAhpAApvcJ6sK99+O/DohE
6wxkAcY1ZlO7w1A8uYeM3iNIlcHwcjS/5bXL7MItmkvse9qVPOdfhaWZ36IOk0Xl1SEWRiRMjfsq
vIIQYWpK1G3tTybp4jwX8PdTUahVjiuqgJlw61srubWTcxrS2noDkkGeW5G0GGbSZ45xqsZgeu99
3jzmkP62BroF0UXiTRZaCcbTKQ5RNoq3sU6uXW0mTywF83Do3HaTKXuRjFSMeJOvjlGf/TZapgVP
o2qdW4C//q0zYo59u8xD3c0+8kGDOmmzcSN+qd1GpfQ3aAWSB0f43gT+Q7G26jxcJhrTybcyCm1q
GGZj/CqLYLiknDuxcNVWcfMtOs15CYQqtqRHyFBVTKqGuXozwJ8tyQzKD71rl2+t3R8neIpPZltf
4GFzpHCT0GX7P9qMj3QwReO+sYjM/PpS9mO6iVIcnbUpUB4UaviWKfncCqvfuQFzliCj8cxy/RqZ
PQQKtCVTem4Rn67TQcwhMprq6k35i28VYzgrTmtYEcMWPnu9cqwIbOH0WPNMhrGzKO1gQo+vMRyq
bJib3WBWzKx6O30anPq9Nl9agrXunR/8KrE9YGMIJFlnwXTrHP0yaTnix9aKd/XoY02qeGJynNWh
BIHixOMLM/Yp7bcKjNGMb5MPoJQ7T++HHTTuHLLgnL4FUc/zGuJgA7k9fStcOSx8wac8yWS8qubK
P3tj/DnH31DYYDAdpDrAr42vfMvPL0aGdAMXfQRz/K8v4wJxk9t4b//O3pnsto5s2/ZfTp8J1kEC
99yGRNVyIdne9naHcMm6roLx9W/QmTgF8C7ePf3XSMFKy962HAzGWmvOMRPlAzUIGwvCyvDEzGMj
I8hebmzXN/hV+j+XWVW2ztrqyld0LNbWhVuydsqpO179cWLXYhtFSgnJItGmaw3f4b7o6+SkwX1c
L64djZ8+n1yCUkJ5X7mVhZffvCh9xvidCJvKh794rjCtiuUpGkAWTt2hm0VNS9LYoN1Y3naJW9/M
uDtWbU11mpapdYktca6sNgFz44NwoIvMSTkXpwQ6z3pwIHNXthyDzsiufQd2s5h1QGPMHbQsXdFo
kNhVvmDI0ZHttOiYAQzw+M1AnEePEBC1mwo+G9OM3gKRYZAnNWkJZj2YjaRu0csh8FAW+fBLUaey
XNw7i1PpIUF69lxnxoNX6uK+odN4LCJen3Pb454BKAJ2YoJCt8UJfzZFDRgw94bn0c2NLXlq87Ya
OV3ToopYl4uBI7BFqB9LW5y1iEYz8ix9593XhdM9z8ST3QKgBuvgtt2zamryzGKHc4ldgph0Hkq6
zzdMmtclkYhMPPgBHPbFegovdS3PeRYaJ8jeCLN0+6lTMr6rp5IxZc74HVMsaBXGjFiGfYKpWOO0
lBG95USR5X5pHNko0heHt7TJy+YpdWvnNi5p22Cevk7DjPhYbLwJBA8Q2CbQTat5nJSAjptNa7MF
+j3kRfXcu2xMZaY4DJjqsUvIWqEMOTjF5DA24DZOQFq9Mlteqan+2YN1ua5rUz96Gcy1qkuM08Ae
QrpvevWqVj5UXKw/m1utJvNUdgyNsy4enqNoXrgwU7mrqu6jUtZ4v/ytOzEuRGlObh0/ZQpVe193
0OZxjTnJQE1kK23FdBqERQ5n0GyzfVhH7m5ObbrZae+9ECrzPNbWtR19RYyKuOHX2etEDu7L8Ykz
NN4im4wUO7R3WkrmGjJwRJYdEp8gDsvXWbTatlKbvocOOjOmDRrX/CgS1PaD1pRHOQOFyNSMbjWV
V1sr5MFFY3XkHWyOvZ90e9yKQT7qTAG0WV/XXtoBU5MiGDGTriozhnsKuDFo07nFM99Yb1EuEfMq
cZ8OqYFIxOdcZsCT7L3+MNrTi5cBB3f6pyit5oPSBpAAjpls53Z+HW3T3tEaeMv8ljaXbBABxgUW
g/BiZxVtx5nWq1AXPeNatz+NwiD71yjKo1aNJeZKHn4+ih3sHTk+51Vv1giLp/bIPLLT12PjtMdZ
g4YWuR1NE92CoGxYHd1DHlQT9X9+9PM0HRX4aoIrCIVkNpz99WAi2dzUjv9ZRoa5jxRc6Ciajg3S
Efjl6RhMGT3+cG625OAizeF7dhHM4Z+PcJQh3tDjb9ry89Gc4vlIPCKnRQHNDL7TxzSkNN0APW7m
rkdnsTxM//io9FIB+C3Z1fR4Dl11QSfb19Z4ZImMR30exiOaDGaXbO9B3Tp3eJFJiMbWhs0VllA1
GcUxpklw9Ja37edpRGUYKOfSlom/ChPzLeQwK2UkA9eY0N0KkQR/rgm7RrwpeqAPP89/HmaayZY9
1FvFJAdJOSS0rps1tW6Wg5xdJvsUq51Du4jw0gKwMH9ZN094q5zL1E1ZUPhYCakVOfRFZnU0yrI+
egqJiboNi7o72en0PuXqjCLJCGZrvlDCMxj3EuYHyc8jM+FrPDDH0Tx0aPGSzxXBOwl+1nC7/NA/
PynBSnnQiIEsTyjjp1JgNqyaKqXv4GLLXh7KJB3+/Miya+jmHcBOmCjHliDG489HdgewGXMaF6o5
V9sU18GxH+oAAtFXGfn2hnYJMG2fxrdGGmLXVsQtyUNrEG2WSpBiGv/v6C8PmUnH4J8PP/+v4Zaw
biLjJhHcMn6W9pxm+yib5n1bKP2kYdc4WTb8gEb3DnZrPnuRs+s8q1t3qseeDHxpRTdUDyK7do8/
D6HFR1h0r63opzOdjRutops/IUhaOfb8QTZovAhHHvkggKkWBck4PeoFs8vONu+xLGFI9zz01Q62
zjCrj5uw9g7ofHDxFDKB3FMj32nDEZQe8saFE4RdHU9zeetGcGOIN1LQh/1Xh9kmI6f+BgEByzLy
f2eyfnXqvNrnmc6QpsOdg4gW7QmjH3FGs9NgzwSjbljzrRy/en8pipANs2Lo9mmUrmtSN5lZbFTd
Jkzy7FPZmDpuAagZ83g75+oKz/ux9LBEYHI9uEO75zRGIyFkMC/bqmRxc9KP/PJFApOCc3ZX6T75
MGwbNKgvDD3EdsySB2mxYo2wWLo0xLJp5Vc84VRl89voAjNwtmgMSjpBVQkTs2ifC7vLtjr4Nxrz
e/Yfduk22eYm10+pD88lSXAcg+oTo2nGSO54CK1hgtvrjLvJy++j0PvdF861c8CvYugF3F+J36Vn
3paVDsXGm45JWtbMndoODW+X7JGmZGvLRVgFIZuLFOgCKPrbxkUpFA0FfqfJlPssc54LHyM4AFRa
W6FzUKie7yYV7SvLYReqCyamFGm674D3VRbDHTars2UI/opdr/akyxUHGbb2Nkl86kJb7Gv0myeM
VBH1KZJYN7KaG6mTtkJB8zkWv9rB5ZSrldfBm+8BXe8KAgFMMOQQ8vm28agezKrFgAIkivbWh6OF
9o0fTZdO4+wSVbBrdPsEGXKZfzeIlydwpINH7MbYb8xpXjPtR8FkuuGmzRL8Hsh6g872txrMeQrT
atc27PKW88HI9Z1Ujs3gLe2XRmNGGB4z31yBvDNWtzocn0NeRxWCjRuKxqe8m8x1nKZZUL+RFnD2
tQJ+P/Iu6FKIbrUU+Q6xc2pQz0OG8g0rX6ZbhynvbqwaXXrmw+uv6nKrKjDs1ty/atkvwigovjJh
/mpEUhwL/BfQVaHe20Bxt8pEfzgm3XCu7LcxVjhn22f6qJL+3UavPK5hP11nmVvt44zaOgnH50Kn
KQ0M/MxE6S4kEnE2a+NAq3ZYzZP7LL2ixJ/jEDGQME0U09pNiWNERSk2E/fJBKsXbr1PDbFXkJG4
u5a9vysLe2dNGbjtvIKsBHyws+87ctFK6ScbhTAP4Ee1M7wm4hif1PQcI7jxUVVsOge43bAyYvcG
qOeSCcD0vVhmz1aKNr7/jW/iQU8YGkWK6xDlCD25PaqMV7MtnmoK0SLR6wfNA/+mdKSD3SKtdrKX
wZebsbLO8BZmpPzNd+17cRAWtD7L8I2aC1R+3CEesF9gcyJ9NzVzQ1T6dzt+zU3xIEYWryX6LmB6
+2iFtnGC6HOshfMlBSIiuInyDt8Fd1fAYzRy2dtjK+Ac8upIdTQIdCIDEmqFqGda6sAYwVbPqyKi
lMnI+LAarTi6kLhgRctsxzAB+0jJHjjehmBdszF/4epjMg/6LQmT8tzSXKItaD4kDrPAwvXC/ej2
3lnU+TMCb+5jIO6CqhBb6QvnMmjkCsIPuYeC5CBpKk2PIOIQDqXWNCpoHM3Y6xDUHoS08JcBMhpa
D9WjOzcBobCvU3vHhJ0U73HAwo9QH65iEOpuyeFIpwLg9FmjZbGVeUpSMe2lTS6UXt1zGAyfqvzY
yqgEkYy3hRW6ZmrwFCHBU5S1kVMeCcOC1D9EvMJ59J36mWIQRlTnAlwWVrrmeyQ6OAfMUtlGS/07
MQMZ6r3dKEwHQSmy/H4551X0p7igaciRP1h++5w2927PVB8ebJDbHvnZmnxNx7PnofnSCxz+Blvs
erbC7yYUyPe4L5N6sRJN/Svx5UtaHJEEv4U5F143xHd9Ebtrtxg0cqUhic3MgUxuOnNU0iw1Lqb1
OsWoUgpHa1eGoz2zjzC2zxRDDXGEAAPViu5zU02rtEMuxIn8O+pgMfKn22tt9VhYKWNE4hmYxw7K
ApUdV2vzZPVcftbg3nZm6u2SIgrXhf0WTer3pBv9tk29y1TBPTQAHu/asyMxZ/V12zzEQ/9NGgxI
/Ug8WmZ11x404aHnJ+259bSDOZcvcWvHN27pbtRUDzgr4JB7Q/0bLHx8RVRPOLp0nHXdcn9SITwl
38X+0nb3zDPOvZ29FmH+7JeoDZy0+gI6TfMu2tFRu+cnOkXU4fTvgmIJQHLceto18GGJcj/Wjizv
PEr8JARDZ3vfSjLPlugJAVTcDHTT91hDMRPhmJxpOYAUIBtu1BCV2kedkRP99zJaacPGtkk/t2qJ
kMPgHltlXPMVTPV1w8m+DZNpk8XlU+MwYrAHkqVdQ8MQhciavqlDYrtcODIT2Qs5f1LXzd114s/3
44hO0L0RKBGfLDiIoiQZPoHZbrv+sPW55ju0mnifX1KT6awwqGuGFkcPuaf6dItJN3wQZnuimYub
0A5p8qOrSp32bnLNHZlUWPfSuA8i9dC1VrLBjPargNo3aeQ+WOl3orVo9brkxvbnQ1q5QU6vaI0u
AbdsPzxZxjGT+m/SCE40oJIdks6dP47mXZsQS5TnYN8wMSGC+uhj/yKG4rUduLs38a3RkcfCCyDE
qQzIvJtuLeGPa8Ru7oY5UatqVAEhWrjR8p4ZCrWbmebbup5IwLLGLDu4BjrJvOhXpTtheJZMGyrm
nyumqMxZ2+61LDpoqB6ClC6Rj3XDCZYwku+EiOoVvKYrGKQbUBXdJy7rlUbheesp9wNQjUGnGMiw
F6UXD5Rjntk6RnAHoUXAcHRcEQbf78osvpf8c2YYvXvFVO7T1mLGRv/GR3IemPb0K8zMeT2nHx7K
aN9k2oBM58YSOb4Q93fk+bcEsQwruBLVYaxpCiA27pkMkds9b2ciwewuehhTYGqzSIBnQuBNGveA
bq7BDbXNjfEFQ+IxUozQQ6h8nEe5tE0cDNjfo5XuQr7t6GcDU/5deMWT91FRWPvo3sOh3LHw2Bfu
TLN9qqGoeTbOIcKe4BXiQOhbj+QTG4G23Z4t5MVzVOW38VR3x3bIX0Fgl8QYxETXTebG7op6FUXp
LQ2Dt9TNn+y0O6OKBfcOt9E/6lP4lfksrRTrtUEcsTO86ET0rhiUfBOJlW5qD4JHaH8KrX7MtXwH
UmNduwhK8L2pdR658ESQ+KVRCA+2kmBNp9uETqcgdA+euGQ22u8zhl2HCEV3VI06UlHrmOhDfQgL
bS/7bN5qJYfmXLZro/HFFg+usSpMO4aiprv70XSvOTBCIiScncFUefg0nJa0NzHFO7pfHOvTyNrO
Znjixvck2sjeTLWgSeT+1rSu3jXC/vbxQjtabaHbkMShFAYtG+Yc14JCDbMcfxJZXok/2YBht+8y
5otbUOAVS0LTA+UhuYo0/RnX9VrvSb9p8onqezzrxI4gUzcRkbXs2zrCc6Oh+SxAqQZGa5PMSKNN
SHjWeb/XHf2X2zeffRliw0167i3THrGavs785jToxkMdycvgLbFQirkagmmtlPdanvgcG8FyEi+z
w1L1OBC4KKz5l0oLeipGvzOdCdSnIBQNhA6vwwePLGRbOwMXXdqffCuy2R+HnVcRwGdvVU2Ek75g
YmU03+nT9DjCs+M8I+117CBnlejatghhTlrEPmDOKRQ+VI2qGe4qdL2rvC/uAAv9Ql09r1KHmZ9O
BtGSDMYy1+BgFvWuK7ILSmNyfYHIDEPOYCl/z6cEcwxFfFiRHxUyphLLMSaPsEnggGhFcZbC6lbp
6DjIX4NM2NfY5mwERuCpDOtrqzam8vw9edQPmh29lKiCd3lbX1J4TZ1Lnpcuo3fVv6EtIdxbyOd2
tOAA1u4vPG3kTnfKDZQrq3WhaVTYUBrcZkniruNs7Sj2m4HTSwATnEvLT+Tx5yMRL4wkblZrCcoL
nwu9n0Qw6N8PhlasmgbfQhiX6alnDZ7K+BmU/3yDKJIWfpRQ4BQA5mJTsDQV4JtK+A9ZFms7yYpf
GxxYH0SSx0fyLWHnKcX9chj3U+gTcxFRodUiL7h52/IIi/7ZaipGRn1YQ9D2ekbPUOXMwomOg/I2
SVaUt7MDXX9V9hPgVVai8NCXjLbAK+C6FrpCciGhpyYBVKN4g/XcDaQarXuGBNW+JRp9hQeaTEHV
vSQIXZkAdNl9MzX3Kdlw51pk6c5sbYtaH8dJbyKYz5P5A9UZ7D63a9kynQjgANatNkPC03VbSh5a
ugOp2h39E8jPxq3sQG/hlbRPnQWX2kjbs2SOeIw0bD28S4Se9fLXBMVw3fnGdKHHJS92rj+2vd4F
IWBxjhsm/F0H4oejkCHoZKKTinijnAddyZKrs6GAooGlg/9Rwopvc8eh7VGaXymS5juGAOT2DJCb
6H/dQTJVJxCR8+nnI4JkIiRv+cuE3h563AiTxCKFxmtBMsqWTpo0VHU2OpdLI44UDT+NycncnvU5
927N5aGXM6IfkIao9HROR64Bw3Xpj9YREm9yniZIqpk+gFCcks/CTPCP8/23qWa/gJ4ii6gYqLQq
D0K8sKyTJIQvoK2OZipMDgil4oueDAvmI90QgpLtKbceSzt5dyuXBOssD7d6bVYPRg/JF91kwTmB
37vgvfHT0trEaE0q5Sc7P0o+It1vLkSB7zKq3F8lnLMDUEwd1qNmvk6KyaOyR2Zf2IboVrkr2lj1
Pid7jhk3DLUa1UBlGOla6NLZm7r56kT9bkjS8QvzHGBqYWycmm/qcCdDH2EYlzxMtZ2a0/YgRQMP
xW7o0lfdpqz85Ddqb6Z92UdXGTF9l9mkNUVSDnpZsfUo5IKube9aBu4fyscXCSnqu08n7TjlJdlk
0og2SPaNN9ekcHPdl8EytMNMVsjG0zNGjJP57Wr5xbKZmrQlnDk64pdej9X34kep6y6hmg7vlVYg
PTUHxUjHre4zk2OFy82RQwQKN8lVs46J9SINGwiapneURsK/K3KEPDr8/TIMnzmupORSHtOMjkQ5
FMavrhu0bQjbAhW1/ea7ouJ0VqZATL3xzJswUxF0+q/Btv29iX4ksPrOu0d6cTJ8LPxpEjEOKWw8
B9W8QT9wYN5nXXBek1qx5BFWyrMuY347NxasAq7nlRamxqkPjXAX0v0LkL2IgLgUQi1Tuij5pKy1
D4o8S4mgj7T2kbcaIMaYaYi+yr05ps4T5qhp75dxE/w8xdZR74csf9da/XVYxKwEQhv0XtBh2ApC
0jVxp/Tqun3xkOKnoJviGRtI4s0pHGhCjnrjX3SbrxhD78atTP+SRNK/82Gg/nzu50HTEHBhtG4A
FOqvYPdqsKwcVXAt3M4LSyzT1ROa1n5o87epdC+5H9/FUTmsa81N9xqxLlsXq/Qmrtk4yrTFJxEj
088svMha6N1ORsmpxJhQIs43Our9Y9UX9gY5kMM8ZZpvzUa8YNh+Tpinwuf97WV5/FB3SNVyD7mZ
sKAGAHXztojPtobupdefB2Ccc1m8+cncXOApuzuEMTw4HsGcc3YzJW37TuQtqkZyJja1qqjHo+Qu
bzz2AkaLO+Xq3kmfWmznjKtTvx3uKeb9dZmdIsrXe0sY3CmqeWssaIFmSACWFq6xyouBsj8a8OsI
mElaHWYfJN0EsmxIUvIqJu6dwswQkgthyWWTxsLYUL6FMySXOHsQHkIQDHXFbjANqu4Y7CAmD/eU
cDrVKjSOBWPUdVvP53CYqwueEFqBgPEEyq96cII+QdNZIqOm0DqW9C4CkhBQnufuLbop9HVpssnc
AtwkOYB6Z6JfK+RqHCoIT1rg+z5qpmT8NWoxFsiSjOgi6XGX1lfpeclTZVABsXUwQV1HA836nnSL
qmJFza0HUBMkFqFMawsZAOpmi783YRKYUXDnXYWm7mDzn6y03mcpV2yEaI4CDaKNTEi6zOE36MW9
L7pfSuQMtDNyqWwma/aU+oSmmCWhXI+yKXHB58ZDODn5yqQoXrljOO4Lke3xPkXrPETGxatddqyu
2dkjqV6N+RV2qX67pKYyk3vzdXgk3FopnpV9X6eKUCwrv6RN9+mmaCpDqeVg8MnoVPRW0zxH/mKX
zrabQCz3ySW1sI2VmJeU+nDEDNlIpynJfGqN8L8lq6fczHz7QE7GVaVjAnWZIfQ0V+1u8RX1fL/Z
jPAUOBULtkaZnrSUefTONx2HjY0JI4Feocio9hoErykS5LC08oBL776kFbcS/sBZseC9mGFt672M
90Q03nY4HCJsuZZ5nuP6lo1klcVyg7RtDmq33YxN2GztKFQomWgiFe0IpgONE1UK8XEq60m/Lpjo
9Pr80HKzAUL7Rn3Wrnudw43GjXpN4E2MOo6ef41wkN+18YM8LghaauvqMKBSvxI6eV8UBI8Mtbvo
q5fzfR1CtUzQHfXFzVKxtR2lHAYrsOlCMRpFT8316IdkI0Ew5B6CI38wN6F9KMqW8btJWF3YMHuf
5Tk00jsndx5p5lnrKOfQ5lt4BGvvjXGBdwh7i1goaR7syr/TsJbVuRfv6SbBLyv0d2W1v3l/CXZp
h2RnOwLCdK/OsX1vmR56vWVLGKzxmZMiihFM1LVPuhq63F0eYbfSJvkxWml36PR4BqXG+ImJMle4
f/YpzfFGl5vQNwwG1hz/yQVHhi60Y2OmxBGr2geUbF2yWcgd8OFqT/goCYcVpB7fsTeeoCs9NlSC
EFuWTAdIa2qU866S5X4IA9wTYTsOF1XNbz5pYCtNFPzCm7R+wrA0XPzayIO4GRo0MZW3n+P42wNY
Fbm2ezeWMj9ETIt3RjVXe2UQnFR35iPEHAFAZ11EggO/1uyytJZBTAjX2qlfZakzUTPrT72jfatz
k9raMCLojxK+hXrR0cW9xWx/3aFpWcvRp7LpCVjrhIlopFYnc5jkwfPSA336T7BVVNQu2vU+nveu
/SYTrTwOw3hW9rDKy8W9sXTh5/ToLoIQRwel7FNdB3BId8ag4pXFz3GvI3MiqZx0EVEzPKipFSxv
bw5avoo0edXapt3aBeSblq74FoHs2nyfdJqQQ0WKgDs1tBr9+ZGa7QX9wVb1VXHyKk6+OIJ/mczc
dnlI96g0wGpZefpcc4/fZJnFEDbDDYdo5xW5xvuckqfel3echFFWmQ5nbD25enSAuDjse07R9zYt
OU1PnIPEpwFhF1EYGUynOmLak8YGguLupdeHl9hxgDVDD9N1ceW/s8fgdmibry6GHMAe2pOOgSFG
t3fg5/aahhrRz5JPc5CvY6djLOQQKrkW/ZI+Zk7znku8OJgFczsnFgzNC8QWilrOjsZ8P7jD1Ya0
Rk9jXGm+L7e2SE6h7H/LnL4HZhA6J/GOoJsvd8ZTpTOXnfsnuimfBn1EIyMKhshrXcwdx3TGH8w+
cYr0q+SKgnNllvpnnL1O3K/XCsKBLxeVqIKLFd+mnPmImX5x5SckMcCgmD56InhwwrZ3c5XRd60d
VBtExUdc+amLtpa0Cjb1dKLzm/FG5PmroXdPEmvwWhBLiOgmfdNST24aqw/ClGaEr6Y4GEntTcyY
AsIn5SbVxm3cJ2dgqxDQ5+yYumreCHYBpj4YbCw9PFfDsJ0qb+OE8YFIWrbDgfIftS0L3nxn+/gc
cvWsW8Sb9d3VQtBgmA85XQHM1+a9pSt3Ew2e2mQ67rnZ29uCuHG79QJpY8xMJv/BNThAul10ghqM
MMkZCSYfmvM4hMc+J7sbLcY3566XuaRjPBrS4dbHraJIHpmY3A1RqXa95ORkg4EaNLGNNfpaEmzl
BkgwnGjHpWXrhCgqu8PUo4pXtKnWMH4PqPrCHdfluo+njpYAMyrHZhwKQouKhsaY3frdoaxSNiPT
BicXMmMvmaI2yFyg/uX4wdwvtp/gO5nQhbQYAZDY20EVmy91WHCKi25co3ul03LLKQAjfh/AFH5H
pbRFqsP11AqOj/wNOInbl7q1HpqZ6AS/eE3JrVnBjrNXUytfJn5ITWdRJ+XB5ddm+K7GqxEdCy/0
3uMQc1Tm5P3NFFGAp8lcn+l2DuM4P2ix6z04pe3jpkOoGCc8Dcdw2qMRpnO0PJWOZ6Prwly7PNNj
Ia4RVkkYR+vaqYYnk7X26BU3NaMJuRbzbshM6zHhn3oiO2Odl0768PMMC8iOVIiYG05NUfMPfnBk
lug3s/CEfKO8t/Fs3ncPEnrvWYA2zpdIWX8Jl10OswbFLJ9QsI1//l/YEPPbDDnnqESKk0X4wunn
oyhVVL5N74oTSYLiJDpFz6ZsKU+snHPUz4t+PvPzmp+nAqOTGwJqVgsNTY9rQMkhnpICbv7P//r5
yDE8huI/z73JYKxWEUc9hM5fr/nz0//8Gt0DNFfbhrP9eU0DR/SvrzaWf6Wv4vQm3/zz9T+vckuK
aytkL19+8TTCAhBjJ1qeDAvNlbaOs9UU/YReSwSVKjNKbUIUrLMahMzlfYxG8gHGyL5Jk/jF4mB5
iIyRIOLlVcTB6mtNeQmuZj4rIJVmtuDvFcVw/t2W+4lrHeNaWuRXt3Ilk5LbkGHtbJQtMuco1QHn
W5NhpaN3KCNmWoYZcVllNuf8PvG+Sijpm6JupsMAEiScCeqA6ZBuYV63wegXHhIDUrkhtIfs0fF4
RGmCmRD/uS8YkWJ7CRzA6jTF540W2/JMsAVevo4nRck4WVJ4DIqODNCfY5ePzrHVoJD5xCCvoGWP
B5Q1lbcEHOjt0eT2he/zd0SoQ2B6WD0Z8B1/Hixw3JB5mAbtE2eCZsonnB66PCXeToIGYcCevI5a
gyYBF8jOzkNw9l9OiBY3h/DBRvsCMdxjygViJt8jHkIC0ALHs0LxbitwXrBr81syoNNd46rfmuvA
wicri/LhnI8ajgMLzgK+IoiVmR2CzRg41/Om9UL2IE0WMd307fjTO5l6adC2G81vjl2WP04p+3KO
SoJtT5yGGdW007DK0eg91lkEAL7HaD42x3FyvqUCVyldLJZFGIgF+tlh5otIzkPHMrxnqnhUWP/W
Q+Yf84azWTHc8Mc8m8X4qWlOEMpww7CTzGb3WMYD3KBa/wbKgsEhNi/z8K3y3FiZCB82Uo/exwai
mW7Jq9k9aK3RrCGOoe21icCa3xx8A4EmxWVwxTcTxhWBycysXN5PDKw3dNznzZTqKT0h826isRB0
aZquc6wea1VNTwXilSQ+R+0ZTfAT0cFI7iHW4suMSE2ZXayDeYmS+mYceF/EnBxcEgwa+30Yk4C9
h3iimMZy4fhAJyilaJ3/MuzqzuJdW6XK8jeZDF8YvYLkqsLDrOkT4SJ6fwSue99wkJBLKkXFtKtr
EueYhB0aeLGxmDfy5zWChlDpFkZX4RE/ppB7IuLzoFHQKB5U9hD53LMZf0Mlq02M9wUiPKsrJPBv
KYM0zsYt/eN7/jT9fnI5dGZZSWhOTZpJ2oecwM0jYhUSKWdpP7uCVq/WW3tGePbe4l9tMm0Lcjoo
xwm1j29UXKf3eYVcqIeKgI3EYO+U3D6sBnysXFZf1/hHYOSLHQuhIeLjlfQmYkQGwgjm9qWdqsWP
Y7I4DXj+hn7QfBpeFTeCirctYvAS9RL/lS6rO27gTldVdNc9wplconfNfAdfEUFff+f5i3xG+D4x
ySsiZriqSkdtpdd9Jwx2yVCIUf5G8ZNPz8/vy8BnDwoYldHXe28o+ulTIBYdJuO7haF7yov2xM4F
q4AwNCo7QJhLpQZKoEclImqYiXkL2koZzsEZw8dZjf4psu9qlr1RwX+xZriok8lEe9YXmUou1lY5
DyffPWh0p/b+lGMB2wkV71Hkn3XF9JNrHnMj6YkptpNAtnmAaQ86iqJExwGlcMhMwAX2nIuq9Q8B
7f+D2x/n+uvvf/uohrJv5+sX9u4S7Dq9gX4+fP79bwLVp7sAxv8BIA/e+re/XnD7VvC11+oje8vz
/+tX/clv1wzrDxfdr8WwnRYnWHKgd9NX1//9b8unhIMG2ecFrsPpDwoZRKw+/vvfHPEH5Z4O8V2Y
8L31Bfv+F7+dT9kYymBK4mkXQPOc/wTfzqv/ldvm0CBlXEcB6CP0Nz0cCHz+X7htXHKVIDvEWxsC
Bo9fe8mwDWmznuh9cayJwqfO82k65aYHm7aax9PoAy7gzOmAUC2jXTpRURRCK/FkY4X8+agZ9Ipj
p0HvSUtienlFfBfVIr6bXQBxgz7eAKdapCDX/3yp/u8CBP7HVy2XxUfFDkO7su/++7/+ukyWP/2/
Pdn8rJPL8LUsnW7I+//+rz8p8Msr/7ef/Gsx/T8WommDD/2fF+FT9FZ+vv3rGvz5gj/Xn+X8oVsu
2g/kOKBIDYf1/OfyM/0/HLj9tu8ZwJNtxwJ8+Nfqs/8wMQCRLO44lk1r1v/n6tOMP2zP5p7DdzNd
LpH/bPWRE/Bv688z9OUbOZbr6SxpHynjv68/gUXGztPw6g4Kb8o0tqjODDRmxZdGINyms5N6G+Yg
cYvB/xAWSEvXrJ9NbwTcoTxkPUjVaFY6qvltRs4Ji/edsLx3pVt7Cbp3ZWgeojOfJojFMY0IkEf0
2omqnxrMQOt8Lt6m3t6j2QtyMNtIRB/zHtKWLQZ7E5FAvWq9t9glWbZsOVzo5nemzHFNs/mEPRi2
8EdeJL9oJBRBbIwuKFDjZoLYs3Kt+nMcAe81hE8V77T+IUimGqJ9naaLEtNH2eIVJlKPuVOvXycm
VQzyfPStoGwUNZNIq6tZ+Gvkh9DNTHktgfRtrWprD/171aGLxIx443e2x68VXRh02y8WmljYgQQN
ORtNLqhKhmjVgP4kTrTm/zB3HjuOI10WfpV5AQ7oggxuZiFRXkpva0OkpbdB//TzUd34zQCzmN0A
DUJZ1SVkpsiIG/ee8x2UYOhfEJswt34emuatlu1WzzTaBLXNwMQ4mwoJQk476sZD6+xbxE9nOr0C
j+PiJrGrHZy/grhUdK8tU/S0lEseswfxJMwWQT8iwm7+MmoqiX4iONKRr/lYwdob2vsubRs/ahpn
BWwgWvWt+kY0XayIaEHGUHhrJ+2ftOTTHpW7oHbUNpn0TTeSIBDJ4s61s1tmFLvY1X9EYb1lQAH5
30p6FtljVtNeKCroRwTjFAHRY9bjxLAA4hv9B2Leq6NaFMxD/4NDZ7qhcb+JF41z4Z7Hq/oM7XOZ
zZextcEGearcIxqHk+W9k8xmIinoL/aioU4QU7eLqprc1XhVTDeOIU14gmL07TzcRu7CnSqWYN7M
jH1Pzh7KA++AmbqtUA1rs89NuUEmWm+lZd9hBmC4bkxProRKZHk4PGf9qR9VhLjd+CpNF6/hohl3
EY/XLiryDBSaCS3iaP/jIoOSOL1Ff94sSnR0qgqiCLMUROowoA5NmhNNpnGytMA7n0rPmvbkuu2D
xbYRW+T8oKe9VIsCnjMQYY+LPv6fl+ufBctfkGeGR9Wi6eYSyVYtGnti0hlGEoNF9DTdSXT4c5H/
jOBrUUtAdEKq7zpTumeGinxfLXJ+K67K4/WVOcHRW/T+IKAwAiwegOur66VYHAIzakaO92N0miYK
sWxxEojFJlPbuAvqxSujlTgOwsV7ECwuBG/GtzIvxoSrRSG5XqvFuQD9/J6b3fDJVz3b1vRp1pM6
jbfu4nnQF/dDuvggtB5HhDmkKLdbpOOYXsTimoBu2hzl4qQAEoHiCuYqsP99hU6DNjm2C31xYGh5
3/pJZVTbEXvG9Tu9XsareeP6TV+/thdvh1hcHsPi9/AwfrAkf/Qp4owie7CJrvcZruIWWT4jb7GM
XL9MbaZu9eIqSRZ/iVe6t41mz769eE/mxYXS0dA4quUShLd0mzHo4lfhIJgzGNiNi6GlXy7XV9dL
uHheSoA0sLCcr37xw3BOZgizGGWIymPq2aa/5AOpjb54aprFU3N9Raoh1Eb8NmUzPakUpGW1eHHa
xZWjgcNcsgGpZsOfIOvmDZVPe7xeksjElWNt4sXnExkYgK4XjG/tX6+uXyLmVj7n0J4lEwn5vJiH
dD3ATNTVmIlEV5MpiIIaJ//kJ4tbJFou11fXW3vEKX+0vufFs8TRPOpNZnBAplcOtqZgzvL1Itnf
Mzk8tlif4O3bu0nqf4KrK+rqj4pxShnOs4zcYNthoYKP3h5mJc81DcxNvPisWgxXoWZI+l/WR301
Y4nFl0WYGT0XQQxrsLi2ysW/xT2s/9V/F6jZ1OLyut7D13vCWjxgys4fq4geiE3peLy+CmVWbFrO
r7QDG2eN5k2uC/3szKLbNY59ThFnQVW6XqciBTKSBfyBUXC40wy154MbiSztB3kMTexZHqbOFb/H
in9EOsURI5lcZBuFqIoTpmOBZWvvdBrkKZvb0M3Okce80hrjfpuiWjhoSX2BNEYIR5QxhQqRvIdG
RqOPi0vmI/0STrH01W7aFnSO6dKIKRhk+/iVW8I9XMSbIuws+BtoQbjL9IM16Se7re4IBZKHqtUh
4I+sn5E1t2jpAqRtZbExxLhkbXYEu2R8eFIVEjQq4wYPIdPB4eUtndUXZgTaX1/RvJB7tIsMz/vk
fjas37DIErrCj1nCjqHJwG90GzUhhnDUYAg0SzfstqIy7I0wkGhYlffRWwPy+vKE7YPfEWEF0Twf
+mu0daQVG63kg0HnEb8HFqm5WWHPhwJ/hNSw1NCOhRRl+sNc+aqSxo1mM+kc2RlRwY9Rz4h9Ksad
MtwXa2YEXdpOi6dBZOtqphJKw/HOKFvthFIGwZGh3Zes4OvS0/6ETY44zpxSH2jTHMfjIXPS7ybI
nq0RRmRTd4R7GQ134Kzjmcnchs16oomuLxjolKgctGnnthe+VsfHNs380lhoS6hFNsis5m0RhQgA
BT3zwDdHY3Op21pu7Qx9pYhFfDsU7h5RRE3ckPjWkT2ajbWZWqz/0exqe8PS5CsV0uJfgBE5PcEG
i+hhhN0JL/3oRCcSXUhTQTEXW+ZLn1sD6nCPhpZXxjSQHoB2mZt6OVbn6d5GPYZHhgXIrolzzclS
WLJS9Vwx+UWY5Cq3PJnem45WdjWgjdmUCKYhQ1H2jfYm1vvSd8Oa/LkxruHaoUPiIw7tXmHdiS6N
oDc0C+PLDLTx0pIMWdDDh3O80ltn0bMxeWv0jMkTUvqTm7fwQVDf0Ra+xG2dP5mat0+s9pD3RX3D
0ss0x1ZQzLLuu+qH1RRb5QEe505PSKc0A93aVn3LQg/L0XcGbxHXL01D7pGiJbiz6ctD1AoESMFR
drX7rA9xtlWIi1cd9ybDIfM3lkSUWGGJKbuWK6gCqGVdTmj9Qr7Xg2lL6Fx3tpthWqcSJXFdO9G2
JTOOVkMgmGZ4t0HtWCvHTGh9hgXwX31gl5ug5Y4NHZSpWgTBM9znKHrwlPwxSK5ZV5GARCGbrzQo
f5xo/nYLYW2vrSnypwA/pyrcWei1j3Hu7lkBrRWS0QPgLGcv6vfG4xkrbKjXBSUOQkOUlQq2Mf5J
DYfTymYQv3LK8pJo1nM1QcYYQ1d/x9f6TDOnejDR14S0PIqqo5vVEfJnOrMNQCZCjzkjthqD/NfW
oPK5y2BcD7KL3Uy3tJJfyqhhVhyJM9GLA7fAGJBPv25t84BKPPBRPZ9Tel9gbV6cAS6H5aRfSeOe
Klcye6Ssh8nS45awbViLWJhWJpp30pxICqp7l/6Rnr+TA3DWvOjHVfGwYhrZM8uPzqK1Tkg1mo1r
M74opFFvJH0urYsfUwLQVVAdO1zU2ykV350ePdXxG78CcTu25bnp5PDSVC287Tp7tRWzjRDrkD8U
HEL6BKvT9RLG/d+vrl8GidcfBtc6//PPLbegKDSXBPWYEZ3Rap8hBtNNn6vfKcy6h3wATzULSKBd
iv5C3VO6xQc2jLekb54wckyXoK6O5tJ0ZH50N9IcG5IoANwuHsx0ufsXLscVx2FW0Og7urkg0lDK
H3NPsaAvsmsjJDVi1wwuOMmQSDPX1L6knBdaG3rltP3qnMEi1En99BPkCOw+b0qWT3o6WpdMMp0S
Do4HW35hJsdOmLj9JsDEzSps3+SxHawsYzwLHsAhNbW1a4eAYzQidcvUtP3IgapRI0DLo0MKcHRV
sEivcMh8Ajr8NAz8VFn2oI/B6+gkt6QYg4BD94/AgLYjzLx+NP/ULqeMia3wjnj59KbT6HfKNDH/
BDkhn1ayRH3jglrTtBuxWHDR3H48Vrr3yy7db7sUKqNInsiPrbdCJRaz4MIhGtsEwc4w3ar776GW
90HS6mSlrrnbn0NdFTQHW/Rr7m2UTu9D22h7ac6gkKqGkYfCtaaZ+S6tlpOYBLkuk+AwauELGbnx
RLMe1exdxGjxkoRg4LuO/IZlvOMk/SVPivZs8CTbbIJOnm+mfP6Ys0bdpG6mDl2YPVQ4lf1SCxid
5/qbN6dyN7N/47IVi5QuYJ/Qd3o23PcpR6CeTqoSqGcab4D3nP0MlvGumTI5ip7Zfz6NtHHTrlnP
Jke7ZoOy/tZN0PB5hkAWn0II6HUUABaHIKwMTBtrazyWyvpKEogFKRHyo5cF/J3N50yttTYNZd8k
iZZQ2iLPCpv5Fu7/qolLj9sDjPagHDyIEgFMwxRxbqIY/0y8oViz93VTnbh1v8xydHe4yiizspTJ
01g+G4MRrzO0rfzC0KXYuXVEN4byRAZbwwSvrdJw72jzp03IAJia9lwT0OQNLLDmUkhgFtu2QHZO
Tc1YCXGU9AEgAF23xJ7GfHSqdWOXZqI+GLVszjEwvzjOhh2JND4qjgyNb3aewRJQqqhprwEfONV2
eIoYyKbRIgUYNqaMIAorPTik5M2sGfl2xYzuWNERDj3shJMmLzZ68HWCPIcpkK/H5fEvU3+Ne1gE
FtpgJGOkPDE5cCEnxgJzFk2VOwjAK5SqAIvii6P0w6EZ9JFHzz5UIVNoF1Ej5q2Ue6ObaDNMCBOX
dBgdLeoKTPC4LmbvULvhz6ATi9HY953lbpuKO8sMH2HBrDOpFwdtpD4sC4vK1or3ympuzJAVPAyw
nWoVIXqEzRLqR6DJqJv3JDr8Qa0gdxBsaLRPxdaM+CEpACdcBBxVXAJopocwrw6hxEckWdnRlhPz
QATxfpQiRJiqu6s+mS5Zo7Fmt/p+WhRbJtHwI5EQZQnOC2w0Rm3+KlSKdJUoq/Abte8Bh1t+fss3
6WaePUZTXUmIdYEHvkgTsXL18MuzYUPqM54Ne6o2Eon4mvGF2PCs46XclG4tTt5klaC4MZ+GFjJl
BnouXtoP/gFlW/Ewdnn30kUZqz6xfroHaJDWGG8a3GTuV3VIayfAU1aLs4C4u2oXS6PF2D7Q3Jc2
wEpsJ13pC3PT9I25n6sZ/k6j+5pw/xhgSo51gNK3NCjhWS8CxpySUSX3rL0Cmwg0WlPPusO3Wju/
cYELtu+BdTghK1xao3GMIXseh0h7Mfr0W+sG5wVS1XNJb+QwUmqtSOLTkN52+bNZjRTgeN81Lz5D
Rpd+M5iQDmucZWY9nMyUmVgUMxqvqumXvMZ7UZrphz7ojKdsZ3h2JqQeGFhpbIp7yavN2Crvkjmq
3xfCGY+zyocjNkHOmpHfZZCt5kBH5xYHOyNI78lNFBv4AKRvWCOdJwIcZTIQRYWPd3RR9Nb2oA6w
/sYTofPjHvR9d5pAz08ptCqNYASvH6VPHNe475zpj3BiG49UuzeGKdpT7zWrLMRj12FthJ2N+6Vo
qap60zsabkGCUchRLZwBGJYDWUKMzz6KsZ/xFgzdbhzOc6jE6XqBufb3K1EL2697XdAHLNGRIgte
C/QTRZb/FnPUQapdlXqjdn3WfrWDik9xuGlTHawEukRJ3/10vbgFq3kVsXx4OnQcl7MJ5uP0gpy6
wlNX4ABGtFVber6PSw6DosueZ0axUUJzBCYFq4UctNuJVe6cezPgj6KcPsdVPUFM0egInqxFnmsP
j/NU7J2gTE5u5ar7OhUvDIXFG3xXwhLjGsfimIk3TH9niluxSvsKAHYzoTQvU9yowNBuO8P3epCC
INGnW5KUETQVwRsh88EGh+UhGm2iEfp34orEwe3RuzYlH/jEaGc1R9TPeJU+RrDkJFBCKq9Y/jZG
W/WHeC637UAoSjrAQ4FOiWWZEcy6T9l8hjQzNpNrMtQw2/6Eam25WcZfz8364x3kRTq9csz9jpg4
mouV9K2yUI8oTv2iTsLnqoi1G7Ds6arhaX0z+sUSRCtlV9VaB7++Ng+R3X0Qx1zcNcz6H5GdHAif
zt509ESHecARXnvAgHSAjROVRRGxkA4LegtW7perltq+BiKQtN9u41QX2Jlx5GjnmM2KmtO6x3eH
hE/IMxawQrbnoTdvKr1sLjPVzg7J1EfbOZWvdeFvXgY3pvlapnJJcbBR0G6tItWPZhFj2WB6ShuP
41yCY99x78WIXQrxC2o7rLIg85pDlN23OJu2XUJGxBR1h0HaycYL4veqc3iKObt2aaOtB6/44KBf
HYf+1SGnjY1+2JLQtQc2prZx9o34LvHpJQZrPDgJc+wmuSDQ/B7HwDlI8GqJyoneduWTl7bWpnDT
/LVP6vu4LfW3IXXOs1Ofa3CQXYVbMlqYqnZdEgyOLiR2xcdU2vcy/CGK0bsY1j4PtZdca5nOAxKb
G29ebLoPBYgTDcBDQnBDmmuPYxkTHAGagNpPM4ovG3mdEAo+aBesOk+bzn0Jo4F4rfUYi7vJ69u7
tBvgPri+DcbnZIg3eyHj9Q6Ls7dsjTbZLy3xuL4bjOHa85pDIsj0yRH6SuvL8MJnUeJBI2MLG7Qs
76O0pVFVVj6BVBbOo+B9SpOnuHD7neFRRTR02MoKc+0IKqFlVr/zIsCaqQc9oyAG7cgYEoJ/7MzP
TBW62ApfRmFaTOf1hh6EywEQ1tIcxd26BWZL6pxgT8JF3gCYhBFQ9nvThp9W2W5zEJMSr5pG5o0j
5X1sauJBV/ZRuYj7hSkuZLQQySgcZyN6uzpWS0P2+up68aT5EEzNHhIHbd8c6a8WkBGfsY+OA4ZB
mYtDSWfrrhwEuz9vVZoCWSzjqt2s40et55emdlbI/dtDoqujMUPy75kO9M6r7nI0K3IEQWl2bHtj
zxNfBzjcrWQvzDLf5+lSpYOkTlNV7tzEfYnz90pv0Mr0c3gUUXsPGQ6YkFteppqEPvpikPhEzset
mR7Cfw8BgFpnSxaOIe1Phy71hrblbWLLO0lbBdkHZ8S5rXaNeQnifHigw/WYW9UmnvJ2lzM68zHb
XFyvSlZmXyenYUgk+RXcTA7A9I3inCM9asxK7kdSMA6qBqsgu+ghT4xyYw/Do8IZDAQKaW9EmOuI
n2nEi7fRBZB7mBlk78gJ3qjS5JNTsom7Um3SIteA5yt+fPzSj30ovkPjxubH9nlWEAmQL6Hn+ME9
lIZ3+tZwFd1XbIc7jG5ypSF2CVMNgByZCe3s4ATzfKcewYwR2cTC74eBAezLImJTZMWELnAI8Cqg
X4+8Gh8o5VUDAu5kk5TgeXlzscD8ElcgbXgjsbHW7YjH22mfjXzUDnSl0K4oztKZdiiyuxZ054U1
9UW0FGL3essuLYO6YdN/z9roG7Dbkl0QclZgNdyOHXYyez6zafUrqJRY0qP+RQ+qd81ojHtON4pu
Z1z5uBQvEnpaEzrmGS/+q5MzxAAmFGyqpQ6Psw+jTSWBgiF3QEdzgQP7TUm5y/HgSZAvAO0ayVsS
wQvDfASwZILlbCCrRW6c1ulwq1nphueA34+q73OjOKEc76jYNLHlnd2766WZKGJmnfrEcXS/XdTj
I9PCk6PR9ydmIDHeKsWWn8VQi6KJ+6wddCwIQMnwUyf9JmlJue5s89GYzeouUuHWnOplLWU4EmTK
WDlZ1+2yEZ4HRrkcza97QAf/wfd5TGbzp9PFXa5cZjdgPjgT33pVvyuWpLPG9v5Af7I3BeLuc0mp
uR4SREIsIjBJZ9jo7dzR3CvMp8JAcDd7JvsTtpTB7T1GnoLj9hQ8VU58jzT4iEpl79XDuM6impif
AWAe7RLLilq6yelOtd1TADBjN2v2Wri6zfzIO40t+uYkLd6j2HwyACS/aA70W57UnBPqgHA1q+9U
T4NCGWifQdjiKfI15IyrhexP8yuWdLqoTZv8ppKN2juMRUCx91tsLBeoBtqmsNthR6vTF12cHg1u
VZB2hZMehlr78AIOTCiO9xHxo5qe7EutUcfaYWJMN2pNYBcVMkrHteYgBcYQke959vdtk9SbwJxJ
L8F/l6kQ7XebJm8uTdggafo/aOLVtl+0WhVJODdZb5wSlK5Ud0eU2pgbtNzZEAbX3SamiznZtqe3
ossw3gur2MeW3d5cXdmNm3ymrPrehOHPi/qtoevGujXreF0KMmsSTLh3QN3DTTo52WOtMKCHWqC/
KNI1Vgxn7kmdGV/fXS2rvhH+I7zSx+6u0SxxaDtbI3e1E0/Scr+TMmm+QTEfVMEgTChJiDyoVJ2I
EmDpui3iRxgC3arWY+s75HtG7DnSusypow3ggfgm+Vwt+8xC1Z4tiwk0w7PyVarqsVV18F0bFlBH
wpo4dXSroDc/GsnYnHAKDR64h6sE2xLdW2ZqPQAPq6ryb9gNxMR8VxhSCT1z2ru4ngiBl8IjGbZq
n5C+2csClyZ99yQgW9P5dZpzppNijKsQNYFn4BrP8uLVaMT9LO3pu0G3qodOv24byyC6b0Jpx523
kkrFh8kKid+LlTykuiZJx/DgOimiwzpsi6sJncAAreBnSqJ3eI/BS+w27hq1zbEjaSyR28GxnytW
x3Vo4KvSOY7aeKH3xjRq4CGcV8021LrNZ8bnFY+txyh27kEFBE3+YOX2WZlQEGjly31a8mFN8Ix5
+p3Jr2MSCmiSsnOp+gAZZlh38pcuoj/W9G0dx4ZDQJ4r2+I0rkQZvdnY/mrcQNTr5I92CVyBtD+E
WaQODMtGJgbfwFWIqUP4XYPj3/TARfys7X9YIFpnPud8gojytlTcKfdA1XLa7LbV8pYpeArf1obP
JPE+Sju/IQ8sX3J9kEuad65jQ+OciSWyGJsbIXLAxPzChxv69C1+aFs/6Ea3x2NN6jSQn03UTC+q
/KMcwoM1l+Ia1BNBpBEn8EIQUTzhDui2/YcdxQX7KL+waJh/OJXvp3x4cWR+73BAMVzqUTfmXDpR
Hkk+hECRSGQH2sWJ4oPWjY4PcXTxvVvfreGe5zx7kLn1g7n+Yon+DxvTZiwl+SweI+WqMf7wvWxL
wThoLNUj2W1qpUVs7zVwsrV7zxDwsZUYAsx02pAmgKiwmn/Jg761krdGk++A/Ct4EAOODeA3bvam
4nOviZW2+Dy79jQItS0dY2spNqEw/UP/jWKDWZJOWKPjMKZ3ZXgkQ28JEa/fZidlMJmx+MffbVBM
PH10qRpTvWDfvsvQsxZ68sUw5jgZHE5jfVQ+iPmSuYd3siG/gBcxsm3VfAdJWN6FvQVTuE+2IvE+
WY3PjdEGJ72bwTOX6nZU8wp6AjlHQm4Z98rEzH0rH9m3Agu57Wwc+yomgyWExOHp723o0WQE5dVh
4XsYguQt79Fo95z1U7byWz4ZGncNYYs5/P1uDpsHjZCVfWNV9i4xvNtqSe0tQK3u5zZ81uN6J51K
v+HeOQd4QI+eE043bkrNP6ow3cQIj9euUSIslcmfpqEygUWNzV7b1m1S3s6VhVM+jk4m+w/u4YCS
0WCFcV1K/TBU8G/hSw11ENCZvo0jM1w3HQLgmED5XQ5NmmKrWZk6USzVYJNa1Q5sLYY+rbvok+iE
mjcIdD/1hn1StfD9qlPUyNeuiRm/dcpijopPtbZPeXQ3Q/JfQcdSa0TqnwPZvb6KQNYZ00B/k4yt
2Zs+QoQzPoLSvOD2hRnf7dPAecSIajPJI4kIgJhYmaIKTswWZj8AJbdMbpIbuI1/X2TFLF+Ovdj9
9RcK0KM/COoPUSms+P/4v69/PRbhBCRh4Gce03HvDtUz3NICsKxNduhoNA7FFC1U8kp+Z2aFA0yU
bU0uzUoSAKAkMiGyHKkQu/ydACSci4XL7NCMDkk37TRT37le/IHLjMoY4Qe1AP5+srDoDJLZ7DmU
eqE/m0za3SJGBF6gIrYi9WjSOPFzwjZ90Og1jY4DDYl0ndlUT9G8KbwOWW16BM1Ys1PBB7eNr2SG
3OWygKxQvm2E9A6CdgypubiOg7b+lI3NxNW7r/CusaJ7d/g4c590Qdh1Lvl3ZgTZ0C6+q0UY1ZkE
2qZWAejRvS9joAcp2hdISRLVZM0BLOgYb40WY12ZIRTT4Qag2wd6OsglgwFfctyd7Enzu0gHzt5m
H/ooi2Nh5vRpmwcRF48D4o0dOpK9yZz1GGVlva2SioF0aHmHHHM6viQWWeKcgWHkQ3YmwFIeRkwG
oY5aRyC95Gxal1usnqDEGRH6WW68jTVn19R494ziex69Sx6jR4gshNEFX67g4LFNoyDbqDjC0dfU
N0F2W0Tmi5HEX5ZIq8uks0QWcfxI8sy4cuouWcDAD7iWyMqd1CUQyVbhrVtPyrLXeU0lKRjERvmH
JadLVVVPomdUG5fK2KPygfCQfDBI+dXJDlszzDBvIy17ML3wu4AYBBySey0Hup2jfJtrBmZpSdBU
EHkZqvrst8Jtv61I84ijwPNtgbsz1OdtT8rEKfNC+otR8TF79OZpYEV0f4kyyx0vPdbtqspbb6P3
br5rcpahgBrbUFawdsT4ELrtAxCqZ9ea3gzOmGsvz9KNU1SUlomV3ZAYYAeP5TBjjDV/CMokM6lF
g1KaJ+Y9dIgikt+SUj/qpvneS5TueDgemhokjapI00QbfkyQaUJNjt9nu/OHpiOHdn7Si7h9SF1r
pQwtvivKekPUkG8NIblh6EsI/OKW/b+rZJ/KnP+u6tZ/qF2vCtZ/fvW/SmT/VSH7X7ufctFCq//5
Vv8vdbSIn/93HS1OzTQuPv5j+6HKf1fT8s/+UtOa/2nrwtZ13XJdR5AHTgr232Ju8Z+YrDzoEqy7
6LmlhdD2bzmtgQZXmiwyhu2xKOue/IeY2+MNDYOtCOOwhY1Zt/4vYm5ywHirf4nhFq6QriHo8nh8
c6aFnvvf5bSJib0nTc11J7yvkdgDel4C6VsOXq2tJOegxoam5/asG6V+LtpN2hnGs2yp15SFK8YK
HPyzkQOuWnf2hD7RLY6Dgz7aJ3xnKF1iVgEsNd/0uj85GNOalM0EewVzbaiBqgegJte1N6Ynt7m+
+7FrrE/Ty91DrRAidMo0/FB0r3a6uP6N2llTCYM68ELtjmSEZ6tAGoEsJ9yh5vqeEkOsheXu86am
QQsBsTfFY8VZy3Wx6ZLEwsCmoQoqjPgJ7+9CWIroiDYjcfHsnOvRSrZpBX5lguhwmqeTiLTppnoy
KvQc9si6ZdPkHwOi4/qWno7KPAVI63Mkno+l2kuWo+W4I8fWyGBY1JxN9nI69jphE6ATN3TOCJLM
XmKHn9Lpb0oCwlhh1W2kjEuYF/Cpx6C6gKV5SCRwvrkRNzGMiFWfOkBx0xfERmujj43nPoqpHTNy
cnFJUXBq0ltNlXYCAZP6ZM+2Kx3V+rrLoMMP47DQu5DzTM4FUhiDu+ldGfWOkR94mmraRuXo7Tiw
HnRGLCsqermDO0TL36L87R2kQkQ5BA9eXCg/xdoESPESS9or+ZDSBCLCznCA+CeVQiwy9Luoi8sz
ITc/dIDBAkus3HrQlitBcsZ+CH8dOelIPTu4NtFTNT/mRTsdw4hfRqzJ6MZU2SvesdnnUN72pPX2
mLbMFpK555ifnmNcWltjrAhRro5JOON2WIeUOkGSOfs4Ed8j6QGtkVe+61pP3aTHO2FVn/GgT3sA
LURfJyjqaNfdpdpMDdJmSC3Ab8O97O1VabcVQRHebwDOKJcACTwmH7POHYSFHuxQUZnYXZckvcZ8
n5mpFxRkxwjzDv6irTFXzraJFLgN2PqovdJ8bdhd+ubUS0quWJMLijQhK15cM98LRT8SVuGU9dE9
npwLza0N6A0Xiiqhlk7bvFkD5WWVk/6TB3Q/I/nlWdUMA3N87mBbgDyRrwmZjEY/OSuXymbFuIgC
s/goPJUfUis/ovSuNkkZ14ii+63r2b+m6ClGBVPsIYu8daXqdqMtvtkKQVVkjbCHbD9HlrctYUEy
2MDVi4sSBRLQBWFFvm1lDwMKcMbBxpNuNL4rmmZXDUNLckiyBhsBu67WoaggAuMg8S6S+n0AuOhD
UHieYeGt5tEi6EQoyPVj9ji2AdjAQH81AuNsV+lPh/dy487qI1A8CahVtfnUWnV0dJqa2Fa7fu21
ApjVor5VJZJsGattWKTNHgZIjMuECkGV2bbwijUDqVvNy61dJZq7UYvjXT8iwVvhFOVRCpttDDVC
d9C2hgEK9BxQ5K4tuxutxL2CsG1bBdprEZdEhedPjYvdy1O7Ms/M4/WiBAPQzlbvjBtfqswNMJe3
NFHthFMlWz4u0Z7I+BpCtMu43uxDOpNFSZTeEN7POT2A3sbTDQzEXPIr925dPNUs2j75S9tp6D66
oOxQkHqvGmGPRhq5G5e0Zj3zho0Rg1cYp7uurZNzZ01q76XiRjnGcLQvwSJStsy8QzTCdPz6p23g
IlsjT2mk/ZZE07ljOzpaAslnmUh1zK1DQsKZPw8cwWObURf1O9Q7EH0cv/06YRBFeieuTRISj8Js
Q2bAZKY00K/aqeA7alS3rtMCT+Wi/u34kCohIj9zqXQgvb1ak5NQjsa7jpgEfgepu0IofqcZKe0l
SY6cZ4akAgHHNxVRF6PJOzc4ADqjeqoyj19LSSXGqPiTRK9pbet8g/g8CUv7mKX+AjP+9iqSvUqo
k1JcdJhQvlPI1yjG4tAMvSA0yf1Smk5ZRb3M8ArLcGM5TBq74g/bWk+Hra/PzAa8jelwezs56Pgy
Crc8WkQbLGfpqasY43LeIlhkN4XtGemLziky+S08mH6t3XQkFqJTL+2i3WZF8By5YXI2RI4QyW7P
rU5wgRWKQ+o+ITZDh2iZoMgc3YUTi7C2aH6TkCyiSQ3TwXPLxoeTOqzMoR02rSp+nGU0O/QE1Hio
e3XnnZTycF8bnWCkWdUb4Keo/FXt210u91XikDmTMiYwoRXrCW7CfiTJoHH0vbCy22kGNpbZQI4m
8irWMBznvOUUlKQ/gDDuyxxXp1lMD5DWkFfXx2Juil040l+g80s71fLsXaGsndajKAlz+bpEhMLQ
2MdGg9SiOOrQILqJ1YAIJQCmWDZCKI4bwWwULwJhlrIGMOS0SbhxUD7LuXjV83Vo9rf0zTGHSetu
IDQPVEkKRQQYwXgI1PhnUkYFVsDaUOY85UEJ4IRzMR2nzJmH1WCdYRNCHI7aw6BKMpNjpttd00Ln
RkksdRpS9nxKzf/m6MyWG0W2KPpFRJDMvEposmzZljy/EGW7CpKZBJLh63vRL75xo+vWdUsMJ/fZ
e+31BU6rNFAcu2A86Y3gSF3khZLKA4SVmFJimG/WMJfnsul/FjO+FQueBC8h9bPYeY0A3vLIVwkh
VvkWTq44kIL4kkbvRl4+lhAv6kNZptO2K1hTGtnypKd0Obqe88CM+NXW7Ng8jP5wtvt2NV2ngOVZ
hU26Xpu28KMaNO0h4OiNPw/l3uJe34GZAgMMkNpr1XLATfVThI23cfw03U+ltefs44uAFGn9McUI
Bmxl9ks/B7scV1I6shKuC5BQqwe54RaZK5U/NLn26YWpLsgh955pH7A/lvSiDp9GJd5KjbYzjbBv
egGXJHbw0nmGBImCn6hejEOelH+4cg7pEtwvnf80+tyvg3rFDUSq2drLFWsL5Lnf1SEssuFWuu7H
Ugq1LTk8mm3gQTvrMALPOKBLawdIBFcKlxBGk6deAeZM0nqOvH71lqjut3Wns+AqJLJzq/34j/B6
XlD1/TQe8nA+o4HAjscZPM8184LrGptG2Lw25mvQluopzHnUzWu9byspR3RtfC6I1QdHvlhItUBI
Rbh3B2c4Bppjs2971gY7xc2fSJewXWNHPM73XomRgzcyiuMEDy/L6/5AjwxBeqF6YB4VFD6HaqZm
+iGpUm9FUH4PYtxPXluhYAtxMQte/F3ehbzCR7R6PY0bt6KHNM+mXdatjCxjAJJkfgocFTsP0Zc1
dnI0aKUZ1QxvSFBtoO3W2WGWITxfgB72TJ0fAwVOv49rfDVJBGM3e2CVDtkqsBpCXl52X9cpNZbr
D8mU5NuVPi6ahwU7ZbQUhVoMqYq3Y29HWIfPJGGWO2NK68tc2wQ5gSidBsffGs5LPcg3W07iKbv2
EFw2vrCybQIdc5afFDmtX5j9FAfhaz874tjiCIBZHmOyjGEskb2aHiZe5nkLwHlRV7uw+wuninPq
yeDCA/tj4eF4UI11jxkSjwxGApsQ7S7sPZOkCW3stIS2jwxN+7rwOdLmLl5de0d8lFxKPVbRnFJ9
CC3L3+V+QvXEYK5OMoyy45rg8FOMhnWAWd7WBqPHM7IbfAqeA9gNEXDjBLVnzS95CCLbusESraXm
/bqtZ6TFMcPHFTrUBJthvIXiMTy5tBAxidC7xJxhaPHI7i4aCcpPKc+Zhtoe67dS2AjLHi6/psKg
UhZCMXLHAJssDlnmp97KkqGsp3vP8ULtKktwckqxqBoUHC7cBo0X/DBwlDvfjRX9Ewx+OKnC4g5U
WAsbA8p9P2ZfcdAVxGjEo2L83bgB/yWrviqvO5jpwKxZ2bTioNyTAjbxw7UiMpQ6pmw4tgXR423t
OD2noPGj7eaIjUVCRCX79Vznxro5ciYOHcCvCrRPAbnIujq6usVxhVmAFdS2cnmI54Ydra2wekjO
2gYfmyvJhwinavbcG6gXBtzev7ktoL4VdQf06uqUq4ZNz/xmaH/DcTqMRrctFRJ3xuy3R5isdtRT
nTIjOUtjOpWxEHd0CEjq2KnMlaO7W6T5yqI228/LuuIE6Zc5/jnlUyhM41aLJOpT/QxlgXUGnHkY
+wiVYaBPWVV85zKGGZWv0Gi3fBR8c7hlrnCq0t3CctUqTSD0lFQ47OZmMBEGs+r6gVUgaviSJjph
ddbsR7UE4C+OE/eJ53LUmYZgiqQRPsddcp/G7ruaqlNrhk/okb+DVfLF5RceYVjTeX+wqky4leNH
dynJcWT1O2y9M5KYxw3RtShq453mZVciiaUh6iblieGBfNvGD6qrVQTlxmFhb+GjiSXt8gDLViD5
cB2YUizJCq1U1Fn045e0+UhmLqsETQDfuAKxMPEcRWEdeXdS23ccDBP9b34lXHZcSRRwQP+GfgxZ
KGbbVIEAz7EBiXE8a/Wq9fRtZOgGZrIzekaKzkyeeUZBJSfU4bXtdin0RTUNuzh8wgwA95rVwtZV
vBOSuKB55e8iu4MQOdPI/G1AqIu6VfpbLEUCoKgfaFKAeA4s0sUBQgnlm9F80ik4LzT0iHPqENKb
df2NSc6plm8EtJsX2iXFqoz7zoch5DtmnEPdgPYUkLMU/boZW0Wj6ty1kgHOx5BeeBrewMxxyc4H
0Xh/Bs6CoXi1x/Z3qCH7Zfa073LZHUVyWeYAIkQYrvjG4m4BPVGYOJmzxXn1g/krGXEBJnWyA/m2
G4Rz88fhjkf3P8ziFzcwj1lv/7AteqU4FY8grk17JudjZzQhLwlkR5jGlHku1r1Z3CiN/fVWoXJ1
mEBkKrE6TAFuTQhjBhdzOehbU7BpxLqrnKvAFLgr6YbBXvxlOjXmXYqpMKpmkD7OpuOgH4zsoufp
SRvLF09qHtuBe5NC9KCEKmrweN37xnT2as6jquiv6cTbnJbHCSV6k1vwL/BJP+RlZmzUyvjAkUKH
utwkTr0ynJd9OFvHzph32cgvmvH5Fpkj8Rzrq4xxx1r5HarTJ49cYkNpfO/UDh3dcsZkgogQBvFN
xQkehhYuFw9e8N6PVT3doZv9CGigMm1poOutr7AXV2fBX5WIczE6jL8Ce3tWQuJdhndlAO3MCsSd
oYoC5X1ZDjy+eMDJOf+bEvk6JcEJawgPH07zG9zHm/U39FxqL+I2jkxvuqZePGztIPa3MPHPiK84
QgEJ+eVlMmJ5p9GodXKbK1MeR3P5I+rpkJut/ThPP6qP7XvOmXRD/OOKbs69BVJo+Cx9Tegsn495
MF6U9nhJCOIFg83rU7nO6xBqjnWTfqgHigco6REbPY7kPeAFz7QkzEIke08Jc48xEoBpkH2AzYbR
pHDlFia+5UI6rwasuK3Vy+HCSPQxNiEhk548jSOAntup/eQ4vOyssMLJF4dAGjv5sMz+Uyjk87qX
CEY1Hh3r2am1dxmmaeX42OpxrIfHnmo51r2c5Be+qclWV/LnxhHM4qG1/Le8+hGass3UPwwkNYt+
eIiLlmX3DISz7qoj9eD5dmx46KdxjHlKQS5j07r0gFZ8J6A+0v2rR1HuKCFcRobj2bYvXpxe6B87
K7/uNmOGoRJdYyMIXp8ngcrAAblkW9xN7a1Vw3dPswb49/6fMsoHr/Ev0iTSih/lHbl9nwXzFdLc
Uy/UY91b/yzOrWXFqclKwulgjAYNQcnOz4nlJyMdAPoshvWecAd7SxQFT+a8CQkkS8v8S//Ym5dY
0ILVfeyBUW56ANIe06527WtgftSV6+yxyEfWYJrHGl9UbFdkzVdIpgl7FPagvXPUGB+9oruz6ZvG
/TlSCIqRHIDVnJ9hbyePpolS5cyu823WV4Orhcc3SZDKyJkPMjBlOg/dp0UmuOP6otizcrW4ZtRZ
1SD8mhUPGxb8XwZ0Qby0peVGnEgvbdJhpx70L7a4hiCjhs/Mu57i5lMlzOq7DplX1XSZydYexxWd
qxOfzG1QX7shSU+48Reg1V7AzvIvAuO9WIuyq+813d8PdITPwrtmg//seJemD/8tAH2MfiKc202U
8YRPdWjuvRH8ajWe0WBufd5E1ELK+zCh1ruxdhMHcLNMN0Oi/hGRxtKj6i3WnClyffELQfsxxOG5
E65DUmmq8k2I7ScTajf4y9rFGkimz58h97+mgCfdgGJbp6TPE2t8JpKWnxrjGnjnKhbffu8y+5ua
bi6i6yhhK60zIDri6SvhBYBleReRvm4AVPcn1x7YzHNSp+N5h0aDQuDRxrGYz5XZmFtsjs7GKabP
WmTLpc016YMB+XCwxubI5fnYefQi5OUdDMMy6Am6ar3PaDs9enVy4reAZgRMcFNrulnJrh37gvHN
mmcuDOh+/foewBTjcKeG4lQkOJ4A0QZQ+tutmGbUrs4gdy8V9UJhR5ULQObj7HGkW5WrpRkhY8n8
ndoOSVoOzd3tUA9H+3WYgHCFacKSfOGWWdRBzPQISqs/xIAu/AoIGeeODg19DFcrBba90cE+HLer
2AeK2TzhtBIYFRveiDZDvKaDjJ2x5qMc0yegT9k2zjkuySbHbG78wwb45JnsveOMclbMGagXj63s
aLoqR5wepTPtjaDvHrxkOYkY8iN781aUn8nQ+RF4dEPlyaE0kwdiUPoQODjw3Bw2m+017DTkyc+S
/CgIbuDIY1H+f8UhhP1Tkk/ddsn6eYNXcdfxfVA1AzUBT8Z17uPsYKyrxlCTbQHCx/zTqpAb2v5e
auclC6lSFrqF3ruQE4bZEXH/YLnt2gZNaW27K/5QERA8BhX88LYzxUMc2Ok5KEbcxJSgoaU7Vxux
pKULAWLBatFtws8BwkC6L8K2ufoet7dLJmK7pIWNjYEPumgcauvLxj3maONTi1r+bVYI3kb+zHp/
fvZ7/6Tdgpal5KO3wuUtJORhG0SNtPwKApVFI9nLSxUE/xzVpbti5koOTAon5Aw9oO6ojKCtl6Xn
37qYxN2KhyFZjIAz0IaUDfJvYA3nITbzz0EFI1SEsDmjdkaWam/xYvAN0M2y77FonJDg6PFZSLII
LqlBs/eeLSgK5gBIu567AydGzvaV+1dWIz0uM/C93Oz445iqdqWjPrK1AIAO2Ooudmr3AObwUFo1
cIe6oijRXhhV8RqSYsL0f4wRajwLoLJvU0oRs/VmOIN1a+QmJaiTpvEAXskGmUpRwjOhQrQ9D5AB
fzWn9tiheytob0bjqX3jcFjUCfuNJAoW/in4fYAta8WWZ6EB5LOAb0L4OjCfs4rCogpWH2P9jItk
PAUuGEqnfMxM6BehVCNfG1XRjkpo1+ne3DA8h5uxETmbiNreFoLRfcLzKxJSjDDJMcYk5RXr1m/q
TR+dkUU+RaebJiWz3yI+FmydN7M90g8gAe1BDWur8oXwX7GzJxqzMEe519Yc/oxz8C7zRhFvyDcE
ZLso9Sdza0qTcRAVVru8IQkD+jD/zMfA7Js7lw5bQTbUSRiAm5WeL+Nyh2sRl2oJ5zrGbQdURRyD
Ak5qMHA710mxzb2J6CzW100F1HBXGGuhHe0fzx1JjWGZP0MCZJzkj3ppLnDS82PLk1NhIngcgd9q
yOxR4eJz671/GYvFqhsR0OuqZl8Cvw8DP1gq1ZxABz0LRD22fLRvNPRqVGzMNXGPXW6BIB8lY5rt
DTRj9bxk6pzKYlq5uAOOTui+xoGOH5Zy/BsWYjxINlOYPGGzsiiNdNDsCdUEB3JJh7bCzL/E3Wfu
7HgCcMYuJVVKDs4Nz/3XU3V61HmNcrpq3wGoTDnjbXOzvt6mNr2LVU7WTBFkpgQz31BpwBE8VM+4
vrFNxop9nezOY/hAs5txQsJ4HpYQ3q2b13fSJctvFg4lqS35MsYrSgKL6VBIzzkkjbNZsqC9Mwv7
u1yfCDE9wn4Dc91O2R8uSXJxk0w9233a42JGlrILEfna/1A8ZwBmMDtQhDRo/U945U30fM3TRCEa
fWLR0nc6GjrxmnTS3cqsu7gxaseYEYOmoUSQdzB+SKY9C/xc0VKSh81mEL6+obZF75T7XOhDosUV
v9RmIM1xiGt7Q90TEsA0NY+cJDNnPeTyRihrj9+txxTdIo6Osz7YNSFLph8LXOwLOTLamCACbd02
Hrch1QO97MwdtQtql+RMinRj8JbkP1M0R69z/uojqYZzXcchCxz9E4vu3o0JC7Dy+oH0WZw55/8l
MDhzI4eEjCqY77Jf7J02S1gKdvLkCT9/4HFKwhiMLQAeN5pHxB9cyOaGQeUn7SHVp21fnCViVTMx
vSWMtgjkaSQDoz7k4/DL9MUmQeEHl+Vy12PqQ8Iwvcgg+wydyr71QGXZli+Y/IrhFfOQuF+zsxqy
/YVepIfSEKTUcTPlMdASYBJbD2rh3YhW42URerk6AtWtI93/5bMlk5xO+J9ZaR1pif5JVfk0FF64
c0EfQCLV5CL7Qwsc5Hsq8fD6vu5f2G69NPgRoFPxNqAddr1u+Ywd2213enZvToqFMC0HzFO6XE8H
WLRk0z2O8m5u0m6rcK7toP7zKgEtgm0Pv11tZvUmoeULEwwm+ADoxRgP+b1arwKSERBOLWfGy8qP
oZXxPgjj38mF3mIxA4F2oOTDVt+eMGm2n8+FSqytqzlurXiEihNIPXnOnn7yo21hAHSK9148WXM4
AuroGO1MldCTTSqh66iDdGcx7ng2zdtOf8kcqZGRkh8cic/hwHTZ+xSN6ZQzJUiBrZXx6LASustx
WB7h7YVbP43/NBKWgje4AyszyPpFgFu4GfC8UUxF17QCHVM04ZbWnHqPcfVbr0SaLoMwANYqYknz
d8yXj55Gqu1YGbiWYkJ4jkdDyzBEA7VK7D5wXpr5Yba1fQopvt1ULSWibma+a38OrplpM4tW+l25
ttwbWwdIMBWZXXnga7C6/GWo53hnus8OHFQ7t80oLTpuaJ9dJ71BvHaabe8n8mEsp/mqXFXvjZaN
qj3KB9tG9CGrvpoDgzZadIkhsqY83XTvoayXD6je0NTibTPQ19uMzcwAzc7NHxka/4+vufR9jaTj
d7SL8nXjNltkgS7MXHChU2+bmDYHeiikhoTcGTfYpChGeu9Nattn3nW71I7BnvZ0QNrFjsarH4WR
+E7zXDLg9hJQJT0NFOzos288pFNz9s2VgJOvoKj51wrIesPqTYlRp3tBWuLUJsGmAfIQATk8KSWG
1SjM0MwsDj8IHnZsW/ljFeb/qlRH3WIOz32Qvydk9xEdA7aNs9UfcUiYY1we/IH8i01Z1CbssAJm
6/p8DMw1i8B+3MKmMKwHdOpsV5tWnp5oy4EVRVx3u3RL984GgavT/lQy7Y6LZSMadgy5QFuOfeXX
mDvm5G5k9J2bXj/WXsZ6yuS9UXXtwB+F7e9aoNWgNiyH0HwRvlgOgZ8cqRfdE6lrIdmWqyd63Hup
hXZhej9tN6UPeiubNLh3PD+8bwP3vRqAi+c2QquL4SWabIpjoW7gOxQmbzpWlTvHxi9jmDXYJlR4
eZ+2gI0zeVon2DsQG2RhPN0CTbCqY9J7NzM1VpGUF0VH08nU9FybQdnszJjNRbmGsy1A9QX6SdUO
6b6pnzRtWLf/f6h2DjcWe2E36ZxoSbN7s+whGI322TMza58sxa+eczRTPmdc3VP/bBWut3epeUGv
FYfKGXPWkSTIc6BNWVoD5GBjy6JN7MXosNdgzdtXS3eWbXwYstQkGEo8wPLb4jkzW31puzBydZs/
1H56Shf+x23mjKvDNz/BftOb8KsReFCbIGhYWKYlgR1+GCZ7OnFnL6l5pmgRjYpgKrH5gYWIcbaq
UW9NQ1LXPRjVppC12npjjMxb6qdahfYJlwjRsFTRVBbOGMDxBdkuXT7AmG/ShoyciWSAaj3A4rfL
hvy6yZFTl8+JN77kDlvCWSaQWiaV4zwHFzhxdrTziX4B+00sAg/OqqbZZh5ePFncB0xiFOnZN5Ks
wyvGmR2Bjk85j8G5mNwmCvRwR3mLR0ysvXhltxKfySv1XAsKuz1lFYtJQ0DvHpYGYlaI4GjaEkT7
yGrX6YOSQ/SAmcfQF9HaybMxZkCgsWEcLEHNXYyzPTEkClH4kxuyu3NN4SK+tOyoHL6rQXF+yksT
+9U8IQmIOMC40f/IADSuT635syP8g5vR15otyl4ZNvrAhYOTvCRi0dk+h+8Q/zW0vnHCErOwdNhC
HRX7YNoHAgd+WWT2znKS74Zf6H4YFngXhXXVsOkeKR88T3NCjF8KZ+/a/TVeUmI408xpIbfn66RG
gzJqeQz98WkSk/fYCgarxqRuJhFrowo9EY6Vo/5TCjhmEwJBIaFBe7wfs5Cok5y8KUoIR/LZDANt
m6j6VHDsO1/IiOT6vE4PtICT1eEZR80sBO1X1T61Gm+rNwVUb4tPIHL2ZlLSiyQL5ZNPIYqZs1bX
FRv1GfiqSf3B0c8BO9h4+LcABK8OReER3fXermvv+jrIH3iybRq62rb1QM7F0+Zb47FFqY2CesqZ
Sz5h9gU4QXd6p1hXlcygQb4auetuHydj/2Cw1Iw6TiubkjO8LsIzag7QBdoSV0PCrFZ0VqPviVNR
fsRBdVM5Nr0+xCi27ig+2qX+U6fzHDkZoLSw6YJzgJd87cv5NjNqlwqrGC+sJDdjyJ68m7P3Ek03
yhcal0yniAKnjzeVb7wMxM4jHmBQd+bso/cGsR/ZbbL+2pq24lVTcK71BvuWtxUWGve788c3bPDB
Dvq2z4kCvrljeRuX/txN3TEKpI7/r5Ttp+TdSoYuriJOVFsnJzkXZzXgBDhqi7XUR4KqZzvNsj0F
eODVfByBakoPujKuwm/QjK2AuzRuUaJdzUC6nEr82E6RPjolxAFRcX0oTj21G9gPpV/tfQh3u3Jh
BxIUqbEX5D43VtasMqYZMHgK8H/LXzuwupNsvDwKRzzyudoJ3MHg/CyKE2uEBKa/jV34guAG8zoE
SLB4OD2tXj11mbK2+VR/iNkNDwn5LtOJz44HNt9oTKJzpt+eBVPunK85fIzKSH8J+nUM674yjfME
3WvfCW50esnLJj3DR7ngtn+L48CBHZI2mxYOjFOq48I3xnhbAN+v4gc53IqCTWyjcPNAY1ir6rhI
4KT5YHnq57yqmQvTpyojYs1Z+11M+d4t62/pWUh3LgWxjEy+HX8X4dwdR8wVRxyrnN5Vax3NLPvD
CP/qTfP0SOLkoalEBCuA863no5mY4o09BE7qfG9xkHhxwrcyWfrIx+n0VFcFA1UFWIYtMQuLzDo6
GF9Yh3lYHQv6KOwEOQvxvUm6kPWaQPnj42N2HIw2+cQzthKcZr2vLPaf4/rXzWFwUmZXXgtuupC/
MKuCnV7SGHPqAHIVu8LWL1fdtk30UebodDFnoV1F6Pqx5S1CmA/f3mBH4zh2u95DAiSQd+gFbcRJ
V29Zd1YglCgt41rfZzK72H2OWBHiW01IaysTZoBU1zR23jpFDnWpecKmPI+YWwZSNlZ5LZP5qB3I
o1B4e3yWY816mhDKnHl7GpGwqcUA7llLF62+MgfSUWpnJDghNYFL6Yutr90/23DM2xO++gt/gKOY
K6YTNThIOP1HGfcw7IKCcJb6hilWIqvKO9X7b4GkrjVDDAWTwg87d/8wh3OE6YpTblF+OTq/sgvr
I7wHbtlSkAWZtq639kKu7051mmv2t2B/k31BQPpg0dcWGq/oCn98SQoiLL2/k0NGE9BNkWIacxif
+qzKwMHz5WPFoEg0PMZTg3UAGlzYDdmRm+o90F2D+m4CwLPn7CX05wMj1DmI9UtV8JtNU/+ntoOX
OgO0kHXcgbxQ2efj5OTROGJfxaur/A0oFKCBFV+l7t1dgxf8nELlVYNW54IgGAmWYojCmKofUTti
Y9pvuYO2EFosFmZ47m7O/dNymOeGfpwNP79BQORJ/BnItSC2nsM7Iyu+aJG0N02DmC9JlmxLH+h7
3JAIF5Aqdl1fuVuu3V0wOfoHGATthI6MTCidV+MzbZOPLluq/QCvlpRkhVyUlVysvFeI5/KH3f6T
SqbyjIEuakpZs4/VzUqzO1IpRrQRmCdQvoLLWpBXymLPh77huZHDLEjrl5ft8MlU0cBqf1cv1i2U
+mRXVn0McvrkNYyc9cC8r2Sgj8kAJYbhaOS9BFq5JLMBw+0JThCcMPkytmT4UyEJa0nLe5VEphC1
Ij3QyJMCq6J7ddm7ncIWyusJxR+ljmTn2WjAsvl5D/jK8reL9wJKj/YmIGu9tqLejkF+1dU3/ZNe
yJ2pyzv8VS9dPp3NVCHijzwcVU0jFWHjhB1Eu+r9DZjjoHibcPyRMW/xjlE/JIqVGeB/1WVybj3w
KyopLF4qKUhk1ELSJs4WPKU+zsEGOXRdB5HTCkNq8dhKDxllQxAi8PoELAaWnpp4u2g7dljqLJfp
sBQdJhKHvu8GNeeRPDkGgPGnSxg/2RTF2C8MXhCyfXL88JUwL//+WXXPXINcVddOJF67Bu+mSrEa
2BVWiSEYWL4ZRnEmT8azCA5JYYXM8El7LOzr0sSXRkroh67A4LyyF2kj+UtyFOKmSRBbTdB+28xE
i6xTvOq9eegT7Oc11tcy2AsbGg5pn4Ruginn2VImh4X7efbL/wXcCJPuSohyLZJRLSm3Mb2GQd7u
wmbFLLhUB8/+CJQ1ZXzXNbzCqRmeq4rIbr+wlnZRgD23YVfF3YrS8s+bk39I8kwGuNtxHmZ7PYJt
bL61lQFIVu4mrdMCQslQ4xAzDvT5seUT8Ba7/jcf4B2Q3CmTwcVg09nbuhofHVb3mzItTk6ZxTzT
8FC7QM/gL9PUS+3Wofpj2QtQHjeD0eMVd3DzsP4FXIYte0Gq2WW9h4v36Unx03jZSDNaO0cW3isU
sn7XqvFUmQ9dyQTRsJfnrFiq10lDIrXtN0ul8971xks4+/TZuXyRQvmHgMpEWdSPsUczR+dUbBFt
4ucT6YYqwInss6eP2UQNhYMPLeSsPIp1nc/Rb4Y1Mkv3fm6L337K2w1NyO1GPE9EaKkd1MsBv/LW
GaYRwHDlcAzhiM+SFoE1pE6sHO6WjN6mICaUObo3GkYCat54ZyiSyaVovlCV6d2oxamVUD18Bm8G
mGB1epzqvtd7s3Ku5gyAmuwlXqjUu8NjeI3N8tVl+hdAuiGo7mX+pzHy9yFlzSo8eUN6WSKoGeBv
9Pp2nIMz0ZduSwkehkL6YgtNtrKguTGsbiYl6QngJga/+QkLWeTZ3LmGa+H0wECkmxhzdP46j/m0
h9C0+TPi10id8QlWrUUyjZfWqFhEVB6J4EtiWU+VcMctjVG4n3wK6nhoUwffG9yboUHTTg27e3Wg
u9WBEODOKstfIBXHSbMs52xt0D6y7bwCR6/4g2eMJABFpF7x7jUzuOp229VYTybzmZH4UCliz66h
TrDCL0EKHSM0F4giTEFd3W0DrPia/X0AHzVHxXV1eufyBrCddjcHzGBD3zsMbUO2B5mxwun/zm67
gQeBBFQnBCjm8C83WkH1M0+BRd4oUj0ijfTbXMM0YkJOZ+dnnpZn5qg3wL33nKRo0Es+loUbPYAg
kNbyH7XQp8BDP+LRASMB36THeyZ+TvzhTU1cLg99072aIIIgMxS5dY9uf7U89zscBSaVbNkERvsi
FYILiwUvyX99f2KYQ+V30vKhjmFdNKb3JqEW9QvLQopchcsKZDEA9+WPNfumCbYmYOIGSYvsnylP
FIjeyyKnl2LNqk9/ORTnUWbMRwbwdFdpxfLOa7eMjMk2/021+4zsyFXCM5diNwuhOYnI7Z1w7QKX
K0FrmIRbcVSH4uKm3gdGUhY/IeSpFveeK+URWv/92LhrN33whPVB7Px5/suy7EWOVXLfUqbrF3Rc
IK7dXBoMt62heKsTos85LygxvXnGfIpF+2Tzwt3TYOZBaqAylLZFJ7bOLUl8IElvukLK1Cw06dPE
hVjn1A558w6m9G8PWH5fpM5pKu33OnMeXDu5It2sblKLCuWoKcYnO6RrOnNRx0Nwa6ggFW/zXYdI
sah2B7qM97RMAHpNxVrXfRcqpHuWaw3iZAM0mDRKJCf+zTs2uDH8DZ40vr8tqR7zyjY4uvSknucJ
tHjA+5Qs+LunBhM2P+JAPRqERmiwlfQbjJbwIxc4QgR2oH0SJbCXuT1VpSsPdm+Z+ypxLlbMWm6a
qcUMfSLX8UATvLHgJnUGdGb2W5lHfaTnwi83nsAohC+s+SDWJETXLVoPmyp9MtssvItzpR4bsxw5
6HGs6lPim32Howr9wx1dMnDSeW+butvwMAMWIXVx7kb8gFnw1U1Dzwxoir2ZCtKhhnMdUudLwoAF
1HtjyOiPGmZ2kL+I2bvoKaPFSXzAQC4i5RJqM5yRwJsu861L7QVhUKwd1gB3uFn2DH/Zno6UB9yj
j1xI+7Tg6NgM5m0aFmTR/pNwdx/xdx3GKngwUUi9dg62RgaG0PHaBweEKmnp0Yw+u9b/Xgm1yvSK
vbJRZ/rBvk9r8ioxmJ/FItuK9fRhFpRSJKp7JyM2ohTY5fn/H+Sc6KnIaH2se04zWcaYZVK6OxUz
E8y7a3dHSzC/hGBLM/ern2r+mVG8gF/dAcnWHAO6B1XP73RtQmLJsa6yYGNLxJDEuhknsn0v5kw9
OhXHvljDLOjrZadkyWFpNh+ydvxSlYmTzWUrlqbHXIIJFlZzN3k5kX05/Mb2dPDUQWe8g8oQhUEi
M0OajukZG6DOcXRg0P2t2eATD9jMhvwd5equztkuWH0HXNC6M2ANHLwkuWntVviexl/bKdCiOdfw
MP6lW+GzGct9KJcLc/sewYJNMdtwIYpryBJBZe4fNuMR88jRgMUYKHErSHtsk66keXjp74oxvJc0
VWA6jm9Na21J6Kxbu+VIEWDH/dtyWWK6jjn4VUaCNTVkvQV9CTRSLw5NR9JwLDjur0E6S7Fub2AQ
LCuyDoogNMjiqjMy9F3Nd0Qj6S4JvPsAqHENeaVRyX52l11oTmu3O5UAXrx6OV0EVwu7Y1x6B2Qz
0gjxJ/krepXFfY93MPB8yAa87Ydr0Df3Qc2OOWmS99hrP4xAvnHsbQzzEFjTs710L/3SnupUv/zH
3ZnsRo6sWfpVGnfPAI1GmpGLqoXPg1zzGBtCoZA4zzOfvj5GZldn5kUl6ja6F91AphCDQu5y0Wn/
cM53BhM2A5MVyGYpyl9RcL9WVKRDnRzMOr/K4X8gJGKvUpFpB1I/yZAHKoJGdEwPKn6QtXzoUa7A
cPkwTf29ZWOA1BCQbeRB9mBGasLs3UiYmWFjXddp/B5FxKoaydBTfyS0xpZkosoGwakm+8YPsw+D
TABoVy9zhfSjMolyDxFW4jL3TasjvoXXfRQpyGem4CjeuQEGiIRQriGlwJMQxSgUoUlGVhMwVUmx
aOOHLwruQV1Wv7Z9PmxAA6/TdBHqhbazrmvakKTFL9EDcOJNrLds5H9w/Rwsq3vqeu+l612YcMrY
dXNP6LT9WrMHtZRBKVPmOyPDjeC4E9oCPV1MLTaNV4NJobHvkxwtNDkoYYYWwRblXYS0Oc0mxjNu
1q/Y9D3DTbeJFYfpeLbrKF7VXOfFLNhj5fjHUJr2fs16iC09B/90JJeWDdeDVxSvbVldHIJ9sfyx
GimLnwDLt12rbpZL3e9ie40DBYq7I144Hn3PeHd7xOuo4ledBx8him4hsr9T0lx8kuJXpohuIp5s
G4PZyOv2NfYG/smQg6C9qjhckIYa0cbiFkGSKTI/1vi5D79l6rl9+dyLhEvwwJj8qM7yJujtTTAf
6Dg/RjW8oTkOO5TpY+UFG78EK10Ll86F2ykBBeS3kZnZ1KyoqrecNW9CyiPOZO6dRQEcwLt1G+sh
jMenGnkdU4frzE/WIpyGG412JRjPAzYZLgoml0HJhG9TOtzxpRGbOzubn52BfjsYH2ayUdCH4tNI
0WRvAnvekmeOZr6hMZoAiNdue6+9JZ67XkCYDN2ysutpn4AyRYr7dchZ2gTXthlvlQGJVeGroJL5
GYC0pDSgRMyM+Ciz4M7RwfXISMxQ/VNfoloDs/PUlvUpb8b3xe9ZJNi3CKYjKy79IdOmXXs18Ubl
TJCBN82vRs2REIHCxm2ebhUN4KZV7trHSdhki0d4RKkSf6p58fAhkEBMss9wOxHbQTgzzumtwjkX
YyjB2glqaA7oS9WBK+RYUxa4pd9uGzFg8aRQoLJGX3VnY9cDl0dUrkay5CC5jBbj1wD5pVUvwiko
BeMRaG699amTFUUZNf1KN/UM0Cg5ZHn1QO7KUVcYsYK8xqcchu/pwPzMEExQk5Mzti+dYo9cV7zl
ynvbIrWzRqxJMz0OfFqyjdEJA2CEDe73xrsv9ZvPVGxjmfINd+iBtJbyYJj9VTrLd4BW31WIh4eV
HZSI4OLlWHkti9Wla04rOwJ45o/RYwbm8cq1WbL77rDXdf5MGnvVu1/KM5gdu/neXsr20JQ3bTdd
yc7E+oCScKqfY6B0ClUXyKRDCX0/kCacyhHpju+F1zmvYjawwHD6h3FMrhjIH2XYf5l9NK84OpHd
4sEfwoMe42snxQoWF/45FzECcNzhcRhcVzo6+CQ5MG28WKl4oB779IziMUMX68QMZJTfHjA5oDzh
uYadAYuZhKcgeTBaoqKE9eyY/dsACzAiK3WvzTY4mOGlBoSCj4kFcd3fVFKgeKWxiy3m4YbjPGgG
xSy5xNoWsMtinKNRUH2F5N2g8YjuGVN8ca9WWW9uWdB84BUh3AFg8NawymQ3U1WTvStW3XJpU1/9
DHhnlDzmKs/xnM8x0iTdo/kWLYbgiU0RQDxvGdYTH/9DQEtZDyHj7RAZ/Dqsh3Hn1z+wx14ZumFr
Ja0XTbm/Mj3iwZUBkT3cQia0rloHeUfjzQfYNgRbMXhdDey1EhDJvRkrHh2djpd6302Wa435vZ+5
/qWdnGQwbaKm+xEk6ZdtyaPVIXPGsb32yfAcx+0cfJIOpt7wq4CMUcY9b+KLw63qlKSCRtjxl5Hq
wIHC8qW1KOmm5s2uUS01eY9ZHnE0O5Z1W9PZR9FMwAjaUWAGa1WXIcXK9MIVX69EN70auj5YdfJJ
WNZ7H1iothrU+wH3o37XZKVk8NCzKrOmkxN1K5ZNB9uZH+3A3rn5T3+Izkn8EsNwTvl5ukP5g1vU
E0rXF5dZXuf3D0E2fBU5ZSR2b8oHJLSQ+dO9iiCxdXV6O7vVm+d1e0189FHYFXQ+xBZDycIbMNiE
DZkAcIdZpp70ezi++HPyybYpOrc9SUxMBGU1n6UGFRhXubmx0StuWwOzvnzXdLVOOjyKML4tCF5a
g9GrrjiqvJ1hVccJTasu0p7oIHpvDgQERIHgFU6Z7hXNsIkQuY2Ev6ykqp7r5ZpRFkLfOEJ17XsH
OQ3HZNgGI+GiojolRXjRWXQ0GxAP7TwfzO77PE6wtd2TH8Lx6UrIZgNI60bvCjvYWouNmRwDBDJs
HFa2lwBHjzVGKzE2eOuzjYuBcx33CnSWYl5UlFQcHsXYWhrzVz83xaYYR2uNCTxfxyMmP1u05bpB
iAzAkdB7Zw7PlgndsPUprrG5djECIrcs9RHyQry66CJyj05CfHgMGIGTz4twZMPRJBa77wdnT74u
3B2jatj3hjEoviK4GgbvptPRTTUhMfWKzz7GTaRBhzKlw+HI7mndNdO4txP7mXUkc/6AitobFTRp
ru8ar3DbWAx6shHzshyAm1cI3sB99MDDGFMnRGeu0YCbaybrOKT8ibXoQmJme2u7lLW2IFMjq1Cl
TkwQSS3mUo7DjJw9fK1Ew6/IF9BM3XqEel14GFRHRAkpMitjQJ1au/VHpoI7i7cnBpcwOTF32lly
2JWsR6nNOGWIGDGwDa0qrOLY9uUtcFe74h7p919R4rwYvmTT8+XEUNCz5xIz8DpLBZMer+MCaBKe
IvT7ggi4UOmWOK3UoI1r10EL/I+x2quSLPF9hplo8r4HWfJeKQt9mtvvJ+dN+TOTQ8hL3LT5Kt1E
U5LCxa2eqzoRW6vKnxogXVuhXfTc2sObRQ8mawAMPaN3UPL3tUKNls3cnYv3jjotlRxUIdeyH1r3
UOq8nZ8bJ3gT90Pe9lsytFcDqcNwgjhVScc5qJx3KvfmfdaZ1nZgcwCu5AKpGNhBHlO52vJDWWmy
YfD1E1bXgSIz2Q+MCoCTMRFNsSnsZDkBkmZFy3f4VkOUprJJvH0RT08tA81jI43rcXZvyrb5qDz3
EWTlcE50V5LIhI+gn1EMdp3zws7XopWen0Jca/dIHLr81fWz4DX1LZwYc7iHbrJlyCwYJQKyE9VT
kfBMEJBhfydHER+HSPZ9l1c7+iW8blRatZ/RQbWJeRzaAdJuGJxcH0UfiGhnxzm9MuyaYJySVZ5L
FNd2mNksRgkHm2R3LNimjUafb01Vvdg6Z7I6hR+I/rZuW738IgX9Hv55W6RTANj7z4Ckv/z23zGf
8t9fOUh/giX9/4dUcuxfLxTfZfBZLNGnf8rHhQwV/Yj+nE26/IvfaUrON0tZJH+ajtSUpRKY0W80
JSG+aUJGGYbYFlHkSv+vZFxDqG8etzTHM4XNdgxJ3n/SlAgR4e/4Oq6HZnOBMVn/Ck7pz9G4rmBo
wzMDGGB7ZPTq5en9MRrXaGtg86oD+8iean4kdHndpz//8Hr8ft38j7zLbgtkxc2//QNg1B94Tb8e
g+9EqyX/1LQtj6TXPz6G7wxM3TOweHlZwmNUDCwi2vxyY9onuCdbOBl6ldMP/v3DWsvX/e0qXqKN
eVwppQMVRkGzInXVhVb1x8e11WRajSO+KtIHW/miotdIE+DZvMbMq1uWCn75FIslPh6G6OBtpiLH
Z/K9lGdZXBwbwu45Qu/PbeTvn9jCp/rL87KXQGJeeyVRTHCx/PF5dTHi89iwvgKbAjymzI0dqnA2
skgXNLFbBPz9/QP+0w9ZSttkG2tRuELL/fVC/SH/eAzhCNa+/PLdskD2Mn65CNHws1KH/6sP5EhT
O1yXiAUkivU/f2c6ypOIcm/RfyTXqoAywHluBfbT3z+M/KcrSuIjcTwFjkybUph/+cm2M5Fj+KFh
yogvkUJwQLpTji9RmW0DwNkc9VtXI4dBoMdk8p2FlIEc2NoxYcFr0D/3HCbklOyc2dpaKCpE3D2X
w/sMlqhElmLkXzG77TbvjrWErj/tW8b/tfOmmdYrB0JDSsYponEr5TBuCubl5OVFcGdG3W3+/nv9
55+dYzNKJQiE/zzT+ctLSsaKV+dYjzksGAKmxd5ixtbCz/9XH0ajTmOZImyWTFwrf/7JQWQaWite
Fm3gd03cfJZ/0Ziu/zcehRm2kPQTjnL+cidQTdlic4dZOAFhVKyYqjfZD9u/fxAp/pq37LiOgJPp
KiHgItt/fc1sdH2pgX6cOinIaZr1MPv1tR/ZLgN5UXJw2oPJme17zaAujWeb5RlxigcLGIgIgVQe
EhPaAIjFu4xc5fScGbkVXHG7rgZanYKIcLN9IALYtgX1T19700NeCXMRcCvsiLHeeIqMVf+jUeXk
D6fW69z5nbCNguTxuVAE08YTi86WRUNOJAPsJUwCNhmWga5wKxo2e75tRCHhQXaAbHNFVmXu731Q
xy65hZb5Yvs1wYJEkNrkrpRN8HNs0Z6ssO2J+C51Je5p00ScY+KKLB6GnhjCbQVaAhORzaPSZ4cW
SxEwXKitrNQ4V0lJhp/2lELrY1RoRRMlaqIn3YlBCNlg9D+40ZhJbhgvTvZmyX1hiFOZQ35AHYdg
GBVhNx/4ZqCRB/AO5Lllf0L/k5n9jBVF9uogczXwa2dIUC03KWX7zo4lBvUi5Yugl7Ir+SwbhyZ1
dLxIPzMEyQhImZMFHTywIM9BcOjEZZ7MeDDT42cAyIzgQJ5laJcrHbZsfCqnQHgek3A14qXC2ev4
tnyE/z1iiFLsgQ+tKabuulWJGJ/aIggZJDlA8Vin5v62DUkQ3WluqO5XrSsj20ZQBL115VXd0hg6
pb4ywjjVp4zr0LhT5uCmP3QU1TbroTFvjPcmC/zqsevoJD9wwFefc20TApT2NcDycW5GtUjxfGp7
EJ5ppmf23g6ILZSbCd+jUTO13rBgwqLT9xGxmVuZRIKi2m4FVnVRtuEzq64WVV2JTffkm7haOQfK
ErVUkfKjQfyBz2HldKNiQ4aeMwjYvE1D+IjsfElk8yxsomDsTZr4SiCHjJKEAWltOZ33meekiT/b
wl2UdJqlZb2O/WbqiZlxNEKGVUw2j/Voj4PhHHvZoKNalYSPO+fBaa3ioyr9aESP7WV18z41Ztbs
Ez0N04MImiG+y53ZiR76NJ0AItW9W5PQIwtFEEwP0WMxqg0V68mh9QkpIqaheJ9505INGCGb+znm
PbxloEX15GOtUYMVvzZt3Ehk9Tj8inUet370hJw9sI6Qcero1UxDLvU5HRwCIjt2ngodQUXHhpko
CKKbYlDKujcjNltX2Agq7wXZs4VAp5rlSMZvUHp7xw+YYGFoQgwWFEP8DsjLeOstwt8PZULo2Izl
mbeKyeKZnaKymAAt9LwMoEKV56iyCapf8zapQdQGZvsYqZY3/VS44q4tfYgoK/LTc3kuM9Mr7uQY
63HbD1mo1nCocjRsftSKi+vwWBU7U4mxpfADciJMYWR0HQ4m3ejUwT9Dw+qOGNmGZDApcMJsYE0D
fHLuQFMaqX3yGFXT6yYak+kcjvEX6z7BHstxspK4VdR9m9JP0CbNSrv9o2v5bBgzFDvuIfTyTO9N
9CbBNs1xCgLNUNF2Ggw7u+R1iB6yt616uG3g6Qhcva68RqQ4krs5ywiQsgFSgRQk1zvZWeEURGUi
8qPtg01QF1nZMODr0QgqxcIPoKD7fcpytwJDO0NoJ7dBrYQu4nCf4SzCMGgWCFRYznpsdJsg3vd6
cDA41nX0I2MnY96FWRJML7PRkvHQMDGvzshCzPzGt0YXeozkzevRhY9kxAETMmekzlRuWu6BcEgq
isYbYch1dVa9V0MqsNR3kdVf+fiTzJPTWGW/nYQ5IKWza7QAhE45WNMsMAvHidzIjwHkTLLxJ4FQ
LQymUuA8ZpC5Un0wM1zx+zTczChsoMIlc6W3sg69d8Oyen3UYR8M3x0zmEFzdAmwQEFl6Z6BE7rW
l5s6nX/tEBYlgfxFDLZm6czPkWFWGLS6pEyfkBcM/Gw14+8OyfLPKvan9CqLssl69iOna3ZmhWfi
UvIW9R616U0pfv6xF08YFAJvovAhHYeqAF2SsRU9itGbXyf2/+nO8v8lDK+itPmvMbzbZnhvozz6
E4J3+Se/NY3S+iYkV4cJBcoUGF/+E8ErzW80NEsfadu2a9nWH5pGy/nGZ1JU0W46nMULN7cpujb8
t38Ylv6G4PVXSaSdpRMV/1LTaP21KnUtl9J7aVotvqpjLgX6HzoK3l4zRljTAKuDhaQMZgAlA08F
rDmydmtsTyOxCCknYXlnjN2dqRhNl8kEQTCOrpXG7cyaZyEJmNmmGrPkXGMoT2sbglln6QOhpRuw
VYD6jfpHls4A4AnzaiswmlP0UDuGcbLmmfICZTRLKrNzWXENgzpb87AbGnBKfplYx6bKtkLQJ3i5
970wriH9kyo5kzoB0tvZ+MtR7An28IyJDmF6P01CnzFr5+c+ZEIGw+7o9N2do/TFb6BkEVgJAw79
LVkBpmdBG2QHqT12LsU2XVfj2Fzy2X+eoV164zxeL8LGUUb2GqS3tfHDgolNA9526GG5V2z1Z8n5
YhUstAZCEQfrVI32O1RHZMA2PsNaLnqF5QOJMNOJvibepn3zaVrDRvSEGegCW645oahsnRabtRcT
mKn8vZZiACG1TJvzAJwFArsR2+XJM1mLWzlarcbh/u7GSBxFOLCgEQUKhMRUq2Iqg02Rtc2hM4TB
0Tr1VyVHNbElo/mIHK2PpbgjMHBrNpSeIVFjpDolq/QjFSK8kksooajQG/sN3qoEU5PvWdbGCyvS
c4SRbv0mzm8MAmS2ndGU65AcpmPTiBsHI0LSWiHLr5J8gVU/pu51yebYLR0owWnLBFNULPid8GRZ
CLTzoX7sSlHthQMopK2op9OwLC4EnBaXcUge5Iw4uMQCQylQo1JvP1PO51WpF+RttYqokvbaMIlT
TOgMXPIiceVvfOHbd65qNo3udwYv6UXiW9tlLDyR67YUzkl6dFqc8GaEpwTPw0pIidINI/9KGN0P
RVjPvk4fNLf8RQe9bXILgXGChqQc0rcoKraYW9S2ZDAaNWmAjGFeKVV2Dy4/vqzIwW3goGSduZtz
ctOGuZ8u2oKVEaWfoVdXr4KEr1Vcuk/YcBRg/LF5dvxo29WDegvGGEgGX7XWGiq2S9nf5tk9QVUl
QW1QfhxwQ3l2mXzlXrGEia/LsWZcGVvd0cd7tYWes++4cjJR3FfYFhn7twaDcZScdSuvm8b2YRl6
hxpLmWEF/SNCLsRaMfby+DZJ8NNI4i7eSqvep5gdr0MtTsM8PkiDlSp9009hjk+9UV9CBwhxK3lp
UdAXE0kzI6KH1eQ5L+M8uBuH0GRORfMO4DNe6wa7Ytg2Z89kj84TZKbTZOciz0j1m+ItGsf6RsWR
Pg5SnljxgEfABcnAYroEFWCuXCt2z1XEt6Ft+d6HzKiTPoLJj/Pczp1jMDX6UErz1TS1f5iT9pBB
/9iPidgZnXOb1fmFJWR2m3JjIeMIwAzaHEJGpl3lwvMZ5d1M0PUlyp8AkNM2kRWCASqqD16sPgF5
IXRXC42UDdavlJ2kxT41QX5lpPshCATYMoXDi+oMIDej4iuaqW0if9LPEMyWqMJoEvso0ztr9NRT
6WHf1fN3MBYLuQYHXZEgSGh0fBvE49nG4Y3wkMmQfinYg1is4jf+MFgPdbvgZAb/FSUBhWYJkYzG
515q4FmACl4yfF8VcLlVm2bkWQjwSh383kMYBv2m7rJj6FZfFuueG08CDnSCdKMa1z/wyKspn2GH
MeHf9Gb3IlN/G/mN2mGGB9ucgpcx3fxxKE38YDbrarzvpwVZLgy0qGgDs20+1cZOmYhPCC8B2Zuc
sQYf4jiBRNt7B88uWay4YuoPZWXTzNCbN+JFd6F/ipvbDAfBmb5IHjvJxtcFdh3EUiPiBRPY1BeL
AOtT63YPiHSSozLmC46CC+gfsZlaZkNh4uzbEn5bWdBcTBNoNDmB3k0Z/ECK2PaKUGpvkW3jXH41
Btij3C0wrrsEBOvKeouTktG70zzwNviaR3g/1sQZJQJckwkrtsoq4LslqGoYtJahCjcCUxB+lyg4
NPGOFHbaUZLpoh9h5i1GV5ewVRc3WBmh2M9OtiYnKTBrayudioN3jq7cCUCqW0as1FKPn5wtdkWH
7ZPYlRuz6OtNrOPyTsVTuMjGMJ8N2RmYQw9N3Ca62dcIJhMQsA57BfKGXxuzQzoKJuAwDMBlUfXh
kVyo8I0jkf7F8qEko3uRw9w0utsRcWds7Qgpa4KQkYk37ZvhHcipm6tQ7Yo6xuJro+QNOKC2frgL
UfF4rvERitnZ6Skf7n598JFdeGhBHaaGZgMgzyrbpX4QAP2y8UqCSTzI1L0rW+pgVlYoW2t4MMtg
YrSHJ7MwsER0F95c1pVVFgfuIP0dsEhEzVTXR8P397MfBFxqXyV3RwAaY7pLCvGeQCnTaXnTu/4e
RWWzJnHgh21y3JaefGWLHu4cX1ebnOxwVHjwNkMQBJvYJTVGjLtoVniC6FdbL6i3jQXCGyQJumni
1nCKraRnYz0GebrYcTZObnO2+yB2T7OT3zYRQnVUPnDq3dA5qR4L1f+V0vq/t7T5Lz9rqfQ/ihI0
f8Ad+N9/7Yd+35X86TfbvIUDftd91tP9Z9Ol7a9t0++f+d/9y9+3L49T+flv//go4AEuXy2IivzP
5bT8uwr8+3v216WN4h/8Xn/Lb1jtlcduhaaGjQUT/N+WNpb4xp9K5QKpVhhPl8n07wkYhvvNoihz
PEdY0vKEKZhK/8/6W7jfzGUT4bEDoWymHviX6m9vCeH40w6B6cRS6lN7Iwi0pb2MQP9QgKeE3VOs
Uo62AwL5Os2osghHzVEO9qFr7oIgvKubuT+aYgGWOPiL5axQj4De5MZ3VccVXfeEJIxj/N5XYQd/
p+LWG794Rc5NsCRQVzODs/vhy2BuFDsAIcA+bZGXH929UuLLSXR7sgvQtHOSXNREpOdsIl3rUefA
KaCokQYqErjvV4NXfU8MVsOuixc3M7tP2GDcIfrs8hyk4bgxCt4XjEoetZx3baPkua+sd0LdMFXO
lgV4yCcWO2tHJFzOXV7e0ALd2O2ACpq9Js6XcdoSO4O6qGmvamTWp3ik+K99LWDUJCvbQd4oZ+JX
K3jue1MX/cMExgVTYvjJGtUnybz5ZJT3S+mwBWgCVghz9NptRQ8CHicIbkmBdGOwF4DwvB+LctjJ
Ivth2m54TiCAmVJFmxaD3n7sOQatKv4Zmtj8kJvP1/VgPuVmUN9rK96VMUcdrpp14/Jvs7TFIeKB
iHZZBV43iHHXZXzPhgxj5hQe3EAPmMtYnrlicG+jDmUlqQPoht6VmY1bCwA1cu7xexmwP56tD1qf
DkeDG1y31O3EvFOAdWoGoR18AHVxL53pYJKr0FuaKBoqbuwGtNV2Dlxc1eS2mW3zFGYufdjerXlw
1H74mXzYi54B3rbTD9jcrVVumuk+dRlkFlVU7HHEAW2IOwM9c6ZP0rV3KCkc0tfJaKHFqi8B0Ucc
jxCtc+XC12aku1ZzdOiisbsiyvwoDWMHlsmlPtAA6AtFQllPklpG93DJPNWt5wmTHUg+62ZoiNZM
UvOGIflHgKBmbxe1WMsWrN7g+eDUQ/9I4ZevzEh9qjGG/Zd377Oc400aEtJJDxgDvrZhRXatWFlV
edtXoAhEREYfaFHg62sX6v1+9vYiqvSmSVT3GHoY8Dpkg77f3JaeAvNlZ+JsRjAnBXbGtY0/LzDw
N8X1s/TM7BHyE2SmMLrpqjB/1DcC4BdeJ0iUpcbX7OrGOzn5TW0VDLs6v2SH5b6hIEdcV3lPwDua
q6kuflqONaF/bXOSakYyo2Y3uiPystqT82acKmaZV0FeVTsihZ37bsBgUnpR9CrJOQutZ9TYzt2v
D1Gx5PlJE6YRqjSnupONF98ho42xxwzW9ZjFYA/5XSYNTFlZcsoiWd9Wyx/9+nPYBYc26erLb5/g
2eE7tnlx+vWXJhLetaiBVvbIAykTAtxqcWbflPoXxyDQZ5AZ6Su0KjsKv1vBHB9jwZw0ZnsJzR2p
p9WS/V05O2insKHs4EEBIL+GE3QEXvzpWVTpuU9Y3fcKgsSKmxjLvCGhMmaWALpLcE/EtJQ4ZO/N
oEbMCdV7G1xD56W+wsq56lN9I0uyMqfBwT+MhLDL8w+Wwx8AmV3ueyTeUYDb6NhgQMWSYGkzeSRm
8l3VJjZC51n3mhmgqrZWK3NY07h6ozl+w4MhN/4Xknv8ZlKw5qgRpNFIYUuU3RqE0sYR7bUMI59x
RU4Pl1tXbjfVyERhvoiW/BvVztsfed+A7nJDcRygeAM/t1Z22XlHYGafbk4iXN1Dw8lisJTxOTSx
raati8tS3PQBPiwnirGOenc9EWWAbSEm280xofjK0/A5YaeIy9j5ROKY0zFT6FnsrbolzwWHy81U
l7fgN4kaqNo7C3siuKi2W1vh1K2xKe24XNUh7qAgZg7o9nF6BTvzjHEdo0Ta680YJDswVkASG+Mt
m8hhCApiMVxcSo7T3YJHWbIUCp6mMA6dxkrre2Tdw4LKO4tRiV+91cCzccyAFs/x11h2aO8iFzRR
nKNCKx2Oijb3FEPq4cYU2CG6wvgedaC1x9x5nnPamsQgNWCcqgNrprspbtFsgbovAYQ8c+ei/1Yv
+EuaPQ02fKvIQ7djjymT+YYQ4LJ8qLNO7SzC6Vocntc1YAxT4DWsi0ithgGKOadscG0s7ikg61dl
SMavwSRllXfDI1TSZ4gzcDRCmLPMaHpmSRyMOgNNEWN7pys/kCBVsX6GrYsnOcANPJ4Dz0eHHw7P
sYdavKx2HuI5hNnRBB+QiU8FiMque7B07nKlx/PG9aABwTf6gMgrTp3DXU95mbXGJg6l2fZfiCK9
olTp1sGMCmJGtoZ0mWnRBOOLFdvJuyWZCqYc+4ZVEc+4U53G2RBxi258StQOKlB46xHyB9ttaxdE
vMd9oFdEzql9weD7kjjWc6YNyHljdTQSUCOxmR+JCLXPIgUoHlr+MS/rK5ythP915NLrTh7lKuUU
2M1GlyFNVcXe8Qivs9lHtOrKHvTVYGuukh5NbL0b2+IecMSp0GZ+bqO+ILTI+2630XkKJ+w/UYdl
2pnAKnG/2uleXEUeQdekMFAeSTRjYdoX28F8mwoDQryUaltFLaq7xrU3RkohVInHjBXxtu8xVYaT
KxAsF1s2IXu7yni4oZjXJqZiRl6WZlQy17SK+KTIkT7PngcFnP7QkngYCZzGOVxr60lNxU8zLB66
Wo87r0Zm7mFdMcmHWLHt2c+4cOmURYjfK77FyOqz/QP6PCPhxTpIKisZ7eAOWUgIBzkYxozErmME
us2liyOQTP4Y7wjzOKnCxKsfWZ+G7ovbJjVvbQ/HyXDntKJ7lbHDQPZcVW5FxuwAW472U7WQfIHj
xacaduABX+24aWjWk3bABl0sWOOseCq0Lu/CEl+Db+JxJCE6AyAXCPwsDcpEMtDJETnOERdzzngS
G2up9nbIMDLL7Fs5MxhTjDWHofaPbeqd0hwetjuC4s7L+bnzk/JC+RR2mMllxc0jw6BldgEXFvjz
dZZ50ZtsOu7k+2TZRnCo7GHWDtx/b8ashnXLiIIZaBMFA+3rxIcBs9UE5cCX/VFU6Q/yVZe9MhgL
o+4fEz+g8imODf+PUTGfuvmxS5prnTa4M3BVE6H10ipdHcg8Cyuw2my5zg1rdgB2705PBTDDUmOC
Zs3rhC5hk+djB5yfnteP+k04B/LU5j0ZI53V7IlF3WoW9ldFU+DnxH3SZ0tyRLW4EuJjNnXz0VMM
c225lVV7jOa63I/k3oSYaB4att4rs4iDowzQTNaz/Vj0yzFsFnvdAMQF3Ds2yXBPUZI/hhVBC7jt
VxASkbU08SXGwnGbc06S1Y1JvGYthqk4M+8xZXdBsQE90kN52Yx+AxrdEfGBh4ZZLKZbtn3urm+R
acy2ccHFjtXWCu5/fShyI6MeaN9mdO2zO8QPvz7gWolWGIdqSJ8m+y9uhTfN8kG4GHrjCbKRaTd3
NsXZyQw0JmwcSDUnY4QwlpL9t19V1P03idbzZaHPEc12DNvAYWHHpCsyL6VJxhKRHrKN/Y0T9Tun
xSRjNs28C5O+uSNuo73CYXEzTKq509ECfKpbYE9Q1yjlkUkEnFGice+7wNM3Sk3uTVCHkChKqhyF
QLpyNz0cqkvfoIGYRS5x9fbyupodCYukcS9pfvPrNw2AanwT9rSPscGy0MAD0YNhjikCjcK+J2hV
EGaDsLOz7lUpdwrEM3L1A5WmfazHdok1CHI6mPjHyDr/mdLw1gt5yaXCRz7Htl6hDAyeAyJ4UhP3
tuhgeTmBYZJJTpROgZHLLdUlC6R3DROaGRdAyzUSYGiDz5Bb8usBUtF1ZFfNOsm5q4iaKyBJwa5Z
3Lr2iMTHC+YFdO1jFT7jQIuvcry9v/1W1vQFRCWpXWgYV1i0Sgq1W+zmn7TH4oCoZbqOTWkeeR9u
NSeG54XZebLIi3F080gKI37nr7HwnjryyMlfBYK9i535jgP6MYWFFANF6SsPP4oflyDfop70Ge3e
et6FPrFfu/C8edNa7fWvD9M4DPve71tij3YRURXgPijUkJtQZUTOjiBLIt1Q3V2FtoVxq+DwHE2z
v4491zyn/OxHaf0HYWe2HKfSbesnIgJI2tsqqFZ9b90QlmzTNwmZdE+/P/yfOOucFTv2vlFYsmSr
KMicOecY39jJrX5Pqky/NL1xTzZjcOf7RU/ke10QPI5Weqhr99jlRgJatxXPAaGRj3CCdnT67rK1
4FJ4zvTYE3wTVmx1mSAnBXjel+mGDYyJ+re1TsmjdBXCc9dWG2mj4aCSxsQHi6fGpdz38/4tQdQR
b3rzx0m26uy4ZEFN5QCzUlMO16ubPXV1Ix7G9oWz9y/6iN4kDIA+9anKqATEqPqYcXP7VLvErCTd
cms5afvUhVLccl66+ftZk6GJybnf8lJAjeby7jODJCXFXUJXX0P87pgZxyTfXgwvmx4zQK4bwyDD
yYWku2i5OUonvSyeJF2APjvhLNmRtPurm5c3HaiCLs0+dEgth4SR2xae8FWYyHPArGV1RlIN0cix
tTXGUkwovjS9S4c5DG+Q/KFdu4SmVT81KP8z28rOU2HfVWwliFsSl0gaWUV5sh5Sb6yixNRHi5BL
CCyGYgMhUpORPL6GUe8RZewbjoTIajK5qxBWxAhpbsk+I0avZaguqYZa2c/7iTnQvOLmDdRnGNRX
VTivAFWMy7y2GD0l3k/YHSzBdnVtsLvjN3VRuY+f9WBd83AmDyEffyYLcppwC0mueQ/pP6YTR6wv
f3JZ/yz9TdPm6s9sf4jRYw3E9VKT88iLXj9SqYdjkQb7vmxiMFThbugRPZT5rgJZDGhmfK1rQqjt
4KPvNTaB6g+GU/NmNBndoEEjQcolHdpOh7cX3huCx5riJ8GJdkxWxygJF5nvnRDFjkiJ9dQBw68O
PEFE3BGGvjQAWibJe8Fheu2GM+3IXTYuz6utzJgVOWXcoun75nCr4DjuijRhQxeHeWohVt/PNIQF
3NmfZon13k+oAy0AwfaIdAnIDrHkoXWbz7BtENBNkTnfmaano1lT8Zf0iXej5ESuPAAyuY/t349n
entRH5IhZVrVfbh6996soDeLlPpzkJ+OmECu0tNmC/LcUy9FBKkRv4Kyfzt19iKseXNL5pwsVs4x
VvftZvMJfQUzsCB9SUhkRa8JqruAZZRmbXddFIMbbCxaMnsEzdDQFQe3UXVL1A5Jtc/8kLcBtEtt
Bw8611M8dQRMU2RAqwnAe8ycidORnwFQhWLLH+/mdPqFWoUrKIYfTLz+1OH8NFymBl+7RkG2H8X0
FHpYMXVigw2BGSVreLJDDTNv1Yl3T8aeW5UfhMb7+KwX1NGEbIHm7y/goX+EjnbOKVsl8zTnLei7
19VnRXOE95k4zNVNMe/Nfn1nPZBn12wA95YhJRmnIIdaoYfpJIKb0uC5s7R1uxjcaKWccWc62QM5
iLFZMlobVniXGU6vVjn2YU3GV3ezfY/uhKXZ/BUmWBdwHh4Yij8T6pEfm4wPXGF7x3DIYiJ2QkUk
SC9LP8o0pBzIBCkuLQ18unNRSYV7Sm0smNOrV6bm2e3x/rMrn6BCg2NploosDkoE4jQM3wW6b3nG
mfP7rRrTXwRkb2QPhn7lyNCiS3+0gtR7TaBmV1mXUKTXolKf4ATKS75Ut9D/jcH+EpSMJgUdnkvz
o9Lp/dzCk0LMstWY83nmdIlVp7aeUyzPYQaLxizenDBQKIPlhaftZHjkRfWJzYnVCS//+VBB9fBp
ZVF9Nrc0Z1vs1NBQ6pI+A0HfDPTNrRFIhXjG/cNwsizuWixW4GpULLz5J3IvfvEmmfeeApzTKzte
Vudr7Kf3Hr95HwJNTYyi2/vDpKJQZZhuWbiIn3T3RkiiKtUWxSRHTsWyMwKKoz4v1+5MubO5vvA4
McelN9ajusp/9cyrZLJC3zDXlzaQORYj/PueeWNO8lG7YjlnDUMKNF+kx9fHPLGjzm7GvTWpP5LI
i57N/c6p3zmNnxwfMg3I5QAlR/VSpbgEAUB3iXeBiMLxFXAn2uGEsjw1xUMq1VeTu3fa1r+xCPyc
B+R2gMhwryd4rHqTfpnIYXckaf2xKQaiuaT2z5zyZS6j2Vy3y2ogKhDqWLCl0jJx+3KMWt94tf3w
azQqxeCVca3h1o9eaT+FEIewcjFsLVqsXGNynicshzL3rFtteU+D7ocotbACTiRBqQIdgzUlL1bo
f8GFOmcFYMc5m15TxyRpeA0aMKg0SmmDvpoCkoTzhzf7aSlWQoVYKcRK1mED4CRyCRfO6uYOAcQ+
TDOewhmSJgKxhtw1fFGFSR1mhJET1PU2z2OuZSh6nNR8XZVdtNDo9hp1rnTOY03O6ZogcCubm1DM
4AW3nHS4338z6GkPz6TDgDcASMZM5mDNNARW8uO8LgBqluK8bozkJsDXfdDdRAajhSt9qECAL2q9
VptpjumlPFZLebHaHoMxrf62msSZHVHsXfPJA7+COkHTclDhz7xjZM+xhCEtOQtLSfpIKcFYSeBc
7gApbiOu5M4dfqsGi6GBEFFxyhYuGWwS9WMj5y8oGgQG9/1wRPoBEK8/DTmJEUv45n71sKij3kky
RHs3RSurfYr2Ny4D5sKWQz8YhXbbm+oRh8Fvz7eWW+8PgRs7ONcojWv4pKEL6054zXUSPP5027Fy
YCAPJuLoXO8T2Sq1ALMHRn3e/TRPB0iQInax1u1GB2NsVXjoRKR3NVNiX8iG/CMGdmeYGcAoGJIA
tttEsEg9MA96iXg37GjptaSatu9HA1tpCNihLO9n5SDgmDNio1dSvThudJHVcw5e2UzhDxf3hvQM
FI8TuCz702uwgNNONC4eZDBjudpGRwTKlq7UJmaUmkCI2hljQi1fQxp7eEkNIBOsm2xZjwk1nUNd
PwX9I1C6n3Xtf0t6Llg8d0GNACtxzZfVN80D9+ltQtjOaeJZhQ2OGMhYATq6DrzC7f6dhfgcRAI3
T/zISKLeTV3RHpGiQY8aEDcZhDUEs/iVY6ZbOwwQrcM75F9TzZRkzLzvFj3Gbh36+8Kl1WatbXZu
ZcEJ0D4aQrf7XFfvZTPZ+74Tj423fhbW1V6IDPGy76X0fxbYHG6NdMaIa08s0kCFunb6Nfg8qz6+
jE0MkXEiIlPg1DYhgh7U3zvLJL1oaoMoM+ktEu4dUTqKgoN2OOLs4KBHkqHNImtwFC4AH2uc176t
4PPRtqvCtwRkzmKuX4p0ZDGF3qOsLgRIbw8B4RpM+/zDOjUF7FsETB2Nih0RdK9Aax8dBBKxCqpf
PvcSPGrcQtrYe7NF0oV+EjmO8zxEMIMX4UjZePZboDx57jIVCj7SHudwhxRknAmbHG2Xg3T3RTYD
bBK3ZdLemY+1HDka2YdSw1/UCUCo2n32zGp+aBbnh11ANTOa4NXSkGFBIyPWMPx9WdFLcQBmYZDC
UQTXAHaGiBno2WjX8O66NQ1I3fd35zxENMDyiNd+ebLbAVGa6xBg3PZkgjVM9bwvknX3FGtwKg3w
FVb/Dq7YOS/V0BzQO790a4lvzAg/55Vc66ol/9Gc38nslXuaVITLGG+ELL6Pg9/emAo2QktVTPhN
uner4k45OOVTsmD2k6cO/eiVh2Zh3+mA+6dldsI//AxIFlKgMz7Cqezz5AU7Q3giGQqdEFx18KRR
KBPz2gwc4UzfeRxssMG9tzwPk1U9jBOugApD/JiB28yqZTfbLEKKYEMOavVxmL1zUZAVWrjWV2ZR
QaQNrPTePmMP4grYy3wy3fFkg4sIOAdmK5CsjsSpyAyH19ke7sdu+nI0N7xWnN9akyRFjpMw6Hzg
KWPl+EdDe+90/l+stM7vQhXc0nmhgQ+MmTuJ3Bu/NXd0fb3DoJyoKcLXWtlPSeGt992kL6CKsElY
fkFg+upuYgYbovNfDrt9JtkeQp/92A11SzWH1CzRALCyVmax6w0ffTC7t6u0zhAEDoMJfXGmlCEt
tz1UM53MeXgek/WtSiEpV1mNg9yVL2k637O9FFHpj5z9jDcfviA6kGwbKZbAAQRYuJlUgoGsSPB3
Pk3NSR3KCfN17t/IoXIeHYYbe93rOCQt8cgYihS9fiREHRH4bsnNzy4jEGLWxF/wlZhwUtp5pQG2
l0QBLw6M0rgIYvoCz+7eyCFG48Ya7ciyBVYzY6bt3jOcPTGglTxKa0mPxcC/EfgvSBqZmubh80w+
GS3yiczN7k/iVMxzRVNFEwlu6IYUmc4PXYouJ3OEfe55ZvI5G/foUfpjjhoeNB5zkxEnLYoZgEmV
+wzMxXsb5+EzGYeb2mra98atn5bpB60sRCJcVvLWU/uw2NWNTBCI1dNFAmr/Ow7jsTNwFsFSI9u0
agjvMI3hiSMAmkHHaR8TILUgQ9m4JXuFabj37dLkj5hXrItkA2tJYmhF9lzVyZullXec8ARY3cTq
XbHYu9q49zIXFl7pGbuMBR2HJVtb776xDSL/T8QlD53iEBIuxYbS/bFVCHVRmw8FLVm6Q8qKCgmy
0WvB/3UeTR/GyeuQ62ism3sTzEi9jnvRyPTqrdmJZFNF31xA9Sym3Vx5v8j7Y5k4gU7y7mS7eHuH
9IbIWYvXoEH+A+zgvd7gTH1mkETS2bepg4SocKrruPQvJbKro+ewovJWo6yFol7olnIPGXKcy/W5
T6pXEMbGxciI+qBx5caWwkHV9c5jTcpcGz713Ew0BuWfyvmwTNb4unyYVvPeJXpUjOROo9KSrrke
ZnloTUMiCS2/+9zAkm3gGpxiQlV+T2lNfRsoAoXyBLRATnUUFPD93A7NsYvx3r6tTPJFeoQjESFi
QF5b74FwWcS79CYX/8BG9hWEFRCZEcNlPcHErDb1MS6R/WgMV4/c8P1kyuSQQsU9ymVisgbmulIv
hLsS3rzWZ2GDySsW/ZAu9YdBDF1rCc5cMhIya99d4uckqToDC75y/IVjAaUBVMlbWfg/mOtJ4mRa
7EDCYEI6y9+SaMxCFyrqGspjg2YCgTe/57xx4wVGD2MruEljoIMDnZDp2mpj5G0+hhulfU2ZW+q3
BWk1WZ35kQz0t7ClQ8SsFwHmUh8WX3+UYnrJAVlEY8uNN5uotwCf48QZwJMfCI6hovUKAheD8Ulo
MAhrKAKKmMvgQ+cp0CWcLFqozuA5D0BkyX5JiMWaOsRoZolgsCUjBnEno80t1ZBnkzYhlJP5ZsmN
5uI7G2DgFHoAQ9yB1wJj4lcYAB7S08zceL2y6XuAikoSoEazvA6rCGH9EqLlmf7DInbMhuQdp2dG
crosDha/xw5t5C9SMNkvu0/V2+wBTjFHgd0d65Be9Dj2RD7KsxzsFxNieGy3S3vKCF6HcDdD2fYc
2FNQ8dYs+5P5LS93XHGq9h6JbWahH8vu1eA5rYNzMuLRMdvlJ6+Kr/PQETpV16exkQueReOoEHng
5v6jjIaJP/xvsTqx8unCF0X1EHRhcxqkOR/TQDxCjMbNbBgs9eFiXLqF9IaEPrwR0oywyKxO1s4h
NT286YfcitqpipSZLRGe2uGczvN3nTZzJDynIBkhXE7SzorInDB5je+pzEJMVLY85A4LqFpvXBde
U6/zozY3dr/of/i1SSVTQoasguxUSO+IVu+eUbJ9thfrzgpd/9zY7s8Z7FSbwdYaFlfsrcR+Mazi
fp2xX0nMZvgcDn/zJA0H/DYtrnw3QwC8JAlUWIA2IHXS+ywnqnFBSYQVYWETojtQKUxIa/5SjksC
EIUzY12v3g2+MP5N+TAuQj3Nfdee6wxPW1XLMJLNnB9EmNvH2VkzqsbCp5JZg5h6DKL7+hPVM1u8
uTwXdcpxpgK25gSOiaMG+VVdQstKA/Ak06Z56Elj37qX8VzSVSqNkZlsssP+dSeFfdPSSdopwDHO
3RB2GTpjTEs1VyIItQN4K0XME1YPBkkB5CWH5m6gCULbkahedOj5XqGRiAlcI0UzB5Num10ZAcR7
WgFbxLpiPs8mOS9tf3RdDN5mMW7GLCiyGKEiep2xsvv+4G9JGsicD8r1E4Ct9negm/ZQioNAw/eo
JuAwoDPA0JToMOz51CxjBG0XhFEBWqWUw69ZVI/0GcqTvdoPRUiqGj1aujRV/xM/Hf2XwrzrpP3b
HdW+Nwd5HGGZ7usEephRw0HWU3Hy6emfxDqB/ptcMm5hPS2Sa1GjKm/tBqBlwVPq0GrG8QkP1Qdu
6A9vq1k/9CDbI6/OThtm0LAhIw0FZJHVaU5EjF1Fvtw7OeOxunpelHMIfUXQqAyOPfkPEgSzZALN
AYNzr8bjlGl8wrNF3lEqH+EV7CDi5K921zw5bTDE/dDU8bSFjebjG3hrBS0ymrCAg3wF+mMN9ufU
mIfKg6NDRzaP7SI8LZV3V5dSRr1tWJFDZI/wfabOhoX7ogUorpYPdppd4OKGzpr20VimG1tRja4L
84ECfDUDRu9qZMKKRhv36TwM9TEI4H0AjHlGkEJqSCgRE9XLJcOl+NxwnhqHlU5lmz8sDakTqO+i
VCbl9wBMgkhhzDA14UQbgM/a8dSu2EHIP2XDPji+RUiSVoAeymuoNklv2OuHda3erKm3kKaYwdWE
m0rbO8BHh2eS0AsFoYglAbhMyJ7S918TWcZ4sts3Moy9Y9YI75jki3xcm/onrXu0JsXT3w8N0lof
b+EhEF2xx52aXaYZVh2vzb9JHOXf/P3T3w+prODQFoxa//UX//r07zcDhREB7c9/fvzvn/71rV0N
Pj/nIkX/+ot/fTOaKHXpoc79821omf/PL/fP1/7+1Cg5rNJVA035///+//o3k7FUR0vpn//dt4lJ
/L8vvcwh5Hl0hv677/3nawYS58gcOQb987W//+u//uu/n0JQn1gR/8ffsYU4CLCsTf6X69NbrT5P
BgCj//u+/XN9/vlaYw+PoY1UQCn3BruuC4R5BPn49/MlUeKcDN1//nZD9d38/boN+Sk4TFUv95z7
zQhFmheXDsBmn8jRVwz1BPIqKz39/XThJGU7CFUMLTeDVBtGXVDVN4iwtsC55E+SP8Gpph9vNh82
U+WTr4mqHKdXf5irB21NJI9hTruKblwvE5IYB2cQ0e5N9mGY/aF31/Krb2G7F61r3WZBJe4UwV+Q
jxBSpdJ49XEP7Gbq6DtgZc0zZNs7uLk8hXMtz/5CZhOdkwD8EYW6sL23jDNUBCGA57ifOo7lBcPT
drg6M1HvefqrYBhCat/N5BPs1RIMBR7ROs0L0UR2/+knkP1Y1YNkwe1lfRk0xa9+2maU3i5I7249
SlPkZ3C53tsJUzakWWxEzshez7K2dXYq/UbXFn2n3IWFsvfKA3qa5/bT7JOVADaNtb7ZdkWpjk2t
flH7iHMhqQmQ3oDDRXoxZ8ZH5rXfqwUCEnw+YVo440E4Ygqzi+a80SyxBTJar3P8ZAxRCGlfD/Y0
fhmS4IiCPFTDPvYrYuStCO7xyG5x5Ah9XZpDZhmj+0y28EisqAjmI7s39tqfsF14Z0esv9UI4D8x
zY+cI+DMQw1lFgQz5gROX3tg6Sk7JzFdmfmYrRXzpEIQ/kQuehu8wCAwZYYoYaW9QbsUXd53gRt/
XzimOPTais2ZPdhPXH2SFOqxRFzAnl7sjBG74ex4/HOMfpCirTs7mVJSLWlxD9PwITy9JWUyP1hw
v0e9m6LnxQQTM/eGmB9+AJFnZDlU6CUa2npfubCLa+o1HK4AoBv52Rb+OWdmAGSq2JEZll8oyxKB
Jmh2rgadp1OmnJNhW5+oPsjsanVE7wi904oxRRuPspgZ+XjeWbHfHkomNebkvS/kKd5Co3IPuTvC
bVT9w+KjBNFbEmKvW4mfGoagl+KdWNjVi5Daip2OTWavqnQ6WMn6kVf2cepUfwRdjQGsveWgeEIP
Xu0QAf1euk2/kSNryzqcnBmxHTiO+hYoupquIWnIW/qtsOwXINkOO5aiPRESgFijFnIKst5T60Qt
viPJkjwB6Vc7PaCBLHP3j49nlBsXoVbTAmZrZnNHkWtCNF/RWhE52HTNd+cs7RniM3kPvB7I68Qs
2c49FUTVsLOC4m4SXlZiWE485LUVeY59RAuNS2luqVuZyULfEI8EXBsHmmYIBsc/Cp7cnjIPBYWE
vB2aXXWxDR6ZhqCWogISBgz6kFcEN9XGi5gSSGudXR1yk1Na2jQvVrf5y1vrbigEx4h+lTEKmyKy
DPpgRTmFh2XgCUjbYNcPtXrotHHHvd3grpMnNQ1M0EX7jjsdRnTY3VUuOVK9R9FDrpqMtSazw9aa
vDkndphF+R3+tEYUX9BrotGYerplM0N2jq6wxiOZQlQtaJf4GfVX4PVPnUEbxsw4OwpTRpAT7P1R
WpQ/I4IqoGnFl9b9N0kXNIoETzdBx0WsCtCODitvGzKmXxZY5I3/4SPLwLuWiNPK1Hxz2ywx/M9v
rZV5xGiY+v4twXux9BDcjoFP/ieW02tSPnkbo1vTq4lo9Xn7Mn0AGAxzoXPW0+g4v0alfoDrAPNI
CVZA72OlmSMd9u5xUfm5GivoyNXcxm5+ayKPPqM+fcOD/F4SKUjUtziMlvE2ifGbw+J3NXozyics
XkBxCF2lITohQQ8mYJ5GSiO5CQ7erIO49e4pvxkQrjVcOKMhybUcz45ncTCqzAi0iUFgT9y6vqD2
B1GqITPv/95l7bToXeIZLYSp4ff2q2iveXd6vHtN2myCBtqmFmNloBDEVzzlJVGkfQVYlf+ZDO9O
fMucZIMgT4hVodPXZ0G8FnkkuqcsWNvYTvVzQ7yCmUIc5RkEhZ+4n9r9mqvfqQm/1kRHb1Usj8iS
gMrsSeOjP9ww6rJL7nlfoQ0lgyw2mjwFsC4PShbylArrfcGgjc4LN3CTIvMZO1J8pgIddaZoc3vF
yxhmT6PnIV6VLJOth6jAHB5GUgCWEkZEYDpMYPNbRi/ZRykR3Ahcy/aobt12IN++jKFkuHszm/Wx
84i7k2v1LFqQC5Vlv+OP8vYGIislvv2p/xyMehspYxrA9X1klgAjfUxfYOMzCionRLE6+Ga+Rn/J
9U7j1psi9wkoCZ3bcbkvF0D3WSAIfgFEGO8LQsRoQM7Xvg7TOG2KM+k2+tRXOpaDeAX/TDYqe1xk
IyKt6NHzmUuJYQ5/7J6oLGbf1Y3TXuYF3UXoMwBA9EVEgbopU2mdrPlCE3jeDaNFh4z4FhkQXKot
zoQ21zIweho0YRtL5T4HGCuYuHTluV85acmtMVm0vzldcPLukYwFYxb5WXhbZcAjleAhnRMDkMZY
0VIsiqPym1drGoNTWTg3YSuP+TCRJ6mR5CFEpeuInDboNIAKn+urz43Dqb2DyNua2bQv2y7uzcA/
rouq92XXv9c84ZEpOIeb63RKaRipzAkfCqhNTNwTTiGgfWdOZpzVYBP2jOTwSPD+apcwTeceeSNH
+jJprkGevRr5m1oS4nCcjHV56rfWbLNGhkCLXHWlQVIloxBUYp9BlYkjWF/maR3t53R0bsSA/Hoo
fNQziQEQ3/ySlZ1cKd8H4OBuiagOOgWHPohEr22fP4rK/dzW+JXuyQFYqHFCmrUrXXVXe+4zU5Vx
34sAseTAxDsH3nRKGLDNZdISr0zyDBiTSwtc+QTM9s2YGAR0IxFWhiQ71EZmJPVdigp+LwovGhms
7Qm3XnaKPcbZGEtUc8otj66XmtQcOmQgqt6axJkjaPB5f3V6GLtLMqTRXM20OUf6X5TZet9rdZbN
dFfC9gA5HMwcWN8rwQF/XgY0qDU+glVvSwu/xNguJ/waZ/Z3kq0q+aOu4YcTbPpNpslHkJJWSlPt
PPtnYuEERkxJYrY+tS6i9imzfnJLoKbzHy1vgJw2YShvQ5SFVbr8KpjQ0bYLl5cCpXvniDzqpZKx
yszzzMEwdjPed9uon2l8x0YBxtJn3HfsTUaRjSfv5jLXV6jzy5429IzuSouM9pORdEQfUA5OivcD
kOwDRokPE6gTmFYbD/pMV6HqYnhYeKH1zB7lEeCGxsZ5O1fPmTdwy6yArAtt/7ZH5wGhDWADm3D4
fnSP2O5+KFr8xurhaXWHkL6unx79qkbvMhS4fIhVDe8QAhppXT3INnzMvfGjXYV9GWtKLE/RfQ6r
+jIPidi4owaGzxqGQug8XJWsBPl7mbur9R/bnx+MfvVvALe1J1+pzUOt79fGTY92NV55Y4xzYIJR
TfsHWo1I4Em78AktI7+uAEe0ZzplEvqbM1CDyrr2dJDwEjngtFJFKre5o00joRjJZV+OPzvoSnTu
vDe79B4EJohCkXK71m0SN0X5g6HFfMFSf8A4W58SdoNajeesdi2c3CwcTq/aSxmE+AL78l6g/73k
edde/v7JJk33HDC83r4sDO8uVYE4+KkBtNqxCrX12ukGDtl4EQw/Qyo3two4S+g2o1/LxDf2cmJT
2UliRbB93Dc5lcoExiNr6K9Ztrz8/QBsCkDx6qbgG/aUsfUlGXdC238apQmol10EZXdrmwDcdn2Y
qeNQyYtDbXOxlqWPG3v9bVQwAwg5/yyHyaT5tTwWOfLhKqcZHCwIfLYf6Uqz+8+HoiJZyfaYVit0
uxfL9V9BbUBJ1QE34IbTKASRlSu/OzW1TwtKrQtR7MjOszS5585QW5uGc8h2ccKknU+rgQWFA8my
b4a8udAnQpTcspC6WWFeOh8deR7Y3wtZL1GSa0pmWitL3oL5ca1LDxCDXOU+P4P/pj8bMMdWgZtH
SWKylJZoMotWMTn1Q4JTLSYzc8jKmIQb/SfxDZRstIVQ6nzNE43wcNEeSuNpxivPeS4DvYc52kXz
kLCOuVQ7kXAmFCaDR/PIrRl/4rArEZ8UHkfgCg17llffRc2wVlnetxmqey+H1VaJEIDSOD6H1ojO
01tgrzkssAipzvY8M5Wg9A70CZuoYsh0Hqz1xmTjr2EdRGlV3BRiSE95qg9u1n/bInuiI/WNANGg
0O3fSTTYY9c0qVNnFtaxeiO2HYhv8VGflTCOua4HKpLGIVuZXT3UvzzJgcgxfmnutXjy0E3mRESt
QejT1C/aqACxt7mo38oQLwOeLvSMY7ArmbrHeABzjFL4zVXtUrbSvzfD20Xm8ho2ZD7iY8JflYj7
xIETATkJNRwOTubEIaj4DaHlPE1LM2BHn4fIMephX9FEbxe2nVzhBNQ80Hqt35oJqNpKrHPQLnK/
TRlNVSAN0tVLljrfg33jZP4GKy4+Rh+XBUS4u7yldvY8l91WV89G4L9Z5EiSeZhyg9lvSPyBmYnp
0k4lzTMlTsyB3xJrNCB54h7f4s/RIqVOC4YaqWGJhLDJiMdbR4RarsmcXPLquh5AVouakcUUDgFK
w6OZIc+3/Org+vq3RmAcWVNxLGCyxGvYJXEK7d03xv5qVFruF7XcjqdqEUXs2+Y3+YiISpO2PK9U
eG1lv6ToUF6wz1PjeHvRmree6/ks5cw1mgG+3ALAJ+94mV7gfygraHaCkAj+u8M0kPI6g9JDY07D
uiE82NsFcqvw5upJTdyOY+5w9S02Sg36rsoA59Ma2XPeNuIucIGW2CuUj+GMEYCrtATurqtxbno3
rq/eZ3tiytSTdi43RIumDxkiAx23cafTtXcGkRA7awntC0qjzvJG+P7QZhJaZABhmnNaXS2Z+sxc
/PZIyYNaiJrrEJSSG8mi3bIODkHRHHsQPXsUNNnbaJKu0BpPVTu7ZIUVN0PQ/0Zt9OzDgKS/+4cB
GQlNwC5Yhx9AJX2ig2fOlLuf3ZbJkML5pv3ifTChw6No9rDuxtqNhqBEguoV93Y44s0kcnI/BjVS
lL6MnBx4nteH5L3QY+EiYTmo1bJf3RaFLzwMA39urpOBwsc+6QyeZDevx8Hq7rMQr1MRqIUA2uSO
s1ZwMujCwas7MhET+1By6imqLVaIaS83fiQSFh2rbX9gPie1Y1T+2ZhvxoY+8SZ1Zf/gms6kG0bF
YSl1GAtpMQGlsGfBrQ+z9+mT7hoD0euPjschWATdr4HcwsWjoPJKQXZ2i+ix9SAkDSUzk6oaEmyE
VKIDKKhiZnog0fORvadtq77qkFLXsZDjrbMBGjsjFijo54csK/eoihisL+M1QJO3U6K4ZAalX0s4
904oEhhQWdFC5JRwr70sPHQ0QM4dMirdhydjzc6rMLrjpCuk0zVCFM5JCxkrTnWYXYpQe8p/p1NC
YsZIoq7QK0nRk/RvhwYFfRcw8Pf63j8Ea1kcDYvcGj9EfOH35Pl6Ltua/Wwx4Qj7ANnPunhHCvZ5
DqyL4mLOhcPQBL9Xibifmqs1D+Ww3GdlHe6HTSrcPxDR9IeK7l4LlgqYfg6MxHy6OHY5HrQ1fCWM
rg+rDF4N3ZoPoW08ZeraUaPtjcJD9yr6NrJnKzhZ9vyxOa5zPWKeZJM2Uq5LGPYZoUDNh+uI2yId
0Tbn4gzE/lOyb7/S18miSZnrvTdNjGnVlmRdRGgQg7NrdG9BM2OekyRYbhCgysSMY0KBMimhYrw+
D0HZfiTJemrnd693zLPPzImSg4M29Sl7TogiH2WK2bKD9s0p4Z2/IzKFDLzAJxtYrNG0tn9Khcl/
HasnWhcTjxFnP1yhBMiqs3A0q/v4EAbOPSFJ/Z5Aj442R+bGK2DVqqaJiH2qrXIYjnSxMGhiLS3v
lcxQ9sGUHxfJY5D2iFZb/AVTsZLfBwIFQd8UhTPreKusH25OZmIbOHHAPwzLUZ8H7T9j7b/TM1uh
GRDitpoLympnIpaJfYgfQI+oyr2fZ/9F3ZksOY6s2flV2u4eZXCHY1p0m4nzGPOUsYFFZGRgnmes
tZD1k2irlV7l3rfRB2ZVZ3Z232rJ1AupzCqMIBkMJumAu///Od85yX66h8iyRRJlrCL9uUeNvCSs
QV+SHb4uzZjmdSmjU99GLFWKgqruoL17FgpKzaIXT8XmjpIl76pMjwGf+Vp15de2MHdtiwrUkOJG
GniQPZ8Jt0LqBGBFi7ZmTZXbRU7cxvKjKP1XpAkQ63vCaiAyQYdg5TxsMSyzkrQUIi3Wbah4PH9F
meHUDuANqmH6cDUq2oE7YIns/AL083gu5fMYOd7KAmVgOFdRSBoqidjDMoyMj/kra0Oba2zCxgo+
AJ7xJryzXHMvpSLkrWByDw2URnGC0BxZLdrepwoNNZEh6Try+2kTNcW5TQmdMO1KX23HEE6+L0a5
Y8NCcsgrwdnjXcUQXSYIV8egCq8Sh5FUECGA/UI9ClVXAJMmcRiM9DnP5sznCnSSHyvyNYboGA/J
tZ8bH7JN+XeU40di8bnFDlEb0nXYRAqY0Y29FcXobFpknwoZdQx7d4s5863RVb7NJ+pkZuk4G0R8
8cKyKRXX5awWCVChTjDXcnA4Hfu5oLCGDaYiRVMCL7Tjkwvn9Aw66vbGRhIUuWwQV4pcm3BEu9U2
qvT3vuttFJ0aAhBtvE7LcoBNLQnEQuHNBprrdeeGzjYLr0FTpefedjeOiwEUE2eFoG0bt9DTkgHG
KSrLTZonGfl8iNDK7iDnBf/lh2eOfxyOFDCRXO8pdJAWnE9vUzrgGgjEO197dN2Eot6GA0v3cWqJ
2ZFEvbF+ZMdPiTDRCgBK7bcMhCQrKfvN1CBXkpW5yzmtlmj80FswqThsKZDcbEC/ORs/mz1xW79r
UloWWcqujAqpVZm7KfEvlhri0tkhUFSWR7ft0RJYAYKUSLtprJ6EzuyDEvO1HRvIx3v1WunVOVek
cvVpVgDk9OASvNWSAp/uEUGuWkhjLXoYp9HWeTcGC9HLu7LQnjtpuaghtDlqoTqNAMgWehpwMR7a
g4UUZzIjbd0xWUIH9PekDoarBF8SY/sMg35lF4axCswUHLomSPGmEYrjo5yLK29aKW4gjJyDQX0V
1fgldKfHwfS9jYqSU+Tg3QovKDHJWdepeZbyUBMTIrCj5AVuhUlAepEHOpnovLJFpyGpDk3NuIeE
F2CNxhAelnKf6+BTSL1eMvs8TTYrMEHz3on34GeAbbVhjQmkvIUc9tmgp9wRUvVYZzXlaRk/tO5b
FifEQZoIdWKK7nTuLaK9kGpTCH8KSA0kSphEW06qgy0Pjo1XBkrgasLne0qteiODQduor7ZCilm2
Wo6Y9kHzKDelJOYB0SDuJyhWNNnpj2VEhuk1K30raIBM9oDGKnBxC+pRi94cqFBoxUaStOPDaHcV
O6QUXghQfZI8FdW4oXBvB2Tu68bv6KtQXg9alIdOarhbUCfs1TBzTxPmoz678wLaz3pJywkb64DW
0yYd0rSPUTfaq0zCzTPJgcGRHSbAW+sJOndxE1RFfPArd0OxLLkK6nJnztLWoCJzW2IMyLt2J2dc
mJ35z02Dg7WlP7axuv65UO1HpL9lBld4PGYOc+1tkBNuasa3vj574BMu6GnxOpKpfqw040uYNvqh
7nqTIMExJsWSKHQ0kyyTsnPUyRhs2tLqx4Gp8qIKu6u1vt1jujj5RCqyWq3RCKjGPzKp+0dI4ulM
IrYX1WjZhwFjkqij9kDO2m0sshrIt3UcHb/jnNXJ30uTldBxURI4uS2tke4izqIwvS5pti2qoQwP
AcFioeM9GFFpbvuu4GweR3/rZ1hvEs22CRsn2yQiqHrBGYQQsw/3sWneGWaNtapgQ94OaJHDrp+3
h8ML8/Fj5InbVCJ4nPxDjzKH9W+Ii9MoTthCzPXJl/YbGZHhRo3aTWa8mlqa7EvbZbyzCyvzgKqy
NB+rjAKNmzjhSqFsWkKc4VLLAmQ+wzEGwmBxJGZzgSljwJIEmQ0moTMLLlrrA4DXY+yqHF2Yt0jN
3rit/aUX0s0KZQ93xn/X0TT1Ebk1ftk/E5pFG8RJ1vQAtaXRk9xUFv3eaIpntFGfaedl+8q7h4ju
LRuwb8KrNaL/2EO7BlFruOfcsxcsdFveolXGVqQw/uoDRTW9JQML3B4Y8nWdkkeAFRJxZwb6lPUX
PfRw20ttYddlselCq4APxJWhLMAnGyNV0hEbZWaIfeRQIPAHY2f6DTP32J/bwrqSfH+0El1Aijkr
IbNDa5aBxl7oA50+cwwPcYZXKR2ia9Bp7Mga+KY+GfWDZSKan+IVPWIDhgNFmCSTeNS5xqQRosFM
ySXJuEi1HJabegaW0hy+jrNHtPfmHjg9yTCPaYwWKGc0P/iwFZQLvFErfLLVEvw55DUTP0tKXVlA
VSqJBPWq6nVIzXIXQrLJiKfatPH42I3yBRj4IbV9iznRfWmMsoUHUCZHpZJz4w3pEaYP3gpEimKk
xdlgn1pgD/yCYW6X5AAf8849Y2jxNzmnyxIW1UonRRY/j7bWRLFliUEaE9IZlpo4DKKsO5m1bULI
3kY0GFl3srZKXNRdg88GDJ9pZ5G2mfXTCJ/LfaMmyXjH810OzjMCUAssB63BwDiFBcGlKU230AIV
zhACQvuheXWJzJTSjcmls5TdK6Cuu2iU6yzPrjzBNoE61FWs74hFJYMy47KBE5qmRXQWsXWu5Zjt
lBh2XkYbojXxBsFXPQNrIscoMEj+zgj+w9JJCStFxgubH5ijMps5E4X1qUYHXeu40QTVGk+Tz+UY
9HzHWJxJ2gc16VSGI7RccrwqPRqFAwGy6yzGZt+Lk42ibV1L672uqmpLqmMZeO2hFfc45DGWTN6h
FuxiQFqzJnfDU1qSYx8H1Uo6wT5snbuxbTh3w+BmxETIVTXDRsHJoAZYH4nJxAtRchtR7Zj3YkyE
XvHEzs1YOhBm17Z7NdK3XPQ+D6m2FJtOyxl+oLESjSC6kXJXL75JTHdc1Bb4j6FbmV0K4stdIe3A
cRF1w5rOG8KAth1WOdV9mnX2uJq7i2NXnYwAOI6bOzd6CqelxqeLth4XpUDdHYrwNqvr19hNAG9Z
Bl4Y76jbrb7xSNJFFl2genfrdR+zMQThvuxQM+8olj8WYnI3YHfGfQ9SIr2G0/5hUqqkjIAQPwqy
e0LbE/YGE4Fp2XjtMNjWmp6+WNO9N4iapvm3KQpeQUymSPLgvxbslPQ0pjvsq9vKsQlOyGeMglr1
MiC+zMOWbuFVsmrKRXbgsXdADxLoRMdOsJRW5Ri8mRLoRGVMRJaLbTBB4hpb5wQz6CMqyqdGU7sk
08d9xwKu7PwtklGsAg1u5EABru2dJ+DPGGelEEgvZp90Q9yA54vH2O73QLiyo5c/jGFSHtWU3daN
wHMARn/hNdfSQYHroQFayZHKZdnd0T1+8mwyc6toZIcN7iKuFJCc1MD7wd5hPqUe0rQS2OP8Z5ZQ
wxmsJacRrKIh+iqrAfVkxhXHG1PjWilvQ/wGswqrQt3dEJT6ZMRWvHX1kkV9MTJlRG33zhaiXEFV
GhH6A5wSaNO5yKYGne5Yj2rav/munsJV7dlqmTaVt04F0E/EN1u8IbR33IRGGKpc+D3jBrxxtdNq
vFgu9iSpw7ekOBkiX/Bum6xZTtIyKXjuRVMWR8+bp94yWgVW825rzi2I0FON4msnAML7Pq1GyibH
3rKmfaTIXp7G6170d+TQHaYU3isJsfpWkRlohsmV00RLYiK1nWRFyD7PSlcWzsSxwmNYVnWy87Vi
kU9NtysbiPJxywU6Vvi7uQQESPPd6oiY9BCxNsZCYm47FoiED/KnZHT2G9ujCmGAtW6BOV1w1w3B
7+ggB/a0TCwGXDOEkFaFqXPSpyX7aY0Q3trcsLldBqUssJV8K+AerZI6xBan8k9Xhh2iH86wTvr7
wKTymZZMu2ZNQ8bBabKU7/QmHzxdm20RNBhtBX2z5o3JyQMEDmyb4FUMa2O4cyFd5ejWF26zchi2
319Fj/txgQ2BymjK6t4noGIZWAP+EZ3P3b/OoIrs2Xmidsf2il2fjxnYGAExFPSU4GSl/YTc2izT
F+GVAl+KhfU6VPuum+7DgjJ8aXnvrsKz1JYt4jIUrXVAyI5qYAGpjhZ/JpwGhIaD8M4Y2d5QtVzr
CWsCF6YNZhKP2dBHh6631hFY1iyp/ULjQN/ZFrOAHRJcwDaPKit6N72/rlznuo3g8wgotL3d5zdy
nBjp1LHAnpEVuqom4uNbz2Ddwjy9BgO+9rQ5nnq6BkixLGu6URg/nx06rhzVXLcbFOyuth0K08Tw
GFxRhKTeVULNKwrWb6ALaPWxuMt6D5pDqHZZbtK3+eDfES2lhqEwdr1gObz55bmnTMeiVSW3ilpI
lmXdts97yusajvRGFPiocnTkRlngcZosNq90IwhoX5HZPJyi2L3RUI1kcfs+jh5BpbWFEJXcTSsZ
b1MSXUra9/haa06+xNv0EHQOUdg8Wkn1QIuvAElPRYapz1uKMH4eaSQVFFQCE/p8GwtWsQTlEOr6
wRaKMVCGyJhQTi4qHy3F4IQlvlQm+SRDYz4qaBashIueto++02dbpkRDsxvI7XYrLd82zYjP3YCB
RNN629VMar2OxAV/JuGofmKs4VSww20SFF5GT4ukBFi21Du5C50Qx3hdXmGopj4IbLiozGM66SZB
gcl16Vf6PBaaY5y2u0CPo4ME+8MbM1MWo6raTlT+QJOqPdkqqHVAT4kahVDDlVXXuRIrHX/iBKxO
tLY6mC7r14gg4SKMaCdQP2Q8UToJdPS3ZoNvTlG9nq3/cUDI+GSzIK+MmLJI7R0Jd4WJ4t1IFxKG
S45M7bowPPSvbNqOmT6dalt8SxUrSr/yDo5r8Wu+NrCTrq8TMPErX1nDok+SfA0EEZpf+aQDx14A
zeu5tjavfSU/cnHDxRJRHWnZzlfssMcJB6JZ59muQKAvbWSMubetM4kIQhvwK7tkuZZqREwCoXOZ
TOhjyn1fstdvO+MF2dmn8DK2iCOFXoOUVa2myRF768ptcJcVCba1Gmky4poJVwWpizV9ZCJNViUt
kRL5zbIBAbSJJ8NgHY4mCmHoomjTV9uJo71nTmgKsTdAne+LY045dGTEB6iA+Pj8gR6zYFKhHyCS
mWnqXxVGUx/cuPqM+P4WQTUmi7L2qmVInG5tMR24/UNQ98jwsmTYlEn3Bd0ivU9xHQ5auTVgJGEv
rJcUgVBuSroJknJQjDN5Y0lKYZN41JrX0Ia7oE8oBzILP/UwjWtNDu9daq+tPI6orfn41j+10O4W
ino9DYpFkCvK0UFBd0c7xuitlqnvGGdpzruqTJ1kzuylEmZTsyAWPq7uoOLjpav5APWc5g9lymWT
pff9KPalu3ENtkOlWR0GP69YH/a/36rnWz8Ofzzlx/N+ecrlgf+N5/3ya5e/cblPyz0kjP/XL3N5
ge+v9Xf/1I9/xI8/N1vWaUH/x5/Fv/uOf/lTP17GzFYqGZ09dkdqkFre0bY2FQ3m0CFr0E/oViKk
UqLcgBPaTPPjukizg8qSuao+H8seudLxcm9H1DMywfkJ1OJHiH7zE74/99d7sdChrZ2fGvjYYpmh
/jj+/lJml1QvP+6co4WBxST7S2u9J4mIbHia7JVPkDRtRG7+ehzBP5i+t+IvolLKvBxfbmoImn7/
rcvxaM1Ngl9f4HJc/MtLXw4vT7/cIhPvj5f//nI/Hvr+cj+Of/zmjzf+477Lre8/Jr1dO37/Lpyw
OACHq3R6yVZ+IMvMzHZ+wU1hlYiKL/c2sDJ/P/7pocu99JIjYob7+jCQRby1tCY/Ipj/gmz5xQ81
jLm93R08qkYNzMVgnPga5h+NioEazrdc0zkAE6Fj7sTsLdwOSzz5E4gMwUtYPcbnQp00z3nLe9ZV
cTsOBGvsjAoaXFR8olliGqRhwCUWp/CYUU7PPRrTHboCzao/xsmgwj3zicu0beYuUUZ0gwfmP8k+
pna6R514RGMERK+i105rZCSTPe9hTOE1xcj1jtFJX5TNsvcdiVsoufWhvPLn0HwYkhYevLOwaDEq
sWtfZTF5DDbogrDG+Zd4VziKBeL/hRNkzaIslWIXeZ1m9iskh1VSZfl1lSSv/MEbd+jGjdYYMdoU
hFxBtAHYoj9SGoL8E8Hq0lftXJYn4pwVYRlnc1OzgIyKSHn05HWAnnswhbmpBv8OMZdBwy38Eomp
WuVZf4ny7lakRIF4fMzIjKA11qMIGUN8vjW+WWWe9Qm54TBFybL26IPn9aAvDTF+S81aLOMY85Fl
UAiJfO2hT+xtl9bNF89pWGmkrFv93n4M5mUtKfIVC+HGCFmCDx81eZxH5I7BrhQktbTefsRihBc4
/URinC/atsfgzSrSa4tzMOIAQkQtlr3nUfbwQIrUUw9a6oyGGtMAG6wD9KoBziDG5bJFNF+MeHrN
nD4zAvfsS+pqd3olyFhGXLnJ7AFDVNX2i8SL5QLuf76xEFCgStHW9Fq+QPNNvwTlo1l54p5WBf8n
mJ5j2A80PBeUst7jViKWNkNjhYZ/os+pjPdxCLw1oVVs3CptHSj7yu2Md0E6B0UZUa50SSpoVip7
RZ6K/+rVHYMbC7ilmUy6KZpZQ1cvTYrt17PDM2XoRweSV+FOoAhVdB47CaGhTpmkD+waxFGYxUuo
yLLp5myyeLyRjY0kppgUafZZvA+09IuLzswucBnKwEtPfpAQK0tXPaAJjEKHAkLPzrq3qCdDPbuP
SX5Yu0aOqCyjXU9MHqqn9M5U2udEPMVKA/axZDHhwbmUt2Pi3YT2tq4QMLD/es8ERWpQ1MOiAvSc
wrS70UPFR0ods9N7xOk4GBuq86z80uEG0QBYpyc7TGAr1iw3oqHWMNLMkMZmg8iwsnCGlu3nkFWn
RMtuXSNIVnHUParqmdjBaOWyKteTOt+ohHZxqvZ6XqF0QoA3ozVmZZCq6cmmu9iv3jKcsctcDMm2
oS9CDDlLbVZuOyeFhKMUjZtGHPFcE0pohA/oJajYGxTCvTp+LwR88RRt10zuiEvzRZOzDymUglpA
juEgF3eMabLZO1qA5k5vQIRNyjroVYFIXfJNawNG4Eysho4TrQYjYPKb0C8zzMeou5zH0HG2sXnO
hMuSTnTIT7rwW0/vB745+/ApdRGT4FosCYucGnpeQqS858GmQ9yl+hVbC3JtmNCOmMh29czH9yNQ
a4OtLLlSAWjaGNfrdDms+WqvRsOeTl47ER46YQ5SloXCb755+VFRdgaI8NPdl19quCbmsSAoRcy6
4+/3zb+kTdUOSb53KNMqn7ZCtaA1y35/eYbFZq5meX8aC+xCEj6DN2gvwH3Qv8j2WOsGxv0YGqxo
T92U3jqQn3e1NM5+rfZUbLhS+oG+gsc7eZmLDg5YZTJAgcX4B5kkxBV4FXfO0ciwI005JUoqhnSY
3RjghZT8NWufFlW/woXzimbnFvl1uNVmjaQRVMYxSUGwGiWiCIHVtnUSfCruoaPYvS7C+Eb2Klnm
bIZZVEPjCVy0XcF9Mep8sdKm/Mr4WRis01FYWjbjahhYGff+IfbDV7Bl3ux3/9paMO99MH1sZtEz
cYKDcDJQXPmItsRGFyhNJKVkzYYQMdJfYHvBA2DpFnFlbSkgDGtPiBviEwYAJ+q2RI+7gu+A9hGc
M2fNvrSsb+T17HQrR3NSTj0tjeqllCm6O6vZ8aItMjoT+aHLXuUJ/7dc+XF65jN4bTv7gfez8Q3z
mxTRvWtnZ7NT/boNwRiN00s6Jrsy4g0K5a7cIrkmqphIOZMpZ8zh4QT2enSnM8Qg49C1D04Jhc2C
akRaF3qrvliPefOo1ykCCGTHQU9MrULUq7yjUU0aFviz21LbMCtJOYAsSyOkKMh6v6lT/FOBe2XP
ISm0KDEDGXd92dVrXYEXdFo+RBUktx5dvyUUb39lt5bEEU7GAuG026yhBtAaORhLhwJJ2AFrRiPM
zsM1QO3Fn9ZhMhDw5IZW4o5C39mwSWkM0iK0wLsrffQ5g5WeOvOhsp1312OZmpjB3qY6MioE/7rB
WyF6ArWwfxJtu+fM+exz6DZtH3/VpdjMUMBGr7/mVutDzm+forS6VZl+chLvDWko3KoClZzuOSc2
Rku2zEgQo5zEqy6ivld1+87Pbxs/7talK5+QTuUry0tfRoshIlkqrqvxQSQWduT6DBv/IWdd0Fok
agWvKBgOFS7ARWArnDwdMFIEmK9Nmh6HMAkZtsI7WtVw1TSWS2KF/dyHCbtGs3ZYI81VKbIdwuat
6rNHYwz3tmF+Zmn0RtPS2CZNdRxrvtxIWEfLBvpavVgJBXpNhxgDkTad2idgg92hm5j9M73+aLRd
YklWYy5LYSKeFwm5V0c/LGG4yCxHVL4l/5PxQMRmfJ9QSVkYXbmfMijNvVPsbQGakkqgWpaDfXYG
xrSgXLGeKI+svCxTS1VE34YS1JZQPjTeAFMaths0aJHPMGWTDACItVerVhOplEuvfOZyJfdBR/Am
CrqlFziPY+D0m7ZV95oiezW4Q08LrgQOCN0xpOtFtKclglwucAa2/FSwRumwYUnL2dtx1UIE2XSt
OqtEYcIzD4A4kfs7Y7WdHVuGwrmdWfu4J1yLkJ58lZOthaCuhY27Kdpb0ut6Ej9YVcDl7BTRRfis
Y64p6G6NLlylvX3HzgE+nTjX/hhgPc/W/COhI0BjWFqO89kKLC4eX3sWRnIXkPZD9hjscvdU5NTd
88ijVp3S/CGcj95t5d9o8AezBGqt0Igw0rV5iWQiKqpIrF3WZn8Yp68kHC4n9J9gP8BFtkEeLlwB
HyQIi1VdsKhkrU2rcR2RAEFoeXunS7I6RmaWDj+Dg4QxqASfhpJcay21St1npXnfTM/zOTuLpylv
aRm3xacRV+d0mlHJLD6nAhthOlCTru078htovRhi6+IiWFv1pw9JSKfvQjei61bRIM4IGeGH2MU2
oPvP6p64MBvmV8M+wgjDk2rycJ3b2de689d85PEaZ8nVaBbtuiIT0h8P8ZAioab2T0BCTUCLxLdr
+rgla+GU66jKT65yt6176Y6dAovltK9CmJcOVwHln4ea9GjZvCmmexiSzZb2Mmt/QEngT8tDZ9CL
hQ655aIBfLCmQJ8FJBAayJ0Lb4Bqn94yexeIB8tvtGDZ22JHIzYxt1i+seYOV31dfnYtThvXnMGg
rApaIFBLQBIgyEl1XdWY5eGSIQnKh4dJUD6XefFMKvzSGtun2ldfuJy6y67ikuPHR4Fcjqqr53AK
5YRkOcZEv/+Jf/5VEYHuGcbgw8FtMxN0SPuGdDyD1LVc+2wTp7iujGCX6upm6uRXm0bFcgi+hlK+
Th3KJNrJXCAqCsGN7+6rBPkkPcGDKMmATM1C22Z2fZdP2hsIR5qMM6+AyytTOIhtPtk0tG79AtLZ
5NPExcyxDlv0kaEVr0KFyj3zvlX9EG+MkhaS3ghB0/Ct6PH7avZA6c5LKfRkLnuk7MTXkGz+Muek
/mdHxf7dpKqfg6r+6f+jQFnQQJcPivf/e1zW7zFYV28pMVh//e9/++e//o9/+Ov//Nt/+9s//+2/
/hyEdfnN33Ot1JxCJRQeO8eBkjgnxH7PtTKM34TpoLw23Tk92DbUv+RaSfmbzn+S1CpdSs40Imd/
j7UiDctGaqYcxzF007LU/1GqrCBv66dMK9sQ5NZauiLPSnekMm1St37OtIriJKWjDIon6OzCea8o
/8xrsn6azx6r0THZ5cEXwy3RliyHlhcsljTs0OVgRQmJE9Ltil2PZww2m8s8HJ27/6zB9/9gAJrg
e/r7CcT/pWXj/5aEbz8PlflXvo8UBsNvroHqROhsOhgWfwwUIeRv8xjA1+QKCf3xx0DRhP6b5ejC
oHYoLGm68xf4RwCaqX6zHV05NpCQ31/xj+y3GwIY/DwjNu774P79+B+yFtBImDX1P/7F/SX+zBE6
glUiogShR4xYybv4eagESWv2NMe0c6wUhDarpS5Ff1Dm6bmdDwI9+FY2c8fb9Y1H10MQBG8TvVFj
PGoc2Y3DUaAjcPPsnx6Du7ZqkW4tcddkJ6NkskAkAxcHCfKty+7gti2G3++7HGIbtweINUgEILNB
MwIxHZRG+pBEtk9/wK5OloyyB8/I2rVVOsnm8qiV1fvcNCqJiGpMAK/nUf/aJfj/tK51nz3vOnH6
9C2Cu73uRT6HW07NbXBhcgOxf0/CEpB97T7gDxVbu38LAUlsrUrGz4UVHaL5OXaLVIsYqP4anuZw
wi3LBn1+4N++umlLDQ2P55kvU2+gEMnze7PWzVuPlcsNReGXsA3HF9iJ+sYFE7AdcCe/zM8qIQ8S
4RlAAjJw2ndOPB5//FBUcjSYyDS5IoPKSWVrezj0RGIZbfpQYnuKWzXewg3hSFQagiN8BBZT2vGn
wf3vDBibkfzTtcVxhBCmbuo2VzapK/7/1wOGnXs/tH5kXUXQQpbk8vRraw4xCMAeUQpkLVoYaX66
3KfmBy63RG3uwNbe+KbRvXsg+ArQxV8MrY03fVfae8xL7h0cYXJX52cUbfXRFn11L7tm2BddUm8c
c5NcPld2y8Mdrfi1JPTiJi0H9rTMkVvwl+GKuPXg3gQDfI/WgS988K69xvoMJrgirTdtJVrWp8nV
uqvEUB9m0fRPCfh5RDzFPAnzYJT3IVrOgGDK3I4fa3Eyywbll1fVIIcNBd65a3KMpFbcLGOJI5uO
T15UrNEN+di3pv0yNmBV/F4bb00T6EorzIlI+ao/FvouHE1qkDDrqUa1sXOC4rGzrDKs13lbr/78
u1Lzd/H9GrD/+Me/cImwJZceaiOcuwYQrV9ObqdH7Qq9cTjSm64OsdfcuXh4v4G+XBut4b6lfFXL
WAfn4YpebYPaU4ge3Iw0lXJ/OVMTnSZc32vNbtCG30/cy31VliHLJMyuyLJo1SOfPepOX9yA8PAW
xlilX9umXfuFE2+nNPV3EOSgnhe4SKHpFrT3I/hoyfSgwYU4FbELuA4V75eG7gY7WuS39QSR0ysH
Mf4HI9hlvv/5U3GYZg3DZjbXmaeNf3PJS+iSJQ19yEdXlvpxqMrxhuoPKaVN/tJYAV9FrVHVClq1
zuqW/G1J3N1myHq2/3W7Z1EAHsJIaATUsrrKaU1ztjbTGz0n1LO+rt/U0tNPUYWd4/JADRjRloX/
bNttsoM+mGAVGt/GuQ6EV0l/qs8daPKntkcXSb2RXLdUPAFpL7gq45O4PCfrwnEfx7Nl6vIrSiOL
J2zLjQjER1KRRpIP/YeoMuPRchSWGU18mFMjH9sUUur8WCkbc+uo2NjqikqU35nyyy+3gj6JbyqP
uoYEen4uc4cMvTJLnnxX/2jqwvtWmM+RReSvyfsBreskpNyF90RhpQ8yGtKHjN08sK/y9nIXTnU2
ABTii1bKDf3/7KYACXwTjqkOiql+bB1a8STsXiEcTDasy9U9hq/yTD/tyTAN857YqOq61Fx69hTh
FJRxtp8gEGhUpfEC4U6z/vOTxvrlpJmHB2eqwQLN0efxMQ+fnwJBafAop2MCfOwxlIEGN02uqIW5
kZ0icj3kMKSifvCMQPv+KJP1dOVP4bEUafRZYLsOs9L5NlO91KC6Hf/+fh3Ivr7uc+zwodMdo/lo
6Hssbe3gHUDNdoesfSy8yT+D1yQtR1h4EefDHz9i4ijQeZT80MmfslN4SQR6i6PhtLiEUn3fWzly
nu/3xUocbT0fVxQvkIdAEKNj1zb8HL/fxv6/SEbAIiivzEE8ZRKpgmURg+4LK7n6809VWL8uNGyu
dQitBPtj27Us+5ePNTJip+rgPN/rSuio2tR4qucfVdiNp8vh5dblPkMN+GwMNl3zg5e7fjxD1pTX
F5dHKpt4a0UlYf3j9ej6rx19au4cN+qWdkX9o9Vj/1kM4SOREunN5Qjrn525T2UcVTeFlz1olaE9
+ZWwDoS4EcE2HxYoYzYgc1riczi05teL08o4XA7n12vpwOFe58GBivUfr6cVPQTZQ6KHNxaLpSuh
RQHzNPFfvQjdjXE5dNroOJgoNhzd8B8uP6wYLVTf3ashsHcRHlSsSHZ4dfmBFjq6qtU0gvWYxs0v
D1wOpYGGEv0TZ2QwB7lSgH72rVbb4hVs15fDAtDDMicKjWhvHjWjftthnbqPysG6lUZ5dbkbKk1w
sNFkrxItLVHLl8W+a/2boCErpLcb6ETu+IqPE/6IIWJy7wwy7HsqtX5f2De2BdTPG83uDb0Yhei+
vxpQx6OwhCuUuPaDn9TN2fHVeD8msbkpCVpbUS9D2cX4uGUILY00RFNT+62CleM6+0Bq9rXe6U+R
JZ8QRYovTlkEa+DC8ADMuH8RLjzoUf9iAEki0jKgDpik0yHXEavJRtrnpKjtc0NZ6qw7YhM7tX+8
3M93UWxYPSbLUPfdaz1zqDSX9q2MNOs2mYJLJuT796P5/hpWw9bS4TFYpeRpNWjy0R/O5jQSIWA3
9ZeW7/0YXi5R8yEMo/CYp2ibjGrsTnXlzfTQYaRPasqTl7UkxSh3evMsZoYx954UvahdVMFU+vMz
cA5U/lfT3rwjNVgGmOQwm0JabFl/vq7pbaXK3LOGey3Bci6n/tO2a+vg6I1/9/0HJoeCpqE338Pn
noAf6h/yNEeA2o99sMXVZi4vT1VNV6wSiSHAV7Vx0wwna6rH2yZmDTr0U3XVoNVNomJrkMjtT1ja
CQWkbYPRnVLgyDHBVuM+N4KDwVdz3eEZur7cgi30RMKGvffdqb7GwFNfewmLrj//MMxfL/J8GOyR
DRf3CXt48eu2pw2NVrXC0e99UXyzdQ1KnFUR3zPCmNRd5waI03ifG5cQv4hmwHyoE+t7ZRAmpc1j
93IXCMyvyvxfhJ3XcuNKtm2/CBHw5lX0niIp+4KQqlTw3uPr70Cyequ6um+f2BHYSAOKJVJA5lpz
jekWe9HSXJ0wVVDqp5TAzRqlDwRt1ZUu4hBo1aU2KLVDculd87GqNz2rswfyvNEGpyDi25XU7JIy
dfKHAXjWjowfeFq9Iq8yNdmft0CCh35ZGWH/MKbVY6z52qlKVPVpanUD9nsIzbQnNynuY/+0SBj8
H6tLa9q7/ts3yjFlxTHZyBrAAQhc/PWNSuPAYcAfnggkrlLHsy8GsfFeKYpH0fKtMV65febPRRPe
qH1RuMWW2K+ABbWixX3TMHSxPdcpDZyJvcJfWwfV7C+2CT6NMvzsYvmLosu1JyKD8ROLelg7/OOn
BiOiEamqaODmp+IEFz42VJdtKVdFltC77q2TlF9e01g/VbPCrZkSUoeSFrWIKTEvrX3JPXAmAQJ8
rwL9469+DR/h17LWjStyXollMgDRqOVuaKn+mq2K/+yGirTJFIV3Fre8hh+usybyn8V8WcK/FSM8
KjXK/hCaQ/HQUAy0RK3VHwpAvpuwwvwi7zHUyKCBUdEjsxKeDg63Jehx/7TFmRrrAEoVbpB+ufMy
fu0ZWJ6WtdlRill9SDULqOkQRTLJYWM8iJaamNyYjahZtJpvgDq1WzjjLFuIc7WzsWwBYCllvc19
1jI6xIB1Y/cDN1keF51W3Ryo0keZzPSD6BfTuM0j8XfCVa+oA1q2+vfBUOCPaSVhTTGgE80t+Iow
x2x8Y2tDut13wzhuB7aziJsD7WoaaEyCPmy+sDCGuut/lb0EvcvW8Ej0kmSVWF28tdNY2VSd0R0i
p/6Br874Dox5bpihTPqCe0o43TvqKgIq6QHkFX19OPzKE8VbdHZ/VgKsky3Lb6853NWlnFft3FWV
5hqpXXnx04sYazTYL7VH/VnPVucsKc9qiO/CrMpsnv1/t5Chou4NqvbI855ERFjUH9JoHG3yN1jA
G0vgcdRCOk5EhRVlxwkeS8C+yuRlGKlbVHVYokXinMQhzYNH04fY6AT4FjyU/FS5HOqLlmJN2eUx
NVAyrnOB5Rm4hKjt1dP1a+AP7cEF2HtVCiWGGgsNRgyiclYuUbKd9C0gbP1dqkQ2ZWc+aMfC4q1Z
RgfoQMHOZo/H5ioHw7mRTZAEXeWZV6MD6TDVtixkKzWuVdqCZy+qk5SrII79VN0GaJWPmq5RxA5d
dxdR64L/kEY+sSRDeoizJz+sKbKhbFd9EKe+ZeyBQmYrSVM+MFTgbig+tQS4NcQtyVhWpQSNvm3A
6FKLQv1v6V5EX2dJrJ1SDer5NGWoBm1PST/8/Ecz0x+9snE+g8J7NXmEfFhpjNu1Ub57RQuXvzXC
t1u/Gbr6HLiadrDUhttL7Af6QbTTobJmiVYAw4sqHVDYvwbamzxYw9apJHWr9RG8bXNQ1XtbnKl9
32Ma5iDnLSFugGHjyw5gYJOR77iEchxf5HjdhUb7KBoUwjnkp7pfYryRIuxeIlAglj25H2ihtJLY
C75fZFdP3yOstAAjPw9mrOzl6SDO2Jwqi5bSP54kuQxpchoZY1veFzHpuNyvXSCZFK5klVJd5CBr
oZZTx9wr3LX5Qwn3gy2pm9KU2g2PynKfNEG6wpWhOtlg2xdlVGuXcqLNNbDVrq77c4hUG4LR+Ixu
TD/3DP0+tD/JJlFmMnWnbT+e3VOtWfVX7KBX9sLizc5h92XYvhyVBDunrihwok2T5GpCQcX8qB0+
B+eLWgeJfc+/DpLMjvTBto25wuJ3JwaaSJMOaZo4FPGZAN49qFRmWdXLMHe8d1X7wnPZ+Ohacv5B
Gia7FiOsixZSNYzbhfFh+3gwqraDDRIyvx0sp3E+tL13tXp1OwKO2lJmgrs1Jn7VNux7/kiBWFZb
0RYHdORwrv8ev19F2OGQyoq0KwC0UGbq77MEf1m8ApoD+o+j73e0PA6UpJLKUyxu99MMMRAb7dpU
Y/U+DS6qvR31EvfdaYZtWVxqNzI00rpfiQvEQBLuVSKYj6JRUuzuGZW+V7zxZ9mO3hrvT2CfLgir
oz0dSKa18yihKhJqkX/8HhBnWdIoa98YXkQrRbK1qnH1fqijqGHBCKyq0SwHgKCs9ysLQPssVwLt
sUsb7TGsqK0EpRUvRJ84sD8BX+Un3UrCUC+AQ04lWa+55VZc0kzXyV4PXZXc83fXpZMk5VG8gp7n
1kFHzyrmiq7vN/N9hW9L/aob5f/xhsTkKtd+v6Hv1xNvSqdMe3t/k//lDX1Ztfz3GyqMDJ62iFz3
EkKzipCKPLPkgi+OPPBBdZperO0KTltBJfmsikbnZkqSvB9rjC0QAxuzLq1dKCNxsnQ7WV47Uji8
SoBRE91v3v3RV5eGQ8U4zhTjW+VTctpN3VQPUCFDtaKVmBdpCMiJ26V0VhLE4K1hu2QWg+wJ4Mx7
O/b+TxznT6kcFi8mSCpqU3x/x9M8AcAECM9q9Ah1kDIsWbNFlwITsEtid5eoLvq9aDWaZ5wmVtrQ
Fc0eTUIe/sooLbQRypHfjAhA9W7rLO5tcvEotILQZ0VjrooOAWAC63+hpWpzs0jZ75qcsgpjavZj
DxweAwgxOOh5cwsgDA5xFp9EF/uWGqM2PybqxPzGHv3V2AORFKNJ0xV7ixqS+6vZ/JldVfcmXuf+
YrF7hdqYsXbn6rRVoAO1fbsWg12WkpLXzVvi6Tl37SF/7RobViPmK7sQnfcrZlXoLo2XgtX6Pu95
CItZYetQNG90iJWmi+rSWI5ByeLISJMTltsUtU5XpyquHobWtysxTa2KJ8XX0scRi5OkMzIMuLJh
r/dmsSyrprj4rEpniCbTt0a3b07ngeftPl2qjfi/WVyIlutvlgusw4ctcil8TDHKOnARe+COquII
vSbel59MOdTmpV1pO6XP9/9VPT0ptSOoTHcluDby7HFlf4sjZ3OwWxC0kWf7P1qgqEPyw0aYMZcV
sDKFGtgLMNZUsZlGlp8U9AN14RwB2bGwUjtpFoGCO0QVTj/3GaMngWvrq52YD8IiP0ktB/xrnlQ4
5BPVIj9RrVTvxtAyifKhjJLH4kkcik9HyYKnNKFGXmlbc2siBujy0ILSwhzkIVujaQqIWlJB1eBU
Ig31YJn1qnzS4LOcJLWUT8DyLrmmb4uobFffY+IMZzspd4MTEUGIxeGIBG+6bshN/Ftqc/c9XfYw
ts687GeVmuA6sPhzt+iG3C1wNcwf0J0vUy/DsqGjsk9qvWiDc8B/nIlRUF4h7J+/5iHoG/x2bRWs
plEFtm9T8Y46hdONJCOr02XOulONYhmG0blNI54N1qicxMFR4+JEXQvESuUE/BsTAbk/xWgQNxJa
iZXdW4DVcihl0H6lYyZr6U+IjthPD+V7XkF+leSqvvgDNX+V4be7mi3aPsBhYWmgl7taJZ9N2iUG
Ror5L3at2bHNDXZ4Jm70mcsDhqeE+pw2/dJEnmw/dqWsbKict3ZQku2dOMvqFng2oUY0pcPvvjEJ
Kb3/nvN325d+SE29BNLU/mrxC8EnWf+BKhp4gGb5t2RE96VrbbFXyTms/o9Iwb9vckVq1sCgjpi5
rZP4Mv/KoTRJpMSxrDrvSVH7P5XQP1kOhL0yDqIDFag4p+tHSYrqI0YTMWHZsfHzG7QX+9FjGVFX
IA2N6mRx1yRUBYKF0rD6cQAxMDQFOw+S8PPMsbp13wJ8yVPzkvAbvf9u2+zojvpjocb+z9zI9YcR
2Q13IPdLgjNE1fs8saT0qGQro+yVR0DG7WPhHZXOri6SbKhIsnAUzEO/2sOgUOfxiJ2KFQHhDhyv
3mstUtWwCH82dnioIlc/+aGmUTTZUNSoGMk5lqP1//5tquokPfgjJUX+0NQgHsqaYduyqk9ijD+j
UCHV09agOuHFSSjVRlyK2pDkxaWSHQqwPLPeYAnpnYPEAc5jRPLHaI4AvsPkK02tH36TKU91pKJK
SCp5R83ypBtE5aTVTffkGa8agIpVOGIdC8CT8KGRe9FJH9DwuhGP6amlKljjiH5xFo7lglVvuxdd
E1fpIRqjbBVbiXuUo2Bcyh1oxFqyKMKc+u6H0POPrY4pFlsozLKOo9aN69xSmovWI2uNlDr8aSbo
g+Ncfae8cEqLDs3BLwzMADQ0nplE9arZGf4qmpK2XiWH2ygeeBS74L1RigEUM9FZ7gjQ/j7wZfh9
Rh5ER+jFMzOGaHiIG2r94RY5ELlApGqydoCuP65qauyR9ebQt1QXrNl01kDQnBMqDBd/DbDODx6o
ZSZRO80rnWAtF/FRyb1+63NnXBRyMn70DWXLaviJGiBYgLqKdkPp7quMLLDkx7vvQ+mVMfZnzsIU
mjpD3to9mkTMHbQzFbLqOS0pXIQUDNpXLUAgNGxlu86ObyhXltTnea8TAhRHHSyARVPXe5tImDxs
yXzoi7gpXQrqm1ihbgQfPjkCAgXLIj8KclYaKvlRNLuOFRq322RWJ1gUP9TJMIIUo949ophyD45a
mg+y6b9xQ9zEalj8lCzjq/QK+SbnTbiCeiNv6j4hmpSW2Nu3iQP0J1jHloNEbwTFcRjlXtpHTS8h
aHbCjeJn+ubeFCOBQ13sCPN0XoKIB/1ndkTIAn8bjg7SNUToCqT4qbZWDMvkiI42z7ODluIgQ+V1
VQyguDU9OfUAPU+Aq0a7wxNHk4D+q1M/ZlTshEPih4oz7w1qBTyj1E5tROHCIHfpXjeqSblpJLyx
yt2rZaKwqoz6c5bCpw40bby1IY+Yrgzjt8qNPhPJIYnu4dsaOzBepazXtnKTaVtcOzQtqgnjUdmD
mSL9f0y5n4qJ35f8nloORIV9/qwPXeCXe6vI9eNYQeCKc6cCoexqxy5TjQOAigd+CfVW7eJqRWrB
eixHykFCfH4/EpMwlEHRlBVIOzd3gne7zuQZFSTu7P+4W2n/LqQC4aKyj+E/E2GmquiTrOfPu5Wb
qoSsUaTvA9m62bjsLm1XG26ZBllvMpj6KgC1Yd8c/yC9H80MXc4f8RJp13XRKmvZ8r1HmTKsGRlw
4xO/O7S0UvY12ID8Vc21b6HaFcu+wXhY6zVQeQSYKLhOz4rhnZxBIwQ8dXnT4rgpYE7i76BsPShd
82jKljcOADC1r6uTV0cG8d/mJdA65bF0uGcsA308qFGRHQPdzY73s7SblUP2KhWO9qJbabmQhIm6
1WovkjK8Yynin+0YaKCC5dbCKVaD0ndffsz6vZdM/NIdnwWh38SHoHSNLdVh4Sr17PTSpaCfSmLP
H2khLfkjrX7ZfD5kBeL3JHSXrI+459lm+5RlIBq93P99Rq1W+9TblMhnehHfjApfL0j0VJpTkNXq
CqapNAOg+udatxZ+bXk30QXF8RViQH6QKroGM6PeH2M+gDPMR48A7w9m7DLjSYb03oE06Ec11Rgu
xNpGaZtV67dAbywAgyvRaSfqQnHyYndv8dWT54RBMEKkeHMWBFh8qU8WKvM3qe+iNTFtdVmJIG/4
TNY/uncTf8D0vQ3tU8GKlnhUQRHdqLxQwJxta7lWWSEY8ptsaB92X9WPEJp8Ai2UMEOwUt4cILaz
Ft7JJuyS9yKsLkOGznSGDn1R923yaEwiqEzBR7eWpWGjyDLMVspBFopk+Ye2jG+DlvlYbDblLsdF
CV1zu8/CLHm2wVKtZakqV41bKy9GnKxw1vA/IUtAYk8AR9zqaAyWVg93bk4U8saGrnNBPIc2dQ3w
s3vFKT9Mezy5sm7dHD/GwFZvtYUeteVHWe+Nwc7eC7NXl8Ac4X+1tvEchs4KMKZ3sSCVbS0rpRSy
t3FhUSRcbBO+7TO8HfF1nLLb4pBNaW+MgPx7E+xhvLFMaS8GRT96dqwXApxVEwvZsjhYAXUqKsy2
765QCfz7oOgjj4RJQgUGGTg2YW/T83eUR5aEo3vjKg5wiGYEovF2TJHUy/2e9EZ7NWLLWjU6AI1Q
Nh3M5KnJc9Xw6vlNe+25Yc6xQvCXoVbNhZxLyxFtDBSUHHkAJzfbC9eB4wyvIDrkdaKo5eJ7Gi5u
P/73XWsSDv77EgtBs4lywbFVMjMksf79plXBK4ipLspuXuqzkOga5S1T+AZ7mp8dIuBbcLO8E54A
yttgKYSe/NhY69M0igjatElvlG/0+OnG+rBxqoOIJYqo4j3ACEg55G7ghPA48Q+dVCFREL/HYWI/
x6MhYe02qtjYoGKzpRrcRxVEUPMDfxVQEgAAg2dW07nDFvOOg5xrP73AtK+jXttXv3dxtnHGMx+u
fcWjhXSJ32orMRjVnbKVgEY+iGbDbgX/0dTna56M+1IrD3pZpY+x5KWPyYgyZcAWDZITCkL5CPbE
P3FXardVoSnLPsv02yAjydd83wJx0gKnVtqIqtlGU2aS6uAliNn2QzzdYu0hHlhvRPpb7ocn/BhI
BhIUP2i4Mc/sUtXe3LZWHqIUHpYvSfCwwuotkojcgvPpqLYgbR3zNJwBr22vap8glHPTbj2WNi6C
2KWKtIxIxqBuIIVGFglQcpBf//dXw/77eWaYk/AYEoTsOBoKuL82M0FppNwvPH9fDtiGBUrMP5hy
NnOXd/08wRTiOa/6kBp3s8fsgObYW19kR/SjaFHF99B2YfxUp6n9WOdsjadJUDuCveISRjK0Tnpu
8ZBclV46LsSoeEWeccP9FdGqfan2ogCuto5lcGoPFoVOh0A2pQMpqWYelD0Fuvi94FI+dYrh0R6l
xWCZizbT7WUxJf18aHGLIpLsZau36pPXOSxRp6aXy9xyCvgXZWpaJxQcqzosYDzV3EqJi7r5To4s
GV1mRomNR9G1aEop0sExX1pOI1/vPQ5FKZbjuXxQqXJNgPxs65aa3e8pXlRQCZMSdRulaGGNZb2e
YEmNm2mvqBXTVWQTuKv8OHkpymYlY1v64WdVyL+SaFIDCujsZ9TL/u/PmZu8/B8qNwUFuOnoJFQ1
REx/6zQNCf+gXLOGW2sglQBy7UMo0+stYqHqaMRmOzeTVn4dregkN0b/FZbZFnMJ1irWOIkoHIqm
nQ64jp0r/udYjU+23Zc31qrFRu8bjC+9UX1z2M1LWoKCjqIXfY13uEWh5bPilvGX3Xcx5WCt9jR2
MqVevRcccWHUN1rQR2sU5uk5jNA/FKCrn9EH9mxQG49li+xffcMOLpRHiobbGQTkwsDd4OCH8Y4S
UTNYoKdjCYBgdAwHNt+29DyVvhWq49w0LwwvZH62BW7Oz5nVpnuq1Sgg1Nz2UnUF9NR+3PfTIUqy
cS+a4qzrhpWvFdpGtCgW+umzvNkOsJcvWGQ+VDid3MLGC26eSUxeklqA5FNfrcn+sqkpmhXNQq6l
vdfnH8OIRTu58+EAqtqeo51Wd6Zs1uckJ+BWd0ZwVEfSC0bbWySwOn0frUG6WHvRIc6saeg+jjWW
OQR43IEyeUOiw945zT/1guR+m6r2vlWr+oTxMXLlacAYyj1ioPo5p8Ry1VSKsSoVr3uubGkHFSn7
tGpsgCRbLU7maLp7Jx/Bh08DOeA5VUZRY6cKEFjwYpuIZMPVCpNPMaEMyH61kedd0HppWzXEXmxK
5n7wLb+/tOfo8zas9V0p9+q5ikDDiQE1lK8+wMub09b62oFQuLTLMnzln7m8v7QJ5E/O2uBYs5w5
OiRmZvcB7tR9XnmvOAxIS/Q7KtpMByf7NL3ef2Y8jmwcQvnsNJq5q6di2yIKnNcwBE0VwxGyCaoh
Qx0RIE0Hp8jrg2iKM4p08LWWlWgumuLg586f84hV+/AhqGpDJqiTMP7ntdrclsD8JtQ2sWhmX/Sv
6/54GVwkPDuIdhb61LUzCUW0wNjhygfZKJgc0gez3MQlthLzP0bEaZfZIchWrzJ2os3W9YPCDDZU
00uIrnt/Y+i772l/9NU+wHRvGmbliNVOkwKSmF5P9ImJogmvbN2zLF0niWTuxCGazswA02m7NL6+
+1ucAvBom0bxeSp/n4p23mXW/WLu5PlMx9dy/v1a4szOIkz3/PgaWWpx5aa6ryPffB2soFspSGWW
7dQczfbZGsr2UQMGcbZa9cMsRuM1cKhNQYaI5/g0yyUBaNnJY0bVws7oPGdujUk7C11rOIxArg/i
LPVNeVmWmbIEiavsc91ClK3+rGtdhj8ZNeEx6FNIUOXFwLsDG4z6w4e3TTEwaV6Swjh6VdsiCI1h
LZLAvY3lFkaU2MLnXrAISyU6JMh1d0j4nUUrydpTrCk/lKxK552dNBSy9+8lK8C9ZdbJVQ/HbFNL
+I2YhB5xp8ijvebhWxQ4RnKNg3pcGROcXUy+XzHIs7iRTVR2XO/CxF5WfJpz0VStOlgXPWZYKJTa
IwkHFw8B6DlLsIndA6+uaytbRSYItqRZ3MfFVFmu22Mz5Ockre1NVwfdsRycyebWKeIDnM3fFyMW
MFcK5OP7TxCXidlZVvL4Hpf8flA0ydWwUtDkn12S02etS7DeZbn03VWacE9zKRi7BwwZatyskvoS
umE6a5qoffes7BDoWKg9dE5IrR+BameUoJHgy/0kmQPWaoZeHeUmyTejwl2E2M+LYwd8QGlDDHw6
1JiHnk5S40FBFR0wUQoC5T8lKQnQY5Q8D0TXQFGvbWNr7fNtBoFno1av7QkA5rZ47tjyUfY8Z18r
aMN0xTI/sW4O8Of9xAZdobSzzzBO10poKCTTcr0yP4uGKCrrkde6sIJlOXbhljSzf0lIgT/cZ6TG
Y5J6xtmQSdAQl11FOQLAiijiVuuM5zGI+oOkSI8a0WO+F3CFHko4aFuHb/U1M4x657CCAp9mmBkZ
xuxH4KqEwHJWXc9RYdd75Igw0zuN3avSqtcShuVjMXr3lhi0Q/sXtmvRXhzsqOUMKteuC16/u8kp
/J4g+lQzjaP59wWIGkwvz3eoWqLf/d/XavXEdxftNKyXWTpsaidwnzz2p3PD7dC/uc3w3FVKA1Kr
N/eiKRd8dp1vnkUrNC49dobQHn3poqF2F73U56vHxBl+iBb1Qt7OatjBimZcKvaqhcyFzQ8vH8gE
eOFKHCyEKhj7KZiLV9ybtsU/h1KWzG1b9dZWyUKGxYhoywM+c+3kevTdd58jrjH42qYUGnO5GCfz
Cuul74DysvZDHm/gh4XI5TJO9SytbHy4pU8hXmmY5xbLj/2oZ8VcDITWSPFK27yGiG5XktwnayWM
5ee6sDdiQuQHmNKM0nBQDI1fkepihza9pO7axOkCkqYwRDfct4KliwvJu4fweRp3+GOfhMW/30oV
N3+8lS5szDPx+2yvjmFBVVNofiDbm1P29R9vJTGdP95KMWBUhwMA6nxZ+iqz8DzoiBAsRe6fWzV5
KtveOBlTS2NTHZWyfxvIcdyiwETdTnegNOE5itOruCRGnrNXfJ7fYhBxPwzq2o3nYtTs03ZZ6W2+
jHJian3f3fRuhGka5dZTlxJIUJ0qOpJbVzcSW491klPIEJpokSKyYni/WE9lqOu/9Pja923+pfRE
VcXVbc/y2Iq131ezPUnWZd79vhqkUv6ads5TEmf6L8OAAyrlX/KA6YSS2uZTP11t/HO1+NkphWP3
nz3m4F7ut7khbNxjmtvu2lCpQyL06d/UAj2KPDZkYLJ8k7Sp/TqUXQIguU32cqfbBw+dCkVHfvnB
bQnEPVN1pULlxK390cxld21KpN3Eq8X4h95fbVSLP14tQF+zN1Ceo0kxkTnhOem6NRIpiYOL9qjz
Apmvf6A/YsqoP0peQYI0xUl9mtWpknPWhp0YEpP4ZthIAqqj27IbnrllUW98rcPTY5p/nzIg4E8d
02MdNVD97DomOQfNxu1y+gliTo9E+MHnsbC5v5Hp4pKnvJzoJGvES8vFV+lEFQJzxrIxto4tHr7f
L+GMesA22f/8fvOaEjurLOTPUDfMA2wmqsOLoN71uP2dcAKgunogmTqyxKt0133LZQm/1//PDCmi
piWZ12Epbw0pMrFDrVuSQiWIUvIpzdyRDJfkHwcx4JB42fpOePjuGjtk/DVY/U1ghawSsi6ZqEDm
DV0Pym+5KNfh1AR2IC8TbcJDkoq49b3rb0dYOoi2LONWpXwcrSw/iUtHIyqvWflTDLFQK2Z2YJfb
/BY6vfciF2ZwtiLjSdQ5xFUhb6VA6Wai2WQVMZNaHpei2bNPg4uABq1UC+1xsId1m1ryPHfafl71
TXXKvKg+ibOGWyc2D4jiRELTmLKafw2IyQbs8Yeo73R+xKjt8E7Sdib1yLsESBR616kzLvqXPtLc
5R99Yo6Y/X0JTBkXfPI/L6FipbQqHZl/2/TSCtoFkoyzXOoyF36+n67LRBseBlSV5y6H/4voZF5J
SXTWyno4i36VqrsHnEvl1e8ZrpGsK53diRgWB7fTB5ZC90spF/uV2klwkdOVo3IP6QvtVSVm9UIQ
FNy33qkn3au6dex21cbtiv7o97I5D8nU8CXz8U/r6mIX8le5A4uTg1H9p+1wn1tgbFXd+8QAxsXg
YcTpKKab6YtMtdk+mWoYbOD7M4uiOWKUuVGvsrxuSF0WD9pU5mCNQbboLYsFUhnrZ8fzriHlUi+m
BI/NHeG4AmHKXhrXKBaEwVxg64wCkIYoFPrWQSZOM08IviwMc+zJHsT9ogRr85COrdnNDVhrB3Ho
4xLeA9EebKVylirQsteYlzyLmuEi9twdeXHgPgYBJvBf6r4DpEdk7dYN+YzYRHnp7UK5SQ6ylqGq
tb0YNE2TkrmaAggxyk+KV4bXG8AwuBRPimoHRrVB58S1pKi9h4JF6yxmq/+kuaQPByt/a0J81EzN
rpeiScTrEOIteLXI4RwIhLI+repmO+boIrFOOARYIt5K25C2cRyMWI92A1JLg7CnNNwKt5O2mLic
smZ4QUXpHcTB8IMINNjUbrHj2ZQWKKHOqLMXw+rN+1nlN3+eedLg4/WlmUuZFf5+mA5KDScQn9Zu
YWD4AfIPPTli3e73iJiT5Pg2PsSFvvQSxdjc+3CcNUYoudNUysuY8P2iUmyRogEJ9SDmfg/8PTHs
i3JlJd41ASomK5V+VKcDyvHfhzJpQcD7fbr47qs9GOlAEjNWgWnDnxQPA5x011rb12dxEP0UdCYY
Cdf+5ntAJ1iyLltu+9992WjXZ9vw5qZnhkfRT/QpxNFuHM+QbTemWrPXKzrKd40s2vMIcw8KCCMk
LF7zAS5rZqVq+FPm7vRgh5b1iPzG23SaOqz6qYa3ttobhPkNQRHtolpBdQ0Ub6XrQf4iu028B3do
P5hTE8NLHfe8tlpinNY/RpJqtZeh5m/TTkv/4NRRVs1ZdGQ72ytmGDLmK3g2y2TSBOjY/bhOh+42
TQHZ2kHSzIrBmIyNGU2xDT+KsyGafIXL6vPebxrboY2ag9K18TpUtXKVoEF50XIKZ7wo+ExNFSvt
0lEPI87TR8XKElwBCcd1brtnNZA8/5crxQQt8CYjJOLwmHVhXjbEoKn6WNZn36tVPdDgGxEhmRbC
391i4QuUsl/Jam3PW52aV6Kum5qi+3z61PV9Uff6PpsOopnhLojLrqTChMkDxA9eU+3UINg5LIDn
1K/ET76lKhhIxlB0VeLHFNOHVP3yPCin5oh67tgE+U0MWsrwYBEWOEMcXLh2ETz1lHQ9UWFRxnVx
8xx6OsDMbj0MZzEUmfqXksvpoR80ZsPCnulEZrdiMFa0Dji5oq/EKHXFPaFP8EaxGr9Mq3s9fWm6
pDihKPysYKphKN7FmyTCm08M9hlhGynPdXywmdtNQcckKzCcfDBMvi4eGYdLj8r2grL8XS4UlhtT
i1SL+1ihBQswvkgsJd9ZpvmB0s+/+Fb1rnjkjoEkV6uY2pSVrTjNW8TuCNu899zJWCtRcbNWMz98
wRJ7IfqbKNiYJtLepWNGyOHxWlibICmv+OwaR2LeW5jxDcgm4CVz/FfB4lgKqQRKds823pIPqCjb
z9YNT46puU8tfLJVYbYmdR1j+Axj4ci/nQJ9tdceQkWuzl4QGxh993ij5v0rLDlqsvUyfK5JYo1V
JL/pkRStcNUBjzg1DdwYCAVWT7WpeZui5KVHWTMf21SGtkSk41OFGuBqjfzlD/Knb5jJM9vuZjG6
Ct4dCikFBTDU0rI66ZbiivmAfF3+ypujoWXVT9SUmAUYuAlBAMTxZXTsI1y57GGYMAqB3jaLpk/6
dR5q7k2ScZOHaYfNu6keEv7IKfq3Kb3K2DkMTTTupagMr6hnZ/IEt3BDKbhiKzozeqcH+R3Hb8b0
UBVP1tDM7bXWlDfRkhNKYAAN8UAWbSQ7/oPVE6+pGsnniWZIBxKj2qpi378S1URFt0CTZ78Z6JuI
kCJhrTTXI7+eyYu4d7tLk+fPptuX+0wduotTE3jhLnguppboknTNnivE/Baieb8o0PkAY30fAD7q
dNXcigMhod9n303xF975TYEB+T/DvtGvej1KL1kiacM+zInuN0bg4dTaqhD89FzBFCfUnB02Ls6O
u2WzcmX5Gk9d3/15qDxjQZ7/P8LOa8lSZNm2X4QZmuB1aS1SV75gWQqtNV9/B5HVnX167233BSME
K6uWgAj36WPC6UhrZxXo2npoFH8u7tAvhZLYh9xo38pEJCDDRH5FNVXvTb+KdqajU+TSRM1S18L8
o+6Qq4Dp+DWg49RK07pNheI/jkEG3dMygagqCarpyaqmfR8PkJF6zMbAi49vVoO/PJcYh2auVkq7
i+W57auc1UHYWPrky98CVVFmyqd5mGYqrJ6zMvMD7YQfw58D4nr0oCPV5TEVNCcqjJpT1GrBaihF
/JibBhUMZI4e/aH5jzOkSzDP/v/z5KtM8zyUEv/xKl+v/DUPzX1W8Zz2Rj29sTvPbimRjJtltA/c
7vyj7IrxsD2MqEIWxoBTaS2KW9EZ1svo7+M8UciRARjofOPIf9t6qSifPeklsWrZ1J1kwjYFVbO8
JuuMao3MTN1yZr183nWMfkQwJctM5Ok4l5lMc8EJFLRgU9nTd4FA2qhKjAcTluidXxmYkyQ/qx43
2Ac/wLmeMtLXoQGUno+G/8qCVOAyRp88k31y9H/O8/v6lGa4zjdNz1N4QdKtWVmC9zEyfNZ08wKu
S6hCSorx1W6Qv5Y+K1pYGOM7EbLVNOn/7Jfz9Wa4FoaaHjq4IP9YAqleU299Sj+wtflrbZRktrEP
vPaCPfSQsPTKytc8JhJvOyX81dipKVYLg2dJxemh+6YdXlWSmDO3smQWVs03nAzCQpjwmLGo7Jt3
WyDVWN1AHfjaXcnNVpSZ7lnHbWYo0IFlkbkebOCL/Zjrcyohe+PLyhd7fKsJOx1d2B7QAVmgRpi4
X7yi/efUgl3o/HOJJjPYk7wga9eTtHO0XF+UgR/eyUM0Bz8bfeQuVvMGxWZnd07y42sGchg8zgRM
zSZSo9e+a1dJfug63H+3RoFBGFpLxPn65M/lTAHOQghxli7COlvU9r1KhviMSVCH8IOPBDOQnyOu
jPcKcva5nmC/yY9knj8VgX23fed/z0+wtP4s1yyb7CcGGmKr1FOxsJyU7YxgOf13HJo1UHpTddKz
VivgzvRmeChaqMd5qPEtZZnykXaai42DV9pg/Y2HZq6s7QSVL+lku+ihabL7x67Lvbe2Gj8LbehW
ZqemO/mBKjUlhLIpP+0itH+Cp9356Ca+ZbPy3zHZRk4j7l8oexZmaJXfxm5MVq1auAffMLtXbmUY
G/IufSZUNbC/9QaEFOJsPpdrULpHbEEQBEV6vR/LRLl+ykdZNKGIwbNTNvWuHTdm8Og55YiXpJPt
RW/8QGWEQ13a+dM17uFxULoSLD+n6Hm16YIAEUCbttfB4Qaimdcq6uavBgFzSnOIxqdBTZZbrdJh
lbEOt3EvYLlhr6zB7K7E60HIsD+F2AvrBhBntW00K7wV5EKW5Fr1Q2XaLFXcSd1TzkpZoBEGjw3Z
r63o3I8hH9yrHU8fcdnre5HpqkMJha7uY2T7dlNjJ/VXYaQ801hLr+u2nL/rfw3gZDpuuC2cQBTl
57oq87M8wyEVpIJd3z77vb7dK/Hg7jSievdWMTHCAXa/kE15ELqSbABLFEQ7+N23Tgq2nDtYAM5P
/DbhYx++mhPv64ECvOpOTn62Uu9/9ViHHMf5IM+qoCLpF7jxUZ79t76vAXlZOABLbp2K+rv5WrLX
wdLXnHRflZ2n3qDTwiVkh0lFqDsou9GP+YpEXaE4yyLlS1sWyV4h2ACivkZ2Ch/2W0ICkCe65VyT
1MrvkHHeZb8ZoUIhOp8hOYNgCg7I6h5c1rtHJVPhw7lxdhFlPt2mYeZMz7fXNoOtqROxvIxuaOzU
kKylN3lHeai1ycZnw0sC8jL2JfN8mnbh/hkeC6ySRJjX58EnO+Gk+Q+7AVdfm0NMFY6O8Qzr1VNv
B/iYQ2/dKk2m3nOMdpcEcbD39rIzekrzdxtBmrSN7IejIHPuYu/P5T42zSeiLc6BjVS2LQM8Evuq
RANvKAcnbBWMGpI/Z199UWthZ/nVlnPYnSlrnZqvLlQWVQpGmaJB6/Mgm6qrvYd2OGFaznJzUWWi
h12TPKZVb+5kSx6ymA3U5GO0bodkhOJ+eBkGVVzcQfto5pY7oEoZhhp/6LnpeGW+m9wEh+C5aYSp
uTZM1oxyNKnYx5lUVvJgi4YXH69BYM5hepajum2dkUaFdy8Gsx6IptmEworOEYKZc2ZE8RkNPsbA
UzKiTKJPjsqBfzUhrbXLWMNdO/YnbqtaEk3AiBRuqqZdrWxVTZYK+4ijPAQOZ2Hn8GF/tYe8UCn1
wgqD0Irv+NE+6qrutdadV88O0xtgwuG5TBq+unSXsR+dc0Gxd8mu9dWlAGnj2U4FVZxRj+KbWYBR
nWRzzqlOWDg+1WMZ3DO/etCJjxPEFEf5MJVPThfzB56QZHdlFYYWjJAH6GNhO8Gz8K44rYbr2okj
8GBude/ng+xLYoWA0tykVjbM/HCv6W56MnAN2FiEZG6Ry83erZ3iWXGFuuDO7Lybvn/H+Ahgr5Hc
c2Oi1HtwALXryfADVhGB0ULVXv0Ww8yAcAh1vb2FBLdVzgPPpV3fEaZToaHzXZ1LmDStuQXzn8Ha
m0qn//Nn6tznz2B4+vVnqknvf2gigOKYJvFmQP+3tHrhYUGaKMc04Qda6ISC+5ZowL8GZFMehgrb
wzjXLygilVUrwO01RVLjOFUh3BspW9h9ttMkuoZkVk6USjt3rxDW/Z2SZR7YUx6dhkzwdCi0dKVE
Vffea86jYsXloxOk4SkRwlvK/jZuXv3KNB6CNkAQNYDWFrXVvYsq/0i1sjt+LlFiA3CyGm/txLYe
27TrnjA//unATjz1c0skar0Kc3XaysG6AVODEZSzlKNJa/oXNzCfrXS65i6ef+RIAQgqAMi6Ruis
jiHAtK01PqlBFFE81V+jeXDywnGnVnzP0Zck5EE4CCcbV6MbBOuvvnRskluJRWGmUFqyGkidn2R0
kOw/vr8goFs9MKm4wQoTbeEiSV0H4044FikLntVXc8zdAMtV7c9oUZp/RuGoRGo9J+ZcPOs0NuTo
qN178PeZH9d/+uTo0F4MEYsXRW1fCAFONyWtIB3CCk4m3YBtmOZH3NixcJybk+VjqOsPx6i33/wi
TXYm9XZnez7IG5hi6b9bM5+WreG09zGvvxXzI4XaqGotkFvt5ZPEjol1+dlb6LsNbimsbInWOvvc
BgddJDb+vB4xMblCsfLQOwoBI9jtswz5FBhD90LtXfB5XlHGudB6m9VLRsmfqXmniS3oqk6c8nth
bYc0ml4YcszdVOj3zngW1L58LxodFy1bMy9JQrTYGFV9TdhBf3Vq9SwjhRTwf3h9FD2nE9tvvBbU
fR221jkHP0F+aDxQjooPJRIj6lfj9IehN1t4JT3fG3CXrvZUlIpz/9RY23a0IYTgrYC9a5fBouxm
0LVLEFEQhws0e9J8KtdjybJMNllNbaNx3CtTsYKMAESpainRQNAtCjvDUCBpV3lbsCbO+3/043r/
j36l69LD1AUsurVqOFijJnBndMPh0DojRpW4r7MPb3GjSNwQ+ELGY6NLBRDAHlx0OCMYSqNoDghc
8OkALU9Qx3hN6rraT0M4rjU1z9+bydv1g9M9F7FuwcWnRATYYP4+xN1DrBJFbbKiPsEp5+fa2Nm7
1jm/okGt7oFA5SdSU1nI15mC8qLm5kcUFrit1T6bw8LjxiDbiaQktYJl5Nj2f41Dtv3TjuR4//e4
iPx953fxsXPwlABQVK5z4ljce5MwvcjDGPjUIQ/QRlM50gojITlXpxfDqyH9i5Iw1Dz7a0A2+4an
d1fq3rFPWNUUgkhrgPj/Y1SdV4WIxKPbQniLc99aBZmZfqiJteau3LySJiCGFmCxg0O3tUD4n96w
aiUaZNQXf/AcsXAiXN1qiBTLcS7nyMcKvo8ZbZpa6MDkKPWd7PRHZzvvfa+1T55H4KUl9DEQ8DkR
fr8Fykh1SZY09qYCoYAMKYwfprSNH1KD16dkZtrJPsSpw4aUnbMdbLXaTPEY4orDA9QfeIr9+yxm
02ElyqqTwmfNLmdGp/fQEpId8WQXqwir3Yvv5zhQ5zG4Kqq6LXP3eUeuKDIo1Nc20LAfpgQpu2Zh
m11DYuMDvLxzQ+L4z0BrBrcSnMbhs69qovwqBgN6RuPGu89OD5OSPXYv47lplIFcm3JHve9/tryk
DE+1cN6yyGPHmyYvyVwrNKZKhL5PNVdmpOBQ40Yiujg6hVkMJlMyrZVJLdbQSCIXeMVQHT9PdWEo
q4wo6NJvU2GTlW2Ma1Brq9JkbYmz8V73VWM3647IWvr5kZ+Q4Jc+n1IOC1NM9n6ecvfpySdSVCs7
5UVmGuBwJE+Jq8WrBLzZtk/wozMGX9zAq2e7joqVPSCp5qpGPrX3rRp8axL/yjZf+dVZFVspI/1I
VSJjbci6hkhMuEsFdhkW9djXIR3vaja+WjPeR0wtN0qzR8XPDXmp1+PPCHuFE3t3i7JdXJ2CIjZW
cm5jRPa1Y+4QtCk2PF7900dedBgHq9zJb28bDukNMHG44VZDTH/+zsqBKMfvryc8C3fRCK/Y8uDA
Ot+uwjHsF+nYa1c/a6L/OpBMYXRVcLdemOxDDh5mwMvSxFXTJrZCsLG8EF9wEYxw8D1h7EpCI6xq
mWHyv3IoZu6zZQOXaZPPqPlKYU9L1es5ap0/h75P9HNR1/DdC2Guy0IlFyw75Rwn0Y099b14rRHl
XEC1Ho9a7oxo9TjIM9n3eeji6SjPAFfODitZph764s10FGL5CdV8psiokIjLVxLA8bKrI1Ciwisp
wLJ2jt+Jh0noAdyBOZdJN5RR8uCVgmHifFFZDuWGe569AadbvkZFPrsBxt1JjvpmgXV9rTyatcPD
ThiHHOMNP6uc106QFGgsfpyyafhpAzWrR642FnwP3Ymar9BaAueLnvXUHsEi9z8tw3RecRwetgm7
3rW8UhlnJ8FqCM+yqZXLrFLrVy2ozHMmkGTJixxlqDZDWIdY0PPXJx33ZHhPDgARU3nOMDqU/WZg
ATlRDH5R87Sc++e6iMeKH7drv6ZF+GLrinFLjcl6jLLq88XIy0O9HNul7aBc8WR+TZkM/5wTtDuL
JgjOuGtoS/KRVLf+PaBYkbvQHd4iy2lD/gtdc9PcJrwNVguRZc5C5JkZrdSiz45YQuQvNTbR1IRS
7tInGeYFfoTHe12f4SMVS2x6xnvusXsm7h1+5578g5qkEE1qkB6sHEcWl1zBh87XTeCwY5MI2ojG
y4+Vi5A8g2X47g1IsbBF/a67ar8UeaZf9CLQTya4glXVt9N347eJsuo5NvI319KHhaoU9rc0db5j
rO3/MKfy7Pd289tDL2QPQkHYVzSoled2DSTyd8C/1mqb4IczmN9ZB9nfiLjgOIGb6k2ZchOVZ5xf
2oKKcZ6Z+UU2k/LBz8zy/NmYrD/dsqkEj20VwwWdZ8vrZDf3tmSVBiPelT7ZT7WJ+btxdJ0X1RBr
6MqrKFqz+NXWss+d+9pG2Q+RKC+y1VtZdWx7/aecMDpp/0BthLLsVCqAPufPrybwPI3UFkZQ5xgb
ChV8YkmlFs2mpbDu3N1nC0x0eIqMQaj7OREKTmT8jO+L3hk2EYbrWxnuz5Pugeiid6cYwbr1mvlN
dstZBAvAQ89Bz/SvWYLUger0zsFuSwuwDAd+QM4CRITAp6EnSZ0grvwcyTDEIn+0/porx76apJCg
p8UYkshXkgNflxsYW69acI9YnSo2EfnCvvk1jlRBUxhb2ZQDsVf7GyoAqIgwVJsnJgcrLrg12+G7
bMm5iUvas8KQan4dSjcAIpTm9MKKVDnIPjm1rVEme5VabORre2RMFi2FqocC+t4h8XLAqYLt1hKQ
3kFEbXAtyqJ+TFXRbRqcoVayaUV+9qApj7JRyQmsgPCZHpwtQbfq0dW5gYgqfJGDcppuNr/jtnKO
suVZjb3r2zhbTqreowNPiHbiqrAaeyHIjRrUTfXsTS5kxPJV1+MZmCFhvnyOFPMpeXo2P5R0bHon
nMusNPKU8prUa37jdInR0zxPXif75aEW3JKyvDmYZasdCtM8Sv7wiD5D8YoGW9gOEPGMJKbKwFoP
luMuZROXOMhtvJ8bPTWyU4Jr0SmbD/KsSFlBpsN0+Or/mibP7KRETvn3pX2Poiod0XJ9DXyNtq56
GBp0zMksPFQdpApuWcfX2GGPYCpF/RZn6gPkreh3hWtvqyf9d8o3lcU014Z69UyLcCmJj/Iq2TnJ
cAvjLjyUM1jdIF79RunlBu2A832I8WJpo1S/6lboHitPkByudMqR1GtuVM73Xuv9VdY0bPsMxIJj
hZxaDtjWTw1q00dct9G6gYR5rL02vEV9CaZ/vlIbQfxQUP5GorPaBL0ORVznDtzYLezcmrvbmOjO
kno0tsYsELlxzZ15V5TnoOGMXYLNHaQ8VJpaJNuvAb/AYUX1iTjEfrAKa8BhkFk2VuPoH2MDkSbL
evU0hFl3yyYbh3g8AT6sMv+R64F4MEh+HpA5pWt17o9VQKVZ+14p6Eg7jDP3Gczj5yEpbvIFeX6k
S6fjfSkyhOllZYhL29bupZum/NiNBgUGgXsxW+gWf0aV9NUtcCCQcz8HQru21mAeqqWj2am7Knpl
QPkeovrNRo+KWx+WPE6C296FiWD21SUBQHnLsVFrHEfA7TYrQWYfBIVa54QK5lG7nfW13ci7bhkv
oatV3LjokoMY7eHummZvZjc5cCdDrEJtgt3bz5fSq0w/K0g3BttINwHqWMKn5gqdZfk6IIo6Adg0
CNmV5atKYSxbBSvbyFF87aga1alFlM2sm3aOov0KCi8+IHa3WlwLI/1U5gbPuhx1TEmp1RKHdP0k
B6b57KuJR+A5tHygHHnlv4ZKFhC0ddvP0sKktxcA7a0nVVjpg0ahmqwlVLIZ7tTH5kLWEmaGpm0n
Dei3FSIeweTbxnjKd8S60hVlHWHhdQj4ZAHatui4x1D7Hmras2mlztPQqTXlRhBiDNfvXlpKsuSE
XkM6ZLcOJLvQKHcNvnyw6cQF8bhz0XTszfIkPsuWQjHGJfBd5zIOnrIUlfAo5Ots0vJAk49Ur+zl
pSKBIr6QE4Wd/56GrtvJF5Bd8ox1EVuCXiUULid//UnTZHkj3JAK+/mVq7zxV6DVvVVb4TPn9B5W
dMjYDk1VQ/9R+gAO0XwqDypLGm8txwOlhXGVj2DE9HYVBGXylplJe3ASnjCIfJO3RpTmUptGF2dO
mgME4yGPrGc7qirCZbzBZsbDlL0w0I9+XAvRV9cBGdQDwNIMqnH4K6+olQlszMwU18B2c96NVIH/
axgiQIIzjVRuP1rb0z8HQ0iTV+4EOzlVzoCf/iNJ9PaUz/MTT+gbdWCfLQcpyl86us5yVHTi5GO3
cvJUDvJMHuRAomXqUoXESyL4r3lytC3Lqfu8uNIthOFNC/N3fgHT1I+WHh3b3NE2Wqan8CU07mgh
Lp9TgcdEJZxiT/UGnl+xGB6srv8wlGpAeZblzyLPP0CvuOfenfJnmPWkcEVkHeVgaqrlkj9i7+Uo
SdJ65XcgQ5RYH5aBLpyV4bvWtMSpsDgQV0M96MdBeZBtL+Lsq/k5U7aVzsgoqVRVdltUs+3zvjpC
AKOYxgm+mSX0eXdov/U2WhjhDcOyxXblQbGDeqPj3nsijgEkpJmwRq6BwTVY2a1yL4yeR5+cZl51
0fcxMPYgVXBcsYi/JZ4y/iIt+91mi/pWRYXOvqfW73YtSC/C/Tu5etkfSENRhaW63bVtsGacVH/c
1macLj1VeHtKFfn6zauvSiPVrxtTRPa3Z1kO0ItdOZqMVGWaGlI8PU8z4bx8TrMrrX6ulYUB3W6h
1ma7ywHUX/2kz67ybFTxMB40TISnLqEvtYRJRRFWsGrH/UhO/ByZr8uJUG2oE/fgvKViz/6gWOkI
sEhOWs5LpzrY7JK1wnC4dl50oSnLBvOcvTY3vZIqXW00istIiPul5SdVp0I8dmloXpPmV6M17TG2
sQXFd2JYI/RMF7JPHiZ3JsDI4b4LOWVfEh3F8JT02GW0Xmm86vAC8MvAj142S8GHWbjFNYtc69mh
yk53E/PVNkl//OuiAU3IFrcK4/Xvi6ypsa61FdcLPzXjJ1OD4BC3SvR5plhV/EQpgrOUoyKEzv6v
eXmofpRNdJIx6swks4v9gr3qat14DhvH2PJtsVeSt6wG6SqrYLVikOktTVyGntoq905Ba/zS51aF
0v8hJqfcCd62pVUpuxTI0U1OLcNwWLgUZh+zZNCezDFJlpWDXD2pHaR+3Zsx0+d0YJ6WPZRP1Dyz
SoI7vc1Gxf6a4A76h5kZAeB9x11YZXCU8TB5iA2t26L+GpYyZCb7kPcUS5F6YvsZW9OKYucOULzY
JS+m0QLHSGHaCwDHhUvR0ltUm/zUlK5fsuEJ38SAZ+cY3isjGQ/yUJNx/zz7V5/twYZbfA3DsHE3
ASTSA9t9qp2bJOCHWWWnTinx7VVj76nWseeQnC9nSzA3u3gpj+Qpnx7aGbZQVc1at4X3USo1RSHt
pN4bFVGZVlYWSPE+xa171q6GPTnwYBiRYJcmBJ98aLwN5avDWSjaw4hV5BKHdHWOjI1vMaHqpZtk
PW7Cdv/2BFfDPSB+7laTk7/rOhiFbizCOdEc7GCmTE+O7X0Loin9EdfVe5NO/5xQDmPLnSa2104R
34G7UNaWwGROPRcY4WToa6umSqpt6vKWCwqanbLL35USQIiCQU1KQMYnf/JNsSuMAzxKAFg2NHqY
5svCiR+qVqvOFBEEj4Lav+KSI7XF2LtWcNjAE5fQnrKlgtK+K5RqLyn1q36kIx9CL5pfBlTlRW4V
0XONB8NGeKF6VCksOE885tdNW6WvVWA9q20MaS9xiG/nODHJQ9JBtZZnVugMn2f+oPRHLGPnSTmG
iyULNmZ18PLX3dCzqGtq7YBOY1rZ4MreKcR6atrBfWDD753sLmlQwfgxiTOLsCLc5ltbN/2VPXTL
Io4LkF6nuPj23bkuRPEwTPmbvGBwBfy3AABXqzflMzWa+9VTwa3gGHpjfk5w4x743NMCpjFtKzSR
vcIJXDaqoe3dIXyPeRY/lSkGlzp3ml97JbK8X+XEwinzbftpzPFVxQklOQUJ3obUDewQiEYvXuhu
U1SJ76Ax8rXSGt4+c8zoxTWdLe/An37PVbz95HjhCwLO7ciuEZtZNeOr6eXbroIIQuTZeDUtkMce
lrEnGG3mK+kzmFDTCyblIfi3Qaxg9phYoFbh98mbNmM7iVezDfNthBh51xeV8my29VlOQJQOgsnF
WznM7aupas1K6W3rQZ7FUHf+40y42samnu9TyS8Tdrk9Ys/dFzo+3X+p/V2lVrY1JXnkyO4pucIH
08KapgL+A1QlQuBT4FvjlRDc+PAx6NWKdtNQmLWIJGFDNGbEVtdFFGdR1xmGPqB3KRrw1ex716fN
uXd87Zw1RThT3dIf4aGe0uAHtz5MyP/r+DjWfwLxqcuznNhzuB8IzmxjZJQvJQDmgIXwvfLMfplq
XfkKfKqaMU8pet+z6VMPDMDAeB0z3L+trhCbYh51a0pJuN2EFwWd9XyRnPU/L5Kj1FT+z4uSga1U
EtvWXZ91OWHb2XzevrH1LAUPrCa3op2vperC6Qra7mSxhcV2m8rFQ+6EONQmaWGdPQ0XhIhitxVA
GdyR08dJ6yLzlBDsGFHHzHWv09RjHKcq6BuFk1BENh+0UlBX+PdB9g11Z+78aTKfFE2ftgjmp3Wc
2vlrVZgqK91hOMjmyA2F+triDq5dPI1TvBwbN79TN3SU8XB+QOmmdQyyonPIvJhUYIAev7PcD8aj
VVX6ePQoPVlqGe5a6mzNNCJppcTEMLdsy4zn/v82v0Y1ClifAcxZK54eIbr6TltFBb7GdWaiSEAE
cScaT+I6zWaybocwKZ/sP+1yniMnxm5ByGy+Tl4yaVF9/+r712upYiLnYRMuaMAPIiqXB8UkMVJT
EL2R6i3Hdsr7VFTkZkGTLksXimEfrYaXhkKD50J5HNs6eC0n07/mlfNDnVt+Yoz4DsOWkIN1O1Cg
MjbqdjIsRiM/pxh862CucPFj7WBTC4tNkkpKYO4q/z4LRQZiLe1Ost/E526hZkNxSEaQ01Oeu5u4
dqLnvAFK1oVusMaCKXoWQVTtfZvor6ZrC6011INcZloqQFg2vaVmlSfFsNKlpTb5esLEFbUypl65
EStwJTx3y0ag3ZWiix+t2ZZ1iuCPtgrFOEHdvKmjOWGk0JVHH0br1cHmEKlECKpMDC1Z1oYFLUQy
XSe0k2YK0n2/yr+FVHZERZ19H20g3Ak8tHNj6cU1TPVgKbDT+t5X40mYY052JM+3E2myC98r/4q5
mHHusp/p3JgMgSO4HGy06SMxQ6S+tdqAbvPVxWjg7JBO8S7S2vTBdMP0gfId9CgDbs59bf/p25zw
bj/xz4re2t4h8VuBTffmZY82kPExod6eZFNoqxBl06vrGbgW2E5x64ZARxpr2jgmJ+W24gNFgFyI
y6QU2Srs+vobRmDwdqbuV0t6Btm+96ZNWN1VEE0uJG/LQwQKcQvJJn2s3GZcEL3ahzw03kw7ZrUY
oCVhyzq9VPy4UoKcb+5EFUQRixS7SqemAr9rNgSRIdTxzD5JIaaea2QXNdEdFWzvD2hgylcrRnye
ivYJ0elwn1r30uR19SoUIspqjSpUzkJW1a3NVLewXWYUh4QCBtSAN8NPdbzlRUpEZkZugicbQJVz
+CRwzn1mYqHlr0Miu3n1Z6Dtyogs1DzRnoe/XkEg89ybyCU7R+/4xzvedOjmgxnqE/Gcn40jcHxr
8j5FKUqXPHxNG+RlsrNttUvIbu5MjWq/98CvklBvtGcsHFFSquwEk9LWnttQd/aat1QRcfBsZpXd
BGr0EijesOvMqFnJZumB/6/ctFnXQRC/WBNRaU0l2C5HAcnz3UAmspWjU54py7BBOyhHDWiYSy8u
zYMctU2wdpPeNSc5OnoO5Jd1CE6NSgIgO2RQV7I1dbGgaIbDV9M0UTuSm6MSxa4eiWxZj9p8SLTg
lvpucZFdrpYN63Qgt+8YDeWQceZs6jF3IGr0yVGdb6OyGYEY2Xsxwm2QOwspXoEcoa3MiUoiisHN
t6pYSaFunejNnvqGaC01La6pflfa3L9Xqhbd2hbOuJz2dbXejV9XG17T7DEAiNZ5naa7lh0dSLBi
9uvwrE0zOsOb0rKdjKz0ngRtf3eCCnzv/Kjw/S2UBtSsLo9lrVaOFjge2OM8pV0SrGvPBHYin9JF
PH3P0YVduwajVKU9RCGMeDvOjSddI6yWO4nzsw7sVZbayYcV46kdxmuexH5P3qAiomHYgsCbgKmp
zUgqUZn3oqCokoX9RLUXpZHwzdsP+I+zOVVIuor8RmTttbRvnvwofGwLfCQsUXT/cKlTSVj3fjRu
9dwlIayZYbcsMnwefDc+WfAxvqmTI5Y6ZfBXR5ncHTziYafZ0JDUsUPEoobxhduYwaeCiA31uTFj
vVjqDzHx01ky37RZ/Y+mHDXbDMVbNmCpXXc4Cba9vyZ7jL3ULFEC2oRDj/LmaJW31+3OXMlukFy4
GFC1cDPU/IM7hbMIp5F6+gzzlTgKMDuY1cN1rubnz7bwKRvyyfVt5Ig8CJZchxY3FgOYdU559KSC
gU0+Ak8rtm7mqidX0fpdx+e6LnL/3RqKplj6nfIDC8roNPlV9VhUobVTsylbetymcLihLyeCkcbD
cGtjo3ocp8ZYR9wN13Iw8DvkAFG1lIPyIosnPF52XeMtehY7O7sk4LsgAxasaqLQy0ZvuiM/kvbY
ouD5PPtX3+cldVFulMInJxH2v3nAKy8GG959l0CY6htNeWkNc1iraA22ctSc0ylWX8ckrpmspPUx
w3rgXutVh0WiA91t9NBGqJrfLZGbj+vPtm/29tLu0gq6AZxsVplTBg2jwdSlckR2ku0AbuZSq9h0
G9WD7KaI1lHPYPNq7uk4Qc02BfIw2tO7Cf3xKO0LHKdTbpF4kkOyx6otc89Oql7IPpF71erPAk2t
7IPrFj6BCbYIvdIPm9TEFESbJueIj1q7EVbhPTh4JZKW1c2PMUV+5ifp3i4Q3Yt+0o7y0AeGAfJw
bmum0I4J6vrJtMLD1xTZL5tWvvaneqE10OKN0S4eQz0tH1tYdRXxo6vsMse035SU36yseUYR1N5m
BJ+LUKw2biK8VIpuX0MtBwTmAKbEu0f3dliJGrc4cIOdS+h4HelY0Lr2lGGx6YlNTpbyUtv9P898
NdY3RIduLtaDp7jO/xxA3VJDGZXLf/Ur8zTZFymWSsjHz1ZlZBDAnQ9KT0V6ZSr+FqX4d9kvu74O
/+orUk+FoAkWyyuL5iwSV99NWFrIFkgyCF1zvzKfySYIDPP/EXZey5Hj2pp+IkbQm9v0mcpMeVc3
jFKpmt6CBM3Tz0eodqt3nzMzUREMYgGkVCkmCKz1m3PhHQOvoJauQoEt/xJOH2/gVCS37nKIES/d
zg2/YC775FYdRhN0p9mG2AZq2bMKGRoCqp6oql1Muf6im2LXxzrfvL8PkV/g1WqXp+8QwtfBVgN1
hDqt0PeQzSvWPpF37ZaDg6/B2FTyCEJaWCuzMN1r0iTmDiVsLBG+g+qSkG9QjW8nkr6ghIoswg+3
s9G5QC/uGXHav5Tvapnd4a08f6LEP6yQ27COuLD264Jy5Kpt6/SXXibkrOohXqHtBTqDCZQdxz6V
MvnM6xlfHRSu3TCP1ilCmk/oZLOyhCWYznX57GVRjhEPFmrx0gw86u+10yB4ujSnCoUIxOBfLJaj
D4lcSCfSv1X8JhI02q0/27eK8eI4mGWhO10dM15Z94Cls+0Qp8EGdgHMoiUWijbbm27Wrr9jdpiP
R220oScsQ1QHvLj23EMK/w6FhhxvY72g7MSo73huaStUYjPsAv8TZy1wNwy9dqNC6oYAXVnKtTJe
NVqZw1wuqmvkB2QL0f7eGbOe6fs8dIByRHGyc5qhPYzzVEGQQb+pGsfuGE3k6rq+tgFx2unVNP1q
h8JBd5c3LRJc1DgfWHh6a+m6w3MBdhycb9y+GXWYQx5AxKXonSes+cZPy5gOBkS9aJWTjfLR3ICr
UFpb0vcZaHFQmGln1S+1wZwPcRib4KWJEHWEB7FXHcM+a14qk+JUXhqgdpfetnX/slwNkuvSMkyQ
dFEa3PVU5l9Y5q01AOcQtlr9JmhDYxuOerZz68R4coUYj3WsVcxWhv6UFOF49efwQXWq0AIaHsen
GYleaHQWGMA/a4lMR1UdBGR4yE0tWuuTQYauwluNnVVymTORvvRa+Bhlofvpl9V5sC3jjQ8L33gN
MdpESn1TRuFtMevOzffBWkgWxnIQtlW0sDISwIglZdfvMV5ZI49T61dAu/4ZUEO5krY0n9PCxcRv
abYLvtqJPHxLekRm3anbBBlK6HVn9neFpiMVmOjxx+hHL31V1E+NM7fHVuDEAk8heK7EBMY6A07J
v9X/dgaB+//RW/WbsYAaBQa9L/XfQKee+snEuAeSDAUpw3mWrD03ddjM96hqY1nqOd6F3VIP6due
T0XitDeV6br7sius65ix0DW8aHoQY2uuh1H4L9jM4y9mx8ZPgI23kzXm68juXnvZhzdmEfP0KzqG
YmYoToY6MAcZRmTeqHBlBD8HB2c9qAjPgUbmk48nYLXqjGC6k+neijNjSUxavyoWlKBcw72L2RqE
dpQN+sUVYbbDX5ZvWwd2pra1UmoHWtC72xb9ya9xnTs71MyZb85Y3X7FzNGB8+ZUJzL2lOhUUa5B
nfBkInRed2nwjxrfv5pi9uPDLAesBYF6za8ZOa1NgQsHW/C2fQIPe1W4xHYmf43XQHbDZ9k+WaP3
FVfj4YrGe97THzgVSNITuGT7XSDgpw7iqRDAiivWxx9BgkisRcV6JUy2v709/xIu+a7Edadno8YQ
QFquPKvJMBRIJzmOd682of7frUXIgHJFt1JuId7oJIc5LeHvI5JyHYLRvqqzaTkrg+DZ8KfuCKAD
mdglXRq3VXPhv4FEzZIkZb0JI2booj2vP+tVQ0RwJeOqvlrdgOdDalbndJ6OcoGzGXnSrwGNldeh
t6pr2TrdGsZL8gFA8BiYmv9SlLq9B/Bk7zsEvl6SBK+D/76yteP6muEK+31lP8/5uih6ndmZMpne
sGVyG6gGnYQiZDUUf1HCgHlQjM8ZnJNb1RnUxsaate7Rl7J+Rssc2JF80YepubfK7GwvNygN20EU
usc+aekMWmGewmgRkFx6dSSdKaK2CHssvbARnS1MVW2nentqyiuYSStgSwnQNjP+Onw3+dTX+Bqi
xLCM+I5/j7W9Fzdn9zOAx6yleJ5rs3wez8aih7MGsruSeqU/DqaR7YwmhDIg0vlMNng611E3nyn+
ke6UGgWOJYYXQLOJKQ6vCwpmZ0+aS7IYe3NqopTHCc1GDOgT79QOTQnaqsewnPZETaxjt07pZCqz
P4d5acakTg88FVl6mGrfj1dJtB74XeNViq0xDH3zAyMiJA70anodALMh8eSHDylejqQ5tWgXIY6x
08GAXSDUpSPiCZwOPpzN2OC5WbY8XlLVF3Wmxqmz2rSMreH3zuo71lsp2IuhHffpMEaHPp3nrRsW
0ZvXNiT254Bab2C6r+3lKwp265zGOgCVZZDBK3rbuqChsQzcSgqO7SFxWAQV4cvE0uexcTvmO/us
GmOPYQ7L5HmNUgew2qXpgII5V6H3qUaY5BoeoxzYbSbQyZu798pq9BVqDYBFA2E9ODY2htiY9C+p
9Ac+OFf+EFK8OIPufzogzIQmcEGpLiaKzWBSUSOIcAT9xKD0TTQy+THyFgLqEMYv9QLxrgUAJaGV
EswgAPt5xFJRS7FUZAOZ7xF/kDdWklUXdYhTVN4sU3y1VEjXuuoyzWY0rr7GGWbFc1fru55fi7KX
l29nXhrAAaikVz66ReqMgkN/AhMcHtVZFE32cbg0IchAsmbGocGZc1WnVP63pYZwUi1vRcamZwU3
NMUP1UDwJ56Du2yyqXbUcY/siPxzpmJMrd3zv87sZNbWoLvqLWoKG6hdyEKXSFkPpuWep8myb1Nc
uVAiQrmmasz7Xg/iZ3Qe4TIV1gasLr7eeEOEs5ag3WIPt6B7LXTaqO12FB8No3c/dRsoRNMVB6ce
khulLKA0Br7VBpqirw9OV9+r0NaBJ3vl82usDbKqP2RQbuzY198kpYDKEvFH6pstZJC5gRLaNnf+
GMIX6b34A6maZ781uifDxYS8HZtHp/Z+h2Hmf6K6SZJsQUHoGLdF9eB/IKi08BoN9zllubTpkC+/
xaWRWbOCn0Rah3RNHIRo7gT6ym6idiNUudIvPMzx9PmOZR/cZ3PydjUUpg0vDZZKGSZio2+0V79v
YgqSyE1oLJXwXXiEPp+8zljdbu185BlvXQcmA8bACF0ZKzIq4671XKBLcaOlB7/l4w0xul3BbS7O
OE+w0vTQVWK7i/ugkbuoVpdY7RjgpuPUcZ5midcbugvwfxKabCmoo5b6s7p0lGbzWDm/VNcksuCo
N/UA0cR9FIObAK9zH6PBTn8Fg/2YYsamIn93/X2ixiyDM7jI1xZjw40Vz9bazMXwppnmq2EhzYnB
Ha4eGM06ifmk6zJ5z/puXDtTgSSg0GEvsDeAdBsPm9quU1bVQBnJL8dX0QvwSanMV7LABQoBzHxX
Gi3bMswG7/xpSg/C9hy+OUl0NQDobFsgI8+ZBk/KMMP4tza/TX3oXcNmNKabWIvqvQE9ctzwBUCG
YdD0u1LDGtHLWg8JfzNFK6pMPl0cwDqD1dhqYJOZzb7xy0X0iaRjPL74BhIhUa6JuxKbyX2bNh+j
U324LlnJ2TK8H2PER90ij7jKEZtaEiArT/eeam/qsGDoeSyyxntAASXYYhBUX1IURaEods5hbpJy
J/HQ3JXp61gUBSp1S+3HA01TUoLqB+o3JEWyPdJx2Kf01ktdz82hkBp00rko3q3MJR8G7BNdbywP
QH3f9KIH6m2Pv0u/nH82HaXBplq48uX8C9mk4YRx7KVZJPfLzmnvlpZaWv/dMn2Qo38qcc6iNrzo
7wEvKPclAEO0PzMqey1y67dR9mC05DG2hfuXg9cuO9bHKPIdlOd9LfpIZYkcnIu4d+g60dpuRfyO
nSjuJLqu3wAzSl9DCyUEQPPvCCMXR9Za2VY1o86NV5Q1owU3bd2zkn0xl8ujpEp2sHOig07OZ9eT
Ft5jpugdXYz6II4VGSnWPrJ2Jq9SVtXIU6pDQl14I9ku7AatT9N14XuS3FFYUnnIna8xTRFd88IH
6qJuQ209niUiAFNZH40aZl3gZajmIVBcHosCT0YTcy3ZtvBEjba4L33Rw0+Zq1ev0TGZEK17sbyo
fsWTcYVjCuS70rXvTOmB4+/r184vF/i25a27oRn3RY3k7pT1we3Y2nwfet/dxaCFbvUlpjoG+0eW
GjjJ/h2eA/xX+pIPsYv6dRyZoCr+v6lBlTj81zix5BH1Qg+OOV5TtWMuS2ZjX8MncC59L/3dkM6k
/JwovxthdYL3Nto3XRuoQkTOX5H9CE2l/G3laBLMeeI8D3mKlTWGCDtLJG9856Y734B+avAnAMrA
M+N3089ErwuEDCkSo86M+leDB0yvdqSePdW7FLpI4gCTZV4RDxSzupMvqAyppjo4hXDXQs54pybR
sAbUJJAowJEz+6lPDVZ4rrgRy2G2xz+HFkLdP5qq4ztWkQSswbFxCaKdqPmWlhne+eY4X83SSY6p
52n5McjaaIsq1CJPX9Q7kEqU+FO2VyhLohU/OgVaxv5xQqX89f8/YrS1aueWzT/vwQb+xcW99gbw
UPBkRMcaM6ZnFHW/G07UaVsRTB8VZwDotBYtOpysRNOK29hqXxHkIJPS4ScdUbkBmBIjZteE8XyO
mn5TW2muIeeFrzLKvAcmzPAGB1jweLU54d6EX+nMpmg9ZsJ/qgQcdxX77v0+U+NU77hcUUEMmDGL
UBWdaKjjfY5kKcgjyj2hXZd3qJrtxOzZZBJ05zFY0KNVcFM5CbwNAYLrsGgWdu3oXcKi9C7J4P05
UzF2hutqRIf0X/HKF+NqaDwy0eOTNaOzaXS+OOvCz9dKTodVSrJZkBpfFeM2/BqV+ZM4K4CjKiRr
IvjnqKR9Dqvuz706IMoQTkE1FiJJ//te36NcdNgAgN4BvU7fU4gvq7Ers3eMspuViv1vZyyz2lUl
mnxlp0NwzrHnPJeBeHTCwnjwlkM9l+kGxehwNySe/hUDUdHjt3KvIliVIB/G4gXqDeNZ5XabrNKw
w/N11EcWsJk6eNZYwnns3CdglIvCEr6gQTZlZ1SQVrYg612N6WPvOGzE3KkECC3gU4GfBdXngJYw
l6A6+1dMqoGORFW+AopxjI0suY+LebihrvnoouMeYRHIVwlmrQ3QBmfZ8LWcmmZnVmV4HGbh3xtN
0a1KKGq/qhK+aCrDF3MWwBhk2fDWbO2HMcNgQ43wihF7+DB8Rm293Qs/hCzaes+GgeKMh9LeRU/b
9NKPZYenlekjEK+nF9WBJ60YVpGsi3VLVnBPCXu+2HqPwbFZ30eDOV8QK6J8bSKnjAgbSssuNktb
EKTma5+lwxoWcAqBuDZfYwdOhpzDR3Tpo3tod48qPMD8OuiQUzfqIq0TFstJ0zgJG2HKMsk3Q6sD
SYWGv5LqWKSZeZb47qC4MH3yAZ/4doZvmEiASPdhz0aBmM6G2WRbDJDbN3ZFZ6t0xs/GD168Papo
9bszlOG6mxNxY5vD9NJDHowDS7zbCS46LlzFnWqWGpvCQBiPrFanS2GT3FTxvujaNcn++dzns/+U
lfWhH9ilYMC2azu08MgNFOYqdovxmpTjeJ14Aa6tuZu3Xz0qqLpTJJDzZNJvVOj74HiOf5RCv/u+
SU09+ut2gN/kBlpQjc87dzc9aBWcRo9lTPX8e5y61vQxPmlruIl/X+/eSOG3yD1VfNDMZs66RCf1
jRcy+H5bDicTreg3Oyg2PcrZz0YE97GZ42KVVxLEiGd7ZzEjgBUPugb1oGyfrao4GljT/wiret52
el6x6XOitxCsv4id/IcetgESIhpMhmWYKbZalYzvoDzEoeqgF6qrmx6JX0e3XxwnjVGRR+P8664y
xZNzyJ+kEXk3Yczv+XXXcfiIXZY+MfZSl0aAGlLjdUvjO5p08tYSRnhrmuSu1M+NO8x+LNduLwKL
wodahm/qRvD2i03RNNEJ6dd6n3mZdq8OyVLqa7UY0XZfu9cpdl1k455VXzowp+jQVdiTUmcHgIRv
S4JG+HJmDEV7xED+MQmFuLoybSnCFmYFNhIfODzlr2Lo+2vcGNphdvtXFVKHcelUZ9A1xLbuPQRp
Rss2SC3slufiojoH1pkr37XqnW3jHO7lrmZvotS5lHJA0u3vm6jbCavD9tYm4Y7pSgr46w3/jYS6
2EfkdHAryqy8RBF68IUt7LXqMO1PqhaUdTs72k4gEm+EOVh4brIwVANKHTWAJI3e45hFu7NMFWaS
B+u5qeWbyHcSx8j3EvDLkXsGm25p4nuJG7A/5Hd9DhhgzNi9LnH2JT3kWd079G2dv0P4x0YtK187
vahvXGtREcjz4t2wBmgrFRVzS1by0YbWo27baY25S3AT5evN3TSzPAwytp5iaaUXAIbJWsUdJoQ1
nsJIwxdm8GxO1maaRtgMnn5FpyV4SO0sx8ugZNJ1huDBSqV9ZWV9VC11CLohXPP1a/bqAoTAjLsi
FWvTHLEntwzX26DJmu3U4MJ3zAfnvsWc7OHrFjbesDMpiq1qqo58QLR4dOJ7FYrwZ8SPbmG9jekh
nRyWx6iIkKWV7sVdDl9nkZ2tjYgP7V8dajAl5/msG7+/x//rHsBh040XMIGojn/9GBUzJyo8Tnj+
vvJ7aD+kFRtq4ODqp393fA8eqPwxSTfb2h2qFWzGU5nb1U3OugX6EMJN63rUaoxRl3ZfhlRpZKoh
tOTFt4nnwu7Fx2hAiSBHqSQgAWokT1Nph38Voj0VXZV+sNAFZ1P1/XNBrmFToehxW4W2sY9TQzsN
0UiFerYzQPsJiQiJcBJVu+4lnByqJE5c/uqKeA8uZLHDY6uW4gX+O2/njxRE21sP4RS72Tp9cASc
d1DBwVm24sZp2kXbu6jOX6X55YxMeHX+jmmGE3erSK/3c+T0R9WhDmoc0ofOJi9HuIx+2nQrGXjN
2UbN6ZwhY7aCC6lt+Otk9iX1qz89EkjspkoGuZ7jETSouoaCfL6WiVfvO1M6i2yLcw+q0DiwGQVd
2vnzA5aII6gfd/yMOyAw2jR+CCln1G+y+dZJ9OoUeZq5q/Ixei5wBFJDyyLYI45lvlcUj5D1hBqp
o9Z9dqERb+UsUZGctFs11OvMBzI80WvVWm9GMjOnYn+0KCvfqLOilh1WnEu7XNyS1Fk6R4LKnv8o
OpltIwxYV9+d39f+bzF1vRP5AsYx+EG4eHuQTJg8upiz7uHEzjxUQfHQLoeeSjLAR9M4lL41HwJZ
xltTn+aNpg/udhpM594IGue+8QFIzoPjHVSzi+cFR+i/gu2fr3Vezldrqk8s74OTbLQONeEllvmi
Ql+teFEtNTb7+4ICZtna8/XdEGOUAac2frQMx7l3h1fV0Muivso0Ps4DCPov/TSlOhQK6omdFgEy
Qm+DLfeLkUVkN9nAXm2svNZoP40/+LKUK7tupzt36TCXjnAgw4dKR3JSmFfofY+pPvG5L6BZBXml
1EM2nNA3UNYYl3pnzV9rwc6q+P8lpC7sAtM+p4O49tWQkAzAJjDuYZSgNoX536yFwJud6hGdfXmR
4figWrHVVY9DFkHEzqV5Cvy8fpzLugX1V8uVGqJihghuu8zyLyo0o36x71FVWKtOFTPyRZTckFf2
jKjh1xpWRkvOZVwOJkt2wCFfEfhcI6kYDnONwk3qjcnBXLwQMDg19IaqdWND+0s0nOsrLbG2/2g3
S1t9FFrLCy2XqBBBionvjLL/KPUxecudoWKN2LChXZoD5sarWhfyanSD++y67krFjdwDijeQuFfN
qYYHnOc9bjLAz/yp3YeIY8FiD6oYUekJ/XTVXiSQD5FTWqvA8wNcaqrwrm+q/MwvyxLI5hJ9GoM7
a18EkXv3PQgNWUxHfX+fLCezrd8JJzVIXPHunD2K/aqpOqrYi49Zr5WrGckkSMT/GdxuI9FMXxeq
aGqTNDfIxx3USHWLcCxREQN4vVZN1REMxgRtyjplMWlTu3Kt9TSH487tzOKpB8wOxkF0v9nsBzLq
Pr0BG8ChZYrKjUKSMHPcY2wJPL4ThMEMI9fezW4+tgt1RY81gD25ewVDcZ/YU4ydYhUj0NNCbRfV
KdX8P6Hvzipp8nXa29NWjVUd2XKpOuPX0XeJF1IKWWLfHWpwM7BnTrNi4/8KsONKV5H74P3nRMcj
V0X8lsRkHpkg1qY4vPIixyKtrm5V6/uQZyK8RoV+Y9p2eCqXlgqpEd6UNBurqD5Zw4GJwhVBWRtk
uYW5DqrmX9YF384I/2iXcd1szS61vuwOvi+2AT7vvrRcK3ARKziE00jJtS22HXr46692GEtx4UkH
ZLSc+U00HwPgIdVgMlrF4KIKPOQ4VL6kRGRG4cuALUAxW/Vb0/noG4T4VuLfLn7UgwtvdYhe80jO
+MDjiujqvvhRDP0B7XX72TWt7hRorI361Mshkmj3U230O0m9cNVhXWEjjtLLlWnnCbXcpW0UpIrI
asRVzN7Gll58qHtgLGMkxquQyF1uitbEyEXwVzY7c7yqnlg4n3yP2GpW7JdBd9qX2IbEY3UZdfI5
Gk9uzV9O9C61Utewd0WIHuJYs9FwsGJ7lEWhr4esmV8wsh5WAo+TH8NovJpR338Wctx7mtf9jpi6
KDFsrd607u2JLWAt0l+dl36Y+mBTlF9MKlF925SYnp/VIZFVQkXP+2dTuD40T7yH1wHfnYtjI4M7
FDkF5UjTT41XNmuSV/2LISdtHwHP8XpxcplOIMpIrCaGcZE++5/nqIB5WChA/gNWwEFd8t0sqVx+
deR/n/1vsdjxumNouVuMfp3hL893fkdhNLxgSOdiTtKLK1PNfHSmujjUOCLd1X0UsL1Jgjez0+5z
SgU/hgnrhz4/LTPsNfSF8RCRGzkhVNquVFM6tvGAfpqDYXhYHFXMrZnCMqvcspM3HlSo9bVxW5om
3ggeGdJ12cT7Vu+K2xkJ84ehqvUjoIF5pZrqCqQfwIxRWD+quwRJpjF/BnvVqYbBmwWoVaH03Db3
pTSfKO451+8DntLONXO838h4Ak9pbFhbYlHKNhxrPKSR/anGAi8GqJMY83OTRvL41eyDcNqHdljz
ok53rT5BD0mCapNkk49Iou5dBRZta1ghxgekR5Rncu8t8qZyVyOxe/QKV38IUjddqRFDL95GI+2e
igoSeURGfiEy3Eyua905cWHf1XICuWHhIaNi6gDsIccq2sY2ZRmiYg3MDFjGkGQveaL/wKN9nyAL
+FMbEEV0g0G7k7MJ9CNMmmPXlALN+jrbhM4cvxetf006O/wdg3Xm9Z7+dMO5Xwd6D10/nYyT7hi7
1HaCuw6lmyfMkOBeLXHVHBPURvoJiHUES/Mp0XEVDjuHb/8yGFbcfNebzAJL51eIham6W2Ql8qku
dRNhoPqfd/PwSdqC2sHW13lEiPSfN5zaRlc3nDN3upkGCmtD6yXtsE7avj92obiOizB2jKwCkulo
lYDnKu5UrBVRiTfCxJyGCv9NtRzUmdGY0U1QVvGNOhNZmcLh+butxvzrkq7PE54Ao7g6RcvyORyt
m0jjm9NR6thoCeUfxM1XAomsTyYNXHqCQdzXZfrLGrNfPjVytPVqvMnbftg3PZq+CJNhYFbiaqGE
HUuYZfhWTz/ZS+RYWCU93m+ut7IX8r6YQGiWfu1hfUlTHQDPfCR83BgAVNND1eTzZTCz6/eAvAVo
YhaGTzLwPxeRUNwJWTW3zMjYmIfImBW1YW9xLmpPiT4XD+PMfJRmbv9hB/K9ypLkSe/8+Chbae+c
inWS2yd7ALreY9oOOVLuY3AkmbvU2eo/ZwgxjyzgB37vqkOSUFBiID1inaRzHhpTgPgLCXW9Jm5U
u13O5JyfMmQzDn1BThvwVfFrGA4azLqPqACOZmXIpda4lGP0M7qsU1Ed/J8DIt/PrqzuvwcM4D1+
SP3h+yZqjPopiq74XzdJImFvKzj4iBNFv/Rh1F6p3gD6qjr9vsy6eRfw4jw7/KKn1jS1/eKzflvA
gtk07oS8M/lMM9DGlW1k8wvKYukxqppywyZ4egkGtwbD7Mid6kWHJyFvgXQlgBwoQrGHUITnOkhv
0QSJcJvpjXenOhHVEUY1PGP45zzg6IkmAmMMnAWvmtn9Vrc3w8k+TUPVrFUzrUZ9P1ZatVX38yuZ
gX3p76qoxi6gKigipUVzZuuiH9EGkMc0nuQZz75kn+umhST6xMu0dcVj7aKhoZVB/9qb5NLnSkPw
PEpujS5y/+qafuVRmN7oedqdhDPI9kYbK/DCvpVgpNACaAk6smQsx1RLNhb7qJxcS+b69UHFqMT5
CbIxF+kcvx/XmoIAdTY+kOUJ9rDdODtu/jKTlSzWTdov03CyE6IMN2qE+irw4kYn3NDvVKgYx+wI
4xJAlFZh5+KGAbkIVgRWnej3SdJGJ1buWBLkZnAPkBkYuNBeQitPYOtlNjXAsQ/3IxZwD2abBnce
arga6m4gsWpkrUEbQU2JQvsBobHi1DTOuA6nMFw1TdU9GIMvHrpg9tHlCJ2DauY18o1hRMaG/wXL
RcR1DvbCLlcHBBXErRZm/+xQMb3X+xVsbECkXk2Bx8ONqkcA5EEdWJ3s52kyr6qVQb64wHY+z1DP
zo7eCIyPR5DWEPL20xwFF9mbPvjVEsNKc5L23pL+Y5O0+ms8u9V+RJpxb2MW+A7DeLZi8wd4RnfX
US84pE2cvMv8o08G80cW1x3VQCPZ26534IWMKvVSt2NnFWz63sNQpsB0QDXnHHnjdukNcyYm1asG
S6yWBif6yYSZvLqiQyLExbCB7ORhqDRwYSJ70mHI/WUCgRobCtAd1S5cakIMzvAa3xiojN3WyBzt
C6N4skdeJaGfpVTcwQYGuK3dYiqobZKgRULYEQHb6yz+0XrVkxmM8q84+YwDqaF3jnpFN3o1/uQZ
mllNqr3UacreAnoVq2j/aGXTBB3KtN5iyjmrYSrCS4Dz5JPQ/F22DCusaCDX54/UgmlaIcyfurCs
21GyDrDK8VbFKcqVe5O5+esqP/CfgiQx7+FtxlC8KKflpoQLretiPQ3FnYSBeG0mHB0TV7YbOaVy
P+KRhwMda4wGmXd+ypw9aXqMsaaLQLS6FFOMd+iUGEstY71SJtvChgqn7mTWrnbiry1XX72zL/H1
+OpTA1qEvLARirQbde+mTfxt6fXmVvU2KPmckwb8nuN7s0De9epUPKJDMHyWIa5KQzo172CMDwgs
e6C0E+ecoHOjBCTftVFk6yyP4kuqFeMTGPGjxVywItc9H8hsr6GaJWJbWbDdfMiAgHkX/BdP2rSr
dTCBddvJS5vVJyBv5l1TA0DUFypYLXwwGK2ZP4SVQ1HIdRBTWTqysF9baM695QMTX5En2aFBme5V
8IxQRK2PminDQwPVraXiBLKHlfrQgIHNwLO/OTJct9Kff4b4l6LGWECQrq3wHht2yFt+xw9GSmjZ
GwekMeZzSJJvo8W18S7dNaIO2XvSMc0bE/CzIbWMdz8ZH9NiMh4yHysKz5q81RB5+nuIpgKJbbO4
GHk+Pbq2faVKSYpNOPsCJ79TtRzUWZ3qlbFWp20b+zkbmUme/kRzCFYuG8V9r6faMe0DsUoGDIzW
fTM0a2Eszls4jD+oQx+SARiih7Kf0EksZ/0wjWm09vOKOqQ7BLvcpMZkjs2LxbvmqFgiX6GFG2LM
JXCJdjZWEE8ZthxmeFzWyurLjenX03lUTdWdmOymvM4rWJowUN1G3XCc4uGS6QmPfuteG+j2Gy9q
oo2NCfeFtcyfgxPV+aHw55fvkDpTw1qy8hgbmtjqlFE67VCqoP0VLZdbWKk3nQLU5dwG3739V384
jKiQDuz3BtLV40ndb7yECcXUr2v/cXOrnD2q2ojGRBKDvGia71tZzPdi1nnAkNfcq6bq0KOK9wxG
RUcVIwPIOOSmweDkN98hHcJa0njdRbJlTNZsf1eoxYS36h5mA4+uix+/h4dMVhfA9wcbnBk6E4Gr
37D5eVHD1c/QXP0vEicIcbFf2PIoF6+eburr2MjHk2oGjX4/OFl4B7ZIPld6usIgpXzNogbGCiuD
ryZ2Fu2BRLW2Ub0LT2gTmEV/VE2vD3/4BkuJuQ+y1wmUCj8HX+P+li3Tz2q5n5Pk4ihi1Nu+fqqg
RKCViNurZmIw13t1UVxVM42B0JHif+4nFj04YD+oHzMVVn8yQwjnJJ7K19ZkBnIEE6DqtcHsroZ+
2YstvWOSwDIstMes8JoHRxqn2cNFFKuvLbsS+9aWerNNbWCfYmm2U+rASOcMbbxqVaV6Bw3gvzrq
/ocLAOD6HabsXp5klyFG1xqI6/rBZdR8gTyhLZEccuWDCPX5fuzq+d4O8vBol/pNITPrnALfvPRm
GZKt8UP+3IE4zL35rkILpQOXlqWXJ/UwObN9sh1q7ouWe6XJ7sZOR+saT4G7bqN5/AiaF6jo6Wct
UTKUfqvdYSGmH9sEodIxt+LnsnF+xkl8z1MQ7/o2Q+hBS80niajOJbTFj5yd3dNgdMVjOP5WXerg
DNTsI5Hd/R/Gzmu5bWVb10+EqkYGbpmTRIqULNk3KMueQs4ZT38+NL3MuVftXXVuutABTVskGt1j
/EHWQq2cFuhwBEdZHREpxY9l8Ley2lldufNsS7lPrRu+MQuc+Qstnr90NcXAxMzPoHq1J7wC3CvK
7MMe2y+NpR669VJ1899eXQBuaW3C2qo3G5p5QAvDTmTLLumBFvfEWvHj7kixoOQrRKqcSN4pJ3su
Bh9sVec6ZFzmDuCsyklePapIOywUW0t5qkrjnVQO2ZAAzUqBUOh7Othnu3O1Fz8d/NvA61SOsrI8
O1hA5FayqqpY0QvW831MsI7canJr0t44uD0oQIhqbLvnQl7JQnbIIdAN7aUXFupaV5R+A1x53LB5
41FpgZ75QTUdS6tP30lvH5Tazq5GZUSvVaKC2vQQaMyC8MnTlX4hb8qzmFB6GajQMhF4sfKqXQf2
bHNUprPLZxv16EdxKetyDDJq1bqx2VTIqhP3wdP9ap4Bph1WWwRMyQNauXIf86/JHvfYAhpw7uJO
ef8YOUh+lhwjq0ZQhms7LLHbkPM+/hVyjOKLjpW2/W6hMf/bYz96dTr8qczWAgFt68GvXNGSlwAk
/MnJSfaaRTHCuMKo2C8NBOYCyMoJEn4I93RsuXUy8KCk/SPvK6qcS05+kiNbTS3oGBF6jb7UNWNA
vd+mSgj0RR8/ZJ8cFQJu2eijZq1iNWdTrzfdNvTTBBY11pharb1EWfY7A2f2ZSVPCG4qv90A86vB
FO1rXKLayPY+PXXgRY96oKSbxm6DVyLRbKs6oPdu9UPenPvVz6CAnlH1Ecql8Deex2RKD8mgzBDt
wgQ3RDQMFKX4iTzoZsSb4ktt42cLZuJ3F03xZW2PAWDECKMVzAp3aqqq5yGJQzjSvvIBlfIibwI0
sFY5xJ4rpEMWXdEkJ2G1v+wur26yMM32B2CI2YJVwN8uEQcZ7Aprj3kE4LfyRohuSYTDf5FNI/m9
tegyrC/mTiPOxcWueTvP4/0wLtaK0I0lBmqc6ZExqI+ymBTO9P4onlNWkC0ygEW60WwO/7L3X6Nx
ZqiPKTTgaJ80GsmXaN7Iz1UW9zNqgMrJIY2585MZ8Tg66PmChX3Bb2l1r81NfOzvwHKHk+Xk/msG
uG8dDN2wliN61Uuf+MV9yE7ZRO5jA69JXGRNK0wTuF9PfqvjFzXEZ2wBoosshBfFl6JkNXLaRN88
OqJ+Boeg7FU5eQAox7S0VWcVCPkHzsLnPE00oyiOPTuC2suwlEKq5fgotJ6A00qzpxwwuFYfdA05
dZ5IDdEoUIJJ47tny8UTPC8QxTed9J++x7spavSDObtRxbNjVRZV+rFGfmMsPXak/2mWfbKtsj38
BUoNcDA865cMxxQX7f0Kq5cXlNOSEwCqV9kli8iuqm1vOgMYp957kW1jhPyeh7rrRt7Fb1Xd361L
ICzOCMSAsFYcZy9ActaV3mSvuivS1xAfhDZw8mfZlJh2hfqK6NhUM14v0wlTY9aJ+w26kb7kDY5F
hY05XOB016IitSrHWooDcgct8SCZgNIBFN+5BqpkeuFBBkWPf4v6pYHmGJkENrucJozMWXRj5/8Y
qvBtmtz4K8h4HuMK7f9MhUzjNe3vylB/qXlTXfBbICzozTKqHNcQNYtXVlokYiurWZ38qbIvzQ6D
an6Xmn5G0b5qoRjeAIqwZPBQ7IZRETcv6b/uon8MAIX2Z4BeAxJVleCrjPXxSqQIfiCZVc1up6ts
SqeyWUHlxbyT3NnVnQu1dVFRq6dLTSrpGXcNDOgJq4XQRnjxEUA8Nlma4GshXo2pD1e+o5XfOIfW
C9F6/mddNicgMpygs/39P48E/DF3w+qzJxxM1mEQ3xIoG7h25eNLoWkEp6w0feqR8tmLAF6hpUcH
8jI9zjqe/jSUSbINTTdZ5GSJ8d+aG2URzFdhCaYnCIJ0oyI74h1yWLBTqew0TT0WDm9PFDkLkCNz
gSXXn6v/rfpoS//nuNHx/pkaHSNrDY3vrBHhyoXAeQwDdzbumi8z2apoI0CxNFHXMNmx+Jp7xrSo
us390u3Bj49euMpRN8MMmkITNmw8QwXzHMT3pmS+elRVr4XW9KiPbXezh0ps5f2yXd7xmDMuqj9T
VUTy1rCG8aOdnaeLv4WlYUmNaBTFfIVzNqkxpCDkiMdY2SlMB4NqD8zPtjLS33IISrzp9o4CLE1Q
DbXhhTu2o3Ck6q5FRepvfRghW6yrTP/TL4HTfPUL20HtFOpu+upMmFsGrfkDUTEeRBVvYnWs+6vs
LGPOeO3UDge9MdAHnCWJyPCMz4mRehtsElEzKPvEAgDqjBwBjTkuWOB6NY/Rfb1EuKXWmmfrCdkl
dRN6drFALcIFfz6j+DMeEW8pLxsp84FC0NG+S4HMdf5B6awtv1TsHMjs/Wv+r+9Vftlu14pVgmPs
QhCILp/kL6Swo3qjQP9aZSnGvYoyjKf/usryBFPlyAl38uq/epUocVfEzj+BbugkAKO92bbN5VFA
TotR0Z2Sf3UE4CC3/WiJhQsZ/l+DRTItAcnlRHXMP5NEjIBtsR2TKtzmAduUIrNfVDcJr109aJcx
6X+Uc7MNXmoTDEG5ldujv6OsJNUuHRKGAKFv2JO5eAQAQXfr5GaVjvXU175168FBr2O3wiMh4jXD
UlgtYMLi/2zb/VVrRUo8ydIXftD3V3duK5KQaFsWhXvZhrdqhJnHP7LiaNlwVQIv3TaGsJfVqCrw
4ipr2aTJvlB6wJSgRU4K4rQNGIXAaxayoRQGvFGkablP/8DVuzs92h9VeTVa9rOSmRmptbKAR68g
YFq50xJ5huR4rxIaCvTCfKv9anjWZ0axbJ8wk9rkAr3FZL6rwI4EFqQPbxCpa1eZrgZ6XpfJwBTa
QOa8mCEaskCrMsPTNin2surMAA4vEMkqGntnbfmdeknyBebk1XlGQRG6/YpqDLpzxwLBdW/H1DHi
6PYka/z56RiLaqloKoKP802P25MhX8WjTTBsbn90OkO5bp1ORwvwP59UzmSHye82yFjUEKX/M49s
18Wsv1LgOPF3nmC+ap1q74a1cXzMI9sL1z+WetEe7//uqsMLJ9NwVLIIlmWRY37rXchaZLz9TTJX
mxgVPLMO2v0IkfabqU/pgpxBeXBFefT6Jryl6fhdY6Fls+sFS5G503OAL+TZVDxnIeaOvjVIrnfT
NfcAyuObNKxku0MUqdRHWIMQAnYE5rXN5LT9j8zfyv6uDP2N1mXVHgCY9lYJNG5CI/9ZtBzSDNXp
T0keYoHIpoaYNh9kCGA/KoGxSz/WwxMpKpTt5o4qt19CCCOvDr5SB1czq7WcKXNHtB5D4hd+9Kor
uv2kzgVJHqiyKf9OfqZms22NOnsS4V6OgHgHvmt2CS7qWiyR2cnXiaVNz7JI80Dcr4iBLlwX4W7Z
VAGjZKUu9W7r5GBGZGM+D773ZAnvCexv6u1jLnk1DbDCrXxY3Mc95hd5Wa2Fm8FGmacJB+WKzwox
ohnSeC8av151uQFXhSP5vc1t1URAemCMbLSiJji5MNH+3iWblRJwpGzz7pBIbQZGmjZk3HSaptWk
1mGzeIySN2mDWyWrqtDF3iyGzaPX7HEOUDp3I8AoXXLVbwgvRc6b5tQNWFGt+Izy5ICqHtow/XQG
zWl9hWPyaiXC/h6Dp4Giw0aw4CEA06A+4/bYHky+4Rbchj0bsKjPhYtslIfK6vreaBqu9xR5B8y3
tGeFP762kOO6XuGN6OgWumWBA41j8DYKapXHyDKw+M2KXmUTmrBrjTU2X05EIyYf0SYkgbIsmwJ0
L+IFW/Y5RN8TMztA1USgQlbTULsm5q9prsgWkdtfcazVJyPzoles4LS16Pk3yioqkEhqQU9Ftp5e
eZfF6oR6yE22lGTNcQtv+8O9LwmCrecJdSXnxq8yfq7tP2Nlk96gepfG6kUoGikU18Wauhcm5ojM
3wNA3DXjJJZyNrieS6Kt/VGkrEN1klXr3B/dBXCGEMdV2gyCOf2/6krTNbM2HO/jv2PkQFk82lDn
neD2CjxmS4sZ7vM8BpWD5SxKclTrR5u8+tcHjiPotQCBLfKm//NfIUfKggPGT88gwYVbBuSq/kc3
2P2RfE5/lFc4f/y5+j/blLCz9qQNlo8bUj0ejo9b5dWjzSyTdduiOaHaunvsCVTdC7eKdNhNkYe1
lulWq0dPC1engjbJyH9dyrqcA3CIWGvhUC70v1P+rwPx7YPSLW+sKg++XBLvHh8j53rMIDuAomDf
XnTq01DV20DU4/dhUG0s6Ebr5I4BLuUTxGANXZ8fmPduppEtZtMCsk6sqb41ZQgulNwFuOQyY/UG
P92SA/3dRMUy9awaQ4FvSF1kL8WsazZ2474M84hHkRr6pDEgo24/oUMQL10I9ls7s9Cun5L4KofE
TdbMMhmwMOc7ZMf/MYkcIIvHRMIMMDL7/5xkiNq9/AAhWII57uKn/o77bR8uFAJqajwM//AmfLFJ
kv10eFAXtZ9XH7FCVgTEM+LbPtw09JXiqxaV7Xo0nOqM+VSwLbXSPjUjqgFZa46HxLHcQxam405v
CygOmWlsOjcwz4R2srU1puO1HWv0DdN2eqvMEs/wwHc+6kghBEq4EBWEON55uY2obY7HzsJvo3SN
4hhQizTPm5NfzF0DbKxoss3tCLkPLHi/KkWjAIWPkUrK0yRfpYPlKwACe+9AwPcbHoYHBwTfNGe6
fyoFejC4reIEXl/aLL8Nweh8aw1MVvkDJUvZOQxFsjX8CCnFeeysJ7lqYwXtmbnaR2TqhspMn7v5
3tqsVupYeTdDJ2Q0qMpaTqn4ufbUOVZ2/zwotuGe2AuRgXmOfAQ/FQROv71/oMX/AIiYvQCeQ3os
5N2k2yWqLFWxNWCBe59h2MfbSHjvnYmF7r5tErTtHPcfN1LCmx5g2mM2ZKNDDNEMxybY7JN9Dqfw
htXwIjX2GZilz0QrneUsM/qUsEt9RvYW3ce5QyQW+VKyfyL1h43aIsQ7NqYg1pR9WhCcP7MEoDIW
JuLq4Re+S0EM10Mzkhbt2NQQmv1kHyWt1VLPTFZZqyHJWFjhczgDb1g6vc+k/ezZbP5MQR+vSput
DH59X3mldYC9BwtaWv1kIi//Us5NQZ7pRzsxXx9N3ijUg1+gZZxhUzkPkn1uRpQm4IW0kHOZRpWt
oiFpt3XT+6THqqbe/clfREl7mlrijmnk7jxtVjSoI3MN7dv8VIQBExA65WtQRipm7ln+lKJ4tGzA
62/qwh+Pj2Lqij/VMSF5vnz0zLptgY+9B0dKc0DkLYWqNFajR2Q1+ml7iv1RhSmQClbgm2Fm5Tpx
SuNZoN60i+1WP/Bbmo5Gjz5JEBPadPiiVyn+MzBJFAtBtRYimuvejFSd+JsHuPiEp7ZptMudRkzN
syL9ItEIcx/IVO3iNcOzCYKdtPuuzpP0YwpU55gQxlzKagYsYFWTKNzL6oAus17G6Wtfl9PZVsVX
3fu4Baedthk0gQS5MzJHm/1GpP/UTJq30PB6uLHigl3189fKa92bbIqqYd4u52dZy8pUWxk64s1O
XuH0mtRnkt37SQQqyOi+Psumv+2pU6rHR5McEYBOQBuN58oT/UugZN9SszQ+XbyOYOZm45WQmAkE
FPK23ufigxTWpnFs/VMIlKNDcPxnrUDoVhfOsELZV/+EzVD62md8Q4oqP4LBLI8E12pgkKlNfjIv
IGVmcQWPpqmOsW5VBWdE6vdBjT0Z+9ZD1q1GwQYd1+4mCxSPNj4g0Yuska0YUGHFVFlWkTbSzmnp
7x7j+xidm84x6oNs07wJv+NxXhLmKaFt9DcsmQg4FKDf56YkCtJ1UA3hBnUATKMAJ7NJwnEUBB6q
2vCIZeE7VbUmxdjNcj/qva3wsEyD1XyWI3oe/L3pAvOQVbNKxC7SiFiAdohP1lykiIRh26XtZe3R
Lqv3NkBaCyWPiqPg+1aj9zCc6rM/dp8jhgQQa4uYfB2/Mt0Ii3enaIhb2L67k9W4xMKinIU91EBH
bctCgbUx2zeCk94/ZEwWiY6Y8GLENchPMS1SekwRiiH5PoUubm3EP24kgoJ1rgH/zGqwObVI26Nt
qOahcucnq2/Ec5Hx/go6f1eY43bA2eRUJr2+Vj2vfC1QAuSd4fe/oFYuLbbEX3kOTyW1Xfh/Yb/0
1Kx5Mb2p2ia2qh5UlGtyjTdqmk/mFctXbRNw5l0NouPhTuvs0IOCfY5SxbwmWQKlyk9BCUzac0l+
71tVht/DpI0/3H5wl3nEA9u70bBto04/1EM+nsZkTDZuapDRrfBi5rDl/nBj5RipPtIbXoHEfetk
116QjSVV8xQMEcBLByPEeGy/SDt+8PcUHywrIwgS33spw6nfFEpVnQigjmzeR2ebl4IkcinsjYtJ
3lkWMc/FUhH5tH60qUMxPrE6oZkfIWKSAe5bZqo9bhrVou4nSDX8r3XfnMf3qvqn3zac/jzmrUPg
28lQyjD6fTk1lrHL1UDZWU0Zn8DIxrxXUCKWV7INmdDvRVtHW9k+alW7Q6r9vSXKuExUjBGl/Y2s
mm6PPd0sgiKrdZGXB8Jt+puquxmKvqpY9THW7L5RcHpJLGQ4gk47lR7R73bWU3Nc0MdqEnxHEUDd
VBqaiZMHx+muQGEoQXImBPEjgMz2EULpWHqYpVwt1LNAiGruk6gwJDHbGhc6AoWnXmDMCsvTeHHw
3CLt1TbvXYWPKrIazi9dcdY2Tl38uIWyaEvII67V/CAxD6SqBB1UpKUHOQwjlsfk+jx5jcH8KYiq
2Tw6MF6MVjcRgO+iS6sGz8h0hutSnRAHDaGTk7naG5Wj3drEUs8RmmoLQ7erj7GqalZJwmtyWKop
b3YZpi/hNIRXzTF4p3A31jHONtU5vd1HpRqLrxrZz6Bq1FetCzfWPJnLxmKP2pJYyWGWHvjLjoX1
xKasfa+ag/zIUkmao6JN/CrnuSuz8jiQYv8Hf5CFWOPxBCxhPMnCUZKvJLPVbWfof5pku6zGXTse
XQ9g5N/xE4f8XYLX3pLNKPLfbWv/LrR8pXlq+5MnzVoKo87PQLcLhGwSa6MVybjxBifYRCS1UOcp
EoRCCwSEHV1lwbLRaerS2qzX1rROlCG+3HvDDKC+2ubNzhptmSMUlzStzA2uvTUCnql6kR0ddI0n
p1VJY2gT/Aorap9zpV2lBu46qTKeYs33X5JaBdEQF4R66wruwdzWVcaXFU0WgSKMKPyOGM6EVctC
8+3qOxHI7wmmE78LiJkk83G8Ave5KFJz/EIo7ur5pvVjIp2ysNVAe9PQ51j1qhO+tNk2cQOxNozA
v6A8qq6DUR0usatU67qfohdDcfjhhL36AgnnTAz/6geBuXKhppAYm1PuzpxyZ7lEN9yds+oRgNN7
vxVPWHmlWhcdK8PNz4ShmlOv6tdwpqETZFVe6lwptoBziQiPGrbewp9QyLSQ0y2Q+bkPLIbmVa+7
BAwdt2laX7wkw+4xB5vC4Jj2yi95i5x2MgEbezk4DMl4l2PRDYdY72vpTg6B47/2cRUgCpvoV18x
20MA0G7R2qZ2HTxYoQYiYQuV520vq5nqF+cqcVjXnWk5Vl23bevBPhRQQw8TTiqz7sbf+oCVmBOA
UWpiLX8bjEUEAe1VVlyc1hQih1ffCYu3LAieW+xPIA4yEPjLr9Fju0nEDm40+S5IQiGUwOJi9LYA
JRSLkwn0/9P30c6asnJ6FxNywlWRFTcNk7l1wmnhXBt1tVUMDSFRGz2AOq6DPStVjNMBPvOmQrTc
HEW/8tGof+Vgir4c8rzfq9b72VRV8jtRI4wr4JxzAEaNnPQ7zmtsBq02/2XlbLiiGEGtDkHgPm/9
iyxyPQrPTv3Su4i+kqQw/YsSe+56bAek+zgGZ+uBrIFtoKahsAFxFjUQGOSJ/XcQ+Um2zgKvWFrB
OGzkzZNbg5kPtXXdGDlbWgqXp5hguttCXXYDHpkW9hhxtmRtWH30p0cOl0Vu7XUCXE/Y6PinAvWI
xBK5tlDafnzOBEIUmq/Mx66mWfZBOj7LDnkli3xSPstJGXZybIEKsIVb6VBeUSD0z76NgdxCFKl/
1hXUff0cmTw7JF+saouQv8VzPBdKZ0LPm68qr0HidxiJqWTZwUB2XvxrnIf2E6dIFZGWebAmu+Vl
PHAY88oGQZX/OWtEKmk35MnXEHY/sZfsLoidtddRy8+uUnZAcAvgzTUCtRi7dh9ZXQQL3mribIdB
cys961AA0/mojLDaYaQ3rO93hVGBkF+PEqtXVa9uWm1lu93Hyi4U4NpRXO0Wo9ZALStI9bdzgcPa
rJVMHOHPZeOZ7YJNq7MbancAgm4H4w4gEpyv+BzFLUobQQDeeJoQLqpQ3phUTt8EWqJTYKe/nNHO
cAqiya6jLySZyeue+Lnkr54CdRV5znHFYSB/NRtHPHUjqj1zZ2EExWvgo2TqGtVVDrCI8y5iC336
SG3MvRWENbFGA4T4vYiXRp9oh0e7L8rx0AZkWjuREKCxcfIcmjO/v+TaNoBHCj+9qamfXuUABP2Q
GhN1ex8vO3g91wvbH4x96dj+pamcPdbcQFustMSNMf2NExZPjVJ0uJX72ETTHFmOs0N9JVzLql6l
xiIQfvHkEmD4Zio/p8QsPvowQRPXwDVNyJtSxYY+WFsH2atzPuFoU37jzCWe0pH/+f2uBtIZ1C2x
u9+FSP5kheGtTc3q0vT1zx50+iaYEpC76YDkZ579KQxAOouxc7PNf3XIIbJNiAwbcCImUDSjZlhE
SJlUThgcDXV0LtCtdppip08iK9yLbOp01JsSDO13iFyNfP1hDS3A9JWVTwpD4aU/sb5nBfqmRpc9
2U5rnYSu1pewrzgMQDDbDwRNL2JQqks3DsUuMrRuoXZheioD79Z5jnLxtbYncFJVn6Vm3vJYcV8R
uxC7vsSzJlOF+q5awU4OMAsV00+kNp5xD+hABJTxMsny+AQ/rV7XUWO+d0gma0k4/MZd5dUNEvWb
hvnNuveC6ojjVfVc+lCXxkJzfwDuW8mh/IwQPG9qEzsmr4FZIOq9ngzmhZ9OvNT0uvjtn+VIQmj+
sgJI8uJ3RrzXDF1sxybOrnHnRdsiwlPqBJyCLX7ijcu4K81DU07mIeOXCIs+QYbPwPszW4BeoqGa
++QoWcj+R1X2thUR/wyUg6z1LWDZ5X02OfGkQ1cATuIhtbDK+8k+JxF81qgpdUg2WnyKAx2inIoA
dlbzW9R6EX/07fBz5r3+w1kpTYC+L7pBOdg1Ite4LgIxQbHhtSqUaM1aKZ4nVxc7fUSYRHfV/AkP
MF4VVqBcK0IaywyF0e/Y2l3D3hpR89z0o4okdaF88PIKon3X2xzA5WVgi2SdpsoGIcEIOxG9eam0
sH3Jda/bJ3pDjn1uk0Xjw3ZoRNkvJqP602aYmPw2AEz54XEbLibKU8HeRFdi5cQuWT/AnEBdctRm
qHPb8K7F8hDdFbySc/2LFPdKw1Xgc/Ad5D2d1LxVaRhuiHg0JzKbYMS88cS6ix3JXGA3elOJXOwe
TS4TPllgiEhuWVlBGnz4uldzFH1IHU/kXDn0ZY2hvE9wfxaxUgQ/u67+5iZKBtKu2gMoUv1FW1UL
sAL8Hbz66Ia2HYDsKTYEjep/4qCEe+5Hn95UkucCOvaR65XB6zSJvsVVg42LqVa3FvDgykgm66J2
BuDZcOieTTSGMbS0XgjMZHtc+hxc13Pzyvu4XBo2M3Gk/ChcoIJZ/KtDLII4l0HIuzOrzzAlAY5c
LgcwJxiwWrG9c44cOhFbOz5iPUOqAmn8rV+L+lKkVblycps4LbIgPNO19xlPaJ11BhonpUC4xA6G
f9Af+hl1UfehhDAiLKieV6Jyv40IQBjPY/Ou6f1T5qF9rvgIgCc6hmAaJivbWh+bXZnU6U2OlUMq
JTkIfyg+ELDR1io21kcg1PnCagI29ciyOks27/kRLdpKv7DK+IvUbPqnJLK8ZSqI/pphbx8db/IX
URnG5TIN47MItX8i370JvVDWVeEOH3jW+LB5J4vtWahcM4SsNb8aP8jmO1s5zJirRcCBXg5DCgW8
LZ4G0+CZuIgML1k5YxxIUa4KYQxH2D/mrQ6nF60QPYwTXHqdFvLgJD7KXLd+h5x9sC/vgxugQ7Et
0gFXmJqothZnKP132QX12n5ng9XhE8308uiIHOsVkLZ2kE2IG2jbuG7aVVnfnHRKfkcqDwynA4MD
gcgxDhqSQ2AY5Lxzr1656Bp/NKP1HGMX9E8TuHsPY6AfVuh7aForI1E+l9WwTfFVjzT1JS2TCK+8
3Pw08SVI55uUMfuMihLNhGFUF5Ud/8jJTc0/WXSww8LfyarD3iVqw+Z1fqOiqkDIDYa7/RGRIVjV
xP8OchhPvZEl/ketsmA7nFCW6NldkgJ+ne8PbDMjFRC7a5sfagPeNJym8IiO6PAR/XCj1vwwOFIf
OFaGCK8ySDNRnursNuELhM+rzR5tUFYB4jtnv0EZQBa9Yk7b3lbrZRIm/tXVIZQryJzBZIVdIquy
I+u096TzYNXOt+KYhsrK1av/M42q63gTa/GPiNNStMzNbtp0UwP8a55QzuDnUb7MeNy3sk3Oo9ne
k15BkpY1gtvxJYxYoObPkJOrHaqkpV1hd9x4Yos4VrXAW9E8oA9mzi495gEPhGodI4C/VID6bk2D
3FXCVu+7ml3tQZg/lAkLNxsv3R1hfeedHftStqutqq7TihSJrRQV7kL6Vrih9QOfZ2XVKkZ3gBtj
k9dunjSRWzuCjx6sQnc8D2jHbs2xVReiG+G2zW08PeMZc5xg3bIjJLFO9dERNIhWhVFbb2RHguDe
lpBfgIquecwqzbh0taa//a3J0FARoyvT6+66wld3QjfXCr0DxwH1rDvBSnE0PCM9w552vYF7XRu4
8bWei2RsUHG1AkgAc3Uqh/jqh80TyyRSE3MtxVDguQNLLWuV3DWCKNv2oVIsHzfhnF0DWMBPU47r
BvzfOp81bsoD51TVrofIuWHvpqrZDFYtZtvMDEFEFZlQr8J+1VAOvgF5XQ2G6j2ILG09zeKysrdx
2H9mTYeU+txbagk4s2l8s0IMNKKqfpPN1eAAUPBxKpU3YeBm4ldvaWzLuMkR4rej2ckZkn/0Xn/K
RrbMqD3odQx9vMqf2DWSBSJb/uaOcYjWo/+JqzHOAWroAtrU3mSfpXIK4OtDE0bL0rU5TcEPJS5W
rAb1rz6DwVf1RX2pEZ06JC6GZU6mjB9+7+/kiAyJCBjkEQcDMrXLKccoEojsTRbkUMkBkl44NJU+
tzn+sQNOjr2KktyHjJn73Z5K2K3zXTaH7b3Qbe8+Qt7l69qREDLIlfmmEHDoFjk04rDzDbJtQmMd
JM2XLnAD1CPlqEeNcoyzLtvUrW7dJoHHgznW1q/IBDvB6+MLJ4g3zoNo7RhjiS6nlp1Basd7tR85
UWLNcOk5sy2bYoy+e2lBDJ+bhC5WtZOSfKjF7ITnutesR0VADfrimDclopEoQa2bujHZziIIWLaF
8luw3SWj9YWO009yQf67pc+iLlnYAqppDFBDPrbKmeNclAgtny5y4x/AYBG04iNdnrfWKFDoJYeI
35juXwXay9s666bDYI3tE0t3sY6s1njLNaJorKy85veo/3cr1a7ZjEeiu6mxIOcD72eaaw7CwKvR
APxC6L6/Zb7ePFep8yQ7Wy/rbjmrxmxzWR7HILT+ZGS7aqw32YBEJSZCvKuCIFkmWmi9ZdYscm+H
8ZuTIW7iNar+IsCHITOntmmw6ofIW42Doj+NcVoupAlsXasOjDQiWTzjxXtO3gDgXL/l9L5REr/c
YCwsvo8umvadI17DiVD4kKOyEPaZ+r0oywHj48l+trQ+Wtf8xVcZkig68stvAwDCs+eOv8rZejee
LHc7OuW4llVyZEQCMOE8aTPpZr6pCwc0GBBsDA0R3JJa9Ouhyvt1NpFVXMKu0dMtXvX2HcarKYFy
fGB3JWpXKcliqmyMFpGfwk/0a/Wb7+MfIa+SuW2yPfGtaT5Ep52nYuEBcDmx8ZuI0jupeppysYlM
CG2qcKJrCOzrnBKmb/OMSBOLo70ThGEWWsF+NgO1f8wskmqKbwzffUUnwqvhMmsA3rwbHojZAMEe
sEZmB4cTGjDwuz2C7JgI1eNdNhhLssPJwnNREECMwDoqiuhWJLCnn4qGtEyDTJ098aXUojW3PJo7
kkcArbEUvsWICgJHBWIhq6kI8ltV6azyqXkG7l2+cPw0twVp22VHJhLDJ8U8Gg1plirKklulZvpW
mUjfGKGuQjUItVXlZfVF9qqR2ZPzClSEP+bBc1EMh8CJq2ucTMkNylazLkdNrGVfiMbOS1y+P0Zj
RNGuMqU0NvfxwMnPVgFGUgfXUY/njPDYlQzfk1JZJYKWc82PUWMhhogZzcghsy6DHSsDNn9tUL2A
VVx22v9j7byWI0eWNP0qx+p6MQMt1qbPRUomM5OyWII3MJZoaK3x9PshwCJIdp3uuVizsrAIDw8H
KpkJRLj4/9zDkTCyXYgk7y5MXNKTA5Vt0iQTDcQ/xyIdgXycREEPRUSd5ptxGJWTnjjqjZaD+A/M
oPxp5DprpzTjeycF0pZIABmgPmgW0KuHZ2tCEcrH5Cdl/lds6vTLJtJJNoKA/V5iF3wfquYnyw9A
J9YCZ8djv95a3RR8ikP3lILL/OCrzQY3r/XFLgzzAtCrcmtPQ6dXgxWIFjBL8La6c5PmVqhBrGjs
ZCCS92IIUD3Z0fd89R+oQ0see/6n0CEbFBQ1lL4bboHrLEseO5nsbVlV/EuoaPVPVk8K9qTvhyCY
SbVeXVA8CW5xrPPWHOtq7cTA7Ot20KyKpG0ea7350tvA/5ORdegbUMfIJP9W6w4pZ27Ldp4y3Kuo
8Sb6GHndVLLEa+0ruCdwFpSNTpwu4BCaEsexqkb+UfbFfZCM9lPrBbyw1Sj7apG+syoq8oA0iljX
MuBYuzqQk32jFD+Vvge5t9f3VV7ohJG0AYc/SRc1LouTR6HWVlEa9bNeltexLBWbD//673//z39/
7/+v9zMDPW3wsrT69/8w/p7lQxl4fv1u+O+PWcI/seZF5+2Kf+9/ZldPyc/qb5XOwfcyq7I/6/da
0928WObqz3e3eaqf3gy2aR3Uw23zsxzuflZNXIu74P8xaf5vJ//1U1j5OOQ///jwPWvSerLGSyn9
8Dx1+PHHB80Rn9P8MU3mn+em/+UfH9ZP6dOPp/f6P5+q+o8PkqH+l6k6hiXLskWJnKpgqvspphRd
+fCvNCtr/48PtvZfii7btq45jk7P1D78q8qAbfzjg678l2mZmiYbxIZlUzU+/PqPvvmDLX/Af6VN
cpMFaV2x2Prwr3z+u07/Ed2m/oItiW7qQKBwT7LO/PenO9CQ0Vb+T1aYo8eLzb6dE5fa2pYuTRUa
vNbrqTKSyEAwcwdEvxcZTLe+sup0YDbEjFDESnaOGluFHRXAyCom61kqFMomdXe87mVq/343gX+d
Q1ZZ5msgPZWjR+rs3IghhePkhxrTzLtp1QvgZ9HVL4u84NexLXBEHzp8HlfN1ORdEq1CB8AWMexI
7tu9+ss+f56vPz+Dv8P7z08z+CuStO/ohuyobz8/KGkIT+mjfmt6zm0EA/SZ8EGCIx4k3cpIq02s
O95ZNDwjlVUQuTF+QHzdiq0rnzqreWInK4H9RxIEdW/fnbHVVr6e+/dSBTen2somCD9Bf7aSWlnZ
ugRNfWjnFKI4UXHMnZwuKIzFERoj/iTsIYqjGIt50eCrqfF6ahfv9UZoOjdaRTgXNrM+3HpmQUAv
TI+2n4dnoJ2KraHiwkmb4KcAt5LyB59C7x91UpCIn0bDfanl484OoRL++w/W4rv/9oOdvvS6TqGX
oaoamHZvP1jTwNeuW1F9axfSgyhdEUUslLq0R9GLAw+sQXkgqeqlsGXR+51sWevoJNW44Hdb2Q8R
wO/tkiLyXyPqvt2zFCU/xIFOzE2jpKyGla5THuvlkn6vNrLO7rtl30COHu9B4ghtT2pyhKtpPQ7W
RdYo2rUe8j6ulUQmM5H478mjEH9bTTevaV5erJaELtGbhYHiyeCN4N8JXbNZ92B/nP3OMm5HPfuR
ygRNsxQ6r0az89NA7t+2Jrb+0Kocx+oJot9/JItQ/kmCfY7jaBg+ynoJpk+oukdOZfb67/9Yivr+
Z6Copk5qhaFoPNdU2bTf/rXY4CpGNxbdvWU+WBz3wo2rRpzfQ/xS0LIHQEzR9CZHgnn8qmv2cTgd
PrLjgBtfDHoKA3a/XcdHdj+ArbQH+S+crf5Wb7avh4WyNrBNSgXXF8Z5qkAQMs+rbH6rVVQbYJqb
/aeqhu2Zulbt1LhOeSs1cnmqDTwC3UANxCRyfol8kW4ihhWJJrhxASab1ISoZZEwIURv7QhV2ylm
00aZ6SeyjqGC2MN3c1VT5QzWrGpTlt1+EyPyhIfbMEj9AxgxRMXLsATPwoiqPSHLijDwtCLrswOI
rPgoIxnCxVExLGopErBOAG7YZ7gbmhA2t77SABHynNjbJLUFBMUEz0kG2nCQzZDCM9uTJ9YP+brQ
QnjCfM+bZctEpvbJmud2uxOyYALQHOOJ/BFov1M8JK+bRcbJ7slrU2e3iBbdRcaRLjpVXt9XuBVw
Vppl0OwWRZ8CveM/fHe1908aRaUaxTD50uLa0P/yCowKVU/MooBMueq04lshS0d/mAjmMgB9RY+k
4ddDMTHUzVPTAFQ7jybdIBwpJFzWZtARHUEJfyV6Zy7kQNYSrDYTahbI2Be2ZK8FAtrL9CP5/u7Z
L9IvdSUZHxtJde7wB69kYzA+tpNoTMYdMa7sVogcvQNYSSn6kxjyDqZ4TOJPL4YcnMn0b8puW3Fs
+CinxBDBSkzWwlJraMEOZ10vJVuLczE++cQAQIVG9EQjNY5+WcYtqW6DHBEOmrrLjOgJmVBc1gkz
OinTnPpeTCzr3pmRSCzY+qTbzfYXW6qwINYptdXv9QTPmGP5JCimyUrqDet2HkFVsjH9Rt2JYd1F
yZVW5Ndi5PnUl9bTQ1yK/f4YT/mNtTwoF5IiAyg6zTp5cd9CT3owHVs5K632VCWZN1Ui6wO8s208
bKLPapp1Z6EgmtxL1XM6Nb7SZRd6JX0R8qEuWSSLVqc4HS4BO9gs60RPrBO9IjL/6dlsvt/i8UzW
2OjppsHXXCef6+2zmYh4XfqmVt2DfoLnJ5QcMP9z95x28XicmMQp+XbOi1z0RCP3hNVz20j3i2zR
c+AI3MsSKJzLrDC8DC0SgKgXLo/v5OKKY+ngqdNzHjvTPS2GRc9VmxFIdHWeXNYvN5sTViD8PvzN
3fWS83x3wsCyVlxiujszb8rjcv3lJtpgzDfk7jzfnVi63IXlaONx7JWNEPWAZgdNdoBm0nk6hLFi
PVlm3m+zWC4uY9OK7qFj+AY4vP0kx0mzAk7FutFcPTjZetpsQPpqN6ZV9lvL8igvSsDF26SG4YC4
l2UBW8LAuZDG/tCJ96Kjkms9axbTW60BRb3wPOtgyroSfxYyKaBMz83timO1UwTfh0DmhA0/Ftk4
XUmwQHGpbBtyalALyAAp8fzWS1lyVUEIB4A5jRgOPol2hUI214tIyGsg5K9qN7Iuq8q4ECJTNynI
FV0ndtKT4rZrMXpnsqJA7+xVWzG3mF20vA6fcxGd897Sd+BLdfCp6sPZKRoAdvgxnYMcyiylLeJd
kY1ULYiZ3gMLuycqQhIHe9MqSPJ+E6mEg0i5PwiVuAaD37bytN/EDZW6neofLYdowbO2Tr6Yq5Nm
FsRU4URqav3DnlZhR/R2V2uxp9csxLqhOabCCfDtbzHhjJ2nuu19lqQWgG1j11ZB8AAGgkbzavBr
hvi8+sAg0hT/AQwc7aEcntV6Ct0qywcqqYmzm5rUuEoN4I8sVfIFXD0K94JeksrkVMyKkVE4/n2m
ZK81oopo3bReTAq1ThviTUIm1WxDXCEjqzhpdgDcWceer/Ixd/O42dlR/qvrF94+0LQEYjsK+Fe2
DUZPCzrNYWhd/aJ1QGxsQ7WJ15mLe9Voh5Lg+DRupauwcKrb2OnKo2ZkoNYUsN8JhjvK13GBGhRi
Ch68gNoccu2M+FLMgkF8N0iBsgWzA5qe1rfvrYx3GsBT8YGkWus+L7zk4DQVgf9ptrMC905qzmJO
SJwM0IU887vLTod3wQ64nmoozpoNUnw9hCT3l1Jx2VCrdCkB3xcDPjaNcVD/tSumSqUrL0VvgGOa
3KVpPHe7yYojrIiusAqPa7GGh8nZtJ2UXMjFCFmBmuk3xdQMkdxd5Zm2DltHuxFNQhEn/h5rG8dZ
dsqD2CHYApxsFgfZ2cnwdNeaG94qoO9sjCHtHzIQ6Fdcq3nsyuYjoOPOT9tKKOxi92vlurdXmvY6
ML3q1ioVGBFAqjrJZX8tRrhtqtvUUksh8l60NCevThoL34leFupqrZ2KcaivFGASt3JVwEKq2uF5
0BWq/seu/ULF1lnAFpFGdUeKT/J5US0m1TRmv+oXbvsFpONzasXWj5JtUJgCSAsdKtDOSXU2O7s8
q0Zi7su4fhKjRV7BmdxucmnVmWMwq8pjDgQWgIPVWeiRuvhnnzrlvgdosV+xe5c2fQugXQvO69pM
defKhHv2rOUO1LYQCn+ri5ynRlk/ZoBwbY3BhMAlSQJAqcd05Rtp+w3s3y9SmmYfYyJCF3bWWDu9
rp3PcAPuhcJiu41MbizX/8E20VESQam72pH8mu3q0ALLS8ez0uAYPcHb0lCyICnfzG4tKXr8LcE9
u8ED7hxtWLyvo4hUt0Z2g6sUTuBtaXjqZTLm6mU0NaInZKJpeS0k8MD8VaePybAby+7aTlwqbScs
hJjo2VXRwYA5YSEIUVUrt4DrkaQYysa9rMTqtg50dYZHoGLVv3J661Zg8mR5N152Jn7iKgDqsuSw
VgykzWWSByJ4EwTKqddK5WQFLQGHaTpJNPVyHoppJdYac/cyI2Tz9GwDNrPqQqBJA02zGbm3R8Mh
WNDWSn12ZGc8lRzuNhEloV9zhfiUwJt2OUwBzdzch7Hh7gO4kS/cQW3uGjthyz6pvLUmV1J9rjx5
PHlR5IIAb7TUc3CwLNruPGh+vo9bkOkw9I1dybCGV8w9y/Su2LjlIIX0AcTE/hF4kf5TkJfQKiZG
v3dA7TJrRzlXWk3WjyZfwW03xSXAhjxHoJK4mZfdhlST3dYjGaMkhK8tpXwWhRpRCTM6i/me9N0h
bMBSTcDbnqGTcic1X+EnSQmbYNDfwg0EFa+BlcTQcKzvQJBRSgjWJO6+hPK3VEs2oqJfVO7nftzw
cp4q/M+jGkK7OGkuZf+iJxaSZon/BWz487xGKBppegRg5/MA9Hmqg1EdGhnp+7FpX/vkoh26AYhX
aZD1+0Ci7tYzU/NHDMa30PVgi3mlC1trtWui4jr1s0tC8f1ZNDyAezLJB0oABlyGl9OskInZYJoF
yo/ZNjXJn4QrbJ4YknhYkS0aPs+4PbQ3k1UjKC91uVP3BjRFl4VvFZdug9dzLbocHQGpE1OikSMJ
dsZZVc+f9ZfpV+qzpicRB6uaXOfd29d35I3Wd3ISpivLiOtLMaRSP7yhGGItRqIp4yrd24VHEK4c
gjXfPgmY+8C8Viveq7Gt2l9jNRxJsIrqkx2lwceWfIleSaKvWrFPejfb8qQNLrU4rR5CKz9qimQ+
Uu7Wbah2zY6jEmj3al1A3INcgZZqTeVFdyIJLryrC/m7McnlXIIEx5bMs2t3w01GrJQgYG8+dl2A
j3NM0us+tMPrhCfsiu3eXZ5mBxvgxZMB6fJBHtRjqHnuyZ1EVia7p2UoekIW6XvTSapZS6wW+qJZ
tACHuos8ubwQcgdKpqOZUHgk6f06rMrgmyu1F0XZZJ+DxhzIR+ndvSk7A1Eq9zIgU7kjn8LUkib5
DuEwFAPHJjXDnrcOZGUtKSmSBGW459jNo5rteseIn1TyKndhoIcHdnHJp6gAkbzKkifTxrdbF2cr
6r6nxHWOZq1ASNll8Qnk5K9t6Rt3nNgAJKficz3kDayJubQxyFgqVyKCO8dtJ5Qeb4Fo8qUq3CYF
m3ABzbPoiN6sOCM6mQVui1gvvoc+lJRETKMLUjIg+UojReW3DTKYLxXAvxTpkN605CNNKcxbod1k
1i/tsU3UvQTj4CrLASZZadcG1eh+dsVNOOuILctGDBWrzMApH/B+NzI5Su9mxmla6JTuELBDLK+F
hiXgwt7ZSgWkmFhCBeizrVnIYx9WIEpvDm5V78wWtGuCbdbK6IfxpsU/eZmkElTppI9+5am4gzA5
mTVci7y8yM1ORV/Wd3lLtZZNrfhB0aTqTjZIhfKVNRyZMgQx5OxdJEVHvcc0+bsFQA9Jt6Gy5hUh
n/veuUjMvj6llVWfxlGrdoVD3aEYignRFOTonxY90YunFVSNUXWYWuRcvFgRE8uws02tBteEiyhG
dlRIkLlY7C16YlmtNtuuHfJzacg3do5HkEgVf3nL5XuskTO0aTjy3VCWYazkkWdKOY6Uc0bAhjtJ
aX823OgLnDPtjSIlwUePfAdXcazPiR7Jl2ZN0N+atAjZlpvcdpSDmKUmAFLKSL8rR0+9Jd/rRq80
+ZMC/N7RgLzqSKDoucnb+oei4DlustCc5bLd8rISemkqWXyAkzY3bBw7vfjhW329kwf3PlGbYu83
JLFyYkVjHHO32jl+9qwizGiwzIG2PoKhOMBSY2mPeZDqgJor5gkoDPyTulqaJyAbug0l1XjevaTA
p2c338KAl7mY7bW+KTZd/piV3fPa2dw8K1Y0mX0t5UCK6U3fXZKV6x1aEgHFSDSdA/WM6IWJ2c29
38n8aVaojJxd8O/yDNooU4mEEILlHiYrL6CWDjzbqR9RNFQ0pXkRttZ40sOYXA3F/2Sqnr4Xo0Wu
TpPvZKUHaboWtMpumWj1Rj4ty0RPyMyhBGfUCtXt/0KZTPkQijYNvqLpuu8uPtR5daQSaOe74QSe
FYePMtzZa0Md4zNYWvJdpzgPheFHj0NhkulhtNYlWMpUDoL6JVtWTAq8/k0R8Gwvw9wgLZ60dfCd
1F8qetF1UAf7anVt6ACLTct+J4smlKd6WhrFlOVKHN13ptVV2yiL6/l3MpTFwCmN/40MebddUJ+5
qhOpv6ny7iPJ495R/JxEI5aWLYCEi4zURvnUswsRi7KiNiABgYIw41C6JU8WAKQpDQh6cZKjct2+
st0m/wTdTTmJbZIfT4FmGpObXPu8LBJDlTL4t4tYpzqFcglMIEHDrPKKo02tTHBoC/1Hn0OC5lFo
+GsGpMuj0BFNY1T6ynTqfmO/nZjNTLJ5sdTkxdFvaebFupNv6yRs15qR6utcj4yLrKsM0ESVbOfU
qQxTpmF81AJ3OFB6ma/FMAdK6mx59lehq1SqclfG7kqMZgXifm4SdLezsQ6sNVPn4xDD/x+XaoDu
sWuFI2cqzU3hD889/AZXWeRQg7OIXtQ0qQASCsDVzbJU9IQyJAnZZUIq4TJpNKThr8SYrJDZ8DK7
LP2e+AkMMGnSbKGsksD9Gxr9CihH52QRESpHQ7si7dmj2mDqjiPV1V3mNVuhNy+JItsh3ERW1bRW
6InGCyP9ygzYDEVJ1WzfTZA89+oaQtcNWPDuOmLCq+tHb4Jz1giZE9w0erhApy+r+qcrR8EnqfDD
CRtaxHa0z0RfceS7mrUVWrxMfrcIBPXuQGzoJ4Qb0jqovPajMuj62dL7z0FptB97q2o/WhoB0TKc
B2VXfWsSLT6LKTbvGThzAUgmk6aKU+xC2Jpn22a2JUbCILYoTAk/imslUfuNmDC4ZyoMWWNOErPC
bcsaj2bbisxuA2lppUofG0vnQeF31SGvm+iB6hdvq0iknZG6Gz20emnuDAjBtrGvhA8WZ7yLtoNQ
WAxlu2mPCmwxKzGUfCu/atLms1hKrkN7i1dxJ0Y26fsPPeywWBEXgj1o1+dT2qwZAM7eeTd6U62G
WlZuAYtVbkNLIoU8i67kSSTkbpP6l6rlxQQnfqnxMJD3tm5nayGLDEIc6Qjm6JDZm9HyrW0+7ZCg
j66oBVSPeZ44ZyFq6iw/wX38ScyJRiyyg8wijQ99vuM0pX4MIts+D03nnANQnjoHvuWMzNFU4Uxv
egHF2qH2IIbcif96aEfBWoCNUMZ69fdRQFWdPK+vEmHwzFqKqerAlgPVQH34O89sSRDYjMOu/BRQ
KbGlcmfF67+ZShj7iyylsB50peERCBs2DVbzxZXM7sIgVXkXQiPyaKLfvOgv8rf6xWSnhVnqESKG
9/rC/st1hX1H1571J/tWbkUbzcYjnyVlSkE+jDWt6WUgWkbjpoud/hAlY0qtSb4Pezv+mJhBf106
1PYKuatEwy5MomAvVqljTmmnWty0uZnd+3VPSi7GtA53FcSPHigADCVDslZ9lzscE6mtd8oLsdj3
B7ZfXl/yvOCS+dCXGzb48o5CH/uSjReFTlMD6aN5jMA7WESSXPK4E+NuiB79LqwuxOjVhMofYjsq
NWnt0VQzNZlSk55YfgqEsCfLbFaNMb8gVyb5bEAjCph+A1KkGaVwyPqcgEgVj83KvGmV/E6I1Tas
LgfcFWuJNJ3PSQwRe2B7417YwP3brQD8iEj7YLaMok2k/4hKQOv0IePkAqdjCn8Gjb6ypkiJMspk
IegrYxpYU3ZUoCXgreurABiZK3JNS23zuwV5gzeqoOY+rdpaWvFC7DZmR3gmcOIGxlON4xhxCHUV
K4F14yeGxUbd9c5qWR+EKGxs9LxqIPSfKFfzcGiyeNUBVrOmolpawQ1FEcpkQNjPW7PeLrLlGsK8
0AM42Ye8qDgsIrFgug54HsrVfHvzdcAMmu9FKFtWM1BBVl6FOKHi3ClPlA+UJ6oyy1Njxy10z9M4
JuO7XoWEQC58FBedZYmQzcovZho/Ci5kOZ8XvLK36KVGEl/aIOdpEK/aa7Uqu43sGmxYFLDCPVmH
+YmM1hw2NJpUH557bZsw82o8Tc/qYqVQh+M1P/apvHOkVr94JxcaI0eQObPyTWLl67wyRZ8yZt48
jwyLn4rBdtg2TIp+3j2PAsAgIVLq3YdKphauXNtwehtjabGtJwwgIgMB0NjbXAeXYgkNOLniXA5S
/2kRiV6u/nT4Bl0vYrPtOFYJi4aDK0s/iTSmcKyavZ5FkANMSU5JU1Bp6zgbc+xATA/MLFm5nd0e
iXAZwKP9Vbl27A24LyjHDhVAi3Kagj1fygcciIQvplwZ0QSFGl3yznyWiTSbUq8jEnJrHzY9p5xT
bxaZUBETYq3QE6Z+J1vsiWvA6UJS2wQS36SqCQiQvh4mP2UmHJfh5K0UY1u207VJgGQrhuNA8dQG
xI15ySvtWO/qcSXUnRSAR7xp2rjxJ0NvryBszwvfXWE2IYTq5DkV6zCzFktaV35U3eYbtSG6tanT
6lS3Pl57y9WogaORzVG/gnBY2hGVJnA5yWIVrOO52/TFvIL0M8Pa6E3m7UMIAGD1VgJAKjCY5IV6
aQj7TkcB0mJnNlZ2zVVQrUelrC7igsJMQH/8e9FkcnEyiry8EiOhoUr6s0ahm9QH4lh5p5E01f3f
v7816y+RVYPPGIwT4swab3H1fQaa3VGolZPubToAOVFF2ZLS1MPnnXeav0nHDNg/xcy2UmRZxxJk
jaOYbhxbw3+waAK47AI1eNQdvylXYmKYZuexWChMzGNcKAQ18GCt5uuIqcBMW+qfX64RR/qfQPvm
O/CPVErAXu6ALJpf11i0KdlQL0swqECVBEaaPRK0lpDsUaEdnUpNBiJrwj8XvXcyVxrqVV0CqCQm
hB78ZNSjtGwCcHwBmPXSqOT9AGUyjVvyaXf9pLNMi54OfI60nvBIj+xW24Kcma4r2IlMfT8rzr7h
uvtZ6HSkRIhVQt/vYJ7UXRsCkkg/x31urwyOgV9LwGvWSlbKpwS04Y+1Ghz6NG2+Ur9j7ADfavZi
GKbVtlNt56H0JY1au+CEU+eml0cqaE1S17Um2zdjkRzrgXRbqSNqvDKbmFZIs6GD2dWqSJecBa/m
hEI1rTVyFcRdjzw41SmhLBG2xDWIeGNqGS+XEj2hI2bF8JXFivgU2F0pTJpc4D/qLcveXUNMCNn8
XxAWhNCjsHAbW9WfYjTPiu78X3slmBUs6juoUHB3JABtGrO2KGvO803rJuVJHXH/gULTwadiW09E
K57UXE3vhyQFwspMeqBVdCAPqP3aA0X0zWwScCao0L6h6oVGyrJDoOk+MBIMlwmQAr6FvmvNugnI
NbgSvewAyDAAIYMKpey0QExMdp3MmHClbZc06dq6pdLPuuW/c/DyUKLeilEY5vVNAXdRZYABsca7
2B5tKJSFfjgtcnCk7bsJ9lQsEBPwLbOpIgS/XexSk1wTA08phmyT+loJ4aXJ1fhs11U8lc5re0iK
H5VJtMhx4SSvhgXgiWslzdPtoieUO8sG/FKYCqnS5hdOIsNkatETk1kzRNu2G3jMbso/4YEdiOEa
YJ2Sq3ft25V9VzQVuFQlDidK/ZnlOHKTOmF3tk3dviPr0DgAJjvgkkRZNIYMIEJKdfZRDN2xx/nZ
1t/Fgszx7Lspv3plBXp1EBoOMZlzqLXnxQYlSSrbyUDZSxZ2g0Gvbohbg5326yp66tkbjoUQ+2Du
1lNOia/WlzEAFJdVwA93tYxFb2n+QUdMC+3ZzjJ+Z2IZit5/1FO0+IsCNNf2d2pwHD7f9SgF36SS
JKNsSu8UjaTkxqnXPWrbxbiX6s+NP2j7dypeWUd4hVW0q1GqDgAGEK/+ZWUx9U4mRwOgBgNECsuE
uOQyXNbqxZdO5bwsrrKI50uLMb9fG1hG7flmF8VIairAVzPojaUq3kJxme9VkUmkD8/DQm8UvAWk
SiWhG1+XzRhf65pknZqSMuhpJORFERuXf/+qVnRKXN5ubQmcKZbMDlGmkMWy5bdJUOTW6Hg68+GB
Ejz7IOnRdZkY6leLu6HcLs1uXUqr9nJSAZZjaSFsWrI8/Wj6jzbB9BWHTe27r9XrHOSQP/VYB9vr
ewJdBiUQ4OjH5qUbJMnRj1qiOoNHnFh0hVCovRtKbcOzXgjF9LJayKQQO1iGPXpcV43XrospBUo0
QA45PpRiUwqUZPjNzrOVcVc0/TeywNhei5lFfdZZhIM+3mZxK++FCsm8HoUCJbFEOKB8o07AYpm8
z5MfWriwJ7laqgkpG4hEI9zYL/qLSPRe5MKOMPEiX+ykwkc+1PV9OF1TaAhdsWqSE/tOLoOw7deq
KZHODFT1UTQSYCpz750sDGoHLBHwtLPVkPgo6RpxxBGEvFkYSdBGwd0wPq///XjWFbaFFaFvO61z
0NnpvDb/cktCZb7kJHOSPN+6vZOuFGC0jp0v+XPTpEOW4eNhTJHCr+4ynzrpU912YFi/LKkDMgbf
mRGz72SNMBqAHfAPvxxH1FG8ORVaChtSKshIJFRlCsje/nSSUtEbf9Q88ErNZnA/DiMlnqkZgxFV
wZp8rssiO7dt+9DABU5KcxpHeyGL6q7bZ6XzHUi24lnZjUJwYVytfwBJIQetFwOAadlEfqhLAR/F
wAlK4uE65gwMPKXqXiVR5V7lUy9XgvjCJ1izqrIcRSEU05YOQ9roDGcxem9G6M1LHKOPqd5HXdH7
6LLInGvBe+RWsnZW5BSwLUn7HkXKBHLzIhIqNmHJfUCqzKoYM32mS1rWCplXRZQ05zwil4nZqBgn
6Y/M9ofTLJqpl3rTfLbKHhTAOIrnjy6n770tE51wdCg3OknPNzW88F96170p+s79qXTFjmy84SkF
JH+twv1yW1bAuo+lOhzMOHheFAH98UV17ZtaU75DPRUdtCnUSPqCq8jZyWsIQQpJJ8KLomv7Y7pJ
wI5Yi6HQgVzBPEG0Q/iytW32eKkPebENkviKWvvqCLMalHGiS8U1bL1TI8GFPfcWGYlDsK7I6UFM
jrX1rDbbEuO/dN+pCttWU1wBfiMD64eJV3ciLlUMQF/3XltAfx7nJDKaOS4rIhAkwvOGdtv8ii3o
qG1qHyojHTKzXWHrsbIS6mKe/xvcgDVs3K1n3daeVB5wQIEKkOIwBmnPMEGFbDUowrOe3CRbkg8u
eT/z0Ati/6oygdBKBusoRvNiqV4PYZGQETw58LtGtymzglagBB4s2wdDkV74gVcU3jZpvUPKkW7i
aJwcAmVkbeax13PiB6sHnKYwoXx5GXdKVPK1gdfYa/tHQMLLu0Bq1JNMKGtNwcPw2NXVI8m25V2b
x+opUvgjy2AXPaZu80qf08krfXksfvae5JewmuFFNLWCrYlhkcyjB+fBap6b1M3AoRLjTuqsbZCp
4zx8p7gMVQvu9KokRCeWLRNRrlDzLcZ9HbP7xem/nYWvLiPmZZjhVg1YSLvlVhZDiww/J+l/+gO4
08kuBTT6xpPUkl1+lB2cnMI4KsOrWSZmwRq6cp1APzbmCJRhFcf1royIhQk9SXZqZzVah9zW5etZ
pXZg0QIWb9gKy66L+VouvDPVMHtPCa0LI5WUbdzkxjpv8uHRqbQvFLyCOZ9oLTHVyFh7ujbLJdke
77wU+aJvoQ+u+Tjrgz41rkmVLHK9ugI73f2URRcOiR6fx6jjGxaAlicAHCg2yXd8q8K9AHAg+ZT3
khzUL4uElumZz4tSkPYvckmtLwiyr8ZKB06XKqbrXAvsr6Osg/NiORN4AOitslwCUpt45EZokbpr
4AC/Kxw5X9eua38F8/pgSDV4dZlp3HugXnc8PUi0QhQnuEAIvXtbaxpSIZZeF2FwjH1T2ph1bu9T
cPfPieoW57bW2p01AOgD6kzQgsGK0AiB/dK6QgFtx/8GwZB9SIYcdBtx+Aunw99yUJxPixz+hN5y
KBS6Re++1hWz06FSfzmAzss1kvqFrjiPLsZfDqs8A7m+9KLXyhLjF3vikCqOoe/sCY2ysBvgU4AV
jeD3OInGU8yY3gHCk2eJbmY8g8coJBmkcifKFj6rzbIizW3ml/F/siAsmi6OFD55tlocdZPvrtY9
DJLXH5cywkWkmDyLpqFlaN1xLkWcht20YBmK9ZLA0f5PaxWFkjEtriPicFlmXwRW3J47mZRbXQLK
I5DDO4UAz973HWUthmKCVGTALYHdg1IKFdGEgE8kPVHhWfTL0LLoPxrqc/Kr6lD7SYRRvsz8yLrC
qY2jzAntx8Drt7LSmD+gov4zbTrvQSPJaxdYoTKr+n70SlWiXlaoVgYx0kU1HhrrqiKra9MUwzur
QtUlG3QnbiCAJuuCd0C3Xg4KY+IHq6SSgZ6aDhoR1TnWWpwMXp0eXh02ft8V9jI4vF6Zmo8l4pgi
7CVLt6qCaqUBrUYSDJ+rm42kaPYGzB807Ms/NWTmnyNoG+4T2wx3o0ZoWUwmqaldGT6kNC/6Y1h+
cvIAmrSDfdAtL/8cleGDrMn1DVSS9sP/4+zLluTEuW6fiAiQEIjbnOesyeMNYbdt5nnm6f+lTbnI
Tld3f+fcKKQ9iazKBCTtvVZgfsJpcP7JQk7oxZXY5icjWcXJrrbNaO2nTf6p7DjIm5tW7vtuzD6B
dORDrGOHxheZ/DDGn8ln7PrXEI1mNHtwMJfb2gM3De/MX7VT77DV2H9D8re3dILYfKqydtgwIGXg
QLmU2JPvm42eZtqTVlXuYmxs8a2Eu/Pb3fXD4d6dy9HYpA1gqzXsWESeomQxCgdowZXMdqVbNPil
punDJHyzQVFs8mDFSHMku6psmgWAp4CPzRStSYpv76W3DeTNYJTofLx0OeDSfZ1NOjWaLJN60tGI
MxyHe8y/xhZb3idBAs0xwWEYW1LSI+UyziasjdOTxLtAgS38KZ2SzMiClCCPWQY2N5E7jo3wcmnX
ePgg+QCF40giN421wb7IvkWaEN4zLeG5P+PyL913wh9gb9SRZ9uWzy03GSi5kG3emFp2jp0hXSNf
5MYnr7/HRRX9AGuYjmd6hjPaogGMA277/vhQelGydkw/3cTq29dZLfhNC+OTjIQJkl2IsAeKnKga
WF3qGxikboyklezVvnbjyT5ADvyqc0e25joyhDVwenXqewVMfe/QFGCupCofBwx1KLKwgx1pheK6
cSJTO5O26X4IVEx/eAtBUoGl+gFvGu6SfAzQXa/9vsJRIpB/215q+64RHAumlp9THAUBqh8J0U3v
oBqIhKQ2+tA8V6hxQAGLvSM5iUhJTWK48lAgXe5OPtsCkRPsnSwdl/OM0zw0VtFRMGLvWnPQd14+
FC96JZcRNm18sI3KpQc20fuepuuvMhy6v/Z0jmqTpmu+IrmhOhqqwdlGdbTTGgsCGk9dknbELE1d
Le+WItONPY2omUO870JGuiKjBkpgvimKpAAEW1dd8WGra2E1zhak5uWCGFVarAsmupVZQXbkQSak
aBMQ9NFwDoUEaWdLitn4bo7ZeA5Fk8/zciMNFyw0qyNw6Jn69caNHX7obgdtuyZiozoISEO8RgnY
sj/AZ1S//0wN4DNrlE8SAlsVlQCA+hvqjh8cLcou8Siyi2slBsiNhgdCH5nl1Otb5wdws9t9hDW6
h5L8N+iTNg/Bveia+jrLAf0+Q5zc29D4Tj005ZOZGYYJ1vfeCvd+UY+H8K0ZwPJ3EF11yJ2q3yLL
tU6ADwETspvGLGCvLmQ9q+/CkN37IXrAByYgCsBk5ESmNIzAOLlG3WCzdYAPuCxxCAWakwh4/Ylw
HyWLLlmuh2ca+T2QmasGVGnKAHgX2iOS4H94KFiKv4UsuODGUWEXFt84U/H7hKqXKXKSLuj5jhQk
I+2syLQY6c0kBJH3q3XfdcgUnYU5IF53NKSG4vAoeNANhpteWQCtwcLBb+0MNiBf0HDPTPauNSJN
K7PPJEfuA6phaJzrVrTQ86jYkvGNunLayY9kef1LyLT7ChjpjQhz53OCXOZ1q4OuCVmD7EEvI8Dm
q9R1abFNktvyxkIE1X9YUAweZ6B36vGWWQIqAokw/iEEht/BBBjvoQUC6dQbG/C5ozzg95jUZHgn
c9NuAFi08qaGvfW8TGloPHVJj8oicylrP1neTOuDLwlYPX9exo2MbCjEzZQ3l3kz3Xw11KMrdou2
2MRxDohL9UHvZpztbiLq5VqrkfkaNQ34QbEdWKB2PgB+uKNZgKZ37A3J3MHKkaTcFGfsBdjAbwVl
aGcPxlkoBIFcZAa04bJoY+dI8kYpO2wIDIugc1GFJARIIkIc35Px1PUSKQDAY4Cm7e+xaEgN6Orw
4o4TivUsowg0MU+1JeAskr0YmwIY3nEDOETVNOPQrvsk8pHSyIEvxJLWBNwnurMNKM+FsSMhV5qb
cSZljnAoJcf/UcWb4rcB1obgpyvjR7u0ykOVmiWwTNC4yXASRmSfSJSKqnysUXbX1A0Q4NSI5Mqq
+lNEjqMRoghVmSqr2fEt/CRCJdK+zZCmgLJM/RK5rF3i9ahd56DRuOg2ajcXKMwElWm4NnURX0Yz
1oGqqbQy6pEAPUThsichuVAYWSaAIhYmEP7hOkUZjaTbG071Qr5TGDLWsfBGAVyUbW6mQz2YdUaO
6SQiFwrfNG2+bkSqL8GgA/SgjIsdx9bjodbUuxZgVgFxyOw2P+iqmca8NX93SUVj8qIhNciVSJCv
0Q0o+8L/zqb/f4ncq3QR8dFc2QMIDul/O5QehJPq1uy2TzGo6ch68tHxG5i+L7OeZDdT0rh3jAEw
Uxlo+1RxyZQN7/vpyeb5iUYelRuZVvPIEonXFkqkT4ECsE6Y0FcO1agYA09ODlymkhVUYcQnEDYD
XQPlzUiptbWHpEy8RyAfuRsr6mrk1UJGjdkiMdYowl80ypSZhpvnOcZ2IznNpsz8mtqFeZ0ta/DF
cJGw42xZaB4D+GWa78iMFDp+DyAoxLVQfFKMPtDj/+layqDVkKpXjtN1VCz2vOmacQ2m4fUnN5F8
p4d1mgKGw8PvFvXI5tL0THGwVDNaLlTUdSyRm8taIbLcOJBqGqcoQUV6ZvKJZAMFnTT3oSYdSefm
Ziqaf7oUuioyupmULqIsy2jZ29GnyvWBL9oHxRfwBZUARWTJ1dMzPPFr5wPJ46Id1w1Q+3fVqOdf
0vRXX+TjJw+U5wfHS9MVOKKKL63yFlb56m2AQYrMu8oY8U73ZAxuuqwtLUBmCjDUjyV1dZepHRKM
8wibI0lbQz8o4axxYpNtkwE80bNLHQAiYznb3HtPgcBw9BMP6BhYVbTzgmkmxTy2hqDEvUDNOE/7
NuPNlRaDX63dBpy8Q85x7qDqKADtpWomCyzmcUi3JVmq6jZmExrOzWwCmFn4zuM7mwK4eAsgYWEr
WwWkxtEblH9MLc0wq+Y4Avgm69Dzq21ZIm8eWT04RPJThrpRp/I1ZPqO7qrnPFxNem4Y4RXsOt1O
wmsBThzQcQCjLwHCeQJCuRLa3IuuVWjVJoryh93IgPg3OcfIcXZQ2LdP4zrPcDxg46TORCXVEchE
AAjVUAYxCVGxB4NWFrG/ycl4cplaXTSJv5kswUoSHPWo+8ETJtdRj51OaqYIk82fXlOESU4RWgto
s9I43E5/6zxdxHRBdMURlherUYtGlADVuMNtnFH0D6Nmp2cgBG9l0KsvQBV9aUOATpOSGjfsTYD6
luFKCg21emWSpaqqYQviF5RlKg8bLPH4m8ao/lzrUYVznRqMtl6EsuGxM18JaaTip1GVnKeilMjE
pS6ppbLWgHGKAuegA9nRmw/1jLpFDu/kriz9CpbvB1LRyWcKrjvxdBWAHOFrJ/Ra7TnI6tfMRGQF
mhdbNZRmCHy7DQiMTCTmIaGRRNQAHjDZNF3oL2dbUpAdqF83WPmbR1Sw/HTk6KJ2F+/fwI+yz9Sz
rMLA3bPPNrOC0bs7K/LuwEJ/j71KvKdX6i1+6pLPUOGHS8JCaXqZ7Aot6LTnCqSl59IId4TOMuqW
8Zh6Po4UdP6h7UPjkRXBjjBdXNTRPZoYEXSLF2KkdLPfm+Wbn0zEEZWv60TLAxzGIMH6QI2QzWuv
T4DCNctArwUoLhKSTWNHxrrCIdWS2bzpFzrQE0BYgYpIrB+wJsOIROVYv/ZmGe55n6Qhw53W+tWZ
LO7MGvBErJAU3KPeCP43U4Dn+HOZoT4OlAq1+WSCc3kB2BbnJTC0AZtNyXgwSyBp9IC5w3OKa1+5
nk9bu7NtXALRTEfd9WSbGh2A5exjErTVQ1GH2qHNG33tumn+RYJQ0wdh4F8AkHQW/2qRSZCuA0Xg
n2PMFkFt4SWckOA6VFhgSaIx/OUCnOAopkcaelijLlqzBe9InPN7ba1jy2w2LtVwNibtPKTIAKnn
HywdFTWzb/RjdBK2mX8G9G1HFV6FR38y/TzufkAiAJhcUGTp9u4XVAV+feAgCw9lH16QcWmpegUv
Cb/zKKl3OpUyqGFi1/XOtxwUWYjB+24o7Su+qypnUCaFKl+4k5GboDqJDhwZCyvV6g2BKgzYndxw
dzRAAoK6qkMDHp6NngONZsJhiIHEKCvnGfuRcpX1kbWjEzBkD704zJYPVRh6L6FA0a+qIStD3z/y
EWlCNPwnp17zxBobYQFuBW36bGMDnbZsChamz5U3qKMT1HiDHBAUJkIDa6hl4ZEG5hQQW5nuGSBs
9rjIjL7eGSA/IRk1s0msjPuh3UStiI6Tw2wncgdZoEUyAl8R8e58geDs7vXePk1uIAWK91XiXDmK
v05BbnknsI6AlVsNJ1mMg0wQMVYLPEpvFaSdjd/zRS7JY6al5vYfXclrnozCIVFcbnvePLwbUl0E
mb3nGgmQt4a486xn7XyJWm1VK1DlAeCwqMwVt0Jrq6vMNFP05qpppJgS1UhLQ0OBXs1DSmObjf+f
fOMUdACJFv9MuR1VP1OLsQM4ySSwA+MSmWOj2N3IANXNkN6IR8GIM4iMH1rFBVoj2wZuPmhilgNq
G4BYntXjlwH7BGMQnl3PZv2q5niNSpCpvkn1Vj+HFpLXFt0Q62caywhoQSZ2XUhkd/Y4yWmYODH2
GMRk3oCp99WTlGNsd3ueWef3PClQGQz1RuElLQIAPi59XlsrqpW/KaOn8vi5mUvw82oAyCjInUEh
n5aL90ymMH7fs31aYNeB9eNZB3XpaCPVeBVVpQ/S1/4JSbn+IR07MM2RbIyAReJYXr4uNcO/koya
rBXWVsZahkX4m7XG8SfxW+wgxq7l7SKzffKa0j/MbhRFVrZYZizJ11XaGqsWGylIdraTFxDAPOMs
LLjQCDXjLSCkkMpMw8zKzD1+dN6yAkvQi9mDwQvE9KBAaGxkTVY4AP+7az60JdidYNs23q0r6h0b
ciXl28xDqfkX2aXpC7aZmtWdu46H3TQzV+5lj2r+t5mdprA3kZZ8bWU0IJUGjRmAe3YeZszu72Vk
YvTsLzGa+Wa2vXP13Fyldb1FnsOXYLn6j1w1fp+qJnUglzvSchwd+Kp/Qt2NQc5EgMXPh7HwHXAI
2Hzvey4qqX4j8Ri4w06YPCTz0nGyCAhqZ7ajJwVp8SYBOlYFwUMyMgkUYk9rF3yvUnXGNuvwDtz4
+KSkvjEnSwf7KmuVarCcQ8xxSFZIL17zMM6Wd4op1hzh/gOoKyEXMsE66TXCezORyTwJudV0Aurh
0Qkc2McWYMTYL+Nn0KWzR1s1HK//ewPwSYu8qV4CMFihzDBClofAGTyechlKU680ygynOQFb5xmg
aziqb3xQUlQiToA1+dshxnQLEXJ3Rx6k+IcgZFCUmtzhxt5tkVDWbvtKaxZCLdyYWuBRU3ixBGit
2Np/l5MZVwVNYGk+z/ZgvoiuKWqWF2NolrtZQQ6oi09XQEK3V3M4Uszz8xyQEiGg6DekIDvbQIGP
uoh2jFoTSF1qkQpC1WWsJie7eaJ5cgAcBBpeQYBpRXPONtSzTCQc4rCiQfELPjPSD8PDiOXylklR
KfDjhh26DOxyAPdUjxU1xhkvO9CwN8QAag31ROnlCJ470KnVOrNQt0otGc3mhjWMS38AkNswFAD5
STWxLXXjgUYJls3YZlWKIG1EuaAuNSi74zvA5u1vFCGW48fZJAQV7pFkETl3gcv2A8BfOhVwtotd
D2hDNL53AYKYeQAzGh5RcJnCTIZqqrizkRw0j6lXdsw+2jdzAPF2CFYj8/pVUA3YqqQsmnbwmkXP
Uw+vvb/zbrArkjnYtxq6/RCOe1+r2/AZSCIN+MZ8b9NGMUBbyJzyaJDBgX1Z1Ejz3uL5pQf8opSa
dxy5giOPARNhmDUYW3Fwkp40jlvNirqT1NDaS9VY+c4qx/Q0JOAxW910swKUWdj9/1uQUkUiIwpE
vVmG2rELR8n/7kY0hzW552G5/XZt5JxYxYMcLW/v+EBEQj4DUl/TQPfOqTjeiILO5Wc3L/g58P1k
E3u5sUh7jw0r8qCmYxaokIo43pKhEZnW2quBE2WXDQcsTMRPId5Yph6g655crUl2syhykZ+5ytO0
PhXyiwQ/lK5FErv7gFoGO2VwSIw4WdAQLJvyUTdRUjaMTroiGTVOZ/VLt2zz7SyTafW1iECYZ7Ya
oECHNljocqgeyMKKgRiW22I/2ze1yPbG2HfTXKQQXc2wFZGbq/masDMegV3B93Zk4llAE3c98wQa
mPqYjFqzCy25o1GmRKLveb7gXdQctXSoj6ShhpOGuoMVgruGumQkM3AWgSOmXZPjrJiH9yFoTM3N
tPhW1Dt1aHgzF9Bp/f94EqME8u/1FtJgwnJ0W3JHOorl4y5pvBc4aMpZwZ4b4BitsZR9aNvB/YEF
1i4oPKCstyM2lVFsHCC1f++xUA8XfXOxbZ6BaqdIV7XbuqCI1/eJLNmPPGWPwN/svvOy/W6YLL8A
ReZn1tXpRQf4EpbjboSElNYDnC6qsWXUpk84LE2fSjcfF05RFHtdT7InUjT91kcB9uM0QDLKgUls
ac9OlsQbUpDH2SZCuvRCNDnfRQ1zH0uz+BYLmR8ZELDCZeTtPLxzPE46ZlWnUBueDNwDgGIZAKwQ
LkarIwk+S5plbo12uPRtoS1bMLJvagEOJmw0ao9Fkn2z7Lg4dmWZbvQuL1eB8v0zPo4enqa5JbNf
41rsuWCj/UAuc3ianeZQV512gACPgA9chJvUDQXeXVyhTiTA5ouNA1AYDprtf8gas1pVAahFfSMD
SLA3pJuS40iQhlHcN7tOuv5qAEDzh77ggI50LYaFNoy9Bu+g+qh91nQ16uP2ERjnG9JRIy+1zuUL
9d0CgOhZcmj6/BgMXb8F+Jx5qFUjigxYg2OMt2VR4p/ZJLj3kyYrR5eDI8yCPuraUt+RDqmw4sDy
pJJrMpu60dh+Qw62s57iTZa/Z5v9bqaUOgtS7B+p6UmMLPP4v34ZE/b53+spwFvhmDYoK0yBioq7
n4ZvuXqFxKf6o9HibLhrI/BDWSBlboS39WO8SLgMIGffB6O3tmBkepAVE0scXpTrQPGtAQs3utht
P7Gv9WCnBXA8Xvtc7OzuyAIkatEFOcWThWF6wTMwp4HSUIG03AW/6fG1vn9YgvlCXtzC/lUpUjlA
1PNdUmGRTENsf1YrzWyKPWC/kHgXdUggj4yrEUnxsZBLklqslpeBGVOESDf4zraxriYlRZBjUuzj
HGg6FdJRp9fo1sW+dBEm9nLao6ExiO3t6f23YYrup/H4ukT69aJSuQdhEB8TrnWfeFAAAtpvQDYR
hvYjqkxeLRIDFVicBY+80g+NgsQyB7zfs7z4xfIQ3BL4iqxyDzhBmqugBsXgs6VwVK2ywtTqVZOn
Jd/nYX3vwRK8zE6oCGPtFFstNbRr62j5SY+SfVlq7pUakteAsQNopabjOAKKIS+0SeuqL2qYeadZ
LpFUcsDD7rOurEBXzJYyTBJUdRXxthWhtUyZXTzxKCqe9EjUOInQxR4JHMVTEQwLUI0alyHWkgeU
INjItAubrZsaSDpMivQBGXraUbP8E1nM8jrq7YXHi2ZLZnHTc0CHClC6IGdsFVYMEDtZHp/S2k8B
+OxYn0ugb7SODH8MAGZcDCBsfQEm8bgFzSoAhYLQecTdAHuOyiRywqXnWtU3isaSyjlbbIhPwFZI
16mKliNaBLiqH7xygMGQ+cFLLDSghCbFD4NXX1stja/9OBofA3xFkiDRnrOKey+jYS6zJgFZoHNi
VY+ll42c+2DAN1A1nWrSTqEqBqiZoFGfyos2yleLiEUg1faaeDdpkb/OF56Hbbs8wKkuBSBNoPkv
yLCQBwKvYDh+0nvgxs5QFnnQgjsjKjmgSy1PWwCpEVV4Ih6WRhCpsSYyvM25p2n4FsapTPs8ydy4
BBmrJfh2DlumLjZyLW3LgKf66LnIpUcShP4tiNKNrYG0afTDx7Qths9VFxaroq29aw1igD2Q8R2F
sXDvlGS9+9Py48faHFCvUFqGtQ2H9FeV83JP+K5eC5wnkCHMUK69jSzrvsJNJWiwO7y08Z1bRHjl
wxcy3jhpbF7xDzKvVZrGRxcsycDOMa9FZfFJDibWdFMzr17OCtICXAmIn7Gr3QQhRQ3uvgHAOqc5
OPJexAnHiRsymAN1BSDqtLZni9mWTIzMNIBb2dvrO4Vr1E8SkFj46f2+TNzP+ouQ3+5i6z5uX2GA
AjMvrwEySmq/bPoV0H1Uwc1vf/r4YyF/lryM93dyPdzhNBHr0zfzXAvig1ElH2cRRShiq1t7tnRu
/lCkaC1gR7RmYW1nj+lDynYVxF1xnj8jcJvZMQtRSaX+J7Mc1NI60pO9+CY4xUDxerwssgqclm//
SlKMiX6UeWIcZ3niqLObrFyRAV0MwEbDTRHLaImaQ3aWrvNNb/CqkpQ+aEdI5ncGuuVnJHJ2Z5J0
fsXOk4UA99oO9XufSYa1FjszbIgOqzHXsxUTbbCa/MmR9P840RzC/UCTkWC6BnVx1KMJS25/ngP2
edPhdcjHbc/Jo3MRYLt0kRoffQdYFyTiyIgMtkMLsMbcqs8RDrfqVRh40TlpfSwKmACbhQFK28WN
ivTU2PidL8pI6GuBE51Xz1nd2t4R6eP9fpoZK0FgQZGaGwnHU6yaRrHrLHG68tNyzHhLN316EIy9
XBs4dLk26jmQtll2NB+KciwOeZF/CSOtfgid7LXRxfiQyrzGaeVved/yCAVTNnZHyEwpYkfj1wRI
pUrSecjRH1Tj5qAxcAKkt8wKmikT5Zd5EnJQMzXeiJneJvccB+WsaiaKRgq/tAG5CebBhQ/oDcvJ
xqc4cIYnZCb1a+56Gf6uWBeSzPP7vYPVxIVGKTYpDoA+ASGycqCm90SC16Om2JGXZG73mNtgEv9t
gCwPD/y/0lvNMpyjfTKaIDuRSCtRJZdk0QuN6ILyAOB9WBUg8fItUCjTxZCq9B4laoVgO2QrIn1G
DcmrK5BN7KR+ciBZ5NretWfddo4xf8b5c9vtsA/i9vYzJlgT33xGV+jJkjtGsSMvLSn6R9y054lz
g3lbLfL9m88IIuObz8h8k52Kdg/c98JujmX2l7CfLYZEBFeBOiPRCds6Zda609iSsQsjDMuoH4NV
kr0Y3PKPKMrBHs1kTY4N4u0Yr0DNLozxpcIx2ICF94OvWI1q/M6Qg49sUho61qhfYy3YJYoByVUs
Snga9guDi/xAQwfrl31cW+YCR9FODuZRe23kUf6geQinA0keBXQMMJzKl8LJPNqRkmagcE37ekFV
h41+qi33LGTf2n7sbanAfCo/D96E3YBKy7Xhta9GE4Rr1IhikU0lCEY7oEr+0knT36Y2GFvstHP2
tV7vKr/FNokSURMZgX8zJDOJUoY7efzmQF7gA0M0p7gxA+x82C3IjaaImjOOFrWhAwYnmGDBfx0e
CD0rC3VQGVt5u6QhmOeMJ3whPQWlRRKgofGFW+jhAbiJANByQM91Zx+kT2RKTWDmqK1W8d+zd4vO
AJfnk6nAuKb4Pmha6Hqk5YcnGYZPTWi6WMjFhlhaZo7SCZRo2sgau+kj68E9UNMp40g0w6IImnF1
a/RnP/V9bXK71c3Bpol83cakIbWAqfqOxyCKcWzwRoFxix1FhGwfVvlsavS3HslIS3Z3Q+5kxSLk
BjLwlcd7dqT49zmAv/Q0FFG9pWkrMZjFgtz+h8sgu7xC2Wycs/38Md6b8T0ZTVHrSEaqw8P/8CFm
kzKP8WuYPnLIx13sYHfsv/+WnpdtmF4X+1EBWhmqqRRIlacWushBONQuH3YkIuWdGSkqgqyafQNX
FluU175M2rdwcxTq0RSzyRzeDZ16kZasWk9aCv/vzhTL1JEDpifX+Ururnaegnom6itWw1jJTWD4
W1FLIBgoLFOUFRdHZuQ/boBLWYuCTmCAbWYZuNm3Efbh33PKikRbaiK0FzFIv86pakyhdeesBlqm
YYIeQo1QLtmfWTea3YqDVrpj4wegGIQPoZ6FDwDAypOuwAZqVDxGoBJ9CJD4qQYkzocufiyO5ZsJ
Setu6WTceSA78LAWG9Hi2WTyxsIJmDkuEnVjoyZSPY8VIKR9T10wC/e3Ut097ZCHGwBEA5/XCuRG
Vkn/afSrvWFnxvc6HABwjSXcdRxC7Vj5mVjVVZp/r+MFGXQ60CxTR9ZgJeLlFbk+SEPShP4dCfLb
zCiSzzmel8AaE/W+BwP5M8qdfpFnECXfY+aKZ2ymeXuaO9XMjua2OP9j7rQPxApFcvPcQFd7nRto
2OW1wjHe0qir4GrbSD32SgA6Y7f8G2iJcV5T1u01LoroYBop6tWrNHuxOhYtvAj1o0bHJltUYnMA
agavtpotwKOuu0+UheC2AJYbg8je0TDG1tcq8yrUlo81+0DaeThUPs473oxnX2SItZe611yg7GfZ
qnJS72uvA0xCcgbISyu+VEYskZwGOQdg5KJK9fIipWwfWy35q1By3M5B6AXk5iPW/ckHwGpgUwLy
wqnlug19sYuxs/oFx0YkNkG2tMVRAChWLRTWAZWlWIajKS4OavFXZoYlFvjNxaVKu5QvkA5WnjMk
NExD0sTK2uSo4ADLrIbjd2VImgZld8fUMQ4UkOwmrWsCis01uLEF7H8uAYJuyx32lr5NscoUEMOD
Vb4UNQPxoodlX58b3jFfSgNbLk0d1E9GHYhdW+XOgobUADvDBf9xxHaOXpirJLTZqnZ8tq9af1jS
PyYDsu6+UUPKFpmH9H+iYe0lt8a9C+js2Ze0szGFIi2ontn+f/CtvHjVtb75yHCCtOuEDLfYUqo+
t727SsC38Q21x9FK+L1+Gv0M20fAdcWRJRSayD/ZveU89yI29zmAV9YszuyvwYCcOOizDkzSbtx5
YLJLk6ew5+ss8C5A2xm+6sLGy/hQcSCpsejRTivgwSuwgyyNUtCvBa8KFuP4hRS156WTh/SwC8VR
kwDiEZ5zH+jHOge9C6hxqUcNq8t+ldcZOGjfFGA8/MNuMo76X0FhOFMkMnsv5mTrHAOn909k5VYZ
Tl1JPjfA99C2AFh4MQOnRhogKN9M5KTYqMfqgGfpGru0RpbPQo8a5xpkQ7IWXZmvykA4V2oi/NCv
o8YfuzG3D7O8cgvj2OrtiUTkTr04BdkzNkUZCFbDa112uLHZRaEvNB9nJsxKnWgpmnMBhCrsgobp
E2o2QWvFUF4/DZXM8hoOPsvRWc+yDm+Bdlc0J6HOSUSeBFdkoW9mA08LUDodts2yA5fsHie+3tIU
RX/E1bvIwgzZl9ryQQjkgeQLJOvNg1XVOE/rDeNLkBvJCht84TE0jPxj6morkuujGW4HP0+3ufIv
sQDXvLT7mASpdohbDggwJbct30exGQg7gM1sAoNKzxZZiOIxXgJLPB6B5JglQ3Y1mtQB/L+N/ItC
8q9CCID6lclf/38WhorB/xaj7h/rAudzfmGIYyRKJCfFSKnF2YdiqTK98Yu0hdjoaqTL+Nd/4C79
QaGqY03PbR2IS5xbQC67OybIE5MDrUZEz03FNwmSh5asT/uPluaZGz/O/I3AkfPHrALnpAug2B1p
WxPQ2WVs4OVUaV23+JwBq+dKymxkK3fwuuds7NwXK/EWk7irsGwP8wdyGfE4PaVaD9qzXHZPEuse
pBWCwTEqTOw098YBD1P/mZrCLNqlm4sI9DSQOWbALg722WhETjaynJYa7jS7wXP6VWvk4Dz7+wqp
MXD2hhSIYTMraMGDjfKsWs3qkl4YaLnUjV6yHj0sa4hs/o6A/pWgfhAPJjfy7WxCvZmontxI1jVW
sNMGdpht78zAGwv+ClLLgT/gQfIaeLZ7ndZriqNpFxtpN/YOqHhIy5wnomuOdCvY5CwYrygYGq++
gWehafnZxtKDJlz7WvYTUMYhbr0wme3GHogFZjmcWOzay7rT3TWYykosBTUjOQ04bBibTmwKAHqc
qDF9+YSFj0LD9cQyUHWOWDvLg+YIfcuj9DhkjWaCJAOVidhxSlzAgcOmoxpMkqYGDoIW9waDB17O
HUnJocfuetUm1nPJq+CMk9xvKXJ8X8zCjF8ccAv0upc/kShr8BPjpkwOLSr2XrxCgkIDUHe8k/6D
oZrc9mtsHZf1sut7/4Ear0uDBy2Qj9kYuKivN1IJKrLWPyDr48udGfLmNAA4N9f/+DnyO2xsaeCy
kAJsmzrOs4F3c4eNPQ4ZSuJRBfwMBMDmhCMw5Nfzau/gnBrH/Vl3spBF2yxobIcpupkJvhDfBArE
bEQ9FKR1p8lGKs/JnVs7YDRVexrN8tl3moCi1i5yUe5npbCzOfXerjPvUNXlCZSZ+1L+sjPXeYl1
Y9gkohgPuubIC8exxQqo/u7XKgZcdcWsHyFMTb1HOn0hhw2OtF9NdS0DlzuP3K9GUq47N7F+ICcq
EImuljv2agbIiVo3fHDWE+CNgnGlXipCc7KkIWHixC3WJa+WLQHnzFau5lxe9z5aMPettTTMQTCH
k09qBPPPGU4ZLzSyxNiinMfKJgtfnZkWmna6s8g0N1uGQw722ne0NAP2raIMOCh/RCffzFQAFJaM
gPf0wQT/RbT0wHZwcLiHJ6Hme0+2XntPUeLZ67Dk48J3AHjRgsQ2HgHx5wYpUtDUkNhss94by2l8
08W7QBCsSoDQgr4oO5B5D9ge45G6UxP01dKJUIxDw2bx7998zuw/yOqFg61T5tgMWR0GyCr+DgDY
xTKrADqZP5tGJg+uyEyUgw/GKvLrFJmCEbtS0xjZeEoda+ODXPI6mRm55m6zZKwXPGyzaN3bYbdq
BfLryMV1m1dnJN2nKDmumt0ckLRqImRq/TGRF2Gh+OZOTjQZMPjrBQ1L63vYlO2J8hwpH7LJ/ewY
gd+bRNTcJH4aqZmSds6dnDgbafymvfHgYwiAds5ALKwqIzn49JA/oLrI57QOmWqoJy1VKEmaRAdq
ne7/H2PfsRw3sm37L3f8MgI+gcGdlHdkkSJlJwi11Ep4l0DCfP1duUERpTrdJ94EkbkdimQRZpu1
/BvtRHORmDL1Ti0NW5LjLCX3kUYul5jpVH4UCdrYUSIvH+gwDoFG1nfaXWhELJk1pQWap3IMDmTS
kfHAWa9L6+VDZYi/e6cE5yBT+z52szONWLTAJHuchy30xIZWtkkM0Gstt8oQqYQWoCp9gQFKHgbT
nnoF7Aw3on6Q8oG2uZ+skS8KXgdgcj7byDaARAQNBrhan/Ie0EtkRTFYL405RiLT2xjTlIIt2A5e
K465hxmBzh5A/tVoQHI6EOR4lUXNFvS2KDhpxQJD7tXtCEYajWG+wJebbuisw1ACbA395tuxBu/2
0HlA+yPv6j32XTDakkuiT3UXFeCyOBXZ3BwaB5SWqIqDv7o50k9cjeHXWGX2VbjM+oRLJf1aMKPm
PopGAnFat2FMBt4lDOm4G1T28itrI4kEiP9NTKr46oYZusirqn01QOSATEifPkUJYzuDJ/KCvj33
GJl+euyB2vCQ4UFqB/Rh8Wyrst5kU9F+dKrOWg1F2nxLTf7agvPub9GC6yFDOWw1BCEw27v4V4DW
LTTCXGKMzZ6pTJwnAlnsBi1Mc1EYgNbOCv9gyZEKxy6v/ecuB2wE2ELJIVZKHvBGlCB9ARkdgJ74
A6/vNthhB17uVTmOG6LXiRw/RlOwHDfExVNZ7e22sBq+s4I436uwl69hBZxUJG9+hIX/Be8Fzqtb
1uHeHPz08KdBX30F9pB9bogK0uCgfQTHffxgJ3/diMAlXD4OGGxcOR2aCd3kLyUEmFZGowBx9PgX
6RNAS+J3AzZFuh6ArTWQAD6dryK6DXumcKX9b+V8rbjpB4cCqG1vXst1hpxQ8HAAMjkBGiFl0y7G
azmKUuAxWgEQqLiA87W8eJgkrlF5OKWkSLUNaQvDEFtw/3l42ED1Fi/2+QAGAvQvkd/UKt/QtLHl
xW/BtRQazo47aCmKmGd8LPCrXeWlX/zaBp7Mf6mhStAdU0wfE2XLLeh284fMrXywzSVsZ+YOmtzw
Cwc4oI25ikbWO4IKtRq04LnqIiZNariAiza4IG0as3bX5oBU8EZV/dbMAdGOTmpQw1oaNWg5TBrh
h7ZIrk2rGODKm9oepjfDf/S50d8sKYjXNb+kzXuAIWa/0Mw+gTYB8M9nA/i18c5mUXZmocI8lRbS
gWQyahu+pmVNS+DjXwGQC1LWLsC0b939Iq6ZkQWxtStShhFWH1xjl7ZYs1K2OR6ltGw2iiSWcqgE
GkLbFUraWkP62d/3Y3bMG0Dge2CVvdUEZYVX+gITyZruLiEWvYyO/7mWk4+XDaF58ILGPjHTikGy
ytFWiCGYClAcWQ2Ce63OkmIvk1idfDB34ltd+jley8x0g85M+8HX3b9os+CYedB7owOfkRFHSPDJ
odkXpa3Omeg2Wd/5I3rT0Q48L6OK23iHcIPVvE/IINAGAXh5V6FnFiu8KUZre4z6a9fI/korwwWy
6uSiJkLbALcmb8W64pfwx/BAdhhqAwx04Y5PamzM02xC1miq3QGdZwCM+O94JGeg/+3G8XERtzlu
YXX1I/YsdXN2qwmKC3peAIk9iJXZpvWK6lpJFlWPTlw+UamL6mldlL+YSeM9zIWy3vS2QOAdt7Qt
OeDTmqh+IlNyercnUQaKkW048gFcXyiekb2O7xF1jZ2VL4BPfIudvseeC22g8cWTtuPVf1kssdaj
Oap1FLABGSlMYtChF+o0IXXyMO+Ar/zoNWjO1wY0asHKwtsDeatG18Nvp38LVJfgWSMvtKPOgfA4
621svB1uu1AczGFw0R4OdBQ6aFHYFu4DoaMQtooWVXXgPLDR+YmLHT6dRlRJDLb3teUCzPJnPHus
t53dAcxZkzlkVYrn2wyZY3pZoEMtDaCVhvUsIvxMkuspv7UEou2OqYn7K7MM84cUpI8UafGnmLW2
mzFDKR7ynrvWs1m5BYz92ykXPzLRoSjK/IayfLQ7Ox1qCsXHvnQeg6RSZ55227orALpUjiCTyCy/
WrmqDACWgPb3s52EwJ2j5SwlJ9prz2EAXNOsuHF6i2L6RwM19bOryUXx1UR1Psz8fe+oPsKLx++9
YfUogctag7ubeFZEWxjfz8LI7S5D7oBJpUo/ZpbbnahjMW8NNDWOoCPrfdDV605GsAe+9TlmPh7k
8f/M5hbHRZGYzUFIU10Wke8CTMHu+HeK4YwYlll1ltWuA+bXOzqNVRh4JQIDB+iacQdpUfq+0Krz
ZI8PB+5kXxnpihSu1eP1mtTz0ilxYXMSO96RUHY9ECo949DoMEssWt3JRqeVu1CHjgG9gYRn0mP8
1sH87tbOeHL2iyB/4tzEBwN6zI+4T7fZnxZeGbaHaayjiwHwm5Vt5fxnJV7CJJQ/7NQuACeY2LgS
VWi6F7kD0A+ff2gStwf4qe29m6JTv0D+f9cGqLgFq6it+Ua6u2SU7V9DzeUmbE3xAOzK+DGoSn9t
izH/8YcB4IUx6OSZ17eWBVDmWrhapNMX1OXAj9ZEP0un4rvKZoP9uYrSn6AX4DvfRQJ4Y3NbbsbS
qNdkHIYO4Bfe/ciQdrnmSAPR32+tWpY6Yp7xcdcn2ynhIwZ58+mJVrn4CSSm6kobOiDXj2FW3si9
0FazaaDSQx8luBVo96kbpqfRC+ST+2EJReZm3PVoHprkYbH0Y57uC7RB4sUjA4anAQBIDNZgKFWf
oO5Ug6JNhiw1+qnVUcXDgCEMVC255lqjA1Irb6sp8LNqtWju1Goyn/ST+v5OTtt73yXqEo9kYZCN
GystzTUr+AOuL8lF4ZksXDmWaayjvgZMECBhwpU5TBzQdYW3mvcOUhqP6IDB27Q2H7htP8kIl30d
gnZ0WMLMYQHS8Rams5mHPm9M/BoaY1BhPL3Rc+qEI9r+sfMx4ufpiXbCH029N0vaaT+u5MsglTpE
0sEFu40xRKtXAD8dH5IGOI2hQocPKUhGWjqwBnYpCk2btq279RLgzq4QuYtKC+83i+8SQPkVCIKK
z14q0Y8bFtZBumX+we2N/AOaY9cYU8meSAQqIvucdMBGi9xVlXhb4IT71waZ1xddzd7nE7Jang2W
scaOQTVW+VvPaf0riRYLciDZe4zFoujbtxjvFhTjn85CFv/1LFWHDLdV9hVmL43ykXfRVwdtXAfa
KdQEAXuhFZhanBWNyYGo2Vn+rpw6Yw2KR3Nz81oyv47INjMA0O2am/nFxE1A5uLHSR4/Tk3i70XU
7iMLw3AgIXWSDeob4ZblrviKouAuBaPXR+AL4fZbOEz/k0VfQZltr4ciHM5q9IrPZQLcSy3vRVIB
6F8ks7s5TfGqaXqgDkyO98z97iOFzfss3blATd2T1/tZuOWAy6jwAa+rz65s0CNPf5yF5HQWvDxv
rSA4opL5dcq79EOo4hQAagHbdniF3dB2VkwRxviMAXj92gR96U9OHwWX1v8BIHH3iaRDl1rgGMm/
Rui3Ql7vPc68H0TWraK6Mo5e33pbFqCsnMroKWfcfC3aLj55PhiTcXUtvifmgAtJKL6Og6GQdQ+n
fRfazhek21dkYABZcQvQneKUlV336gb5s5uE+Xegbk3rvKuqBybMAd9xsOuSYmQgQpt8w3mKA4DC
OCrd2iWyDPUki+9/fgwTCbUtyfXH0DnuS973/c7xxSnJ+unK8Wd7cYO+3RQYad3P296IwJjryhVt
QZQQ4rn0JeKJ+4EkDUiK12let0faSjRTHZDi6de0rdLYecYb47wj0egCSd4wAIZtuiu379NHWx9o
xbqfYyDCC23wfPsmtkpAh7ABOE1j7xwXOZnRQSoDqFpeD1x7bXvnzzCbvo6lCjaLYrFjOZ7ZRwa8
uiUyunoHlFZNwMhyz/q1nGgxYfh/PI0SDd/06SJvNOYfh2V19BjvF8sYaAgPMpzhCIuxkEdAv4HE
DhRI0XrZO84PEBq0mEkvK4anNZZxc6dY1+BxS8MluWoA+4HZOBsS0sFJpG/uArxzp2WyxfgQGmTx
2PqJiXDba57fkDt4kdRy/odc+JCTvbSRrh9GZHa0E9B1xm/cGwcUK+Rw9It2Dkbyxen9JAXe3c6Z
O9b7WLf5OnZ1lK5nXpRuFybREMp6izfGdhPrzmKS9VFdPw4C1/lkAnYOyeJqNFHXBcH1vNXGPO/x
lDzG6QqczSb4e3RUfY4oHczLYifjot6iCQXn0J+CDkFj1I8AzUKtCyJXTBO+PmgXiozeA4C2+htj
uChBuCp47jzvpfRijKJEfNrZFa/2bIJVXnYPgJg0URqdAGUetw9BCmRxun7LPB8O3VCUa3M0UTdA
Y8VD3PL0ka7k99porO61ym1Acz0Eekj/d+RaBhenKLNL0Hft1pwwC640QPiokcNpFRdf21BE1y4e
3sS1AnXvYkpWIhvFNps4X3dBa4A9Y4xBKoeBhn6Fa/2zg8eqg6dp54I2n+L9YCIZ4TvICWq7G2Me
T1/brvB2GZ4XZkTnUnAQvSgkDo6uMDcuYTsTGvPNUrHkJyCuzR0SSuoCUH11MerS3BleJ/Ckizw8
KYaxDdt574d5W2xSz/mU5PW4J5chBpiXOFa8A21o7vwAXkAPTChQyxN5vMlHee6zDFcLC1RPMvAP
eBbrn1p9GPAN20eGB0IrvSUFSlkFHi5Xi4RWATK+KzONrP2iQNj+EJi4O3i4uO7b1MEcwpBtzIKD
S6KIkxX+m2QC0q5NG/tRukJvuDnJDBI0RqLmjjnvBvlLv+wzzX7N943XWn83aXUZgqD8mVXOc62Y
/1c5FF+cAmj0ZcP/dvqm+OaZqLK2yg7wbQR6ViNGuQ5ZGu76oE1efcx+U1KUdhPaIyRauT6+6yh/
uuzeddry/8+vieOVJwt5RrnJrv+aIhSTJVJSAH8AXq8mjonworWuc088TIUdkjxVwZsc4ATRv8p9
gLMucVyH3ceh+KYIQC00JHvmxFfqc3LHLsG/anylBiqud3/qRCCuBNRDlnq3+KVmeqXmKWt0kyet
y4bevpiY611PQDVYj8xMPzdpX6wwE9n8hcv1Oc1iYNN20RYsXRhxmzB9qcrc/JEHGJZypvoL7nrV
mjG3f2HAD1iJDHSFffzBNlv/S9oMwZrlWfVkO00BPNVxPLaZ3z32KK1tkjaZPpVh8beH+84vTFWF
kfrltvkvvKl3n1QY8A3GvfJH8YyvOx6+Btd+MjAYvM5Ly/ssvfG7vlj/AjcdWvpQJcjS7nlyOxsY
fG695oCf/DCpRu0SJ8gvwMkP8fxh38ZxnYR/Dor+PY6pBsSpkY0xeWftpridDlGHjkrwKfGvou8z
kB9hlWiZAJHq10W7rP673Z32X+ORHbrpMH2oPJAZOz7AnMogQxMDIMpEaN5uF22jodGaxn3T0nbR
snrEgFjqhyASB0vIEXn75lQ3QF6gt1/0JAKvMMXXHmX/PRF20gEJ/49oLGTnhcPT6x7EkDJckDVR
qGd1D7ydzvNOYxLkAOg7yhjzTjc+wjS3omGocmsvUpQGz9Z0Ok+7kUKp7GMHwIObcDG/0OnIp/GE
Ql/vMH+cFnirR3Ms05U9mM7V+CrwPbv6JoBjSeB7maYAdv9qEoXOYJJ1Bb5/KOaPmzySLAX9fPlr
BCDkcWibMN2+xeBTEvPVu/9surj2DC1k3tQe8ROlZzo4OnHuUTpdgJjlTPtFPQkPifYQAIjmVNoH
Uix2RSv9k7RXJJ5N7yyWSLRaolOQO5kCdCTSI6168qJ6QwkYfKnjVdKI4TXuubsLVFKfhOMXV9RW
+DqbhvZ7xOoNZWDy1gXkAJ/61zKNMRUGktZSAMQB5bEyRXctltmYYyysEKgcOo03q0lGWvCjphda
dULThi37KDZPBUocGNw0vxR13s0rYVdvq1iv+nIwv9CK7EgLWjHzy53dEqWIqxO4lH5yoFit89yy
8DjOcO+l7ExICR1HRGzd9cyaEzpzlgfFE3TTCRRcuQnmu7HFzG2ZAwbH1VuSOZXjgU7nI0lqoC3N
YqNuAnShgYyLFD2q8rVrygfyCTKkMyOfvcUhr8GLuY5Dm1gVr+gEGF7ZM7GD9BnPVnUPYp24Zt5W
ARHjkictOxu5GQFWxBlfqwIlCxWY5t/sudKUd4tPM2R8i2FmeSp6cIzpPhCQQ09gm/X4kbYTbsKX
ycc1e9QNHsB1vdUCTAO8szy7Ek+7natX3M/NM8jwQHHUtfjO6O3CFl8Y042InCSsTMMxzq6s5DOZ
aqu6VbeiP2NxmWa7OjLNTdYBEbEBxtyUifqpRjaHdnjgnneE1ekXzbxzNcbnn5bvO9K9W6Li428S
qxSPsqmejKmLX3nrgqM3xOB7EOXTNy1vyzh+DYr4U+RH2X4AsshjyeTbYexQlEY2FiBnvWAGKGl/
azzXw/Q2aFHWi2xxZjLGiLSb5LOWFGh/D/BGBeKwXSbTYLVY45rwdj60a/W7MfjjTGWayCPmoF9y
noePhWXKdTwk7nbetgMoIbXCiXv3EAr5405O2wr34wh5r4twRYW27mA4aICEJ9A34xk+Zu2Ktrie
jU+0yuJroDCeRpLIhXi08XWQIzJDi+nIsuEgtTuZ3CjwhCrSbPtGkFO12cdEU0PMFA/I/D2WbhGc
Ii2biPbBhazxQeRyQw3xLgPktA8YAvOba2EyG3xUZ+658gMd2iDAiHOvgFH1LrOd8pOfFSWS5ii1
/+lEIsu035wkvgdnWXhoWdiUKEaviwpdAvjjWM5lXvKEAZwhL9T6RghYNUDvBRjSwtOpc4nfD2xK
n62skAcyNkH5PCvvtqapGDi2gx3JyX0+21245eSxxfC5yPLmc9AJUP55DvC2uMsqdwD2mjB8H12n
rrththfsHCQzX0uQ1JyqTIJgQ28t000/pCBnGsoCmHu1bL50LOgezKQvXm13cjcjn25dxxDTgOQK
IobpKe3kT+UYzWXkUr36fLQ26ZDle9p2hkI/oCNHpLShtQGy8dhG1jPt6GAU30MWxi9ocYIez7WY
7v4drKidt2CJFOr1n4KZ3oQ0MGN4vZvQkDOZLroU8M0wugidZXVoBCDEwz5zUMF0/dDcB06NjPC7
glYlC9hurHHRv3GeXBMhuES6hIvgPEckfWei2abnbb4LeSOQ4gGLxThKMBm4MUAoWZGjic/HQCKA
ytIH2wcd/MrRSyd2PsQW0Ldljx4cDPRB1uo5a9yonbMb1miZx070pq1OXguAKx5Z9apCe+0DGVdR
3sR7x7CQ0k0EqMrpNPMZprrXtDeds2uGsjlNeWqpUwMEomMn3ONyrvnceBTKt3FnhqukAIis2bhX
q9I9tBiB6lZmYGiSiOjtQBpDq3n+s0OJ+6zAzNmBQ0V76APZLlu0ckQr0eA1F2yIMFxCdRz8jSUv
T2hsz/dJX7GVIzhyjfqQiD57Cjv/UhmebiX/LWIYutz3mHFekcXiEIJfzGmT4LSIylQZhyQCobGK
8vwmLvfFtyrJ4lOYebaPIQtgbfTW+MvSpxG5ljUjSGwd1y+Oqugdf5XhkffUAYOEwlM8+gC+EM3K
H9BPSVtS5GhIPo/++DylKUKRzG858jioU++XALmQ7Bwk7rltvXg9jZnaU5246htcaQGNN+fCQsCf
XIF0CkpZhcstafWWbKlc7AGumBxmC9qOgTNbkBnFWEK+x3D78TW1QuNTbyN3qqQTfeIqxeyk0xlP
shjYDulucSkLqU6xoYqDC8CGRytti20vff6CWjxyCQZzvmpeP3B+9t/SPC1Xni+HnRknzlOvSy9R
Fbt7U4woalI9pitRgneLbtvUkd1ujb564HzML7PW9EHKRREAWofqDSvhXTGgPpsh3rrscbB3KLzK
683BwtP82GXhTgQTyrfj8MXz6x5cG5FChxBSK/gs3YW2tCJZ4wUPJQCcMKkp/BbtPbCbl2Q4aGdV
xtHBqIsPi9uNSS6r/lyiP0SiTotEEfrLDGmUT0baAlu549FfRuO+JkApfO3SID8mTdvtVFurr6aI
QAJTbuo6Dp5VHRWvfRdduI/iswMUytc4dzykwMzyQMp8BO7Q2GJaKhlKNI6PUfRk5whIO+3w7k72
djsB2bVOq0OE1DuS8GjCrRN+9tEk/gEVAv8pSexP1mSmX6I2MfdNl7AtbcGmLVcpGMQflTUAMkLZ
K0eblejiONscWWt6XMfkAWYTrQhnsDH6ceGOd1a40j6pplboe0r9B8EAmkyyEkB5T8B/QyZSIutP
W1KMDNcnIBl9y7XFwOro2GTJN6YbPamZU1QxOG1cahu1ptE74fLfOGvqBCUrkYHQvWbIhRVTJR1M
UsCV1LPTiF6QYDuHoYiLAa3oUFPQfz5LMdrIW4BoNn0YqLmJufjv1odEDPG5f99migPSyCoULk1Q
JCxOznVS1uBTJ+vY+71MkXXeN0P1mfuJfyiBDL9JNXyUJbwORJjInsd6i0rO93aS3bUqA/G5+MQ8
WX4WKsLopJn8TR5MGPwmQFExkIjrAKQdDT4HEA4IkkOM+a+nIEWPFI1csMHK9lPAnzH4XZ+lPpCW
Dney2YM0+ALhtWOxnIU6VoOG7kU+u/DUOQHD099Htmq9tY+LYbkKxiE6uzaynlM1mNtZWJeom+2y
UWVvBrce85r8Zgt/ANKCAQSxPXDazm+yJTipb6VzdHRqRmeKMu+5/iDLp5HgAMeDEmxu/ElNe9LM
jiQk75BOOv8InWdIb50jERYlyH4qja/VReDW8UfLA8/I8Dhz5JAsdAF8ARCY8yyTI+B4YwBUbVrt
Rr7/5tYX0jmTBdkOjPvIw3oc05u/iXwCn3nnwZ0eFxHZ6rOSO4ZDjDO4DOdrIl36KAVNV74W0+O2
AcLuOzkpKUlNK3JwK3fauTyO5pT1oiDfZbv4Jm33HYnCdD8VBcbM786xhE9xJTuivRk9Ub+v4rMH
nffOLfU6EAvnSE4uAZYf6E7mYAIXtNWHu08XSg+fZ/GiUzS8BiQaKoTzzSSshp1EO9Wl1SWIScTD
1fcOc30B/UIYuwnCboMm4BTsVnjmBhyK3ePmfAy6ElqqWSwm5Fc5CVu7EuxrdPOKMMO2ysF7tact
HehOFwK+fZUGKVLy+u5XcpefVVHzlen1Vy8QE1Btvfy6HHyWoEUjMsL9IqPV6MkBDWPgJ1sUPShO
r+aUFNshTkOAf2JLWlJUHV7yAg+A6XceGbpW0E5dfLyTgwbbvUzFuFlisB7395WXPDuTqB4p7BSf
7arPro6omoeeh5ss7MIrCNbCK63Crh23KBSy9Wj0Uw76DeMFP/F0WuwqWU/npg4ukf3Zydpp4Kda
IgvoRS0YcEJAdD0sB7NzgW9hZgxVejyd7UkDUGb/INAkEebum3FUugJF6Uq97QEA9uZHHv7U/ah6
gBGaJpAgwXRlb6tI8COm1qqLwmXcPTqeKi+09/KWrdG+aK7R31teFkVnMjgve1IH0mpPjm2sKzF1
2QY9UcXG9ap8rVSAHGIoR1R10Ix17iagSR9oSYcgto1jIlEO1IYtC2FIy8WEVuhP+x3CVmnN14t+
MXd6Bk0Ceg00WzlHMpmtb9xJOuG+gblY/YnIfbYCjWZ6JuE4GU9j5OFOQ4bLKRjaSYMD7eefSuCR
xkS/3D7neFBhRt3j5XXwvDMdmJH4p8z6TMom7hqMAuGfEhOn2kRa4vdy1mVGWO6Ebf0itavGCbg/
2nLynW1f4A9kJ2l9cfVBv5jMhw6PjH5c9ac7eY2e7Buz2UHLBrTRroTnd/R2c7mLCYSgh64L04PP
c+csMasN2DAT73YRWLXOYPvAm7boT6Sgw2JH2xz9ajUaEuF3p3ayEsNMY1OvSUHx5tB3hosz2Szb
Bt/nDEkTjD3/8aluopAH6cktR8PAZjKziyPQbK2yfvwSY950ExftcIq7ePxi1Z8lK7PPCfDgLkHW
ZJiDgBjpqTcrjn/bywT8iLX08bzsNjL6CjqkHkCLgFsIc9688BI1WS13OiBAYCYedCF6m+flxeXV
+AIS6foxQ1JqBTZp8TUbs3KTpqCx4VFnfEmtWVw3LD4pNxw2ZAUg+gbUC061HkJVg3fElZdx7D9O
YYHJGpUASFkfSE6HLGpvtyQzQjyR6/fxxexfbb3ais5NC24QfSo60BnoXP8kU8WQHLopef7XkHcf
qRxAe46koVotCrAYFJs8w+Pv9FIBKvwkVJGc6dCoENfark/OtMoHaR88kHKRMux+m9G2C+u2RBs8
hHduJPsnl8UuYY58cx6AZH1wq3g+yV28ZZuMaGxlYBgzWiM4qb4JTrQa9ZZWDa6KABbT+3l5pycf
Xge33gbSSKvErO3NnYKMLRtP6qvlhGRzt51P9e/mN3o+AInDqESxRX8/wLxRBl6VmsBN0VwB4C/x
zMw0dxxJIzQKzKtZ/4/7QkdqaxtA0OSe0kyDMDUZHDlQvABUHafeO2SMI4PNjeHYSeAeedIFqAxI
38RD6/d4U3vXzIaksUrwv4GAeZp9SEYH0CVCkRVhuo/jMVklLQarBe6qK0xexv7eZOWxbjEL2AbK
xjCrE/6HmtfZhzYK0ceUjpjNbKTaxfrVfHmmQTdBvB7BfTS/sy+KwujFGmO2xqzIWom27NjxQ1xp
a3tXilKePXAObcBl9aXWENHId6FfJctxQ681SbvekoKjiQXj956/c1MGmVbgDvAtrKfmTDuSy+ES
tnX8TJskHZ2LVYfXoWGYzJqKBFzI1QQ8SO1NJiB7bzdWGCRz2FhVJTq6xwKkB8Y1BPQGwOUxvYA/
gtr2qedva40q5ogc2B528MJK4I6R6N2+1AauZLf2SGIDnnEEaYoO9m7P47B5pB3ZWzb+2Fk/n6Lk
g0WnGNMKMBA86K+JO0pkWsG4bo+tv3GG1EaXVT+ZZzoAJsA6IxHbr1uWe+tFcWMoGxvc16S6kS5O
BubCz7YKML0Uj8AQbCoAxRLxeqt53BUweldOFlQYDHLth0VBW1R5vUtYvdCG7BcrWoURGGDxPQEK
rR3+mJqJ7ah8SNVFOkiqKS5lyFwXJHk4gE6bOYelCjnbLX5l1O0NPnIA3rQYQKgZanQemo/QDDOk
6nyzHOyh3kRpwFZ4PFNnIx4z90JeRjUNayT+U2RcAQSDxylNtwCqqfCMBABgAWlpRk88BTozKZ0M
pESbxY5WmF1Cg8W7LxwqiV9bW6T5DhnWodzXAHd/SI3qMS8aCbCwHJhOyClhPnNst71tA4vY8toD
K7vbVdzG3SwT76s7u/FP397s8EpRqO/1ZFQbltshnsANZB6DDqwDRh/8sW88nTjKCjTtkX2s7DUm
7gKNPlhxpFgbVBFpx+oBVa4kyrfzlrvIDk7A/QTMB7pGYoFuzzLrjkLDIhaAJj11nmhXtCUP4IuC
+QlvC6FGOowZnjspHFn0RjeHyzRwYjkN4M7g+O3UMmFHNBV9aTDVzcGImQSABG2CdZ7VxnbUQDSG
PpBiqI0d5lY8wGS5b6J3fzJY5EsMUrQTnjzeaG6CoVanZZw2K8QEZosy/xT1brOn4de72VjakmJx
I5n2Gg0h93fym3FcsuPceFBosjpQkIDXn6xmbPakm21puUSxBB6Ncjkg6X8zMJdllu7tEUcagaPD
zVAd7f37abl5cm7R0UoHKopaHOeJutmG6/k8ENYh560ZJ//7ED637+kUfAtIMCbqpdyw3MC6G8Gv
s9rs0SUYfaiIJRD9guNWBOavqhmcb3qB1KfzLbGdX8jouq+pMYwbd3SLI94d7A/R4OQzgXvbNFcx
RMOnqfXqHeubfV1X1XqBr5xBVlAQfIOz9OLG27RRBhjqP2Fb7sAuF7sQTEJbE1fttQo4kNnbwN/V
rV88OkTWR0vuxGrlmOpNg7YJzOVpG65HzuMG4EuxM6DDACxaxHGV4jJ78Qb3R6S5tmZOrfpzE1jB
B9pYOcY5LFHzE20xQdPt0F6XbUsTeCClKsUh08NkdcXlrh0xO4fOAOQvhAFMiqrpt5bltCiX+c3D
f//Lee5//OVAPoGZYjBT+QGKKxpX5Md3AGQK+b//Y/6/OuZlgiI3ELZLy7/0DIUZMAFWYIC2+ecq
ZxgKwiCPnUrAoPoW6BKM0gOUKvfRDiz5hwjd+egYDiv/jE7WDx31KFiT8M/Klc9RaomnIELrOa2s
ZsJEBo1SAaz7ydcHUrjoe3IAJhMo5GRXYYbz9Lwp1qT02jHFb6KOP7tAOUE9Tm+B9cpONcixQx2E
dxKpI3AbrYgdFngh7Z4rxVY+scMCtIVfE3WcqWN1SV3oArpRugpTr3F7mM3ITfb4gwAzAvj7USy9
K2ez2+JraTe3qNsDV5Xmnm3BN//f/yqBEfzHnyXwHN8ArafPAyD13v1D+UhfMRCHipeiTdQh1m/4
vGtwkODTXc9LvV80bqLf89LySMpFTlsnKIdytbiBQw57gPXiOK8X3XyK0gS8QWIbaFB7P/mtF9m7
+iP8cxTbD7J4RwYV+s73MWvmnwBjCc7RB+9lPlnhVaL++ZzG6nuapfXXru/zrdWgm5q2ESrJIaDk
e1sUJ6Nn44bE4G1JMQEbsatonGzxTmor3wL1pjo2HL06YYDXe1T0zdUUiWBP+M4zDHQriiMbfTxa
6z7sRQHAe2QKC/OyyEvbQat4G8gNyejAmglogx2K9GaODnCSzecJ0Jy/2GUo5R/zCQ8SC7I1aQtD
Hn03MC6LvNbnqXKwmyzQ1soKazoPcG5wHvqcA8rhq1EVb+dp6xdwX9WPwkQmUuOrfI8t/qKnQF79
NJXHHLmKnWH6+TeZ/CB962ICzQzH587F90qDzwh9kE1urS3fcPckS4WVXbUFsXOQqNYW+Mq+WTBD
AGm07Q7DlP4fZVe2JKeubL+ICBCTeK157Nlu2y/Etr03EjOI+evvUtJu2nV8dpz7olAOSuiqLtCQ
uda0SlzeAUZCE8jY7d+4xPgw08dgn+4aBeOd02tCGp6Oxh5PDCKwNmZeGieLAC2aG8Vu5pTRxDKN
wf6JR8M+EUkM6X+FnTU2nv+xHO6InoZUyCN8Cz1fGOmpj0voJc7voUmPtXlspQAGlh3IPDxqDQcp
veB7AOloI4+NlNZlVs3mtnHMCzWYJ4pLXx1JKF2Au2AtyLY+l+mlR2WUkMDSw1Qac2JS6Z773rvR
hdg+OAcK+Ce/vBYH0jltB8pT6lIz1mVzyhq1NnoWgCq+N7/VgDCR4Vh/K9tuWuOgwn5IK5kdlAF8
UY4y+fsI2KUblD+kX3Da8mKNJQptc9nswLKR7nsUQgB1wfQ+TarwdqhVMrcZF/6n0WDtDqVz4WxV
LjBRG2Msd0YIZxz0udu6dMwdjQ0NHNuPbj9sXKDNsDTKrnbJ0msTOw5qUHWXlFPj8LXC4nFjiwrs
5++OVZ3AkeSWh3sQ1SQnU1sXl7mnh/V+2RzszH1ejBSumXr7LQhS8YFQXq/bHyOYebYNNkfuzViF
4HvJrddiyg0c03b2PTXJyNp7HKTPDuTbIiH+OPnOX7Zigbcityl10i3QYvLNB2XT4kjUECo5kA+i
I+vFRtFEkoHNN4+GU+rn+Se7M05UDZONEd8gdXMAEI6Zf8qwjWJjSXdG+VKxCZSaNqOdBedChN6D
QirJSvWD/B4N0xdzKpED0JrmEUV38W7q2uxb0CH7XjvQyAl/9TzSGPHOQh6pRO7t8AUsqHweKbAe
3EmG54MeSQ40smzjducAChJExHjbZspAwVFZHtsxEw/U2CWykH1go9UqVfnWRikHYFIBkL+4UA9r
E73BaN3hwYpISol8P4K+DqRXEzBcZ5/C/F5PKTt2GlONVGmV9ufGC6+kmu8ijV13DfQQHwmZv/zC
yE8wbXDqiB28Akiq9eQZxtpruHmurdQC1B22oVbAiUM1VqkVpCW7V8bbhPXtcVHN3rfyPJq0FCLN
06dWI2STagJh3Ra5LJgg+UAKsXVTeSVfj2DsWS86pLyrMzV/0pkaVgQpNOc68sM96obGco5HI5ag
k48t1EX37/HIujjTdW/EJJ6+JHgrXcoyxtNv8lILEEXcvGAmG5+yLNiSRHq7H83ZSDpTu1GvteLk
BAiubegOKyl2PAV/RIm1zHlIEjH3SOdpA/VYEMpidWP+05AbnY+KumJVurxay9Gy1mSmiBRr8s0Y
q34wxuGQszlTE2gaO8AGW7oIH0qSDa1cxMUb++sJEmDiZEN+qByzTyWgNL9h9fPDFqJ/VnaIXwLK
RYGbXWVfwK2HDEwHW1qBAyq5NEVSmhy9Jw9p4Pt4SlJQu4X2g8ORuB0XffdjMB4sq/V+kmuDZIEP
rr5fOrNrkopbV5YAASgGxVjG7HSFvQGJpzqog+0RKUjUKwFwvzWGwljfGEbUYx69yn8hXwBsgoWY
XFjwihLn8DqrRtnfeaKdTgNQlj9cgVyXK2QtTtUWHfXoCukYvCz65b5wFQYk0ivZfDfNQT/6+9+Q
KRGtwxz8bruqBPsHAKWuut72ROBGhIw0angk6oWpPxsX1eIGTtbZSK6Lnnx/D0vGMgUsCvXejTP2
0jL0PeSiWobqUdMYRqfORAYtzhGzC156qNQ3kHJTaHDh3vHvUduWvChfVqhqA1oC6YFrdF8OzXDF
GV2wJvDOKNYJHtS9lQml8wPOJ8k89M2tA2RaFCIih4TGLHCepJtxP7nXJkfHjbdR0jHzE42rUVW/
Al9GLI+OLb4ju2VI5LqR2J2g6cyARLRLZBnrFNnTp3n+Q1OhxeorabYrHgSzzzyFUu+zI4qQ8MbY
213JwQ0m1G6IS/s1B8TACplz1VVOzH6dsPWK4+9XyRW+C6QtAlMKXhyU4vs/DSIrjmD+NCjUg5i+
0uRg3t7yvkdq9i/Ud4XMypMXFtuB+CvIEFoaBJ4sLgpvYr2TkARVG+197PgDBgpg4crDREvG7Yl6
1KjEwM9wkakXa8caRHWoS4qnfRHE/p7GzboPXXK/CZmxoTndxp3luZ2jLEOV4ixd3Y5Y7Ing2OcX
ebDJEhXe1TZ7MEoGfFMVuvaKdIA1RQlOaWezC+lmA4AqzkMxnBbVoE5GBjYM5Bc04XryWXcuShZi
zxYod6gGj8uNF0X9uSIl2QftlJahCtdkskTubtgoujs76/e5KES0YlaJRZYRonSsnNb4pQDqzUEV
OQuZL5Ed/8BFgRJtF/RNiQ2SjDLywmMow+w0ue7H5k86hVJcVGJYb34kLsPIcKMLMPtBDga2iG4M
NOzmGovLfI2CXULDNXYAM69PMYvrk40tSFDuannuKuFXpwITiHRFDosriYvON5rEXJPZFGb81p2D
kNdtkA9erAv2fWG4yFXwowfgNhZH7JNFq5bmTlpHhsSO8SaoQAJa09xOG7hRok5ZWiuP5myNNmS2
C6S1BtBtFADF6Nip6afpFAlHXqLUQMYGjpXvsW91j5W99dWt2YiEQCN7bJqh29dZOpzMMUmvQCed
thaQ9V5i38OzI8/dH2AhwEsNBX2O2T+zLvpHIXn3gJI8pJO2Pk6gUAT1Y0q7+DiLZMFe819xPlYf
dTEgd2s3H45x0E84uNL1DAFXr7wGwz2NIpXEyu6+SdWnya2Nt/GkC7r2WckxO5EvNWCGUWAFsh/r
zG9mfVHlp3/f8WGu3tH5QLuJvTPbtwJkajoBQBU5ccd/2IhLhcyHGh/oo1d97uI4uTOdvDpJgcpv
War6KanBM+ED9Po7TmtRVAmuvTQKP6uqbF/5kIBy2Eww+83NbpUArP/iSHPqVmGO0uXETb+RjpoP
PnO3Mr+27vQcYhGPqlER/IXzKtBlG9ZnLPnFofA8tcdclr+2XYZlBjYZTJzOrbGECS+50/j3HFAY
qzyzNcdmsU8SULWvY9cfTzyaxpNdVOMJNLSsO3haJiU1SPPmQGNt7jvfzt+GIN24yvBmgGObhbW7
pUC+wrnqOujBQi97B7wKbavOed3cVbZn3FvY08ZSorHlBkUmHbjs3TDb1pm1nsLQu4Ie0EDWZor/
+KAvDnjBqtXsArZuAO9F2JSgOORjVSGA8oES3maNjTwHTdNmhl23LeNRri1uW1dqyDD7FEi9XjlV
qHaLefGhXl1FuHNenG/0JAZDk53q3jtSTFJRkxJjHSrGzW1ZDQY2YHHxGx/SFQw5+djGQTmjdqm7
3jo2ffKT+xqhv29cLLxrMLpNzbBL8ch9EVFYrGKQcf6NBCNfZu1PFB7ZIIUE/3SBam8jXU8mXoUB
FvfDCqUGOP8rer71/dDugHNjKCDolM1VJ/JvcY5UrINyaq5RYpvZPsAncUClx6ewB8PmyQBx4kVY
p1makuKnlOJrFcgEu0IMjDJBPN6rEmUyYTfIR2kCWSqwDRPHAirZhK1bvgCzr1unQCn57HgtwKfq
YLoabuftRiNs9m3ObOCtWuNhsGR5BqCsdwRtV3AEQ3J2jr3YOrRF+nfEOjDVT2FxWhozz1GpCCxK
c7so8e8fF4dFph42Q4ZpTV0adGNedA7KTdP5OrkTxulqMd0G+uD6ofth1Ny9HbYE/HDnc3cxfbjf
5VY/XOVDN6a/l4Z+uOAHhw9dirVcJakn+fZRLcoPl/4w8sOf9ccbWiKjcIof//3x6t3upzPHR0Ym
6mVccB5aAEj//ZjDlYGMDdWVj2omyTUBSPqsOusb4D7A3cvNrwCnt17cITT2gP2ND1Ym+pd/c0BJ
Q3w3mnZ1yQEQtMbDp93hJB8Yd7pxwlTd206TrCtMf3eLrsJv8lhW7UPmJR4emqBGrGRsf8pxroJs
3KE4N6iXncXFihkxGCasceVZbfMAtPDBMeInKc34iYNR8JgJt1yRSAZwnnobANoA7VK7kM7oi+92
U1VnUoVNjfc8+DqAGqcpAV33jG0jD2tj9EJzgrJ9lxdzrZonkYt+jwTP5vzv31Hw+3fkas5pB8tp
0/M5trh8/wbCHvi1EsuSYniwbHF0dL0B+HO9E/VAvfzWW3SN2e6jOssPf/Jd3Jbx/y9d6QfOHrCd
SONCvtB8UEvnsSTTcWobpy8jIN12N3ry+I+z2wXedLFTmPmAVgfrEjPckY5cZiDV+eS2jb67Qdw0
qO7ITQDhZyk7lb83SdSyEyqDrNnQqMnNVosPWWy86DAP+rSob0aRgXTUE2mPs9lF/q/jFhcO0O45
aYmAURKeqG2cTdN6Tl/yKncl/BwkhHV2+ff/IMZolrTMolxwliPNw/Nt/MSZ5Zm3syhnmBgvnNp/
yC07uYuAMdy52U/U1kVr7kbVY8VS94BjbPAHAwH+iXkWW2Ee4/1s2EZmVfZznLozjuOuIEgav4GL
Gyx9wDB7yGC7Ay6GAKoODCAYyFdFGr8ZUgOrHzIIpKGtBDg+H0RrT6pcxVliHsUQqeqMKmdzU5WF
/+ACMe/BUTk/iBqTkUVX1Y1xleO0HUBlD5Jm7YdtdFSMpvaVJGp87A2t2FhZh8oLfZwaI2bq1GIL
8DC+IRcgEvsPdmv48yVIR36d3z1GEvVcU2rtEsPizxFK8R+CWrykbLBfO+AKHHQG8obE2BATzt+H
EPm/sP7noFHGAAtO+Y+iH+tHR9eb48xp9BP3IY2b9FL43ResDrIHJTO5Mrq++orKfLapnFic+qny
vyTVGpwe1dfRAv8nZsFSc1lXX+2w+iEBmvYAkNQMz7xCE/hAT6PHHl+cY9rOpg6q8Vq4wIoGGXP8
ya6mapV5hvrZYzsTUGDOP7wOHgGmEX+dLNCJYFroPOB80Nl3VZadWh69DQdD19vwya+f4iS7irwt
X82gfrSAQ/g4SB9F0wlKy7RaNt147UajXjl+VL62NsrkqgmTT7LWPrAYsp6B505bgSn0aOsY3a8Y
zAtWoewDW6xcLwFpY2uCfaYDOJ/OMHApFSGr/OKux3kpPqsq2rie7+7n7A3DyqtVCow0nW1AKQdD
iqXdMNrNRdlt9mIHhtomIs135JIWeXbO8KjCSSRGZHnaPCN1jQTyr6IiWoHWBKhzlB6iHN7v2nhI
9vSR+117sALlvnhV6l+YkYMSS38Vvgs+OWx9GxfUvE4v+EuO9AVjLhvt07hK9qLH962HO2bn3Als
Jiz4/XU8lZs4GoG4rRMsyCDAO4Hdu1f6GMjBrpCsTCI1URYAVhDgfm9D+xoTY29S3dFwkwGzQjTM
EfmpmrJj67VvKtL3WkwEsLtir8GehQP6q6lKpj19EFaedVgiI3GaPhKAwYpHpx22JJGHEw6PJh+a
O5JoeAZ86nl4BsDDYw3iv1XAuy2grk9ZW4AEFqkJ98j0j1eothy/lAZeylM/pge3LEeAfolzXvL2
ubBFcy8qULwFDhBRM+w6/1e3qEJ9Ew2vdbQUyfVjGOI/SQDAdQdyhuLstlXF10DtxYIDCZ1grtfd
W1k5UgBgQw+Yu6UIPiXtiDTPRUcjkxLbd2vqfhhEspeDJ9XzsRvvetfJG6sVlqB85wMs5+rqhnqs
TL2r1xT8hLxkcE3+0reWgyOuZgQXe6bCeEt+gMotUfKtneJSDFfbWlH0wZfQkwvJDup2Nm1RWZjG
oOYSaG6iwAJ9GPZhmP0kcOiKgKSlMwHuBsxyJM6o0a0JrG/FktPsov3UsLeztHskjQrD+Pzf4rTR
z2YK61efTfidG6Z1TnhZf1ahQKZmWX1VYx8dkmDIdjg2q746nnkPbDf5jMVIftcjJ3/Vj375dRnO
B1c9Y2dmH7X531kClNpWnwGXOpky0+guhsPA4LDI1CMfPQL7/hOwouFH+sTyvBVoTMZND+LedWKE
4TP1GqAez736vQdcXHGcUPtxAAFcfohrVe0x/bBf8Y+zp8NELwCCixfW5nUoJ37XTsjHNaUpvruV
c0HtcvI5UDybR04htnNF8jIMyXy3N3/HItKdshHMVgOWc+lUspNyI3YKZJvb66LOMfFIEwMvKmTP
AzoO9lkJhgyYyNcybOs0y28D3sNwO5a7emh+UlJ1rpOxa4EcUxYPardkWydOEF1vxFbED46Pw29U
ru0GzUVCjao1n8K72ALy/OiPwFH8XX/j64R1sRKFae6aQjMrvI9HtbFzcKuueehRV7ROXCCAuVkS
vtgq3NNjtGnDbM/rNtzR0zbIkVo+eu1LbTYxyOqneH4KL8OlD+K0kBl7Ef4FmuXhiSCqgMQ7oYD7
k9J4Vb8EwqOCkDCWfvrlhgXLF4Bpbe3cNVMke3wGXHL2aIHj4Ymn5YhDL+wGkEgNMo1BzNGk4R4Z
0eCi1H4YNHhGfwSEv9hGvROuO3CVf8tj8bkwe4HM0SK5YA8HevD5oA4Oydwo489Q9qwKcamRsaLw
DATTYRJG5SZiEdJTtWiOUi/N+D2yZOBCOvJzVPqbnLHXMCvkmTwo6BxOh7/RzVdLZVZukjFIVlPh
GQezK8czNXUyARRzkZmNfcoPsmGNb54jcMh20pv+JudFP0cIQOWk5PRXXDsaSKBtgPwrm6fRxzkH
IAgAwqDF1vQB5S+LNUnUJKNZ7W9G2Z76loipBxhojxf5JrYSmeyBZgRQzcH1Qb8BbNQ7y+530hj6
kwH4ivHEBmPrxWb5GHs5f85anIhrfJ93iaDpSLIBqUCQdu/SYvv/jSvaChC/SKpbtyaTX3wcTKKS
+BUF72DrED5bkVpNSJ8vkQFyUNrLnYInHFW1j1hwdU9e0lzJC5NWAJi4jbEhsckjucZGWA08mTm0
Y5bdK/AK3kL7Y54+M2MczmCsaO563SC9BajbBdJWgGpkWpiZ6zd5x9VdYYUvlQXCD30qxfZBA2BC
EMlcyWN2DgGpex6DYAeCDuZs5rEVcK+RfQ9uEiZMtk8L5D0zC5BWaTtZuICOTdfPUV05X3q+wvsF
ySXrayz9K9vYY9q3j6LIe8bjVD5WOGt2sfH8Glg8APRjCAwYSzmvvd2hQrGbACmjp+QofpwH4Shc
PuYd2yoAMGBdcLAa/wAILlN/oyMyMrHwnhv8YkAnmk+g9CJlRF2UTV2CyMF+Do1Z3G9jzHIeimDt
yGFYkyfFpJ6NWhC5WYYvlve7mi+4uFDvw2Vne935zdnMd26Q3gWhY+wnTWYpNeElNZYWb3RkuNG9
jwczsPdhfCSjp4jHw4nwyPmATGPeBtGeRKYBNIrIK4D8iW0c0lFjxSPYvgJ5mNHOSRdxdmQs44A3
16AZSKV/C0VRKisdz2PkPLrgpt61AhuJXSRiIE+g7CWW2O1QkmPDxbLko9JNkHkOqmz47EF6JIry
OyfFh60HUUN6KX9UU+TeL+pOGhenD4bLoipNHPSWcW4fKTwZxhZAsUEsyv1yXbOs3A1OgIptwGUV
rUEob+/cycL9vl+V7he/OiCWvOuSHkAqsfQelz+rK/z6mDfi5MXNa4gy46+szewtE3Z/INFry7Up
+umzVRbOuanxMuDarWwavnJxyHRF7m7+UiIE6ZOpSfYV9pbBwwA3AeyPUCEDKgpLHwsxzwFzEfSg
mvDWTuT0xxJIGKD27O+NMh/uRSfqteAVwIJ6Dt27oQFn5crqwJ1LBq6t1Ct7+5ObIwNh8SW99PI9
Z1V9udFnwx57xMHdoo4m2V5bRx+D4Tbm6+p7wSMlOgdVc8cGwDUyO1j5Lko7wX3xsSEd5f+Rgdub
Fmg45z+5Fn8YyccSpWUgsFjCLm5mgeLp26v2LJPAkZiwrPvtbm7EkcZS1Ax5mxucIHorEocJuIkC
Z0HI56+PAsd1wCv9BYpACAjgwVmjKHz8gIxg1j2AvCo14YcBX0JWSML2P8ZnTjxssDWcbwSyzC+C
SJyKMYl2vQW482gcS+yJsNq7OO/NEGUV6hAr6zhYbX8kA42evWe5q/JD1PTfCZnPQEXuE/YpSCBu
RlW7NcBZXNSraCQ/sCQ5T2k6O5Amb6d6azDDBD41MmkdPJOfADaS2jx6Ls3Gw0I9QXY64cJx1CPL
AZnHANdK8Twz5KqyFGa/GjCOmkz7oUBOrMMeXF+kUx4QhrFOw+BID25Jxm6qBGkjwyofaXXRygkz
XaP+q2HvvUUXEJOU8r60baR2pCfV4mGhru58oyPrfw1HI5YANFY0E0eSenYPyof8DTopdFS3b30O
mm1CGe+MqduDETCfkZKIbAfHbm+6hXuHdE29A8HkoZb+dUIe0cnSTRHawAGkLjWg8fXzlbSrEFSH
uruYZtccfNBY9I38LcAHr3FqUR2E8DQGT3F2aE0F+lEn3Rh4p+K/1rUvKUHRUbeU0is3FbKMMQ8v
DzPsG3eiDll7gJgjH4KO8zo2nWJgjbtdCisgscod67H9sBS1NILfjRw4CDVKuvvZQOUsS53Lu8tS
5uIDaG9vSe8pMHC65o6TdULZJaintEi9QovU+5P4Pwyzh8zKcIbcv7Zh8dzltnVosFi747wHsY5l
lp9s28FzpA2KH8yu8dZAhe2qi7P9VI7Dd4OjUByZp9ZL7/ooummdGGmgWXmEGz+MRm7OkcYgLz9x
5P6sshRw6KBhVyuP5c6lbIa3xkFOwVYqUH6Rjqygdw/KDcmogncuDYCZgB2WgvQaWXHdyouBr9h6
FS83Q4uSQJzIzBIZKMSgSlT6eL8Hn5VAgwFTUNVXoC6oLWZumjJCVmQWdWdD/ZPnTt8i6wUqakxN
VLirxQ6wEulFArdw1s9+iZbDIMEQ0SGxcABcCOlcpErJE0UAFe0JuMvJEdmHTt2eZCOw9gU8W3/C
YhzcVAAzbw4K2TUn7k6hDSo8oD2uyPYfWlK0U+uDuF0PXsIs/n3ntCC61AED3Nt65JHYtE6OglXg
TsxN17O7Zmqi042exFSDjKOI57r4k951Uc3PnXZ9oycR3PTdETDeT7OE9AWUPzlpiLPVjudXYUzN
gINwYJIcDc1FFZfePYoC+30Yg6eK64Z6dp1iZmhodqoPMtlH8LKrthz2rik1bZUeQ44UMMryIlwv
gcgCvBAUnr4PDIgAi3zmLo0kT5AwN7vcT0GTp18HIQoEam5jnq+lqRX1YfL6+gO3r+sYZ2WP2boP
kUFD1ZNRiWJpY6yqDZVWgsZtehrx/6mLJ2dNiimidFR2IBEZR/FljLyfJM01mWX13KPy9jpLBShV
KSCJ2Psfzr0yvnRhl6KgAQmqla5fdfMMm2m6IZGaPpqQm6RdBipqnS1FP1zJMiSYD499gR/yEmIZ
uMRerMsFlggDqC/fIpAj+Yz60kuExLS+DA1SuAe7ti58kOFhwCwLDMPW3Kj3HukanWVIvmJAzob2
XVSLB/XIjazvvqSnkAl+dqe3LVSvjftjIdULtmnGb1hjiQ3YP4Lz4KBKGsm5L8Q6segLlE88a3+f
ucM3bxASmDsgiAK89LopnX2tsIRBqAZ58ug5fdLiX9pgJbD4f8nUm5VkX8aQOI2oGQfWbbm9MXgD
cInnOKUORuZZucikpDgJALcP3GDzPS3629uhu53DuLoc2wxsJ6jXSKO35sRUyipdkkwp57QNG5B2
VuZxSV29zV8lWcU26OdtYHXOsUhexlBUiq8Dqrb31ob5xcCD/XMwBtvMzF2cJoT2rjIyYNVoUToa
xcqxgX6SRSe3SZHqqPUjSz9PmIc+gXUKgMM+VhWkz/MiAnC9YV25b7EnUUQvzI29rz4H35TS74oe
1Qpc1MARnSLrTjbmz9LNu0OE5yA4z2RunexUXjztMetacCghASYfsfr3TLDXvkeIUWolpjc3J2fm
FuUJ2DPTY7F1iDMs6iJN5lKDAgfcw9iPW9F1x5yPBxz3/5hwLHPXmg0vB5yT+ZdOA9oBclcClZ2V
wBl6l0mZE+oddakh8+xJMlYUFcCFRntN4v8UYwlkR9hZs80dqHqRyddOwBpIsCu2zROQhkgrCmuA
iYb21fPYV9CCFodQgawzSQIbzBOxMM+ylBvyqKbCuVKPXKjXjdlbKBKpyctHyT5T0kLTqbtSjCmw
AJH9UCom7pvB3ZKNmgpvr0M+DtF60amx9daNEAJoGsiFoOb3QBYmXSBy8kDUkz8ZfYKjK13y2GsY
JY9QmqjbEnYTdcnOdfHjFKC6xB2zYDNmromNvP5j8//S4UDibSwNa07jGOLd/x7xfwhWoto9W9EQ
imZyrL/rvLs2PqAvCyH9Y5+E3mMTtqhg1pkvlUqASOj2r1mRtzsvNNm6Ci3sf7HcWCFBV5ykxvwF
B0C+i1ps1cnahVhE8oy1FYo9tNXssWEXBDEI34AeTI1snCNOHeIH8jctFNX2DGtpMrqYJszRkOnb
HKMszFYeVbz4ukZm0qUw1FtEJBC0KzDXyy3piDrX1JU2efuCylF5VaOb3lHjDUAdk+NTyRuczZGq
RhoWVq2AFiBdl9THoWT2CVg9mN3x3FjXviXPyYi0hFQfCFDTDsa+S8voRPpCnyAsRpFzpNapwFpL
Az9wjTaqklGsRaTye54O1TWPLR/E95X8ngJLBiCu6Zc2z/Ge9hJkQnJsv4pkvCMHXwLBgUaCYxLc
Q2Z1paqEogNznerTv5ZSBqpi8O1iPL4dBUcpKh9XTduCJGDyPACi4du4YOoPNCKhcVcBNRfsJyd5
Jgl1+O1FE+j85tiPvFxH9tRtPpjCZqgOcRE/Ffogmpo4Qmb2ADqlPR1OLwbqdVb9N+d1cpglfag7
jzLT8s5WwMM0knY2xlrlVgDfjGoc3YNDZMRLEwjCueurl84FGjhyDT3ga3TqBRybIY6FBPDvtDVF
9uwjHjXIa0+nZo10qztesvg+zIvmBQy0w9oewHhGvqYLYN8qBTInDiWx5wJQQ1ThA8x5UoKdHVCD
nW9lUfvpERv/O7IufpPb4EVMyrkJSrbzvERcwsJM8F5tuuKFJVW9tVvUH6Wo3r0uTWYW9Sy22GwF
/picPRb9rW9n/9V1CQg5Hfw7/Mntf7iW0+BEUorJXBdAlweWbCW3Nv3RQYu//L0hXe8V+GBIeeND
YqUjMB2BXIySPsas3jTIETWAYm3WrwmOM4Cc4PnBRakO6cG5ixN/lW2R2uyAQWdKw8vcHXSX5AQF
JqYhg1PAMXPe0OA3dz797YDEdj+LFHE268HUs7iw11VUFRsK6IdWCV6nQx+wvliBKB5gfFh2odRd
P6wZAAgBwwWlpZuRnEhJ5tSd/raKxMf3B+ufQ3yINnfJV4KGbFNwzZ/A2s/EGFQJFqDeucouoskN
vKzUZ2Ik6jIg//9B/wd/ilO8x0ntqT5WHjZjx3rY6BOHTykAcHGW1G8mzZP5LllaysZptjH8387S
7+OQOXETZRmnbeneqKNpibpcUVsXX339RXq30d2AM9bsWJ5HK1GC+iQBcEasKj9EqXKVoTIBjeXm
MSqJR5GdB3PKztTjbeoWq8XJz4cROYfT1SODrybkmC3upp00a86GYsObXl1BAN7uEuQUrMouU1fS
UW9QnrpST41RfTZqLAT1AE831POrdBzmYSagLe1CWcdZt0ShXh25MXa2wHp9Y1iuQbfhZ6jnvrk4
jaBrvt9GHTQV1vIolg0B3nmylFuZYIRA16YukAUcIKY35ZuWTF5nSGSbubVz8tMBqWrUdSez5tsB
CIngR+CAGtVDeY2alDN154Amt0BXnGLOSxgjHU+yQwY2ZRCzvQOPeIV8ynxDo/Sy7IH88Dh+8yOR
GrKKOnmKOXD3Fj3FDHiLmBrbZDFo3wynbOdwArwJ6bE+/HV97RsSPfa73zLeK4P0YLkWkD70PS2G
d99Fv8RM8MDeMi9x8aZkCau3PVFcWLqIied+ue0soxPbLNQ7Ax/kUR+bDGm4QXbIFn/OeHZkO56p
N4tAPzDWi8WwerB6VwqPo5a7p6RKvZPUDYl/0pFL74yfgPjb7Bbfm6Ek0nhySSKv3QO0CZVKx6SM
0pUxNAJrLw+0p7VAyo342HzQ9UF0FDafPZwYTBsliqrxbMavkzjfs8J8kNM0I5oR0BlnYHSqZc7O
JFZ9V+6RQVltSDQEwCxAxwrEcCPbTLZZX3GwyK6guBMo86qzH8kzkn3D74u9LG3sp8552COQAjYo
oS/uc1Xme28AeCVncX2USR0eeWfYZytunD0IDTtgogu+LYKif2QdQ25AnvkvQvII5zp996VwwJeV
Z3H7HeSSd83Ys38aA9+3PwzIO+w/e0bKoxVgK05Wbw4/KmP4bnK//yojbK7nlXQ/OdIHKwvu4UmU
Gtbr/baQ9ddeusGv5tuyHJxYKSd9uy0V5gCZy1mut4KBuZHU3pNjTfIu79ml0FIjbe+pAprgBmTO
6T7N8NgGZj97zOIXspFXjK2RLdDzxZYcyOBUwwZImvEDeUSASjgYDtjf6SKkE27/iakWmMj6IpjL
8tPkI5eBYpBHWznTyhsYO5LYtKW8k9hdXa7i5jzahIVM9+QxWjV7DNgzDsPHzRhrrjgTm4OvbAyx
Do/NRzG42Q9TgFuwC3HQjnd+iJRRle3fPQBUka79hAe7nhi4I03xnZYg56ZeMYD+1HAqY00izufV
bFj82iJU63/PD7aQT448/9/yg32XY7PWsx0YPSQuwf6hygr/dS43sUB4qN34MJoq/sx42q86kaZ/
eVHwMI1IGPWqGGhCMRfIE5w2LMjk3yiz/dJVqfkVp418VQWt/eKDtWnTovD7IUNSP9BL+uGSiBFn
TUNYHBlfJ1UsDpQAiTzVVVym8tWXcXZOhRdtSF/XqNayQDF5N9aie0pl+kyZPmYR+ltLseYgsZmU
eZm3caZs/BpE2FXCduH3FnUXGwMJ1fi9j8U92IfkutaGjIH7LUumzzkzbKyVzJOVCnuFRBIPR6lN
Djwj+z42cu+FD1Xz0mVr8KR4L6TpHAEMFBHeF8p3XwKpnlrwV/WaHsEzo/QuLQAUqKVWN+z/SPuy
LTlxJdovYi1GAa9JzlPNLrdfWG53G4GYZ/j6uxVUl7Lz2Oeede+DtaSIkEhXZYEIxd4bCjM4262f
cC/IXgcRoyKDcfNQW23+Oqdpu9OF0a5pgivqCVLxdXxKZ6cAgaw1oKbYyTbAyNfW2tdEcY0KbwhS
abSy+XvhQdVQ2BySZJknldEnsDnpba3vTapNckCBORXPpaw7skOL7ZMK+GJdViBRQ/FOPuv7FphI
0EeeSkiiPmczkioTjgAdsCh1aZ6g1FggLVdCt5MaGkaAsIF9Abi/01yb6Ob99LMrOm1DMbN0kPdu
3m+Hy1I0jdaDZOVPX/+7M5AtjFo3MJ3CBbGtxm4aZcOZOTuqoYq7s/0Pcf9DiFeAPAsvsOf/IZY+
CsU1Mx7b4NvFf+G/f6pqOBvtaB1dAwCSPtRaaNujR41gZnuKZUM9spWT7UOeK3tTprupynE3leLw
uEeyVa3sRMCyucZffZzwdai7gHbYAhJksqHe/4+tLv21ZbjZoXLb/1jOyVK2aUQybAxXH4K64/63
vseupxjDvzvGr4VfF3+AhRq1M2M3PtijAaXhPC33qR6zx3zqrtnQnIXTb2vX9KNVDNEeVmlASEMl
xZ81AKMjju97Jy3wLVFWOGzLyuI/rZSdAN3J/ypG5zmNeP9n5UzfJ9zwvvk5T1eoMxTP2LWMW0XZ
Tj1XMrF7Ioov4x/KRVY1pF6nQe9vwG1s7REBPMUsdO4f8xdieDAlt4FoG4PhYGLgbFPHjK8NoekL
l3WfPzO8MLynvV2ddXDgLVzWFAUNzZ/Y4bI1so3lm+FGXhBaQFIIORxBVLvu8RvfOU1bvmljnW+F
DWISnFoWCHaNXWdZxjIXOLUSlDOAVdPcIRcJCBQAh6a5ho+sUmhDW5fmWsyNcWNk3/I593/YhvOg
zbihC4en2zly9SOyXdAi1MByPaF6/ocxbacoFz+6frSDsu2da9no06npWLxGrivAg3PEY7UWK1/H
cweJU/8R54PZFap3G2UKwZb5KE01uEivFEXOUO+gcSHXUDatQzmgn2ITkeaW/0hxWYWnMjNZHlAc
LddDMvbkF+xVTfUSVj7yZOcI7wf0J3BHQroFry3jfOl928aGbx6aDfZHCQrPYKSm03IQPLWVYwVN
EWKnUGW4jXn9gA2/m3bb+0hba19BdGHsl0DAI9Y1MDknirMHd76Y4Ibb947DZGq9HYq1w9c8EvFX
O+nx5TXbLkB94vQV3CFOkMadONGQZWufFfyrbnEXNIRlh2rLsoBoIXNXadyLI0j9wi2e58UrdvgC
TMY5+8vGx47ayfqeV9wOmON3DyoWoOqPWODjjPeGG4eSaFgB4krWYPzNt37s1k8mquGPIwqQxUWf
yvPoDd9jgc2wkA1IfD6aPtJuh+SlOAr51ZAcFMI04RziUqxuqER7hhdlL/9ClKILxaliFyWy0TQf
d3mDMuHRBXNstdI8P3nioZus/cGLLtQwMRfN2rD0cmt7PerPmqmNdmUlwgPvGw8VVUXmoGwSbLyt
2fan2q2rMKCuR3S9yrWMy8IzN7qLz0qexUjxN2MjRu7ZS2Yckhlm3QMWIdxzx4EPszIgPW6MPrDl
Z3JrPXQZaqRI2M5zQ/NgmP4LVRtT3XHlAvlUh52x6ehZj0r8Syes+UIhkT9MZznBoo2DCibvpGGH
mtfGUdWBD6JColf0IwjMi3CjasOpR3EmUXSXSTGuQCy/TWuPgXoYCItS4iZUQzaTABi/cgPf9xEd
up0FUeF5XNNkFYzTjtOA7fXuzn6/aCavfjMt1rNtOgziMW9jVPMX9s8SHQ3Y+Z+2nuzwm186oF61
fn7GSNfgMuM90/rIrbZeDxq3paKyr38mwi62qVMDG6pqMO9KKu8qLz/nRlISgkZUtHmzCg73UX6H
Vw7jas9adURiYDxRAxogKAsn1sdwKlAUBtGczZ2dhjSBYu+GaqU6szJwgMlFHZSfj72U2JEXwxnE
xyVo+CubCmHlFEQmK6APrItz0hnAOroomadhXtbiPPVxLdY0XrpjZfw0Ib26JZs+mnuvgfgg74Er
XdjlUTVTnWhMvV9x1SubOfji5L79KlIFQdq024wMdIR3cAQRNeOm7V333qGACYRn8BNj0ySRhcwF
8A8K4qCJBMousVylAvxoWUXNxZFRvR+9rAWc35OyKyhla84Q2YLkQxmaWysM/yaTakD42EDfA2Gq
ceSEptQgKISE7OrOoYZ3c2dUawR4pgAsJxegy6pgstFQOSK8Sa1GLe0kY7K2TsCJcqyBKz0Yg+i3
Jq96bELqk9O76Y86w9sIgN3eU5eDYiD0QOKLF8H+3XTLUzNU0KKXESisH/Yff0BGDl76z4JhKhVe
qoZ/WzAMTVgUEN/VHVMVMZUhN4LXG47awlPYR+CKRD7sREMXsLh6pTwh8n+HAXpJKoRmUIOC5nxX
+CDSQLqWBSYkuq/gnsO+G5RqG2BynHf8Vy6WbcZ/Nf74Z5uH/isHOGVnW/lwmPAGDdFw0Pc5MsLW
/u5QhPgnUg/g+GmRqImHJjyaUd+D8ZBnb2CY1Pamb9gBDRPLEKcmccDZPejpmyliMGCV0V/krKch
fWw8nGDJmT540186i600v83eyFSEFy21st2otc1asPDVQb7yEktco12CVhrzs10rQZBe5mtQRxL+
irxDVrMnNvcBHoPzvpKViSCdiLY9jqnXi3jj0HcfY6XvCHbEb2GpxaCY9z0UfxF6DIeJ437CaSBS
AQCOkU1rAHXQ3NDdko0aNtoPKB0JzzSKeVY9FJ52A0O7W4jCRAEJKLUQ+Jk2DihMpgGC5aj19It8
BrGNyB918PrjpZeFD0Of1FBkk0NkkULUWVYfMbXZg0daxjh+VqB2mv4ndd+/T1JEZrBKZG7K9LWo
dec6ixFVUNLeFHqz0aZm3g9yOP0TBjoa58q78RvS3P2p7HRss0QFTmw7xHt9lljHdHQOZLe5AIVQ
JPz3pknSU8dyaJRDx3vBz4LWxdxmfd9uCSELkpMkEKCqPpkSMFsn4lC6rv3sj6J6yY1sR1FgrUrO
8wSdJRrSGjw22+04zMW75YskSHybHw2Az7DLLUBpJVNOXCafmNGAbqruvoSh3UMfWdpaDs6ILXWN
0gTVJurrOcjOAhJOpgaMNvPDCM4FSRutRJVtpwLTa4tswk0o0JQ7AHhiZLYQTA4TZ9APtr0MyOw4
DjTq/eHqlnN3bmrUl8ZTe3TkiEz4leDb7+FPIPF83MBpjIzEvNPbHFqh8N7FKRs5aCmh9XGQtw6y
q3KGHY048SX30lVz/E4sH+E/YtRl6PJakn6htZfPRR9RLcPdV9D7VzxErXOZ6xAgzR/B5SIuWTe2
z20y8csE0YFehwA0NWE0gFo5rpsNDRlzmueMl4+OHX1MMlHvduHMXCZBKjddM7/3V4PMxFPjyHQ8
9UrkeU+G5l4taMrvyB5BQQTabhQygoVomcfDEiAumrN0PyepFUOv4atpCLH7k8veTKEYFTjQunQJ
IRiqjDJrd2NbuhQOgC4+jJrZ4SAdJ/4hDu1Fe8DrPNBYlrACAy+fy3BqSisgryXP+miovBT8/zjX
zCAGOxfF3kSpzmaks5BEspYA2jDjPB3GG9HvFCS0AXQ/Ia+NDNbCbEL0JuSgaP5JefJbRymRFM0c
hZBdC4BpxK8AhZgbgpGC1Rdgl+9pxZpNrQn96HR5/2whdQgQawy2W2jpQQvNR3qiwfPZqfnnxDE1
3O9xEbXLxAJg8Uer8V51bZcUTXexC0AwhsSNhjWN+4nvpjYDIZUe4TgbUNwOFeWyazb8rxhUS8AY
SlvqayA6kkskYwYsZNznmyVwMX4uboDGfN03bh3QtdRVVVyOalYg9/HfKWYdl5I5nh0b/L87COGd
qLH8ENX+iejLDdhYm1XNhI6DJX+aTw65qGtyFpagxix2cRv6+2VI8wE4mrVArccGHW99elGWG4Zy
3BV5FqMK6lFDe7pZBGzamISc1K5AMmhPgTfXpXAy6lXSb4dx/gYSdn4yZU0Y9Tro1y49skHXHGgi
UxzIeRdLw17OV95fhfyvcZ9XLBwwXao1yZ6VUYEDY3k1x67joHPAkwocqX5h2R810BVXaizIdi89
A2wpQdf40ebOQZN8+6sKZbmumauQN0Gs472g5y2YHBL7AEkM50SNEzrOyZXNne1XQ0Bc1mbpWsv8
DmXlN7Nogiidbp3avb8H4vs17o35ucaBwUXX8WBMLc38o4kaHjRjOl28ataemy5+JvucOdVGDHV9
mLJI+zonOzJDrLnfu20aAe/QWn9k43yKseN/FZHbn/FNRF6eVq27YYWMWvTgIUf0NCcWKptwNSRX
gcxh7gAkdh2/A/S0xHsjyLmawvS3hVxW1+cNTr+SL2IOIcbjNel6LvDnrDllHzBRZ9upjLW1N7n5
S2jXqBC3l8Fo5MWL3fJhXWuVvaUAji3iAyBq+8aeixcyCRM0THmneXsagpJ4OEPF6w8aUQOyugTU
cVCfoiXn2fIOhZOATkJesxiH6rEssINM/T9yr5yPM5Gw8CZngZE65XYZuzGAaJlZF4EOvWGUXpXY
tSD19EQcK21tg3/P5Q9EthJZqHQw0kdF0yIXZ/o0H8lPdhD1s0AWEoP59h9yGLqIiaqfQNnoQrg9
rlMkS50SiAYlXkTD1phZDbCCbMm1+JkvNlqtz+CM+GfO3UQamlY77XQneu1bqbAqG6cZHCRrUK4C
Oo1mwyyQWy62yE7A3bj0LVm03WntO03UOWiQV4vfgnjIyofg8brJBhQh4MmyNDPQ/ccM7yL5irrk
oRi/CLVsMd74b7pxoSNzp5bySmD6wODzzkGbvmYcZal19mDXY4qaTje9zLKhnhrquHyAqk1UG8m4
smfgiacuZ/PO00Esuji0EArg4NdSy6lFqIdCP22vdQJk8mm2XAbc6mbk5+e7yLtrUrxalnpJbG7H
vMark8faedX4k3sZm8He49z3jUaOXbiXwdFtnDxm48+QYa/jpn33EUxur7CXGUtwLaYLdoGgaWif
UUoCRQJ5eJvqzqWrUu9Lzh17q/OuO1BEGXUlGOTxLvsZYeeTvXUL8zaC3oexHbgkie3er6FrOD91
xh3pT6auydZujSIBGpbCXBv23LxVUeJcmOj0Fdmh7MuAwfeawyjfN/TUuA8jzUvfRuL/d2G2XI2m
02r/vugwRu1yUW2oPi6qPhstLi9KYbWGQwXLwxufaMDmHYKs9CmZDH6cNCjjAEvlvruOD1UIkSFb
jiTgmPrjTQRLwd1UZSD2p0Ll2szBRMGQ3KPiY2pGE1nyAgIFB2ULLTAc5VBxp1nTOIKTTU++qoAM
P6r/y0KQAgc2vHVAK2R68yED9fgKeXfI4cmmEwHv3eaFLP2Y5YGmDTFg7wz6d5/xvcWhlyfjjWKJ
71vjxKN03ou5a8+gYrLWDf4H3/viO31XGCpJgrjk5vU3AVqmTQG3648AhhfuAjwwfjWgcABHAs+W
A+KcFkSMPwpvPrKm1t7BAapthFMYRz0v6sc5syPUcSOicdJg6kT4DA2Lx9RKknNpgf2IPjH9V7Sk
2PXYID+SCRW40zpBhc+Wh+BKjnD+v3EFkLShFIblnQbGAzUmIzWWM4TrpO6MlbJRT2vlFOr+al4z
cge7SWdOQSigFxkqUMyf/tjUe+GG1pUanc321c+05JCx4SuZwEIuD+pliGs4P/GmUO8prLVC7C+i
MhcUbKYlbrwdcK90186gNFrf3NlvxkXNc6Cyr1D++nhUmA1UXv/jATGY4aVzBv9YGlbgFhG/qrIu
NgkOEKprgcRB+xSkQhw4siKgEqStLgwG4p5dhad/0OFJqV+bMBtQPDHEW6PmZX+M3E5cch9qk0Pf
HBdb0gJ53xjA70Jp4LLYUI+dbjW8CqNkzHr879UfOAOVYlb/qv4Ata4BfUgX4o2QVtL1f1d/2Byq
YunYRg99j8LE3NXAlVugJiwzWbZpZd4/syJN27IqivDg8E3w7E7l2mJdBIHB0dTOS5f8jg0JMIOD
mXQx+ia27aPm5cVWwpJ3VCZAJQGqVuC3pQPd4MRrnOWKQM24W2ApRbhby6+15mB7/BIBu48n9Zz9
cdezrT7/gzdIfeeM5/fepspfwISebk2NaydttkOUj5R1v62KPjyRsdRKHOqLaEVeZachNbYxPjRV
Zj6a0ybRxfxtqHy+s1tm7RzN9/5w7Q2yP85q4g1ew+wSWGapuEn1Yzx/BqmL8UwWi2ErGPsyPScD
Ms9LjoJn1opq0wY8vU52B30hqXcwdWlpo+5NdwMNB8AbMlZZHT/4jhE/4PjQ2HGUzOJGDNsSDVXk
+KI3XUC20feRjEoF6IBQRXOlBphqG6qjLbAMVVuaK6T7PzzASSJl6nanmRwUrfvNdBBF/bLY8Kub
rjQDObQwABDMXd8v44EWIRUClTAcKlZcK5t9JPTo2vvlR1PjxS7sGhy8whJHeCXFCTS68r10JRN7
67LkBy5QK4+N8VvSVsMRlBjeGmfh0zcbEux6oxdv4DUbjvEAPsAU73Bk733skBsc/+9q+eP1bICN
kUHVjzgLdV5ivQAr4gBCK/KWUR0+Feaw0p1QezYB2NDzwTyErTut3UiPA1YChbBNYhCGQFvggU7H
uFFCu9bKawuEGS3AuUoDt4xDZwXWalADz10WaGnmHDgUXV7HLoa+HW/aLQ0nI5r3potfazE0zqup
T8MZWGBUZMkh6BTzp1GDzJCcqsVoUgg1NTjXfaaAwUy+9qUeXiiALpWVrb2qdfdCRKvUTH40J+sO
B77MWQvgbyHlXTcPEJ5vHzwTJ07gWIE0OEy6OYB+XANL4KnMusXmcBPkrrIpkmo64ajhSKa8wx1u
bCG2FPp6QMyymUCJlT6lxkMZGROQgHO+GSUEJ8WTastcW18Z0OKVTBz6e9hb85lZHX9x88o5zLkB
LyofCwi+jDdeiM85B5oLvVTMhfbMO37c87m22e1cD/TKeOra5kozoGqyA8oWxGOQPdw4oYlTnFYS
V1GDdG9xKQrI66HqbLd4I0jy7WLmgDYj4TMkaWLQUmmJ/iXMnKMrcS06wHwBN6vhqocjMHZxPQaE
hJkaY8/GKX/v2ixDtXs/b5d3k1hqrNJzi5pFjLVxvGFjtfL2Sa8uljVd3UqSY+Eg7YAyw4sC5kzM
xJk1wXD0CEli7GUXr4LnlIMQ0E+WMJ5KntDOHF+ergMRA6mPWEospYrFuY/67SJIonRLOiCQQw8l
YSqWnKFRgwiGAXesYqnHi9wGYRsuIbPOB16Axy+c+9YsAs0EeVmTJ8O5k81Q6FvwFrFDD1DLuded
frGXRj3kIPhASOZm/cbJtHmlYvzB19qbMere5r1tam2QIwG2Ho3RgVBxjFSzqYPrAiNqoNLwZ9N4
8xmVwtgChs68zeP6L95lb+4idrbId1BLWFg8eTUL53F6I8DxBhX4s6fhG5BY+fhmAMaFrII+vuFc
6aM3S1uLotVjK0xvq4BxCicHofsZdBgSUqfcvdU5UCnW8LuUjhtsnROCDe0jXM0E2B1fBdvczFA5
voJydLrOMe83Se4h2zA3lQk8mzRKdzWLb+DCZHsyCRt6Y9DrBLkKD+21CqNeCJSAAUUh+r5Q02T1
SzkU9T6RXyHIh+AuSQ71LfwMWb5r6rtHcQPwLnXXO/sid81jihfpYyZ7XaexbEXGRnXJ30LXAueO
7S/8czy6IMKTq9x0l7VullXLFFn+EMVM295f6WY6RcdZfuyx0D70MuMcTrN+BqPCR+PKHqQX3lBm
z3ZkJ5OKoAk0dfFOw30sn0AD4vBs3kJCJVuhwD25QiKgfE/EtwYEQW/mMHQgroVmkLTiQBWc7Xhv
Ar0WK96rGfJqsVele/IC7ZethmFdIZuL0nLffzYnAcgDtgt4v8VrMb0gLy/DObj+RzdpD+qlWcWZ
zow3D4BSoL6biw1P6hjpCcrNhg953kPPtPr3MDEhKD/r4YOZABEZyODWhT4SiMYdAQ58VEkzqFl5
hwj3AZwssXTjOU6ZraO0vvBZMrQFw+SLLVF+EKkH0XiYzuAhnDcbMylwWyP3BwcIGBUXl6IJUdQf
yqbLJQYjbzYT6dmoxZcxIMe36yxGWgj7XEDcHJx8T46IUHExacfadTUUYKBHNggDvWul3aLeEHac
x31EjKYd5iD2+M9p9lRpOQoPEXnTVWurNfq25vgrT6smls8lIKfkhhNFdJDfmYZDnrc6KpzlflQ1
i9EU7FmPRL2zeNesLD6VG0XRd8e/pxyKk+9XIUMzgoAQucUYUu09pBJfNaPPz6OYIEwsh1nC/ccy
dncoI86hRdD/jQr68kWHiPGrb0df4jourhTZTHaMc24NelByosjbagOy4hnPjJq9Wolo9o4NRfc0
macHwfghHidwI6Bkb7jEuoCMShyXWyBRwcAgG1RvJRMOKtCtBR5n5KZoaljTQ6ZtMN4iYKJPro40
Ksj1jLfQtb67jQnOCGfYaaOTfDOTBuo8WVNe/QKJgMpr3ysvYhIEy4DeQE81NzZr8oNBOFHgRJBy
vHH8bi64Y2+X+tU1Jhbiz09d7lcx6kruwH58wEXqAnhd/DyiFb1n4IS/DJKhGy6Z12ZP8dGSgJOi
jEABMPNvYWeWmxEML6e+aJ0H25hEYFk1EJGaKAOlYw+oirmfmuxEKvYkYE89amYvmRoUZICIlRqa
ZhoOyhj/mUH2u2l3tjKJHgX4ph6ibMhPVcu6wGSV/d7gbGgTQhN5r1W+9Q4Nni/WIAykNbTi1Ykm
fPyGP3S55uyEJLCE0h2YMWWPmgZ3q/Vomf3CkblQYRLdpWK6VPMWd6ftzNEFl8rnUjeMmnrKYuRE
gJPhwwSF5lOHktGnUlJ7/2OhgSN5vlucw8oYsgwycPqYRQMy+5mrYv61jp94bx/KjXjrwJNdKsHj
JuajmmEuT5M7XQ1pUnYBlZh1mJc2RL3yAuiByL8UZtSehnxmYLq3rYOP3TJKyEGoSIemNPSBcMAb
JFCQLSQ2Fy8duJKXpdBhIG8CnFfpg7ZGCjAkY5kemMG9YHlhQIXLoWomkNQlbjp/0UDgvQYhhPNg
joa9NLbJn4A0hmzBp93XR+9ilzygKGUfWyj4igmC1XeOpONOMMWNtWm8nO3NQvvahpbJt25YJycv
K5zsbWRmHYBKEZ+FxmWa5sHkhrkQe4gDVAC76t1x9Gw3XUEQpURFttQ7ixjKxhxobIF+C6TFo8YP
0NdBwbEDSrFQjPx9aHttb0VQePHkENpb8abITUCO3IS/JyXoi7yCZxcaaiNu1Sj3erGqBrgQPm1r
SIjGxis3gPkHDVxvrosEZZ11Bvhx37sc+j3I/9ej4c/7Vp4HyJQ4diB14kG2GV18MGYtUeRfQsmV
UNafunaE/ZBn2/FmkpM65MK8DS1Nbg62GlR0QdszJKnISspQci0qWHDf9SjAJ03KJRaFXQcXZ/+/
jjRt7d2foJhuPWvRmIP3gaN0KYfOG9RyesjkGW4h1q1rWgGgmtap1J+nhoMRa7bYAzP6+NuALTVy
l9WMpIdebYVht2fTt3AqItJ5F+J99FHP7HidRfPwron+h44Cr7+xDssqlLi66zZ2V1FczC+GrBiQ
owHFk2o0mQLwN1CU6BIKE+PUZo/PCKJgOSS0zBj39gpYtPhANhvVU0+evxZNaTzMyD+l2BHidJzj
OV40lnakZhmT62bc2ahAXy0+22Rm0At82yiqRQbtpOKVjaYrRxHZ+cETHHQF2zwE62WqG9sG+Jhv
ppd0G4tb5mGG1M+XX9iHsA8f3EhUO0FFqVwSg06SExTscM6JhjceGs/5ts1AQUNhcZi/THYEpNJn
PNl/OfOf6R0SIzcXcIzhuYG2FHMPOef6Cszf7BxZBf0Bz6sSijQleClgdJx5B7SBfzDHxM6PXLDo
aGj5llDQZdl3u6myrgxi3QswGkR32YmaYi5ZsaI4cpORhtQjGx8tIKZpTLho6lHj9Q4P3LHK+boe
czAHr/x6StbJmED3WjbV0Hz07mzhyPjJyFwcnVdFifYunPypCUXqzAlBri7XuQlcZvp18rUAIlaK
D0yeDw2HDDt6wOPoVk8NsJf+gyHGdMu9cVgc6tY/lMnPOBkLSEPg2UCxWTYbF7lGpnVHSFthByTZ
FpBtry9NE9YjMroYgwhvbTd4oN3YKIa8FuS4gjnuo01bTA2yIUOFieTvNS/du1b6ToGTGYHVpu6+
q/LakUWQ6Zy7fAQ5yCNEIsFnRPW7KoTqcz3k3k/UUw3Zlin4e9m2bRYfwE18V59EhqXwqC5D7zj6
9xVPVEtkhu6fINf5Acird6Imhbbx0ru3xZoD6gYgxlUcaEBug38/l5bX+yPu4ADQydFdrDP56Qaq
Yt1y16C/8OXOsNwl6O8+kzcUg+4tFFBvB633j+p2QAEUentvWfp3txQ38oEfSXFOCgZY5L4JhL10
mW0Ci5jbB7L5IkuAcCDgNv1UvR7lODkzf/gin3Ze1vVBKas4qUl0HaLNSHrs2JyKxcZTtrcMqMSS
ic/Mv+RhfUTWoRcBLVLgCVxaZh5YsnoRAOgKOqvQLR9kXSIY5+Wpq8Eu5AX3GaRj2v7N0zobuora
cyQFRQwbWgST8IBL9KpkUyRWFHUPmgNhEEpE9nz4UVVIeVHiESrYI+QNm/bGRmGUiJT2tkHyTJmo
92mnKDJRI9dW8WpSbiJBFtdHi/XOls6z7w616di6mNz57Lu7u5N28qlj7oq1fIt3OxDI//tYXsWR
wwfGeUUXjIwYwrSN+wX/jNdEFPYGW4l4y+QwAnQbFLNDGZC34XZzNSbwBbud8dpHVf06QZpFRpJl
ZOwxAtPulSZnHaT8JojHHbjX6o+NAQ2piuMJ1OnDhgCsCcqDz14SxasB76xN0DbgWwz1F4KzNl2C
U7Sqak40RHIs2ToZ1D5ZqW+WmtJC1p1mDLzwK2hzTSA0BLgdn8+5qIpUbg+LgwpQ/copD6luyfP8
8BhnvNI2bToAluO14ZqMXHfBX0rdLoEKK/WqIvvozTgy1DbKc7MQGUfHHQ9D7S26DEpAQulG3NkK
5tfr0gMlPTly+Q5EPWp0ejFSY1J2QBHG7RTyul3K1t7sems3qXPvYIcdSt0iE3z7g12fc1n6X8Zm
5lxwSltusRkQq6r28KMjP3MYUis9brGLSwfBGZgG5NQBWn/GlmYV2iRWy5jxuEHBK44bJoGiXhIH
d2l/p8TCl/EiQr70KYwCSEhc/4ayO3aMaOOo5jG5WVym0QRvFn+jCCPeRmGFmzndcHq6y8TJk5E5
Nrg1ZeHnjcPWwzKoSzfbJr7Vn3gbgQ547OoXanwRv6VOn11o1Eyet2tqSH7T0JRhPbJRhjW7T2SC
/iXfNBVQiFob4yDK8tgDBBi25JwNhlwmagtXHTfLA9noojrSxGY/bSNkHJHx5fZ4nkKf2VunZ8Cb
2sjKtcKzkaqGJ+e5lq+jNoHMA1TEyXbjqLoOYGGDT+e8DDsId/B6TbY6jXBaBplYF2XrX5MyefSB
m3pux7p/yuz+BdiX4iueJ2zXauB7EtmcY6dg4U8r7KurNrb6W8EHbF0wu6h8KIcmINugId7w8KLA
Z35ahhyQpNgrv4h0ci7hCOwWrRbZE876oyjf01B+BFTKJ0hQTfM2giL8lZq8HAA+6gG1h+YbWxwa
kgc4N4Ga+7lhOMuTIQmzLXO1RFuQOi4KqZTtJTCqdebGWDn6yC9ulppXCiZnFuX9FjJU7qpr3cRd
A7RuXDste5lmqHVSyLKU0zT5YS7idzWXljLLYJ7M7qGAynwVxsnFKvG7NmQTAnJ6HFPtiUxDV9bu
qvRQ4tjiWbJWcdSzu+LPvjamQwym1YcOOeQH0Hj3VxM1FBSg7Frrz7uBN6iXkbFqoSQZ08ALubFV
weT9/HA8HK8jkMB7KzTrE+gXPxrk8GWF0eeYeirGGJH88yAsoEwqlmw4nLpd7y6OvHc2WiCqPPzq
AAFcqwV+FWc7Tn8oamujG0nzpDWOsxG9LMmk1K8aL4liECA6G26Jbo1XUaRI5BzoZP2HjeJa7LbW
WtI3TxRMa6m50+f1lO2/rwfJVh7gBBMwr7WhM/NGRosEtZhjladoDLcknEWEbYuwGDkSW9suYVJx
TClw9R6waJ+z1FTq/dtJSxpetB8hS39Up4lFPkA4LNeRJv/3CSN2TFUHPjLosZWGuVfe5cSRxgCE
3042yx6wI/LIeag/Mvc41qu7NdlY5P60wL9agaww8S9D7FYQKOtD8PhIWoFEkglQLy51DwxS0xmk
37d2clKTeQmYAu6mKTctRZPJFgLAtArDFqVFn9dQwUxeXA0tIiGg8W8vD5iSNuAoTEXdzFJL3X2M
X1289UYfyGkTheb//hgq2J1HA9qE//7kd0P1SQ1fPEK3t9up9ShW/TTIQbaCfoq/dQv5a7Dxa6AZ
Mxgw8OrWrOwe9IutfH+04hHk+TTWzNYGdae0UnMzNihqidXqTg+yyWoC08ahHwDq4ceEZczk2mGi
gSp1mUYGd2Ql31JXXRzbumqUQqNyyrL6MmWyK7yXTqO7CTN8ed18vlbJ3L9ahjcFIBp08Z3EcBIA
pplmBXVDORSp2Zyh0RKDrErrX+3YT16QiCcfNXKxum8hZrWwIQ2TpG3oCuuJmpmF7zqKjk/KlGBD
EzlR8qBNUCQfWFU9JuZP5XexD8K+NX1UprrV6sPc+iB8jPSPlU1wz27x2gXAmlyHgsEF1q+zwfNx
eIlPQA7b8xgAjSCsJBvEDypIO1Km0Yci6QSITIWcXwytOQ+P6mXc5bF9skIbCTAwrFUrNSZjbPbW
yeejBk+6LouyOd2YKIQaQ65AvSWYguYpsncf+SLD96Us9Rennv2TCwKAeo16CmiwjM6I4spigIA9
tNk2eH33zrZgRXn0wIuxBaVGBFSVaWQvqbHM1mfwX2oQuliDru7/kPZdzXHjWre/iFXM4ZWd1EFS
2xqneWHN2B7mTIIkfv1d2JAadI98vnPqvqCAnchutUiEvdcCqDwYzO1LgrfqxR9Mf1eOAtNA015l
SltNZcZCMoxjDiwHz0JKDNKmWEhGGXIbmq0dsPqCzHWKILUdyuJDy57d3UhzWObjs+gxK3e+mL3S
7BYACK3IkXWtEIWK5c4YUC4n58Skj4Y0OWKm8QSe6+hqDDh17JpSjuyRR9elxyO41U0U5AkLaiwD
mTVGgHm2kuWBiTrR1jY25OZ7fnD1tDk/mVP2k0RkazP87B1T28iRuAL14iHfuaw0337F4F3yQ/We
K2fg8Y4DJrL02qP3nDcb8cbQ8CxQ703nJksXEC6wPHBwrOo4IK7sXRBypag7p7GVGujOjobjajHB
oCFpmKiW0DrTCgPkEO7dYqmuDMytKKMavD2OcJGtaDcMMP77KjONb441tRs3NfqP7mT0e77U/SVw
RuvUNI1+0LtePyIDd9m4s36gvByZnNOWzoaXlo5qWOTqgHGyfzZqvrJIsQO+mYUFOdws4t4FUzQH
krVK7XDNKUZel8j8oHSQQI9SZP3k055sXjM/RKLIyjKzIgDD2suTioNVzHx4rbwGcIS5MUBNdfYn
/to4cw74UjVePHM8I1GbzKyb7crLwmm7lhJH6Yxs3d0oANeHFHDsgwNyTb2cTySiBkQGyBcQjWZ7
yMgiuwaEgsfGYKeVTHaB5VkepgbpvB+waPuLVsBlDbKzMl6OHn7HziPJflXERZwOH2eBFiaMgeoB
jssRf7NeR3GaMyU7kAiAoNXrhiN5ysW4gexNFoAxZFXvieQcrCLTARmgHvhAZLXoGIDvsyqDGfXG
HAk3iaezS4Aax/NkJL/I4nq6kDYaIoaHBBrqcVBUorrInrY0BN0j/rjKsE0+LXVXX5rZa8ZtgNlR
mKXg4dVAivNYYDEJiqMJRGRGrD9GlSMmS42+B6qaCypqI30yPcvDu84vvjfdAf8b3d8ogx7Agbk4
h9ocUgQC3HaD6eYCOqQWyNtGc8iQS4VMQKBykzauAWQdLigJfgDP1MeUhvgGX9Vkg7psAwhdsb0l
RQACjIfXRAYsWZBujOQo7iHF4kjdyZ+xxYWNqTlMTGBhyzGpciRtlli4DyCA68d9zKrsTE2Enzyg
p+2+Dmk8jm3k4myk1I+j7oakjqICR1+deKHLrvJcniMH8CCUYFi13nQpot1AuTokcnunQkKFUCw5
Hrxe2a+TEd8UZCshPWYwtgO/sLUOCXJRXL+IzgYAVPZmXGZhkgTIsiZhJ/IU7scRR6ICafIYm0Hk
Q0OlUM53Mhlrsuxlmzhm1/AXlFwJFpmufgkSc+94eXlK0yW4OMbQdigiQNeQELuCaqAxzd1KA5IW
k4Wj4fKdrg8muBSttJX+sYXp1tijelCEoKbERnToeWO9o818uXsvN+5ps192/6XTjCg64Ns5/ctI
zNaMYl5w2ia6vLNOIp/4QWVxBOK7UkMsRe3NxLBlSwpM8vFNU+Kx07TokiWNZYaI8K5T1wbrHDc3
dwplXHpARnBCl1LbiOsBYJB/2zkWF5pp6PjQqwQ40ud6+n3OgTa81pOmAq0v9pJw7EhPaM/DkZG1
GF/lA1k+te8S9Oh53jr9F6ygp4N6Sqvn/J0syI3N5DEchhU4Qe7NCdgMrdFspy7uqpCE1PyvY11A
sin3/yuGIbDmyIhuIZ+aB+z/YWkSaeNZsaDccaqQ9r+QjWW/bJo8MyQpCxGsKDfq/U8yvL9f40lu
FsH0UhYl9n0H50jbn2qzdIkAV9n4zrBTCiBbvW2ovrt5Snur9xp7bkE71Y3L3q9YcQzyxj97omld
zVs178nSFLmBqMIDbtDvjP9zPOane9Z5PYCg3y42g5hkLs32bwCYfWwFEVItGup5JnA+qdcEJsjF
bdPbKBlKysF+dGeoF8j+ZFF8JDk1FM8gTiUag+akPYLF8KRCUa8AFv2+G4sRBeaAau/NbSqOZCtH
QAatkIF8vH+mLs92BWnISHYJHCgvsZm+thdB0puTCrQKLH2QIo/qywS5XG7KC7wWgcPeA87kF1aw
VBCENUXAX7nDaEykYKz+Us0l4CMEu5j0W3Xf9SM9OTu8WpyNIhcDRtR4AsMSCtiXbRogi59Axwlu
fAgEJnlHLQmomQiPHCmLrA5ln8TkBsg2bTfN7ncSEeg4yaW1spORUT6YpHsl/VdMt8ie/BpHzuqe
KKZymcVL96qJE2As0XD2S924tarXLo2pQX4BCElIEwG99kzjeNa1XTWn3+/sqtoE4owSlsAaPbyi
khiWffWAEPI8Dqn/1IP9VAxaOwCwHvX8MtpPDEsHUhiBq3thVuDwzytAvETCMgIXkDFwp8f/iWs3
QH2vgesTN2xLN5c1Xpzs5UcKOmThh3S76obUR6Le6hPLj0jmeTmbSB9FUDIqkbb4OvX2Smwgayw/
M3AsADEm7VG1bANxvkAVttTocz8PF5KSpa0lxXlJgbq6ISEIa5BIDnY53qHgGfTI07m0owWsyZjC
BUmH/x6apLlxNB7qAsTvUqimeDT1a8vZBfxdFuzuHWnc+n8Nfc0vWl20G44Sx22KOq/zLM52c99h
2FG/jalHjTV24N4JAIQslKohNy5872RqWLlztQNBKMolb3bg4sYJlzcgtdfVGdsVme6WSPNtkXTq
Ff4XAEZU7EoTQBQSDchDaARJD9blVJaftbYNQjhwa2POBlxPEvpplJ/zzASAzOhgnz3NAa+Lgwtp
mJEhCbFtCCSWxXo1HEGrvYsWEBT6AIh9AIPydVW+MonqMAUS96uJkpOHTvBwqAHuD1m+5e1QfuMV
O9W15f5AbuZnszKmz8zInR2zXfMMEHP9MWGLvl0CAFyjlrSSa60aZ8g1CqYW7JF15VGtv2Z71C8G
tlb0ogK8TWyaWxtVc5+LpPjHRALJP00LbHogu+F7/LPXJvalHKtum48Dex7mysDEH9iiHS8TEB3V
23hmYN17hxwMgNTTY4vz6w1LDEHMh8UwqnveCMTIpTXdSarvFcKZZE2pTRu6CAV890riIuo+5IVv
AWhIUeg+aChJyeQtCMNKXESpZQTBY6Ziqfug21K+ZHJ3q0p797noQqn4ypTi/mq370RFVvGk8e0D
01BpKSjg/Y0jd7FQvH0qdTH5Z2jps90utPrbqFjqVlfflgqkvg8gQ4PGqBNgpzdEjhi5JahEQwat
EOUKQUOCaaxwNaROihnwqF+RNsiPzKhH4CBAasGJnosMOcCmPHIGSlNkf6PoUNSotsxs2Z7GTqEB
4fpXm3+pyTIO/EdDxJEuJEP9J0oYKeavNsimi84eKItAYRLI8hBZDzKh5qhYPs4mFt6qQoQLcR81
5qF0RxRh3NWZFF0JALzcw84R+Vvgidb1BRgWVhvMAA1oCkxxgKEt72f1wahLDRm1JdJY6N7iLMPn
pi6pxzL/qIO/Zh8ZKOxzBE60KWb01LuTaZkzIClR2ABYdjwMzoCkM4yUHQ2RKPYaiob/PzI77b1t
h50nLDPn15xkQNNqp2T5myQy5VgTSmXRAUSlX3nEBTJn8h6UAnHclUjEv+U3U47yKoaVgaFiavC9
WoL8qUu79hDMyQefRYJWRbBHyS6pV9IJ+GkN3pORtgsAVRymbGcj7fs5aQDVEcdlaYde3XxrUG9+
JBlpqYkis966KDbd3ikyUFU+lNiTCpUx9TRL1Ci9XsEAvHHmu22TfJjLlO8ID1WLQecWFnXwXcdu
1p5kc++N51GgrVLvTgagZ3hIP78BFfK82DiSCBbsv3cTMo0WpILvaOw5VnTgPRuTHS/A6HOvvx+z
fqz2vDfjTxHvo51njO2DPTXtNyAIg0JkAUhErTfnCoVhm4pZ7TcwhEyoY7L0pw4k0x8Bk/oRB4v+
k+e387TstalGhjR2Ab1DVdjlOXOCrY6N8iONKmAHIdNGKJYSBeqTY3p1KFVCOAkhaUiGw44I8yJX
nx/GeDzIIWm0qq3Ompm/eZPjKroGqFgP9XGIye0GvOatB8Cnu+iFhi0eupqMTPqUrilN6e54jccj
7+NyJy8iYq7CS1d1z2Qk70x+RHFR9QnF95Fhen2UIRIrxfl6jwmKxgbkD0sQ0dHFKqYQeKJBHqRI
6U7qPWmoIQWI7WBTeglw9QQYqVL3pZuGDfiw9tKGNF0WfW07y9urPWDq0Y4vkszxmIp6PLtuO8Zq
K3i1d1ynC35SSkXmyvtOoS7wXtgIfGVho8fzVg/y9qzIH4Ht/7O1LG1H8jjzkWxJ3Tu738oUOyWR
SZKdCMrFA4BGSv6eLclwqI3rKrXyI1mgZy/dVMcXP3fsFzActEgt6JrDROWXpWOcrbICFHKXF53I
Vdnh3zQ4scj4YCBb/FFP2h0q5LV6149AWAriBCsWwlNweSvVCZDPr9SUghRH2WlEj4NcZQZKsW5j
LAk3ur9y4E8GAOk6yWdB5vOX1RBEUi/gqMBhlpZeCSmY2QAsBFDQG26xxBQGITGk9/jCcgx+oaNf
BdWDgjimnl3WfzJUuKEuD/WoIyoM3pZsgEmLtqmfTdu7tZxj69fC5NpJyYN2ss5RgnmAcG/Tttub
DNk0cYkjQoN2my2x8WyW03zqsheS60SogNJ1NwPcKbKryxicFlMkaqbMXNsWYOPZUKVUUnfzI/Vk
SVXSCcBXoaZiq1WdlSy++tWbCrDIm7SJV5Sb12Wr1rFmr1ngF235/ASAguHqisbU6mbLmmXcGTaK
HsLYBPUegK6QKZENV2rIOEqBBdgbrD8qRe4xG2nphS0OCeFLhnHqA+JBB/KMiw0R2hURzWzbQEPP
gNJHMm1eeqyArb+D1GhPPhCkH5IWudJISlqQoDaAn7QpeYj9j/kauUN9TYcwdkQlj6NVEUBYMj1k
gMUCpQAsiogBynKczUOaAYeVZHNsxDtLRxK5hcStx9QbvEcfPAQ7T2ArLMBF5eD9cIBK1OHP12dZ
c2mSAkN9cOvNBJyQRy3LwwUo4GmIQvzXnpBN4Aq74m+dYZEImOOBODfjqSywMMVYNcHsdh5AnCEk
NUeRS2jGfrlVsnet/RSPU0DKdqelMLUtskCngwnM3k80xOxtOhjMBd6i0KJsdV4NSWstvPvUfFfB
c1HBTDdRelG54X3lyxtL8FViLizukWzu7qyk8mZyfPdzTgOIVUF9Mcsll5rW04ph8vFGBcDz9b31
A8mqCOxQYD+/vs++/OYvVw4ecID4FBzHcvCemGV5TzZh5IFaYTOIIclIG/hZ94h8i5DkyoGGAZDG
xK67tidF7PTMAlxNaTw4TvrjzphiTjEOJfIJCLHi0kuNrZ8AWN8HtqQtnkMgfrNLpEhiuyp5wtlu
oYeR6OoBqrOb+nOSFsmTYwX2hARkZEc2PD+SLEDdw6sD5sX2xm4XZ0tCL+CDsVWhS0zPNpjdVBv6
jmmBJL+VKW6AbsGCL3dfvlxOkdaHlr5uta5Sxkaf1IDD1qQFmTUCNDhpzAtYgrwzOHJA1aYDMjlB
Cl4sGuoxY9D3lZnin1VojaGZnpSdDsScTTE0AXICoCAPpQ2S+mRhynkiuQo85j3fG1nJUB5lobgY
ZIiDOLAlcmx5RCKGqyOTm91KtupK77dYFCbjNaoxKFjfvl6kziecUC3L3JubofLyh67RgM+b+eV1
EA31AM/1LYqz4kQjVHZXVxsZ1w9mm4Lk/mZGimluv2kLXnRjOpdXEjVBCohpYcuN5o9oceOjfIqr
Etq5Q+5lX3vWTr0J6IFODT3fycQYElswaEzyZUGKSr5QphjVV7x6Vb8KxRXIXF2AhnQVvNWfeeM/
55qGCZbpA4Q/moI6lOMEdBiPeWOZPKw1cEI1tXvO9A6W4HAChIlQ+2abAKbOGrY0JIV0scYpPzvV
sF8Ho+ukFo6rl6Tjh1W0xWOoWwj+SZs/aSazmlY1NNOhKZFN3Nyr+Q/Z0jj2Ivyw2PeViZNhE6pF
Hijqk4pBx07u3Lhh7mPvt6YnfibeDYlophkcGNlQH0CqB9y4m5x6JNOt+FnHcbmO5FD/EmSDuUkF
sGwsmpEBZya3uxLQ1xhaOK1dKToPy3OSUcMEUG3nTfWDUlAU8lWKSkO+sPS7i0/WgGT8OkU5CGQB
Cx9vh6mzkYmGBtz0NnBZrerc6/9SjoDnO/eiIVusHpGdTGPS6DgLCIF2k+9JrQzV0Ks9uKgx9ajR
vG7ccTvuZUClUMbSOQ6WH+DCcXaTF/ETNfjuJ2ytijEAv1kJSBwQTk+eia6Vmlz8cd4MXlUwtfW2
D1mHYs6VWjqNMrTwp6jKicKp4erypJHu95e/sx/pxsiVGi/aA968OUWCztKTzJdIxDkFgiRzNXbM
Yj6Avu8sZf6dObmTD/VITT2lsHOQpOE0GnExqQHGBHWlVDkhzx2Virb5h0pqy+og3lQ1soEXSoz7
fRqb1FNi3MSd7lS1E37XyIsjF5Uw924C3UTBa8cbAS5anAE88WVp8MJEjgq76IL9mZieqSG6Z+qR
IgKszKlrl82d/D1bCscS09+CAkcLfxvzzvd2OyCFqC6oIh20EQh9uZ9esLM9zXvq2nORXfrSuoA1
aXhw02pKRa1rutF7vmw5Ck/Amip8FmPqcZwnzD2cJWTbyYgLAHYFGYCpLK59UOGcAL9n8IiEaWm0
xtGeLCNEmmsE9JYJ+2tI4rO2XoPCATm+ewQlxh+FaXmX1XOLnkrkhjI1a6MeXNQDwZ73KHvJp5Wr
MiPXXi8tpCnAVl6WHoby2q9XVDciLXDyiI0KvDg0PEw3bbJoj5VXrZtpyuyTy7sHJXfGJOIhjTtn
+oBVQnN8z7UbNGPbpdxFes8vMckYiCaWClzcLJYUeQyh5ekfNJToHJWrvOwggqbtuA566VD/gI1I
E5g2hWuaJ1TcmafZQKEgagfRlaoyHoGR41i9t1uw1Hjw2nJn+k5vAT4NRqSm3srHn0c9OCuVtEcF
bRi3fRK0YKA2LNRZxCAgj7FgOrcO2wE+pkb2Ipp28KsnGt6UZKrk1CMlEL12d3KKQUq8SKTyzl0D
m1k4+2OHLFMvzK0gvSaDH3+swD5/cZ3lWU/r5KMU8Xo4LFoP3gFhQY2WzhwLCCAq4lDw1S51jeuS
GBbYpGHW53lzDYwpVE65sUTHKcuxoLe6PN8Ap63Zmf1SAhjmLYg54m2NMh/nSH6kMBIv9Mw6uzLG
dDxL8mpioO0WSY9IobwwQR6gYS/rodKrDzRa+qKx9qS1iFWgtft+MyVZj33rNxdHY8x/tPx5b6FQ
8SgNpc/gp9V26Zx230cxWCpKx7saqOG/1gPKaUCh1e9IJhXtVD5oDubBSlbbZgZQheyoRHMweMDX
cFDIOfMnkpPIBERr6OMbOcbiMt4YusYEnD3xy9CnucBDYZgPcQnylFCVOphCg8Oy+UCGK7Wz6L/4
6BqPUe5zkw4i8F1VBWlVNLqMDEkao8QSc1V+ISKQjYr6Zl3jLumuHUOfwer2a92GcFxHbIbQ1+Ie
mUpASySYMsBvBCD1xjOZhkoB5GvrsTKxC4Ekj2clpyGKql9QeBQdaVTzCXvlgLBDHiIQ/HckzLWK
P/Qyh90sRgcwsDHmvXb9FAyuf7IFVB4y6CeQTfNWyioHRCEh8tmknd1mwYm8qHlHTqJbXLInkYpL
MjmkKwIuEShKZ+yO1WfwLurP1ATIJn8e99Q3ouFVaoED6+wH85MyJKXJkvEAvG1sY9wicOHlTiPH
28Qwt3eKHpVqeA5ly0FFJw8Nm34NgEfPOOFuH7vB3y5WnbxwrUG+Wz1OJxr2OmB/Szb9SGw9eSER
0CiRBqeZa4ui5D9ICSqg+KU3kTBDMcgr6WrnfLMgs65OrgPqShuAgDBgwB2dAs8iatrIfO0pWcq6
BJgdSNEhWX8zuTOu26jaN2kNBNpbPBWUD7Yg6k6BaO0ht5N8VShlp3xxVL66PT7PX15z/Ys0Ho8A
mse7gl4YoslEA0YIQIuREDzYeNdEDZIcwSsvR6RwkMaGt/7NUcWpxTuKFCRbBetVXJwjttbmzpSc
VkbyQqX3nHaglAM1r3XSUUZxSpq3npIZgBjZdsYIXh5hohSdOwalFJLmTv0/yVRUcstZHP1XoQ0w
CUxagiTiBiAcKfKhkzT6bJfucKyZru9Kp38amra5gDflQtg4nj/N19sIYI5yRDA6SYzndFEiT85M
p7o+yjpY4AadXWamxwAkcyRalc82vfVXDorINj+nWBkjyQzPuVgH+FSj1UcaqTcyvYwNmzlIRW+R
svb2Zlcv+puSRHfuvw2rR/yI/1NtOEZx0B9svqAqSDQGQ30QFw0Ns3j+OSeFsaORji0GKachmZED
Df8LWWwXLRBVRPjXC1kYk6OKo65uOpiecCADgeBpRu4OKEOCooiA62MbyXYRskG3wI+EcwrvTM3i
jvUh6MtPSoR8RjPZygjUVaq8QkESj8dlq2Qr86lbjGFP10Ha+ra1fOxN64B4z1Mk5kjYEsIgUdgl
K5ySO6gTZaNcqMeC6KGyvPqBLEh050oygj1p76BSlMu7NrfQpL27g250UbFr2X8RfItnMUwsqUtN
Bewpb0kvNKgbv2GonnXdi+yOVtdt5wrVYcqDevdhUtBU1ljnKLN7C2MGT8F7oehyrcNfakG61wdN
/riMDIeuPP7WoFgnPVg2zwGOiMZMlmRrMj3e1tjQeQwKYwayr1+DVIwcS2/+1plIxSNr5UdKJfua
Vph7kXAVh8YRHxcweGEmsak9uz1NXaq5XwrQ6dZ5wC9pgmfH4gzjJ27hcBIHxdFPoP5hJVL8LFK/
D50kKP5ouF/vewA4I8NeHw7xnHJgJ2oFSngADrWLHbA1xHppAvZoANc4MHD/cmsbUGBIlwejQ9x5
OzkW1pGTIU/XrrNtmffRE/LkoyfqpVqGYisksO1J1teNA/bNBvOwqgakoDKUmhFAV2U3PnUigBRR
BA3nMXs5prDLhBkjRZBCFSdddmDWA3+zuA+6ULoALH3bdMHB1fv0Aqq0HhTmKFYzgEJymdMv98tQ
WkHmKC3EqdNsAwF3wpJWLUFHc6mwZkyW0OtilFGImQXNBca6P+SYxDyTCJtZ/JDrnrNR04sE6DZF
1YP+VkwlyELFIC8RIxMWNOr8CmjA4iqGJfgFOU7Q7hLgsjE1TiZQTEhOqXOUGEeNsv3VTFlgxZwD
DAkFHGPAgK0FVuc9UjdGVDunDkdl7+zvdc1qAVblzNNDAdyQQ9U4D+7CjRM1/cyDWY51q0F24dD7
BgBY0xRICjcrZU/qlaXskp5UypJ6gTU1/lkJrRbvFWAkxd4hNt0HcrG47YZuC1RfdfbjL9UyXNRY
HWwB0Ajpn6SRp0b90uS7wkB6hzwmYiV4rlkXbQEiiB0Nr4yeVNPgKOExW76SZKkq1P8uM/LgzaHV
DiTsXZAchWMGykqgx0VhFJdPY1SdXAHqSA0Oct3V8E42FHjF/mcT8liyAciOKupdGBrat2uyqOiO
WuNJh9+GL2IUFnVzDZYhseMHPhn71IkboqGJmVkVKg31SE2GNKQmFc5qSFoktcBZGd756Qw72czR
/1QWd6G6RccOobobp//LsbAFRxm6qqrKNcywWJDNIauvZNFVP7fuwfTaH5SvK2VS33dIcu74CMYk
quUaAJsAiiCcJzcEjMK0scNWX50AZqjGFsOEws8tCe0Mv/Q9zqfAIi6oUzOtAMWhJ4pKpRV5AafO
C1f2Mt7YLvvcxHR6aoD7AETqEmViOH0q6pY9JeJsioaGqYM6G3PEHclIq+wsffiY9iYHS+ibK/WW
EqAmoxHLkEpJMdQFx86NkYlYlwcwgboXlhdVsO8yzz8a03LgeTa2W1TiuBfZdZuch+2SWjtjdq3m
aRIAazrIr6NkmZGfgWdVaAygpSYfCtmlA0rQF/Zx9acbM274O/VHXv2mVionSL+5nCN7qcV7bUN/
dBnk7kex8pE/sNoBBLURL8G2E2gpdlEBdsVdup+O73p7OSSN6+bzhXqRgF6hYRGXeJnVBYhIbjIy
6Uosv2TEOAWUTJv+SRYG8HTBQyuupDzaAXVWQ6TPWonXmV4ddYGgk+CpM2TacJK/E/odAA4bpZEZ
ND2S0E6rn8kiXGic43Z2CYi2I/A2opBRH+INcmHSw7JE/QZnwBhrOE44AvMI7OM0NtPOECf4Hycj
6OMNM6bxqYqcbWxZ2Qer67MPU5xkH7oMH6kxrlPajTHQIPUDwND1R9KRqe5PX6NZj07SYmT6gne2
vjxQDGqQ1I4D36Cf9/JaHdYQuw7JEvJiGv4ST1EShGZjgiEKtQ7YOfU6pMvF4CIUMm/ooRBD6pGs
abHxsVjL+c6MlLrwGgp7Pky5/vdvY5Ain3gUprr+5GTliO9BQ+aeNaf1VstncAnejZci/+GnI7/M
bjtee948mgLLlIvR3HWY2oEdso8MqXO7RL/k+EZBXWmMh7zAv/MY4Ad78HzeBc9FbyCVLQZZgLYA
8HtI7QsSxv0HzHOB/R4J1G9qkOajX3iUFftoAk8wKCG60Gob6yGgLBFAQxcHC3A2G43GgO0enkvr
i5fOgLN2Xex9ssT+o6z9bqfocOd2Rg3SzJ5J5JipeymwsUkj4tCtzNneW+OAtYRAZKPGdRwPTwQX
GQSmgUnHUjT7EXl110GkTKWTPmCOjSHJkBgVX0vmvZTJhBe+kJNotMH5GLvGH2QqRUJZI19hY2kM
r8U+yP2Q+070nG/IgM1zctW0tHjM0m43WGZ98sbmUW/wu7WCYt1EWdztGUBhwzuFIeyMAAC9KbC8
dkpLChqC/uaLZZnRAwX2Z29YRR/sx87R9cd7sbgZUL88Wi4oHAsUny956oGTefA+ACVpz1D7+0Qj
veT8OQKvLVBphmyTRjFOYUftB9m7neN9GA0WH7DQE+cicCfFMIAUtsmncV9h6z/DvzaYk5ZCz07k
4hQV1g2u5+yijOH9aVutc6Jm9hNgv3LuAH8WPZJ1jf8PsrzmnanMUKcE7HZhp9yod+d7NyQTFUb5
/jaUrxc+1vBlDnDcoAXUIpXYqGaa2AakCeMxzWvUT5MiqBw7eKCyHBc7m6jUEhU8NnXrHsnY5lh9
jifkK1d9imImUbwtq7WpS02HLcYswvkWVXGTCEvE+hEL/HY7ogolbFF8FCwHK0bhMt5eafvNG2cg
QenAIe653nwLyuYnEGGMK8eT8jqV0T8kNnTH3cbj5B6d2iq+sV3g6+UR2SzInQCpzLbuKkHTYltf
AEz/6DCefwzaxfhoDfV5iFrrS553KShWATPreHX7KQApIncL47IUvn5BRaUueyTzcnM668F3pTOj
rt0FgWGAoqmvrmbzBWnR4NsRuYoRR2NaTr+bOR5nJKMG65ufFp+cQwMwrmOyMLBc2PEjNSggAcOC
Gs/VJE3ASwRFfjN8x0SJqJcZafLYJew1MkWaUGbOG4CYAGBhEM0osBQcQl2gsey6U/dP1wl6Sark
HQU9B1kqH5JVOKsUnM9X6RsDeBopJfXOMjvgvnIbs5U+QHmDif8YYLwvbvOUB8ArAAIzmRjCzsX5
yw4rRXOniZxFgGWUxkvVDjrblfWJJuyAhZmxqcrLQznM67l+AqLBA5/0OZQT/dX0nrpkzpoKCbPz
Bw0IFeCmBPav5gXgJzanA4EAkyhF1fi+yXi/pSEp+iL/PmLja7f0S7JjVt3vx7wyvgDj7mQuAFcv
JobjNe5ZH8oki47/twVAZuqNrRv8YOe2caaG94kpe/9ZNvL0BYf+7crViLTvtubrgMNNX6umfi2w
wjL+s8nY/Hlhkb0Dl7R1jn3jpyyRDSInPU2tqEI2AVSItZR7UQ3KvvA3XBZs5cyoKrjwHlTnEN1Z
ADl7LbOmFPk6cV8dxkSfgTeizdcFcCiHPnbccBBDUoBuo7oCnYIGsdbWETIwcKpaJUH2ALTxP3Aq
+GLe0MSZU7tI9dBQ436TUS+ZbBz8mZoDGPc36HHqjdWwqUHl9AhyJwBDe20AHMkivTIa8igJrQ6J
6ylP6ssMCOJL5Qw1TgSSbS5EJEcaUlVsV10ss7xQBynlNhgCqMg0a3INoE2u0YGtgSERMAHQ4Sgg
vWVPPPpXQ6FoiyjZer3tS+O64wA1JGunrTNkCfwaohNDkvm6CcjaUYRkrh2AiE50V9KWQikHvQSq
xitIkRsBu5P29uS+42/hk9U+4d3WotoT1GpMoHMtajfvGU+dufHHov3aZziZCHrjS1DY7rSt0zTZ
l3E0AVmoWc53NBRdzlG9WoGyGDVDThDKMVnyFpXge5z9cHDr6svJdIsfQblEL0jAHx70xTYOvZ+U
n1hUf87irPyOuvof6Rz93gAlBkAbLpxDFbEDc0bU4NhGllx6ZiYX6sWxnyO16DYmod6BzzX3rHF3
p5jTIQE8LBqymykijVmO9QUyhw+s78cHlvhgfdWxN9eCKVke6csxHezL03s6zddafbA21MVhAfAW
qCuzA2RXnAANusgpkG5sQH7HZOgRpig3B9kdjcF4GMsI0594ZC/AQwQuB0jpQSoP7MmeM5Cc5/aO
lO7cWs+B5RxIGSewr3Ib3LX4zZ9IVgWGd6x738LWCbQuplxmk+xWa+oow0qcu8g4ueCBa4D4xk8+
JWxP3AI0GOs98Q68aXSB4f42II3LgbVQpeBc9KoBBUvI7kPbeIYFmHCcwsQBwFSozIkKnApsHWdH
xvp8V3MrCg3UAIEIDiS+AKf2XhjHOZiDspnQEfjcNFwEqvi4JDhnE1pqhltPKcguGAuAiv9nF4qf
2smxq2qGDM94+Zr5OTZku/opxdHrU+8jcQEwJZV9FgqAhOLIvAXdpVRPWFSeCyhyMDscmiDOQw9I
s2er+EllrqrqVSIHKbShN7MVuBApyY3wh2iIzQEmolnepsHU6fE+WWPky6O2HN87HtKErvVWh07K
Ocb52KOXnejMCeSA3/mQATBV4GQoSIsqG3aObpVHJVIoF0FhipKuemHgvfnFjWRd4OgbPbDsoAOW
ypwIRIXuAxcwkdbY/DWNyPD1sM+dbNy4Xw8zPv5lLNwF65QgM7oZtxUgKkE40in/xszTD1GBKq/U
PLIA4MrLMNZ/mtbPZPSSvxcOtmkzbb3ziISX66gjd7i2+uTvKYq/JcBceLGxV38MPrQdG5GZBd6x
csiyq4kN4wJPmhcSadz4x6n7/EKiAWVZ+wmHBUgohIUGMGVlTxbpaK/se02P9k6ErDAfPErnqV36
nTfHXybmdZc+N/SP3OurS1rmX2snWMrNaDXOJkJSysGIE+NjAvyFjziTIN1kp4CNEpX25EkNING/
WG4wb2q/ffBE9ROIpI0z9dRQX2JUDdqGs7tTqKEyntKiPiVgcKJMcOyDLDgp/SMzPRBjvI26qplr
pJ6If4u42RCWJqV0qLyOLLZD1wK4tsooUWZxZ4WsL3RBNrCA5AEI3pwHz0w0JoAUAH2snVwBm0Dy
Gfu/58jUziRS8jbWI3CwjdOWZMHi6gcOotD/x9mXNbmNK13+lRv3eRhDcAUm5psHUXtJqt1V9guj
bPflvu/49XOQrC5Wq93+JuYFJhIJSC5JJJB58pzxPtGFcUS9mLuJWKofOfjY7kbDt1atdLIfvhPu
ar1ozuBpNr1ZZgE6x+3ad6ACS2IJpKXwK2kFGl1cppxJr02AHltYgQKiAaJ+a+GTRnBd0S4Zmrvu
GgP6uh9ypQsr0GKbmYOWPo+d93kLQRBdgSNX4Qh7/WDXdnwXiHYrY71/RGi8f5SgY1LMzP5hVDaH
A3FuJ45czaPKFo3tzoKQ7C2ZMgNAd+yHxg1107a2cRuuy30bIkDd+PoDNb2o2y0044Z1GxZ65uWs
upSocDz3RcUeOssEw7RVR59mVMLIPAZGqz0tgINUeK/WnGzJvIbrXwM+GGs3NLWbyB+SO3vMnNWA
Monvmh8iXWc1X7QsxoZBltEelPTsOS7aO3IAC5JchXpl3eWW6G6aVAabXOfh9waFtmoFWnoaI7Ee
m07i7/RdS6Pobr63BOLtH3uReKvSNrqbuhD3KMxjZvudg61h25RQ0wSFa4FIlNoUUZ8aZ/JHfgKp
ykVmtrkjW9W1BOGsN41v5S/p8EQa34EZymPomBHIVcT06rpu6nW525xGKMq/WPyTV2RzeHXR9GqE
qA5bvNrymcxA3U7H0grj2UvmybtXJqBe5OrZdmSyhwRyhHL1agwffcM0LmU3HXU3SMN1pZjtcfSk
Q+h8bO31bNrpXfq2HFGvD7rkIoPikwudXSGmjf2dFpxCJXiB/AxiGOktdUpSyigh1IoUK/jplMMy
oJcNqswQ69glbsrclR9Xqxhlj1MB6AzrNws2+Ar+K1HHixL38esVhJgmJKjSxEvFKF6jvptlAoSU
YwB2aTAar67W+uSuydBDkM050rxlbSRi8jWK4bAdTcthZQdddAcyMY70dVd5k2PFb5A7emlkVj76
GVS2cuYwwBlgT6ZiF/fc/sIBtdgb4OTZplDGfpOdx2WvfwPznr1tdbfcQ4bIfEGUZE3jUASMNhqC
xMc+r5OngbcPtJ4VZCCP7bPsnNeWc6cNGvY76oUMvUGNc2BHdyiePeZZD5InicS1XZbTa9Y2zgaM
o9FeWIl8dSv9xpB++Vi11niLumjkt0Pz3W2qh2hP3b+66al9b9XZGnuALYKS9lM3huUFAYNu1rCP
fORPgyEPDvQVteAGWVEGEG5frK3I1B6dvP4S5tJ+K12IKwsrNW+HZsjOk8CtlAbsMN23dRu/8EqK
XQZO890kHPESjNaGHOIySlADWcoTiFWaO6tAAnmaEvsNKN+3CAXWj4YZN8fGQTqd7A5KEQHOeQsy
zdmUdukeWqvSHu2x/eIj0R7meJqPUKJ7aC05eiUHLD2K9PiBmilJbvQBGgjUa/Owu5S4IcWxAR2N
vEYyvMfn6yWQP06QuMcCGQSMPy2AKNn/ywK0vN+2zSWy0m2jOKijFvvqjE83QKUX506ZyE5dauIK
5aCtOxbeYqOrxW+SaX0adWj31mvu+8Nx2WRCat0t1rTfpObDxSUCOofI5pbd6YcP4njjsbDC/wSJ
g7Dtx0actuQRafrQnpz24DS8dOlq9ll28EHqR17vjuF6caR5luNDdmvO/xgaKA3cHPXCAW+qTagq
aixVUROrK1sNuBoUp2iAbDS6DAyqwIZsywBAHO8zgshVUM84wamssQoA/6hAyDAT14shd3hMtJrf
1U2C6lYVUzJGRHgGjb0mRSg2v/IInXpXohD21dQcVDBHWr32fcvYQQPmMDSJhMhw72vrhIfuJgSP
ZoY9cbnOXB7e1VXCHvoijw5TUwE3Qt6AQlbA8nTFMegs/SHQ4vGi1gqmHHmsMm+2XAVrl3DuHNON
DXPLRkSu/Y9RN2zBaLQ4TnZ+cTrg3cjErSH28hEBUcdCij5SYqV0ZeHL0yJjtJgh3ABER5Nl07rD
btsbUUEkkS35cxpmoIIOOSYxodoWOzYwhqjBfqzfZ9RqhIZpwMnk6/vxAft2tsbnYV2IIQmYG3Md
2lqyxvH4T9okokRC9qWOwCFMbjOnUqKcuZ2kazJ+mgHnyfbT2ZkNUXx5L4jOqkPbGN0OJ3Bs3GJ5
xzNL/Kcd3lwe2Apk3G9QbT3+BNvTm82Z9lqj8NnL2iF4CrDNg7y4I2/tNMIhoitt1HsnzVGHlMNe
GiXKILKab/qk6Ld2lSF5mjDIhygNERBZ8UOp+ZvFRHZqRssd29WnfttLPESz82Ii5mWaG+ooCwPi
bURJOVD2QapHF7zz9LnTEqhF2cPrqMXNwbVqZ92N9fCqg+0ZNNCxPOvQHXrmI1Ktyi1zbagQxRwy
EVo2vhZcoARRs2rE71DpdvCdwvcKsC6c4wIgWT3Cza5rGFipgP3laZ4cfL1GWQe5UKPFAYL/VWJ6
jdNY/Y7mgV9T3dwdfR0OxqWwxJcqxP2ed3hqGqqWOZW4t1KXqUrnpUujhXL2lbOunK/m0miYJGtw
tiCTW7qgf5jbEKiXP68Hp/i4zqDe4egGsDCiYzfUmCr0u3QX2+d5ZP2YPL/G38bJKa5x5JnC5CbM
A/PMxh7xQz0Id4KBAAW7Ihip4YoCNwU4smWzYbES5CIpIWqSInkPKd9fzGwHF7FPVJrjYfnnkgTp
yHD4noCuh2y7DcozepnFBdXE0SawUPYz2H7huWDPQ1YByh1pGfa3sWqGDtl8EYDDmAaoQcVPf5sn
YBEPS97tr2ZEU/wa47F/uJoQIDXOcxyMlzXoShvqrR9Nw4l6TYzE5ipyk5WDkMBl8c0NBoQQEDht
pFjzVYMYGSh6sZ+du2Tz00zx9CojDX/yxgaudSFH/6GWFegih4AkcockqEUDnSEeuz6sT2RC9XW8
FlEAfpracTemhWQSSHmKM/IiuJnS5dKwTt+xVCuOi4muXHUPnm2x/nkVGhBqNMn3EWI4D8Lv8dvX
amSE1cEO55f+kGXYy0BOE2I8QvRrhnLOOzr76Qjeb5zQhToARFwfLRbkt5kUh7DvoDZ7tZReVv2h
Lwyxakf8PLLEcHZZ4++BAQofIbIYPlqtgzAO9Hp2leUA7t9k0W2q8dljCr6iEs5JwT3l+yDyK6EZ
BvEbH7xNugPofKH7J+rnKT6/TgT9hroGFFK1LQ1P2ASvEdqtPOryPMREV01cZrvF+MOytHq/QBIJ
zCgMA59eUhQ7PEwBTslaPd4NLqpypiLUZrhiE0A1qxjS16hN8azoU9O64MxnXWyR/QeAsmZPvcWe
9WN0wK/hq84a62Koxocu7Dmo3OxL4XZfEiS9AANajaSNWXDzucbO4NVvNekZRjTdgzhD4D/ny5su
tgdoBeTatsbMe5QZ47w7FeZrPjZfxjCs1Dp9PTpfpWY8UkgBeISXyhr8LfWWZlF2JFspcmeWiLxy
qVpxPd8BOrUDpSod5RwknobVfNyrY22V14CW0MhyBESQzvV8CMEoGY7m1rAAh7QRF1uU1VCcyk6Q
Jt5lBigrtDrju1kWYkJ9fACV1jUo1vsnZ0rYOc6mV72I/NbDEyR18idSkwC6A4wvRXmmeUKav16m
50pLqhbpwU2aYR+xUO6Qe6qfja6GfmiCvIEW/8ESy3mcHZwejxEHIT7djHdM1D9I590leMivFOA/
/EgFvgE4bC2z2sbToCqqEJIbsXVnqiZn0x8WCHgOg2uad2T3u4Kvy0hq68U2FXhkChOfLIIHmr/S
M1+/46hjxqTBtWCxWvZpIW6DZ3PEDgLK0IZ0N62MxHEwbH6kq/oX3cWF/EBB+T5jmVbEzaoOTf2w
+LpD/YK8bbXFcVwH2PavL7H40SsuXbq6ehc098pvhADcyuzrwnMUwWLbIIuV5dzZWqoL3bRhbmiU
bIsLPjPw3dSKEXBxjCbwZdIKNKVpZXPABwsxkpHL/aSV00GvbeBLRNtvGqHnT7GFXYxppuF3Nzb2
nRtAutYSwNtxZv+AdDJ0m0bXfK7wTtciFdqFVgJ16HRI+xhSFSLvNwbAbxcRptme7vyOL2KAv+Uz
3fmpKayp3NqFX69nBUVXQZkhUw5Imh0OiTeG5srUouKOvM0mT5YFWAy6NQ08w7YGgiunPRINYphP
w3lN9BrUfCI8CUr3m9Gl7iXRAvYA6fauMsNHakocAzd2bBmbGHCmR+xBm9syfyvy1MFuFPuedeuD
VX7uTzZI2UfQNR2hG4pxcCeupsTxb3kUafeTiz89byXq/iv/Pu4M/54X0N7NTWRlqEsDQmZynTa2
2NAsq3bjW9RI6oDkIe8annzhpjc4Dp/Mwm5um7F7bwpupxuRJdugK9jJrfi07kXM38bhvhmq7IcA
0Tvecd5dhOVDhsHAe89CYAOZm1bb0eW4zTsCB1TfrR1vga+BXgy5ZMKkUZMDmCHkVB8qOZjvA9C2
zWYknDFMbIuP44teGdhHGO4N6j0U0Ctt3RsHb6o/5A5YqalvQXtkPXWs8YoGSOS+R1mn638rzQQx
D6lwhCTTR1c1ZFYP4DE7B2n8E8LK9XPV+/VWkxNHuLwEl95QpWvHDYZvedpvtdh3fipX23Kq2TXq
CwmMWGwfkdnqL0MMTgIHxK8v5agnO5FM+TaVhvkiBSIoUhbxmUbxaWa5cL4skxLdLu6kLEMUIivC
PfDOiXLVGW1/gzjQKQOjJhD7H7ZW0fXN/c/+8/UIBoObMIMmnslr+zTgN+ZFscx+VMmzO3HjzZDY
shdRPp6GmI2XFJxYXgWa+q2ehKArVjkhoSjN7b7Am6C+r7JFdAV5UQiAj2z0lgFOGaWlT1fXS5RV
MG2ZrH7grxKiKB00OktDNqFIcIMm5Ws8g99HaSDWo/uwb8M94/GEtH9nI6kDRpJTN5WQnKqAOiAb
9k3vA3QlyZsuiwlPlcxOoDjeRyAKq3LkL5VyPHIk9b1Cos42S+nLLzZsjeNDyxyksxYfGi54pl3s
PACqyR8fwdk0bcvBR2IzSeKzVvEKik1a9CV24j9qVXOiGU+9pTU/S9SgrYDFmh4hyDNtjTHPb5IE
eWVg+58NbWjOExJ/y1tLw3w2Le+MTKXDDwLbtsu///U//8///jH+r+CP4q5Ip6DI/5V32R0+3rb5
r38znf/7X+VsP/z8r38DyghdHku4HP+akAC31PiPt4coD5T7/wjTus7ztjAvGZCvO6LaIVodZqZb
naHGcTER887Sndl3Iui04F6+dZM2mgl5yOOK7KcXAgSvzDKA7vOTk+2A5yBCZtHD4zQ5IcaMj5ku
IeKQABcGH+pSA6mLxOsS/T6aLMsrkK98g0a5hz+/83OCftAqK7XySUMOaqs3dno0sqm9Na0E9wQD
9G8k/aPZiO7jrBfsZ0U96uNkGexTyl4u/VmBDzsZfxU4UbgncbzJ30ixnp9/cZDE21LTdWhGlAAk
Ur9W/cnJ7GENsLR2SnBzQ9Hlfc65cR+FkEKvJ/eWemYWjbd923lugISB14PS7QZl40+Lvzkk9h46
iyj5JpesCbNt5vjFmhagBhpD8doYx2bbfLyODkHzlRG6wWFeOsqtB5CcpSdaWmdWdBlEBIYqET5S
fqGvikuKneyZenGpM6j9IHXh+kPh/f6b5up/+6IBXcqBF3CE5TLDdP76RatTO5iSQMiL7hrBDeko
OfVYhrP40qyuVKC6L4oQXpmHoTxzAybdvJv7Yc+KcP1XH12WfrNFTSbubkRhqOPxeminNlj5k5Hd
EaMhDSTt+APUYeYB6QLINU0R20z4Um21YJXFk/s9Vw8yo7XKcwjp+rNgJt4LgJeAN9rbmePbDrvo
4lSHYkRJ1i4wwUwXNNxat2AP35rgNUK1VwUVVso2gRUUkHRKLdVWCkXRKbt1UqRZ5h74hOWuDtLq
BOHQ6tIaAAvSYU6d3gozrzyIjLbz8e3DQ59YVnhp2GDUit5HA/vb7z8q/PSvPysI/OBmYALwIcA8
6qrxTzeFvtfGIrP4eAEs0/dGyU+uMLRHo2r4SXKr9Mo+YF9xCDVXKN0tL52ZlA+OoT2T3Q+1eCML
Ux4QJTReQ+1oDR37ipK+YT9Fhr8hLwfHT6dK3U3QNe3eSsvmNgfuZKMSrR51YyGb21A1XWJ+HihR
mXfuJDLINYu9WD1xfSjfbfKgDPZTXJovQwReQgGwTd445bPegatReU31qEErBpP8Tr6yoGlRGpwA
PqXjvrPWzFp4tOUtBEcENhTZumH85DN9+Np1mu817mDeRrwOD1Ccw58fp9k7xirUjlVSfivC6FCq
m3+R2ydryjexFmJ84M2DcMJkVfCWHanLxGTdjlmPwCjw6F7Ns2CHYhYfkk6ldtBiFxHzyHidSj/+
ri7Ax5t8j3AxKIu6IMvHUK7LxQdDO5an1Q2dFpeGzo2IRLhrKPcUHg2YuNVsf//tsVzr+ttjOg4Q
CpBRMA08VeiR8+nbMxmJmwShHV80IO68yuHW2TYm/KQEtJdbk/0cVUESmWiQ7NTNYz27MUN9c2Wn
LjXh0Ldrtyu0ed1f+bUsOYw6KkoK9crLVHqFaYRIkJuwlys7vQc35/0xLoOd3cX8aKpGz5AbQ+WP
4x5HbcQlDc2XZKU+XYFjgh8X27UPLbcM0xWKDfcBqnv36RA+4udkbN9f7x+X+vQmlrWulr5+ZXKk
dzevTu7L+85AMJup117sn/yWV1mWWWyjFj07fdtsfXx0R5EkEISjS2piaCcdcbzTj4uNrq5syK6P
YFRQS1DzqU9LzH23isDQ1CIM9as1fmWjlwEYELv0q+EQJHWrSqvzLRPAN7DC/wOYO6QjhfzSpjX4
KKxyODujdI+AY0LTz9WiR6QBwJMIxMAPJZ2Stpb/ByvZG3hT5RcHmmDvk9QmpSrHftuW7hl7+BRc
pCzNPTdvJOpfELDTci28JIN9ZnQ/n9Ro0SXvo1lfRjSKTHH4SBNkF36eTx4R5utIyG0HnkTbEbCK
k2uYqVf0oM6uIzzFRyOB/BbrjKeuMwE5Kquv2B9Gu8REzfYwueVXI3f2zsjYE02fOLANtnJbpgv8
n2k6slghRJZxrpuBdkzTxRqi4vi/fmDsZswdjXBmbCs379a9VaSvetNf3MZwfiLRes+0ZHixQMyz
GXKrBad0zk+ZaYabrDHSVzG2i2sVQ7KiDfkzr0rrIhoXhDwteD9VL3V9E0RLEsFCZ2K6B1B8tSE/
GqEG5WOoSceMK7uE1rinT7XcGAOw+NoUtHOWa8mcLQmuwbGxI82wKVF5sDl/Rn69CSRe58fvc2nG
VXJMzcUTBgIcWrgjqcAk01A4SZc90mvtitnBpmmj+Ei2ohQofaOB0pXaAc8NB9osUpQA3qiK4squ
2JGubNWlq2WgU/XHPdUf0yV5W1Q2TE4opUYF8TKzq9JyNYkGAGsh+62btT9steuq2PDeyD6CqhL1
dcT46lWnxC+X8bFIgWzIgI/JVQUFNY0qjaip3oL6IyBrK8PXnU2i4CuLIyoItUOAwPv8P6b/fMSx
uXFw45i1EjP1B5n/aCx+H6G/FPAozItbhQrru+Imb9P3pvIFmKWXPg1PhgKrkpH6EHcxNtgIRqt5
5P9njXk1p6m3saabyZlnZYqwMYhoNSHEHWKlw5Fhf7qZGMAcQGrsCEBNHhV+K3cGBx0Peegg0FyV
dZ6tgQywT6BcPQyi7w7Uo0Yo+9JFMWF3rIIaOFdUCpZWUKA+RB83k9lV1Yq4Tpyom27mPl2GlZ2X
W7qkJkOeW68Kcwvy2K44kI1Wo6vILxVkXK1ug9wXYVanPeUNDuVxA6zMPY0sr0NzEKauAfAbtNir
B1YcCGY5gULgULnQECeUJtmGbWP7+iNd2zpOd+TOFcE5aqA+uwdN33iOn5YeaKOFY6y6vv8pmYlX
wn59RyWKkQT9GHWZQjqbjZVtWjUqVZdGjTgtdlTBOGV+Bm5y4zdzF2eay23jWAQpX9Uo871J1PfM
QkQe6tHI4qPiR1n1UuZIjaEO0aN+iupK1HOpIWpiI+s3Q2AjSag8yTbkUZBsqU+LLt7zFH/o17/f
mjGdXW/NLI4qQMNwoNvIhOmordunrZmrh5qDsIRxBnwrbg/8qx6/mm7lLejSK1DqAjb9RxfkhrWD
WiQ08KttfWgH+/0tYkvFudfTFvXPXJwSMdxn3dg+kKkzymJjd023oS4N/GJS7k/35EBNoya5atKy
0MekweqrFTbs6XzsKy2wzxUp/07nvwxKEqBNl2G4wn24OpCRGbjpx2Pfozgu41qw+ZuMB542AvfL
40CiHgSHzwkJT5cGdNW2rhWXeKDlyNcl/KdVutgRFNNLEYBGwQAnyL0Jku9tEnTBqQEnIfQxW2sX
S9O+7XF2B4iVOc/BONVIwQ38e+eAXBpB5AAIe74Sw07ghHGDMkEItC65yDROxNpqcEIMCzsYV0uC
cu63BnK+amIE8e3ff4HE3w6GFncsh+uOzlzUvhhX0aLYL9oKP93+HAiQ/gQmKnxXlaxQ81qknmkG
6GpVBhVql+eg/ULFCZi+SwippZm1JiM1Gn6ZOsJL0l9DuLXx/IKZG9c2JTZJ4PFbUQIr7sCh3OVS
etSF7CswQ6oh72UAf4T2llyWAfKjGctSoZLu0ks7/+Y3BZKeqEl5HCIN8so8gtCY46CACkVZnq/b
qD/LXsGIUO5tpO28RoVfuw/JFLoiG+pMkp2jFY8kpbLYf+X7ySX1jW0/9HIVT1PkTU2mn0rH4l8a
8w9H4f5SaJMecxcZu3Zyx1fyqsNBP6EQR3yx8z8s5VVNgMwFNhJy5IWjmKI1xVrkhbXIvHjRJFqL
gWvr9PtvBrPs61sLUsUOM5lruRx69OwqZmCAMLILhdWdLdlwTypmbWrCmEFS0AFHzmKjq2waPVCw
xJdw9F0O5Cf8GJ5yn/xwAsvu3HpCQKqJLx2PgsPQWc2qKNPsEb91SrNT+pzjJO1FRuzsyAZsvn5y
+/jbnHmXTv2i1aZ2It+WgYInxce/Jt86r6rH/DR7DmEgvK6uzXmdDlu8UxO3X3kCAKU3Rdkrd8Ea
TevonSF3ldFqYLlx63UxWc2hAV06gM1MHCZXS74gzrIrKmP6NnThZ3uJ8iiyizL/bFf+sZ7Ib346
fdXs5rG1rQtKz9sHnEP9O86KlwjholencYudYh/cpqytXs3AOr+DomLTAmws+FmAtOFMuBvVk0Hg
nwmU8zFmy9Z4/ugRJOej9zEPFIKfVqE1P+aBbcE/Uy8P4vkVsgTAziAAiFUt9U+TU7j/7u3Rm/14
C+T58fYkb7wx71AQlrq2kp03SheCsVy71fohgxKzXT4GOFUhdNeWj7nuvNuW0eWK/LS+Mf+b34K4
DnWqoDq3XZfhVonwh331U+gGgPODbEjPpYuKMdb22OZTBmpOS4G6bGdYrYQQwp/5KVNUyJLb40mT
NTIQqD7xQJrlPGlakJzxy/ojiG37yZq4f98649plqfMkVIOybmhyTNkDOQi3+hHrTnWeeyOKzvuu
LQ7kitQnMI0hC7bUZUYybQxr+AqeknQFNkPzvss7875ummw3hhpgtcpGTRtWYp3UbrdZbFrnJ94U
uu7Otu13P0B8fxqdsI+d6SLQDEjrLvWD8kKzsibP7gtsg9SrkAWRuOoM0ObNsoLZp8FxeUeJbYeA
KAT5UeooBS2axr5Dqd2gYqUxouG5fJs64PcaP30RcRTt6z4qdlWpG6+pr3vkAJVsYz3aqDoYEWp5
MDm+NjRAS7rc07QQgehV7qfu4b+5K5rXd0WDGY6uG5ZpWRZqA3T1Vfm04ar6KBghwqSdQhts6ksR
iY0sn41czyxYvdiXYpIrG+S52zXnAUpYUMW2CrNAfqJzXYp5wgLiBLqwpnl0GSDOWCODJALNXQZM
gHDYikbsKG1RBtrctYRcLnQgn5IYWKlGXVpAt26FFUwrGtYQZEx2dAm56YNvBMER760/6gL7gazQ
ytcSHFBeEdn5tuj6S4Fb98/Arq8u1NAYl81PKduroREWqYb+4oOcSLoy7bHa1xtHVOUt0bVy2jlU
a7LMHbLXG4Zt+u1fLECsxatGV8CFQrRerkrfM8V1RU0uHXaKwXTUEpsV4rJgJklc43tVaO7+k5+a
5gLkvOlZ2HmSA43M6ppthghFUOZ0WHhsorLs2hXRIxGvzdKo6k45lNte4QX8sg4f7QF6etjeAeaq
elCs2PuI8+CX3DkoR4Uyc5pCynAAhr9e0SU1uTLSFecSpBdx52yuB/rp8fdfcMe8euobzMUNznZQ
ucZM077OFDiNBJufCzBAHhSIEKGg/XkorNcyNpzGe4AKVfoUgRPpqcsZamnt2L5pzS57SuISaMe4
ssF3gq6uQZECGMwMgCcHhRWdUIyYLYIKcaoLwEGSakdJHGogy56cwiq+oX08pXnIrpfFAYUMyXiv
p7G/s6NOa0tFpbMJtZ9ji9sS7n5vgR0jvQv0MQoXP7o0igP7W/uRJE7+9JjzweQBFuL7CGe+OQ8D
XiAGdCZSSpS54WbOToNIX0aK+fVmx6A61r+Pxu3ITh1GK4GSm99/Cois/+1jEPhNC4MxwcB//Lfk
mmPaHFt+REr6xJIoQwQzufSCpG9C8CLqFSp0Anv8UU16fKlxpH400mwDrlbI+gCC9KiVoYmjWNcj
+1Jh6xIxuSlEwB/iHDXzY+6akCho+ENSav0pwWYK9Jd97klRxVBDFMaenHMdtINg+tn3STXmXt1P
2brMA38rfd19KFPT3gKq7epvMsr1e0v27RYEeN1eRj52syDPaJC//BaGZYtQ9IjIeD1Mr6glW6U4
o832xT9FjGex/9Wf1sm75OfAIaBB9aw6tIZ3FiJDnk21rEufhvMMjH12b/jQ8R3LUxCjsaccglLS
QRNrw6Eo0h2ZaHBxM1LcNIH4hp8RoXibdzy5KQZbB5oRjYlimktX6E9lXfSHIY3LnZ2bOKYGgWxX
ItWbE6fLsU3jXTfVb3MXGk/3hayC7ZSC2n+lIaJwzKXQjzgu4MoSMFL/0+Un1/nyk8M8TS2wLDVP
pZGw6SDwUgE1WVbsJoq6r/0Umts2bsHjZEwaWhoBGJLdfOrP7moOXdUmaBoG3Lg2c5emz4tAoBS0
XOXq9199i46cC4BBxTMck+EmIywTIQ3HuHrCxk422JFo6wdImYFAQGjJZUyr9NK4WrO2kF5b96pr
j2VrADuSA6owQl/HciypowQKQzRe2XG5h+rAd1rBqsCashYZs46oUj2g4IPp89qIWTcrlolIxBsw
jf9hTZ11wQbgzm3qENwl6GlABF3I3hbqpMHBrthTBQSNkE9pOHcGj0JEOVVpBNmAHgbdukQgAyBU
SEp/LN0VX7rIFHGGLTwkzxyWfJ0EbqBFXUNmg0fxfZFM+kpC2eZHgEiyiwzhS51kwzawfIb6Aad6
CAIIWJJHMQV3gAwVX2rHzIHITeNNNhgt4NkWDi0sOfpVN52XRqstVK6XCRqcMONxdG5okOwcWikA
uOQgHRcbC4VmI1Cm8CePPhYocHa3jgSFFDaT4It0Rttf8akBanuhOXVjoe16EWSrBThMHKbUiOhb
06fOmTqEJ6YrWinPZLddXOmqkkmwp9Xml5y99a/LIpZVPOvMf1qyAlBnRe07P1NmYTGnvYQsSQGe
sE82lXcgv6mZJy35BuZIiIBzcK6j8DVY04BlJq/tlKcHGiQTJgJ1w8/UKaHRekyi4mZeRr1iUBfB
mtw709fA6KhesjavX43eE72a+r3Mr0auNPDnWwxDf9i/M1PxwPWIAI0Yz5Ic8bGuL26oJ8A0cJ+x
uUOWAWGrYzxW4JD6YEkrW4H8MZPG5p/WiQq3uK1ByyTKnSZdfg6itL/YzEEVHoK3lwokfQejdR87
3eRQXVSj1LC6zMHkmkuP/EIe/TmMR163Ah1LuFvWCttG4OnLU0h+gSQ1wRlc1qdWxPWaBYD+UHek
RAqlEKjPygR1QZAE+JyA+ZRymRMLaiEnzT97flqI6f144Cj7X5zpBWjtvgMXYGAa6Y635jdiiMhD
KBigoG+pylvK+a6YJ1DHvbiSf9NawFmqZhZpR0ksKCZCGYOjAGwKLYIcabIxFXgC0JrmNlKNnFz7
FKfRZvANBNNECZIwbmaJRwMNfu99VQ4huJeqn2Dr029I96zS8xwpc/eVeqIrEJPBo/1rUb00hnix
qnp80rjsnlIAiHBtqAaaHy8snfiZOf7w5DeZ7dlNOu3zKtmXzhBDjgHkjXqc3RmFi+JyxHGADk0S
a2tnA3toYs4eJmBdjYHfk2XSIQEZJlAmoW6lHFKLfTX6NDqRyWB5czKy8MUNAUb3StT3er0hO9A3
YsUxYmxjSsk9xHTDnQn431zoQYUaS6h0LgFBHcJ9oeX2/jqSStHWZYVl3lwIshSRWHp6z6LA3uci
ejN5aOCnLKYHd0B9HUPh6pa6SBdOD7U9eUMGRZUxG6eHrocEtEhGc0WDZMsqS67aGPVgmsw11IOB
jSMF2c+RmiHq3q/sBlm31dJffOIP72VKx6Iynde5Gl58lhW4zcujHGNjM7lWfuCFn+5APtp68745
rEAL9qnf1IgWdOnQer6l9tVLn2CThGJc1iCcYwNG5a0uQE2Gnchedg5A21DhPZY9l2uJ2vtvkcwe
KittEeJj9cnKOsi4Kzve1n+01Cnvg1xgHysA0id76wBenALacWsarnbrVt3/ZezKuuPEue0vYi1A
jK81D7arbCeeXliJk0aAGAQCBL/+bg6Oy3Gn891+YKFzjkTFXQVI2gOAV1h8fgFeeqJshv21KTzj
VtrxN4f3xf96/Tat31GUTmCbeOv2zBAuP1DKwFz/92m+BQHmPvZEe6frxl3Xvm8cqumgbSeCbC+1
23jYWRBGzsGrOFDIGSRMUj635z5zbj4f3Cw+XsroTHQB+s55ulRrOfoy/qcu82h0Uer9uU0Z6vPv
q9PovWy/wQdawYAWwrRxVAMeH4B2F1VEzqPTvKjia4rSAYJs4A45zkNS23h9JAk2uCQU8TWdwqMV
5A2ep+F2zIEVmoYQVRvXt3Pvqv3pDlDG12Q/3cl9kDN9VCCu5q+/WgQPjXzw8dskP3V+bq1VGJY7
FtfDk27rA166zXvYH5enjuNHQHEqq9/L4Ip0sDOYGON16GMZszPoyZnB9Uh30cyJQVOBH8UnaJrR
G8CQIG5Iq9nZUWEuZ8BwxvMDC7CXM88fy6k9OBFwifRDubSpnH4Zll299bkAgimWYPVocUEEf+pL
CQijrvnQ/7TtAYzVSvB76NqWt9nYLTrmATXIe2Wu3KTpNvkkLZFNWSuHvqadIJtOWeob+/DdzqQ6
uraM7xnLkt2gVb+kZmTb8T03mmOpPDzUpwo98BbgEhsbJ1OSYn6X3EBYw7imUFg77i4LynQeg/XO
Uqf+0cqtYglNAf2YONoGDBDKIXFl6UdfdHA/Eml742Bz/Q5fHshOxXtWmNkTz0uxsVMNuaw6AZIb
sqP4v4qvxP+vQsQe3w3Q+sF6hbzJIIjwlBo5X9tVF8LOLmiu+k7UayOQ3WNSYpJq5/6PQJRzaQKf
1XWhxcdS3LPn0qpkHpW2XbbDtvtjbTBr43l1j9WGYoCO86c212WzyHh1MGI8m6GaZN/aQ+xB2t0f
9zGA46e2zPOVSIvs2YQNRAUbgp+d3e2l3coXAOqcZeWWyTk1WLhrG7fdWVh3Optx0C0bVubfRBBs
6lqBIQNyBV4qsS/HbZdj1lnAXM0DdYZiAGOXV3TGpjNqglM32TVPXejgdfF3NsBxhkoopDVmsaPb
dTtHOmrhdEa6b6fVE9iP17c6Mn/FCE5/aVOaCinma9CPFWSf4O/cMjBUIINublUfTV8BJU5BJtk9
8729Pf2m49SXO6wswuUcFlxPrgXfLd0nH8qcqSxKfiuDziCk+QewZfHg3EET3F0mEBz66julu/Ns
yA2OZhl8hcbv9CfBvqw1NZUhrC3QJ9EKsqbBV1MZmJ9XJWzDpr5mBuyw23QQT5yKi7jONlGHBz5l
8xKvIQ2E4DfU1/XwagtFjGpLWWcEu3roG39u1iH0jDxTqp0Iu2qNvSsD9APFAeuAWuwCV+JHbDn8
Oq3GXJRYOfDjYwk/vEZExo7KqXDu87k7tcHpdvepahathQ2xRRpNC4bvh4SxYgMtazi6DvItwZoc
mkiXNlXXanJKdMcO33LYP7Ci33S2a82uDZAJbLeyb8NlpjWQb1NWvWfhRdxuLXhPfHCOKJNuI3Vm
f+jPpop0qHBfeh99NqAC3fdD/9+vT1YTiZMArV1ewXPE3PKGt4+8A6EMaFTjujFG9SjFtRtHzQNM
1IdTro1vFFXQc9lh99BZUZOZRrqqWOrt5z7JeAe8TXQeASf+ggXwJY2chT7s9OKmzPa5i53AicoA
9s7boWxS0PF9O11eEpgHauwCTIVGp8psReXahuUAVYKclAEQ92scalLJJRZLN17lAq9EQ+08k2YL
wJt6k+YAvFAzCNq7sq2jW+b27nmq6gQW0rDj/rGKe81cNfDAPRe+N49FVUGKhQGSO3qveh9LT2PR
FamKmv+uos5FwE966LceMPwfvmj0dfpTrMtBR4KrIDyn37+V9CWdv68UbOire8kHoQ9sBDBp8IPH
t3auTAQIKUOaQZzK9If7Ih7vRO6x65Kb472PDbQN57m3oqQafffcFeOKtxVg9RXQaIskxHOYsj03
wWYcU6h1cF3LJcvkQuQiuKWh3MyvVuPo5Vsqltitusq9/nkearpsU2UAP3vFf192Tk4VbSM/Xhpg
5GYPWLsx/yPoCtPlO+hHQx4oaw/U9U+foavGZ6r3p3Hf//lBD2BpGdv7P8ET/h7reYtVL0cXa4Ix
fMAy/Bc04u/jVQ1+B1U2Gfv9PoBHdDjqLAOdLsDU8o7AfeK1yYfIF9bJ+B0WAe7BTvCeRjgLb6A5
VG11GUBSRBZAWsqQbTIft1Byv6RDJPAuB3Z0ugPOUmTAk/ADG2B6XYEofFfzMLhxDIhyTy0KAV+K
OWEGETrqL5LO2HmiSlYh+EOpB9tNt5u0ZFL/terUz5J76mmAdAHc3YPh3gjxOQpRyBNTrt7ysR6P
vaX0QY+e2qkwSm4CDw+OVqj8rnExZ27z2n9ItQn2nRWn30cdXtWRCGJoN/z9emVUjvdJnkAuJJH1
KgF/fD2EmTxGzYjbHp2KIH11HSjsh55fHelAcTpjQMK+1V3SdOa/V89jNQBprysvvgKfzFmCiSPO
ns3dXWyOFhyz++rcFsxetrJsXoRp7fG0C3+WEpJPtaOfPb8GTELH9gn/wmxvjj1omyaPt3VfbKAE
EZ7oYGUttAVdbKllrQKg4/cETJpeQA7195d4DZPiq9/HiKZFSB6qatW/e6aTSXsgYDdStc6PyGVO
v7oYt/MQstEwavohyH+dEuSt3lRYE3GbeE9dpwrKQVUGPOjL6CF4RDQwdbrEoUEE9t9l9Hez98K3
QBR7/zzUo6BrX0Z475ZFNRRaMe0d9nSh6WOEQ1+5h/cB5vEyE3zKGm8YkFvqw4PpOY+VyoyzmbrR
2e/66hTDmZRaFMe3FhhUtwceIPaubSP0jQVmLMmiaWx7T3V08HBfWzITakWqKVADVxG5wYTBX15q
kn4Y93o00sUwXY0Sttb2dRiBlTeF5vFtv1hYqVYnujh9DCn4o5uO8XEuC5ph55hhDbcZd3QWnQ/p
H+KxSYHvSPzxYOhi3wbtePwUD7IAarYpw/vV1KFwWxMKl34lViWIiICG/BrF8jEoEKfepo4Tb3FJ
tInRb1UeOdejldvLsXDSG2E6/TUvweRKVca+m86P0KmjFzhGAJZYgwtqgAB9DrIUJMfesr9HQ32V
Np37IDTLtxF4tLu2LMovJuue+TRCadQcjhcCblg67fdmVPYbR3XiKRXQTx/kP5iU3JGmQSJb5wwq
hF6OsLzZxFOTYlpbw1aMWAjptPsmgIC9mg5qDdmWujIXWthWz4q1JyZjzjJ/OwzQIS4W1KaM856m
pl0P4CQNzvlTN6jP/scoY5JjQBrmw+k8WGE60M75vStlNHWi01zHtynrDGw64RImK38Go9DrOBq6
Q2j63cGfDn0JnMaCTgUWV8SC8imdUhW1KU9nl+5zzSV9qf6Qmcf8cKXLlann5wtdhqMzj40/QxVB
D/wW2iWQrpuIzXRQIIj0sJMTzsIt7WHOFO9puwwh95FNLOlLzYcgt6q/5i8XojMag71f55K1RrAP
AF8GbUPJbFEN+PbZDghtorTSLQP/6sEPgzMB1f9aMRijeKWKoaq/OngE7WQWlqtsaLoXyw/v7KDr
7tNYRccwDuNV6nvdCxubh8Yxg7tYYqrtu7W7pHiViZehSeUd68rgqvEAPqJxRg/QD9dnt1kk62tA
COo5bpXQ92rzQtwO1vgMYRjwqQ2zPtDBfz/7U8wvnBbfn6kG7tavf9+NtKyJxfpxN9I2gfmyHWxL
moGNT/YJ+pU2UDCNhja8xduAuoK9fHrtTwc6i3XydgZVoDvB0m5H8f8ss8tXuHkZRyoQJoNWZJDD
GZEGKkXdHJTEfsM07CX+aTSoLopt2Vj/zGVVrfoFlVy6WV5qrgoQo5efEpcmnVnTtzfno7n+8Flg
UAH4c4o34UDDS5xJ8GZn1hNkLdepnh7ottJ3Aq4w0nKPdLBi7KjnRrUGBPgtJNwaRBPKQvEZRJPx
PVUmsTom1goAYxARiFIrVNHjmzIpvNIBFAa+LSzjyyelVxk5W+6Cxg5AU6MXOXPltTJM4+ikAP9M
LTpoQ6XdqsJb3XVm1j/xlIcds5XWc7ZpzVrDhwRtppJxDWdUfzEPqMus3qZp1F5FQ/U6qLw6dSIv
H3fMj6vHDI+7UxrZrz3UcB8dBZVNL2mGFSUls/Uq7wq+p2bN/gc2x/J/B59hVXoCIgJ+NmHQAGv7
vDUeajNvE4fxWzG2yQLIeeUtmqxID9D8+wodf/M0xwII8W61hK78kKRdulYcetx+CqW2wkr6/Zs3
MkQuh6VrNMkZ+HvvBJhZXEQW1jU64AoNQ2PrZ0rSoTRYcmZRfxyAqj9e4iyS0U6kuPNQbOQge0P4
HZOBfEjk7lJYVzlMbRjbRvl0Da8E467M7KUGbHEJCXwY48QJzsqgfIi1hpCKKSFTyoE61L6GaNOQ
/QhZvYIX+a8VqS6vVuCgA4w8LVBRQk8xf4oZtCiLnb9qcusw1i2tWvU1f+tD5e6kFnGJfRonrh1j
TXWixDt950HZkiRxZOkBU+xHcnVRzZnP3pV0qASLc3J1keGhvmOPrf2FUtbbCDNd+TIOdeynsT90
vMj0QPMPBmmhlTfJVmKSccOy0ZxWeeBmwMriVCRRfjIwV8BBw4sIO4IUpwPFOfgMR1Gbe2heBM4i
iIrkCiikn9xy+EIZVbpzMtu86ewagBfMim+CMoECeDpCMfG3ODUjB//EwKi7FXWgg5q60llsW2vZ
mBHEV4N0UXpJsvBbDmFCyQcIMrplsOGBbGCiVqA5HXIfFLJFM6XnKJ1+SGE1DwIiCUAIFOxTe1iU
PZCrBjZV7xrglBYtttMObNo8hIgV0CBDe4TTAbQ9awUjtyaUyWZue0IulRN3Z+rbA6q+k8NoQEkk
wyalsOvD358m/r8eJrZtetDtD33MZoEo/vQwwXoAJB2L3D27AzQ57WUXB84VLNLc+zBSzcq2eIEV
c8O5L2vbBX6uSPE6iSzFOifeFIbKDtphAzqD6rK3sD21v6Dm1CSHMOkiEHyO4nQGe+sYWBE4qdiQ
WYZe3NDXxZLD7etoQUBoI9P+e2y1JdbVplgHEdQK2NxYHgM9yCOd0SGLx1+ZS5BqCsx9D5CC3Vjw
uD3PRC3DuIEJQHYmFleMFuWI4mV4/GQnZjrnplbjOO428NNxaWReiHuU0e/MpgY0Iwd9t4b925ei
AF8Xd0D1rXTl1Uysgfq6GyfdP36kH1nBwqfIxN4lXoXaO8OKss2oK+PKSup09/f/l074+cUApKsg
8LzQnP77l6RC3AxSlSrqbguvxXbOAqSHE0jC1joKUnAmXGCP8zisd1BjqaHgyMaV5ebiATZ4YhGG
TfXDCuDh5/TYeGM9Nup1MnzjZQlEKGTp7mML683WYH73fbddmkEKmHUYssXsXkl+lPj5NNDYKji+
FXF5cLwS/kNkVzkXCUjRrmMsPUqjD7+VibMWmSif45bhcZ+q6AAFiOaMvdRwAXC4hm2b7lazCDnJ
iWMdRl9BoXwOzeoC/sPf/4rM/vcjDXoDzMQKu+ubzPy80RrGOh7r2kluGzD6VkTuaX19F4ElcCAi
UNi3epKXfx08cFk9h/1zDd6u80+Zp68A0qePVYSpd+Q02amXZrjzcjPa6aBJT2ZQwTawjeD5gK74
c4cL35NsF5nBq+Ha7TMEIbyVUjzcy9q3n7pw03pl+yxggroPO9muqSoT+qvqbYEXHhucZRvCrrn2
9E3scKzllyYMqrqkWhVgfsC3MFLQpm4hrxXmX1iq8y8yMNdKG/EttWC7J7DQy9p9O1WEuCVvfazs
rKiDMZbtDWwmbmkw6uC749oqIarfKoH79gQcMt2yvsnT1cyVphBhiyxeFau+DMwPyCFKANkvpw6g
ig8DbndwRsxu8WaQ3WbCXGk8/W8gi6Hjpcyycyqc5IqSom2z2zy2k4UJ1PAe0zSUGGEaLWyvCrbp
lKYaz+/4CljMDCpf4xBjtWLEpkoUWKs5PV3ODkZjE4SsXc7jQHXd30UcvC2qoQsOEK09pKb3NH8a
Pqrqusnrfadbfba0YfiwOs6CnVNJbHcAfon1YbuOd5YLl+6pRaHL4U+xue97t2h0oqMXiOjIYKy5
KaFDtkiFHX5NSvj7TawsWwcMzrAZVN0m7lYyANQD36X6msoq3i8pznOT7bWX4CuR6wMhfAgWRIig
Gevj+AU4q0b/jbKu7pW38SGfvDeG6hFGKj98vPXdQvwJsECnbJc9ENgvU5wBgfeneA62/p/ikW8H
K6urYZSV/3IRMxnE5fs4O4HSUESLzMPSUtpBDDSQeCODJF0d7kYelGDWT+1u6mjkwNo4VnaaYz7n
UD7g8B9vMvtHqQvjqejZVQE925+GMd7AlRDKxamwwAFUAMM1AcdLvqs2RSLNLzHUCxbakJgw2vZL
m/T+V3hcglMbdeFrD6OFWdZTNnyPG3r4DZ4auN3lQ/ZFYDFyXUelfa3MxtznXaR3YRgkp1QYkJgG
zBwicPVTXgDIWIeQ50y193ZGsSCGWqTsTXi1vye83K6wIjV1mU+pktofxhmkWHqw4sNd9r2wlgBk
AsuyTGlSQyqgdRNhqkOndFCFBrq09GLMq+qCTzKrj6Zhqk0yOVfqNgBxVArvQM2sBLUO86Rf7RQ8
jGLRTUVz5XsfThkKXtLUVK7CMlzz3FhFuLOmmUo0uq+QzCtONBf5kYgof0ywZHaCMMorxeye8X2T
NHpFkxmWQR3QUcyYZzoB+vuWn7/1h7dBgUU9XYGsmWGN/Nrx+op1B89OymUdV+pAB8d0LbBVZPzW
zmytDkVVIkj56lPlpeen9CVBQ1DzMuxYRsPy70+i8BPfEZMrFgBNNL2dWYD/2OGnlzMwbDh2v9Pu
liexlDEka2BYKIT8LmxrJScZIM2KLyr3w8dRZrAhGl1j7yuIyY91fKKDE8iXUo3Z3hf2W4jiYH/g
xdOGp/unBHTK4wMWje4+xQMn5qc6ylY6bBzYQ+ICKjHXIMDuAIDBNK+EnGVURNUTWIztpgcGakvN
zNePodWEZ4el7V3hmzc8rOVTx4EaGEU+rqkpea0WAaw2b+w27r5OAk0UB0kFmBYYN67ywZVPUjOs
z1QVBG+nQVyoV+LV9lHBmOWKM77tUnyBi1US6Ns0SdOttocMKixJbh5TqCmmRludc8gIzoeWQb/c
s9p+J71ShIvc6sM9XGC/U8kc477zEtRVcpibGVzJd1xDgF1MY10GFG577UvYmViB+SXpPMC0uHGX
eE59rTKINqS98J+NBCu3lR8ON1jrHm6z1P3GbB48x74ByaHRdQ/9iNsRWP5rqD35z4LBAySI1Abw
k3554VMR0aqLdXkDdS/oQ8LS5QNTixJUTNkOO0Fb6vFpAJ4U8KVLEyxDB461T+zx5k/CeiTCp7rK
AzrdLNd/UuejEjpoofXOdsqHZp1xq7jr01He4W2v3IMYATAt2Afw6GrBGqzN3IaS+9R2824ZTH4b
VA3Qa7cr83MLYItYAZdbXjk+A6YEPkFHK67d3dzslFNe1Vg5UAsqojadhZEQa4h8wOwZij5v6bmS
W+24kxWHTCsDGTjion/Srg/vWgB8shHe9pJ3/FbKtDtAQxuSoKHt3+PlAv8HU8O/sbllYcUGywQs
zpLvgRZbLgCFx75nvW0AptmFuhAPMIW8ooKxg0pOMpgfeyZmDD93oI/gyoJJUMf4P1bTPBWdiJ4i
0dVL7G+wu9qHPwRACx0WhIJ6bwax2GNd0bl28pFBut9M7jt/KJZuL+VzgvUIEAG7f1j4pR/tYVsC
abQHSHHltmPxVMcAvIxVPWxtq2qeMmxduoHZfut65a7M0sqPJq8twKCw3lrn7TcND76FCcAo1jzi
Dq4XOd7TJtSWSiturwJHpzdhXfUH4KkPSSfC4uhX4On1kI6dckkjY3ulHH32A0CZXW5gyzutjRC7
GEmOfSzjNHIJMaQ8LJY9s1v4uUZ45cuBtoVzs/3NN4ZzAY+vL8KOqn03lsUG2hzmi59egbJsf0sD
QEAgIw3qTw2dJPyujul0AB87Xtc2/CA5ZBXaM2UElOT0ixfV6THjDeq7AqJEbLTW1fT4XfaYefSu
BZc1XY/Twq3fHAYoNjc/TO65C6NzoZpmZQp2tq3w7imPiRhK4S8LG/Mc8n7YGfV0go3jiURrFuOP
SgTimki0AP6B6BoH2X5OYqd33WQ9lHMn+q3FgnxfNHW/JMqsmxglbNwtPOlAvfWdOrvz0gyOFxiW
QsCH/P1KQYi7PY1l/teVaDSQzKr/utJcAKLm5d809j1UapuFYJ65sauhOTrTwQAufD6L0gwGj9Sm
w9y+FI0wWvlQXg7LdmiSDxHq9aEq5fGSm6WXXae1+8UDpnJNfHZMbXZBnMUPCtqah9/jImHGV403
tj/FGy/FpnzFi7VVx6/4ihoL7klnaQTR8AIC7VOpMM8Lm0RfpVM8G/sBQg7Jsy6L4U9xuD/ruwaI
r7m+xfTFwqYp4HUmd+JljnfyRWICYNrO9lJ2LDaWY2E9iNrwwm6v2r7Aw41O48mYalRaLDwsfGwo
xopMvKUFuVe5deIcm+RjvzlB5XSooaG1hrkgmA/TiBSbayBe/uuKkCr5xrIo286fhSohmJXiYrEK
tkUT3c1QITyZmhi8o5qARRSjg5hgSJfmh5hItnFvYBVIFneGBLWmTGvM1cLmKYBd3IhJImgx0rnB
na8EJRpxR+VsHdgy3eVmrZ7CevKWwWoZjI+6M3biv2HFXD3Bm4BtIsuJNtRJduOT0IN3Tiq7urMG
71S1TQL8vwIXOBXjkQ5B2g8wisv21OISW7lZmwO9rWNTTZ4fCFA0HjnaQc/eOlKwkKFYhh38ZeZO
FAxY0xlLGg9PcZDtAEwc+kURiBdrtKqT2/QWtg/LfCuLhsXrrqugqGkWObSKkb4cMIULMVdrqnUt
IYq6hmWMtUpVBdFG1UCzq6+aellWOSyCpn1J6H5jSKieBMCpOOuwzvoDMySH8yvtXRpQBFgYn6Od
qOIvVEAdAu1juScf1ToCXXVr+k13a/rOPxbe016EiGuIlhnquoQn6Etb1CX07NN45fGgPg3af5Fu
azwAwZccgqbxltRUCk41gBuAC8ED46FlkJyNSqc/UtYdxakLwcsfoF//1UkgsIIiGrCArii1aEDX
LLzJatZ4sLGZPw9ITei748+PZVQalELToCUYM7dad+HXwrmhK//+KfsQb2006KdPSc3aiyHR+f4p
TQYiCWCP84COupGyih9//5TQfo+WWQLnUJqep4V67TMxbmjGTnN8itPZ/4hp+bnrpT/uuQ7cWFzs
GITlcBANkO2tJYF0bDWIOUMMk9kJXn3JGqKH2nSUp8YK4qJd9dz7nrOXTeSvZFbL57St/gEcBk/j
ZBjOaQXtaBFWz1UrQgjLaujVTs0dbo1vXbsoxfx06orpwD9wQ9bnsoj7fRJH1Q5/AOtwOYzAHB/g
HeJ6awriJwn9NzrlyizrL5dSC5r3m0hhWdTsQIZtmmYZGqLGlA+atUGxKLH0ewwGzY9Zg58B1HZL
fqy1CT2JWICOIoew2IIqXJ/AKCx2sYZxZMR9cOLJu6uSudz1whbwJIL5lx4FMqV21Q47NNAkoCD1
ngzCqhSkNdyMU+gtToU0hO79cacVrAWyHotbVWbfiqKSjz1cRYnym0BOaZ2ajtgHg/0hno5AWwG+
IfbeFB8xh8Wkd3gRU5zqWy+RB0BhggUp1CngoxPbYHtSsruI1g243WGXfhKxey8hNTuWKXXFhMKb
wwKsnQiSfQ38RrdAlHurILXA6YtqdVacqTNokM11YZSbKExg6EKJQDVYocotcydYY4WLxBL1ym8g
MT3RkVVe5pMBIk67SsWHzsMeHcWciaOsoMAoVh8qeTRchdU47ihdTtRkyn6u7gLRLrEQXKziAtJ/
C8p/OKVO1N0qbQdKed8dQ7nAmw3D0hmHdkfN0R+qA+ZH5oKaRelhByJ48XxX3X2qx9u0e292/ls9
z3WyBNhfYndq9Np4L8JhPMWZYxwE46eSheOJQnQIHIBsA/A/FpcYlYy2B1APw44IJS7dcHeEWbUR
h5tLLJ8G1YX1te2C9HAZSenSPNlwRQTXOb65DFQnXnCVYGn8EqKz2GdirwT7cRma4q6Hdc3RqtWS
mmMCpB80uXE7HrQ7zKNQhi7Iugm6oJx2RzEaiz5hNSR7P7Pjq8vwgQkJeo7Z1/ufhSrh1BIeEmf4
8JeioY2oAve4zMdFUICzadZxeEhzAXASCAbfvNHad32iMcXpYULaxOOPpDKSBTMM68HyDbnyAQA6
8wCEhL4x9EFg7+GqsZXccBubJWXQy2Upk/HZbNmdbIYeFjkm9ALjBI4qnvVQQ+HhCQzFYRlWlnvb
paW98XrfgFRex4+hrtTWACzlrOsM0pGYalmVo7d5F1c3jg2fggWdNjrfelBQPX6IQbaguhnCfG1O
Xt9UVk8SpBTHsne1Mfv0iJnpuAwDrh+wgTRAIr4xni3hvkRaWa8jlLNKCGLGCyxEYP1JOskijf9R
ccbihd3xQwQl99eoK15CTNxeFLc0UPDcvqnBPTQnkq9vwEW8bOAtoIiiS8GMltst88bIRnnwJVRK
3ekA+r/7P/YGISDzeUMJsv0QWnb9wIGW3792Qrhy0tQaZXfO4MqxBTDWAb8WWugRFBwWYQuBg21b
JDuuWHdUsoUz8SUdiRHmJyppoN0/Wis37YONbKp+pVO4DfPeE3eD9Uw2VSSRpbAOA2vdrNtR04ID
99FuwviDAJcCxE9IHl5Tr6ysgg3EWx+wLp4uKFQWeX5nu0/UoOsMcB75MCrHnWAFOSswrgWTV6VS
sJ6FSIu8CrCwcEVn6ZSBQ8ld6mbRllpzHXWhNtX5fQU57q7Gl2JyahCGsyXRcThWA7ghmkdsfrSH
JjcHLNMH1nNsDK+uVYtbJrk8DSPmUqRZnuqeLWu3MY6gE4qvUM7d0Tg0rAkYKWy0vvoFjIAyY9yk
Iy+vhtQprgwDS/e16PZNyWPrmmJ0KPA+ii/uxFeciud+lKHORckgczT1LrKw3c/pKi383ehXuDcJ
/Qz4bPJ9KBVcLercOBt16x7LGP8XKRHk3+MRCFw7afiGFS7bh07K7v/QsbGYe3QHhcXKivUvYf8a
JuHClWNyQ/BaOXkAD0YU7mBPlwAb+QujS4lchHIZiABr1L8nfh+Ekl7YRp8HqZkLlYwge2F4r9Rg
2jy2I0DWePZj/i0gAzLFuyneT/Hgt/il3uiA3Xivt3vHfKxGrEkbvjDWJA/yh/G93OH42Dm2AV0X
Mj+xU2xz7g57xV3f2hAfHJo3bxnu9MOeuN6Z6hYGbxlW/uIrhwfVY6P5sNGC2fuCVxwabaxZJHqS
D/xVEfpgG1BFhHnnHSzI3yoaTBOxCPKXMUoGewGYN6Sw69nTCxAgt292qLkuHgAy9fe9ZXRQTkZT
TGW678H4puJPMbJXfe9WGgLWkwEmDus33TgIbWWrajQhlAlVrQpuvb5cx6TMJyDpeJLOHRHDh0nY
r4Ve9zmayvhUJpR2r8MANk4wOg9h5RGo4WaAspJxLwsv3oGqB5XtCF5yh+D3gxP41yCnNdtL3Clg
7LdI7RgUWtDhDp4Ua0M3B15PLNLaEm8Oj9FEGPX89FeQ2pQOyut+6Lxrne4iZmWzcWiKR9MkzBs7
K9+us9ll9IPVKAwd3K7Obi72peRUSh0E63YQVcbV33cNaQphDczFPg55yM/nFM5dI4dmQ++v/z7l
GCrI2NcdOJjcEhNQfKjb1chMDzttCYxFqC2NzlsGdmQsgIjce31QX4PD2OnFGBjB2s5gpTW3KdUN
Q31NZ7gXtscg1MuEqinhTL0vdYCx39VedAw4DE2SZPrhT4eCdRMRJepNKPZCEYeCDC7UN10V4pAu
ejzVcP+Hmm2SOlm9lCGodRkm+3JCn1ijU4A8VaotNU2AbI42frILHnHs1LPrKIJlPTROwAG9HLCW
KFdF5GbL2HhPq8nyCf4KeDmmSmrPZ6MzjVHkX4wurrehqMbDgL12q8SSoH/MIKpyZQ7Kviqg0lSt
6BRrD+WqlBbs/5TCm96HfF0y+0oCKgm3r85cf8hLbfzqX4rkzudDsfuQpo4f2tg0WfR1pY6wO5nA
9tNHADPUnj8MNdMxbA9xCD3Uy9Dzp+xSyBj4vff8qQc1K/qHYP8lXttFHUM2FMAkxiZJZDuyTnRg
ZhthQc5ZKF3Zc4jiEC+L9zLHq9klUU8lnmpKWHWA7RaYo+MBPoQg7PesRTJ0akudAXKX/0O1x/c/
v7xAQxb+Io4LJWLHtNinzTMtvMxuAHw4g4cNK3Dcdk4M+JRd7wY93nu9+kZCu2iVOU36kIfYixZj
Yf6MIfUI7O0/Q9c+OpYXP9lWLFZ9iztgzHi2FBlWsp1BiWvyBNFs14xN+GDqQN202sePcjIBcXsn
BbJ9KGevLuqU/Iw7rqGp0ewlgL1fB1/CllT45xrblpcW5fj/MXZdS5LjuvKLGCGRsq8q79tUu3lh
jNmR95b6+puCeqd6evfunJcKAQRZbaokEkhkdvU8ljt6sMamCsDUiYCDXtyav2Fb0O1CkVt72aTD
AdmxZNOjoxgp5ja9j61oOmU24MDM/wJEu/imDwaEsLMCAmSjq9DMINQKcEH2gs/zsXOd6AfzK2C0
mHVthboqK8iG+0lsbWfqql7WIZBB0kl1QFBH7Uj6iJ9M0AaNfwA08c+AJsOCaBQy6cICPMD4BxWw
1IdJ0ScZrgN68lZC6Meg78s37CWGdetCnEUbwvJNa8TKBx/qk9Wq5CgAH1qAgLN8syfkRAKIDGTk
NTT4YrpZjOA7T3n5TfMr7GUHtG/Yg4CCQMefUtCw2mH9hpIsBFrD4skdwn6fZJazNEbd+cPnU+e/
E2Ub2FPbYICCbDJIHUCU/Zm3sWem5eey9a82uKxEG15bR4Tol8+aR18TW+R07JcWvBp73hoAOLDB
fvErHi2brMGpchoNnXAXVqoENzBw6hr6tCiqGhuoIkqQsFxbELPc1WJMj74JpQQt1IJvwoYMc2oY
b3bul2sgvOvd4Af5lYXlMwXkGk50As0Cd2YUgKIwya11McRLTUvzB4gTZA91EvhbKLPmi5sP56Bo
YWldsaUQGlBdtHANPbnjSVBtArvWFx2uDn0ffKeAPMkUGqBz0EkHYX10nTLka9RnhzV0JiAi24c9
pA/K/qU3wJ2IFKv1BhKlFba9yNhrsbayedLuTPB/P1saOrYnf9YZ48pxm3Y3pJDqKoMBHZTDPiZ1
nkkwT03SeWTa4Ktdu6pINmCHFC+lX4MfygLtAKhwrWeZ703wbL0oYbEDxy8rh/ibDXbKYhUIQFMl
y3OQOsvvvRtnD0FW34U6KHlMEIZ4RRFr13pkzrLLVXWp0LCxYYHt7qG5Oh78si82dhqmd3rMDj4H
bMGvyujYQ/9cM7tja9X9ka4AfX+/Ih+arpDpM7iuL9y0QbOgLTf/jTowiE/xY3+BYTv4yk09Bhpu
nP+AEdZD0qg8T4MrqtLpIUtMfrJFuy2kBvIVMhVUliSEZYJJiEWcUogrpUNa38dZwy6+ny8AnO7u
8tQZVnludHd+jP8ZXZHvw2htBcuo6pxFw1P3McmblTFBRQJpqeOoALfhk1mDUmBTAzG5ptG2BoV2
aYNVikaV1h7S1Egf0IWAeqcCaFOCv64OuX4mfZMk7uNtAX7PBSmdBFWmIAvlfJNl5iWdlj7JtrLu
E92HkCOyz7FWBMeYmbZHZmLW7YaDNgdKyhitkN1eBnU4QjcDZhD2f5UZM85kTStGijl7J7KT8bkv
kH66LwB2a3bQPAedU9Gu6AEBuF4MuYHROZB6Ixr1F8DWpk+9Cu1LU1lfKcoaapyup0mmDnpfaDE2
u9rujfiEWvtjZoAwzpcM93sVlXuco0DbqfP8VcfXX6gKhBUaByYDyRfhOHbxOnH9rTTZ1+tZZuMm
w6F3kwJHPeYFeAnqZCF1NwUp7i+ZjjzTv/OoAPZXd7vq0PggOpw2fvH0X3dDu7q3Y+erntrgv/zl
koP5FT072F4TQUXG+GzSJAr75VKDAdw11fpU5pRnJHDUrsihOHELBkMvuhNVCl6C6Q1zgHPXLTgo
1lWWe3XvdD9cZpaeqmP/SQM4YwWIT3Vq/QAiFuhZ3dRtkt1XMlALiI87b3GbnJ200H+iowx4kSD7
HoP117NTJh+B7GArA+ec4yCG5ADeURBMos77YNolqvn4/H5NSnMXR4b9EljZHv9l4xQ0iXlqCxtX
kzlome3hHO2uyGf5QMb6Q69jw+ysrFHor9YQlUjjRWIXuX3/MPwsJEp/dcbMHyAVWkDaw/palSYH
BYcxXESQhnv8cGwdoyR4pdgsAOkmlFdAnzLRPGvTS1E5oIHtWIt0Bm5GVQQdbLLmkBFF2JnAVEJI
D83GLV8PqWiXNyUg3qQLrSqdO7TnlvcNfd4M7N3ej2roGlzJMelOt7Ma2EGqNfqz+gWd2kp1jnoT
xPoogr4EZXqiD6MR4xjFXZY/tJAu2rG6cAAv53m2cfyyWs/vY5qhtrO7eNn7PhpeG7BuLf0yGR9S
lCIMVl7pSZ0Yb4WT3gwQLZRX2jghjEZAJ1ofrTSdvjCha39x2QO+Yy741oIER9mx/GkYOGCP6K52
7ezZTNv2q1kBVwou4uQtkc8tlGub0Vq4ZVxsLQmehSGt5FovEdNDF/g518N2mZs6v/SjirZ6JmIo
vLLwhNSlswo72Ty2OXogSp6GX2tk8qZPV9El8X0RRuIJqsJgo/rbUlq8z1MXskP9iKfDVKiAwmS6
cqQfLMPJFFPJ4jYwOkmwxPMEdYtuOrHfoimQpiTofwqjcgBXsAU6zzwA9+J05Zcd9IonmjpKQxCz
3I1obs5KtNrBilN+ID+0WLMFfkHDYz1u6V3bgyPft7W3n67Tj2+D1oc7Xqb9igUFJPuS8n4UefhY
O6EG3XoH7AJTcFL5YEZV+XBCYix5xI3hDiI6+pto8XBwkiL2IOlmAp+LjG3Ag2IxjuhNq4dnZmbW
j6DmnaeXvv8IxCjfdJ2CnAzOWlmuNQcWGclG1b4NUnIAcuiKfP3kCycfXZEvhMz2DvD0+/8h9r/X
ZH358R1pPRax5zQNgF2f+AytUPWXcGzerTGJH4yg5Ns4a23vJiMN9pVgqU+sAjffYLA7ESvjCOg3
gPpZWIDREMniAV0HEsfELXCR/pbHYrymjftW9xBP/mNAAnwdWnY9C0KJP5Cx3QUlUuiguAEkQrfj
I89TedL8MluqKGq+MhUhQZZGP+wKpZcRu6z7LO/BU9ADIz6keXh1U3RJ1iIwLg00LUBN3Zg4eKC4
EqZZ/pQFPjRYfSPekaklg7VMQMayCXW/eEoTGeHmnfhrGjVSawTPu8uXNGpBHAgw6wgM6yEa+fPU
glw6qvXgBzBsfOcGhfrhkH8Di6nXTTKtTQDoriZj6zEHtHAzgEZtR7FuzKHuAGjhp9gCCNrHcort
plhoOdp/0DKxPp9BkT4HK7LumrrjWK75WaawbfRQc4OWP87PNhTfNkUU22vNbINrieqoJ7kd/6Wi
7+h3qb6Phos/eAZNlwESwFvUttFwUg7lfVQ20cJu7ea7U32ZpwCh7zlmzB7NtHEg+mvWe4FHx9lw
xngZNlX0xenqLcUylV0UvrTfhrALPKdyqkd90M1tXrBtrOs70IdC1gNEpF+jMb52up5dZYEWBBfH
xBX5OYiaEj372rcqwJMw63atax9BqxkcejkYUMUsoztmVO9XavL1PgvvstgwVmq68uVbzgWqxw2P
VkQig89u61V2VaDSYRpXntZr8oc9sqsUNgZa+4ftrfV7dweSATo3TAdagzhSmsY/GhahU9zpZuLa
p2rIgrH3omk7Z0P8yR904wnbtverXOEWRL7b1f8bh80IKK/CqfVGXivBkrdx6lZ2w46vCUXklE+5
NSRv+uQOoV27ZoEoT12cJUBl+9JDfwGkQwqjeTY6QOXaEAxTHVAWOhQ/lhEyGK+8cr45ocnjU6KV
6mKiOBosfOn0AKz5yNilKcp8eivupFFEaHbzQaQ7AZhcAEi8JDf4XZvLjwM0Q7bR+wxl4FNAM2SC
pfwOA6MPMm9aCtwCKGZHEZaCVuF/Hzlc9/cuNPxTuNBdzbEh+gOWVsf6pPnTmFrXI/2nTiqBVDcf
uhiiV6GTH+hFxUlx0KaXBOSroEafLpXergZkfncUwtK2OFg5KoLzvA/2HD1NocibWUsAaw3JAi8N
gUbAA6lf5YDwXqJBzy901dgxW+aBBKvD7wOjn7broABZMQ3EE/0/XeUQJoXeppMim/j3Usm0XqBk
uI/E8HhbnSIA9MiPmRixrfu1xjTTghLOuU03t3BahuaAjGSRVhAq9odYP0TZMJzLIg0hIZmDCM5K
IcA++RJeoxYLCZLSKxzoy6f61OGaKvFjMEMPDfrGz7DIHrW+s14LE3LXeqkPd0M/upu6ipqV7qMH
pY9rsayq/EvUA0gVoFKqbf7FRA1SbfF0B8YXd+oFU8GAfXChbwaXa8DnWhqOU5DPRjoQ4Cj8XOOm
FTyFTprnQ0H+MkegP0PftCgRoJ9JIpYm/Jo1godj02hFfx6hMu5WUIP6bofd2ILpHBJOttIz9E4Z
GuhjXEhizbjlyb4Nk09H3tpaM3Q2t55o23EhO+DgcxTx86VTh/DSKtJBhq4Y2PBWp5274AaTJ5tD
ix1yktWyC8fhGwi8mzBOv7dTgDYF4CAqd3rkO4cyc/pT3Up77Q4WaDQHB/l3cs4vU2NuMAobXL4o
RtwGPgTehkWWDieK0ahbFxseiUJmlC6ySbzQ94MXFiCzm5CFHuOjP720RE48h9jgoAUA8eIOwn5I
qiy8R3sdpMwysOwPKilXQ9mPK9VHzgOF8PFFgIvfC01jK0xhPkrHYMs671twqSEHH0C59AiEGhgX
wD28yDromGbYE0clILW0AQ2TtLn0+OPvBwswvmkbG7j9aHpFajd7w9XvcesbUVqyeb6PWvfhNouu
VAv4BPbI109+nP/lDsWmpw9LilyZO6txnulNC6o9Vbjh7HDqeyXfvMj0Q/S97HZabLyZga+CFXBs
5c7Qy6+0k76FJcAmgYVZfnNL198kaFXwzEmes3aVfSqnl5CBWaBgQK397qcI8sUhENqda1crME62
7wsEOJGc8Jid51Lwh9F5stW8z6NgWgu65/ZC4MC077Jwb+l19k34Zuu5aas9NajXLKHRyC49WtM2
QxelB5TH2gPyR+UGcFZwAvsD2Oob6T+XTo/Tflbo3xKLb33Zh6C6KCMvRlbxLzcTr3Efuq/Ae1YL
nALKMx/KFdGm55JXu1aJlxsf+o1OHXiJtQbNvyMNdjUokLyqdvmCZU21wq2BnW/TQKRf7Wxpvsxx
t4Fplazt3lcx43VRbihto+EJtAArgpxN23Tc86i6HQ0apHlbWh8jrCqTZz9ud7ejLfsVQb7f16hE
GDwCSvrDTFHBt9v4kHIJTb22htKgQC0zBRE2+URu1he7G8AZ7Dbg+e+Uky/ZlBkHln0lpUj2bEqW
uw1YEd6HZebOwyAE5IvENr5qNrrq6q4NVjhphQcRQcwJvOF4n4ph/11bRyrG5pIJrwe4HdoSOAPe
qrQRjwwv8NFCOVJJlvBtN+dcf+WZWlZgONvrUV6mS8oE0EuvyRdRq2rzIWGA3hZQt1CiwM2cF5SZ
q82HeRFLULtWmKhPE+fohONZN4QyWFgd8O8NqPX6Msiu7fRil/pLEPHhJKAlcW0MKPQxDWy2lWiy
Kwqp6V7TQRhBE5oEvGtlEy5okCb8Pp2FAjVDH2dX3icrafigJEWj9ysD1XfSDtpVtlp9xlOg8civ
T2HOFIZTq3qtK3MdusjKRmW5SEXSg/VZNR5qHurVclEBBhrZ3QaoktKK0bRiYcn3FclPb0xhLOWv
KunB/6j73TUKg2WQodCuM9M/xZD+8ShRyQG829gtEIBk2qXoQCwBwWcyndg96VHN72mNPPWX5FZI
up/SaQ3KbtIaYQ4phopZS6BAGUDXkBEiQaE2b+ihP7tufqgSiIUuwQ5BvllkCIm5ZmeayctsjoGF
hrK+hvJtn1wKsUul2Z2zytbYMvKHs4MM+d4H9ArHfstKLqrBZ9mqgaDiNWSDcZDro6WdoVaIfUWw
6IK2Xred7V/ohdtOsAUgCqDNNMjl0kkV/pJ82zn9e4Rbp7HhZTGSXEbq72aT5up9rS/dOMZDdooG
fi2YF0W3Vb/rcJOnsJufzLH5ieYs46QrFy2cfTNuYsPEdsQH4eUOJBXXrujys2QxYFw04KLZFLTu
DhBlQLITnF21SLl6JhSnJWhY9x98BG8nisw5hoZo4q9osnhdHipHOnt3JVRSzF9XAkbQ1/PdS44Z
SOGuwMkF2rRwyuXQF95aolR7gtKY+eTXOVtWjeWfEr+PVeCFtdFCDRtlRwf5p5PKJnlTBkAFkSqg
wQ45bjuAzIoq4Mz0eo658TEYfoxTNjjyUYUGb9TMBhWX/swgRT7g7g6OLavdjdKJrmZ6KcvdD+Vw
D9S+ugL55z5EbeyR1bWmuvZmdJJIuF/IZTXcX2hDBTzpNCh5L1fYqlkrGh0jgBFQMf9RmBPxrBl3
ENBQ2GubGnhn89Z9BoH9ojFV9xblzN2Atr7C0RlhkeMfcU/2r7HVJieo3MZzGEPzxmJougKnO2k9
xpl1tKa8VYEyxz4G3TNYofSnDl3duK9XzYNm2ihuaPYxwU3nIZteWFlqq7wzw9XNx3n9wH0wb1JE
4uj1IqvRHGVkh55r5tNga80VEC8yujKR4K9uPLJM/E8ea6tYVPi+PYWBLh8g0r6cI526e8AdCd9s
aV1xCizj3suRnnnHyzh51mETj+5+OkPG6HmHloUbXxqbjReVoudA5sJ5wqniiRq46WXu7KYm796O
h6MEI2WI0ic1d4O4TWzQSTUiZ2LcQUA3e44mVi7i5yqVyR7MpokBVIzQDSetO2LrQrPyewRxeREj
1/8YMb2LNDX3wFFVWakKkMDETLVNGNWtg9SlDE7B0K/NePDzFdLQwRJqkGqFQnl0Z4C4/a4OnOgO
lbwalSXy0kueuchMcGy63xea4lXUbcqwtI4f4iJpbhgYDrwW3558pSILiPYk2NOyc5wV5ftet17m
iCJMhJf2DBwIYQiFXPoR+wotPLRAYRbvP+Jss33ehuxyWy52e7ECZB1cOjSBWc0mn34oDqqCpd/Z
5Ybl3RcbZZYzJYInC+jQD1YM8nO0wnH+ZJjDPFbLTjzlRv1v836NNeDqAFqG7ZASw2eu6b9FKNYc
yeJQi9w6MhULMgczf07RQ3Wq1CqTUN1SEyizQ//iMgIV5KaTWfeooHpyggLCFQk0Bx/gYPwWg/vg
2EyDkZ+8LziP9sYqdA0sVGj9IuNWAkpe3EdiS921gTbc3dr+wYOBjXMRHqmhn/ylSATaELUAJYO/
Y8cuGQ7M6u8o7Ob/NR2c1BaKDkW/doY+9ox2ZG9ofXy/uvk+XRVj4H8Z1fh3XIWdXAq0xVgYpx6t
C88gIdokNhse8gRn5nx4sQH9fZ4e/XdFoD22Uwzat8QhYZbjWVaUnZJAr1cGV9VDzoej7ibGCyDP
9k4FPk6kshQvDAn7pS6huU4mrKMVDe1DWnUXbnDLM7SwkOA4K7rDgN9cPvldA7r7wJGAQOLP71Xo
BNsqO3+eUlTAZWrNCe2x/LnXXBB+WcGDZRTsKWo35I2CyryranYhq076Cu3Rie6RmWidti1wQ16S
2fjQNMAfP5+nZmaBvsqw0Pa2WTlbZuGQaZSMC88XKP2kdSwWAzh5XHAITHQsYDSZzQpdB+eAu3+F
sTtscc8roCGtxj10ktShr+r+IlTQXyK/9jeFBn2sdvLdBhT+hSs0exiLm4+ukrKvAT31neWnAUfr
0SzrNMmaBm6jQMfgpmkjmUBvSQP0bpDh/ObGbbkjP9gHxhP6JceVqd4kcA74bNvZka5qaiymS7/F
SOBCJRGwR/Do64DQLMlJw/QS0TBddsiJL/ysY0uh5fGJ90BgOKW5JcvvVXzKquneTbYYbPfgAyUO
dtP4RKOJCaTtf2fYuP07lAYZNuHitOtoSKCbrj5LnH0QCbUdFyBTIP5PWpUPXjeJpqdI3S6xwcvW
ZNJLkztbq9T6MxhYmgc19uLQaAJQC8T/56QgN611A6VbNDz66RLwu4npJ8ju6AW5EshYBt9vntn9
K1R2kHHyKMwNvtt1sYjMdMkVDy5+Y/vXwjGBWxzyfOOCTvgK4Ult71sKSsDTKPLm8hE5/mmIHGED
QVHJamNP4ZpTJ7inoYhHo1XYuOeysU5k0SzWRqfOBYthCzgn6lWR/zQiaemZfSb3ld75T3UUg3Qj
6VF4mcwsQ/HWMXqOPDeC9chBR3GmzAWZoFm2D+G0l6TgoublZczQ306xNcSg0x6ZVGb5KJkmeIpB
EPWB3mbU0yeTyf5MoR2gqBPVTXygdawA5HotQ3m2HuWWVxlwY1XgL9XvJo3qnQWM2TTKKvtjcNVU
H81/m1vmyuviLt9WhPmIO+3R70vzQIV3JMSA9IDLBKD5cEMAFBqfXS66ZLICNOI1B13HjOrufb4I
nWl3HrfuZZxegjBPwRbm/CQA982Ps1q34LlMZ9j3vMiv+bfgoNbs1TBq7RIaDuajibrGMe6jL9Fk
kQs9O3uGfm8IPJjGI5Q4fOC4Qf5yi4f28ReyyirS79He41VT1s7qNJAvE9sdMeTJTtcWiQr05cyV
R0EZCPPWHc4+izYP0ovZFtMHB/w4NXCt+PO1Cm2PVXppklD3shIC3Q2SovMAzQgt/HNvM0KJBhuQ
TFnIwQXahrs+/rvdDrxh7lUEGn9qsg/G3yMUVkKdYQr7ew5gIw/QC3TXOAosR2X24kWPVL4vYySA
6IyPA0G+5aI20Vw9aq/0+KedAYrka2Zp8kJWltrjil7IpIEpgrYAtEnIGI5YVa0FezLpyhrxi71v
C/5ejt4BJF7vy1FwiA/6xZG4b4B8DmCbDt/KQHd24JCEAJganasdlSPYFoavZIkuje9Q0xm9sbDl
LmQqvHas07DBmtS4J9OIwY4ZYHORFW1Zo4M7PCXCDi9AwIVX5vNiqdK033QlC69jpUX7KAaFP00V
oIo/ggRvqVwrP/hBcOzKScJMsKggU8lJ6oxlWfqHmpT+CXKFu7Nt2agSWsLQddC8fGbRFEVU6Mhe
4CHtswJSZTi6OAX74QLtwXp0tHkjdJ5awwm9pjU9szLAtTKK8pDiQPwdt4evBkDkXwwDny/Utszn
WouQaUA58FF1bFxmEE2/R4umvy6cuj1Hgxw3aWNFeHijBuyXo7/XXaM71JGMtt2gGTh9Zu0awgD5
ncECfyWqoFnwtINMMLabC7sauhcHLCUA5AFcaib+CQB15Xt5+6A1BTgVweu0Kt00/EtY/QvoQbHl
0iXQXKFdP0G/Fhy+UuX3qunAzF4W4wnICX0bDDqIF+p+PLTjoG8MP2JnUBo3gKBj1500AtSmpskP
kapdT5cVfzYGO9zaomHYW8EcNGAm0ClsbsjMclS0OiTNDmSCrO4ZXFv8QhYYJDwoKBpXq+rixyqI
1uT2BeqRI2Cn8xv0ub5HYdoov5mmYUJZqeEZiPUCUA5WbVyuSJu+dSP0mVpjeSBF+fqX2aO8fock
46OU6X07pMNLMvTlqm/H5ljaoYN6ux+uTOjmvaI4cNb11vqBBNc9NIz7F4lTwaoD59Sxi0z7aIVg
sRIqXIAosd9w9NbfqVhL74TIUGvQ1RESTDjyDwlL75ibWp4o4n5DJgX/iotE2W40gMUgZxYNK5ah
nof+NfFEplEPNsSmcO+5jRJ1oqNVHSqNIUAC03MnMBgYUIrgkawW29SbZY3+sjCR0nRizViMcewB
SYPzpIGnHQ7Azrl2IJA21MJaDkOafdX0/zkiKqA8pABZ+bc1IuDL/6C7JvRJ2/WGhsRX04UCIUrG
wtJdUHjZU+nyw8ZJkyiAsxILV6K3d80kJWGBe7gAJL7pDmGsx6sI9IqzWU8+wPSwX6fhOZIm6Too
f9aDzdEqNy1CM3HCR7HptqabyHDR6CxbSuFrB2d6wYFyPJBpFhWEW+mSnDQcQxx4aWVWviAf9oGI
ocvbxE/r3Ca7gFShHxPSTVaHdA615oxz942oUNBGNx6Zw+QbYiVAq6GuJcVZiZq6dBDXA3K2nZ0U
o3PtCu7JaUMH0tGF009HBKl+Rlo8fhkEOA0Aqm+gl5cM91rcz34VotpA/hHCBRB3Uj+J7UNv9I/+
KZ437EuAjfgWkkf6iVWDfqIrNBVop6BduYNKP7j1zh6RTA3dbhek1ZlCfSabYyzsO9+s7sGRN9gg
F22cS4pqKZp3TGNJJr2AVQKaTUwdDB5lV5SyxiWSUwky4z1MjnpfBAUCcK0J8CvisHffRCa4mhBL
E8Bu94QUqHW6TY9LB7RBU7xKAgaSaut9uh4g+eE4Xbprq06chtYUJ7TGTWI89UGrwcSP4jh2UWGF
pnYktl4orBtcpjwW61J5AqdQbITreEWT6eVDELap82Lko7VucbSqU/IX8uuaXQMnZRy1LtcLjzNI
st1eRIQGlJsJZWOY2lAiaciXNz9dUewcMS3yaSqFfH4Piglq31mZGYBqXca1wrtNbMiuWQQvLUxD
KgywqQmzO5xe2wfQMopdjrOuB77L9qGeXkYNTByaPcZbMmkAtIYxa9A3N01KgYfcFgICwiP3u9k3
ysAA6gEUIhTPzKi+N+t5zCnRAB3Z4iywG/WMsa6/xlzspWmARNXRcFbM3PaHrzmx1wIa/+xzE8QA
POwuYenmoDcM8w1+7K1v4UgCFWoImBg5+6KpbDVOT4O8kD9dLp1rWqXjOsMeFscehPbCYQurtOSX
ccxX9OBwQsgfoGBK7SRpwdRZq5xXwktasTaesY94vY0NrvlKiEnGi/EW+S/zpkg8nt07kHRsfNtA
MQc0EqcIoM51K4seCXb4bgPmNEomWvTUCg3LEvX/AUcKcrY+esrKqoICnp46a3Qc2fsyK/sTB2Zp
peVyfK4b/WtTg6UC3Q9eAATRd9cI0VhXAlQohXXJuv4J0r3gX1KsxY5hegl0Ue/DAYVsdLr9fknj
DMz2+5jG50klCAE/Tf8QQ5dhI//Q9GF+fprYaKK2uGVYrqXb6Ev6JOLZKcus7AjCBA3kTgV3gn2m
gzcdvPgooZCdj8PfdpliW11M4wp1onttehFJOGztmnsVF/6Wap8OU/a5q+yd3icgCTEUNDzSEr2z
LOxd7B0ZtI1AKm2ubycjM44CL44ZwyMaR6NURuDujuJ+PkoBOpDfOQOqajgjC3D3fFakJRsS52qt
UlF4NgorJyegM/ckW0v2PCc00Kcc1rs6MrTDf+c0/pHSsJGdB/BA6JaNBhqbdBI+PJl5UpZ6izTB
cUwrSEJOipLcm59hDkiGF5mbArALWCXo30dkwJ1OvT+l6NGF+soebAH7yrgQBl86gTzGeKDNLVw+
j+O1KmpkxaYekNoVsZfiCAhagG58/uekFDSqk4JXviXOdslDqNQDZrojunbyoccbD8vJRyzvNOCL
3+JItPDmawperVAPzKsMPUrohLZBpmi7fvpguNw/Z+XgeD7+Pm9pFgNDBpg/Kq1N+dCX4zP52zQx
0UBbTxJDkAxw22LRt9J6A98cfjHkNDdkatqIU6wZvriBVu5DYMKWNH16Oy3Vk4cOCNX57Si+SvL3
t0ulZf4BDoYHyac9lw1Kcmy7HN0U3EYL3yc4WNyVU99UX0DcovdG11gk9P1gEQ8vA8wqM6r56+D+
Py4JCh0epdDFpIhpDfoO0Ux8c6LLFEEW6PO2Ff7PB2yn8z2TbbzmQHy9Rh1SYTgHfUe37AjGHx8w
zKFCRF4Dx1Flr1ag3YPFrr4H91/3GPJgS00bbsE1fGtHvOPUU9SCo2WJEnW8IzOK+IdJUOLaoh2f
ebVqm/UntcTPYnT1MKZbs+lP/xZ380FkG7CjxrC+oAjVo8kyyM9QHRRbtDuCKxgWuFzyM13pdpWf
g2kQe67XcbLIdQujmSMGZ78U95DjY+BxPNOe3hmhEmh2DCwISYR22EIMyzIq/G9jPAfUDJVosKxV
Z3R//XeAJctiN07iSYZhQybzv28X/8AY2kLnjjB1UxcQTxbmp418hvzNxMMQHFQoUE/z+rDbp22s
PzeG7TmR1l7tGB10MuLLoBDac6+Ue+Zl9k1GpfbcVIMLsEKWL2iOC4ljUMPH1YpiVZnKJd4B/GW0
IqQgUc8cB4gUYO508NSk1C6/3k4DM5MYmhEMR0iR0kuYD+PSZaAvvPkSl1sXV1uQR4JWaQ5NNHRF
3EJpgELrfkGVXnQ/5sAqgZcCX58C3WiZUZbLroDQIPHsgtzurelwD4t6/P4ozJGXTW1MfodcNLHv
Rlmkb0fIds1SIsnvSxS2Pi/RAko8LQG2owIqu9r7ErSiVtvavIQ/oSNuP0XsVD9B/u/vCNhEECfU
OO64YwEURECpG4QqcCF1X0ZG6hHm6jbAg/gPiRjnMw7VxnPZsQQOSbqF7jf9U8+wBS41ayzGeo98
U7WiFGo7HfhzNCYe6KRb/24Cj/o+amaaeLoF15XxzdV05xgVRrZqNC2BorVrPrpM5qfaiF/iKU05
gOXk0UTu2TYb+0wuLZLv8TQIvaPiFDXhC1m/4jNsM87zgiWoI3NHLaDTZ7X6ojJkuI1HHz0hCQNY
axBfmhJFrmp6Ib8Awwz5yerNpDi7XbgAy2i2tnseP5YjjjPQGBu/KiA2AEqWP1NVrnst777JzuSe
kcb2I2exs4pBv3i0Wlvbo0DbblJ9CKfbIV+ggS96E6l6yMpc/qyTL0EepX8NuAl7pkDHdRJa6AVw
3RE4E4jfBZbN7rLKeG0KZr9qJToD0Ipqb/JusF+TJt+xbIivfmSxP/zLhfj0rHHQ2ID7ydQmzt1/
4sHjoTf0MUOFyukcpIGg8gGuNciDBo22Qi8aO5Hv9vJ/lJ3XctvKtq6fCFXI4ZY5iBIpWck3KNvy
RCPn+PTnQ1PTtL32WfucGxS6ezRESSDQPcYffKwVdqoZfty65JlCyn+FgmGJ3v340g+T9bPzfGi0
FP4XXlGvmsj2P8ZK++oHjXjXB1Yo4JfNpyl043XdYhZQKa617RB5O4qmiI6jMFKS/0Am8//lWUha
8T9+a91QHW5AnOSR9pEJyd/WTrFldKRE8+pookF659Sus2tBteKSnAf3g2vNq3Ot+aJ4ZHJjXY++
q422QxKvnUWUYPJ7k/IjS6dsodfgCXVDUVcq5qIPmV1Uu3F0XTi5TnlKfNUE3dBOTwNPTEThdFKV
kB6vVxItm4c+D35OsE0XdmO5L2NgFSu40OKs6r2z1TtkeEnG6XeWCNONXbfWox/7EBQBxH51He0B
a8sGPSXl3Lm++MdL0u9CqNbrOAFClpdAhKWqHvgmzvqJA8K4rkhnJ+zqUs8HRS//S58MkcEyrghT
ALdWXV0Ql3WXZSWAEQ999QhG0Zoq/eIjVQHpJx/2KCYNCzkmhtG9TwayYPwrixdBpQOI9Nh946/5
UHbgvhaa9+xrocN9MlJGr6Eyjrn1DYU38c52Oly61InupwpyCCTAr7fFIyYMABD0+KtcSsq1459d
WQz2LPftfBsIlCRLlXvxz7PIiFWxGPJyGcQaZ7+Nrtm3gYXRq75+lNvIuZUl7m8tOSY3lVk+rc05
Um4qf82rZ6WDeUzOk2MFrf+3eb+u8muevApUBg+bSgMaOBILR0dThmORqTiFt4V+7QuQ1j3eDjLu
1pRnsg/l4g2y7EgH9UqO9sp8vTyBhWmOHXbx81Wg13+4WPzuVWzEHx0lt7ehEDVZBJrd5GWPMUal
S+FOzU72NXMfX4GFp6fFWXaRHyqOoVn/kK02iGACqHCBYGGRDgkm8ndkruRBl8kqeVpTYty25InZ
YM15rmRSTwjbkcuS7VYTwNXHOlz9Nud2oSDO04XroMVqhpW2J7VOOhEs8AlxFv+Is4F1sPCGTBIc
uvMuDsZ90xbqBnantow9w5nNcIu9tL+OA6SM26x4EqYqnhLDDZ5uEbIvnSMAFD/JeHngufM/XiNy
8nuyXs+tFYbfDaPGBGww3/zAsTY98nu7otLi58LPLjJARLazGGBdPmSR495NCpz3aRYxKLVmpbIq
eEtDHQXnVoOJP386P2j9DSm3nFUkTc0MwqcU7IVbpUDQ5y6eip8RclD2/RkhrwGNPF8BPq/uK9V+
AjPabz0tJIUYNdU5Ak+zNAfD/V6gA4CLr/3h1qhqwdMpnshCfMYWo7DuBnTuw6QaliNyEF/NpNkp
eaD8LEwTpKhfvjdeI1ZDZo0PNdyUPVXAcqd7hXmO50n9PKkZ2p2lp82jDeCZf0wcf8mVFAsQ23rr
7MTfxtYgNhVJxjehTF/HSXHORmgXF1cxX2V3UPUKmEaD8nSqPnhJv0TlzLnokWJfGuwPD0VufVQ9
4JolwDjw+oq2wDXI3Ys+id7js4s5xbuemtNe00AnJ0mM7kaF5UZSGGel6GryBR0ZrzkMiRBrZZS1
uzcnI2RyNsXd639fzWvm35kUF7Mji++m51g68hl/U+t8C+3BXNeiY+N1RpostH6M3iLYvWqLbT1U
QbFGkcL9YaNxvKjMWn9Rmx4hLi0ezoYnUO01zProTyitAIsqthVA+XNjJju+Z5TZYKM9my0FwlqD
/ArJpH52uom0fRbhozE3SwcobmX10cLLgua5UfGsYd39Kqe6WZOdczc4yZmKaSkX5HbXcmKrCvcp
6z8aqjmrWghU8wYjh2nCoZ2C4tiFPYmvWxsGMbymW1uxGhQC475CgFx0SGpEbnrVy2psPd3CBFAW
su920OPqYCDeTi2JWHn4LdZC2K9MlPcgVTxk2kMoPmmjiw2iTf6CqqU6sqwclU8rJndQjWPJ81Z6
MkkXpmiWK5Vnt8NEZeWoYOF365IT/oqVYVYQL1bWkKjKwq809zxqxqnOtfzOZe2gLPj24RuYDe7W
lm0biMGa58b4OcfxW2VXKjFCWS2fcxHkhSZdgeXFrnPYHC4R1BzvPTXwznKgLDOMhCA5Asp6NBv4
BKpEJ/RkcBu7f4ydBPyC7Mtg06ystI/IZ/7qbPv+kAq0QUaJZ5hF6oDuX+feusTcj0dkRend0f8X
jxC5I/m9PIVHiMoC1p2/Do5m2H8lFHsYcYHRjCjfS7J7STKZFDLk2yUig8LLwse2NMQTxHSxSTM0
pYU3YVodxMPlSo//799L8+8dFMxKDckQFdE5R4WE9dcOKgoRtSNBhpuMoyZ3IxAHblUO8uzWTPMS
fMhYkGKbR3nStBvPxf9GyUbjjOqcel85NcwRWreDa7eXNBTj8dYVoeG0rCLKt2FqkGnuFbvYZXCO
FmHnGee49CjgJh1en1Uz6DsvhqhZQNTcSDKV9YtWdSNYmab6b8hM0boRs65nc18vjMf//nfTXO9P
sU0yXew5VYfXvobqpopt2F+Fxj5PdAxtkWNoY8SWWrvda00dnHsLbht/dP1bXFeruouSn7YV/eQX
aZ8jU8SbskybI7O1EzeJsVJcPI+mJLvnffMxTdyyrh82K1bW4asGqHVdjCRXZNN0aowSOqc+ySY0
7lXmuspTgcjZozk51yhRm+Wd2dsYZUNh5WGVTvt6/Io7n/2MR1c3FwG/4A1avA5V6u+NntJElNr5
q1CKdG0karyTo0UXvurKk7wfoyoKnzTloRl6cb1DG0w5NtowcYfK29dWr4PUlNKdQDmD9VQS36H3
83kYiuG17DTkI+IuvgsKN7oOso/t68WtLYflNKwkCrRUA2ddWjkShhq7z8yrzSW0wxzpFRb36cQm
ZFBJJFtjMr2ZOoxJDOnrr6TSfqg2lKs8BQM61fFHUfhHofrhP31dbCh9kVFPHXXhIvUYLcBMxlij
vjRqUsHxnvpX12nZ9iQg0HlvPLYo+8purC2wPBqUF9Wq77qu6/OtZU8DO6dU2899GQLS/QrxlW4B
Sj7GSgBRW83/4fqUiq1kii6JiL1dhMvyTnW19tGFpbCQFSFN24Lj/o9Qd0hRANDMARM/4pHj/yve
EVF0vbQeuu5OF83npf8IjSCffQla90cIkOZOpO3Iq9cxnpXM+Cf3Svun1b9Qfcs+8jbQcDBTkycF
baNFMYXPgzAQkHVYx1dBw2LGMtttOOGl2mFv9AXFevRtdeVBBVNbI1smdniMFufCanNomGW6laSs
XunvsO3NjrLlaAKKVlF0yH40xtax/PckUdQXbRi+WQoLLpuavVsJ80dW5cairtrwyYxKd9OqqXMg
OzGcLDuM2KgwaWISrGrl51DNL97+c1IfdCQtGpQRr+vizn30CyM7XVsIUO49MVFtMHJxXQnH/0bo
aNGBei7Po6FodwmmLqlMaf9qOqUJnZt9v046ZTix7Yespxa60t2DbiouZtR0UGOVLt1YvA35bqj2
g2/b0xFfjDvZhYRk5SympB7Xdm0BKmwV+yGYDzI4c7hDkzQR+7FPaocnJbQMvcWgEQm+Szgfejc/
qFZgn2SXoqD5J3j4yDHZhQdUeKhdzMBuk+DbsMcPWgONfq6hNskqHshceHBPVNO3wDdzkGel3sA5
smpQ6Hau7QYNcS/5JAibQFuBPGk3SlGJJ1cX5cVA+Fg+K+Qh4TWx8jy13cgJgVsWF1/7PUJeI81z
a92lX3Wetl/cQGSHckA44tpsmvShG+qHmlu0XXpi3ZZW/EWOmXb83CKofy9bTjWVYK/ZEvlaeW4R
zF8jioFVcd/08RL8dbOolAJFVtlusndrilm0mEoEG8acjlFnvV/HbnPlKOY+McZa/86XfcoUjg8R
VCiVTC/7Rvt7n/ORoz6oYNOF5baJwYRNkxHD+cp4QmOX8zqV1ou8QZG2w7Dh30mpoZaPfuJtWx3v
T6RnUuAOyrELfPNRHlI3yleTknlr/Kqqe61N4hcYFsu2Le2neijFi435yBi/pEJRn3qNIuUcQn6s
uaBYfJATVLVKHmzeE7mnR08TIqZwg4txgSJicJDNwnLdY1XEH7I1zBG9xX40wnTlGFkhRIhcbKhW
44tpJeEl6qaIHXXp/LAidhgUvjFRUhdGZVGDnwDky1C7tcU1NEf7+Yc37dqGtIrpO0/1rKmTFZlY
ZwXWQM3Mnsg0yL1ppOEU9Gv01kyV+o/gea7hFqckDHDq6wIb625FfzcMjHx5BFPgDIvqKcrSs+xX
tKFfV24Wgcn06nd0qmP+ttSv82zXtlW0LEdR4aOk7DDP1f8prXFbx6r1rY5LZZENpfM4eNW4sYZI
x7SoUY7tkKOLESS70LeSncwmm67f4Qwj0ivUF/wA6tnV+DmapNRrM4QaV6qvx6uRYiCWgkhJYucb
75QBPvCt6c3Nak7G5FbzOXpryrmFmbRPecHLsRfu0TBS46TZoifFIPz3sCu3QdmPH13u/ERa0PmC
nZe9CfM8OXRVZTw4rULVOfL071H/U0ZSnx0X6H7yH8x9Y+uh1sIuoigPw2zQV+KZuyzmpuwLYvF5
9t/7kHhbTAGa3qwy7CWCY4JHJXC17TSfupZdLvtsMFf8MHEKcOY6yTN5SFFFWTtjo6/UXq0fW12/
t9Usf+tLpdhpGO2tm0LL3xz4b+w4chcufxW+4F+8kGFkg0zMONCq68b4/So93JeFtgH5Wy7ADA1f
MYF2FwoM13u9UPOzHJAAX5WkyYIMwecAK+/yCgmWA7cZcsCzEO+czPQiXJg5VhntWbq597LlA1bb
+WhzkHBiUB6UuoG0or+MPObZk6X/QPY273lAmvfSiVUeele8l14b7m/9dRifcxJaG1XBVVxRHf0L
2mu4aam2/VOsRi33f1qWj5cHpecvqtINayOEcZMj3NRRUG0yobz1lveIgZ7zjzd8lGWofNgIEi8q
/lbPCFYG69Zts/vcsIa9DhXQRcvuYKVZegoD4bImTac3KMd3PQS4D7UvnhQ3j1/9kMevFtoHQ8yq
UHmR/ZgAozdAxOY32KkwSRovzLg/o9zof+00dPD8OIesY7rdamQ9ck6HPlnojf5aO2Z+lgewc+rG
ScpqeeuTZ1Mfr6a09063/sFqtXVGtmhV/povR82Q8mHWP+Qd9/oCJx9vCdBhwWpfX2qoE6VLz0u+
pyq8CdNpp0dovMlJwUt4MuzpUXapA5B1C3TRRjblAKqXi7Zjr8MOb3qs4H7vLFObS+yiS5cuz6G0
TVjTRupZ7b3x6Pmtv4pCJ/suvggr676HQ2itFMN1jmIoi3NPBXQBGar7rvb2CSqkeqiSutyYkQ/L
CBG59ng9BaAZ7aqxOFqSf+TP/CN3PsgzGSjPrsNKPnZHT9KRjCRA50TJjq1pt+vME85JEaWzHAHY
r6cYAwbUwP5tmz38qBkXBOo1MRcpHsN3bW5Hr0kVwppIvMfMG9WnuoRNMXcrrQhOOPgOC9l0Ys3a
9nVSr7Mxi1+NOg1XcVXqezmqG1S4IhBVctBBEM0g/9ErkbhkfYyNneqGz1mtDitu8/wcszjbjji/
3vmZlhwa38AQpSso+0S2tdaQT37EGktdliZwXXgAeDeMdfFDMbNdNDhQcJPk4DkFXhSalj7oo1Z8
s9NkWAwiNJ/DWsEwKe+c8wQLB+x2r95Nk2ogl+aKPf+59hTlLOLzOrUvEUWv5WBg9QxUfZFHor4j
OVffybPbwfGdclN5PDFq6HzGyhQ1XpEhRl0d+y1127HevbaLVs3vWxkkOyGLZ6tq7mTH0NzVVfIl
UAv+NrhBPaogth+prn0L4QEdRVA4j5ODj0Nsxf/IljzgGWMtgMOVexkfZWFzj7zBNR54uPOIHFu0
KvAs2ma50yxdHK4PdVSOZGeBU2Sq2b1Z9S6eE4a1ped7b2iydReNuBLl4TcPz96LE6XQfAdrxNwr
ixfsHfJ3pH+1VWsb4cw29t4AyThz99Ra6n50C391barNP0Hnd+cOFyKeStWHy9Lg3W7TcD3UEXLI
TZ2/d9Z68IT6lhnAN2KTO0F2V0gnI85AEUlt1fGSx/0b4s6QBga3v3ONsV1PZNd2KVvxN9/v10OV
Fc98vZpTGnssk8rJeusdF5qSkw8HEDL22wiCyg3yt7JTc4yMAvwF5u7aj5Ml8P3pDmocagmZgn4B
fO8XdBOsFzD4wQX0+IPsMgUehyBULPK8RLgTkPxM5MF1QliH+Inx6t/JURlHxbrc1k6JA1QJwkOI
AbthnftrPsQokmZBm5/7OHQudttk90LztreAomqcvVPgxHbr87um2ozAUFcJxmvRUhvg/LXQnrby
KjLQidN/8nbSD7Il+wU5rkxvq1VjmsnKEDaqOn6Q9+ha2QFSX1Td1wg89QvT1ods5WFVf4esoDA3
Lnp2GniJveyDKjAq11M5x49qdv9ztLyaPEOghCQDO5jQHdozqiM5YEDRfzWsNFzyS4v7oNf8c6aZ
0XXACbnJqBWNpxbHpYuHXICR9/1XNEDbJdr3cGHdQrlUof79eqF2XlmnTy2OyRR37pFls8k5Qr5K
p2G6r8Ki07FR4xTo60vWqxlKVL/6AiW1DrobHOXc0UJqbqVGBpqqjm6u5LTA6NyNV0FlkOAwsmpL
rUbp4IYXm7vAwAUPt4oftMlrlOyaLASVdZRwtyi15izHa42C7OTuPTcpnirVSo6GTjWLQmkEgRfS
LwIV/t01GBr6Tm/HZumINi6Wzaiv+PkddG0ulRZOsDHyMkbpuKEpouTRNJGmn0NTqMUIG77qdlxc
f3JqVO29GVoIOPOD5RUqcrDXD3O9oBam1w8jm/KALeBvH6jCowGjZ71Zyh8pr/Tnh2qd9i5ogtMk
vPiMUXtyxliLxQPpLNSYkvOtv601TNBTv9jcBlwxlvdh7i5kmOxPEjVCbsTVF9P8SCx1dO46xU3Y
xND0Jis9YRr6iAcPGklaxbKTfFC4k6OOCUkqbaI10m/HPOurQ5pk2INrarzGOKYy93iCDmsRCWfb
TqzS/VyEG1lQlochQVUMrYHot77E0+JVlIpkkwtbf3DHZF2ZA9qoRlW/2I3+VDpB+GGG2pcxCLHj
UIN2k7LcOSDgHp5DYbCuniN6fqEiV39otdUvLb1pH6hFOgf8FcJNaOvKS462WxX14Ydmua8WWcnn
LlGNjU2pfKOHxrnMG/HgWkUBzXV+cIbWWe+F/7Myqg1qPsO33hblUmdJcdGS0t+OSTru5aQI4YwV
6l5YMzIpywf/J0TmjVOX42+TUiP0t/08KaNy8NCHKm4g86RfP8kZw02PcY6ZvIP40dagTbyDo/Nd
L8E+4yuE6lYfeOv/HjESUf3fruFjifGD2t31GvGgrCY7SE6U5CRr5kadKf0QebBYb1A6ieHYmF0r
HgjDSoH1voxLRepBi1q4cdTcozaMZHzeJC9Kgl99BpTiZ5Qc0sw0/kEp8rWxcv/VmtRkNQDWfdBG
pd5pStnt5Wzn12zQDNQn1ET/NdtzjVcL5TvAa+x+m5biqBTmy4qw4mFkJGctsHBxngeklF8xqNyz
Gv/ZgqIOLFdrjWgscOBEL42V/liH2FbF+kZYdbxTtSZ+d91nuWUB74ZPTZbErLud+N3+vfuPaElt
lNFRr6HlU5fvbdBY5p7naXbXzAcg7chseQ5r0jqvdlrqsWEKeHywvouTR3DNiFJQAt3KQv+k5T8c
lSe4BB2YZfVbS6dFsSW4l6CDOVK2RNUOPzLlCf1DWOaGVjx7bbWc2EO8oiOsHyFs59dm2yfxGhTS
AC6NUcWMnyH1Omevzawnvc22ne7Zr6GhjYdCL23YuRF5y8HWlv38eaUCr5TYlQe1CRv4wECDO202
ySkMu762ZaDUEtMLDL3KjNWrFbQR6UNwX67uRRd1pH4/w69lF2RmZGvytDhKmLaadui0/DkhgBLd
z4ixwBLVOtLreFVCO2NFqE53gS+6e41XLIkr7usmfeqNxPo2qPD/mqac7rKy7u65AXhjiPS9t8Ye
aXHq4aQtxlVteMNG5i11L40uNYyHaCx4Y95GXVUP13ZoYJNsqDE7KWTG2sYo3sq2/6J6YGmGVFUu
KMecB7Mo3iLV9lCeVqy1jNLZHi26bnZ5NuNpkRToiPejgdMpl7AzjOtVxy1XaFYXb3Gi5Eu7BZ4u
R52Lx8UOkNwIJ0t4KPr88zATGLPFra3l9udI5ZrsAOHYrNn8O4fbvAyxDjJCw72eIZRdkjvDvwrY
TscO6OKlj/4M6JE9Se5Wu8zJZw8DAuQA6hH+oshCSklznzxk+CyOM+Iy7nCBw9J82adlHiwn1832
edkVYLTj8CIPgC/iuz4rH5CwKQKyREgg6DqLL9nUsJTbJLEOScWsKaKHVreELWIOi6jwmpM8lHDG
TtOoDtvA8z5kl19Mzem3OAc8/zFH7F3GypCEXM4+UgP2H5p7YKcIdgsklXuQB/fX2d8jMlzYIybt
vA+XMlr2ybNr9Bi2BswQ92AEeXgMggExs/nsf2r+f/V5UacsRseKVrfrZX1WbMGVPSpoKJzkgZRE
f8pn4nZh8Mulmbu+DXq/wmTfqLKFhXi/lPFyJnY3M9t7vojaY8IALG4hY+XUHvQZnjVSKzYNNGM9
GJV21zTISgbG5K/aSghkz+EX2FI68ipIeRWXlAHkB4NrgIn+F6low8W6M/ObExub9DFUlfhi1hiH
uy6WAI2a7n3VVhe6GTt3Ee/9Isi9bTjWGCS3jngLlHBCOcPrTz2J1FffP9Z8Md+qQIvucn1OVkJ/
futyDFzVPhN72fTb4Q6DOvWxbVHnBvQLU79JX2rzq28M/QOFYTxtq0HfyqZVaJG9oKb+Frqqtpd9
Tu/2D958ACyxR2vShZhIS/YPIk7vDRcOGhrWr2FYiuOEbdlSNtvKdVeF6lo7FqoGJUj1i6c77jmP
d1ruqCttTNz7tst7dHfM3t+DTn2s9JxJYzuEqzDLDrrpakeTTQivjX7SjimQhOMlrrrXtlOs42j0
AdQuv7+gtK3UbgA3Kwke86gVR/JXH3K8n4PKNk42nevy958j5IDAyl67FJHzTMayOLt6H7zkw1M8
VzD12svuaxXrWdkc1Sbfjcj2rGUTyTK0g2MDJ4A5eL6EgwHKJnN6bx2WWr4yW1NDTW64rp6mut8Y
Csg/qK/l0gqn/OIPgYICXzPgBWuED/GvSX7SXSfl43CdZJDWyVh5zS8A+cZIO7HSPZFeZAtBu3DV
pKFGPZR3iuV22RE72mIhJ8i+rAIr9mvCGFTnq+h+a6bPTRD9SGd+ZhVD8Lb1JjoFZmtdSGV9wJke
vzoYjyw7pclOXW2ql1YYP2W8PvMzA4PyFija7lK6UbCQA0JVi2Ux1Oi9h0Vx0ewWGjsiByeRud5G
I11+Jw/ZENx7TkudEQTutUv2y2Zt5X236MasWWkpvKa/YjDQxdLL753yYKfuWs5L46pG6F5i/AdX
+z5OzYs6mOlb29tz3oiVcqlp+c7tenWfhkp6j0Icmzwt8p/TVsQLd3Lrn43KAnn2gfpjtlOZ4job
0sTvs7smqBbsOsaVTMLocQnDwvTz+2rUEMD0WFx2eEghlTCnYwB22uvG0H40Xustx9J3HkI2+jsz
dfodCyZK6obgPa3XxRdvsO5Hd9iXQ086Fk3XRHjaezVPxOaHQiCKmNeJoh27sxexbR1cLwfHGNfL
iuy9thAz66Nypgs2qz2OsvPaT53JHnNfO/dd14f8ha9NOZhQJtoHZtSv7Wxdhq5zvhp5ROHvrdZd
KSAjzjejDnpGo32tATE95Aq+2uwt0oURVOMbqblxXSM6uJPN1lf3MGUs4CmE+TlVQ5S0Ub42Y2sZ
lPlSIvCtlL+tMMb+yjw3/mzKUVKW/R0kZXzLjJY3QGq+jGoRP1PvZWVp1iSgskh8KTLjh6St4ADx
YpT6Z4Cu2O56Co016o31paSWdR6bJ7vSgAf/6ukELksBhCI5TksO1Vrrb40ezJEbOoTDLyBdLrJd
MqSwRNXus69AaHknm/6vONmnhyrZq/K+n3V3wzY59AXFb9lCMFjZVUPIK7AxUHy2evd98tP0To7q
Tl2g4aqTzoWTvazn2k6njtpeNuVCWjaFw+itKUcze3PV/jAM/WwJHWIAP+boVO2unmkCskueCa9S
jmnQ7MjUYg+d9SWP6kjscAoPd1gfDV88Lf/aCuxT8sR9zxpv+iID1F6Eu66sUARM0mtAovnvKM9+
BsgrCOgGCx81kbv/jBpwtt+x6/y8jMPPMYIR38t/L3MLkB8EabKvupEWT+ys7A3aV/gmSnSrYcfs
zHQLvIY9Y19lZzzomyKzyv1f/XJQ9l2nybbv6tspA4G1bVNNw6KrsU7CZm1iDLXzjmOhs0j1IYZG
oSJhGg5vPSn5/w4QAkHl/iVdD1DfA+qlq8aMe1Rt/S9aHFYCGaLghbXnXTftRN4F2A/jF3ao2X1g
gjyfYpMO19iZT0mcdvsCAqimt8HGhEq81obS+1LDbqM2Am4qVG2T5B59At9CJBGLbEFFyvuSCo23
TWwdWkdRu2W6aPXY/SIjsW8Eco0cgD4HwpnHtj0w0zs5GCu6RWXKNXeySe1EWZOUUtYyOBxUdeUG
7jsKCShswjz4YtkjW5eGLLtsGhZlrwpdNyxKKDHOERoftslF8iRbYRYjCjmg4zmP1cJG71w3o0Pb
ooyhkSo/oPc67AcSWyuB3sCu7UEpeWjfrvgT9Vi7O/YzXOpwlU8R+rHzqB549rIK22Ivm1OBdKpb
2Cil63Q1U/PcZWm9ssMipeBM01OdeM3nShAjT5tn8BnBRvRtupGjOg4mmzxF50M2FUPxtwN4u1Wk
qeFiGocEs1I08Jz5wFo5Ok0YxB1Gr0XOnRYY2s9+GXbrY3PogUZkO+E6+U8Mn/OTPMA3KK5ntz5k
Zs5D6MDq+BVGwik/TfNB9vm1NW2g6hQkMP4YkKMKavX4f4bVgTSGtb/2+WW/9AI8MScrfgohlZ4w
70DrSKl9fWNEaYanPJ2/jdzaSEy/gRkMdreu3+KMtHJ2itmetUH/vMA0c5rYAMPGnFL1ccR6rDTz
R9mIedhtR2GOS9lU5wDE+n5oOL8dZZesu+VWfLEQ+7xOyiL+iZOYi+5zX9MIcc67YlVwg5HtRJge
6epA4MREOirZT2ljwoagKQ+xqYMuqpxw7zhO/2jbbOhSqBu3iDow0q3Cu3wp+7w5LAyLnxZuQ+gH
cSGku3n3W3i9zS15naHM+7XjRPla9uFlToq4sLxNmk8nJxpRP5plCVDzw9nJMJ9lq5ilDKBNYe+Z
5QEZQCLkwZqyPUKP2NfNXY06USmMq+8yXnZlmles+Fu/GHFP0QhdtK+d+aH0rfE2KMG0Q8iqWaSi
9Lnb9WZVI3jwnMwGiYOmi1Xrpl+tKlcOTVhmWyePh2WG78Kyq0WLKJ52DvEwWyvGRLasqdT3TgtP
mouvW+gYwZLf6NukpPW2Mi3AFQKxebtqut0AFwGGeZYek6E5kEM4DQ22umoGDimw/Gg7sKhGY6Vz
7isPFUxwoVu3YYvh8SE8rU72tT1Ya6+v3WNfpVu4w/Wdkp2AR6fzdsvrVnMtKW96e6cl0SZGGGcX
lVa0LfMkf3eDcVHAD18AM7Mvqi+ALKrKcMhESEXS1V5KZ8AJJ/V4vhSmel8opQWoBi+jyC2CrelU
2roZEvMhTqdlMerBozxYiqHuJ0AOXPzfPpCW8boqIFfd+novR+NASfy9mSGfLQeC2iDFkKA3OU9V
gbLdUd1+uE1SS6Xn2eO3KND+OykeK55bmoNM+Nw3ZlZ05wvv2JlgNBYofZcHSqLl4drOZ+SFbMuD
rVjKJhjVuxL9XSSb5VHPsuKgOV0BcQoBtLVs651ZHOQZW2JCp3l8Vu3llTLHf05VC/T3Uuo/8k0k
30xB5KcHeZB9t+at76+4SL7L5PD19DZ+uwRfVufzhXc9TdNO2XfaAhvG/IBu7OchDDAZiOdD5FgC
W+H5VA7LTnl267sNxCF4+MVt+O9L3GZ/RnZttS0NqBt+iVVYYLlwzJrmCbOcfRq3H8AHpwe10zPS
yIG+qgH5bDot9Z+w9S0WClmcn5b5swgGQA99mC55iosLz0FzV3h1sZsKYV66Hi/MPGzij8zdRYYW
/SzToVsg6pQ+KU1Rb7G+M/fo+ugwPjUD2IVTf4tGZzWpiI5YXtiSrqmClTVm09GYiuQZB6C91Sru
u0i6cOMGFai/Hj8UJsz2XbPCYcs3s62j71KJUO/StWOmBuXOpHmPp1luxlSe8YUqd6FioWnk9Ee7
GvujQMj1iDEQ9JVx7yXZXHIl40GiMlsZduVBbMn24YQLXhvY1goMGaYbtvE2gx7kgz2a844uG8GV
/8zbc9ymNpLxjqL9H8rObMtNpN22T8QYtAHcCtR32TvTNwzbZdMGff/0Z0L6L9dfZ++LfVEMESCV
pZQg4vvWmiv+SGoadnygT0lcHqIJSyxl02Qzmll74uK3z8sh2Tty9icFw0Al6Z73ZSv9DnHZ3ghD
lQYYimm+N7jzFWH79tAhqlWdDGpD8qTUWncwJ2Y4AeYjJLO2+N7zpKSgGR+NEcGcKVJM7iueVAYE
M5P9cw6TR9NVTHoIiWcO6Ws2D9E3llhbMkEwCHV1ditK7HxB7tKSY2H4rXCUcxB3+RuswQLtOpDL
mdTY5x4hm1vTV3fi7gfYWnUzOnX/aMCSPS5wLngBmvKG4uCWDm61AIZzXwa56cXMns6wD7J3ddpy
FdS8WfKFSYrW9S0QfH6lF/umGvNz5tDMtkmbYa1IuGMbZl6jG6av0Uq695rp+qOFG0yU/tAIY9/F
pnsTuvqO7q+liV47sHVycUxol3lRqP9lizE9tZiHs9Z8driMYaknriJBT62AfOWyH5bHwjCcM7xb
UFY4zg5CkSdzwHUGMRbkVNb6rp5XPsmw882GenYSTOgSFTdlC9hKFejGRif4Qohgsmmlaz8nx5h5
pTar1Plrl8mJJSn3xkg/VcfYT8n0anRV/pwfrSF+7Fshd7JnoruqbyLqTjuR1kzlyWrd1pJZ2KTf
s65TToHR0N2RI9K+Un6T0si8xE2cUwKnr0vGR10k9U48Km0BoEVOMZf7tLvoKqFMyRF4TTJpuyai
NLFuKrfOfBj6mwma9qYMy/ZUldA/K+keIGmlB0sxd4D9dLEVadV5ZS8+iLrxbD3fI5J/ZibU7ip9
hOK4bHQ35mL7965SiuLkLpt1LHSJMSR68D9n/+twRoWOnj8IWtaUp3qO4WTmw5R/7jd58T2yvtuV
xfcgsr0MJhLphJl+ms3IYonO/BYDX9qWwQbB8leoa5s04CqCKDirTu40urO3PkT1/CqI8iMpaTRO
QyKMkz2Zg2+6+Yj+7RgQj7kpop4KyVAf4kQq+xh0Atphh1coaiiwScddv0ZDXDmbpkgUXHRq5rk5
qT1c4xEacRE3EtrUo3wUg8r3m7QhfUqPdS1yzRsz+WZLu/j8FzjuVrgqrsb2tSL97eSGw3hSlo2r
+lkVOUen6PNTsGzWe836qFbUaN8BtuYSECqaT3hxf1KToTtRBOo+H/VW/6OsixcAY2JTqSmfQLXc
YqnKWfuJO4KrqDVf84Eg0Ti9kbignIjTCz43QVzEvpKZlP3Txjo309GKeWPr308zqzcLNe+2pcxy
GqY5PzEB6pSsP8EiMI+mhcBDaCR2dTbdvN7o8q2pdtNJc7LpVLjyq1E01jaHaEozo2jjXVLlwGHc
GiB+eyuWD9YclTOoE4Sr0z61XXu/vrFIGBrxQhL9R6zPp7hq55PVVrg3WaDZllMCiuHvzTTe2dsA
hFo1V09wHQcCTMru82P6/UJ8TOujLK/6z0epk+E2N1j3BYNG6mmtSy8sHDSkaj3vGmE9GoXs/Qz+
IfDLqDmtG0etmlOXwnWe6qTa0MRi7g71PGzb5iTj4OtYBI91hR6wDKvWS3TQK1F1duqOZEDnrFnj
KYzlU1KhQjPQgRz7sIY+RVles62PWhDglIz97LVJ/givYDy3pvY95H6y0ZrhTKzrtGlGgtUikTu4
PZzIF0gS8Ho/gVYFoieYBtVlRpBdDc0uTIlLgbVhegm6ScSLb5MO1rbP6sTXXDKBQqvSfShNgOHR
rIYK6buRme3ywPmWEurgW6J9noqFnlcCv4ZPGHi1rmOVn0FeR6zsxWwOz5FNdxVoLir0pQC2NFdT
S2S72nZg+E3qVsHKu4v0BA8duvtda+mgLVK5a1LklS7LKp8fFcY/p7YOaJHVXeO2TA4sB7qJG3GT
kI+IPmPfICnMU8LROmBAursLWbgMcbfwm9CCfNznHVpZrKj6NhK8nySaqXeOZBZwxfdJE+Fddsxl
qDLJ4CFLwwhXiKvswzh7GBOAdo5oLwKq+zmNymPCPesUB/G+k0nLR9nbngjcbJdBq9nUQSO39YyT
HJtIecmV8JbGsvTSula3XFsF0NoRmZedvVlhoG5FgrkoUSromWMoHmNsooOrl57IZLhNnfBNmqSX
DDR+QrvFxtmIO7+h+pxHgP/t/rLcVjd2536o40ggKy0dL8dN7dXMun1HtelWatrX3pHqpm3r6IRw
27NqMflm2mSHvo/Trd21HXG71a2O4mMeGSgEXPPeNxlmocI1cdlkuuc0SMm7rNnz+6y8rike9aLE
oVA3W/5Y80E40tpnot+Og97ggjHrDU0kvtRSnCEk8HdVkuRpBoDj6cZxpni4YzEBnG6qLkRWDyA/
x+KoGSipImIGJYkA5KID3yXtxvLobHhDWS+9eHM4Z2r8K5k6LLN9EJzQAKOKMVMfRV+wpUMlT0h1
l1wFbn7ucA/Tyd5YyjxuStTvl6x7aIg2xsHC+2+n9C+rrMgYdRTjqlgWTnsZ/3LNxLmMWf3KYuo8
N/q0sawm2A6Oek+SmCB2d97rins1s6jwUq11TwSVDn6pldMtTZxd6ipAhtzrGGrhptej+NnOx4Dl
T2YdHKW3fWpIFpaf9iExHdMXrM+gfbonLSZjKKKSiy0/uGZCU5ja6d2tqmrlPhN6sEHaqxfVdFIy
AudMpfxaFJq+cZgWPwzDa5FlmVcOWblnwqdtmUcNXl1bF5FF1sGy585TtPrHODFdiSmNnLkb3ZLM
qg7TeE8TJscwnKp9bdnJWWQq7fHoars9zGw6w3VfOvcIAi/ehzbZtwOKJIMa/CYJUvsKY5Or/twJ
P4Vass0KZlRDLx0/dKXutR0sNg0B3G4s3Y2F+vYJx5GGSh4juyshXHaBRSyFXXlVn4Hjq2qLtFHp
2xLNHsYrZaN31vKPSm5Rnz/QcKk2Shg0W01vDD5uvidS0JpU0jik1WeLbTeDw3J4+4Xw5sqJPGU2
6e1HCxjEoSynmb0/l+7blOrcolUkDeFc7gahfdWxe/nBTLs21lCFFuRu3IsRrSF6aC9URyJsuMl7
BmkEUNWQI7RMpr2B0g0AXHs8DVJ70MOu3uG4Bazk5rgqLBxD3ASihzAsXsOUIJB8upG9HpAXOE4H
ZabRR1xE4PTuo2n1+2zi/lPJytgKFXpjXcXyPimTsXHHbnk/TEXzSky7Wi2eEf43W8eoyHxWum9p
LtudQOqK6xTFhRE2tp9GdegZ5ogqkJUTfwgW+8GsDmiVitSry3jYNANew9R5nQuTVI1EeUAnfdbL
TFwpffQ7XU1YAIlmuGlE+DhpqZ2jZa9r4+EmpDHcVCUEWlfOpyHNOSOOUDtzhfAyHJ+zVDAoufot
jmb9JnGv+Y1KDsm6y0X7NE5J82AVzYhufa7ew4UW3ZZV816Ww7DpjK57BxyO0lIY/Ts13R7hZDi+
h9yzN/gYcUOyItnETqe+a/nUIXeguenCckfQCluy6US7Wb7Q76akioTZwn5HLkWcEnWmd6YfrH7K
wPLHVhuPrB1xAqL2f2e9wzeqbrUvSTMjejXM6AvJTkzIA9m/lVGUeXY6OK91rCDsVA9D3VWvIo9H
r1Vb6yXqcgBkY1i+xDAPvUnQN7PdID+MTZP72SCsJyxwrADJ+0aBcQUKF2+1GoW2pSErm2tbv7ti
qHahjhsUN2K4H+N6urpJbO6TrJ0uhV0PB7OASk2VvTq2dqOdsN3LE9gD6+ggHsBf5QQHBarFBah2
Rhh7hQkcMeVWSuFViWUf8RHaPmAy/klgHDFgN9m2jdUFqNw9ZhMI87CRDyi060M7gA3C/2HdaLa+
1ID3tslcfoEUXfuIhFSvMNNNlptnAVyxjyqNVZD2o2+MN1S7v3KBhV4y+Vf16pgyf0AELP2xwk1B
rsi5i/iBz9Hwe9Onyinn37IxJsf16ZxeLDca97U9vbXAa3wrEMt1DxRkPBDoUGayIhe82iQ59grN
1sZDrruON1ow2R1Dh3HR1+DBl6VEYhnD0RwWUuEHyRTYsZTpZ9SzMjf5vkbKoVOg8NVZzmLCtd8D
7Imb0rK6VyfE+RUgHdj3dbVLQkq6Sq0jO1cMFuNNewOP4OxCN9c3tpgEnO6MH8FF6nRDIHQTnuuk
7xr6cb9y5dFyqa0bPRdUUsSwwBvw7jo3fppot2+0LHor7QbjwcYYFmhFdyrjBUSuxI/cuPzBTEZP
m9pko6v1r2LyNFEXaEPaXxRkB+7mLSo3Fdw5GWDWSc5av53zLvfcpj5Hup3ui0B7ZxR0stJsFapA
lqJcMjvbWSX6SYVJ4GfXhjgoL8wIzEZ7shNGe6Eg6FACzXd1D8FFNz/0Qho7ro8vVZ/noNiT4drx
haftaIS+7Ke93dWEExoIVYeSiM5EDK9jVol9uKTc1jEhQ01BScGU2xnS/p6Imf4aUxog4a7xGlyv
W7r0H9Jq8QMZ3WsYTDEKD1iY+Py6OqA+EnNnUspyW7Savc1sbvxV9zOlY75Fg0q3oxDRS+Psqgzq
eqH27p21P0s18zaXHX1dAfQG+MBDwUxaJP0PRe/4JTqpOIZBtwFi+Sz176NN0YxeODPOsft4tKPM
+cvFk5YoeYiSFeNEHp6CBmB4TeSTx6/SfRSVFKdWn37WU27s02H5QGKnvk/2lUtGE1P01MbpHrqx
vhvyuQFVZo6I5jRgnEutQFbNQKmIEoWsvTYVY31XdZUveOyy7gCI05zy0ixMBNXdkYlwv5/Ww+uR
GtOTvi2bhPPXgc8X+Mex9VV0qZ7MWE57Yf9KK7LV+k6hb1I7nooN5WRMeQSkFGuaVqriQCyfV+JO
98oAMj8MnL0BSJcm1lMUiFvWW50Xt53Dor1svJH24yvWVXdj9HiW8nQ7tFjDlTTnYolaiPrNXsmF
/SNM6P0HOXSXqQA5NBfU8IMO/lgs8S06yiZtDNb55XAuiY3o+u6B9hpRQ6LFg6ohMIU2+9jNZEgJ
vTQxkrXbCHJbuKBFsoBPJTWrjYrVdAsfTm4nNEE55EJylLhfAZlTJvNItkJ7KE0L/YFZB34QRC+d
VAjXtU9t32uvXfaiosrx0ySsb10x/DTp+e77uUoOlRrRPtO4v81Im4js22LVNLxiROagQDsOXLdE
StO8xkFNZy74FQx5/qIG/TfWd92emfhuCgPJ2oTfYlmmN9EYzbGlheW5Qmz7QP1gHR55jiSGqLMD
FruN8xU2XHaYFdiuRtLTOjKCeSMrADNllPK9qt9SUxDAYjc/66HoNnYyv1hQLdL8vSoic2F4EdNU
qZsoTz05fQmlLDZGRPyyORVPnV52Ozu2n4wx+1LkBJ3GzUc6aq9B1/7MM+apXfhNjadfTlznzCjc
js5BSPRDHKtnRzPurhUfmwXnL7r5WxV/BFGQe6ae9V7P36JoKaUouVbttMpot4mV48OP/2p7lIcs
ytrr0FcjYp0sQSxYQTZzh60WN42v6Cf6CDINUDxb0PsWbZZlYyRIUhxofUfljW9ubF8XNS28T6fF
g8zso0ey4c5wn4wu+ApuxyAGABBWJ2eiw+cXjWTMXdg9FJXh7kZZRg/kxFsbO74VrvBjFs7vdjMe
LTEEGxPj3N6c51eCVOP7YiPdJ4HCLap1D5Sj3T033m+KLT8KlViIPAiKp7BOf0CdHzeOVmcnmHTn
7zYXCKYPdnEKafVtwiAv4cn2meeMXOAPzLrTY5qat8Fh5lVQUvOKDjdAiZ7/EKkGP4nR9SqjzEkX
GSSXfxZUMfqb3UzJxSdixfDzwhxv6yOjpdxqY19ThwJfSUBeQmDX8WOQ5cewKe2DEELxiqRUbkbB
W7VdsbMyPshizIxbFU/WlbYUSdEEALy5E4I5K0vnZb6kvBnzEo4WiuygW030oCRFgtE0EldCqzPt
jiwaBPaazR0mkCvF1PJ/kvTXnlESeHRPuksbkiZC+mML2qJAFNSHtNFbTaZI2/sIshhXYXPOMmAs
AgsPVlayzecALrfwWxHFFNCH5KeKUYzZekTtTwuLHGgLHF1EWPCAo4mGFPULZbNSMVdcZh3KGjwO
bqbV0bxyNLsFobkqe0gpqeE3gdBcT16PrrtMKD0rKWYP7n28NIaJ80avRsiLGg27f2WDkykpGlQr
f4ZJm1f26oxyrJ1n994vmzVLvFZMgbAZ24pWds1G7XRahVQKuUDiR8fvML03hvaL1ppzn2p8ifUE
FmIZXs8SDlOICinSepbDMus+N5bzpFv9dR0WzCFtl85fikdupQuv0O5uqNJrlqZnZp+sO+1aTa8F
Ktn14MolXoeWMygXwYFYd5fXMFL9iGU/4lZt2Q/rRpc/qyRmKYm1FsosfxMUA/HpzwnSNhJ/Ztm1
ZcqFSMXMnHFPtkoIyGF5Co3V4tIDmVifkpdz6YskpZEkkndmVdNz2U71SaXssuW7NX/TgmtdT2QW
RlOzq4w5OmpWOL2aor+ux6OJyD8lVM0reaPt3W4He7MewETy7pTNtRsRdEwu8cNZk9KfROC8V9zk
S9+70X5OVJpEI4rJII/yNyOu3xuCa/5KYlR8s9l/FDpTLRzE3SUL0Jaq+HGgCnhCdDgyE70HowkY
O8tM+7YeDYuuvlpZc011WM6YiYJ0Dz+M0LqFz2BqUXpDxfPSq8JXkGc+VYtyqtCwzy57q69g2Zvq
VH9aHQh/n/lbYyV800knP2mNu8kSiNJFpJ/DygZBPlstGlVpaOdJ1/LD78HluLZs/pyekDlxjFVr
J3BCnVHrirMRa3m9GY282VNCf14P4D8sqDEu54R6TnmqmGPs4GM8M8eqBse+OHYKHkazcy9qagOe
WVlZJ+M/u9MaFi/sXVMfbDLgHoJ8QE6qz5rnLrvrBptaepoK+fPPUBi702Ie9yBxmAqkFs6NWopY
dSkRa/7nmSO5Txsn7yxyForgQaXy/zA7VOpityh363nrgXQaHNbClGG+JaSxDmUkx8dUxvp1mPvW
l1RQfT2qk7umacl9fTTGhrnXnana/OvAJOb8klrZbh0fQMuZn6c0rMGrHDnR+iJt3Xfmhlg5MorU
MKa8xsv/2ZBk1fol/pFN140/FdEUX3KQrVviZZr9quYl5nHcVDhwruvRKgpI1lV6QlIa9dHpklu8
aH5T6v2nsAfB66LYZRXnTvA28XZXQ1Xven2AHJ1TOiXqijnfsqviu9sEphVf110+n4veqd3jujdx
exTDm5b12mOFbGQdbNq6uCYNkIEJduEbC6LhaDQEu3Vjor5FU95T5KPDRtbKD90lZ1s2fcUfFP0K
oCn5kkaTRD9jEmlRioZqivFeFOh113NVZ6aa1MXObj3XMuTvp/ZLfvf6VJaWv5/a99bnU5OxkC92
awlayLa9+zyXqglGeEj1cmkaV3anvZhBmN5dZ7wXy55bxtrLLLdCWvHnjsxVMs6U7LYeYtN4BcaQ
4/pkvUNSNQ1weNejcR6lJzyNCpA3nHhANOXdNhqYe0P2LqUWIf9tHX4QIckurOG30zz2X0q+aQ5I
j7/++1Th6L9P7VWn+tepw9TdtPJWpYc4KpHPdWH1gI5OIBcq/lLHuKLSTpYca+DpCA4fv9MvqQ3h
R9mDv8qZ0/jrSeuTg6GuHvC4CoLLsn88GZ8pSNHltWrWoVb8z2evr6njAN+sz15Iul5fpQAcR0Rq
jQIQRIsD98GJlM4bAvrL1azvBZXun6Nu3Ny5iD9q6A6Lt4bsekPEG7do6aPYeJzUfqA4Mg+6t+5O
UomfLFF8HuQ6Yj336TBumnDGxx0SPW8TODq/pdkdy1lzB+pXHcwQ+t+wxqGtg9hMcHUFLIGMrGw+
T5xq01iqBtzDMTluwi6PL/XgyhdlyNRtm7TKdt3NGw2/MsS+jZ6M8gUYjfPsYH9YdtYTzJIqHf2+
y5Q3zclSVdbXOIje25CJd1Ob+mm9QQsszk3bfuFOUiHEa/UHldV9rs3KZ85u0idv3M0UnLugYpZj
Zh4ot5gIvGMlCcYLU2vDf8HPap7BM2sBU3uD4HK1N7mDZSrJZHO0l4pjPlkToXGZ0jU/DC4yWt48
lM1gVN+HZHwwbR+mMViaHI78QGuSRjPlWvn5QOmXkZJWyP93jjrYya5s3fSo2IN66BtK781QGq9S
N9WDWpWSZLq8PH/+r0whei4ov4iszl+G5bc6m+F3XHPhdR2CXB1tKZeg8VsO6kLVTmNGkMF6dDEw
PUHr2QjAywqFu6+xttjiZZNf3LQNHxqZ2dTAo+b72DmAVKLsrbA6Z0+D3dqLFo5xLvMrNc3me2Mj
A8hNxbk3WV1dWhbIfmW63TnvsQKsRpk8nftDs8RIdCQY2Hb5a7DyQ6HX1S+Vetl/P1jOWUdGHgw2
dnGFxNgHG3q6L0urPRbLBIzWn1+VIPBalZ5CikRss34Npj4RfjJE3XHd/e/TsJ/9Pm1s3gmE+jK0
Fgl/KnBmyvwzVDCyqCk0sgJeZPqrin99ZLeh7ZuaCnIGpINP96A+mlXgEgia64//esQ/7/eYkQ/l
2XGj7CFUwt3MuuupWchEy15D/OsT1hIde7lODGOHwCZinqPsk9m0X5j0WKcM0YFfLO6LqJ4uMgpf
dWOJbGydQDlkaC0fNL1uvVhJqWqvCaodZtsrJaHd73zVIb2kZNkQOUu+7y6eJHX/Fn/Zvpm47kB+
wPmUl22MyAJNH3KNVj0ow8hSJ3JosY/ozS+Ao5INbWlRTtOtxeaD/I1H64Z1zbiDEM+t5u+xP0fH
Bk8jWQfjfh0rHerx6wsYY0+yTHxpekOHTDJAhYjD+EnO5XRuxcGsWqrF9UCzGr1zv+HnGdxKXQ9u
bZhbJ+Q1l3Vo3fRNYBEOVCa32pyn059z10fqPI/+tNzt112kTO6hs4sI56kTPOZGs9MGFoDdshfT
8b51TCbXY+sGw0p5NASFsD9jaKtysIZs1metBxxKNhs1lxVMEl4J9EN2t/t86wykMzm9cecdqE8z
mK1jW/Y0MKNClV7Tday56kE59kWlPWUmmB+APAeSvDka4RDfEiujbpfqs/SW10v1qL+naO0yxQaF
1dkXNLV3ZZxtfAu5/ZhpCr7gNEaEsOyuB8Y6KHlikGytrGsTT4nA+5sRbvuwzTqamGYArsQcL+vZ
7vJa4jFjgfv5knEeGx6uiXSHRVQpyCkYzJ5fjZX+73vMfRAvUEtZ7x1LvOalKMiA2qeKHflNATSj
YU7o2yOkBt8GUkNfsaivUg+qz80oW4+7bH/+Mz7QAej9snTov7sGcfHLyW0x0dD48zw4q/a+lPrX
P0Pro8+XSbbC3EV1HT60+s8/67N1RMifn8uzrgnDByl/fYbOzLmlUZIILfrDQ6AQRqnB+rGiQfGB
7XKRmFntDUZwkOU4U7fXjS9m2la7xpyi/bqbxgHJXLFW3UpND79Mzm5MSuOLgWvmYo12vZ9aoB4r
q4sb9svnhQB9Pv/H0Brbm8ycV1no4lKZInq2LGs6khBubCojjp5RHPDbp1rlrzTrmdK1n4SD3MeL
tzeuzfiBdf42Xs28YmG14Er6fdSokuQh4Bu6nptlUG9gpnb/cDgit+p3WohJY3U4NovNcX20btZr
ey0/CM2ztwq17tOoGfq1zRwFnxUgTSmjr6tvqUWrwzyt/5EOPYv9OBBPCXWzPYi4c0vqqL9GWZiA
Io9jiFQt/TscozW8HJng8zpCHT8n9SyJj5LI0rgIjTcKekM4jd8TYwSOyvtbMOSENtCspy232EWY
F9rh9I8T+nZWrmZIt0itp/apgTsB1N+kbhqGfXqUtw478n12TBaPqBB+pBSU8X5EX6EqlltqTj2p
CQSSKqPr3gJgQcxOtPo5YlJ/cGdBa3fSxOvUWU/lPKYXp2UNnugDgRx21y9kMXVvEkp6Xzf/04F1
TFpQFumQi50DHJ70dqi0kToty2R217H10bpRplm9ZCEZWyAPudrTzHpLFj26LUiqWzepqnkK0awP
nUqW99h3LYhe1FzrwXXMruDVWIusXLGDj9A0pq9Bn93qJhqIzpXxGdfa6OMfnL9GVf457iwCkbRR
fo87nN8u54tlXC7jCfTUo7RbUBZumGwQgdm3MlXqNzP7gmnG+BINsQUhACCrnSn4Q3VialPofHtr
2VVH91Etw3x+o+YhfLehRrmmnrl6FT7/5DCRZ21N5bztcCge/5N5NrYhXV1HXDDFzVT1SoC1lv6t
sOEN1I20/zHeSvVzPFZ5/kBEsSBP8660rut1dqp+AKG+rLNrfWjROobDV2lUwGH0YniAEd4fJlEr
B0MU19S1LWQ5BpSYVCTNHYWXOEnHupmmPliIYbrmbgA+WMdovJEnbDQlpAs1jfGpEflr8M1qX4i0
tZ70gUla17XHdT2KMEM9T6qSeOtuJoN6V8+dyWfFOpTWH+S5PJOXddcmWU+zaveqtOazxm/x0pRu
4iutHX0H6cDMiZZsntJSAqBIo6kYwle1sB+dtIq/q/ooNiQVWHctK+LfTjEcXtMh1FtjyyLI9mu7
p/CiZibpb1GnHDXVSZ7WTe1eLNVAPlUX6VO3BB8Irf++HlqHLLtdWh1YTlYKeaQDznEpZXKFGX+T
yaclbRRTzXfC20iDLkCuuKSRb+JxSidan8ZwdWhFlOoUHD7HZuI1QZPGp0LF90yShfX459EsS8eP
xtJ6DJnC+jM85VMyyVusWRJoijtuS91OfMzZOWD/9PfGxRJQKqG4reMLktbT3ToA2MWMNE5S7XHq
gRZEcPR3gYnt2V2E8csV588ZWTj+PsMoavNLWqDbXM4gGGLYFI167mWO2hpGfLcR/9iykh52mitT
pMydeim3E0FKVK2CkJW4MYXHsOs/6tkybpA1zVuSlxzIlPkn6BiSWOPWOFDI+Akfpr82abNthaEU
20xRes9hFQWtgCipNSmq1RJto0nYh0mNY4wwtgczTswHfdlMwbgn/JrbchsrRNn03HnrTq9xZHDe
uonbKtjljgkMZnnGOhYoo4lzHS+aGSCDBEfB8jKg1Lt3FiYh1Sf+tYqtEKenBpd1bEUUrtjCshnb
LaXpyVvHdJOpypq/nPbtNycmG0KJ+TyyYXoPYYcB+CJ5a91V6FhTjDK5tlsRgNpZKU6NHnGTAQzn
YXDI4ek1A+tYYpxt1Hjg5PqKpkBF0Nvn4XqcNjEoPok/Gy+17m7XOYKS9M3jn7E/VdtiOa/pF1np
Wradx4Vgsez/mVusz+vL2vFbQmge1muX5io3a5rtq2l0sNndwcRLWfJ7Wq9mkxXd16PruVFUmoc2
aOHOIlNAn0IDtnTrSwSR/nNDGnJ9IfwVRBGCVv/PgVHI5vMUrR/nbd9BBxj0oQONNW3XtJgoVWgh
fMZERlVM77hhLm2QHnVCns6asjDEjoQQ0sqW9Ththeo61c1Htyzkm2UjK8LwmqaE4Mf5kaYZ2AHF
PtE7BfcOuv8IMMHDPGe/H61jyTI2LmPJYBW7EQnij6pBE9y4Y3SyKjd6JhetuiBA/5DVSGaH1d4G
S1W8eRi4ZrpcB4gPJuVgUEK+agEKUFzFu5XzqtmOALUSjbsVCvtnd4XCYvG3t9NIX9Nt8Vv0Srqh
O9E/dgsln9UUsCUgO/66u5KGQQbQ6cgArA1meiX0NF7SH1FduG3Gz7Y0+FFZaN58GlXaZb0Rr7dk
st45TN//J1NPUgSc+Vuszc69UqL0FYHTJxzBEqWNQEyjT76gEzoaf1tL0eh2LqyErBo/n9Rq3f/p
SVOYa+e+Xt5gBfBlnVuGSImO6+4KflXG9PfuejSa/muXhGLKC8tzU11BGRUmb5J37ZcOzES5eLRF
0WyyuJ7fVIV08rRAd6KMZDSRphUepcLq0i2N+qkYKdBoLuRVcw7D7wVLTG4xuWBJwhrGBJtnFU/u
xMzAXQ64mFeVWkFVQVGeLED1pkba+/ovLPpZvZF+895jUXiFB/7vYzjd36N6lAhK7d8xTWqJKdEk
HOj4idseohCR+9yrx5XBtUY59VnyP485SyNnPSXqRbvvB3SOEekzGjRmWd2pcTh3SysId1gepTFF
7DxBm/evA1m6hOc4w/nPeIHS7GwuaYEwM9Za6lpBtYzmBHGXtsJStk1SlGVQvofDWqhNdKc7oOMx
vPUJRNdqdzkZpzlPyxNE78HTshQ8ugijo6W01nMe6NqRdQt8ORrOz0UhrGdIp6UqK9BAjHDf/p4g
3AvhEnyPhYcqUf6IBgChZGK4Vxrc2TUjMci3c/oo7fr9b3U+42UuK8oqvtLZBNvF3jqVXcfbVP0c
X4fG9ef632Praeuz/n6N9dwBZdXnC4HR2aLDeUBdi3KXBM6BZfhmtAjeUcBin/luzltp/j/Ozmu7
bWRb10+EMZDDLXMWlSXfYFhtGzlnPP35UFCbaq8+e6+xb2BU1SyKpAmgas4/SOROiWht7W7OiZVK
vYaV1p/FIcjK/uxNB9Ek970NDeDnPRjQhQ6IHBHEQ14lIFK6obxvXae8d0HJ+d1w1au8uhfd9NiJ
NVzrafjvHq2wt4gzkCaG5sQKqQH5N+df5DzXdha0zIVIz4gsjDj0hgtVJ2wO7uC8Kt3gH3OdhF4a
OJfb80S14hUG4s5FPD7EgaLQKjaqzy4R+nvivF2dmpVaHWq1BJiWSP21L4vhqlYYW+tgKjaiz+yU
4QrtAPpNVLOdm+Lmsq0FskaTWV+o5Uc/4B0R+CzYC1l5pkKTHdhXBWuRg5r6lSb97McHJVjDsB6/
/TNe9Ces8q9g5MJF5MunOvb1x95r8bDCUW8hst6mpKPQ51jxCQE49VlmYTknzUuoWYjd9BuRBR8L
8l5SLCM2DJyyLhA2W7XVAbCWf5lbRj3lBU00xaVpLWQX8cN8q67k+hnVY/keyUxp9eWMTDjC5sW6
V0RGcuiWY6/Ib0GcviuhGv4y2/fZQygHJpdia/q9U0FwxL0B47zJpFWGsd9FksDq9aMTTkgDjXqq
V4BNx24NFHg2/uLDROzXMjM6V+MIVK1VjBffCd0NNhaQ4kVTjqKV09jVXozqnYXWcmKr5wI3ppcJ
+54npfPQ2r761NbqQkySZSvBpt74JubAfxoPct42SwPexsXx0Wq0EvfCVhbDz65CVV91AcyLTrlG
wT2MyjvREge0/NyLOLO1/liE+Mnd+vU+USlIg5MowcobwMY32B9xvwsM506ceb62CAY2fbd+o9as
nTOo4UL0AQ917rC8c+7EixR2SS3DC66kp4eCZeCEPZHieHeTGk7kYzTY8rG3lWKLnv9bWdoIdQ2d
Xp5CKYZS0UoNDCzPmYejjqLkSvTpIYTdjQeaYzUMbY58yKpTZf3QSC6JyLCVo+N8Gk+nXetER3Em
DkYHpHk5t71+5AqeguZe3Anwv9UP7mjydkfnKDwBxTMEGFxYWcH9f/bMj5z8VxsM4f3Q+NT1CRYt
8VT5X6ZLFOt3QVRj0FCVPp5dCNKGI5Vb0SwlxSepyAAkmvyAvfYV8rvh7SiLLMYEIft07BKIWWJu
FlWAhtRxe5smBmIZXUoTQ0Q39XqA6HJ/FQfNJ/vcoRBVT/eJW7/RYNk6RNbJw4zdXXgeCpG3qSJY
TLXC6EXMGqZbkTj7PRVzNlbieYROpJhq18qwz7jiWNY5GilxyaJqEIb7uSkpGcowATVxBo1a0R94
5whKYeNEkTXXH7LpgAFCgwvZvYiygc7hgOCrSzEmokDwPUIRsE+iJaNBf5RVnNVFU8yKjOFXAkOS
1IO+74TMXmnBzauRMRLySaQk40f0o8SY6MGsAhrQ/yU+bjsXhm2AlzuAnbXZdcZGbU3ocq49QGrJ
vzZvoyJYjMpTsD0F30Zvc5UyZYlkq+CRCs3YGGOtPv8x99a8/V3fAyldqNY2nLLVRSyzB6yVRSXS
0dZgpZsaJ9tV1ulDAjTfPVVOZZ/xVZcf9NAwDhGC2wtNJKtzBxNV5HeGXYcs771ufWhamu4Um4qU
UIxUhm9oHElvTeR97Q78702SSm+3aKFG6fnf/4gW3X37HeaFO0frvq2t0TDkFz3pPId29gpH56HI
nUmdKCiePfgBottsIvWM7GuxqJs8fwUbbm0H16mwHmqyVynxTfxrp9dIvll4S+11RK1CpDT4tdc6
TAuj1sMLdh04RnSK8YyjKTt1y8t+GvGjUPlMFfW5xUrzrQgi8t15F10lMrC7koTw3vo9W/k928z7
9KfdP6Zxpv+aZoeIkb2FHmnGMbeiawJtbde11udsT4Hm6Nb5o2J0+OW4PhhGy+3fLQUTJl2Vf1aw
9rjVopffYxo1KqXzgzvZNwnd0Le6x+iokwH6dAZFjIpE10XRU2mLCrpzqHUwWVaojVtf1+o7mW3W
qqqj+CkaXh1gZotQqcMfqAgsAL1K361A8lZT1vOStqp+lG29WUe5n73hVn+0Kxe4IWZVaFT1T0ja
5NsC3z7Yy9iJhKAJgEJG4d4EZk3NLvePYYQdyYR0irFDvYIJVq/9IXBiUEuDU9Ot5k++NWbHuQ9Z
3nY5VlwsYnSeqaNrknWIh0RiXtHDLjI99Cylsy0F+jfPUX6Jk1jT5xMwKb8UWda+TSf/dcw0fZxm
/eN1/nP67xh5SNat5nsPhmu1qKv5b0rYsWdGo/KpYpeFhHf4IFpmBEsotMz0oKth+kQGmWUDdLGV
7fbtGcB5tNIiLJomy+nMbptH14KkOd0RQsp2j7/HKDbPYwJeJ8YU5s1gu7/nIb8BPqUPsqORFNE2
dUkhgabQn82xuohNGRbi/jLHWeIuorxyzpApW3poEX7IqI+YelG9IFm2GCf2YZz14C0ykq/hdDY5
K89nok+MijhkD/6H0durkNSBvOQPNU6kNnS8QHlvHYuEqRqUOz3olPdKuy9CuX7zfUnfuwN/WUQV
Q/NqUOYmL6G2Fy+Ghij6KdxUqFiW6klN+Gpr+Fmd4wQoRZXKg9OpzsLMmupqqKWE7GCK4S2E4Xcv
V1AFwd+pylppjUzvuHYanI5FjZl6x74rSbS2uArg6FskcynaB1o3h4mK9RTGMlt7HE3sc0oET+aw
0UEcOrKTpSz52gTDzLYZWs///7P/Oc6OFfmou+7SqrRsSy7jv3+lStbstY9IEbKB1R1+pvWyQm1t
k9UV1loxDEUs+/CzEBALz0/arfj8ql9fpVYqHuIubq6IK37Yil2ftII6pyZXeP+V4Yco8Igijieb
e1/RoAxOfuj5xGzVQJhs+umRi3hjs/ABW22hKgDV1OV0I8psAq0qzkBfZxdoPiZ+GM3X0ZpC10XE
KZW+HlrUhScrLUcxyBpLRoRv39S2JHIAMjyxTWxlJETxr9rFuuOdxSFzR+9MqmSJSySKNL/7OxLc
O0UrqWwE1WmcFqOFWJdm4a6VFPMousRBqdu2XjS17K2srO6R9wFqiklb+agrfGekMdDbK9T8qjR+
Db2ktD4kyC/t5IHSDo9qqj6I7xX2MLkxJxzmrzkwlDu2c81D1gIpgizwV6Gq4yI1ccvGzC4YnM2t
Bl+F6uRDpPwShXdRc5dh/asLVy6jZWFmYGb/WbAXMSn3yXTInJMo1WPkV61cOTK3hts+q42lvYxl
qa7BOFpHL+dW1AWVRmFdld6AoR3bNEi+KzbSoTnMHWQek6WRGdWd3QXW8FQ/GUWHKorvshDWTdnb
VkiOLpNJKE+IB4q+uEj7ZTv4G2j+zUkexsw4R20BiVSUd1BFgPLGjmCnjXg6htQrr+LQuWVzN+p/
JT0c/bkfXdSXVO1tePSZPkfh5Ym9eAak7NZX1aG9yyh2Z8UvoXknqx0/dy0y/J3vVzlMSgTytOkg
hsVAMMHJZThWyxypzK3w9aoaVdmpGvD3YUKaij68MHk8BgplGgFVBX98TSzHOImQAMu2u85COmSa
kDns8eZMBup09d28vR/GEsiG3oXjSxHsyzpyqk2bRsN+rNI1LkMtko0jG5VaOSWQIk4l4synIYZL
qjTOE45Z3RY2Y18tRJ8IMQW8IindYNc31uMgkjSqZKkHWxuQ/ZiUrB0j0g6G2d21U1qmULHCCZUI
mZhlbzn+UnwT0zfmIjQ7iwaKLvFdTf1OgfjYret3/J/9AehFk3TwEk8MvnW3rcZL5E5UO97E79b0
HvpeChf4AHWoQQHFUa4iYxMG1Gd7/1orZguj97NFFaBaB9mUnWfJcmea6BFITYIv1NRMkrg+Aiw5
zp9cdgcIF767F5rdmKNdZ9hCorZnkYNpFDgBPqmwXSpM+xxXp0ZQW+3uEzAwjdcKGCeRn+G/Cin9
tvQna6DsbPo1REtx2odjtLK1FiTfNGLlbXYWZ7eD6AN4LDuk0aYgGc7z5vMir3znXXTOr4miCurW
Nh4GovOPlxNNZ/oTcqMvfRKmx1vY0BTlPoD+EGwVSV0MoSIfOlPt1f1kULFOM5VK9zVF+4p87O9/
Ox4EU3v4/Pf3uI3+G+I4vB91R6ranpHqbQJKMkhSZzUD0UkKWLvWUyqyHKzxRCCy+87ZqfX1DGf3
pgEPCM5A2eMcihWcM+rNwtMUjK9Q113igmmugNSo3XdTjb8FqtVtGrVuj3UftUfYmoWLVFySQw/K
cY2Z9ILlST9YnN0Okkth1bSG3a3r38JEHwCgFlzYEM5IJIEkUjOXWzsA2aVo3g5pOtQ8G4L1rUtA
l1BucC9xlUGFKUOkoIA0NZ5u7pG0eKw1l/+FUHeMpV5AqDMH17BWak39rnZ+xQDxtIU/llhaJ5K8
SpoekyKk62StN+/aqZ4/apl8kDHaXohB0edEOuQV2/a3olkM8hseVjb16dFpuhmjqnru2nCh2Ria
nOI8hG6BSMM1PoJHCSrh51TDGdCz85PfdQWJMQmMsoabnesNkze0ZWzFA9lDEXpXjNHr7UF9ex7/
c/DWX3TlxqXwdWghZ84MEQ3RtrOKV8ZMCSlJqZ3FqDxtaUlzfx1tpuZtrhhFw+gRE+36u4pFBvRJ
OOdi+cXqm7SZNzz0EtVlLwh/hANGtWXb9UevZ+twarswuhi4CS5ZKe6dyaRdrlyIpUH/3kzwW1u1
NHwPIUB4lVvv5LAer0YKvECTffnbNMnt2qOikIEW+dXOtcZz70uwjKcsyO/UrG/HH72LUpLoEgcv
nJbSyYipjZZ3l8jpVkGOvyoVyk9aSkdZxTDwGxFrg16VMIGo7OyiWdUcJj6l14UeUsHjf4RJea9c
iglw6aJLafX34pET9tFkaOb+EC1xiEi5rpt8UkSezCpFX4nL6sKS1eTw6Xipr3Md+xgXivqcShYf
IvTT1yRM1IMvskMJBmjr0SaBffucYaBJp0xH9W/6SvRycFauZNkr8QyHAXcHRALzQS75+YGdOtCL
bPKvGxEhntqZHvg7UDja/JgXfZ3CorBE4PG2IlBrO0cbUVGpPpdKNG5b5Eou4DOoZ8Ut2JYQWFY0
tM42Luyf4sHQtMOupMx+FK15HVCH/Zc+sQyA/VkuO51NxX0JsRACxELTSxtPoc7cDyZPNJ617aud
VUjgU+7/twg87NpXiCtfIqpq0hE1apS6pmVNEEr2KVPkvRZELGnEx0zHcFfFaHDfPmaegFNyGiCd
tz64Mf7WsFzsYKalT8Szbj/aIbxhqf7ourR8Vgcy7DDNKYc0VXlH7RaMH9YPZNEGhPyM/sdQ2fzC
zBp2EwaupN9sc8dX2t/X/IfNIZNjppw6f4mX7lR1KjrYcBM001tkUfCWqAg64mVXH0ouyINZeNXG
wkEUab6kfWr9tj8meHItinBsn0q0tx9GDwvULHDrpRvXp0qph7vKiBzI+fKwMnV+bV6ox/clHLdD
owBOSUO5gGlZ70SdCBn6z4h6iqj+u4ioSQp0DJovr+GMeb2WcYpbgrmItrYSxsvUhOMCWNYt76Tw
vRksGHHRAC3W9UN9N482sKlXehFtEjUjjVfr2quEUugy9MzgpDqx/qpTfEqGrHkegKbfkU37S0Rl
Xu5sDa1hEh+BjzYccUhkSZd5MpoL06nZSvzs8WaC40Kfh3bGpg0mbvokNi5nkrNqvBzhl6l5wy8L
FfJYMRwEriJ9eRsoGyDOBkmzlWs5ycrpYAjHsba3jM4B0A2KBLJz6rFulBJ4Q8okCFKkk+XiLtRS
/VlTmnaPRgYq95aXv3YpyJtsiIednzb5qxyCi1MCTb6IUd+Avjl2L/AW7btWN98aO8CnBvODhVzg
E2pKvvPdcNWDbiR4qSbd++DE8a9KGd8wmTPexjpoWHnq9YPPBmYDkNY/26li7u1UlndB23VQSLR4
JcMyCPG53AgXLWGSpcYpd9WpD+0D1oipV322u6mmJwJFn4ndxDxP9Llmh56EqjYbAZWoYzApam2w
kLZs9zQGo3saCtVbQaeVlghFmC273UQ6ieFERU0c6dHlINvfUIKz7m6H0iijldlh4SL67IadFfgF
/4QxvHK8xaFiPh7TsEZsjvlxbPqLzLXHSl26IaokntyG58bM1wVZmTtEj4w7cdZ1ZbRlF2tPInOf
fU6utocyNH4MgbFUkZB+JpuBi8gY6OhVOf1bMyCRqreGvNcnnXYHFUGEvx4/wTtTpVjUj0VhWQvV
LZeCdxUtQwnkFV4xzkYUlcsexHgihb9ESRoLx+9Ux6yzMh3EmVzLb27i1Duf/F+9ZUfu7+TK+Qis
+jOilothg1QXe0+n6nYRW0gWjB0kCzMbqGZ3yjYAk3mem2jLk7fNsnIlYtLcqq5mWeOsk2CdnboW
T2AE6nrfTN7TITEQPBj7Yxl15kveo6IZVck7JNphN3aI+egqhhqUn/oFdJ1qN2pMHYTsOzKk5dwm
U8nPyFW1R91V3gfdUF/6dHy2KtX8obThkQvQe48iV11FgEPORh9bx9FNVao3qGzJjqY7eJCahQSW
rG+KVe9jyZzV2qFJSw0QFrTeE7eJaO01GmVvEaOrpXmCOdNtuRWO0ARk5JBUPYDonT2xbvzMXtzy
FaScI/T9AEufXPlpMFAOs8I1Clvt3oy5jrajJQcgJSJsa/TMOs+d0CEwFSdmE0ERWuRY+5yFiUfH
Japr5Suwg+ASNWTORXcuQxxTWqvdiKaY5CtVuTTa3l6KzVNqFZLtLHr+TzZk25r9GCuPMbf4x7jk
i8l05FAmgO43s9AeB9whv/RX03P6n/EjO+FV3Dpz/4BaUZhu1ciF3C92ufG0B05/H9D3nra+4ghz
A8ILZhsb+GnI7ZrtcwNl5eCiObYSf0qp3X1njd0zCpXFl/4p3qcmMmGnq3NasmnXXP3esGz/MdeH
vbiz17oDda6xAI1Sw39FP7plz8kuw8zj6P4TZIVWPCgixYjhZuEgUwcAqiXdQk0nrihodYBlZ8yf
GBYHM04NgPKJWny4ueXuC7QPVlaSdFtnEjgYfXzKh9IAFxpZ8KdyO76P8JestQbq39QVKwVFMtY+
Il5Gq1kt80NMouD05zNGtBFmU0gAlahtulK4kdVKWnZBqV7QD0VyUQlJSxsaABOp6XbQabF17kvj
MTbq/sG1uapojBDnD5Gs/pVauncOmqxaDiUOg6J5O0QU/8+iib8tmh5gG7coO3UQBWy+CYOt+aag
krSnJvNq9UHMhVKEW3OCzaWSn15lx2IjM2GAM0n9aMxGRhcfyIcAid4OZVyD2Cit77cucYZBTn9G
e6M/m1qMiqGuzxEogTz6uomfW57sa6Ua3ntYcavO0exz1bRsMxXU9INUTl5cXX7DRM78QcWKwoZ/
UqXqVdGk6qHoy3qCNv3KvDA+iq4MS7e7uk834xQgukzDlTdhJCWr1G80JOu6au31eYSrhOEtBUY2
H2Vc58LB3ONRVZ0CRA7shZb+kBALV0rFumfrYe2LwGo2Y1/hyxjnR4FcB04GsHQqDiDhxh3W8y9R
WkES9bTnUlYRzaOlUbGfW8g7/aX5SPX07oDglgD8VOxmF70cHn1fVR+GAJivnaoTrhi0GmqY+xIB
LYDFNIO+CVZKbAcHcQFMk4zBQK1Ct9Eb7nyAe6NjZkc2VKfZIZisF+/U90/I8iR3jcjwdcoGqchJ
145vT3xDquUOS82R+u3tazXyHoiyPV5FF2I/3sGLkDscqrAgdQtqJ8VSBOS0Uay7wcrfpWp8dySt
vvdLRb2zeBIsRD/aieiDu359qEMzfavas9XlxbtlP7UqHtd+HA1vscZblyCJnKH7us/IY839RlTo
e2oMaDSE1qrP5PKS9uBjX8RtxUOcQqAfpCCz2KYhfwEKQvQIZESoKM5mHEJ/+cdAmqOw1JZyuRMD
quN6O9dw9YOKvlrvFc+ifmPES3+gIfbFjKB3WTwjSTleFAW4y5TpNvV7xbPxqeLSy7adhktJpRTK
tSqKeFLTTX6WWD0knv5Llrpnk1/eW4/eCrKTanx10Gra1Zqu7fEICC9djO0LJh3SXZ+iSWWgjHGm
sFqd8q54ZnuIKKuk++5qxDB43WKL9yAOClkFMwrNc5I2iGTarr+zA0ONziA5lK2e2PfQNeQ78YsM
Y/Oen59MrpXf4DQmWkDenIdRGddel2xKgzv/YElYDvesLZUoNQ8p6lAbVffTZ0hLPzo3MX9MoZ1e
JcvMj8ziA4OfaN+SCrtkSvhiFLk3t3B9pWIw9ffTwSj9F5d64V70R8CIlYUZ/Sg1/bV0BotUDAeN
Zygsyum0A7Q4eDLfMw9QMWjHbTMCcJKLlYpn6ipDq2Yzw5FmGp4VlS+4qRerwGEJJP4jrXr42ryN
ioKehh3fsu29k5pGfNx//IJQ6dZWgHdRDfrnQKrml9bxyuOtv0rt8ji9hjOU2aYYMbVrG0M799Mh
KXMJZdOQgkUMh+RL3xxTWcnOG6R3MSAOkZghTpGFSJdpaOXrpmw/XzDYYk4OKsjXjPHDagx9504K
R35boTA5XY6Bb2EO5ciwVirbf5b9YSv6Sd9TtMLDayOaKHUdwjQqn/AgiM9ieml5L7OAgJN7GLap
vvU++M6jA0Qpx3v5GLl5dmSL7iFdZMsAfdsGKAIr9QD0KuM16YN8IU6/tOcJX8YcW1YXmpZnOyQ1
7TtLqq/idxn5jX0H5O2qYMJ46sMuQbwPMbskyfNz1afshMpyaReG8YSzZnWfWyMK4VA0hsKTDyYp
taVmy/mriyLwusbiYSsmNb/UBnDBeBQY5lB1jGsRQYZ0W0q8zWBcf495bmbOLV6BHYniX7oc6mhd
StEB+XSNxINyAAVuoHPbew9hklziqRut8nGvuUCVnWasrnaBsoM+4mn3JqF5WqEoeHFHo7+GZtJy
C/ffJT0arqJr7o+abcWW8OxTUJv7+ajhirs9+SAEQM5zjcbv0oPSujuMvaQ3Y4zidZiG2clBEPWM
Qn2+0ik2fzd0BHL9BChBDW/O0Xin7EbsHY9DZasZEq4RiY2ymq4GP2xb2rG6cvfzMqi2NGfNYs49
1Kn/WA+o/63VFvUlTa/z3ZetakButtePY83G6JD3KkxQIzVOWogYtSKHF3GLokYXnuRseBW3KNGV
yQokKHKt851MMcPi3DXVqQzVHQk27b0eg4bEVeVd7Mwpj8zGYAfC4wvmh+9iI/A7tAA9i4p68Bla
ua636bXIf0Fr/hbqtIV1GrXop1gRYVDtzcsiS5cusPCt3W2lJJZLg6lATxki2PW/GSu59FR4bnQn
OCyCtVJaWrm2BicDpQuvJU+ViyTV9q50VSBzllcg1Ywh09qvLHBzeSe1B6SPvg0d/6u+37SPg6uG
jzbwwcRsARn47eP0bF3GY2BvRdOJZJwFB++7aIk5VVa9DOEQnsUkJ3FrxOaScEU5U8Y+ZpTX5KW9
cz3CcSFrgXvnVHIVBzEgzkjb+SczSWB0Dc6wcI1Q/dGuvWmdpYcFon+tZt/nOhxW2wFENcpY0sUx
yyK9S+N1VIJSx1XoCYaQ99c/TjDz8EUPO435xM4L69WIk23e4M3O3ca4j+waeCBe6+vOrf2PEh5v
U+OgYFD3N1hSHFQDcdVG73+KcTHRRB9rmVdqfIdQ795ibfhgeV3zqEzSqeL6H3kW5tjCLKRJbqQZ
J8hXg1iBGM1i5E3NOuEG0AfBcybr6zoFjwQJD10Hf1u2eORqXe28q/7cLSPDupWj+LOb6FFyMWpz
lQ4ZtOdqunOwV2ieaGBZ+NkIdJQ0abShKkYEH/3vhueWSFPiVXQ/88yNJgNIZ0LIwSb1mx0juBCx
w7lYKrcyAICAdNHafLKr+hcCycN3Q3HJwPSvFWZKu5Hq4TlDEiHbDvQ1PI4ikudPA9gkGJN+dhYo
NdFEtzk7C5TaWCIuJkbZm6qbJoySlW5g39SpcnO08JR9TELpWvA3paegbOamEln9NxGWOR/yCAZm
zNGYFVwro3inwqs8BUGL1aLahDu/lBFvdOt+Z+pKf9/BBxI7CnGInchYqYWRb8qJX4tw9ECW9zOi
1GHgplNEag45So3sQ3yreELvOb3XdLRJKi2ozqy3wifTRmp4EvjAYUXfVE1cb6sRLIlvGhubVc+z
YrXNKUxK5Otas0JraEooZ6pyAcPmP0Y6ewDXRZ5rNuIdKmnllZjCiNFgGvUkRoWHb6zZ3uNYeeux
MKPrYFbpPnLJeb9QqY92foxYjCbjVjBDUjPE/qhZ0LYEbUm0kU/9uz22+qoZUWmGC24DgMSw2Msl
tE4TlJ1EU0AgDeyO8Bl4FD2JkyNoOcWHU7yhYAtxixchdv2v8VqSRovAxw60nCxcW0tTV1JajSQs
nKHdzBjqLOoC0qJTjVcJpNMYp8MJt0Cxv01lJ97lVLaWwbTd1WorhZdhncQOWOx5rXTElaSIryLe
wCyQBYtu7kykbY8UlN8RWJowxHLxFBaNtnUyELRINFZ4MA5RuU5lZVyaFWu5+S2oiTlCw2CVIjKM
6DjBmEMAgDveymMLf48pUHlvI0JyaWNrgrbxviU3mJtiUISJCCkxViVM6W2plXD3p4VlX2JI4SS6
tg4Ch9zM7/WlOOMqSo+uo8NlZ905LznnaUO1V6PRpMJXBciP8W3WgwdteKz6jY4iOuVs+r4csg4V
sNSp5pDbwNCjcLXg96+d9Fj/cBNq3aImkhlePcMgmkBBvH8aEDV/K4UwCoeTTssNujlaVEvEsDMV
T8WAo2Cy9TOz4wKnYyxv7lAA0bedAfVB/IfV2Otewiy4wnexULe08g1Kgsb8XyeBylwm/pDvu6j3
roOPiUg3DD98WUJmfVrDByj6ays1TRBrfg1CsFIfYBIHmBZs8n1+IKtQpoj8Rx5gZpGK4Yqa4jx8
Sw6I6CIZ5aWNzNi8PRh8qTy2PDbFn/2yY8CVhRVBgPiNeCu2vsA6JcRWHlFgOy2kjW4iLIeu6rTF
tvq/wD2x2cXcUzHgKHuF+YLijLfu4yrcd4gQrsNJd0dAsuLY9s5gblddkaPAIJqSVK5ERAzY37aT
STs20C/i0BXtr5T0xe7WJYONuniDH+6hVr6J/jRR4BCY5WTo653tIvHP4gxxr3GtJwhH3frEgK4a
wTLP82ETp15yVIP27fabrhJk6xCCewumCyFApxySKokTCroVJm7gOuwjypYR9fSMIpCL9m7Pbv6n
ibh41rs/AwNKntzZ0XOH+PdazbTqJCtARSvdGbFZBySmaAOCFrYZzpgxB9mo8xiWLwJQJmBkLu5p
SYqaB0TZfhE3ublJHxHA98H6Zs1d0gUfuh5MS3U/3qOU0a5Eswaps0q93N6JpuVKPyx7CO5EK30c
HQMvQpEWGVuEoWoTYZ5EUzE/m3STxizT0Je7aloXlcti0k5KlDY4CJ0lyojpsvHVjTxBxwRbQTAa
xNl8KAxctKXgSfTfwiTVLddaWpQQvLLqgmv9ei5k/NGMvXLX6U6ybJPKe+SGEi4pGQzfkM47D5Vf
QXrt/IUFbOrnqPW/Yi6NV4zTM4iuUkCBp7a2iJvWBy1ydPzTcEpTcynZmF35M25SJ96bCanTyCi/
t+rQd99HgPEoRMGOnNAVLCM/D7dmFgwkikU7dQdcRdhh/Fuc6FObNQoK3lncp8zpZgXlXOUGmNsL
cWO63cDEqGh6jqeuMYP4DLkNVAbqIYp+5xVDtnahyq5Qok1nzrM4C4M7KbDyu1s3t6GvodJI/N+h
jREXX0LrOLiCAb1gijrcR60kbzrbSE/S2A0HX65dnttYIjR1pq4o8bbPbds1i5EV2UfNLX4mF7mG
stDMNEfhtv/Lxl/utewKfdmUNm4BJAXxdCjMpQ++4ENCmCPuSEKWgA83btC6ezVT9Qc2xeyppwj4
TH+hkt89Rk7e7B13RABabbS3Rqc2MgUMGChB8ujzCzp46tkyuZcBJ5dONjfNszQBjW6Hpn5vqiE5
3XrE2ZdQWF0rfMf65a2PLNXKoiZ4Dcoq3zQOYBXDTMfHFm/Hq4NGJ3Dm8bGTreExr4yWnafSH0TT
zCV/r7K2ARXo18VSa18UtSsfxKA+7UX6mGy3aLJq4wY3Gh9zqFuj0ynBPxKDpcWarE68I4BezCtJ
eF2Q8ELYOQhr9IHxr4abStJ7ao1KwGEKCceu2Y1R9EP0zwcxC8OcbDmOkc6qSk4PGZiphZmxBbRV
p7lruCJXMGzaV8SsQSF5xq84WhqSnP5ChRzxGHd8cRxdJRFU6hdgevi6h3K7ntNfI+nI1F1Fk5OV
0xU2wuygbUPHGd4oyCMajzPnMWyC4c0O18kUNVhYrs9RU7dOpuSfUVJQSF9f63fU2CLlLV7r779Y
Bv7KTeA5SsPKTpDOHftQf2iyMNyilwzlYGqOgIUeWpjqOMKO56BtaVkDxmqKmS/wrIEtLuFhjgeu
qu69adj3uvaitPVBzJ9nZBUmPs3QbWKULJkxrLoWD5yZR91noF7yFtOcqO/J4Yfkeybp9wxLd7EE
BrqPPg1K3GI4noZ91/8cJuMDi3KabQ8Y3YRqcd9i5aogdFdDq+woSf5RCwDvezTN2tj/8Wi/1QKw
GTnmqWrsxXpBhBWh1B16FHX+rWwRKdp1bE15V+IG1i1ECLAXXBTEhv33sBhQwyzD5mOqiIhRhCrn
yQMJ4b9n4LuKEjs7c7Rqo+PoodM9n4p2PnWKs+Yd10npIM51yY/nXlNKib9FieE/YkTTk1rIbXH0
niROOX+0rk1/aiGq4NQHP9MP//aRpyyFHLfpPEl8kFu+QkzokhQdaGtACTL3Jncm2QaV4GX7JlD9
I4CozwP2HIwi++D5m1tvaRcKvrVT6BwghibFmMTC8FPLjW01AaGWzZi+yHpmgtKurfshCji4qI2z
WJwbAb/b0DYOc7jbe+kemWo07af4cDrIlUbqqg7UlZghBjxPSpfW9GfaQmp37v9j7byW2+a5NXxF
nGEvp+qyJNtyd044qey98+r3Q8gxHX/528w+4aAsgIojkQDWW3JpMs4BtzA5HqjVwUprLGLs1kUa
2tZqMD5Ta2JGHk4tkrP+3GOIeEgW5IC6lRtV+U0daQWYkDD5XpL6T8Nc/dIBuVqPYWJDRyB16gAt
3meauihkJzxjaaoBMsJeavO2vpe6r8gXRM9u1Ob7drIwERI3Mj7zltcni4I0xybtLBdMTZlYO3WI
r8a8JReq2MZ6CCLc53pszfISe7vMNPnCWmLhVzd8Ezsb2Qde6NpiMhGZDhJYuEaYRELL5uwgdFVW
Z8VanB2IHipzz++w32PgAHIEEqUa6at24obW/UJgdwWduhjgi3YBQuSuPsEz+vcY0S2Y2Kaa/mMc
EiRYh2vVvcuR3oPpWS/qUCbfnSFD772oHpKW/AUYKmebVZm3MDIQe+S9giswetjB1YP9PKQG7x0A
Win6GAvbNLrzf45ojOSxKsMai8umurlo+PTwl9oWVIit+ICYhfTP1IaornT8FCdPbSlG7Vtfrtjc
g97fpEruHX2pz44sqq11G5XSg6bBI8H+3P1p4OStaD+13kalUynkh3gaM/ijd0SLJzu6nW4BlXbd
B9gSb2Oa46cx4j5Oh+dkaAdPCg/4ExhVZY1+BwafUxKg6R2SAOjmapx1Uh+79KffR+zNppqLwMiw
EOPYzKfHIcM85j1WtF9CdLe7RgV079jtTlEa80ekGq8ZQkBobir+pirk4tBonY83ACgNcrX66xRa
pOO4cOPkF5k5p8J52WrrLcquw5q3NXYTCko6PBXL+7A0vqaK7X/LcZdfdL2Sn7Ha7Q4e6owrcRwX
KLekBowvYaW9BmGrg1tShp3sIiwTTC9FXM9yjjFwUkCiKXxIHc4PpbDae7KlQ0kl/cYbCyn4SrGK
lekXLEXNQX+qG7DQIL9RJsw8dBXjIUFcEdxhtIpUTs3HQEL/l466MaLj5Ni2HO3cOPiKfl9pbnDX
Qfe74Rgf9xZU/F87H8Oewh2avaia+aurck7mFSma6DFSkzxR/Fe/41DTNrTqFIS29oBPzla0o1HH
czBy2ERPk003sUFBLRBNN3dl1roHcTHt2EUUWn+rFkMIw6dRMdd6DylBbQQru+8XHZ98PeRuc1/x
6Liqe5zkRFUd1ZaFHF4xXiRdg1lp75UsT7Cgw0xHdGIXxKGcYS5FpxgUtaqHpZiU7V29YQejFz1f
pRGDPKu17qSii/bQK/ytX0TVk1myBSnS6rG11e6qmtzrJv3CfLrYphtc8cCIeVXY5ll0pLIERtxB
z0Jx1Spc+pNIIaIv/vZST2zlR5Q11pUr5AyncYg3L/U6lG/ELCieqdddmG06qck2LTTZK9ykftRB
lHzHceDJd7P0UW8LZVubPDnCcHTvSy37W0DRJ80ubTmZVKxoE+vYwkLz+xm4LvhJByyk3row+WPt
W9CBfW+8QH3sKmxYvYQvRMh7a5vXqYr0Rx8ekVeHK6J11XmEbA5YTVWf0Un5gVhBd51PGR/xPPbb
Zq2FTnPREzWGDvWErjmH/SOa+gFWP2oGsjq2n1vT3It/FEwUdsIxcshtirMIq7P0KE8oBBt2Uib7
2q2opYXh7O3ARBx/6gTMUd8h0NAv+9yXt3MbZoGfRxmaWi3EABFm9CZ+QKxf/uWoNiWlAyG4muCk
JJDnEZf6dI9yaA48Ldwj4Ej/vsuccWM4MGbkLmbBiOcVPyaLrx77ARAhobzxOUthATtBQnp6Ocnz
zpWy7jiQfDZa9h2+3OGU1DhH30bUqp2UpMZYJimmxRGOljwgNMK02O8/hIl2EdYkSD6QvR1eCgCy
IsxTorfZ+vfZrGk2UZ3CcvDmixF48cnV2cPHIgPJC+PZJGG06S1EtMDjsRWQ/MmG1/ZuFOwLHl01
Xop2I2qrw4Cg0DLyWeXX9aCs1CHP9qK35x9ToFZ5Zw69fjbdHlgMk6kheVdIX95aVPORfLhkl+5B
VL32F561BfgVPpDrGStE0MxFGaLGPHpJ+IKaGtIOevk0IKx2jSh3jVRgEbyUPeK1aZsNW+QkghfV
jl4VSW9vrdQmX5RHe9FcK8WwT3qcXMSgwuvhEuZufxC9f84thxlL9umeVWJ8nBuZ/dfGqtvbqM66
v82tTp+gHSee4vvcTfoid5yxadpxtDQfhRYusly/lbSc54ilSULEzL9O+hTPRhGIbIa7irUIYb8p
GoFVesTo3o6rfdA0Z5i3wbWu1I2yEkPgBC2kztePnV4YO4RcnwJUP5H5lGLSh8gltXJp4C1U5+lO
ynJ2/26trESM4Rj2ST02GLEnB02xX/HMQu5hGi4u0XtJH814xclLmuj9Jp2kl3ybtUtr+WdL75Sz
Hkv37J7RRfIrZBJyXJIEpJPc2qcoMVhEyajbo4Nq6cuYZ9aVXZQ/0s4Iv06F/HdB56hAtIjC6Dc/
REH5XZiC/6eY/3QLMSHo0hN/U5aIElpYUpcPOxYA/UuW9rs4rYOHJpkyUEqQL0S7CHM1hAZMFk8v
vFx2vhuHD+DU/hHmTLOJMLltPoQVrcSmyUdWep7t/abDgFp9/+dstiPXa3FTgzTXKpewL/YDjMii
AX6DSGSJqqHX0lGkuWIeL5deIbcw9wohh0Ey/1/Hio8hbiRmJi8uHef7zh9yvq/o7d4/xhDU7RZe
obWMDBvMhOOcjLDTb2TJ1G9EKazwQnEjvceoZepom8BaFI4qL9Kx7rciUBWNVVmsYrOsTvPg/3bS
6W5eFus388R1GmFkK+75PvGl7X+ZVIyPAdZdPu2HSRWQxLLlf/y0vobigKdJlz/BJfbzP//97yIm
tU2534oPPv+b/93EH+6fumay1pqVEMBv/ei5yUMZ20Lk9yQbD11OO/2tqEKGA/CRlDhXdpMcX167
5zwgPzIp8YmITPU/DMfu8x/D7SL9OLwys6WY7H04DiTjIg8r+eQ1HGKaE8g50r4m4xB8J0vKNhZF
ajQjbeiEGDhuc7eN7j3Szn8JjczqLbQ34eOI0EEpfkZdt9StIH7UMl1fxyPUD7xY7QPAP+CnuNU9
jNPZW1kOHTuSRc3D/meGHhQtSbKtWR4tlCmtMU4XLW/dpdrpmItNeRCjbOHOoQao4/R6L8JEu+UZ
2OxIKinTFruWBlXWgyjNFw0PBHKO9lvI3PEpWFRdW8uXiQUWkCxwd4rcEsaD53xDYbhCGOV3NQTO
nYFftfD7a6VxnZFRQEMkBjEUpMNkB9ldsXg07l2UxIDK4cCtT2JuCEjGdxzKQ0b+hUZi+AAFuH4o
pSex7RaVXHoSG/IMldo/e6LhQ9jnMQINwPfvn2PEQlPXtepBrp7F1Gbq2RtHstC9H57+l4F//Uz4
g6lLv8fJU5abbCneThgWSEtk/fUr8Q5DzJMFWfsMDC05OvbAt3NiK/i5/jFKUU5wattnti9vUfJY
fovrMQUFJwcIWPbK3pFd4z7s3BcSSv63RgayNWqdjdIpZPZhRLxPiN+G2c9etrMv/TQQPqayrxA/
uLd9+0X0g2T5ODD0CvRwphnb9JcY2IGC3QTaUzUa7VUVuZiZo60EbkaBWGXwyuzdJ/ENlgLnR517
0RMpgmKt2l10YreERedfxhT9k7CmeB/TTmNqP41OfZElB6vWxo2a7SpdUjcsOgrchGx8hZJWn+QT
kHMv+Y35ZNVeYxkpFygo3sIpF3meudP36SVHT+AFm3l92cpNctbGMNqOET7IWoLAxzewvCiPy6Oz
HvXJF7Lvo5vK6hWS4F34Pdf3AsklBXG4DMJ+uGXZ7+wbdGU3CfZOj2buvIgIxVBvMg2kZt58ldJB
u40mptuYY8iGFQDJW2qiPfMzjAlGXqu5XLNMl/CZ3Oix4i5Ft7iYskb2PpHOpQgJw+fexNgbUER4
0qrM3BetJ+9IdQzXhqPHa9sKq4dqwBbHB7X3FeGhU1ZO+7OIfbyuy7/ybHiy2ih8HQalXMYg++88
jf/NOrExK2naciN+2+KSmnmP0Cw/dSv7ZgRpfcxRYNvLLCAWHocS9f0woPrv3EgtR3nfkCfNUKmf
eLxC1zYMm22g2OPBEkxf1PDyjdWEEj6Yo35NWllBqTXwDmEJOHJo6sfSAyIZWWq/C1E0u9ds5ScC
GdmtF0XDMlPbJdRW0nt/ljJ9QAHIixo8Y6fSn70sF2ljE/nW+2dcJlc8nmz8UqdRn2N9RoVi/J9z
fr7jv4rz8mNieXLxDYB1DNFFl+94myOyV3U96sZUTSNpbvoMn/sYO9ClW4ztOmBNve6qiDpeaduK
TeCNCO4KD80umYPFsoiUO4S6kq2G0Oo6J8eCMOJXDvecdRZp7d5P/PxRHY0TDJvqq2FHCMwjW3Uy
4SPe4vfULERHnPCwHXqzOaf4oh5zE+tzMZNk5XtQ4BV65Lmxqwu93VSxpX3R9VVdAOJDM6bY9ibv
HEh8j5zAIqEQFz8EJD71FWubJca4FowRs/L8aX8XHwV+fhpUgZjKfLJ6yEaNrMYuJS8v4UeHtPWi
zQPL+qE3siryNrYCzk7t13JpV0B+wK3jSLAfR9fEM4AkNmxkFGcqt7jHmwxjnOJnakbmd8WTTkVR
8YQvdH5irQZKYQDiGsYOSwlPxlMqPPRaDgrENZ0lfpDltTF6YPY5wFo3pla85rq/TZPQ+j6qEpQJ
Kx/vrBHVYvZRyjZUyuIBL++fxhi6t5afIHMcwupQVeNb5ZWcOzul/eB6arzuiiq/VmUv3qu25O07
s2/YmZrB2kjV4NHINWxk+ZN8l0YXu86OjPY0UxWn45v4e4ABB6pqVbRUtdbkoKr3rzN/QAdT782v
Bltfm0fmE1nyZmeMPXaIXmW9+KSj9J2TnAT0tutz7cExT0ItWFSAsYmeEUG1qedDWHISAN3+reeP
MSpkTBhiPBGjHm2U3GjWpFrUV47VV4Kd0ZWFvyyw8Lz9zxFjkKUHkPWlXyMctcAfFrOQFMNoD6vM
jr8Jghgbm6lfBrgQm6iD16Skeg2UMekvEXHRHeTCz58LzOw3HLE1rNh65U7SpPgtIjPPdZrbj9iP
N9uo5tRUKXX33vbS75ebNONr7Y/dg0Iyd1cBUtwijG4tjYk9CMjvNtEs/86z4upca90Dudv8RVaQ
EuNwgrfpVFXg6y26NHKuE9s3HkoOeEV7phbWvpOUGgaJkb+gWkAKiTXaUfQ6Lxl6fi+NAhikkHGJ
920ne2kMIVdX93sxBjrZRu2k4oFtYn4j2WgKY2udPGZKr0OazJDNPvMWXWd4WOJ/SmlUO0p+an5o
C6MKO/Ycqbg5UYfvdb5KsoFHxXtqTCS+RNXsM//YNA8K1KRjoY4c4qXJQ9PnEFamJsDMNXmXqTiH
zFVRsiWcrBt4batPHbGcdWirY7KN0S28kLTI+wMi1v2hirz+YNiwDS+NQZksC0W196JjDhEjLnGi
xxJD5v45HOSojaSD160+zC2KThw5CxQXh1VQKMaBh4pxEKX5MrdFfvjIwS15RKPE0fBvIXNbVbm/
Y2rDu4wb+v5HDX/zpcSSq8DX8EsWJ/JNrp9DqQdfk2v6PkUK8wLTGpsEA/oowR8MiNecyhUl0TZF
mKCujiKfK9rF5c074Hfv3PE5bezcvrE2DVeL95wJaRele1wuseSpbXk1tzXwhyC9S1/Vd0F80Vkp
G6eXoouyvmiBLxTxQK7q/dhOAsKc3G4qGxVraFJtvCWlVSwu9WDws2vFKuGpvPeINtjonoJLoZpd
izGhjv3kpdGH5bsOGzTWcZe5cavGf7GtLlzLNVIXfdN0uLFFkIfBMD0brnErUOvwfW8QUHoLraMO
Zw6fA20LjuhfQktFMpfsdeHNToYmodpVN4ZvGEsrxC1+Fnq+6Dtz5MVZAR1z8KcOMUGcheOyaocI
EX3QigLn0wENW44duFu4gSATReMMVzTUql+aXgGQ8i8AR9E2zzDPKuBCnTX0B/aIKz2Pm23aAzxV
bDO9g+eT3kXQbvFvk0zeZUl2Z0dteleO3yrTc25Fpegc46pIsLSwDBV5fZXkOtB53153eSNFSzL5
92aidUcxXQC48xo63EbUxATzXWPg7uuihXQ+K/gLaf+56mQTxs/Rw+Us7S96K1Qok8RtrnyndGDb
CsZ62Rrf8d6I97WnmQsnjZWN0PZtsHe5aP4aXqVvkVXKF7Poryhd4pqTIXfRJXRu1sG2LkhPiZdd
D0h1GQ0KRtqTsZmoOmVd7cVLUu/Gt965GkzBVSobe0udln5uiQWK3/8E9/Qt1uroJUgsZTmMiX52
lHrCrXIc4JZ2faW6eAH7WA2iSWXq+KI1+SMuh91iHPrs21BisKnAJF7kJWmDOMDPR0DZW2ABVtU+
xGPerNUmQUqk8lpA6yQfoOmTo5p6FXhwt41U8tOl8zKAQ/HGrYbLcKXwOhKUMDkT309uVQkuTZEW
KDmbPTS+DGfLMnV34HLGpagCj1NOqqG8ilqj5s19bXOSQaQXKcpDprXoGcvqzSU6Aj6buu1wFUyd
auMX67Lq9XVARkBIKBi4JCxzqy6vRBVLiLMmO94Zo6DkMbRG3mPoLhRtOJ6ajMxJ342YmoaFsXVG
v123vD+OWlf+Sn0gVOKiZXa97xO2jS0qA3N7/B4h2kQvwqXYasquuy7HgufS+wjR8ak6DwNEx+E8
jP7VpzgRMt/IMkHeLJJeeXWhAmznzzLffJ5UTHWpVqBL0gqZ7ukj//tbGNO/toHJhqRpg58daJBK
Ks2HZEjNZaMNyq6tJIODFbncqNjfrGXYqw9eIKn7lGfBUlTh6tsnSTVfRA13RvMuauWFGFlPw2UP
FL1nF2cRILkuiCXdHI7BaKAfmPPXKKShPAFZX2PYh9HikPi3zXSJAFytRt1XVqIqOkSIOrYb3Qar
Nw/wFajXpFoht02TXC49MmhlndaYoITpTrSJmbLfN1Qtf91eXAz6qD4iMhUsL+lSx8aMjaxSv77U
c4e3EOtqZzfnTytZOYIIR9BsyqZyspCckRG4xKcSenNFqN6L5KwI8Cr08zimR6bUUKVrKEZL9sbl
UQBb0U2eJL05/biqC/si3i161bpFO1EULzGi+B4ooLGlGHzpmMC0XoS/hjV6+qrt9TDfgDpAuaH2
rjTNwzS3yr3h0OhjkG9EEejucPAlBRI94mMcqCFIuoHquc1sG3rXIPFMQHHFMLGYzxAyKcJFBq02
QKgECHtbo485t/UIN869c+m/iWv/Mnaar/NAYAiLZC9SUVtl2+blmfL6qZRVkfray3qyGAv1H739
1DZOvf8+TvRyYPEW9+ke830/xwVosGUI8U9nlUIHpDfqFbYGAXl2zivxXo9WsLrRrpyqVVrB/mks
zO39JimXU7CVqv5ZqIrMwWI6KMpvwaJXrb+w4Gpuc0Xfq/h6P4Vl11/D3Pie20P1FOB9d5DNAU2i
qTPQvWAvK3YM2ZPe2IwsUvKKtRa9qWNg25eYiAFMwU0/TpgAP79iSVk+paEEwlPuPR7bU29Y3+lo
8t6KWlelULyN/t53rPoRvI5ozdLaPLuo5jSD7cCjRcpG0spgI6VBcyRBmxwwNsMhiUTlnRxk7Gm0
WvuCzs7B0jr9l9a06xRt2m+Q6LF24tzpXjeaYF15d5NYHhbmXnpMFTRIppoqIaICvgD+saiHg1qT
0R3C9aU6KaiIUtdL1lUVaNvL6ZIndcOqHjoE4zoF5h7a0XjqNdd6MCLTOaLrGCxtX7t3rMlL3FUK
f8PxActQsdZypfFXIivOFWudesE+MzoIBxJDzrJN2Y3lWlS9WmqxCu1+jThtQGkyDkri5vfCu2Qc
bkwI2l9Nh6VDUOTmY5ho/apyNOPGz2sdvqdiXElZ4x0NH6x+reoZtKzCXtaZ1T8XsfuzQz73R+Vl
S9uJeccrVrd189p86DqW1LY9wLsZsr04R3Fi9RYB2/6Mcml+P6bqzm+QJxhtu4PmAGxWnMWIQSnO
xFEJ7LZc+kWMc3tewfCuVevUDJ59mquZXSzcyKyPYyHpI7hG4orQ89aRoXXL0k+7dZTJ9gLDsvLo
evIPLfBw7utHTO9d9sNHUxQHU80xTo6LdWzxOcreOgHw4W5TKSu9dpz+wLxrHK+CTk2jKce8cPwK
WrnDFxfxBGvp2uYXsy76K78a3XNG5uS6q3TQVoV0Fk1+61i7EerEQvck9yw6rLhxVqpXsd+e2sQl
L8xiEbnA4HryOuFkmLhKirC88ZDeXiYy3/Jy4CDTy39WeNQuGrM1H5UIq+2iqKNrDa3IfVgZbOB8
zmdXvj0WL3ZuPRq2nf5qS8DveymEsonK4Ih+hdxznoqWWG5gl6cYoX+u3BBLKk4TkJ4CWAxabA61
Yk/iZxpKuyRqfbxIf4cyqybZ8UOgj8MiytxuE2T4MbV9mchQ7IIlSiT3JhZtGJjI5VotlOFUk2NB
6qwxtoBmNd66kbF0XY56Ib2e4VHpvySEh91Aqn/EEyUlSvNiWxVKs8KfrGAfX5s7q7RLSLBY3ovj
m0Qx72SLf+0c4SGz8iHC0O27mv+sx7RTWbrhC7L9wBMiKwDfg10iuo/4NnAs/JwqloYEUSGtaj/G
E6pPjIemDfhdTRqPyKRqJ74ex2TSfxRNlSYpKyTUl77ieGsokf2dlpXDnS9JHDtYxkk0ga5sDrZW
/+CLmCVoWqHuZNpOtRWxIgQVdqXmtS4qXjgUO01F419UxUUCt4pCI8byYpDTluGNhS3DHJGWcFb1
IvQvn0Nt7OdwAkgAK21BA5vxtaFIxXUFO3HZGkHwzXOlvYw2xBM0CHObtYa65dXnPcc2kNYpQIzs
XMDBtdwvHH7x/1Y1Fd0iYzmabrESceLyQXyVY1XtqOZbtzalDbhNnInT4IPTaI6XDUKBWXMlZKor
BLp2ECDlpWAUVfjp3IXwLRKPBFALjA8lJ2RUkHYBoI8z+VadqjnupGuX5wmPNGRV5l6hHSB6UbHh
uPY9WFSjpMq2HIZiyWtnJ1se1R9TIQVtKwqel3j3aWRy9rYI2HCYxiprRvtJ001y6yhjnkY7KI+g
dMJ1G1ThawUeopNg1/ch7umWQu6zVl1tCwrF3OVlGt2ZLWZ3IoRdKR7to/WQqqxtNE21VwG5h2fN
sbTV4BnDTlSHGjJPAxHzJKqOXq957sr3maoW945e8b+kSE8j3o+nEN/3hai6elvtxJSlxp/3Tcc2
0OzuaEJYAAsoN2czTupD0tk4NzaoyksqWFhV+mIgM7IOOyngJLNI73XN+ZYjyPAS49eAtnXzEuJq
T6pJrm+76dIYJRKMdn6Y2/W0TFk7hyrUCmLFpe0D3LqyzdwiSn0cIpdYwPGcO2JSIlfqmL+kjTqs
+GPXS9VTrDFdxKWC/UnpAefHox0rD18PthlS3t2wAZdqLIQSMEIpw8GzskdRG5SwOv/ZVKZ6eZa6
8RIlan8OVEOO2Zfvg6TJiXDIe/k6Cd8crZHVu0sH1d0LkdlZc9Z2RndVJEgEiY4qy3H2i03gdLHl
fw7OE1O9Tsavoc+BuyYfLoIA4mUGQK5MVixJI6RqNpHd/cJTzTyotmMcyqlUlSBWFx+KoivoOvPg
kh3cZXp1Ek2eBGTU6FjN+JFs3PdBk+xRB0A4JqTqmbxq5CdO9c170TDWjYcmJbZ0XZ+w8MC7rfdX
eplnCx2b1UPE5h1ViD9KWFu/tQGw+UfvPMJzYyQb5QF07l/iuvy2LfWA1CMB/z5U3HCO+/RxxA09
zXhB2KC/ytxKOolL4SBfpEj1gP0qsJK541L1e1aMUQbA8n3Epzhep3hcqqe5GaNxa1nidMYToihD
CXhBXpCoHYqDKIXemON5ONUvxbkfM4R6qYWGdhkjOuyYA+KFKIrLoAb2LsiUXT2Ozk3e6uU1TIaF
D0czWce4Hm6GoMObebLDEyGi5PeIfSLBqu3mjipqLmPbaaa5XUySW2W6/NSRtCXYqGkS0SFmL9qY
UwsUra1Rfi0srBLDpMp3Uenna2GkOEZStqzCQD4IYTrHSFa+FJsPmg6D/i+DRJRrAX/h1/svB3lG
qZ9z0/5JHgWbAttBvYRsTo8F+ZcQdsXKMa3ipMq9dizRteGX5yuvWu9s5LEJf/glD442wAdAQRx8
F8kWguLwOe5yLQJJqlgVOiHJuG86LFu66RFZVol+k6LjvujVcZIxak+NZ8ZPspq7wMAddWvU7fBk
OOZBBNRe4i/jJGhuCn8wj7KaJSyyo+IbckWLlJt+Ic0urQcoLnul6717Hpc/xUhjohIaxSjf1W2G
c2tfG+hXR+0XHdkeEcFhV4nWJZ0wvdEJyvyHsDcuDhipEvQ7RcX6pZhAdKOK25Zqw8EyO9l/aCJ9
J9pF2KDhY2VMUD3ZVkDdNbjPuKblidk+hQlJY2Wa7c8wNU5eWJxiCs3u5SYaEJaTi75d4SQG/UIc
Ks+N4lBZnEXPHRqAdsT8OLOeD6mdEBPppIAMr8uo3vJTGbaZUWrbIvbN56DR1hz3j18lF/WmBsLW
UZak/Gz4Sbbwq0H+ShYIQYIMhdxG1dEwBhG3EiOGBnd3fpMvJCcL1G2uAstwUTAx1UdIFc6lKmS8
5upFGUpj1+UYjnvRwu6rsLpqu/sKd69FE9rJrRkP6e04uSWD6X6M4nK4mts1XBJ3Ipb/VvTj+j/i
Lm2Nqr3FdEkxQCHTgrXbG+DuZag4Ge+e41wNMd0TVSeweNNOl2gyb+DLvdTjMrmBSG2dWbAb+3yA
ImXEDSytmJPjjeGkxcqr4yZcjhmQQZwf8u2lLhXqV6nDDxPxCOvMgss6J1jw9oXv34oJYZsX18gm
bUWfwpNonXmFu82Ueitn+fhrKvSxcSm0vwv/7BItcqutx74LPrivJ36f7dnXfRVfiFG4Iby3iW8P
hqK4d3OPD3EiuKstvkJO9l+0A00B8uFY5SV5IXIPgepOr2LlVuQkLttvkdqIIVbsXXW8NVtS3Ity
0mkYpb7beG2mLNsuGRayhaFRbPjxox/mKLMBYxeGyCVyMRdDZFOV173vXplXYr9SYFW5ak1LPrmN
Up8wJGFrGjT+93KP/F29eHt5ZLAQdiEAnmzhBElyAPozZSaDGh2SqdGL2uQgLlg6v5VE9UP3h+Fz
uKn440avgMT5g3RCoZqXGHaQ0ml0OHbx0lzaiB7bxNJgZU0isF4CZ0HEXMJFf+ZqyonMuahcWjR7
4SGIcuuiUIWkjnUtCAg+QNSDaTTfZ05CiXrzir9VsxERo9fnV3aTXKs5Gkno5aNbMaUxUEH7XZ3I
b0kwvlUF2m6uCoTch+D3selkOCWneoraaRBz0gl1KC5gNObZOMQrJXAzLAL4DW7wwlMXUUHqpwaT
Zu71Ic2PJIIjIPGj52yQsPh2qapTD/pOsblH9w3NATfdWnZhbQIvMB6t0SUDBAYjUZvHtrStx9Dx
zQ1oIm0P9zs+B/zvLcIJz5HCb3RAEXz16godnFpJTgr0RRSZ+n7loWv8pe6rJS3m93yoca13lfRc
dIm6t7Xe2oy50e+7GkpI0aRfTA4Ofph1tutM13wtJcQpLMhOaI3K+aFqOApDONN5fA8F6HQJbXT9
76Gam19m9Y230GoKbTr5bdbc7D/MGnNUxR4EpEM29kcLMZ8dK4A7RFWddBVMbaJDXHo574+otvbH
xNTWStXDlJmaVC+CXvm5OEST62WQ9Csx+G9zXQba7Fp32OEsUbfDdr5dDLYXT0aD2mOMvwlbxiY6
tpNr8dwrDI5Fb95o0ZFNxFtw7+bhqrVQu5t+aBLIR4BjsZ4c3OnXKBpTvesXVs4mcG6LxI9TdIuL
6Pk07kMMePl2gZ+93+ztXNW2+QSbiiDQbO2kZPHY6PLd5aID1jPr8ShqeEFIh0qLvlxAWUMLBLBR
lWErelHOz+4QmRSTiZY4TRAyLRJpiXiHnIBAjB/LP2crmO0C6ZpnExPkzQAxPVyGAv+VsbHe1PbZ
jrpyW2ZFfRuXaFcEgd0/DRrcXMcvtO9hUa9rkQQ0fXNlGoX3Q3ExYi1z1XiS/SxGnF2Wb9PUSrZG
JLeHXHPyA2mCcltbJsyPPsPAkK3GjbgU8WDhPNum67nNyy3/JnMke2uGiCd/6uDbpPJ8ZRv9PokY
IKqKE9/7punuRU2014O/y4DUXCWRefahpVTLpvB2agC4py8QAxnrWGcX5BQ72MjBg6NK4X60zHwp
ehvXKs7qWLNhL8OHQBqCB3eQXpLAzACGEh8OfHiMzsqN6GwMuz+oOZ87avQKIzQfgGbT3l86QS/D
8XFl+KYMbXTV26omGWdRtVoUhFHoO4ta6Qev0STcHpCx2rhxPJ4Hzh1WiOOiLc6R8cJEJOELa+UH
NHjGn5biLIEpwSlK/GChxJ37K27KmzxP1K9joReLDEGcJxzTVPDn7nDH2rNfO3KpXWPBYSJnjspe
aY/jVcc6e9c5rnXypjuHGhynNvLZH0okObU2t66RTNe3haY3GNpx5Ku3gCb12tBPSaaHG2zf23Pr
h/HKrhrlsY4i9PbtpvhiZeOjV43NTzdPkeH1+Kx1/yNypMBbSLJ+PSi5+RV9VBY2auQ/h+Aelnmo
qHfizlkC4lVSEnXVcDamrXJW5kh48IKUq+ZQ1o5/a7Qkj6UuckmYa96rHmQmJzNw1NO8boHvjzsD
p+TXRMpkdGAytFamsBRpMFk2iru2TJsb6MEsMqd2MFrWKlFDeW9No3qDb7ViPtcTqU1TfPBKcaMt
BW9tyBC8GpROPWS+mb6YuAxPNDfLabOD0ubaUpDgRFQLERE6Upq9GBj4vkeRM9OWgs02R4m57OTC
oANbmIGfJwo9SnnrN33MdxI4SFrIxjILDf5vpuX2/1F2XktuK0u6fiJEwJtbetNsK3VLukFoSVrw
3uPp50Oyt9hbRxFn5gaBqsoC2RIIVGX+Rg79smqyJ7J1twEJDpYZt4FJlmLSWf7lMjHs4DN8/kfZ
TdhW4qwGB28MoITJa4GciPT7ne0cG9sfUA3HMgRRxxbD3qD/ZHrsVz0je4ZR3H8ashCyq6pqZxl0
dMCjgWtpO4ECoNTWH9G6RKJimVqbWftg2vlFBoNCUQ4o5GhrlnfONe+Vm36392tn3koabEx5qKe+
Nh2lWSv6r6pPrHtpGWmxUpowYyGnOk8zhF1JsA1VF96VoYnkWmFT3a8ci+VX3obVZy3+7FN9C1ZD
OD20KNZ90/COXrdNrT1rEAd2jVkOdxpSgCeUedU9f2D7aLRzvKlZHrwZffDTybL8i0N6C4ccMklo
uK9J5sxNv3J1td30MYwoO5iilVJ4HSp4UbajvFTcOQgAnUnYOrsaL4rnGfcdKmilgihvefJ00/zX
0WMkDd32Hy5qrbyuVLbObKtwo0t3l5WktWXHQlECm4mxyA5VE5t3sjuRAYlzUNy5xhWyeZnm/BDq
Fpy+ZRcj+556xPg7D91j22NIIipjjoiQ1bwUdn/t7OrYXV2DJP4WOdTcIJ6St6ccQuBDh2bhf9te
6AXiDYinkt1drDAMJOVOcTx8jbBPPbg9W7uuMpALrOPoZZ6nuz7yynvpqjXjPSI0F2GMqFLvGnN6
HzVCLzj0um2enTCycG9KtNesK/pDbRmk9ktDfc2nSt1GuNXsZbQLyac7htmfZDSLyn9Rh2jvZbDE
8yaIjeDFSJDVjZRf1ysUTcYeo3i5tjRe4mhJ8Gkq9TinxqIdOZD+pHhZupY09q0paWxH49NkVNLY
H5qS5P7L3Czm9ydJ7g/BocrSerlUsozKB+XYeO9DvoqThfY5VyhPSHUuw0VgC343OUhJT4uz70nj
eA+qWkWfnZpVx6Kx73olW78wDnaAisy3PnbOAGIHii5j+ayOi3fTaLz5UYnLVuDmG4vaz5vjOgnC
/KZ/bOvohK0pVEPVODq21TzDCm+f0zyMd/6caHBX6ZODbQZf1Uj1ztJSLRuBZSalOT/CvOgeFdef
vn1q9XT8FioDQoeGUe+nLD3PdoF/Oo4hqFu11icbL6BVZY3eL95GqJ1N6ZCvrDJwPkVw7LZJPqd3
qFsnd4uaoTvND1PqdNusBKIyiCWetMsQiaDrprSM/XSfpGG5tu38CSfy7l5EDocCI+Sp5VksTSv2
2mPuKelaRPZybD2ffFvfljFveJQWy6fEW6jHJqab7m+Hy5vX5bwALTQBZwSzoW1dy0HR6tYpp+Sx
SBXLac7K8Bp0u4aj4iNgYqCNeGexHePSeNN5MK79Qp3P0ozSYoOkkPVpKFEgV/vyqxUl5purGuXB
C7zDNLkvVCVP8cITEWsjOYvmaR/GXX259WcqwBPPqOsPrkilqfo7v1bgrC3z5QCjwrzr4+LkZlix
hfGSwln0K6nomBsntI2diMqZHVKdzeT9yFwXrhbac1iBQEuU0tAtVqaqMwW7JVYGpStEUS5wbePB
M6rp8YrtSKbWu5Mkgpl59n6em2Z1/S8Obe29LcOdAYQPVaafohoPzSzdUp2prprfqQOBd1Xb8UvN
6//U6A7NMEujOw1bNZlRRZb3UBc1hLvGrA/9l9rLFRg+g/9EgUU78+b5MhSu/wRqzH/qkdfcwX21
1tInsYCDUOMs7HwvfXJAb+9z4LUhggVcaApV48n/FgaI714l19GUSdZhV/GfUmsDCwLOiskd9vFy
hjrN+5n03UbB8sSIUSbO2W/ZeDVz3W7J+DuPNTYGjw4uEdS1e50FPX3U1Bmo1OgSVMVRuhABaRVe
XHh0d7p6f41YYo0Spp1rzc3x1lea9YhZOE9jjP1wVoUMHdeXzLAqTB7UGrmEpU3xTD/1bGQ/9ElM
JTFVEH9ydRQvpa+uimZcXSODwjU3t+taBq7bFVJIasfW2FRS5cEb2TG2Q5X98DHkSzrV+lrmGc5T
f4lQBuxEhsi+RjQqd0DIovOp6+KvXqQrr5WNZ5sX58hww2o6TXoAHF7vipfKgObqFRhGeMiLZJPz
q6p09mnDcaWVpnu1JBCleKNm6anULjwcua+k01NjbWVZ1gwhDPl5uadk4Dr7esvdZsq4RN5mN7rb
Izzk1696kG0qZJXeUs2Njo2P4XDnxYs8lMiWso0poeuFiNq0AFY3U2zmd+CryRijEblq8go5U+n8
MC7x2E2RUqmCvWnrw1FCrtGNBSQ+sULQlE57loM5wmdZzXZslivpyFRElW1jMbGWTlsCrmHX86CY
2rM5JN3545hMjtiGlIUeHD/GR0WHyhkokfY81Gx8F5WjjUC2E2A5KKQj7eWA5xZQt/QLiLvp1X0G
pOX8R79EaCaaQctMGbxNb0esMRTL+xl4nXY2Ekyk5OxvTelTSodSrpyWiedt4pAbROYp6YDD0OQ/
8ubtzyNvk3MLJO96Jn3NMnAb/VufpjtYbRTj7o9YFZ0TnRzWWNlkiNX2kMygqllb5g+dORgHnVXj
neX27h3qhIW/K1sQSxkuX2urtUKUL+1hOuK4aZEJyKfoV+aqMeJ7+hehU/KuW2Nll/2w5gULxo/p
GUA3LEZzHk51PbsXuGjuBluLnN+RmW9Kz4qf5xb7IX+u1N3csCJfl0XwrDTGzFdIMT/E4OShKuGa
LrFy0ILBPoBXtlbSxIHZ3YQ94H4ULnkGj/UDSAzjc2UNL2zO6wd9WfQsY9KSMRiWH1q/xyRymWdW
zqXvxxQApjFcbpyFG78BUZhfwayO8GqIkMNNr06aS0Rbw8MnqejvEt0NjqnT3PP40T/XqopxTlDf
10vSKZrL/PH3WJk48R32ANAuSNJaOo7EneoUVPda1FelM3dy5aLXSbkfyVvCkqF5G7Akr6viwmY1
ORr2DF675LSJAnbUR9FvGvRNGVnt924ep21oO/XJw7rjWRnUXzLuZYvAc5DbTwHMzTOehNG2HCD7
4GJhrh1UCM+j66IpHjcPcsA6snmQfrYn56sylwz87pOI24RKgZOFxAkGKQi25hiffqk0dHm8ym65
QWk6jn1MIhUYW5BpjyW6G0OIsWGrBvreiUcPZWiiUPtetk0dt5geQ4xWv5FJQ5gkb/WzXNpGnvvQ
jd28sZYCadEbZ0Ag5rkyPZwlli4P/a6Tq/sI2dAlh26pj9aB2uN5pFDK/x1LBlldm2yzV6BYi20c
KEAwo2ixJGutr3NmfMpSa/q3rl7Z0FG+q2brwDrV+mcIM2q67dS+jkOwpMJc99EweU0MRZ/dFU1Y
n0oH6A9FWO1erl32UbSe7DAfn0YnbB+Q2fQPAQYz24En4jcy5muqqtob94h/KBWHrZ5ujd8U+uOi
Ti5Is33pWoyumuUgZ3JwemXVpa5yEgMs6RrNTkVxlMrYVKvpTv76ECFyj1XcRf54+bcr/Wo4RtHw
Q7rwE1JRnbBSbV0mkbKVTjmY1jSu7Cj7bAAFfKibYOM6aXqJFi1l6cIqASDa5B9QqDSdTW8NjxA/
2RCw9XSABkfDXtFA/ZGyrXFX3EXjYGFSrJKlydrhq0etCn/JL+iCRKfG9NGczpT+a2OEP7VxUB5V
tUa1ou5Y3S/hKGWmG2cKojOK7OarbU9rtLOHr+RvzP2MftNOphdhc9JrtftkVopxB4mqWst0ZGx5
pmH/dSk6JXrRfYxnl8vKl1Jyd0Y73da5xbAGW7SW17ii4c21KDjJAWbpjH3ks5gqjXGuHJIowUXh
d8DfJs3OdZJE+bGCo4ebv0+SCznOTLm5Z0Wve/GbgqPjuYn76plF3K+0yJrvXefgaN5p6gOOHe7F
46ZfN+yMvsdJ/5yqTfUJjnhyKquo38oEa/6h+ACXgYAF+6jXsgPg+eYt79KdzLPCaNyo6Eycwxau
+YyG40FcKdGwtikRxBalr/+yq6xWDrosj1PcVHfXkjF+nPg6Li9fdTnEjn/2AMKepBWornPXoIgV
5jFrHS93ttMQ4AO1NGtZXWep/b3zVO0ofTzCvAdX19OLmbZb6ZqWZRLbWTbZs4Gjl4IAlHxJOUj6
wO6mZydRlJN82+tfEATFIUE00EAoIA3Nz0KZKQI/ePjdqucifIgq+7OQbaSFt8C1NWRzKJEz6A/8
4qocjVe9Uaj8FvqEnkhhfpF0VVdXINgpMN1JLsuPPW3jmch+yqhFDffQYmF+zXSV2Drc2yVw5IUk
Iwdyj23mJC9ZNwdnuwj7VQsqiNSbwi6qL1DoK0kryYA0AUJUL4nTXUxj4iU+q/WLPdYhtVBYITIo
Ycm+RCgbETuuYAdFu5k9/LEk3Cni6d5rxrvb9eQji5jynYLe7BCF2aORkOUecnNGLDvxPmmJlR/j
GHc6aS5y3HfoWJOZX0bNsXIfG708SEsOnrl3LDzzpEGt9B5Z6vlBWpbttBhm1ayulsmWPkUbv+0A
SS5N+eBp3Fvml97Nkeme1UTd9wW+GQvuHRBlHat7B2r51hzjeo31r8lyq7ARxGmUEz9tqhcQkwoE
0DIcb7oG+YYWlphSNTBT+yrDGMQrzsOCr+MF/uirjvvoaG3+WsP5TgvltZgs+JGj9UVafTYXJ8Pq
9bU0uy5cHFPJvl1jlwtGY32HrF5/34dzeZ8r2GIi7tVsWzsG4hjnWAqGxojAPgevDLudhZUVcmvR
9Gi10XTRKfJRP2KlAwGA3AbgFR4CNKH/vTclVdTVyv/TNCPtPfiPuRIso30eWxi6mfWWrW12QU83
vTS+lV7cujbvJnUj3dJzG+uWAOnjvk92GqbtKxn94xq3OABuGXrDvb77I25QG9D4yrDPQsXpWSvb
8QyFb2r2rUaRRMr+1/zLrfMD+EQP7WZPhX9eHqBdyJYY2QJhdJSd4+Mdsh0sP7wMc9ZiVPfeyke1
llalegnCGuO2RLr1AqHL3TiONX8Z8vnOWsqtaa69dFUTveWuN2zdWovvCiWbNo1r/uoX6zVXN4ct
9uZwjJamGBvFcf3c5I51J10GVLdLEBr3Mua5IXZA4rbTFN1bo4B17fBBmx1PfS2g8l8oOKerTh/U
17LKyJwpmrmW0a4xrOW+Cnd2UGuvlWpgaNo4ykFGy3DmLTy78924XGrWkofAy7xHGcySg5f27uff
H9fDKuSRfspcL0AXcSjful+ePiiv6eT3D2SUvpuLaP9sYcoYq223kaYymRqs6RLEe6sVb043/HIs
xTlSzla25ZjaG6cYKD3OZo4gdKfZLPemsl+FyNuy6cSPEGdFsrFBYG/07miQ1wPqn0EkGjDBOFtR
B10oiEf2Jsup47WYrrRk0jxPo0BW6m9izno1bwXTWm9hu9skMZbPk6ERKXcWiEqJ/6q9qGN31t1e
cgvuhNujXaTB+kP2QE7lMJE9OLPyXknLUNG72MtpolT/TKALr1eRrg/ZCYpbwHiuusU2D59Ni4fu
kzq65lOXYYac6aq+K9MG3Ljd5OT5vcQ5XtuZk566dtYuEt13ZQOjYB3UoJzXTjkhZlY4l2to3gKH
KVvqyBIrBySvip1n5QWmnHyanbn/oF7yffRaEjUhvugo91xiL+1Y/oW8FtUg0w9al7iPEhK4RrCN
+Ip4+VrOY7AcFkLLYahNfFGXq8hA587+YkG5vXVJvxayMN36VKbe2imudnAGQv6can7CoXNYaQFa
v2GeniQii6tqx+8xOAFwmJ8SFQMXcuv5/yUizGAnRBkbbsvVuHdVZ5M6GsCW63Eyo+hoKdrLB7TL
9ZRfwr7IjeB8RbsIjCW1eySkTPhkSrHjsZ9+sg3QaBbST7/aiBR34f9qCwuF9CbvPrM2Bd7jk7tH
rEw717VV7IIizj7xzH6fZCMO25r+L6+GvVZmKqbj7K62QWXOd0OpvU/SFSs7WzBJrkx95LTKXUaC
+sbR/5PHry30f+H746+Z1asEeX5+gcodT7V644el9dr1UKJNQwl+6Ugl849MnhwAxV1V1u4311OU
1eQF5Uve87YAhIM6Xeojse8OwQEbVOdBrgQfCO+RoFVPMQDlUxlq38thqp+E3ZwuXQiqXLvEylui
li5pSah06R3WVA23snRNWf5PPuI+CUNkJ4mqXJJdvaXo25z7m7oTC7hr55xE3+K0dY633NdQ8pe2
eboLvPpU2L4+AAC0IyCfV20OvNWSA2bGey3t5++8dyOc1/v5LspM/dEZoLnKQJREIUR/P3l2m4jc
Uq0aSF8wI/VxOodY+iUbUDfLITIf6smO3lp2ChoaVKu2KWLMz43+sZ77o7BO+4V6WuDMQxr7RXrs
qnpJKeXdCw91StAJgU5dn2SwGhACqDLT2cnEqHOiA37rgEUXQixPX/dsZiiuyVzkOPKt48XYqsXu
jyZSouM1bf2b8p+21of+63uwMfRr3xVPJzBLnhg/2mn+lCsQmZw2DC9yiCLlS1UV1v7WxTIqvEyJ
huBJXoCcQQ8ATIVaeOiU3+ziCkPZWV2bnZLFUE76e6f4Zfs8zobZVbdzoXkbFFbiZzlkLQ+7JInj
k7Nkd6QvNQ5WE7RP0pgCLT2Hg/XjNmcyh88O9I7w3wSVhNUgJl1Kqb1pEA1fIj2lQgC9BkG0kgWc
aZUAHjseU6YavsBDNTCzTToyf8toOlWQSQwbNQnKnq3Y3bKWy4BcFi4qKyPqtE5v/UyNu2oxBBqr
Pli1Vmd+Vp1o2IIScO5UFy6PXgTdLgtbwJaRf49mnL5J43ra6WMH/6irkwd7Bkq2tORQpImx6joq
HNJ0jNg7wXAsV9KUWZqtPypN4lykq7fCbu9WLnj75SJKG9XYrh0nv5ufZ82uX1y1In1T6tsu0Ke9
uE7mrvXoZ8rwlM5JRaVxPojrpN8m40lrKVhJs0rh6tWLdO3/d5KbwtWbljLRbVJO1ZlXla6tK3T2
cckF/yDu0yigRcdBT3NA8DXe1F7TvEDatmeUcP6MHZo+Os6oJK4DnBJeutCS2Dg2SQN5Nk9CxFuV
jQpqr8ofgSi62xj9xR1sip6HL14piYthyN5ZvFNSAy/xtLaPf/KNpE39Mdsp0DxXdthSafwziG99
KhryoX5m/eeyt89Sa8w6DXdUlWxbK8AEHPbphyve3cg+93NoP5YD8qS+keyk23KL+Jz54bgWGHw6
xf7GbiA7/J6k1jpmojkGddoc/zlJotwU1SyZFJmVtk7VfjyHDgB6bUTwFdsTUvll8lIv/Lwsz4yD
Qan1qYdxzJqKEGQXVhqFzX88dTDWDWbCD4Ue8fzWi3xnwLB67Xvv86AEzU/ezeTuuunNGzH4TepG
P5eRgUkt+KdNjF/R9+WDqcp1B6fkhe5kCRwmr8y2lqaOr1OfYDxQAdTWxxyJPBuLl6xR+5OMzj0K
QGYU+BcZrdTg1Hi6+ySD9r6cxhaZ7zp5Zi1+lBCzapL7MEZry1kuP2eNdsp9tmwyRT487FR9XZn5
wXRT41vpI6e+mFK6VvcrobD8uXBzVFx8xzh1Cv5TMYTbze/QYWqdnz6hDlmTv4Y6ufrhqr9D46F7
v6rSD4tOnv3hqjnav7qelM8YWRQ7vc2VPVlJPKxBrephVL6CpTLO2KobGA0O1dcs6cjqhmF6jyZO
9sJN/CDxt+nhQBhq9H+dXtvj+3TDtFKZLpf1PQeuVQIlvCk2eTu+a4yIcIhndC5GnumLtBrdNw2Q
LIRElQFroxvOMtDaMySlsWjxoJ74BfbSfg/EkQ/VhJcPk2XO7yv88ZE6rqSbADTc9buYGdS/mYr/
Kh5nqumR2aKu9+dpMhbDCitacyPjmaYEZzmbdf397Nb3YbYMey6aAu/vK3Czm8rNp/vEDzxsmLWt
tG4HC4j8PWzccpvaxsQTiliwwvyG5NSpYE9aU3jkfpruP0yLfYQ93IFMM1ApeQ/7Ixo1HkoTO2nK
gKDWMaT/OHB9L+cNexMvhWH0Yb8qnW5k+rvbZeUS7nLt/8WABEc85UYvU86Z7lcXJWWFVIb6SVpy
yNWC8uoyKIdmCnps0lRz88dAbqrVRfoSLnxAUvkFmSjqsW0B02Ylk/sCq5XJjVFbXKpet8Ot/jXY
BWWuW/sWA/MUaekwrq+TlbpqdjC1kY5ZrGhlNYF80mLisywsspz/pdoISXjIAkQ6c8XJ4OvUDbbX
WupfZ/Z+kZzMod9Btm0o0+ELI+YwVwsYH2pWqGbhyan6TL+T4auZzHW8LqP7Doo17mGpHgL1z2M2
nhGmGQaZzTNALc9e+x29MlQhUVLGuD10XeUDB1nCJVAnV3ksxnpljUNr7yS7bioNap9IHewk4w46
eupWThOpwJ6XxPstKO1tgsLcKXDsrb+nlZIgU2NgVhZ77IbnVv98a4q0tTQzDxKjvnBabqMibX1r
Xv1doxDUek4eBUnNInefobamr+6zbQ/Nq5Y53XPcVvvSjJtX8vAx1tnel+uYai9fxFT5Mxic0U84
ptRESFwxswkM0AnjyCppGS1HMi6KPvR7GS0Tl2efM7F0WEZzAxOgMPS7OxmFTfKKfGKPwBiDiwS9
fLHYKLzjXCvDuyiX1GCjrkFuM/KT7bW5CHO9a3QtI05pvo+UkQYKlL/0vfNPIa/biBR+5Wp/vZCM
zGQ511fPLCWGeY+rtal/91T3abJtoDC1W26MCV1JacJJMh+zxnIPMUo0K2NpyoCaqh3c/h/SuIVi
hfoKfNU5Sdc4W5gn2njMWGT4DkB7/bM9uP5Zt0oEFI14AB5BEgxi+ogR8tKH6udRtcqfqL+sBcij
KrlyZnOH+MsC4ElnxDudns0dEj3GW26P/5SWZjy0alt+XiYNVdus7bEtX6xS3fjuWHyvwCqvNYTd
lsUDsDwqxDudPeknNXbxkgwmd1HgIGSyO3KmuLng/9s8w9RhV4koZQSzfFtUQ3/oJwznGwSSurBM
3+peic9xbIcb6ZfpCQya3Il1xJubRXE5HANkqC3k1rC9RczMSedX37Pt+77ST7FaaJwA9vMHLTlo
UQK9XdK3v0d9UGUvaPUmh3kZleDAGhuWHiMtXshhHENxelXqAf4/J9cehsJm6fkYMwCU3vapghNJ
poyPJGtSSiC+Bjwa8gj7elhfyRx/6UJ1fHQrP/NXNej02NDji/RZFaUL4C/nnrzc1vENlQXMf6qM
12KZiconi9vjrT/miXGBKIkRMGXIW7/jd5sJLNGMJXvQIdeVJWayawN272k+Vqi/qPOqWSAtf4lY
bBSffHwsbhGaiRK4noYawr5ZdelrtA9+E0OF8Jn4hb9F20i/sktv7FArDn6oUTsdhUQq/VTuJ2Ax
eXgfm8XPqNfn72xcIVCVVfFoBL1yF8SKs6aONX/3h+E4JuWI/jIGL4aRervacuqvrj6uJEAJsbMu
ozo8k2pRn7UgfuhkzwbSBoR2VXUvml99F6kCyOwNS3wleypjymC+iRZdu2gYDMpz4oT6N90MvG3Z
j94RKfP91cc+NaifU3Ya1khOpF+zDgi/KDOTLTRL0/vXqrMvfWY2X5oWAYmM7M4TEhsJmDYLlrve
2edYxS6m8zz7qvBcjgkar8WM9iIl55d81OuNYiX2Llz2oybSYo+VKqrN1SWNh3bbWdYBDnMXrr3R
ny8OMiJQFOH+Qbf5a9Nt9d3Aa+ZzAlgUQWJ/3gOASb7lSEklmHCTHk1ZWqP5Kd3cjCF1n29/RC/3
KBXWFwUC6nrI6gfVCvE/H/3OA9rBQ/3aNk32Yphh9YcbACMOiq2OE9yDdDWjFVyWC2RqrKwSRVf3
3qRnj8Hi9glk7ZPb8ZNNtSa/diV63x/cAYU4f8ypSPLrTIBOoKqzvOhjUoA40Shbad4GpBmhAIdG
lqfthrIJH2IWNytsi6Ae6xQKjAwokzTdCpdsJdGnO7wojLfM/DmTbXj1cm1r24HVIAYUaci9Q58c
pwTICfY6e2laav/ely99/hISNepWJ9e3GRbn23ZQfLhX6Au4iWW+SB+yorXSuM/SUw8uD9KCXaJV
hI9a34d3cMHqkw3cDMmIcvpm2fGpjYdw35hU+V6bAQUJXcX3FRDDtEfINkIDVlfXsxH3X8M6eUyz
wPx3jKO1Hnr+D3/s0OdqQvNTpZTj1rdhmhiOGa3zpsWj0yzvY9XGZYzSRLIKfKM5e07YvwStaR2G
Si3Wfgkyej0AHx1A2z+lmd2/QP00Np7lwPgLYaMMITohy6V8vMRXgw8X8kYeiOzA3eJGM6yFGCAD
V6bBZDvbwBn5NfEOv2TeuEZJnddWk0G6hPjunz+0a9WnrGAne+mTg1V6eGUl3CB66T94s8XjtLPK
U2jN3wIrmR6dvuSB6w7aLiTtdJGIa1jNjiVOcxerWeIGO9L3saniWawH/dnpUale7ke5DeX2jE3W
MYmeOCTw/3NrgjnrzlmTP0jErd+NNXUVg+y93tkyMJhWcp70gxdpJ/LqwaXSF/vJbFGnHUHgUY7V
u+FInv8kfXJIltG/hQzUCu9ApLNUjCnXq8X9lcOiIR91B05v1XfhPxB0tF0Z6eWiiBN8Rnbew9+I
BG2MWPOnflrYQbn9Gi4tqpHpswstScYkXh9/mGhhvzThoHxypvQhR9f/QYacBqmDXEedWcJVk3q7
PeQegH+upWrQWO1FlE9GJzsLD27mlBtlJBP5LigyT3WIclKOYYOCF8smVvtgU0E1vqD4b1wPCKbg
b6e42T0+FNNRBvxGNS63ODcENGtU6ukae5sbtMW+za2zFFDVUiUN5Pg8eJaKrDPG+zprQWWojsMj
1wR2TfcYtfpl7vtiJc0ZbeZD1GEzIM10BKypjHkOSCPT7i0bbI1ftcVK1vcsc5GnSckDTjbE52vz
tsD/0P6wP7iewg3CNVi3zlhGJXdyMNNoalbuWFEIalsEz6QtQzNvJCqdvWtuq9gx956WQpbD9e8s
dlthBGMJtE+8kubgwANEtNw59id3HmeMvRPzPs7LwFgVOKoAVOJ9I51BzEjNbv4eaEVxuZpmj6R2
2AOVvoOJm/MULlLC01JLkLNYagnSvp5Kby36wOD2x/0yR6dUt3lnKsdhCMKC512OyedrjXLI3vFL
b5suTVyY040/ZdVx4kf8ikF8vtSp5os0+wYvOtBSz6WLKITX4Am6TJrsunoIovCbBEGzRwt9+YAQ
UbhjAdJ55wEHwnakyi96g3LsOmpqCyZA9ybIOmWwyk0f+d2hh3WG6ov/3ryNFrXeHQCHBus8qXgZ
TF5tH2RhF+l3aKroD9dl3TBowZofYL2XNdz7Qs7pD1bddSuZ0C/LQRlgamwlBj+nZfUHDiBYl3NS
wyKrCmRqWH0ffBK5K0dWjC5PpYdpOud2zYOsb6jG4l6OU2C3sbIp2YuZuakPLvkR8AiG2JlT/8B/
oQi2jpoGTO2jw8JfxiB0+Qj5Fvm/NRTax+uHGAXZcsfC0ly+pnzh26zrF8UYlIflD36X5fXvkKig
ty0KsKF5/ctlOqWx6OBZzVNqdscYIhIv7EUGTxTxRPIOP4ZVAuXtroBn/x99vCWQzb2yiRR3WBtg
WQ6R0xlkU0sFUbAoDaCgGUp5bBZc5K0p/11555jXUcFJ3poyegu2eYW+ub77rfMqB42OZudbJvYa
hpXsymH2/wHHyHoOGBFEcvhDtW029yjTRke9cuNj0Q3VvR66eBXEpvcpaB2g0rjXHXU/BQttwxw3
Eze+CHTUt9WEJ1yaXAQtKqPSnBfsReAwegu2AvUJ4iS23431gGB7/cQ28ZvseloyFYA2guxoD2X1
dbBP1PF4t6EAOmykq8R7c2XYsX3UldTdap3TF3v4XZjgZpS92bRPzPHhDk41vjVyY8ldkA4bJGvj
99sAZxuXwlM+f7iNFVDAbMqYptXBNlQLuOeg77NwY1VOckgmsPC8xnVktVi/IB02Dzw0Kx00DWpJ
COJ1d7WpX0A7tLsIhP51N6NGKVBAculQTP3KP1zbcd5F92DFSeiCsrz2yUS4Sedo+p4tAhYiZTEZ
3dvUASqVFpDq5ikLqrd8jKvzVQ7DqUGiLU1f0dIj4nAqgB2EZgB3t+4mU0p1JYiBP8EDII/Q43E7
Y966AyqkUV0d2rAAFe7X2JJkuqJuexTsnpPGV58dCLua2+MdsrSGkieYYugo+RXARdZtWHcrntTK
MaAI8hzlpnO/XC/Hin7jDAOOHhu8EwC4JY76yOYAzpjWf5IDFNhdH6veo7Qc09JXSuyqJ2kGk2pt
zbbyt9LM66o7zcbMb9gLh0960zS7eGjMk44p3APr32A9hmS6gYYlYJzpkwOARX1bROqw1jQtfmhi
G7cVlpnDsY+6N+m7BQeK0t1nNW9zy+adPiQPwKrH03US+QHtLsH2TlBF/Tiap8JSgitrTOBB0ryC
jBr742jz381uaZZoJq9zwynvEl9L5lfqmdoWhTve9YpPbgXdnUXNyHd25aK5dDt0i0BTAsZmB6Cs
593FqKLWlPjl1BxU+2Ldf+iRbpkl11Qn+DraQHEDMjN4oCzxL1FoexcsqnQcTCrq4jIinamiEFQn
SGFACjsb5dyq/JwIb6Nw2AAhUoDd9N7ldh0ZNVWWrryR0SEj9sOl5LTy22oVOmSIpSlzp7I52IrR
7M3Jg1HnNMhCUkewzTY7Npbtb+rFaMkfwO8MKCycdLNlzzaN0fVZf32Ap2235j+qu5dfvhzUxBv4
WZTj7voei7yg4/FK9TYK87d3GX22QdalNLVsDSY3P3QLSEkOkCpJ/sxPad61z0nlFIjt6/Czl4CE
it1d1fUuJdE5PFaTpTxbbZssuaDsR6DojzP4vleryON9gXB2mnvuXona5hKzD95OqW2Cw7D+h7Tz
2rEbSbr1ExGgN7fb+7IqmRtCLbXovefT/x+TJbFU0xr0OYMCCGZEZHLXtsyIFWuZE3NK+9WsmtP8
Pa2GaCInfvW9QomF7l3W8Gt50qnXqrsm5sPVRTK1B1NC9t6CFauIQqSKZaSDY6cBH2rYtJCVsX1K
KEjsm86VH+jFq9FudZIvnRZcxQ6qhsMi08mLGCq4MDCDn+WurrZS5PG/WclwtVWnO3j6WF5G4Dlj
U+6GOtG4JwYtPhVM5jMxFI53ttw1JbiveIEWRyGVLq/8tIKYR1GZ8bLssnaXc1lXjw+LUyyjyJ18
sqofuYewcTIpHjeTuvHYOvU+GTp4cH+zt17P/aQIydxkohtMnq3QC656G7fHkQw1t4SUWIRNHDL2
g1dxFoeOhuRg91mM3sQtIVJHNTWSC7hR3i2zrGV4jrUx1TYjb8eFF8e7oTLU2rqxpHyzOGSvC9Z6
lOgbqhIuSIAAHnV0hOC8UGEtUB39JBziINOlABG+OAqDMQWKM75hsnMBXbY9mGv6tNu1IbOBzpAf
BygwsegsHB3i7M9EHcIN7d8r9ccyb5lC6jtY5z6YVLPI13rGe92r4Ayd2vk8kr8PunUMpQjO15FW
vcDQ07MSul/FSNh9VZZ3KvR+G2EThzGJ6zUwkQEgK+sIW0LfoFgaST5vZdmAFIadYbj2iS6C8uzm
lILVkc0A2zr9JnSuHMA8SIpE3c4QHtL2wWVUZQCr58ZA7qQIb3pOCmDGF6fyj75vuJuduuxjVe3o
gHbrGZmsuNZ4SFREWISXUm52Ux1pnhlOPfxBe1UCQ9u0eWZv0Otqb6ZptDfYLrubHup/W7aRHoRJ
n+yzcwqL821uKt4cuUxsucE5yH3+SayguPytxCSX0t/GTMZos6whNS9Ip3BHP+2h1oOUQxCiIVmc
GvCFpJV7UAYFDEgmV6RfNXutaQ/iRrLN9DUb4OhJbBlc3pRi5LaSvdIVT+cp7tW6WHtwDtPs0vXO
fEodH44tYZ1Pq1BVt7JTwmi8RFFmrM7ceg4HrdWy9QJDb1K13aXIKqy1BJDD4lBTxJX8vLjWfvPU
KvTbibJiV1u02Qz0rMq+OlOnLXal0JyLFCizXRQDRSHxl12Y6rKH4TUH0raUalvuey1adVADS9zb
Yh9aqilAdfrtYhMhKhw1gHukz4vdsUkQoVyi8Lma8LHwzKvQpqXRZ9NBJzkp7f6aK5Z+1kdJ27px
P8JSGr/oZBG/T6ET2OdNaOdGxhmI5msoHGQveaaZItQDWb3jk5G3LwjuhYWSXQTWTCDS6KfZ91Zh
Xn836RK3CAJ5JuyG7MxRi+nXxAWkNpnExDFGTsUv23w79MBRV4PUF8delm+LBApA4/4qGMSEzYnM
4tgYA+9m6sTzLHEqDkURlMfe7W7lxCm22CPkMc70AW6kUo3llZu1/m1k17Wptbx5a7Qnjy3p/iFo
4+9zNEQ7k4ryRMzl1vRzE+EAIbr5QQyhqJgwHWon/qRwG3xY7KGbtLt8ygr0jZddxzoH3SRl66Ei
vb4RNicKJ9FPoArryigCWAEInI1JyQ/OKhsgNZWZ5KlpHO2FXxw6D6Q7jTfwqdOXe10cr7P1wjmk
nUvrjbeOAi+6km+Ornnr91R+f41DG5ExGiSyVe3k0VU4esOnQ0Gctk060WnRoTVPLKegIY3SeqNO
nyKoC45uTE/QvKQtTqVq+j9/uyy8D2WSlaeWQvR5kMfk3Ax+chZDcSZs3KLAB/VPMWhnkD/XanDP
LBD0GnHidFlBtRUbenc9pdhlQlg+dspZbqvmlsX0OHZJHP1VAS+1Kzf4bqSOCYePnD9QJ6mOJHLT
valm6nNgxd9FhJm651xNok9QkcNEwz2QyHn0E18VtDjodLGnVn8fytMQFMar19Hs12DNLNsjTKEq
n+HAVsOtAur8ZEOGtc/TvAOeF1NlCzTvi9xZV8MgJR3U0tqEb+xbHSk9+uFp/lwgWL4dmti5qEMB
UGBer9LKfN3KAFXteNpNhXDoCqpdYWNDVcDjMO00+ylGKhjPvLxTYFWCEhC2VMSIOaSPkEqfyVYN
ypPr2Kl8aUNNUl2BCJR26rT7CdyCvdF0NsB/uI3cwH4N1KAbPcjq8I2b/NcQESdnlXoN2gQYoNHq
K2ETh5DdalK36VmMglGl/bSKzW1d01bXg6m6NEHA/UZWH5GDQdTll0lECCfCJAll8ceEe55d4hj6
ZuzJM6z1BuZPXekf8qnrpq+aSTABTCWt419oP1LXgeUV90WNlmYnQ3zgNhWyJUFgrb04sD+TQoVk
z3P/Bq238aLhko5SiVI3jal+VvbXpi1gMBRdrCFcXUGeVtOH7qdNBIqD1KkvYu7S8TrPnZdJIEKZ
VpbHnHcb3WVrgcMQiI0uKl7xn8LGjsHi7p3+OdAcC6RjGYoz+W3UG2THEgb33bKOuEYQQZMadOq4
dUTRrAfPf2THYrLb4B9uZH8dkQQ8i9Hyf4CyHU/0NH8L9EugqtlLVbTBvZ5WH5PQzj5G5MuPHoCZ
DQjb7KNZ9RJI3JQG6WnYGFW4UtmX3MTQ8q/cHIWU1yxpBScrVHhGYOwFV5MyGEhGlOYj3+HSnZsn
P4S5pZtx1/+KgpboTZTShW+izJoscOA4wyd+AK9gkl/XajTvh+B/mtdSe3mXay5iRYWWPGcIs270
xA/3tVMkMJC5/ilIMhtAOd62KawHBxFG4fQmU2zXL7ZFDicv/q6BWeyzKO32DZ3gz5U+eqt2Yi4f
eh/OmVD5RLN6vh3Hwr9kihcAGat5osx++ErbwhwKVQCMoVGqPwytDgy0qVxu1KabMTts41Ux1b3o
1gRM7UOeO8TotNopTMHZDw+eRZRV24cs8v1t3zmvZ+Ovs8W7nEFR1D30oNq3/yIuG0BB8DO8dxM9
Vz/afbimKjSAZQT7LUMBsQ7hM/rcKsnjjJN3iv1o9e2PtKu+lBJibKrv2uAqPPs+h+8d3WzaSJEG
COAtZJ1MkouVnkwyvTXiHKuyBcZ715hPc5G5ZYds6E0Na2hUXRqnqT5AL7Tjzh7hzk5v9q1eqjsb
eNznCbRUF473HMBNfTVLl2LXZJfjkV/1oSiA02bdUUM25WEc0ouaFcaLZgfyBUb2iWBYI+8+ZN0B
XlPQwdMQmU+6XqRM24vgoeio0pootgivl/ePaes398Kpq7uGF/6lajPkqmz/GVpp+aK3g51xJ9Ae
+9bihyh15Iup6WNDiRy071iWUlFvMpqXhu9e1JdbT5YPWZmqu1qjmy92kNSiAUxZBZGVPJuK0T8W
abISTkGNQxvMV8MjwypMigPusBw9duC6t2vzqviUsHWzy3b4Ag6XWwlXNc7kRqq7qh/Ybtmut9No
NNnODTh9TJKZZOrTwiUi2nNyo6Xk/otfhMTYLoUI8fSWMEQEGm3SraM21pDPMUDKTQcxz41d7mEo
rBrs0pEx3WRdZTxrpiKdOyPOEaUwjOe0rMZ76AIPYiQFmBCfzoJmfBIWOQmfZZRAAY3jUhXIUizT
z05iLaUlHVmiG7gTQ3Gl2g9od0LKjopimJrydqBcvIg0RWh6Jmy4wM5lSTzuaHcrL8CobIjTJnYg
tHOnevHk7+0SlvDJKIJCiR6ZnTyNhVFtwteYec4SmcYmiZ4x2qOtF53jVm1rKt6cjh7vR0CBylFt
8/CgSylD4REHJzV056DoqnWQKc77RTOe6fFAYFyc0pJMZ5/SoqMdJuXxvftN5HzaBZbEz+MwrOax
22njGa6GQVqLU7dA/gIRr2Nq/JK91Lo08zdZXAJ2q1QY9aaSF1XW3J+FNMVYHOZIcVq2NK7p1Riu
RKONsMF5alc7qAt+NkR4dHHPGLRGCseDPURfBFLsHXGIWsmDcM7YssX7y7HAzxann9jDIQ7TL7OU
pFhYxDmSiqhLUvM+gM0KfBC3/XID/yf5Myna2lXMZ6dqrlqv6Hdy7Rl3dKqlJJ/y2xyhWpG3Q/J9
WC8htlLod8tSsB2sgVlsjDFhS9+rwUknx7ByBql9tjorvg+z8SicwtT02dZ2zOqhCMf22fFMaGIc
GquEc+iSfpvBX7Brerm7tSqNZ7o50Yc5kb8VpW70U7Mb0FeSCdOZEV+8PqDtZ+31qXUnVFZaB1hM
lw8ORGHwgwn5Fc/J4VlUHfUwhwjHykma7vQqAzFYvnJsETMWrGNhREI98yJ7LYaaGfWbMPPK2Su3
8b1rdspDFkjqg55PvTfWT35n14fkYaJi1FsfmqOJ31kM27EeEOKjMbSj2R+ebaig/XQrqKDn0IH2
F4D4wyfbh6pTUwyXXCRh71acwtBAGj4txNK5AgmQFpp83mBZTzqpuOqGZjwh6xXRZE31SLRZtA3E
mLDEzE5v6qYw7e4lb/LyKgJEPBhAALRTWwYUBvrNGbsrlMzGkzApA4kTR/FXVcbS/oSz4LM93NNK
qMOpB4uOOyExxEGXFevYRMHfi0mcwXe0qfTGvYqRWCPnSmvDmrovptWEA/U962hU0ndhEmG/pmsD
ifn5wpAiZ0pezjBmiJ9M+AvpCRWA5BmHvKCZ5TwqLoP68Q0yeQE4RxPUGUIbGPTdMtnPcxesc5RQ
gM15YwCRIusbpZdAGZVzljswksRTWlhxztFkEn6hBepkIzh4McYp28XOKP/iJ0M5z8Uy1y6f3w0b
jSbS2Vt06XOjWdEx7jX1oWrowsknMLyoLeYF767KCn4blvTtiFKjCBZeUWosp2AxFzZC91FWkEAG
3AbAgoIarA1B8GVKodB5EepXueqVYTOYdcrdsVewg8cjQXY/rOY5SeWuYcFVRNplnpNwZ7X2kxIS
4GMeZE8igxS1DQ06cRTu5r7qZSxyUSJGnKXmUK7ZdQWvgWIsJgr3krmijRrAm0gdmTHZ2dymGDTT
Dwk6Ilc27Iur2OkJsqhdJAiLOkd+nFp6D5qgJdIN1NXmeXCxHQHunURqRyRz4qrW6I/Mm8OS7inC
/tXmGyHbTsWc3l2N3xwkfRpXv/yNYjJe1ng/nvscE0jETN/RdrnBDVJe2y9ug86sOPhkw2+SZFu3
QfXvKl0pT0jTwYOaAH+7DQitbG2F/LQIFjZxVmUkV4N+v0wXZ/O6FeQtbBXLXVSQVASxwsXEpWEn
e2md5i7pZL3zN1WeawjVGV5Owi/Ozrxa2VmcLYfCdfxX97uY0izxeK0SndqJZHFaYQnRAkTS1Cq+
iN+m5Qeqqa0nWfay4xtlZOGdHBpJnOMryHoCbv9yoAz3c8aylAQoQswQv4vwDmSHUgU42GWKiyp5
FKC73MQfxgKOKPJoN6uBi3+MZfURKbq10voKwnDpccrQPovIoiI/GI3JgxiBxPmY9Hk5z0NQBJ5w
aGTOwokAVAezDpyNYtXG8K2N3UIqILxSAYG9M+GixFDVYYeOdBh3M/GAggLCK7VkdzgNxcMtR1iX
fXuE8ylIL/Q7gTSCji08N65Gq0Hijj8NdtX/5dJWuHsTpLhyeJ7Hc6Tj8ou7RgotJMclF2tLTfVL
Uff6RY8R5gso4mTTSJEU/i3w0z9PRYwK/h7e6DrYiuEyeajyoF0tRics1oANvLMwzd4lWpKB+kmO
wtt/bw0kKR3k1y6+JbeQx7ntfLbY9Kqkn8mKEYoOU7Te/hgoJuvtmQIfCkbTSh1EI8dBqgbY+huI
pQzj6JPkH6CFiNBlMMxuPvzyugo/Y9SocIQiECTomY70C18QWrWDLLSiqyXzn2zzLzULlQcBz82V
Jt3JdG5uhE8cnPybPAWIAdywrwEi3lPaD6ZPtrfeTD3iq+W/rtFi2ehNgi7c9HSAsoX0eHkqRKA9
/WfibFTtlQq/wWmxzzOWsdJ5m9JLosfOtJXh4AxtcazT8aGVpt43rbrFQ5l8ihOUAQPFcy6W5dUX
u87KbTaiZZlDRNbCjbPW0B2/5rZhPLaD+QSBs/WZUqsHJma0jx39/h8RqFpV42h9TrKm3ydUSsAd
EGaCq3NSxG6aRFFO9EgjUj+FBZnyJTNgn4TvlkSmCtORiKeVM4RpMequyOdsBgMMeOsG57m15s1p
0zv+OpcgyxHGGVoHvjl8GzpbuQHqt1EnSwdNR0iwow9hp01Fc0muf9iy6t4pfmk9kiO62k5TPlQW
bKdXzw5cOmkS8zImoBuAe9EhP/ThUxWk9kpz5GyLMOKYnmS0hXczOqF1B6pfvfZRVlcDjZUfQysK
YSpCzZaEq/ZRqwt714BUJXXN0Ou0bmUqqAN1oUFJjR/37RBqU989KV2/sZGeCiECQ17ORsjdW0U5
z9fgkF6A0GtVFWXJ5XRv2zZaeOdYsXcIKd2cFN82zuD3or0LVnzqMik3kG9aHyDoqGFcNiV6w1Jj
Q2O0wb1IS/a0UMh+QeGCIpg4FYewUgv2SG6wWWxiTmA52qoo7GbtIhR930WKemv5JlrQsuKsk11/
06Ehyd7+J4y2VQr11kFSLUwLZFYawuBNLNzA+rEAf3AQ/HNehmKy4w+XhbBuCCZmO71BZWeAah7V
+taUN8IfFC6QSN/68Y7jTgzjMUy2yVCiwLrAQQT4w4FRbw3Gu9mKoTjMMUPjZxM08GttVnpLIgcw
iW+qa3eCb8QFYOmQPbQgKBWH9GOcuvL9YjCArgxFK5HRgA5VMJ5C8DCufVce5nn6xIkK0NHcqX7b
0FPDUNgSPS7OkSU9CZOYSr/hl0QPoSVKPFDjvi29dNDQ78ahqXZi2KjgrIsWBgYxtCvlg5a4wb0Y
OY8QLusvkVs094nSPJVGI72EVe+cxHqQpcBW5kOqH3UPY9XK36aTLPPmk/4/LP8lxuuq+lNADm20
PTj4w+LFBAC41WiXv8RGl17sKAAfBhjrQ2X73zoHGn+N3mWYwIu/mpSy+Ki5HrJGLe2E3qge3KqB
ATiTqrUON/PXnHe2X0TN30HpfinttLlpDajrwWYTHtpq8tWl4xtxJ824k0x2UXJgARpBCPCr7Jkf
XPDzMFy18FHYk/hOGadfh0Df9EDJPppUFw8GGNl9AdvDZ924FwuWkmxt9THtjrB19x9Cn+a26UK5
rHmwn5QNGohF/2A6QLIdKKKeI68/1qZmHnzfrFZD3LOVrRrQPo2kb8XLKd4T4tVl071Lw0a/zq/1
9F4xgq6BKK9XD4ut9CNvqw9U4WWxXPlreWMcKfS4wXHWH1pqjWFHl5c9KntROVzsc5lx8nYDiVbh
9Rr9DthVtqk8Ob8Osd9vwzjTn60MOT9ZDb3vCRlGvpD0H2MV33u503zWVF1ep9w8PVCrAPnMR+TU
mHq0jjRFvdMNN1n5rW4/e6B7tqEzJpekSIILZDfS1pYt9TmzC6rARWH97W2gMUo+wHZyc6akoTtl
E8ca3qqA5OLWrmNyiK6dKLMHRnXGlohsJjKUKWiZSJ6opZey0PcTrc9SmhscMzrWvUzXEmW3pdaW
jzmlrCVOeJYYMUQA9mcxb6nwCU9KQW4F4OFz19feWoAvBAwj4SO0GezU5zNq0F2XZjl64TDPnUSM
QHMUkQxG04zuhakPquo6kJRDMc9CTIXfmwM/Px56EHm0l3SluKWZnLbfpVBSv2iJ2m6RVPTpxhq0
e3HI6du8qkm6L6GQm03CHlvDqeAO7xJMbNrCZOoIKaM9AXXZNF04Cieq92JJvsoQD6EPzetdy17l
drclI15fIbhK7oeJ178b3GrXkmtdN0Gf3C+O32OFU9YAB7qIs6xFmNKmtCtK0XiBZHHqGTG/ZxN7
TifpOaRyUrtP/bY9alVf3Ec2SfcY5sFH2VKe2q50TqVTqenKKhyaGqrecrdyLf88FQGzVQTMsTXJ
UAqkYbsRRhFUuG5prJECz44xtC+1HwHfUwrDveT2E31VzhV1NOfae2jlbrSJXHVQ+NFPrRy1iLIv
usOoFZ9EoENxGgjGtEBf2mevrAOE96a4eOiCraHxJImYkUZKfr/S/iQZqbwraWmdblK6z2kbwA0a
Jt966LDgBE+Tews+CPRIPXEbM0cI8JxpKW8jcjDBKw0YvG+1wafA0puJUdu5It3bvdgOnAyY+aGH
O1yB386uneCT2xrDpnD65ii8hqodeW8VT03cyPeNHn7KsiD4hEqXss8tm9ZtAyHGV0JGJTh3VuXd
lYUaXeyytzc6O+GvLVg7Qcgk0erGrtinz5Pvj63QxiubALhuaN34p9FVCr2PTQcWVpk6kGUjeuer
pdq6/bd5aHN0O4V7cRQArezm695d7QU2+bs+u5lqkt2EXZz97vQSxwcWNIVMDmhz7GM9zVqmdlWi
HPo+/mylMNF0Sg6dO+gIZ8JE+FqIrNV0BmkqnXmV72zeOURw0GXNHimkaLXMWFaZ/r9LlPy9WHhD
tApJ5vhxLOv8CINatslLNzui3AhJZhSNd36VqvuxysNzPrT1OZLzZt+jCw7nISS4Mv/JBzlEYtse
2u5rHqZXZEgmOtmXAnENb1Ua0V2eyt5XhOnUlQkC/rnV6W8Bm8yeuFy1qqvczYdKVu/QlRs2ktro
m3eOCAQ4LRXkUwLJ0Uyay6ZoO9xqHfi92ea1rnaxYWGF4VS9s+QRmYJIKoODuJIwDlryDTxOvgY8
DQRNCqLm5vK46lS/zabYtSHkqOJ8EwbeiBwLQwjhB8ii4YHj9jgegIdNYBpFdb8BBVf5rp9GXcZu
bvnBQ0rimxaBZRImMWH5IQz1+KPtRcVepO19Tf0RKIgNixEJQO6LxelyeE+uFabVa+XOqh/LiQbI
QHoyiwPza2LKZD0ko3vQbdvYD7CrHs2xsW4AYCv2gHb5qaulB9ShXKSyXf3oAYZKq679JsGdPW2A
imfVQQCxRYTqIjutekJeig6T2K0fSLLDxgBp4mcvSaEF1LUfISoAkG8/xmWvXjshP9EGyurdsCr8
dO/IakJGAUL1kPT8oZ6+0sX3cjiJUlaK/kF8wS9f60uscCyxsD19EKPFLmKjAB1JO0B76aq40CfB
DoAuTeKPa6ugjUoMLWUMLpXl/S1GA11gT3SvP9ahPFxbN22fNCMJ9xbt4TDL42zNtH8Mvdln0wu1
HoF87qVYM+8QBtss/LhuZdAxOZjOmhq/HNMXMin6lZF8Kvqyfhzbl8Hw61s0epAN625wIG2LTrGv
ApqbbIvD5IZnVRblq62ezopUCw4+it+rJZgfC9uN+ouALjWZYaLi432ZEU/v4EwC2FSNHq+c7874
p0Hgp0hAbLmfTFei6i6ZkUQ35hithiy1YOJ9zgEmPBnU9Z69DhlTZwzlswjt9cihWUFSpnYfdYtU
rLEVL4opty+WObYnMRIHADDKwTX5r5aXeJB2TjV4MAgY/Hoc3wASwaHSRasA5ppRi34Ec9ZKm2CK
AsuoWL0VHslQWghxdOOp0BN5bUMGuYcXAu0gC0bhRCn7ezq660c514NTbXl8qiKZoTPod7kLG0ZQ
A7hagHHikzqKz7FRV8WO6kaHfMmvz/V8+ypcYqahQFkdGbQKTkVjeWx+9EbdXUSFGNrachvaejYX
mMsoi86019KUNdWbywzyK8U9Z7EZPVAC2jSooYEKsmJ3k6Q+kKVf2NgFJRsPj32mGlcBmSWx5O9b
wTPGraym0MwVT5Ikotk3uahuPT4JgxTL0bqxK2huJ78bBNzfTOEq7E60vE+F6OlnyZoORW2ncFxu
46g3rvqQ8ZslTOIQo+E82cXAQ8d5hg6UDp+m3BvOy2FscxrHQq0/Z2WTFbQOMja7EtLuPDuJOGFa
Zogzp5epJOW3rtKCc2P5BThQyMcbEFNIwqT+Jz9NvgAO63ieX9undKt87PWk++zbUwee60WPfTkM
u1bxIZevm+BcO+2hLnR9hcg5ZEPTIaZp5ia1lrsrg1yZHcImvJlhD7cG5aEATeaNMNWOQWaMSvw+
0530QGsQEltGVT5kro7ScUfdei6diHFU5j/HYdmlJzG2ChBU62SKF+Nq6lIq9BalkcordoNMCUU3
WvdzZeeQecLHGMbtyaGC8KWvJl4S6LLv+2xU0LFDUFnSx+D+90n9xPw4TUrI6X0Zp0nOP0zqYedG
KiGsYSYlA16qknojU7cucvRPZDUlbR+yiYSEwbvSuMSecDo0Tgxg2/Siw2LzgCdCWFR2G2ETCxi0
aB1bg67uYtpPCpuSThKjFkWECgkFGmk5iDNx8BINyUaz4BdDkV8dSu/JwBl+DskpTszD3aT0wlzh
ECHLKrmRxKtaB9i52N6tklcdxCJ5TZ//z4WXRSyvs2mjvSwWsc7yWItSio6BNt6/s0cdm/8xD8Nj
Mb2iujmBUuh1mV9v2+3fDjU2M11XNjcR26h/D1oXPwBKbE85DbCrWS/TNeGsC/TWoncSvU1T7ct7
TerXs/5lR0/hrtMra7MIaNLKdYIoMb+xmZYf2csctSw2jjNEQoAnZgRGscmgIpqRFWVXkipwlMOo
BHBMJY6yCpVaRUq2Hm7LYey04ZZZ28LJgpsIFT5hHsEK7cOCZpElPkD6UAVwznKBk4CPmeYvbrFC
7+/EcotZnGVK+Xa5dxdblgSVf89nIjzNlaXQdqyjFGiP76pTohYFGPQxFgFTdWspTzWRLm0930nW
Szlr8c7VqmUsSmPBFK01rrQVFxJeq1xD+u3eS6b7lxl3ymmutU30o5TAvwmTKOmJw2SqKwSY5god
BBrzcAF00zYsWcp94qXe3ShZ/ge9Y3dKpd86B0oWfIhKhJ01OmSOwmuFY7H1wlLfiSHK7NR+esXY
iGBlpJAtWWW2Ft6OBjIgWLxdvWmptuwkcBcG5WRGhR8rT7nxRbjmxVBUcUZ+c8So0KtH8ahiBTQ7
CcqPPe8umngK/7uudTJojWmIhm1wmU+RZ+IU5sKLOIOLMrhABlKTxwYwmRl/Kb5mnmgnfj1o09AY
myIFgItRdiQTqlc7fx13pVf+56kInWeJBf5xvFxJxChAU9bQPrckIX4+BEtcWIwta5CRgixXteR6
l6iiZu3ovX9ZhsFky8chohlQ7e9bpbP370IoOsbVao4RS4g5Vq+FqLEgDTItLaYI57ulhW1xiDgy
RX9Fmq3tFntOsraaH2WetOPOVhI4REHSnEKEEE/i7J+G/4vt3cr/fSn/Tw8jrnw3Wi0P8L8vEyUd
vyf/FPPHR+OoOV2nw3AvZs2Xm5ehDeC3S7/1/dNy7x/q2/g3PjF1vsIbq7j6fEVUxOjsFYb/eEz/
/rpvry6WEVOrqEHPYFl78Sy294/q7Ur/w/WTGNDD+xfozfjNZd+ciof1z+NSHfm+styCLWmQnvLp
IM46w0jeD/8pRMRNeLKTOPvj3CVkiXt3tT8u9S/mvltqeaTL1f64/Lu5/+Jq/+9L/fF5aSTpAYJu
SM+np/6Pj3Zx/M+PVkJNJaJT4bdX+l/80398TlH3IwP2b5+TZZnlOfmnuf+fz8cfl/rj1f7x+Vge
5fLM/3HpP4YsjndP97KUCSdZEHmQujTI3tmrgRuI28DueW10Fdqj4MoVYIcY/Qkd0za020dZ4mxF
oLAt3q4N6XWYvItjXgEkKx7NAHE7LQNZ8+uCYujB1LOGag81iTFHsaIqN4XWy1fJS/tLlHkS9BPW
8NmmwF2ngfrBQWAY+Jys3bXTwQlM+xLGFsz3jMQhoI2dTX8y7FMvnFiVKsmcZ3gDYLZIb5Q5WgSK
KeQgqEpm+WlZwJQ67w4q53frOtoIg1qMDqjbO95LVSnmKu3G5lx0mv9CCbignpyal7Av/BfTHr7B
1oym0DRKQ8gcaDu8EyNw8DAH0lAkRrk2koGCM0is6sVPcucEqwx+gl1eFpPQFGRYpzenuuuV6roH
PvRqbZdTEUv6o4JMLoQwJgBXCDjcgKcZlomNbbrS3v3k2Y32kiDmTF0of2rlyPvY17Z98v0QHfhS
g8jIZXut9Um9E94q79t1EEnKSXjVPvjQU1C7N10T/AVFTWUqh2ZQvK4S0O1faWz7BvmS8ujLISzq
fjBpIaTdVyvt15Qmgn1SooHlan13Z8Fge4cIwyloU/3syLkabDUJagGoZm5LRA4xzK1SvgqLSYAJ
nXPrnOsaQdRpnbydeIRJdR+Q9HCuJCZfXGAQqErJ3bMLMZCUBc8WmQdE7i4kG6ydjuj5nenoYPdq
ePRGEjKWn5kfEDpTIWvsEgQCGZom6WhoogAVTcPCt909sHN1A7W88cE0kMlEoMV99cIruR+9KKUp
iGCth0c3AYW7FcHpQK8MFErGq3cYi13Y9sFOBKcj7QMKDC07EazruraFxUCdvcBQm63itB6UsDIr
y0q8jaEA2YvgLCucjT7Iyl78CxpJLfSUJO8gVo5Vp9qwba4OYq6ugc3OWkM7mBKqXUbhk/Hn4aLb
1KaXnHzCR8dEtcVmmzmmkfTkSAYSiZPZ1/NrqPfUbMcx/Kh1VXAwoiLeCq8vIzUvwT5/FF4o9L7T
bePe9Czvrk7t3uS2DzeWrbgIgEvlc0Oz5sHWOoh3pmGm1cotTex7qR/KZ60pq+d2SNZemEWPYSm9
6EDNzrSpjXs9i7J1W+s9SnQdsuRt2p0ix0yRHEu+wQUYPdbAxPfJBJ6P1ZyuvWDowh0Yf3hWHEP5
2EZwI41qUl7EsNF0ZBv4SdQnDR13yJ4zeklzC4B3XknZsyFHMIZCgnCKIzqz+Ly4uyLrTaB/2m2I
Sx0uIlV/0MD4HlsTciVh82kxfrBkr90VHhzdwiYOWQIfVR05JISmuSJOLcjKUxyPIbJlKeFQS+eu
alv5EjihPymcPY5aB7WFQtdFZJ3UJuDt7Jo9yWUn42jB9n8WB+EK+OjOw1pOvg4VsmQ+wKRgRDzR
CAv/CYg2uz+ral7iPqP0gejll6zJPkOzBFHPYKDAU2X1tvb0YUdloaBr5rQc1Kiq0K+ejLVbvXpc
8tSrqIE/rtey8ua13xu/ja6oun/uSyfZmyXMaWPg6iBA1Y0PDY9iqxcEH8f70Og3QWPGh3ioyr2V
1d4DW39jrUq5fp/F8i2l73Tjg8vet7F5KvWKNltwEmstqsZDY2enWK+tB7M0rAcpAs6sjuR9hU3J
dKgw+cpZVf4QPiiKtQ/hGbwmPMF9F7tHOCQl6PA4lLpX7CXLS1b/x9iXLUcKa9l+ERGAGF8TcrTT
mZ6r6oWwawAxSICYv74XmzrGx119474QkhAkCUJI2muAioJ2dm2n2w1pqzZAXTUN9LbBUVmSUiLK
XHZdtm2gDHLbzmwXSlEdD2vE20YXWdAlWE8yAHoQvXUpBNevVIIlhtnQJHGBhkMF2lH7+gARQqhL
U5nlGhnCcwLmFXNEfLB+CthC3q22904DXzEOzEtIZbQRwhdX5j7DVz27eAhjXQULBEzCn7zMekoh
h3BX5U393M8wUBuEtLOm4voZWnpgeoMDBMkgTM4jGct736jlPaYd+zHVnLMHSQNgASCniJfuYRaA
fCjdyQzdUtfCZI4GTuUgjlkMDIaV8HaW+90ASlhvo9pzAi+O+xuvSU95NXj3recPYEsk5jZSPP/e
adm3ptL6+2SscSshXIooaF1sDE1DxEiwEYqU45vVR+3eBljmATHgxNLDLp6c357mXGHfA/mNYo4Y
1gwy9qY1HHMPSxBWk4pHKgO269yZFdQQS3wD80yKA+PVdKuPmrVHWCT1E2A5Cptd21rKENqI/MVV
vdrAqU4BuaPOnduzTe2ZPQIho3tLG13BI3DNUsqSbnHAqvSjqFrIoFNZZ8+BP4cNYc5sdzfClSwA
oXq8HT14fce+CUdI18i/wZMp8DNNBBC0dQ9Z5RjP8B5Lw55BUCO2NPs+yrUAJlHTqXPmO1TDDW5b
aXmx0dr0eUzmVWqEd816GP7YY/PGnNZ8lbEPvF2T8wNkW8TOAWDYGS6wQh0uCcZfR6tpBhiqJ0Yo
y4wFDtTrz6yoo9OoIFg/mbcQ8oUYilc+ct3adpoCbmF0flgdy2/tCSuVUQzbIVeW4jyApLjtu356
1RrYORh7fElMbSME869umNmDc6U0WLH+tbKNq9QGBzha5OKoRp3U8jdAFFv7tWys3XIbG8oI6Sja
YaSTfhgMqFuuZVDIK0PQHr+XOmbKJYBZz1Ge/855a/y2/XozyVYh/Nn7G1BRxEPLIXI6+Dq83k2s
xMlOA4Uv8+GkKsR3AfPO0k+ta4doyNXL3d+jZ4jvTWvEW9Pq+qNVd4gelA26s0iC0NuJh8a1rae6
9YCtAvrN7bzmrsGwAqLbQNPZPQffPGtkSHtFBDfzZKrMvdY3+dmsBnvTAbqpLEhsOt3JMBp1zSEg
9DRJsDYdbg/AJrneIemreOsBERIOeuNcBuhI7vUplXAp9h24tIFk1AzqYPRK7t1KFvcJqIUQcxPx
zyJ2TpXo2tcsr7GWV1j9URfF+OD16B6phs7Hezvu/Wc9aWD6AlLRgRtl/ARp4Pfch6yeW3TjHSzn
022u2vTGsJVz33guRpsQsXsvVP/bt3r3oYMnDEaTECGvdad6E+XOhUPaxoCT4RPrx3Ps98Y3wxZG
OE7MPqPVyxtIJ4mdJziA8wkk82IJq6tSDkGh3OxdgNIzKyuoq5dCjcMd6psybyQW89N2V3aGenAS
VkJsqnG/j4lznVQCokDhnA2nSP9MtnoH88t8nVwvDnuEfq6pCf95V2n6HoptENDg0GlMEHzR2gxk
dmYAfsbqO6iWl386NsvT65BQG22oVJXFo6HXzm87s7euy4w36fdVAMeo4l530vSg2251LKWZb9uy
zYImQkM1W9s6zAykK69bFjSGULCSGgCOADgNQz4o1Ob1dzxLHvLYb+CBXdfHtsPZgDUESaC2K7z0
9xkkxp7AfnQhf8AhCFc1cmtAC+JiyjGCmr/0bmMBnmOBJ3cSIMajw62AMu3jK7SrAVc3MFtK4W59
qTJ73Pkc8vFx5NT7Kqrjs2uWxQEG7/6NL7P06CSJd6pK/sdxIBujD9rtjHWFmoIJ4feyOlKOymnT
zzXWam3ivGUZ6/Zr0Votibt262cDPrLKtZ8KUwTVVPQPYs7Be/KNJeZ47u0WRlaJWQcMMLAjZb1R
v0E4730yreIO3m7lFR4ocdBKVewpm2ttec1N4FsdC0vscw0qop2I6AMzqLURQAl5BYwxBIkEj7uw
Gvtmkynm3fa8658763FoU/UHBLwAHySASfh3Q3qkwgX5CETwrlPavIveADbKZ79aqGe7RQOt69S+
FGq8yj7xT3F/Z4OYH+ip8yC9GOaCiAt6QQdz+Rn2BrxyMZcuSXwqxqCIp3IHr9P2aDPAC+TgVS+m
60P3ggGZS1l/EN12UJgzJ6Y7bFyMKu5NkCzuPRDrNp1hj8e1TE7Zezu47mkao/6eyjMrubedWoKd
gY900A/uIYfC4Jl2wnv3F+R6C0BrBYTne9W95BAGOQ1QOgzgcKwwg0+f+y6HS3s0PkeuFKGXqB8E
jYTCmQGxJg02EpSnDQBqKCyTeF8mDKb0qELlhLWEbaN3NPz2XOltcsM0oLW1CH0vRjXDxja7/s4t
hfYQjc4F73TxXbZQ/oXdDeAuc9Zv/W2EUam0bjWn4BhNpcN4nHj8ACsLcZv4v2WRpjddaonbwa6v
Rlqqs4gNFx6nBrjqhv6s135+aWX9VDqQDOm98jr15bfOHY2ztKVxBvnV3qaaVgdtnKT3UcYeyko3
bvo5R5t0zPH/vO5EcCsPdmaw4p5xXGXenmzDhCGtLcFbyF08T1gSuzbe+CbrrzVs69+N0uObGMYf
FxG131rOnN0o2gFtILdex1zBT3H0byKbi21VRSfLyoZDhpnDjbRtd68aGMgNGdYCXMSPysJzw7gr
Dn7j36dS+n8A8el0G5TDuAfnAuTKn4PHMLMGDOjVARMw6BBj2jv4HSBDoIlrRFb7bgnnVash0QWp
/Y0oJaRyY/iFmEY7vbmRflHoIB88P4K0lI0v7AbqvoB4jlUcdHICd1diUXFWmthqnqMA0RjhRMf0
+iaWEcKivPK/TQyOuOZOSN790bp+KzD/jDeafLPyC3ja9g1t+oE7N/CpRkeUVvdDDwnzqemTwAS7
5GdWsDCLRvN77JRnBzrzmHtB6B6c/2g/5Z7zChgMCNhd/eaULmbqBixzq3ZkD2NVv4M4Gh0wljMO
iVSbPOr4Lzhc9JuOl/GOmxz3s626x2Gof+S8BogUSMvHaDI16E/B+hd9zRGcmOgAryl5ByPWcgtc
DCTEVHplegV9ADMZX1kBiKLPlP+9repfDXA/70Xa3fPJBY+pKsw7ncO+xq+4dtc5TQEptvyXzBr7
O+O8xmQ78k8ZfASubpI8edAkhkOf8VInjnEBvO+FclVfKQw+8mZTmnKOKNaXFUvEdYihciXS3Vhg
1KyPcKcqEv2ptAZvo3O/uWlh3hE2IrLhUiOjnVCgcEgY2YVQ/Bp2c5j2KOcQp/9rgHXyPVQvI5u5
dzJ2/E2GtaydL1wMWtBVq8taaM/ZKGmdEGHRcuNA0g/2Y1DRA3EK7tMtpHs7wNf0qv8B5KjzBszF
kphLPnZJd7L/u46eDc6bi8rQoxkCeDaIu8Eckg3eNwnsiONei8r62bdR9V3X02Qbm2o4kpUVSPpO
DSWzjdUlVoi/gBUeBnQUjK676JjAmuBSDyAIQbwveU8wK5Rj5T87vlOB9m4V+4p7/mvhg3Gvav6O
BTQrgK9Wd67B3KjrkBSHSYaYUqRCrLHeuRXy5UvxWhWDpwAaaZC47/jGT2Y/DzPGEk03qu0wm5Z7
hcvRNPP8OGZ6cTWLSlwzbsNtN6veqAZmuDP1PfGAVgQ9UexiFoOfAeOga1SZBhYvp2qfCH98jKoa
1vWzbNkAV0GzGOU7BpogiWL1vJ/k6+hjgct3Odbd3Lh8zcwiDaO4tI6019LbF001mH7yPH3J+3sq
jcyquss8aAxHrQTuA5IbzdFvgFoDi1aEXcFATpk1NEHDsH4C1YmBIB7pqOHDpUVavseFygfa1Mza
j11q3FFOmFztYCF9yBPYgfm2g6YI870fZnzQtKR5m2wT8DNmGEc7ifynMusuEDtv3oBeGwKQW/qz
N8bu7TQWPIy9JvvuynhHwGbTAMfKAFAILn7MxdsFedr/rjHZaKI9l/YJ5MNnU+PmDbiTLJRMJe+5
9gpCQP+DWVzbgoDqHCHvKLY1b+1NDfokJmvCDjrYWD9KyCDej5CFtbTGfmzdBkN6pt6YtAEINOtq
W2gCJGf8y83IQPQpc73EWMCDXheRfFWmdpVKTgYUEu4m31cvpZPcAJIy3GOq3rwU1kXEonp2scj5
iDcMpAqUOmYWXaZofCwF7kLs5F1oxkMF03m9KDeNocl951X2DbyZBfifsIACG+WBNoYPqQqVQiYL
Y8MuCzxQNcO4GvKdM8Eck+pUvQdcow6dr/mwfjTa63ySpIN9OzwsYcHwwceydQAiJ6+NcYvA0aIN
UHXpKcr874slR+tcNJlK0JET3HLN5q88i2CVAcHWVyoTJjytv6Ror5DO53qaBM9HemJjjto3Tq6N
rLZuNL9PL4Bj2li7zNJtAibFjs2iBVOfJue5LhAaaVCafbazie2xjlmIHOLmGIBxZXkB7dB0E0sF
GMppQwh0XvdAKRcru0vK/0j9ay8Uk88uvSJdrGPo6G4caBP+KgQW7fQocx6h213sxxITuNKx4Hg7
QRTDnbh8n+uCcW5hXjg7dGigwLDWAsacMSCuW2e6QH64R78KVaPehoyVNe+o/3sHHWFy/ZJ26Uvi
NgAV8ZQ9c2iH7SmrCtN8xnzH3FcS0XTwBcMJ7tUnDRjaq9YkZSBLI/2V/7ZLZv20wZ6AmzymHc3E
zRMHMm/nuUx/ibLpQYsh18Si/llM6C5UY3XQdWnVNiq8Z17pbgmGZAJLc01n2VmINLljeakueDbt
UavjH50eIUdF8ybGVOHIPf6DioqkKg+JBXcBtEu8mHH5E3YF/JwZ3LoxhWyxVnntnXY4c6LagpI2
nOF5gzzQIycI+ToFXrZ9AuMsCLlhLb0GozYwGkwQd+g8ptMItGQ3E0a4CRFoq/SrR9fg3d6M4RBU
gLx/TWdQnTeCXtRro4BoATpv0ATN59Ls3LAXlrEnJ7QRksWh7sKXm7zOaO8wV9bnyvVcWSlA5M1s
4BdfRuqqYvMwuApCJ7PiaTFE8ILN83teQ84ULXb2rKrcE+0E6hlwXIXIAe1tel+cJlVCZWs+1O8Q
xYFCbaCijj0XnZbvmlzlcOzAU4fwYrGb4rrcSjvfwCUT/ZXf2jfgWsIhc85SH6Zr8Q5a3P2Vioq4
U2GWeGik7qw9I0EN0o1U3eudFeJjZ96tSnpzURzn7K50/f6axVmgO2CWYqlGPA0Yq92nDNa3hDpm
efSiNZ5+tmbcsYUGGJaKJXvKDg7PTnSoNkB5ToBdu0nAIMJq8ZTd6syCuvCaL1gzhcDjQP5g3r3u
4KwoQRiBjLbuwqtDpel4Y2MB7dk20AlDExlrF6yAASoCnqVbJr+m+I/hSu13DvIgExos4poGmFgW
12c28vgmd4HEslVSPhYyQ5B0cuJfqv/TqBK6d/85xiqmYgtP7/qs15IdeXbfRX59j2ldGcAXRu2X
np7yhg9EXDPv9i13wLBkGkKmxiLULYfvCIFKGwTtIK+k9L9lhC2lej1QV7tpfhxUL5KYWppM2XjB
EDsNNA1YUBE18im2gD+lFP9IrXu1HlEJK9WxtAouXdO33qW0pY/RU9y955aLxQRlvqQN+FNTyyWG
0E793NYRltxRYXBhpAeNwPh+yHqJlSH44o02Z/js7aiCFZkjlOGEdrLcp3G21QYLHAEOdoSXYbFk
qBixifTApIUg01xrrdpYlrdJeZnvaQd08uHal8MXs2QuzEO0Bxqv0o3G4/RuWAda6nxfqZyKuHIf
lltPWRs1aKc1W4L7UePeRGA1ZMy9pbEQ963kFPmGH1DWdJXcKggZHGgQxAZ4SFsjOKC012v/FFZs
PBuVP13H1n4scq07Cp+D+Z33UB0Dq0BitR2ewdFHqmh0BF5qdkPltFmrUbZIMwggKVEF6w5IQuZ7
xqd8Q0K4cRt1ZwQ4N4shKpWRJi6+lRzxb0gdU9m6w0uw2OYAMR+sZVi01Y99mr5J6Hoa/kZvvIvV
YHWFoOiEUCfAOgdR7wS/yDsqop1UTqke1ArI94AG8kn++eMIqlKYMmGbtXY116ZzsU7s6pm+RrqL
Q5RXJwa56FXSkcoz8ueC9hrw32CzAfcJoCwWd39BX2DaD/Bo3bdWPLxa7bRfliUBOQ9intln0dbW
nctaoNpLAz5Gbnw7AUX2oidTevAnEAOtzt9hgKTf8FZ6BzH2+o3Wxf8rhSm0d/hXvdiObxv6Vo+Q
mhruMfiGZo+81ST0kGhA4s5xicgeoyMNSBxeWoc4MlRAe3vNhfqcP1xgvuVBywzfCgwnQYqfs/Tp
AIWwxRwTWfqwDCLtAqVgs8DyhM8UFMD/NdguQ8stvaWfsLmu7XIffQvtZX6VX7le7K0yti42gmGL
AuponZNGGbd/BVCR1YBxuKWdZg4J8BEaa3usFKiH1m9Arsr9BGpqyELBqXmQ2T0Ce/U9lWRNM3/P
oW5P+7SigFCt70BqLocrcG59V4jhy21nzpMQr4iPRPoXzqTtDC5aMFIRIHGzCErijcVeJU+ggsa7
p0pnIJjb3WsTVezV7WeBwZyl27hFrbpuWqwo9qx6Xz7pWFrXIXHA2+h+KRaMXYrKHH9UmKaGUeFX
N1ML++ukSq+6tG+qvzqu+axfYE++uDOiVttX7ujsUgSBf3jwgezhMe0MJdsV4+3ibph2cIdpIWyW
1oV964OhGso09Z+lBdWjFhcAh/AnElaCUxRiIVa65OZ9lDPthj1/1CSRpTX3n32mYVuwiIGIEDkw
sdEZgqGAkWZlOTCgbKV719YQtZqVxmnTY7T6twYYnLCohP5Pq6ylBh20noMOcDXI93ycY8wsdh1M
RA8N0AVAGMpOWmoYTzVX0zbSBrHDAogBtYixOgIaogLa65RDdtd10XOSoa4Of8Qnw93SLqre1OVF
79z8stQ2oE3DoNV80qMgTmZdIvgtbhp3yA8urS9UNqixRqurnT0T8Ni8qWY16z7xhhsMqALKVbOE
9ZKad1I1rOMNNyDR/60xl2cVbzdcwAp35KUXVEkFNXodVnudC8DA6NVvkJWbznYs9MPY+0/tmOtn
KnLBVhhCO0l9SO2lNvqbEdSVqpsXDMp7uMOMoCqWul6c6QWYRqndYoR1T+2fiqD4Bu1SE3Gf9aX5
x0EIiyzvENXyYXm5jfSh2ZoCS7PB/+uAJJrUw/or6y9/HORmsjuoCh1QV4jyZIEJelJOV54oy3QT
ltOCqwDhBAtmzQMGiGoUWwctL7ThnrYtEyiJYKE2kKBXFtseb+DGVaw7mMNguliM5NOd5v9ecswa
i1uv7446FuF2sVng8ucvOn296eNvc6PYVEWNm/2xY+j79q5Dh0E1rBwCStzx012L2NZ1GIZ4h8Zm
BJOOqEY9FsmVdozMvsKlld8Yo8/vZIG4ezfyq6dS7ejrEETkDMPjYS5TiOYbfuEHHRR4gspU0jtB
WwGxt0I2u1iHnmyYskg/FzOFhMv0xsUgAlIOTGzsGHP1MNcrdqt0yP6CrRZ1MOPrv0t0TbcWyMeh
E+eIH5cQ8EEMwcUKblbd0UaDAeWSahpz78bgGJqjNwRgYtd3o7CxopJEoMjwEkKRLqZzIchb9V0T
wzMHZCSIWHfaFCZDXT2aqoLNc6SXz5rJ0iC2rPpV2pgJYqDbnLOcJ0HSwJghBewN0I8WDdkaYfnu
Qd4TC0cIJkU/RhgGhb1llC9aCTeFSv2M7Gi6ssbS9x6EMnaAtHkbb7Lac+a7j5kDArEaynIvsEQU
CpUFSSxHcCaxyQpj2OkcpudUBuOp4aGIhqdcpjpiUrBZrUDE5VoKrKHe1OqCsX0Zp67Ywv6h3XJP
y8JKY5htRjxdNknt7wa3i27HCN7ntg9/Lh0q6ifa5AAQQ6+zkOcYvL9Qb4sBSjy2/1JhKWRjZHVx
NmMRvaRGsYfQagxmI7rgyE9CqhVbWFnpwHbcMAnzx9gY5LGTo1z2WiDswIUpHTB8wDnqzPA2bj9U
m8LMzcA1CnGKIVZ/gt7U39RaRjtSOZOzabdrAkoHDBOq04ZqrgeuZWsVSkFaXwCS6I7b1ux+jGxw
sNTGcRZZOf+dRBQKl+JxoGunGT1NeapKKSrTxgZE32dQjpu96fPy5FdDd3Sa8olFvrlbL59nyRDU
I3SpGgkQ4qDdWOZs8QX4wqmfgf5shoI7k/1LGk4J8EZib3w71gJ0Fs3cYzSnSnlY5FvzqXIgSSFE
cewBdcAyLxwEax0xbKIH0En7yUzVN2M+NSJxiBo3wKCcSmO8U4joA15abWsraSG61qYHN8W4LpXA
fgT2JMAZcOISzF9YC4jlidCto1tMm6VS1Jh4JEuaiqn+WhXzQucwaHANyzpRHNSMUx4NuygOdAMl
utYGtEo8gL5F0BempvNth0aEgKuVYNV1ZOeet4gRzOXr7aeHSWXLI1p3r3vWMkqtG3oua/ZLvZbr
eOZN4kQHC7IM8LBAOB8PeK2mUaugfAtU0bhcdA7k5xggslNBlSbvgGHFFa+b9dqpLG5b7++BlKc7
s9am1JdDvmQ//fH1OKOrcfGwI8TMNRueUot505ZaQOOa+RR04PWHkNXAKlRjD/mWHhcWu8VpfdBr
lsrWJ7pmNa0EIG194LTn63G+54eiBGWKx6YErkYvdYRYGwn5D2xqxOjQngtNTQEVoCdq/iatAtBm
OLM8jR2WBQd5stF3n2qE79E45yRt4Dxbfc4XHJLQbQM5Uno+6+369JovyeXuitrZdn60dc2fo4fB
fhfjqz1v0vl+sPl3/pX9VxkdQTvosDVLZVgR+3sqvUdwWNf6P13m3y5vKr2TtGnnjoBSLpF2KE8v
8r/q/KsMUhJ4LOuer79Ae+i0yy+MBbCBdZUGQNphFWj+2+szpZeYHuyXsjVLqS+H/avs/zzVevov
hyW+W2HJJu42fO4juQ7Pyb/JOd/NLYj6zE97Skyqc2hbYNdYFEjSoZRfTkJn+jh8BNwCbm4fhZQy
u2raqzY/0MkrKIaGE9tqkLtc3md6TanrWj8KX8rWN3mt968yaczMDWqKVHE9DZWt2fU01KTXLKWW
N34t/PJT62n+9UudYUIxMH7OWQM15vlruvR+X5N07KfC5Uv8tZQqfKpFybVSwqtuWjrynvrYT79F
tb6eFSMvceyin2unYc+gsDWbzR0L9S5URllK/f/Wo2PpsMzKwyk11WHpVtdLX7p1ur7/laTnwakn
p2QMqBMAPG/rjaBPDbXt1oDzD+tAftfjGI2ZurAcAbXmhjoJyheALc4Ayo8uroLTSNs8r10rneuf
3e38oV5fNKrypd76jtGONPY1xLdHffnIf3mPvxwbFRpWsfTTcvGO+DmWujzOg/cpgHgIFO16BC7M
Kd9ZWGhBGi72/xmsfRoeJDTAoAtZN3TVbpzCVZxtHQQ3dnQz1p6fsl/KTLqLQK/R4Ewlib6ld1ZQ
0gM8+mBh9WuvDdaPEcD2KaDRFlyENND95reeqkd++9QnUFXlyvs0Bl2unp6j6gzt71AzpwHo8kxp
AErJpTGvT1rBlleLWudAjQZifXmoTWKEeOjHHaF/vDxKKvyU/3iMwPOxehqOa2Na2tjHmJdOTz+7
tlZKURnt/VeWyv51qtxUFmRTQmue29PFUdUmk99ioGExZ6jCpbtlFWZ4EBbwgeLFFC7rxg3kU363
8+iOeiJKwTXic1YmRbF1CuNPzMzqlLVYhQQyrzpFUNQ8RBwrDeeu8qC+kyAGY2gTNBO66vDpk4ZR
Mb5u61eSPo2DTLMp6KUEyRVxhA3QBz/XG0Mp2igb6H8mmp0yL20K9v76jdYAZN4BqXhHFbXBNkL4
9mIeBDo1Tj1/lXOgCg8KVCcocgFrDKMEzp2HSvmgkg/Vnvqcqc4xlJFgkG873DJqvfRm+3aLj9Hk
OJjnt/F3Dap1sOAsi02rlB1SFUNB2x8yiPgALxurxu83gxHSnaQNxkLQznCPdJX0ZJauaoRBLlTz
vEcqq1Lub7DEcnXs8VcCVs0Rx315MHmvFYiJ/6JXPJfJ1ki7BhfiB/pgnug1qf32kLVYIpqm4QYD
pQKrcibcN+U7vhjZFsuNUJOfH/d6fRpwz1uIXLzBD+kZ4A5tq2AZMQUNbCiOqY7lOniC5RtI2X4f
fJ9tbTVWJwz0rC0awDe6+E+zumVg/al0edVouL2271551QyVwMrCx5htvYuGmyEy0jQHer2WWzbP
Lalt00m+9EHL+02FXw4pNYRtkxLyiJiLjzB7guUNDUwjsZMW1KHhjoXYIcyl0MmD/bUpeq/djUN5
b3UW1oGAEgVt/2D3xT0CZxsDWjZFHN06aRYUU3PvFFfJfXdLv5pB0nOOOG4gl76LS8y70YLQWOaX
C7JSG9suYdxnHjSpMD3JraOV1GyZpC6z2GVkQS8ivefr4OBLGaPZAtVZkl/2U/b/HmAsx1AzQPh2
p2cy2ive78Aic5fp0v85+nBYDd1tofZLR8twG/NvdZPY+7WtCscKgBnqD1SEiDq+J9SnLEkqpTyl
aOPEGirFcLDA+LHfWeYE8Q34+VjK3q4dxzIMptb7MeQ2pVMfs3qQ8KfF6sfHOgQ1kyF14k0La2+w
ZvJPL+Dai9JLuYxn/ElPD+hTsLxoB36RDAdqkQDAjKAamAGEJqK9YeQ7ev3oiSPStjE77h2o6TVT
t1Sg386x6BYKWU/LUJGu7Mvv/qssaf05NMtvmw5f5qAcHH0HFNdl6c7qvttBu/JKl01nc1Qs90Xz
dzmFzugOSscSUvLDTIQxbV1tQjQ/30/QSab9n77wdN3Lh3J5e+irtrxO9A9tQ/HT9OjUVtjUmjys
Kx9Fx8ywnQyx+TQg1k04YJaWJZZm/akJfkrSxVuZkGHcsNbZKKjAHWTh4iMBzMEuT9EK6RtP819l
Yk1NQzQ7LvkOvMvmmHaP1cSdfa6sHRMuxqbUmlyVJyDeNJBOb96jevYgqSoTavPzzJreCPph2FRO
CPwAjLc2P2pYX5uo6tuHQkYh7GkPU53MzLv/rFp9uoPLHZ0//pSiu6gD6L1RQwP/3I9uy2rlGMqK
o9v7GCkAjXTqrOIVPT3WgqCwNg+JbOHwwwBAAfwj0QvTHHRJ0kBvsBIH4Yb5HJ+SU1RikaCKOIz8
+MGComVItakFJ3GFW0v5BiLyM+ttGeLQ733qdNa3vsZwLyyG2FxuEt0alfAmLIUJeWua1dtYSBir
7NiBLTcFVmoOOxMBbHpdWdE82lYKIMzy7e+xhABvih+fhlwj4GvbrIX6F9acRyfwEQjGUq+pcDMc
OILN//DvrWrfmqmGQi6NQalZ0m3GVZ0SaO/PjgJ+u1/vv28gkJTO37u1bBnLNvP/gjiiuayBCKP6
ZUPPe5tjne0oigs1CWoNmj9OeK37oJ9AEjrAvwVoIPRI9MvO4PJt4kLp8dNbQ8llI+1NblbuoZhb
DFbk/G0F95tjCfnieQCr1fqeGSADDSOW3WE7by1zf9stwKZMdIzK5k6OHgelzBqqjBCs/+hJl4ui
fUujMTJ92lKSCmlDT41SDLHsIPrtNYV7X7YyRAT8O1ySzGVS53FLAK6mlT1AoVYE963+P2t2btto
e+WWrRn0kKKkO7OM7Kg/sioA1w+UXBYq6eEvycFT8cm23pso74/rXA+OBxiIWU61+TIJHJsIoqxT
DhVNY3oE/7PYxvm4yZ0CsDssKSX6Hyt5GhDwPIx7e36OkPYBiIDaCXVbyyN2gcPdZDetNS8/0Bhw
XkfN542YNxNE8LY8zl+oiDZWddPBDeBI1UVy9X1ccj6Pgof5jXSaGmYTxbM+vXXJ7VBfTFBAw1Ts
utK6dA0DskVDWNV1gY1QxhAYDmguGCzEeXWwgAeH7GaysWo0HgeBvi0mW+1Gqw14ZwJNeGGek13a
ibEjdFav8ezExVMx7SON/wKYzQmF1mmhX0ENOAYwCYv5rkKoPZZP0E61g8aq/2bLEsEsaBGxgMd2
CF5+fkpbLzkwxrS9E/EC9FoEKuTksfu2rEt8LzkCqHMWTjuv3LTrnTnxDUxCo+s0Pk0MXnkCuL9r
kQPupPuFCzcehN86bcQJAczzdxyUxcds/KOAm76WXelc7QZtRcvrFtRtDqVmj/svChTWEKhbHT2c
tln8QKs4QpMawUPVYlAxm/EWPtU3ApMHpUNcxYQKANd0CzgF+85LJx8XGnJ/SLZTyw5aXKc/Sut1
Yom+h+2vE2a99mBkMTTiNPBmmAqFKNmrk3zvwBxS83gYDkqwCpiDmrC1ReD/j+qLPeQvwfXu6j8M
tnJakBoY2gJpGQLwOYWQNIuDKk+rcBp3RmZOJ91LX3g7gNRUwBIJeu76pk5lv3MsK73tDDhXz54+
QnPwrkrnTsTxphzRObaOBzF/O232BqwRwzwtGYyLY3EUk/GE62GnAbCCkx8h9Ij3T0YdGJgFbQGF
08ALsn0YrNX4PSIj0qbPAUyuJrMLnPkMdBqXanvNr0mAqQDL9vzZl29DCWLO6PfuM1fVi2024I82
aXFp+gEIyWTy7px+FIHFbbVdP/DLNAoi+Fk4gf0QtBBXddtS3EHLLehj3AQ4/96Y8yNls2BF7CZ5
SN/t1or8oHDYGDitP9zliREFEeQiQ2/O6ky/gp1QAuJjHrUCXvBwPUS4i5vjFiY/ZqAy0LJAXWiB
Ji6NnSmgITnBtqHaCz/f5F5rwC8zaw9F2UGCng9ZGLeZE7pTDZqpzjdw8I3v1k0L7tXJFwVAani6
lYWYGeanM+fsPEa28T+UncmS40iWZX+lJNcNaYwKoKSrFwRH42BG0sx82EDczSMwzzO+vg+UXmGR
mS0t0hsIVaHgCAKq7717LjY8sNx6pb5iBIGOrx4NbMo86N2Rp7tWuGodcXW7PD6SXfFXlOVSSa30
6BHsJiG2ffVbLUbdMcbgEC/tQLXtYzOZArfY4iVOdQunrei97VOMs9vSWlVOdkjsBBOAwMYXFYcS
yuqV8OKUQXudzbq9NnG96XugdLJl5KN2ygbjkJV1ckqWTWqDxa+nl7lAzmO6I7W4wR/UhuTXeU72
dWGPT2Oibf6wYIpSUOYcYr03jgDxqz2w/dU4VoWHJDjEgNniHkTmZjs5nFAOcIy16ZfjSqlm62LV
/U7YWXOoh4KiMm58R/noc1P6EUohI9mIDu/UYRxXDrDKF59W66vmuratAh6v81pgFkQlQ3pxraL2
age6rjUn7l6r1GYNghBpo5UFT6HRe0HpKB9J4T45OI9OIDtatfU/ANwnlCDUaGaKqTV3cRzvjKJA
pWt1ztc4ie5agYemMgc9rnUNST0b1sCAhQWA5VJdtVUISnyB4Ct5ae3x4CNVBcnPa4s8IFk3ASCM
StwqhRI8pV3g5fn8vW41f5WmiAvCAXRpZd5Nqy5f0cMiSncRoZb8jFkngo3t+8aq7LrvvV/gZpQm
35U63qhirEBwRIQFki7iY7unMu5+mFERQczwcZbxOZeEIOce5eIwVoCFOUWLQ5LpDTZF7i3M2uep
m9p9h8jPG7A4OKFyu1U9SWhFcVcxef6L0FRllXVUxaLqXbAAXKeJmqiehRFsmyi2lwi6I4PEZ40i
t/2j1TJPY8GHOo1ysdh3du0yD2hACZNaWCQSFEHsnQoJnEu9C1Q8zDzNFkvIRDXWZRCu3Bjkp9bZ
iIaWk5E60G6lA+31KL13V3MV3Cq9m3Zu1tYrUVDLouOFm+S2RVKcr0/Lszdq6jPQ8jjfWes2S1pc
ocYrodbRtMW5MX1IhQ2CHpja0UrXrdGzTIrPmuxsG3H5Hirth4ac7ejTNt+Y/vJe8eCr+LiVz8Ws
bhXYs40yUCWOVirQA3+T5CvSAqtcMa2N9IKejf/2iO5RKnb6CEGhbrw+MVkFJuW6G3oCplnBJTsp
bK9TkH0rCAL6tNJXpqpZL1ogvriuaT0pTWW94Db+Z6/GzdYWJr6GiWdUkbmvM6IJcfRrgMiMPUb2
RVRDvbeml8x0tK2JA4lH+ou/KRXPKxRHxlOpz7rXqi9pWbYel0PnlHbaz6ifoEF0McVrfpNuirqI
38Tss94g/U8cQyMhphnlSRP4V6eac6CMlZiFMQVPNmqsk6opFRbykI61HrnSjKwlIyyka7dpwdl0
XX0Zi0q75WNQP1Ga+2cCIKKwvBH51a4TykXLflS1UN8A606HMCuqtdCUYZdoBB+tthdne9nkZnet
u+pY+KF+aOoQVUeiT9T0qT/LMrCR8WjGpstJtgPtXKl1QqKcIrmj1YCBsJSY0s068io8773UANRq
FLnr8V9GkWuJH6ElfhZ+kG4TN9c2ruYMWyNu97MoC8/qzRAt3jBS7NFWaycb3UNWl7umZlZWI+Jj
JbZXwLqfmKz6XqxPL6kYWxyxkw6/cM3dqDGEFGTW7cnmn7ivFPHW9lV1FaFCWGjU1ykym40y4O41
t/qXBPNW7mwTtZMmlW5GnTQbzoP6aWhFsg9yY6MTGVUCS9+4qX4vxn4+6phCrVJrVK9pQJ7VL/RT
XmPwYM3KwBmG6V1aDuGTrf8CR6xcWiv1WTeqsDcSdeQu0H9BNoumN3KeKC3HA+GvTeyUc83Uk87J
hZnE8yAqn1/z6N0fpn5lNLG6zfzAOFkTrqzNNGSek5zVsHFf5v5amtTkNsgcKK4laoPpxLqv+IXm
0ei2TCnSfGoB2ht4pOEtvEV6Rc7OwnWqD527w9y1UAiIRg14Gd14S3sM27t+cA6L7eWaegKFkzg9
FIZ6UWq7XqeVUq4snHL4dYJ9pHpjzd9uxgBtrZXG0VJDa0NZj4e+H9vP2o52BVmvrilGpAnan4M7
mNu065QnzKGmtRY5oESb5TIb69kqc79TIOE1Zk6mBL/7ddbjH6xWXBHHoj7gFYK6CY8uZkf7BCcx
L7WKu9bE0zojMmu71c9YM8EIIVJZuWV/VvALqw0frbCovqSmShI6T0912ThnLO8cnK2Sdhs2sHHw
7aKcUh1K6p42VUCZ2xRkZ2esEVjX5lA+TYPxZtVhzzsxR6T+orzM1BgfwsmmhN7KmrumifqeMO9V
Mz1+ll098zXw3Ngfy519mQw33wLyE/aQGtxY8YLGGQlRcaSVTfNZ0eqbOXb1ndonY+NOATMqF5FG
oOXJtigVPE2woajGzj9wReOFqZRf6vGVYzeM6qWJfYr6nQo8FT/fWg6WfYa2FqPhUgyKCg1Q8tVo
lfrgWCVZ3zblK7eaFgBHFYfrNqh/jiKHrz262UVUva2uRjXACqOIb3/rkw/tNJ2fjLB4ki15GH9y
PJrEdMJWi9RFP/Q7hA7qTajteLPX8rHcWEEDR3cgdPfZV2niaxf48cmlhutWReoIfnR4+xww9G2w
TmsAXJ99otv+wiqd4vGeGnhHVf0n3U3+AMQQ3CiECm4drtjbBD32+rPPqCvEaw2Fe7meRlSC1c5u
8J3mIo+YC2O+MNfayZbctM1AVHnSTc5XJ7gJx1nrdh699DU4Dl0YyUFH43Ir/NQ4d2J6li25aSzY
thWqg71sqnk8XcaZN7mM1/UquLcdogUcmO2d7ENN0D0jYdgxi19GMGyqcFJCg1s8RlRaVr80Jg5m
j+dgBAXY3doc8PqWfWmuVOs8U/xN1f1ZKp19QxBq39yuHzdOFjWYveM3Q0X+iL+OEl7lkCiDzJtz
w/bUVqfGnPrbU5MzzRVUut30ZiCZg//ZSg5+bIZhgYjn/r4M0FwXnXEfdPyWmQT0nr00RzuL7mW8
Uwdh3BPmM3d1rgMPK4zuIAcMLKIO8axg3r2Ml0OgpyS+y4I3GM1DJvToppRu/qRN4A/SpI5u8bIp
l9LS2swKIlU05cYJWaFWlFU+ERErE2xlQGkguO9Vs/AoKDRfS8xbvMzQmTHWufHKZG7YWBoOoHIv
X5C7X6T1XuHOxmuQiOJcjOWHHIvF0Xjzq/CxLxl+qXwt0xxWWHqL5JS38Z8JxAYE0nX4VPt280yK
S7+PcZhtQoSsKcYnXjyV3b2xhuRZsVnwLy25cYvFNdMvh0efH5gGAlbWHr6OH5mzbFq92KL9jl8e
R2GOtOECPW3kThVb3pcKn/fPp+zcXKyoJ9UOsg9Xr+kpXOj+8gDZ5/cI/EMUXI8RDumBHJvKjWyO
ZlReRx+12/Iuc6wznzMl2uudG3sCfN6h00z1XraUxKsGC7PaSbQ7IS/tPrqcW73RXmWXiARG67PI
dvIAfxT9qTfGn0yKtLvsSmP3bJb8MWTL0W1BAZPSb2QzEnxZatVvqiLeV3qtnV2zGW7mMEL6KPVv
3ByHm9zMTowzjNVqyw3zd1/pOt5caNHLY8RUOOQVqLM3yAXsYhsAXdhhUa1pfviH0Z8lMaWY1J8I
s413vgBnrZh5cjErC8RfqGk7ZNjtVWlxmSta3f0+VeHBnOfyT5yrn8Zcic6DG3/4C4vZZZp9speN
qGx/VaEqfjYM8iZVVTT3roy/TaXC1xYYM2d5DoqjEmvFjcJ1jjT5kqxkiCCsoXiMWlZtVcWsV6aV
KXun9vJRv1S9Bkyujty9fe+6bOMq36lTNJ+xW6xJ0CI0H4VWvDeme+C/GWxtX6lWNmCHPtdutgOg
ov1oUiydBihdwKFtwh+hc8174C+ma5SgoQN3r37JGwqHA3U9YZp856Nva01ELwXXxznRbxR4TmvE
ty5LR3c8W3OlbZLJghQyx54TGsn3PhnEdqhjwg1FTvrVsje4KmuYOBJzbcfQPBpoRY06+mPodPUp
KO0Pp0mOc+FGG32eUdDoVfolEDvV0ZnbYZZVEAX23LhS39XUVrZhHNnkfLPkuY2UXygeoclUEaQ/
mxrL8IP/hv5e+OOL2VVvppZNr0WTKngpVj/LMVMPyWICwXoSl01cJA+a3YIsA43GZLTTV3GSxC85
kjFqtlX/hzs8+UKAeujT7LHRMA6ulBGuWFTOKzmdTo06xx6DdGE0zq+DCdfQxvw1GfP4gudOzAxR
5But1ZrtHsho9MsG7uGpZSSecyAZSwJYMG0rfxlTOL43k31LLCv4pWXxe2452Etl8L+QlpB5MKvw
qFWj/2T3dbqvzbG8gGovyKCA4WQeGty1zMq9iALgb66tvNl9Of+pAZ6xF+ej3E9JO8MmwN19Wg1x
mb451WSu5yhs9pAEtJXF0gBD1qqpn0APMjULVExJkhJPwdDvX7q+a19bX7Sv0yIRE1l/k61Uz1mS
hup8lM1R18pNqZfdVjYHzMMOKQqBVdfm3Wsilhsa+tHPZ6tyZZvotvUix2uRLbCotUpYfbyUZSbZ
NhzicSObLvrRI/4arB2XvWHNrd+yJthFtOQGn7GLYw6E0JYuxrdoBADUy6ZoByR51LSvZRMrnPkU
EMH//Wx2Zi53MLlPvj+rtL/MItfP8r37g4jXPcn3x4gpq1mFuxNRiuWlCu4Xl9TK32Sr7adgHZpJ
ugomP3zucVZ7pmghWWVxmxN1oE9u4t7X1toUUPJRC2U9oabH11ANnjEHhrkPQfVZUZX8ya7Ml3/p
l80QJarVz9OpbwkSrGRf0LfMVChs38rjB3I/1Ni78abrK/cyjZW6q0fijo1hc0LLTrnBW27Vq/yx
P7sIELqXgoJ6rx1j+/EEcq/cYSCMP6Rp/xVX+otalz0LK70wyKCH4tKG0+vkqPPhb30TGqUtK1qA
A8uQXK/FRWtCDrEpbrCZd58eTVYnOBVlQ7hfbj8kgRrLo6yjYvW1HGM0RX8hni8bcgP8h50gSTCY
m1oSLrItd+nTlB0jFEl6pouLuWweT0VxcbYadM3eyc4OPh/69KbfxlU6XyDd6k+o1bA4pSW79Frf
B701v4zhdEBiWcHZGcw3JPvMgzr10cLOb8esz7+2oWu+JVa8rWZR3OTIWss2czrOj1Y0Vesmmt1H
q6QSF7eq4i5H4gS+qud6ukd+ab11OgtHs3Mf+9L6l+6zOJ1dyzmCAyrfykzb2uGoXdPBKd4UtNhd
EjfPch8IUhhleGef67TMtmZCusF06luB129vrSKdOkVDONR2KklDGoAEdRrY66gv7/GMq10TzsaN
mnZWDLG6hD6neg+qIvfg/XP+c+qlLO72ek9cZeq1YGU4GB0ZZVEd3G7iFmio4gUFknayxuZsLPrp
ZHKCp2GE3SmbWlHoYGUEkzWLMo8Yc8ERUI0HWdFZh5SO7hIwZjtl+l7HdfQRMP/z4JQ1Ly5kwRV6
/gQIoV3u+AO9Ow1MwUKJ802pzZ2XZ4u4Jc+PJXpxaEuwQeJ7pXXWB+fHgUWV9dabxBQC9LFhmihf
KPBH54dX6Tx2eURMeVrFF0d3zGDV4xBZO7r6R6IoZ9c36o/Mjb9WEkM24ZvVZNj1EVg19hhjfWBe
crMCPYI6XCXUCGjJc2D4xtktObGXrnjZyEeOGhs7hCDxykfpBVXJv6PgWilj4+5ws55fx6J96d2q
+BGTS0QRk2krA7iSZ6dKC01Pa0+6Xtvr2bCBFtvVRNWgEhGdr7/Ywn3O/J3IkpqKGDYRplJok9ZF
riiYbhm5F/bZPZ0QuxQl9uOp2W07zSk3Gdc+L+iHYa/mge2VItYBhxT1th4xrR1yP3zL+0TbCx35
vpj6BLOMapdmXbQRxqEsh/oVsBT3mA5oJYjVq2y1rv/eKWN7EbZI36YILBRqJATbSzNRws4ztXE6
jBMRyDbg6jmk6hc/6Y1dPmfdmw7MY9MYwqI2chD3BKQuwY5lxVxTo95fs0hPX/UxiHaB3acbkTbb
f/zH//zf/+tj/M/gjwI26xQU+X/k3VIblLfNf/3DMP/xH+Wj+/Drv/5hMYs3UaLaBuaStqba+rL/
48ctygNGa/+DPDNaiziM9p09fUlV8SRRptWsOnyD+uivuLkUmOYu7TEI89MyRo+Kb4E1c18rK+0a
cOFfF9msPh7JvsLMfMoo2Bvit8cvieuoHAesECYwWucHbWdaGDsl/FuWZla2l3wduWHywKQja25y
ROOI1f/7gwtbNf75o+uujeBX2MzvHfgcjqv/80fnfY2VG7TVUw6ECjWNk1kbX6jDuVloDU7vwPNc
mq1kdNRMOQwiqaQaQDvkqoWBt08QrhbNMnMKw3MBnsIGgnp08jokNkkXylU4mbItMuUGSsm5hqXv
7ia9h2CzwCp1dWrXyaiEB9lUbMg+iTnFF9lM8aNhHVC/VlhC3/xM7KXpc22q6gmuE0m6hXDpRB8q
C06qMerUixcQhYhLFSp4dJoWrAX5zv51QE8ahZ1ylQMCQg440FX9Ue6MSVJt4rQdt3LvrCUazqHZ
uGIVDXoXVlE5Kvh59T7VuwuryPZF7nVx3xzlXn2Aj1Gm9Q0AN3mL3N7okmgU+91JLX2qDuLYOIbU
j5KeiwETcT79ipdFouESPZ+ogC28+gs+heImFhktBtfzBr/JrVZ1xlq0afiNf997IAz9ik4ofAkh
/a3SyQi+IadJcb0JsgNuwuE3JSiplMriLw02icey1jVPHs6EgfVvVkdnMfA/JtO01co5/KYDTgXU
6IfgwjMSXIOJKZ2S+XvIZCCTFkv0bCo5/bUm+eZMJWUWsjl3YHxjQRywVgAFTukwfQX0e1VZ1twI
y+nwW8bvstucRoqporTaxfDZvvaZuBpREN2mZVTYjd9h2Exfma31W/lcXTjtfDfAvNGxudg1qYk/
Wdffw5CN3q5Nk5NJNlBVpgRPetaCyz4Fzeg5Hru3RBVu6Y2d8mMYjPbk22HPelXdWCLSNvMUN2vq
obJXIJMkdGLtpjskVzzfUda9KPPrw3DPhdASZtF8cIc8fwWzAVNyUPNVhIGbYkFSwt9zNJ8KMbz7
szW+yA2UaHIbidhnGSYBj2FZZBTrkQnUhrmCTWA1spij1lH1brupts19N18TGhTfBhZShQvzLFVz
5eI25rgiXGZ/M1UwiIHpKJj/pe3dAc8WasL+FvnMzQlnd4dsjPqvU/kmnyaKC3enGBCsZDMw+PYJ
3b+1eA0eE9vMmaEibg1VwQW5IMyw5eblbpmLfzyaQVtiJkcgF/foNmi1gwYBZlOm4bQNF3G1sQRb
It+fPamspvRIPeuF+022zNFt7yH60EWyLXv4251yoejP8mDLTCnayauFeYOKGyVTva7n3jPbXP+b
QFkTwbnGoPws1ciqCMZTrhavDzEyykgwe8sB0NLWXWub78FkAS1sNV4lyKPnJaezqtN++i53MMMx
nids2Z/Vxvj7Dn05QlGyfzvicweeMfoq6d3pexOXG92tw+5QsPAIE9uh+hSYVFGo//Yo/mvvCBGL
L7sQyXky1cgrTfgu0IbeK3+i3rvSq3OQ1FzuzYQYO9cNfmD4LmkKE8ZW/pDGe2GUf/R98vsYo4Dv
YqQwYZBam1QxNBxjOXC0G/PzGKYUH3DdfFzDYoXkuoNVtePj2eXU4sr5060kRKB1wiNlYeOXzxHw
GcRVjVAZ//OI2prxn8uUP7GJDuCAUhz1AWm03XYNIEVbm+6KULXnJKg0YqkI7IGRqN+aoOHK05XD
GZl7djeQ+gLO177lfj5tCG8roIVpYgCfl+M3OHbxwdHafiMPniP16hJEvQ/K+DLoLeuNhgRJguX5
PdD4yUnjGr9EepZfE7ChYKVi9P2GIXK/8YfROc0hlScorNfTOO1rpOyrURuBDS2bhkxeS4ToRXa5
XVWsZ6E3uwA6/92ow+k42QZKlEH7sF073piOL1bGPKQ15qv7UXCllmQLVQtrzxa9vZfNEAMImBnD
3nJhEpr61ACoGSglmLLk9Gh3wQhGqO2s5DQ2KRJbrPq2bTs3vJ8FuKXHZnOUdAbFv2m+P7xKOENu
3Mn0/m6g5vOH2j/5vaoTEGkW/gRVX+lM6UxRvueZThCgM8JzMutAKgqwAIH53ufWeBE9DCbZjegx
26U+y/LBIE6Ma1zotQaXOFFOExa8ZHMSM47XsmkuffKR3LTmBMvWJXWSRqRoZR+sJv+pDqKnR19N
CcWBHGG315YSEJU6pp9RqL+2Cp+iU4bsYNhut1XbuP8WC6R/ywAQadUaXFhzKkRcMFdeXEdi7sZK
1d0HwgWbplDqS9354x5WXfQUFOlwcnvg0qJoi2vVKIoHPVO8V6yRuM+L7GNu5x2LKGjxpUaAzoTO
HKTKu1JFzTcT9YKXpQUgh2n0tw8WVlIOnsK0eh8t0wd469FuUBJrLfdaKffKwAA0L/cmSuXeAoCn
cme/TDpC23jpA8UkZdDCqHOicI9LgoZE3jqmfZ3cJlOJb6ZCkrlqZq6kS/Oxw9EpgV0OkH1yo8/T
rs/c6SJbY9qQFtSYLlMbRkkNPNZL0gbVa6qZu1BVpq9+OetwLIpqwzJo+mpq7R+F9UWjiPOOQae7
ydRJO5mWD2k9geOd1Jp11bO+9syigBCddyfXGMw/NVJgXZ2FH4Oo1JViBuYTlQwf1kLrsn8WdTve
5WM3GFLPccPsYEuQVzRSidgWmPoszXJQO09lnbCTJI3BppKqLEN7/cnUkAANs+6gqjips6zf1kxk
onCVV/nvRxF9g2mGUCfjcj3JR5/j/nlvZNYm9VZ9A4m8MfdtqjynC7znc5NMOVNWfw7O0FWMQ21b
+yCjFj6qyYb3Y52pu8TI/qndYzbBaoXXdvFwmbFGrrLw7A5OcE7I+p9FMhfNOhpD5rLCPieB+6H5
cf1ltOZXAx7Mgmf0jwkTt3W63E1CzhJYEuV9pvLlyCowXBM6j+FNox2yowlosRcU4Xf8Vof0baz0
H7Ptt+3dnuZsJdyOYMfCmDICKlbmkrq30Ir70OsMq91HE6Y03bJbWkP+rU8TjJHHyDHyKZyonA4E
JMxtFYtphRh3+k5Ie14Zll5RN2kRt0nJFNd+Zh6zFtdarmPlckXrlgvYvzTljs++clzQM1p/aCaq
fexpUN7cptiTaJq+W42fbfrIWMIH7t/6/cn8e78T5nv5lX2Ody1QIA2XZng6zxIFG/jjN8QuA3xO
upoK1sNf/fgUDQfZpUdpu1WBv6wJFFHUVgPuq3M9uWqW/qOPp+pbVlvphkAkYoc0AerabFm0zl+Z
E2dPDn4E63EZpS5Hjz2G5vW9YgqDMJ9ijuSlS+MfkUCtoNYsLlQ3IDePTSXJurA/6ktT7pVNfqi/
N+VeOXhajjVCVX8cO4Ds93x+D09OTOOmAUQPFG8jm7Ptakc5MZXNQs2iV3COsQ4F2YmqdFXkmXtM
l3LVukBgFlWahbcC+ex52cim3JR5Ba5zcufNv9rBy4HykDTglhtnhcnM0CjVmjWXGoRfrGhwzwpi
SZyNKFPJmDKmyz2nmvB5juL4FkDhuAlgohMVmV/6qImfMh/sthxF2VOFo0r1MpZhNl4fU6VEdagF
nef8XNZAnUEI6q9a5sBmoyTwowtTT3A3+9PAJR0Qx4hBgrJo4634GrbTiEJZ6Z6msfgx60sFmm2a
njEBcHank1ABYFcY8yDLE9bJxlD08jkAA9soHuKfM6mqvw/Qk9s4C64qkBeOeVzkr2HSP8uzUjVy
Urj/3q/1EeJoJSuOjW5ncrw86zUqJ1ANcKcpfGduQL07TnQalOGIICM854v1s4TsLV0G8rPzw/75
r6ZE7iVW415aRCzoXwmLnUc/YwmDdOYnlgsrVevEr7ZHG+WoXXHHdm+gNlB0B7cM8j1FEqLZdhYh
NiZAGgVVpZP//c6up8M2b1T9+Hmzl/f+hAXQISM1JfuNwPjv2z6LVgxxWM9s5DPldlpxATanlbz+
OHPP9K6Zis3jcrRcmP6lT16IMHX/PU425eB/7WOKudcDpV1qDQuMDJQfTESbZyJIVFkhJqKEzHD+
r30DM4pn009/b+IKBy3fuPc5Z07vuPHPlomqvQBSrWnEYWic3XsgsOgyk9I9tEI3n3HAAqjglAer
x7CFaifqn6eqfQkSh7uoSKwjiGfziRipwpJ0IlecDsGmgE38mhrUpIDJbb+3xEfraJlCa9bvOUne
BBTS9/HPbuKTheFgv41z+j76prqKx7TbSYhX2Brhpql9WCrLpUM25V45N/xszst1psFY5jH4/+vY
z2eWL/R5bPjPb0O+Ll+hc3lMPBvbXIjQTbet3Mk+687i/mHqY35eiOVLV7NsLExqznbad/NqXDK8
0VgDt1o6Xb3Kj5PZgkBRrNdZo6K06srrbE3WayOqeJVj3XPqlp0xUlGvb/G3kE3bwbpsGMsRXQaD
sSpD8eeXOdFvmtqQ4crWcgVfWtjyOLfUHxF+8ETypZKh2w6U6aUTdaXhStiv7rKcpz57epGPnFT8
KHszJVFXsuq31FrZJJXier6MAlBDMp3Jr2+bXrWeqL21qK9txjWB7elrRuxxJUQOf1E00fvAu+qd
cfpKSE4cUoqpH98eN/srFWLi1FcBF0PDtsUTmGmiRfoc3/OiDbzBQQpTlJSLreTIlMw7gW2K/MZd
pQ3Ji+HXiAesMH93JuaHOWmej7QttwMVJKTEsPiwq6D9VVDbz39HT77ElRKsLTDDL+COwl1tNvpx
0IzoKJ/T6ZXCaxTXPuWkMLxcEHUanU4/aBWRnNRX53uiJdVKEoW1BeytF8M1A1BPdSKmPHbek3x3
wzuug+U+sol94cAU3uVGM1cAqAGFIhmt3txEHGoq8a+SBzyo9sGJtOwqKbKDZj72dZkN4L+FNY7q
N9ikwsqOM3LBq8DXYsU6MfxZu84vZej9m9EE5ZNtD+pGd9ryh6JtGyuKfqpNsnAn06tRtNByl39J
NrvMQ5emPPFlc5qws5N/qc+m/Eu1aewgG2qrbRG7q2KB1EvMZxWJq28owekT+sm96dqNU3iSo+Rm
6dKSEqvn5fInhy5d8kBChuVzrUVvnUJdqRD1YjjQFJRdDxgg/q0dcZXAd66wfinxLm8m4m85ppPy
wV89f3+gFKpLrV68UwpzZrK7ECn1dsZZKbjI9yDfjewiDnwJ5BwSP675tDQ/P2PhxwS8nMDd1igP
27mqT6SCAXlhYyDAH0+lR5IucnZAdNaEZKzhcbC5AE6XInuKxYfHK8onXbpqEY+PUX91yQM/v6Aw
qjayC9zJ2qgUdT/4FVmRyjW+cItw10t0cC+bfc63ZzfixU/a6LV00q3s1lw9Oq5TJ+6eW6Et7za5
kXtg/cW1de8kcMFkn9yk3E49qr+t7WefU40vUZiDdl+OysO4eNZGwiD8DQoPiZ/ijU5Z77Ll3F68
655dCMZEuvBzkjGfDv8ca15O+Lls9tmYNddk2XT2+LvPjez6OpIfuhpxTXDqwYJsmOoYirlV5sVN
sZ/rb238IsNQ9Zihc1i6sxH3nqF7dMvRBPMcGQJQs7UeadqvxgbO3JWIpdW6OSqBkv2oUYcQKpvG
O4Vz/Hasws+l64ZPbhFlezMC7l3Zar9gDnpKGDTI1IolLrqa/KlEiXmZBOqQpPftnWz2FOgYq0AB
f6EPzt2cOhPcJuPkZvbhhqSJ+upQmHV1qQ0OA5eMHyC0djUElfv0WEFqg7vrLYpPZBNqWrB+REJY
u2wlChQ9lrsXFaw52ZQbkc6/+3ibzVWiocO8/t0nm8S8jV2RdOG+Vk3qsEvT4n4ESl5ufDVew3RT
nx8txVVPTWheZcteGPSUGGjbcXDwMVsOkn1GnhSrir9BKqDERjHqEbmZB+P3ox4EMoKqc2Qapb6S
O/VKm3aOCzbhc2zqosMkE0kiIF+eCiUnWfABhekIIwNb0TwdT/GkrUsd/72pMQZ3nTXlj9isgkOW
NP6lKUrGZSFefXZUD57sTBKwob1VaXvcFeK9WTJp0Wa1vjt9Ud9HLEeMEqZ/ynLpboAWI+/DLU3u
pN4pfplU7CuXnfIgVPQRhaZGdJAjtEozjsQDmL389ZSZ479jioFcf3kBZXlRfp5TUeXu1gYAv7Id
W11XYVujFyBEfrSboGtPhhKmRye3cI6SvXIjO+VBVHr13mT7eZLs46FSD+nQ8wERkUbbOspwIDQx
eZn/D2PntRy3koTpJ0IEvLlt32xDI0qkdIOQmQPvPZ5+P2TrqDnaiY29QaCyqtA0DaAq8zcABMPE
8v9TZtabZarFW4zZ20Yp4wAFQ7V90HqHDJer9C9uFmIh0pLPsIdy3S3C2ebkvOGqUbxVlfF7Um4e
bJKjCDuam2bQ0qd4pBYhB7XjvivUR2lIn8mucotNebEBdPx7lPRqYwmQvNau90uEaYBTMerVaxnr
BxihVloG9TdJ409F76y1RXZ3TMcPrT99OqjHz+BYf7EMYlXfcfs0eFm+WtM0b21vii+jAQZrVop6
b5pYGiJK2a0BnObfMk0/F2qg/aMq4dYwcuuHGgKv8Oxi5tuQpru5wsfN6fvuFHSDsYs7zNnG2g2B
YerD98YqD75jz5/1oH3DXa5bQ7ZXD+SerU8IT8YPsweOvl6acmiTZ8Qt9Bdp3MfD7DU/6cv4SCM7
Ib2z4X1CEWKhmVCYaTCSMJfyl1XgZqulYbiRali96MxW1G+GqvcfJeSndrHHdTWklqFl4HT/795q
6VWltLZcvZkXMdmi+Z6Stt3BHYi/ZPX07mWz/ksDVVqSzf5aWCyO3BFQtUHZ81A7vfGW5fVnbFuN
p4Da9GsNs6VcwhRl45Pi98PariPjzUUOb0OuDwKHm7U2taaKpUpuVm/WUJJV0GpsOZXcPQyTU361
0ne8aZ23Wsm1B26maiPhashBTLRu88jTcjF3rd6ATr0X4fzmmcn8XtjR4+jU00sHHfipNtNfVWjw
OwDW3SmBP+/7IoQkhCb9bu6vmR7aL/I4pdjb8rOAd5Fm5gQhzoGzuRrENqSw8afoUXfZZYZfXUBv
1ViRAJPbYLUar/TUIrm7/JJq2SU7BUfnvfwJShKiq6rL1atlDeoXJFglTBXTP8skmOY7hxfogOfb
fGZH/VTpPbXECsHtJ9OsppXDNuiQYl2HFbgbl6dlDNJAydpvYuuUaU3+hHinDcZdHfYYL2VP4WLt
wR/DPXXhfJZWoI/l8VaYqeGwaRNQj35Z8M0xhs5ToBRYiVCqy0zKWJJhxvbJzwO8Vbh7i0TVH0hl
1i8yMdCpNzp5HsGmAVfzQka/fdFEfFoNjQNuYegdiCSuWQEhb1lXHWxrtp6tEOIji53SLEmm+f3l
lo9bmoU5DRfZzc52Z27KeZ42jp4VV2s5yBmb5WQdGRGyL39iVevmH3otpyDxs/TeO2SwzHWWXumQ
AwWG3+Puvfcrq3Z4NHqSKFExvLt6xx3kx8MMKqmBGVXH0afGrwYIkObarDVY1JlZn+QJlM2midcO
PCNpOrULsn7plWeXNO+9Mvj/Y24fnxHcuVdRYeJtu9Q0L67suMIUou+gVTHsTjZlMq5zXQUs2vhT
WqWVJ6fSbJ7jvGQxUgIU2o4zErcF6BF3DyWA3JnrnevZMq45hDsMrpV0bTQZVMkUncRTo812vcJ9
r0Rjhso/Kkf+eBwLBwYlE8jSjHHypY+57xoEafYYtjoraXpdwbe3bN0T8hrsAWQIXkZrAAXTQdfq
6tK35ddSz90GRDauUK5WvkhReYbUvqp8KJSSuwtISO3AODob6eW2OaJyEz0o06yeHUPvIELkLfQ1
3Owk5uesV+TgLmeRbcaHxjGep6nySd14/skobSzzMo8NG7/kPV71oE52EkTkudhB60nmL6NePCLA
62819Bz2uEhM76WvnXW2Ap/cejIfbccLVoVpUlIIFAtWjx9d5BbUS3gPTjfDjVzuWYnJ7Vo21cNy
f54tp8oRHMN36q8EseSQJVa47jvVrXh/zy3fx46tpZDf0qjAeFn/OISQ5H9vVsb+sea/cWs6LJGs
HfacDjkB/LKtspze61L9PCVl99zWavncDO0XCZcktHHGaw9xh7PfZxWJgU+wRPonr1gsiJY6Xxxa
6NFOjr3UWnnf8VQEmYZAB9LgeKpQULWc43vWQdSDIcgah+dxlHnjUYnxisNwYHpvM56fOLVPF42y
B2BaJMsTFEouCMStSw0Y9Uots+DR0x3lWvrTZxc4D9rV/4ZadwgefcfBV6nLho0Mk17pMBb3BF0b
PptAdkCaLINlyNCUt4+RsSA3AjKlHNg0WKvOTq2dxG7TmqVdLD0fgn9+SLlozlevwzrKTkr3VNqK
c5rT1jk9y+k9KM3/FftriGnZOjflYvv754Lun7N77K/rsUIfD+zqz1G/QPOxkN3e0km3jFOqmtnJ
qbyt5JRusVu/jIfHYt66bkHJSckc6vVg271/M1f3jNX9c0h1Tzuj61QYS6PGKmYI9hCv7RcekdYK
0Fr3U7c1MkusK+0w+KZWs/ul8WdlA+/ZuEQNROA+Zl1YV2XwhtfVAZ8j6yVxyvQV7tlGIE9zlvoX
k0fQSpr1ZHiHGH/bW+9YtckWQjKbmQU9lffZRKInts9JHToPQY9iTdCX1UkOrupw5gC9lY4BveKS
dDDB2+ltUJqS9pdTZ5yqk7ccPlwDEYCdPhbBhrvZXMke6LYRartkE7fRvJMtkcQ6vXlpQByfJRQm
uDx4qb2+T2oHFkByoRk70AgoylneikFMEmOom2ytIEwAf/hPu5N6lbRLhJ7IXfjmlc3LRhLEYQ3t
WeL3fLGMtUbYlnLpv64vNTG3jsmBU67fk5nV2D1U9S5UKiirFHg1FOu8f9A6n55uscZJkalQ0muX
gUGQw2TN1zDNlldlqSCdIkfLGpN1knntdugs43IL8nBDn3k56Fm7DklBn6R1m3gbqLfhAU2L79IK
IkAhRtYH6zYnPQJFFD5VHWAHmuGpEm6j3h5tawMp8m9ggYAJct7gD4Nao+3+B2sg2INcR1SqsLR/
dHTv9pVe+vuah/YXzcMwtnPCH6BWq3WIUflV9cfgChd4xBG8in5QF4dZpeRvRVbE5GxQzoNzwxoI
jQBTM7wnA26R6mBaIKGpP7SFl7xKxEmyKwCB6VG6hiDrVv2QqSfptFR21VmilAfpbSy7xiAqm7fS
q8GFOFazjr/I8kkVD6izZjrh6nZhVFwMHNWd5xlzq+1oZ805s6euZQmz6KNACym9+oyjUH0e3bRv
V9LuKy5XL4VLXof7RAFL7Ygzl7RdlV2tVRilsfEScncGdMtVTWofCmtnfcmTrMKGU0fOYmnGfXfI
Qfa+KPxjPvPPYgVLuI7i6dEZi3eShdaXxGu8hy4GjSadYZil+7Jqra00UUZFziNSkyP6C5DW4pjt
oprskjQst4JJaXXLvKLKBb4FvEqw4FLQYfpSt119CbKqOyHL+Q1+enFxFmsfOZMDu8Q1QMr6dI/b
YRuOYIQYXGVhsp3rKGWd/e/crLfKo6GOpx58L9WbqJt+n/ZuMlEoHFt0mtyjtNqYivvxNoZV6umW
xjZmPGQDO2iefTeBeQEVBwp8QDLz3gYdYVx9z1grS+VcyudyyIw0RlN63N/L6hLv4Dmtyz4ARkvC
4bF19LU5sPdCfKcLHgIT/hXiVv6zHFwdr4iiQZk/+hMLU1Lw/UIZlSHS0VbhQ9zPVOmXYXFc2Icu
a/9TQlbD0UV9kYMSsLNuQ/IjYerO2XpS/P1I2e4qvX5leUdHS/rVfUabAi5TGqc+llWiYVYI827A
HS4O9BixIe2zrMlk1fVh0Xlv81w6O1ncHP4aZ3XIfYP3qIB1e6RvdHesNrUCqP5uTAQAjx5kvt5v
pphFELTHyvTcR0crvMc6Ctnnz+awtpamxKTXdcN//KAtjvc4iTvtokAzkQG8bClvqOM1ywaNfWpe
4mPcpA9DrbZswdvkxU70YD2W3fxDneDAFaP/Hy+bPntabj0O/WSsZSUoC0MdaNkmNnukKZZ93L0D
Rjb5E9QMzxqAExJUnnUw28G8wlH3NlDI+88pBefVaIf9T20ItwB3cWvvfAMXyKD50Sn6vGJ9NL4q
XVSDiiyCqxlbzRHv3hkRGpZdWGTckLZWyV/TidxbKsHFRHiPkuSCjw8xEoHhrQ9H3S+RR3JVA88j
jaVXl6Pk+2BCVzknAxV0dXyXRsgb6jw0GBJXGamcVjX0dgeczjnlZY8eR4rB8jqDZbSWIGwdnazE
0n87veu7SFBFycBHouYg8dvV5PTD6DEgIYb39sVW3aZefbiYlSEg0Y0hBOMlC2u68GcC3mRbScVK
TM6iLDbP+jiinrXkbm8p2zr9qaPvjE19N2yRNpy+4qS57cIw/8n7IViXqZs+gf5LTv9jxOikwVpP
RgyeMj05+bBG13rVYpbrGMZTXacKLzW40NKUgzp2DTsm40XHPZMKFMPkgLYjps9YNt3jJN3HVQtu
GZtChlVFckX4xHrInMy/jsnFUofkKr5jEpGDmwLQr1D/2tl8F71NSclgH7asdeY8h/LYZuO326Yn
HvxtGDolKyyTM9lTKMH/aNv95MNsXQA0HVu4TdL6nydeB7dXi4/qaIYMAW8dkFpFBqT3V6imBYpn
wAY0lfUlUKMjt67xwPoIF0nZp/NMO6pLDEFfnADvWQGdwTy5jIf7Zn+WIcsMuQoOg7isyow/V75v
+//7SrePMBSsh3Q+Gg+do7z1dZA5az0L06uBHtE1VbFwlLe+kWGNVPXWlxDfj73ad/oe4mT01jvJ
sZvck9ro1bPh48AYJdn7LTnZD/o1NuIPLYxG3yeqegfDC1Dy0Kq84e4P8f22BndV6zb8gKQ0KoR2
Hm+4hxFZHj9CnRKKXBeuU54Xt/aE1Dx/+D/9N0yEZem/xwtiIunn4snXry4Ss93KlqPsj2W7bGJL
jLQV5PFlt4wCy7ylPJLzJ9HhewI6PVQkyZ7lB7nHpCmQC4mhu9Aebj/rMthqbWMlMfkB7nOdpoPW
KPgMvLKzh7aayz0GOcNO9ogg479lswsAnl/sJSi952xKwSjfkBmFzja7BnogfISKtOchjNuRbDig
MW3W9Cuo4udhaUloUn4FLqID0uAhDzZpLsob/SENE3MT1lmyV5r8AahSf3bnmPQ9XqYfXhBOPVqX
eEL5Z3k/3F8cgafi2DfwFPuro21eYrjkA++dlwK7pOfRNZ9Cp4/eaXVYy02kUlovercLixdw3rjn
Omq9t+wIkz96rxQ83qJWp062zOkRtNhic6kepJeSPm9OruyXr7c6WusMZnJxmncj8JV9F7vaq2X0
X4GyZT+5Tb4NAEVe51yPD36PLUtmdN/zZQWm+chdji27b1mQdVRhEkczXwCBOa/dRKJ/WbVZfl0/
oi3yVeZEPGce8ONqbqs2vQrDvdF67m3VRmYt20RwYo88fgOWf90i5KUsX2oQBt3AumBEKG2NHpL1
mkWQ0Lvc/tIvLT/tk0/6QiN1lHxZG1X7yCzCZ+nE6g60VlHzAFnGJqTD10NVsJ5emoajoNe7fAy4
zmntpqBC5HGos9xeBaODyuWfh+iUjyouH1ST7k9Rowrrc8R/H0SW+XSPO4VLjbWxLhKSp3TTG86G
d3xxCefqexbnxh7cQXFhGZQk7HndEOFU801G+LLuxESq24xsFDesqhxYaOl3n83B3pcOGSgHOGbh
AVWKN0cWo7cryJggLL6HTtqQEs6AMwcZ1sq6OeXHygesDt512bT5Zv48dGp8vj2mRzNFqcCLWc5T
Unc9itJe5Z4ywASgheuquNxOAQyUW2UcQzghQXGRA/JmCPDcx5Bb3uROxLvL7dNTDdX1cahCD1Ut
vHiKJq1fPWf6ri8gstCY3+uptV+BRlLwttoPA1rkEn5W5fiOh3r+go5Sss0dE+jpcpCzKcqXp54W
hZcR/v2U9WfIVUGIfzH1AzLR+fiuIQOydX3woiYSMtfCKZONoqX6dw9mQFniiTxNEQhPr9SeSQ4k
R7tQu72dKyWZBOUf3ev8J6im1Hic4Aviv8EnIMfp2WpLH/06Pfi2CH5K/TBRqcW0gzU+UAi8Siyb
Qv96PzjdcEaG3n64h2RY6ynNBtXEETwoEwwU4SBT7G24+uvGy5OfafS9V3z7l1Ytd9nox58UjRpF
EKMJhIsbif5oXsS4wFlXdn9pJr/8hHIodu48NPIemoVegbeUJmn3eo2sgn6SZtV/j+N++pLroXfx
OYWDxiRIBt7WUPA+llEIxb3ZRq89hViroYg3v/lx2VO0UbqTnFFx6G9nfdy/Dapr7CRuqRF/qPsQ
5KTcEpPwqT9l4YDmKXomEJTKQ+UDmF8rqoHUoNb+VzsnrQDtFuhxN5jTqeg9aJ4LpjM0wvlkwU2E
qQAC5d4UAKgMlt4qCwzWOdHnySjCT7GnvMYs19jSqiFUyak/+gW5d+mUQ/jvCGmZSjQcbUP9PSJM
W/Tqxxj4UTD/cJNqODm21bygr2ZeVYRWOjVtXyQEFKDeVaXdbu6xZRKu37gAv+lear71ZveVFE76
NDah/Zo1+QbpbOMtVTAw9SavWCutabyZMOfQ5BrLQ47nPN5ZY7Pjziyugd+GOw2pwZWF7Ja2CqBr
cFyiS2YCBDKD2uUgZzE8A3tKcc1Ggo9nuaZ80Zxg3uPgNmylWSyP5Cqz2qM07Qq8g6OCl78NdvHu
IRv+CusheplQsdKQ/Hyr2YEgKwhr2vNn1BH7n76RYLq58B+7yVM3SuH5iANAeOyVSPvdXOiQ0hxn
6Pazjo8cqD8s6u4LLjnrWYuQ7LDmnSzgTPlF7z1QUFVq4xRz0jqE1Fzk2qnKNvMcDN9t3x+3PFXa
hyLurBcvjf6RxZppDJhGR4EL+xaY1uy18TbvWajXqbpyyTqosfqlszLtqnSolQj+xaYkvx9cdKik
OZQJpPtp8M/SZJLdQ4SO/AaqwLIjU0LFuMYmLohL675J81sjQv+RJdMtthTWYrz3pIKI87N2tAOL
d7mAOwZsBYypupEDbE/J17odhMeu+l4aXrsv/UZB5AvR3ZWcki9v130NxbdLDOUiMYQH0JPEVUA9
hMr89ru5TLyPURzEMNF7PhWhH+xcjA2hq6GFV3slmU45VVnMAsPm0C89/ys2dFQcUnN6+WtsKVeR
oJ+dy6p2gebX/tpeCgrlpJJdxyL5DGN6fov1h3JJ9btWpW+z3rHOsZ7kT2U+4Gs5TFdppRJSCn1r
WyhUS6z1piWL1FNw6sjbFk1QnUZJ1N7bEkyCmd9JTm+DotpY83RBD2OZE2hQflYgC39fQ4JQqats
Gh/LzlFWZdFkHyqoup5UZ0oyD7Itl304iTSsCSjx3Ayjhxzvc8M731/esga4N7sAAcygAMV577i9
78Nx0v4FN3tmHm27CgZ8tCDP5fAX8lxiN9D5DWVu1Xm9SuqSL8QyEayviT0MGy9kY9lgO3h/DtaE
YkISbT8uWGXV2ifgIOvUjbbSvB+cEOFITFpOapRiDJ8lufWglvHLHCb1xaxD9rrquOxwxydPa39p
WM4fW8n5LvFWaVPoeTEb7KUJRn96ShrTudj/zpwHuz+awLy8vVa4ydfALkgYzlGxTVAgBlkTvuWZ
q+2BENh7f4C0qPjpgyAXMxZga0APzbWxsbGdxq5HBniBLCbJkYXvvFXCONm72JCcOmNW1+3kjO8h
Yg5rSHnDaVD0/h2Bf0spXlXL2pd6NDx5I/zXhVqbKGRW8wHcsPBxZ097Goq8eLEcv+FVjRac5uu+
+0Xx2h+mTXFT6eZ6Pyw0ECT4uuGbvQR1lGT2ORLy375KMBvxfq58+LXaYLUXGNEKTDmwDr3LZdsG
gE84tvVnu1V3N9CD23T7QY2MW7PKi5PT1fEn+De3GkLGrieIbfNBKgaxXfnPzvVeXhgbs39giRGD
m+YtvIZ5kG2zwq23Mr4xzPHqlywqBr5qHgi9FD4/Cd97gVTO7vtBKaRKs1pSPCEmxoIRu3+kzldu
A7hIBdX8L/prwYf5C1BMQqT5tUcrwDd1QYtJSCBmcqF+CNWNLkDXxGVPVIVDk3zxgyB4gQFye3eH
aF7H4AUf5bVdV0aHQ2vgrW/v9OVljw78/xwhK4EKQ44zi4bzDW6c19/d0pueuklPX6Yke5awTQVp
39ZDuxsK5GsX9vqmi0bybUmeP0F1MbpmeOyXyrVE5jhMt0qjdhuJZby8c7TVLkkwfgkWsqbrR9E2
rzL9qALdfO/6y9xB9ayRfDiUZh3spFlY/blK8uhVnyzr7GUWLOZldgcaGEaMWl87VlEvy1XL8CsW
klnya+ARvSuVujy0gcP6ErbfnnV4/to5vXosBz1iT0TTHHE/1lt3M5QO3G1gRi9uwQq2Ntr8tbXa
0yBkksy3jcegVbI1Ut7jsYjZJFo6r17co9NttTTVwJtOeodsiPRqlRq/lGzOpFMOdWydR3buj9Li
iwCe1txG+mxo5w511pN4yuOlRcotrGBfFfE/ErL0mfSaLR1W9jW19fA4jUF7CkLlNQiiovoMj7ta
+3t0H6dvgK+r/dCZ3d5IjO6bvw94i36jllXtZ1X5HSWhFfT/mZWGAr/jNbuijZxn2LwIFvt1gAh2
UR6sqABWqPLnR057QAuQA/LdwQ6/dviCS0dvN8NZzgAcwDmQ9u20suuH1NHjo60PAb46y+z7nJFk
Tmab1Y8hjJ1ntTN+CaIGxfd85bqBTuq/zk88Z4OtYHAsd2e4Q/Ed8LS2jS0Do0cApA+9hUGS0SQl
Ns4wLrqYXUhUoWHZogtcYxP8OJmjeUQwJd83aW98krFld/W7oTnjHOOe9SRzz1pmo7aE3GhczePZ
QrfibCwHe1YLf9e4PpIklQE0p7XC5pp647DTQpY3vdWPPRoWENNUzz+0WAQgDctGAckFBSSA05xY
4DenW4dRTs3JWg5+bTxE5Cf3kU/2C2e3OkaKddbcg5ziktEWK6tO6kPTh4dUieITOWo93Mmp5aUd
L68ZnwNKoR+y94bmdCfM51e3NH6ysBVDrSSjL6d/uiXfLwdq8mwj5TSFs5gF83QKPDM8gE5+R3qn
utwP7HIbXJyX4ORRtk17KjZW/3FIqsX1bUbVTijV4le0/TDtfi04WHhdUUfoHCwkcF0wr0XTAwQ3
qvJNwwziKCCbTjLLqYe0tQyUoL/Agm8QnWW0qrr50Vgy1dIrh2Ho8kOtRHw5lg49tI41QO+HSVX7
67Ac3ADj6awtvW2KgMf13iFnPqqmScNuVTrDUOmvctaqin2yEF28x2W8NDuNd9QcoOknTelwq5Db
MoTmV4N4e4Tj/8VN0AROEFl+lIPEcwtydKljX/N3h6oWBysp49V9sJwZcZldrfyaz0Nm3jol7kwo
iRV8U5PUOPyVx5UtRNqp7yjJAxpdcGFyuO85umB61+0UPfSSDMKr6UXZ+pZJSfzo2W1w+gpmK7oq
SRmcE9cvUWCb5ndu8wdElqJfWseWCbBo8UoRtd9XcRMfu3rSn3ES0FcyJAf55dba/F2uRiK2XrfY
Te7R1ken1jOUz9oc56ux6eJfVWitoUZToWmBUdlQ+L+bGSD4yjaUT2hOIH5Z1BMJEdU4KiNealVp
ZI+pWswLfPGI1A5KTbnmwtxnv9VOAhWMPjY7twaGsuzVZDA0vo/NudZGRN2t/sHNWw1nQ3hiI+q9
wlYBeMj+xurCV9tfxIVAxWD2G0YPekB1cRozykFdd7Jsq7+iTtRf5cxF9/uUzmzy82S4Vl3/Oy6d
dWeku1qldiHNe6/MDzR0Axpq0bt77/0qfz6wZrvZsS7/ZNutskEXuzsmi8RLXaNikQxvGa/xk981
qPgtYYtnBWsIr77ACLZegZvsrUUCxhtHaw8QHFTXMsxNo1elVcOXpkLrwnS6hGQJw6wCsQR3Ch8l
HyLJjXtm5P8jJkNyfVaOTmmvJJVyy5MM3XM4xxqVNGgkFlrbCSrSVHRYc9sxa0bWAOnur2SyXrjr
BNn1yz2ep1pxXKqTsoIPLGUHlrdCoSnuUBtPaudQhO6lT1JA5vBR4UXVC4MKwS1owWmJXJ6M1C27
X/kjEhj+Ah6s7PaZZE57EmqXHPI8T7a6FWqbO+eLGnJ2xqIHuYYFcShEr4Kp5jJVYvepWuOqmzjh
GcD+7Pc06b2PWz61VctDieTMSYhHpR/iRx4n5UWa9Z+mEI8SnABvvdL80LsQ/1TM6j/MlcFqZhcX
YSndByda2W1ndeK3m9Ly0WVJrPTh1iuG8tHafGggCNorXbh1Y0p0JB7Yviemdrof5ibUPzb5KUAI
/BmDsXe9mwrv5ywd6txHmxyNUOh0KjWK5xAprQcTBvMGHZDpWxwMF7Xz1HUT1/Vetqp/7Vxl84va
9sfdrN1kePq0Xr26d/SyVb635Voyua0NJGJA267sPBsv6KShbIWO34FNxLO0JG7+6byPWPRvpxHM
w0picpBxCsLOh94an21sB6bVfW419Tsoyc6RbNCroNVtAxg7rztujCZpScTRJGMbXkKnepWWHLAz
ojSCxftRZrVFG16Wa9xHyDXQBfl9DRmxXOP+Kfdr3D9luQbkFIxESvM/ao6rk5e6n21AEJd2AmoS
VRDsJ5QOd9KJ1inoVR05C+mVmAJSs6C28SIhj13uek5RQ+qX+XWlJGTMgOVKbxUWzVPVpHvplOlw
Q/aNBT1wYWmn1RYnrPAfZCKoO2lB/0VF8Z0idateC2Uq2XZ5EyCjcn7kZqQS62XaWzzPXz1Shg8m
UiDVjyaAZIiDgW04b25hkt5y/elbZVDFn6fkFXuR8tTOMWpi84BUD3FH8YmnTXlSkQXhK41mgLYY
KQomLI3hfRqa5gFqXEq65MH+qy39rj14a8GWmXnwEppOvAHNAtHYrzKU8cvgGZ8mbpw+6nnElf4T
v4P6eXCwXMlr21inTR39sD2L535vvyEcXe7TAVuELLbCL+xkLzKgBdy/ZiesXN1Rmy6mHhydFoaK
y7/p0oXDfEIcy9mmrld/waLpbZha51dn2MfYLJqvjtJNG+xhzYtmZ/Np6vwPQ8OEBPx/D+WVGT10
5D4KvpRnt2jLreqX2vsACSLR2viX6xi4uiGY+FoM47B3/Tk6wjIyn0HooIS0DCkTd5WGzvg9n62U
5c8QXlkIhuSK3nEByNfUcQDrWX3xTWlC79S0yviSqW55CSvlEVea6UVCiu7gcOLY0e7fCfkWCJ76
KL0gF5GWKYCfF72as4MbcUCi+mocpNs07Jz9x/fbVMXTQpBVrrKWzqBFU6WhRr1zkiI6dDM2Bbqm
xY9N3fNMSNJePbeNs5GY6Vi9eevGfGtH8iA/I0gZKTwL+QqHmFLv+zn5d0yUqSqrvYqv1H2ifIzS
I82heMUhRJjujKQ9dGEyTEd7SpyzPWjsy5d8UtKa5abK7WGr+AvqMFdZr7rAy/0qyB/90kHW2yva
JxSfcG/RUFyX5gSb6QmRHH1vpi3ga2ku46QjCQ2gR7p6vccDNSo2UQbzJHZdCIkqX6Bz7lgPMuE2
rm9ANza5C7i+77x0V02u/6Cp6Nx3qELBgl/anjdfAEM3rE7+xCKj+j1QRsu4D90VlUNlK133Q+Eb
i+VngzUMN1AKJydiZV8mjuquet3CmifQ++QcwiTz+ZLvediPxoEUBokIXvTrSY8B6CqGc5GzSLN9
VJjmT/d4ag7wzkOeGJc2Qk40S7Nxbyc5LmfxEtS06TZFWh86BgXvOMvzB7TFGSdXHDp2QnZBHZvk
GQ982GfF2F2GPBwvt0iaG8OtDcQjd7oLsjLjJZXR0icHXFWWPpl3j7pzV54s39u2bjqta8WiyNpP
6gvefwHCQPi1wEgCOKf6Oz9QIljKS1tR+08lus9nGauiMHQqRuc7qrtqtmZrgnhy3rQYNGwkkyP5
G4yl3b1hJ+pKkj6lyFmiCPI4tV17kiHtkvuxutbdZ3mo3ogN93zQMrYt099jIbGf+F28y9gmDZqv
dvIgP4xuDdqVSs4xbnz1RUKDBeOMt44Ju5BfbUAj5cW0xk1il/6jhAIHQIkLpHV1n0UZ9mdj/srb
mQKOnvrPdRO+e+2kfiW54W+swUbFbOqK9yz+XPSB9rVvNJ6pDeQkXDy1ryQ5EFtMq9d8LOezhhfT
Wmb7RkGdBK7cNU+7x9FFjWFY3dBy5Gr5YgaO+8AWWllpC9kOGuXvpr7w8u5N6b0PtjCn+exEmQ0Q
eIaMWc7GPktbldJ0B+Ib7th3xWy2vAn9/yjx9NKbc/5eBsHi+5BSfUt664iQbbwuZoASM3uVBxyD
6kuUwDMOest5xWKoWSW6F/9CMmDlmIX5TxxrT86gVF9zzdPWVRcoEKocdY/ysgqloYGP7wTdA28+
5RikZvv3WQJe76GvA+X4/x7HcqnYDchM7e1aq5/xK4Pd92MUUCeOk0sjLMvxwnrfYMUfNJaBeJVy
rsF8PdyKXrdj07rnDnOrD3gm6w/TSUv8c7nMuG9ob3iopSPljbPzUm/5b/ll+Bne4i7UA+ufNIwf
Yirc360B5c/e6qqXtojsHWY2zQmybH7OKyXbaeS2Ps2+a61UkwzTMt0B+4w/V5/vVBvSxy87zl9s
F6dqRJiPdu5PEPpo4pDLe45CwJXVXX2IePmsgqUudj9oQ/cpaB3A90u8TE1/l3mmu3YWuVsLKN9t
UX5vynJfmhWeGReRHbg3P/RShL7I6l96+0L95zcXtnEU6t1O5vnb3DW9ByeFxnKQ03RpD9OIBoWc
+lns/h4ViJVeyWYpNubnwdZ0/GmW2GCF/gOgDXtXDMMnZ5gRb1gO5piwyJdT1XR/B+/dEhsU46te
tvruHm/tCJa+GaTjc82qBFPPudpa3tyexqS1HyslhQI+WtnPCH8/3nzm1XP0H8BwtUfXVJCAdCGd
2ZATbcCsBAfcTFb4eaDWPJb6o8TkYM3B1bXZk1tVyX1Tj4p+te1nGdX+GVooEcRhE3+5PyHpbC2H
8mJlvxRdTYL0X9hX0mruOU/a8w1uJs1lRFYXj22B+E3iZCBAl4PsNm8bTz/NKaT18U5i9yF5uch1
3Nu20sH3gsmzlYFVlSqUiDGMDDc+wEY3LcwHXW1eOvf/UHZmy20j25p+lR113dgH89Bxal+QFClS
1GxbLt8gPBXmecbT94cF2VT5VFd0R1SgkJkrYUoCgcy1/iFHJn1I/HoXmUl8haOddz8vB7Aj3n0/
z6e8zJVFVwhCTuyxLTG1wIRmyeP3ewaRbRAMd+iXZbUZFvi2HN6035zKkFPoBTYYqBOPwHa8YdgV
ph9/GRNE5BWgKZYLnlJTxgpWatIcS2jZh1HTEfDs+28S4Tgwgnwn+ZiDSLnKy0In85l3d46mKVtN
Z6mvWPiNgRTFoQbHrDPk9vrFTh7HpUZVG4N2ipGI30nzf0ZF0Ag+IpX6GhUtUrISRV2uOoM5lmtJ
tz9glJUVdYh1HJe+RFXdQwqN7ZggwfykALDaOKUWfnFzADg21XXWqNF8QkEE876ktT7X71UUm78Y
RoI8sG64J3Pe1RG7fei30OKcuIOvt2AJ5RApLcTsVPGuLn3k2GDoLdHSh0QvuEQJjPvUx146cQ5j
4b/Hoiq4zRaMULwAg+RMDnmvAvX24R9e+uQMIdfgdhQsUVShGSMxMrkbgvrGcEcVcafUGIAJkZ8O
MREhVQ3WnPy0KVlq6QgljR2V4NitmAWxiiICzg9Lxhojuh8THF2DUhvrOjDqKtfPiAgelL5Tr7Va
n4DULulyBKLIkXegztBKqtForC37GnYZ65tx+siLKD7OqEteBSoChV6VUKVr8/QOPdjxDm10chRG
fwgHHX/UhUYrkiCXvotWSWv5r3ESIsGXOOmTYOmb2CSQ/VtIRZeYy/Uv14oHe9yWWatTTESn6CJW
NCdavGtzKNpCKZOBlTxW6ap6G325hJoVzpmjFWT7bmK7C+0rtm8wfW42vmK1VzYQ4RvpkzM5qLgk
N3s5NSKNr98lPNAxtd/IkOaFabdIqn1nmVLtUd+3buSQSKVcThGhYzpOe+hLhsk7XhrV4deYuvGJ
uUyXM5kiZz/nrZdlE/D6zzjZ+LUYeXWwC+T+lVsZUSzntOAP5BaXrnUUh0hipBcGhYMlSrtd7/t1
nC9WQxa+HdH6b5ubvicB8PZ0tI3HMvLyg45m0I3EGNgf6jBgCddCOzsFYzSz2Jic2uO3EmbNpu71
8DxELeo6P89c1sEKVLrjL/2xzLjEXebGHvdtNSypxJ9XucRhhuxco7vyF7GKfEYKZJG0UFP88Pax
glmz3mAotvTJwButC9KIhLMRHLe9vCFDvhG7Xxk6nTYjMYfJsXBz5JAI8LLDMw9DYAhi0unq+OG+
qrdDXS+3jQLNoA36/FoKlagVWofQUIudNIdiSm9JRH6x5qx/F5R+/I49oQzJQam0F2+YzVtpybUi
X3mnuouBZB8rLzZOtki6z59gTcf7cbIG/MWXLfioHyCbYj6xbEbDeAbTG7Mb5aGl3kkfxn7tgwIS
Yhcuu9FIdqPzshvN2I0mCPZWV8Oy2S07rQM8S7TMm35e2uMNrkNdO+qjtvgkceAHsDdl33OjLE1H
q8z7uQ2se883r0yvQoPgZ2yKzMZNiwPgpUvOjJQUmNN3OFAssUBkyl0bW/0OFh4QSQBg+hYduGmH
Jg8+QcuhjQPrnJdaz45YjzYiB0+Vusf+G46SNPtMy3axjfOBNGPTexm7LHiInLj5oBSnMO/KlxqP
IpB3ThV9st2IXGOGNvOUUMztjR5Mu9exUjNbh/cth6mO/8Rk2jhJS/rLydsmucsubpmEGqCD9Z16
1VhWG2OlAnsl1ApkzZbpMoGa8biPdGQXZYbb9hQtk9Bi64+rZHWsc/TBNhhr52c5rG3cEx4tBQY5
kMo83cnIeprMYcEKuzL3VhV+Swo0EtAUpi8iaG+Wuc5bC20JQABL9lXUXgPdwiUlRjzt0idnchB9
WAmplpDZzrjH3PEpJHt2il1YqCLpDS7xPTiV9Dko5vCcKRB7kh5F1Z/9qYPM1t/0o7IVnsM2uSvH
AFU1B7Ju5+qYXiEGe9GGbaSyKm3T87WNV/LeU0DAB4dLpMz2WYTj5We45IJU9tLCyfTATert1sz5
3jDzh0YPbAMqFqn5RfpEp6cXkZ8aT27FnPSzXVf6Li4n84SNwNci8Er8V8v1JP5x8nNoORmHuvos
PbqVf7KcT6U/rIYNaV23D0tL0Iz5X1o/xzLomVuf39NxBSoY+fingjr+tR0vyl5FjBrtFJsfBcsQ
uXZyh9mRqC3GOpKLQGu6GkK5SCoOP8UVf3RLjERLAOl+iR6HRajxf15AIjF6Z8tR5H9i5cTK1YSC
6Jpleq325XSjaNN0I2emETC6xuA2gaG8dDd5Yl7jTA1dhXCdyWRKsNYqg+nm9YJvJkrQ5XC5uvRB
sEOMNPs4+W19ilAD3UkxrY10QIYVEtqdh0CSrpa30h+OmQJGKAm5Rai5mYZzbnyE8Nn993e1PVLH
X/qToK93xly1J4SSlY/fpNMI+cQUuQ8ow8cQF1nYspbGysJiH7KAWl4K/b104wmLzCT05/XnlQ+6
/mByuv5aLj/I+qvREO7fOgY/kAT1KDNdaVWD7/0QDe1mHsz6bMQN5sj42L1Xplo9uGHUnNOS3YmN
cj7r/D0qKCiiW4b1rBqeg23TZB0V3nHPUw1BHQ/4ciujbQTBoSuvSOjbXr1FkAoB8POEwPhZs3xz
6/tYP9V4/JwvA5dmmgdzs4kyY752Au0UKEFhb8t8Cm7+6dRFNB808xBj/R2U82nurqTLXvrlTC4h
ZxWyuHs0OpEGmpHYfuW/NNEeBJ1ylkqjVCAjo7ePaIl/Ms2BLZYM9IaL7GRQGldrZ4G9nFm2dyHk
wajaodCLy/kuzwrlPCOFYW5ChJvvcV36wo8eHJsxTe+r5YANbXKvqTV6ClbgXknTaS2w2gU+JlcJ
YD4KFQ414Ck23Gvb9L/+Mpmygg0mB73HBAD/RkblMrj54ZLEJ5AuUjZH9CzUs+Hp4Y1R2O/aptQe
+rHAa931zV2n+OFdK800n9NtmZTpoch89cFEBPEBCSkLLCM7v36ZJ5PT3PXvkNN57ZK5Zdl+Th3s
diVMDi75j6umx8H20kc9df0UoGQWzpT3YWxqtHo9Iz/ES9WmRjchLT9JL4YrP3sNWy8+JSq6vtLb
ldESO+u98pjnfb1pCgRemnHQP5V9fds6AViGAuF+/MKz730ECgEUqv8h7/RyF8euch/ZvXfoqq4+
hbXqnB29BneB88CzXMlsWFGm2I43EYhZkNThUjJJsKnZm4qbvmN7ky7WMNa3tphxeJqtz4PCSsHL
4vG+WUR3o7j/0o5sFGtbRxF10a/iEuVjWnSIH0UoXC0FQVxXkHZbIqT5M0JaMmlIDHXXYFfbYIqy
PhpKxf9gtnP2yNdveIyScH006C3eCHWkWnvZKI+l/cHMqhwjrvnXKJSrrL2H4O9VFqesxpZneZgF
T1qSN2i10JIuY1HKpXjy1PV+/aY/61HAagbMBgZVUw/TFNjDbrA7jOaWg5eh4ZpHNglPFCevcBka
w/cLUb8LMLO+bDZkx/FmQxJnVva6f1lPs2Qxa6GsvfGw6NpMcN8fMOyiWgWBDg859BbNpIerzbt2
0Rk16y5BJCGcD+GkjFe5oVnXw6LVHY+ftXE0XiJ3Nk52rxUAoFD2Dm3eIW7SlhQQNecxMgH4ZHr5
R5tYoAQG5Z1hg68wyBM9Jvqi5OOSAtSywH9U+ZFX3dMUhSJ//obowmtk7KWvkSgLAV81XetH5Oi2
6rdm3umkG25X3sNKcdA+DHaT39pLNjQQJsTKf9A+hH6U44Iy1idE924FU6Can+LCqe5dgSSUbsV7
gvXWYYUoKF1ggbda8narVm2MvSFyn6AwPDs9C3sJPH4N9dKJnyIz1TAwHeY9jLLshWTN2S4t9pxZ
hqo0qgbkBYviJYNQfIbQoT5xIxTnvnBeAiHEY8ZibZFHaA4yalvq/PRNTuVAwrYCQZU42x6v7myb
qNULaRqYkLVyjk0AF5tkmPMtrj0zFqgJbA+vc7aD2i/CGtR6cxI5D7AdwzvNMPEaXyTjk3Z+HdCp
dtwNrJ23Zm1GH1aYbYGra5372jOVmnKDDLXzrR1I+hdp+wXP3WHbRxkVyCA0j4U2F4eItd4OVua8
0/JhuDHVsdzJ48VMqkc9MJxn6W/Z35D0oeD8sx+M5S3KYvVX10zzl7LolfzYOhSpHLXNbwFLI5y2
lA3IxOW3Yw0OTMoG/bSxEI65Ayji3ygsbwXH9SvcaxkMXFjnARyYC9IrGrzyhKJEhsLV1bBwq9SG
kqyRe+VThUH19Vim9nVjNPCCkZ5DQ4Zaz3Ptl8h7DaN257i2fVsalEaVFsmPwnIOVld0L9hZ9Ica
DaTl3mk+OAaQ1mLOH8AdDJt+Sosd3HYTqLqtvWjV12ZWyz8qr7Gus2CcqOLRNNBUImHsPhaLiFTt
91jzjhFg8GV2g5dla0GFeSXtRpBQoKh012uWVbXy1/ZK+uXx/dp+E68banetZ4OxHdtyQhAyBosB
JH3X62jPOV0R7BOntveT46kfjFijDMF78Cij5BgSlNtz61ZGndi8NvqkfMoGx0Zo+1qCIF05D1pV
3UvLsKMJTHVI1W+5Pt4Y5FhTtHdzeBGd5XTYNnjZs/oVgGr/3C8HM0feUken6iDNvnZnkNnFJ2nJ
FLeJXhxTDXBRIx4IU3+IkVncRYVnXOP+RRV0qcNVRgF9IgmrrdTrLnW4wbOBLKARf+lX8JPfLylQ
pIWYKgcZxYp4jZWuPPXB3FYTm39+51uQ8++rfJxu1kIOIMa1ieNzuqFyMILIz/07q2w+SAmCCqV/
5yrlBylXuKHnyZhUK6wl0iFS0Ed/M2+5ikT6BcRVi/rYPlKzA+8vc11S+gqK9Y4dxmdZZoZ+GBy8
HFtDWVKyKk0fZuNl0HHdWTSX5VAia33ra8PhkvCz0eOTrjXfhxeEdxuDZfRrDwWbpEivU714wXwX
olpoDtd9O8agIOGtWSEQ8ibUajKfNCHIXplN1L/Lzah/sLCUqKI/WPz4393hewJ041um4LYUzlb5
DDvM2Efg2G/YAKH0FliLc0XafPDt8qsXT/PODXBiQBa8AL5qhux8NPvgiOgM+PG/tGUcP1X70KU6
X+EKusgP+utc98VGCHlV2DVPeKjw9CmnW+mqlQJ5xVh/FgKfHIKl8koaEl3Yhee3Hv4/J5UhxcZR
2LhqeO8VMx8nwzc2bjr36Iregd657e6VodsD4t47scfurmgrgCuT8t6CQy35X9u1zSOqOtOumViz
YMYQzR/qEHRgSmJoJxooIk+3Cu/hTE2NdmJZb1gHmPTP9qIRHy0CXXIGb8q5bSse/mHZTle/DEjI
QJ0F/yZnJ608w6UuHREJSSfTvgqRZ7sSAkVquMGzZ+4RHGlA+MC30ErtuqFceNIwTHsL8xpz/+gF
ZXQSSNgso3IqUDLSAID7x7+MrldYRmSeIMYGJ1avTCWdWe07vKRUBSy/U/WZfjb6ryMvd0TkyXyy
smAxb8jpkvlstQIpQDYZDaBNbdME0MOzftJ3680k7dEz9F0BgFs9XMbXm2lI+rtV8CIbPbgnGkIe
WAsrN/GsqfsuMYMnVU06uLhG88dguE+xqEbz+0sKS/3Td/o/VKSJP6ZhDr8bl+VHTJCLwzg4w/Vo
6V/nEaN7QVI1doO5CM31e2jFunXT6cNzVCpbSuWrjsCKBx35fW34W/JslX2Wq8TRnY/fsWy41r40
wbKF1U6NwLgB+DJo3g3jqL50O56fxgvFOh3PjJyU86IKXrDd2UdGY+xltHax2TJDC9iI1YHRNks0
FToMtivXxG5gYdaa2hTe2G2UbuSvL319HccbwwYmL01DdV5DpCkHucoBKPFwrc1qgglzaH+avbF4
Rb3yk2jkv5JtlWTjrkoRskKjug0OQgKXw2Xk0idng5R15FTrMEhA7BgaU6Sd9ME5xiFcLMc1vuuK
ek4qO/iWJ0BgYHCCNEu+9Kmif7KrHI2BPk/+qAOo8HMLakxrgBrBGIs/BD5SfiOJ7XdDudi9dilU
TZ3lBubPyuMc8ljMyvFO86zsjgIY5dc6MD+nvYsh7ILmg4gfdbX6ufdYl+tZYz8BXBr3FR/4pph4
xts1JWGRHWuVLjkq+ngtemTSJYdscQ+Ss8uACJhJczCN7NinyfWlq1KmD+Hg9lBnuv55girbJYrz
4C3WjhCekis/9EEJLE0Y5fF9GvYnnzICwlugpiklK+ROM7t/Rs+vPvraUlRerlSSBWGfaCwuH0Be
8at+BbpeIK9B5ejVJgaDh9Ny/scF9ipnb+IS7qsW8Y35AxkTY9nheaEDiFQJH2VLl/TI5cFX43ZY
doTSpyNcqbtz+Chd3KhIDGa8+mRwQlD9jETvByRV83eRk8+kneDN9xHvK1dP9tPEmkX4UDnOLFsw
EtXR8NTsXQT+Fd9qI9sp6qDs9coutoUSeAW8rwj1UL/bY34VnNY+P62f834w7p1NaZgFwj+ZhYWG
TTlwWcPZhvZnXhUD6EZjfhgs67t0Uy3zeEo7+tHIi/BdX1UH3MS8+3CpUcvBijSYNsEMh/dnH3I4
/d0YJpsyst7GZmWg77vaSLf88XsgaotFjUPO6CwyYKu7lqvWOMyQZtuKSlhgRTzF7TzfdIg7UD+H
WV8W9W03O8EDT8HwoV4OZhF5W9MCXCAD0iejEdh6dUF3LPFyCTtQeUAY4Ph/uUZSqF/GwtOOMlEG
DX0A9oMmsNbDxClcHPwuFRs/s97KsSV24wAscY5vIn4qr136Bkv/s/afoAzjxS07PC1M5kMejO5m
RZjjpxw95ObOxmisuUIjBgHIJbp3msOrZafBBgbcdW49D01gP0fhx7bxhyfpSfNhBF3RDNcyFpRT
flJKl0R4AMJy3UOBfZ73F8hHHk3c/pe2QD3egEPaJv9A0Sk4XEL0sUIpj7fFUQzx0IG0gKI/I2aL
Xk1QBFjyhepZxnLfGXdTOTcHGY1cVOujcEJuF+D4O8VSq7sp0tap9aTVm6xZsNBjYG7Rkcgp3iye
LDY5jWPmJt9DdDGaK1I5APJj5Xb9HWKceZXOaJvWhWZTfwaok4J5fCiDsr6LYa1f4DzSr/KTwEEj
1lsUpy+xZELexPqLOe4ldirHP4F4Az9GYsoo7uBij7icKwXLQ1K6mp99bYKxeqjNuHsCR3kv3VEd
v0YJ7kGfy7dRhn4v3SFVCh/Ru11YNQayPqN30n08SFneGuAnymZLxrv8FDTmOcPD/s+2H3aGrsRf
w8Kd+XJE4bss6dwrvAgxGp5Ql0TNtn2yUW08hp3XLFYTzZMcRl6urDp69QBnRCW74EKMRPn6IV7Q
7J1tm2u9zY7ZiMfmPF9L0U3qZ1KD6wCujuh3Xbpn0w/wR+5fJOjSX0ROeqVhXrW7DPT5ZPwoalaN
DyGuLNydD6piiwISBogDHgvrmRZNdzjEPqUWcrmXfhnU2Yfc+Nzmobk4MEifHGIXzmjn6H+yt+3u
cwekYmnD6iLP9DKq/XxDeibZ4sFRvlQjuqC2EmG2YTfFCww5d+OkZnaW0WA29542xY9diiantUsL
P7mSFM08hN+ssPKPwv8QTskM+3JvOZ61Xe9IN1DsW3gb6wQJSUeclxVkizE7xkwqt33nVs4ipXBv
h0BDvyme3dtpOSPx4L4djc0P5JuCrROP5keUSHbid+OzVt0F9eieR63S712fzL3QzUelfixrLXk/
uLhh+E1r7QMg2mDgW+cIjs7cBkrjH/yAFySvhfY8YKUs71Z5Z0bR/B5RuvxWWsbiv6yN8Arl/Wos
7sx8AhmTg4vhFfCsPOSbMSSk32srPPR5Zzy2y8F2vRyDbNU+BjNv0G2TmecGuO/t2vSUI2VA/0Fi
rYKXh28Ne5leAO18nMswuLG08ctreLT4WZO23Gpdy/aAnNR0pdXIRvvTcvVU8dWtfAKZbVf9y2To
GFAsJcqMBNnWacvgSppSsZSa5KV5CXGdhMSnjAC1oRIg9U5Xa7TdNFf6kmTrjeolTIdH1ghkpOvp
hIl2+eestZ/bckQDqTJ9ZPkTExGwcsEq4McZ2VVG+RVCSZ4b5RMU32pbdg4oKa84a/NQ4zRImtdm
UWUd5sn5taI9DUW0SwIegvKduhzgrrxjm1idpEu+qU7Ab9Pwv0kPBR5EDIMaUz999oqNdNaOshs8
HzEsY4R1lc++d92n9a2x6CAi54pz/Xq6DhuYUvbcD6iCLOEwyKnSxShmB6UT3htzWG8UpdQPBgKO
9wM6feZmnlC0ig0F97ilcw1czgyqvydFzx/fBMtpYyH0OCft7SXWcRXrunGd9wJpEghTnAXuduAv
uM0F8oTAV3wjw3JYcVCCcLrMeQOLuoSvnXJNCc8a5Lv5wT7jIPzNln18RNYXBd/xm7rs8mM0LhFp
ItdwN2IfIgNrXPIjzq3m6NpQx2/DT3nglpvlVqNwfqtExjcTSONBBmPRFpbTKdLTc9uqm0vsL/Od
EMsrq8xxC/t54SkOjxo6e+fG6ZV7HEzkGXXhp3VhNW5Kyy+vLwMNq4tDCW5hI32d42EJlNzKvV7A
JsHOa3ryqdBaJ6NWaGrdU417c3Gww1w7//av//rPf38d/3fwvXgoUl74+b/yLnsoEK9vfv/Ntn77
V7l2H7/9/puley7bGcfSddS0XNPUVca/fn5CIYdo7X8Bih6LKMjTE9ju7MqKEih0Ll/yJTcqGXTJ
nBswdElX688jTi+Nno7vdN7eR1zD3Cts1ufPcqBc6V6RotCOcV5P7zyrRl5nobRqWorCfzndaT74
8HoYkcY1Y/Uz6qdP49jp13oy2/DZBmgNJ/TzzBOCdjelQ14P+/LFVQCf8A3W9P7ezlVFx+ovD86o
Q+4paVNGwh13zdAFo49dQAUDXMujHqzE0oxS5JZUnCKcwoq3pCJiHCs4JBP66MDK0gNwh2Tti6bo
1la4/yWiqGb7bsT5+DIJBGl2LRdKU5zn//mv4ep//WsYquohzU62xnItQ+Pv8de/RpoYpF3AXZzS
BJzPZAX1Q+rWNQVDrdnhtlteSZ8c8I/QbssmXrvQkYO11QG/1s0m3lFxRd8lrYZ7+DT9esCQIwcr
WvDeBViNuEsaDqCUO+0wRUMTXbVN9Q3d3t2rzEfpNu6d0o7BNlTJLiOKBb3x0qbQQAVrDpr7ejmT
Ab0iPyB9bu4AROhavPWkc51dWq2OYsAhtQwfKjIbxnWLmaOYMRevG06l5V2fasbrhhO5wBjUUX2S
UJk0mQ2bzrAzTvIKhFPRHC+XXPu4ZFp79oO05JJdMcZ7aaLnF9+jWLTuWeW6ckmw0sb6z8glPV3x
0Xhj06vzBbr+5z+1oRq//K01z3H4ypFSNiyQ4+ov3zxFcQ3MxvLwOipV7TSmLnn7BncIPUUDGAcD
d9eGE3gevyBdJ+2pS224Mc/6FFt3nVlimNfgn7tF0qq+WttepDRnD2E3J+p+xNQNf4UxRi/XyEvn
LgT9fV1r2UAmPfHeTV7yCZu8+asxZ+8wUfLeT4iU7Q2l649zFdiPPOt5hrmd+jVoW7gBYfOHH1Ip
nMlI3mCl4yP80GDcOQ/zV+Tm2mGKvtq+7W2zusvvdH/EaZz7HYqNVUMphORn8q8lQWNvPGtQHuYk
TxGlR9rD9NJnpFGDkwEZ7l4Oak26IcyTBnHS2YVDC31L+mR01KNu33VGsK37vl1sD5kXFmQj8LW7
XfvycWFe9rp+DIax3yVDEvH2T9G49vWWPBS3Pvx01HDkoJNTaGy2tdKanWG8ta3x5iJ4bSGdh78y
T+/1IqNLmblhEXF1uYhVoIEBBCFeL5xWVXUkB5bhJhhrJAdxOuDxrlFGirXyLkvxJRoSvcT2pCrv
yqWvhY3Oa861v4dtFF+v0TJitvGL73TAQmTuMkOmSRNG7r0yAOSTrvUicqoVzlHrWwOiisGFpU+u
4unGh8KODlYfxzf9DGBh/HnQ7QJJAxTlwRJTRv9lQJph0MKiqYAVS1NmXOJMWzGOGbq1v/Rfmh1K
Z46Hm9nfTR/sCdZYBgBSJjidPu/CEMnaC81LrZ2dq4TZTYAcLYVyIYgttLFlwF8GLl0rqcy6zVy2
kOonpcjGz11UWZumKcd7zUzN27py+60MzNl8hzh9/t6x5uoYt2mCnlyZfUY4U8YxiO82Wmlcq4iO
3JGEbO+c0eEA+P3KBJW/tZamCyDCRISekrYKcGJvBSDLdzJHrfJ7A6/so+m6uraRcCtiRw7Kabmc
dKxjflXbR9NuH9YguQZeBPkeNqe7kege/vY1G2Oy/2R04+eyv3Z0jPfKTj835JhR8nfNx8RAQEiL
1kZM1v7W6NKjDHVLkN3z5aPQl+F+RlP6TPZflBZhI0tTBsxF0RkvjZTUNnHSp5P9wMV+yNfryUVL
LWCZtkB2ln9dYocYpFrQPtbGbIFENubbMkB4ygYCMpG1DBUdNYcOqh1+szMWtnFl3Pe+atzLWZWZ
88bW3ekQIUtnAwVh2FOLfTM55nntc5S4Pacs4GVw7RsaChSQboENyT8gQ4016pCIcX+Q5pt/JSU5
Mib1aVz+YenP5gHeaL/4snkAdpb+spjIB/bht7UPeOftP78idNf75RWhq67r4dfmWB6nprUsF94s
znje6w4AZuOA8ceC+EptLd2PjdmVH/1jPFbDCRku/8FUECNthyr7aqrqocLa6GNt8iqpivltBKme
8WOZYWKW15rH84ACetWPaLC7DVzghZU3h223lVERnZbRuYMpbOWq8SbYc1D05av14M5Ku2+iIeJN
5EIBT6Zyeca66MdUo/4YL4fRABAV49V9LX1hVH+Ihlq/GV37SwKd84Sksf64HlTlgAN7fCctCZcz
uY6WtAwQgeCO/cAqt7zRFq13wwu7ejPHaEVXira8EwvnpplUOtfTpR2kMGj+dgSVRm/W3wYs8XLl
ebm8TJKmnEmfNDvWnle+H2BZ8/NfQCmD9+ybf+z/di1LHx4pIaiHy/XWT7dMePvhLz9HEebNdWto
N5ePtU65hMjnSrP4qGdA/GLP9m/ZJhmbUXOyP9wCwB9sm+EGRKLzYfJAkrOwR11mGvfaQk0RlaU3
2kur6hJPOBSCly3e5YCsn7GdLLdizw+RRQYulxg91Cn2v4xYfYP/Zhc42w5+/4PdG19RtfCPk17i
+gYJpsYoS1e3jrK4wM1mSj4qazfI/vVF634kJ1JeT7E67lGsQrir/550irN2u0OS7+zK9g+ZNhj9
Zs4SnHzDUfHO0VAV+34hf0gzXvrkbI20y9I/txr1ws6uzRt5szROhbh8qB3W94zwja1OB0Ye6fp3
f1LH15HlRSMxkWU027qzkOxj3XUwWge/VSNOX2zXOXRTYX62PcfdYnsY3GKlGzxUMVnhEhfSzz4s
0wH1m+fWGrFEwCrvSvr5lgbdUH+2MMG6CqvcOqaGmbxLlAy/xDm4mmvKQ2yDF2J6glWeGnQNGA3f
uFs7Xb5ZNz2aN9KHs7p51xo+W6cpUr0Nj8IGdiadMlzFHhgTD1j+xlz/N0Zdcihrxb9xjSY+JVVB
bqJXayp9eb0HYpo88sAvd+A+mvdFlxnYQ+jJJzurPoBZwuxjTHfY/I03Y4g/aqco2p2d69TLx4Kl
nKfqd2tfxpZ0Ew39Mebpf9N21etAvZyZOSbykBu5+yROOmUelaSvQYTrSNWFwV0cn8WhNkBJXPWt
8E5fuG5gZpW9NIExQlGqi+gw87y+E+fakDf10Y+DXnleE/OaZ7ZAepoHAUuOiVLvkjhvbgymvFv6
Bbkk/XFTPMij/r/+sg9vZF/+tSgpvwdh+0vzP4fvxd3n7Hvz38usn1F/nfOfd0XGf/8Ycht9rYum
+LP9Neov1+Vff/10u8/t5780rvI2aqfH7jtKEd+bLm1/5BOWyP/XwX99l6u8m8rvv//2tejydrla
EBX5b69DS/7BY1P0M12xXP51bPlF/P7bof7+PU8/599+nfL9c9P+/puiaf82Nd0kh6F6pKENjasN
32XI0f/tsJvWXFuznIW7Yv/2Lxhdbfj7b67xb8sxHNWxXNUio64y1BTdMmR5/3ZIRvDStU12Zo71
248f/TWVsv7N/j614v3y9tY1x2ZXt1zIVCFr2r9s5gu7RefYiodbd/4jXXRkp9Iob2Y97q86pWQ3
UFWs/KVTDioFDncrpwuJ5eYyR/qGZfYlWs5K24YQ1Q5n7vDyulBHoLljPlUbo3VVtAuWUxwV1Rs8
v4pNEuBWsjaVUr1xFOvH8JvTdVJqO8p2gGK9iyooLDZbPNzNJgfdDQ6WFfb92sYmqetxMc2QfF3E
GinlFWRiXeesRJjZ8l2AZLLMqVpjKk4oXepHPbSvf71Omw+QV6LR/sOeM1wEavhME593i3YSyvr2
tMEmGpTV0pKD3rLlgz67jJYl3PFpwdorEIskUF1aJSIBrzGgjPZd242L0OB0N+v2OVb7WzXQWdfO
cfmJfNTC9QnfjYFr3+D3iUU2wgefQN1+cvDVfWpdMvEgpJHYSuBFK0PsnlJkDaKM3cfSk4DVOr25
3f8mO8fN/NcVIPeQY1psF3RN1WzXkPE3K0DHgjfqsZ+4xQZoXBxk21OyHJpOB4Kdhnp7Kknen2RE
mnIWZdCqPDVA8N9yy5Mc9FQtySsFRbp2vjmVca9YlMbGqL0CeKjeWcmeJGF6L4eOXOs9JGZ+tyVK
zYuaiNt2iQU89pwNgXPwLOW8EgyCSd2ZWYfshGp9iutxo0Wa+hFKdsK2GQR1hz7qe1uf90gEfYZy
YR7C2IvBE7r+Tl9EJ61FYfKiQSlNOSBeZB3MUn+R1t/FKpY+oUcWBbshro+5k017S+2mE+ji6aSS
hs02l7bWDRl4mWV8HZIovzGmEyjzH6EAI6fTZZKcvYkBppge28jcooBo3jdNn6E65O741pv3LeaB
DuuKBMWQ2dU35YBIatyr4QaoVHg/zcN3OAT1Y1uazhbsdkS/bd9cDjABnTdNtgJsiKZlFbXEDTNI
5D4ssyvb7Gdrm+ftp7wLEr6svX9qY9M/9ctBV8x6C3U8RCDOLTG4oN4RTml8hY/G9GiZnbtzI3Ao
/3zrmr+kMnXNNUzd5uFsmq5hkVz+696lH1XHHy0jvUX6yjvZQ9AcrMS/qXvzynZYnlFO+xQM5fSc
lLNyXQ4BjrFYsG10m6rIYHwG1IOFL6sl0FjL6Qx/8Hr2u29rH/s5PNm1Z017DKaoflaxDd5Nqoqz
gK15KcwbMCpzm3A6VjhU5zoy4JRhnqo6/T+UndeSnMi2hp+ICEj8bXnf3kg3hMwI7z1Pfz6ytFWa
3rM1cS6UQRqoVhWQK3P9pjnr/hC84qH4XifpJTNIqgwSPiTJ31Bk4n3chleiODfon78Z0/74TPPN
IB3AvKDOU9THeQHt9hwUQJKcu7Haea4SnKD0VgTmzaKRJRYqxamrlOJ0rctDHzgWjp7V1teLeB3l
YU+kbBQLYwzbSxm1X+OwZJtvVL8PucVrDNxbr9j1nY8N+H3cEai7o3JIlUI5VFaKnqw8HHQbTyB5
iK4MuUI56nr42wAdAAsc74FM4zTgKtFUl3yMqgvw3UZbDALh7ikEiFbje+s6dnunmRmqM47rv6C/
7u4C96+4HLz6SoAMihg2oyQ7hmqbnbRCJRrNA9xrKz/f//nrdud91N8zHIYqkB8Wpu6ohsk3/uFG
9KImEobTuwe1741laglxuBUF2YRrdchzG+j3r7oc08nGD8OvI2WjblobNB2y3W2IPPpwGeR09Oun
1Pyxv39KUdngAxpdX1vQvU91E1dgUUr2kFoYSAsyTfGp10BwIOkMcKeuEP5S6jpeyZ5odOgxnTD5
OWhQsmxvW+Hu2ibPngtSXs3Pc249DfILO6Ww7gJ5GVteZh4N09mF5AvQxQCXymwuatDuiT8dZN2a
G2WVR1JseL0jX9BMzYtI8oNnNkerHFlo6ICxSOmH5t6Bc71qNV+8ySPZ1hbTqyP8aNGF411rze7a
ERbSeW/sVLZ8ZQ2KtUPcQHsdRtPyX+6Lj1Mr94XD5Kq5whK6rrofNlcGF8mgPtJtvPZG3GmmXtz7
XY9TRlLHMOQy/V62QZHoZ7zZtFSzqQHKowNbD9yBgGfefG0dYptAIbiaa41n4iEjO3Ksh06I9K0y
WG0Xub875f6PtMUhoy19/yiP8F8Et1DUOo/m33s6A2j7IjLbhR0E0x5uTJ8tEL1XV4Gw+4XrAC9Y
VlXtHKrRsg8Wpk2HURkY1OVvrqjcA+tE96hYBRJxNTswQkS4bszVWwF84feq7CB2cI9VuJ/avYoF
7sks4J6VlrMinTGcklwHDSoPmzFWgPZ69R1+WEiT97ofHDCbH06ZWrN61Ax0Ybxoa9Tlm4lDyDGe
bbKRLkZC5VYHyfOz59YWBYO2ZFMMqVFnWqmjhoW6UwyQhb30ivbrBq/bFCqojsoQ+6KbDbdLxAVW
f75JNPPD2wMCNlQmQ3ctYZoqoggfgnjFjNy0CntvQ7ZsXPCOKd5yvzjGKFE/tnVno0M5raMZ4BJD
ND/BSyKLMwNcssbyt46NN0gA/3tLYByuJVeXp+Qt9H04MgSrJnIhMMHmNrfKjb0k6sqmaOaKZVby
FrqJsplYIss+2fzrHHmdGzv4VzupcmN/G/qr3dJ7A+whn6jr9YiCdo/zjjk2BxOHsIWqpvmjE3fZ
o9sJgGMpuBpZlR2mPdx3WNIiAW5ljwVcjEsM+FDW5Kg6nT3VZtrS7UKgEiAipX66l0O8LH6eF23b
D3Yg0jqkjYFOpb2ZskGOp0gd6eURbeQgREScespOwl7p8yuyHPtFUok1uWYJGDamVD+RL3uNsNjO
mQZTRPC5i/YSdowZDjBN1YmQTcAU3glD5YFH03sw2dtcFRooFtkWoX30gPDMLL9amntZlR19C10o
Tqs7eVYaYCORG8bOtstk03foGkhRlJYNilMxEPlpFhsOv6o3eZXEwY5vHnFFb0f/qd54FrLJmdAS
nnVahiw8VbYWM3fNaPkBJ64VDnIO6o+zSKrE0Fy7asP42SUbr4AB2Vj303OnTp+TaLSKC8oHHkIy
D/5kadkBcYb6X8IbfZ5Pf5tv9Zl2Z6tCtwhyhMYC/e+BX2HqIfOdQLQ1JW2MtJE42r+KYMJjxg2D
A/5LLqbPvbeEUYokJbSpNEmsx3SyM1xugbDmpKqAew9/wSYKX5UgY2m77GfKQ9r1pzbBOVrM6H53
ltfJiLlOro6LkpI6m97rva0LEOGNBd73eLDvZoedHYJWw4MsfP9Lj+XLfTHxMsu47f8lu/sx6OBL
cF1bVcFVaAKRvo+JfJO/AKY9qXa9hum9gq2ULcc5JMWvEuE4WKrkD4kEImicBMepvkNjkN0xtT2D
udShtg5bO2mtgwh06zDYzrmyU33bzWpTrh6qC4Od5m2bBnuYX85a6aAW6YPXH6Ko6Q/YdBtLN9Dw
08njl3hwx/0k/L98CwXGocjdU1Kqn/qoTdY+/oCPkVPjfgPZwbNr51HTWIZ3wQLKsX4iPDN2ddDP
tqG4/FSkPdzx0cgUcWcKxdmjN/UezEkYvC5f3KEeDjUKeveaMQVLdUhOSdCAl5vVwYoAP8POtz6T
VJjONgaAZ3MuPEKTZeI3Mer8OXjb2lPegs7jx4WteSixXXg36mHbtbxr9TGoyBePn2RzXxnaVhdA
UORJRNDjQq3FcE5HDLXjdgv7UnlrI2/maum7rjD9J4wiQUnkiwRQ1KeEnMAadbLoX2YNwQ7S3x4B
OL6WoRlsTek6CX513hn6fdXuoNBaeyNetZGabnrHHo/jr8IC27KcIrdFR8QH5SnQnSGar9bWLJcs
Bjs75zgbWYp9vBXkpfnpBvdbURrF0dOKeJHp3msTj3y9SRlcJk9BsU0n4QYENvmXxZxckvz+TDsW
T7TDkg7NWBdW0Pwf/u0/hPXyoNh90G4qqCcLLxXRWRZB6MdsokwxkQnuDrJtiFv/6KrWGqno7Km0
MMyFVeVtqnJIn9hMbe+MAk9ziJZPxCw97qQdIpVlNC69wXJXH9hG1cxFstLoh4m68PaqW9g6RnhO
uu9TODqXkBzaRR61Xqhsx8Jh8Td3yCIrvXhpj669vvq7IqBjLcN+4j2BNN+lRwozYiO9tcb7CXu8
Iz+J/9C7bb7xii5eQBwqnwzUlKKGm6bTunTf6nl6yr3RilfyUBada0S4QYrxt7Y5okDBM4vM9Z+D
EvvDApIZlaWM5Rq8wCzTNuwPv4Ynoj7u9aTeTJaK23TyiM8hmg8xXo2yKNyuWueTkS0Lv/YfusZx
T3YxHEg/+PCrk3xnY+CxthTDUtFBqvWd4YzaMrRWWWB7r6I3nKPThCDxSosH2gv7dVDg7BQV005N
Q4BJjr/sdMjMY7TCYIAc/AAOMSI9/RxF/rgNmgBrwRlt7tcu7ljzuz7HSmYXaM3Xxld0/domO8zK
WcFNbk+ypmiz20Np4ZLhgyz3ocOt81iIc6IU3dpWS7zJmepOU5qBOVA0ZoMYHeCkh8KsGZgepNMy
B6b9SNYRNSij11ftaISnvuxQ20ayPbMBSg5qzGbCLEhWZSSFG80jSTSiyJuHTJfzvhqqBg0w7Xhs
iUCjmRqXjMqnP/+Q//BYsd2pOkK4JtvQpjv/0L89VtpYkm7J62rjO+U2muNuRBUEacs5LJf1Jq2q
Le+Z57KLil0fR1g0oscJ1QgmGzrW/zkMRFQdZGPhkOsy4mpcKVFQklstyoM8kkWtuPbGcybQxRYb
gdeOJjC3LtvHo1FsA6sQO79iqh0NNPQmxxkgHKfIDMEEbNMxPcliTiie+lxgOpGSNhvVfSisr8PY
YAmT5xWum5banQKbQlatat0Ayz/gcZ8eb8WEw9W+gG7g8brLF57eNXs3IvbvgcWWQtPZ3fQWvc0P
3sPgPxXACXdCFOa/zNf2xzCfR4rgngnb4T3nmNqHX8KAgK+Uk1+ymhcIePtTuplML1sV+JGtTMXx
HzycbxaRBhAsdK36rIzB1jdR7TGKLrkA6OZp8YNybU3s+SxkI9o5ySVPKzzZe0SnWj0DJWUq3U5l
qXDXuIDYEIZxXhJVMxFszOA+li3fqIYA4KZzev8OGxr/zk614qKW+5uxKvm/8ZgJhAqKFoFpZvVn
AVXuWbdDqD0wQILWytbNvMjM55VlK5eSkxoo7O/Mq0zZWibcTDCxj5I+ZIzV1qnBl96YQ+jixYdI
G94qqYQphw0NG+MdwodrWb0N/nW+PaMsnKwdt6PZ5PdppP4LLOK/Yit+K3AtKnkd1TRYn30IMAPX
aCPhWsUGAkuyILPqbbTR6J/bfPL3eBr2y2muRr5/zh1nJ2cQXhXITI1IcFkVVN/ANA4gt8yD0IHZ
KsxMh8H9RGTrfq2KZq1qsfJkJTjFyx1UWaTY3RwGHZ5aiLHJgmyF+6ibhntMuvproIZ7kvb5Xp+G
bj8U7kqmWZDG3hApVq8mPwsBTbNKFGXakfq2D04ANnsc2w7EYfJ7AeeSTctboxzjNeHegcq2Def4
cZCbm3Mhq7e2GNJ9srjVb91JE/8IwKntISBCdxqY0yz8DjaJGzawAtx+LQwNofxGQ5LYDVdaDIEM
x94MxitgHCeI1H2TNAHYF7d6YHnpbZwQNiK+E8FSUyNrbyPIDl50ek9MREgJTOy9WjjaoxWXCy/P
Pv/53alZ//DIssAwXJtcnW2Jj/s3bTUmo9047Qboq7ck767vGru1g3WpO8fUVPGYSgpEUVioLCNt
Qio7bVmqd+U3GSPnTlhtIid8rkHDHrQ8GHjtoXKU1uMjXmULox7LQ+i2wSGIltX8FpVFKPJ2Y5fx
p8BuhktT8BXGg9aeM1TcnWRKeXfNP2evhocECSKjUZehIC3XWcN0ilOo5LKQ1VTv75GbTXdB3den
0UrrE5PqfaCE4dYacIBb9EnyOJCZXiBEhCeoomuHRIPZglrl18ZVB8gXGKxPERyUatUUEI58otId
xXqq7R0/BJk23mBJiV0fvjvWoek1/+BP2iEcKmeZx1130FMyYZ4ZbgWbcgfUR9SV72mIs1tuux5Q
+InBnz47QZAfFYKkUzUrTF3bJ63dahCQEDqLKtiPYPOlW7QWKmQKq3TfxM2AeexUgUptsQnIdLXe
WnmpLxtVVJvO0rNj09Tsn4FwP2uZL04dVqVl3kab0auCLffjPvVd75D5Nga34DIWjpZmB/5ANPgi
L8X8ZrR2ExEJar7V0Yj9plhUdlMd47ne2aO+r5pwjR5H/YxDwmfFy4uzrFWTqFYFspFbH4LrUiH6
2Sr8yse+Qpeor1mCL6O6eipCtTmzkV89TbWibU28zpfK1DeYSPRPsJPZFffLJ9/CFaoJ6mnv6t24
wXtgBbyvnEH83EisUw6y6vbpQ5gF3XnUky9DJbRLFtvNcxO8slE4brhRccDDi/dk6OZ4Iqy3j/j+
TkFgIfrho7QoizzylH8JK/V/CCsRg8RLShiGZWnO/MD9Fo2AaiiAI/f1xhm4YaGJjAfDMIaDmpc/
j2QbW1HF0kAtZd3GeAq40VPbpide0+7qbvLn5yyGt5ahkXx0rARmHelJ6aSWORcf9fKDrpbiOHVN
s0Oh/VDMSa5iDJKtkWfPKGhYB81kBWlDHU4qe1pOSoE8ECSJKneajYek+BKEePpvEcA8a/y2xBEm
/2NDBzuou6zYSNn//X+f6IDgB0+3960Fd3RcJW1QrVlvutu8xhnYETry0gPi60MR+8s6n8DT2O4r
T4AJXosFsqzib9BuG8ca19ferMxWMP2Yvd3OWIXuVK3yyqkepzI4kDvJLrIG1posiFu8ytoQ5/Xj
iIvtWhSBgIbKeFmAYliPLJIvVyUXB8XGKnXvrzou/1yT4tvlrMBNf68O7r1KRNyNk/ua+tuA1+XX
sM78tdb02ZGIW3vQeK0vcr1GuVntvyd9ozymInsO2ImyuOXP2PKCyTGxcZ0LycJz0umT7RXN4dYO
2Mdc230TriwFIdU/v/vZQPn4Y9mqo5kukYDN0t39uCvbgFevhKpN+wLA4dpzBUsy3yGVIg+VoOAw
avzshMgaglrw5hfBXJVtH4c7kbDqRekU2Um4IWsAcESbj4PkmfIanVHapHuR2pPqfsaEadw0IcEn
AQmyTRa/KQBaAZJ/gcFCK8TC6jZEtuu382RdduOwqO8Gripr2fz+VNBAh3WvryOWbJc0EyOOehWC
mBquu9eq7OG1HZ/H5IeslIWO7e1cyKqSuAh0m5DN1aC5Nt0645ZIKh36bnFru50PikRbNVUUgHbn
crJDXlNWAfHhzoYuMubm9OadRRDsR90h7wS7WXblAGLvoQOGzqe8K9y7qtHsFz/7IVtt0VZnOywg
986DQnZ+tsXUEoPP1cpoFGTKsng1doZzAFBu34uhVxZTVarbjjS2sojtzl6HuK6t8rlbjilwy1kg
FX2QGiVO0rVw22I0cJUevqas3uROZJQ4NXq2CP0QRkXbrr1ZfFwWznxko1WYr8wWi7c+daxNxNyb
eXF/TIVXnjMVavxEDrNb4TwYLjtAJWvZI4smJ2+/kIfYN1tbM7c/X9tG3Ub5TDT+IgnV4EGM9gZR
LvE8jbn2jMnnyiHV9ihrhVVimFiq7UlW4fOkCCMG/k5WPV5cW62p1ZWsivaTVyKRaOTWhb2T/siT
4jhkWA1AFFOrLZhKs/tOVebGxriOSWfmtuz4bVwLCyB1iUtSxTtVRYutR+AoryAj0A4N62Atq27H
mr8jBbuTVU3nq0xNwzjLKkielaZ2/d7tCZ6lII0sSpm5qdM8PCrBM+LM5IYQyHu8StjgCbEeCSfb
vXSxxnQiR8+pNe1F3zmo+4Xq1yiY6l2X2dVd2/c/C83HSCmJ7z402+leHYAVDn8fPRRvogRgIM9P
+v4QIDV/uLneRABpDR6pq/vNzSDHZ42zqggkloSCbA9Ic5wcLfGJZSJi9llylhf52TSPGSPlIah4
S5nxcIZ6118L36JqmFW/tXluRYgJJffDPpw0/ue645rHiCkpWCUarg6imO6rth6B6GvqoyzUocZu
oeqnvax6vVHetSTE6rLBt8bztGbdliOCBiYQz+XgW5uyEgP6yZ21yGPkLAzvr6xt/jINUBGawlak
PVTh2Yu07IiE1rgRZj495Y713sbZUkoXygJCc32nWXq7DOa9AtnGjwfmYC5uHbJN9soOIwcYdjsj
z/DGcl0lj78It86XZW2hUJYmgblh+0aQawwjxFHgSAE4/8J2H/nWMcgvkg8KLH5Vq4N1NHK9wO5q
RorMbVOZW8c81Cp9JQfPbe08TtZGu/p5fjBjZ/88O2kGOzh/n58M1UVFiF1/TdPAGIIC/Hsw4Qms
lXoUK7fspy1Q2w2InLWvfhWaD9dC6zUMiCviS0OPI5xuNWUVG2CvHLdNoqXR48aV+0a6u/arpf1a
z5j52yWwSlj0uWvfySYjigmuHQe9jCK/i2rNOOiBqO/MuajLqr5L0/IuhTtwyE2/uTb9ag8zb25P
oOz9vW3Uu13bhdo+1ALvTpiVe9eqSBQZRqmvZfXWMSrxRlU63GkIBe8ExJC9X3RPaqdrR1l0ui9A
02coSstDA7hWuRjG9l6pWdnKtlgFfBUhwuL5n8ZAH9c4H6s7Wc1Td6nodfLK/7o8wQdHsyizcOQU
Y7kcO1GffGMIX7s8Wgk8jT6JASW7YghUsiNcbSjJzqLpNwbNk4Kg5xMApRW0sOE+0Kk5FrKW4EfU
tRwh/BS1dbNYy07ZlHViVnZos71ss5OBNDCL0IXsvRZp8NBAvT7LDzBHJd3qbk0EOH+oZxnlExYX
XqcWyyxOk5UpQmwE5k8PEUE9j73J7iwjXZGtLV7A9+gZfJ6IpEBkqOYTGoT9xieVv5LyItZgVHeJ
NhyqvEiqJU/sl38aK0+FR/51cjSbhVyXbhwjFa9G0D6qcPi+O4Z4MdwxfEXwpd+YoH4OlY36Lvud
+VKO4P/Yab3xTU1XemwlSLGmzv2UoO1XK8a0k9VQz0GZZWPy1RL+TAZp/kIH6CsGYjEEs25aZ6yf
TsVc8IdMa9lBGuxrpEYgCkMfOdc4bPaZlgyQdIALsrVQwiWZumQzpW386HVh/Fi54Vvm5d5R1kgH
dPctkBnf15Z9nK5j15ke1NZMn5gW9whl6m+sONgwySakH+aqGo/DytKiklVlcAFbWR6NTpm8e6dT
1EOEumP0Y+CP1BDAfUqsNl+ODrKPstrEdT274ibs/qD7uKyz4jL4dnUZeds+BbY5bgob+RhZxWo2
W6gpi3j5SMkHkT0fbWsPRstdP7NpP9YD8DTblhBlcXtuYyXX1xUM0pWT4nDhlea9ZO7MNQts372k
5rBgv/ZJ3s7cVzAXX/uaUf9/nCevKclAfzrv1yf8+jz5lzG5F3eq1X6ZzEenzYqvAM+S1cQseQ6B
ep5AK+qrsQ+Nz43dL0HlaMD4HXtWZnTQFFLCA0Jc3caDpvhqxtW9HFEP+XdUV6vnAcuH7ViaI3mE
IHzCVj6D8sk1crc72OwbvBvGZK71onqZ4H1sI6MbjqyloQHwInswY2TSC/bc342peRVDXvqLd8/B
1nShmsqLNXTWe2CU6lIJhuEhUkx3o7iYPsrLWK3jXS9TGoF2uwwYFC5zvl0mr7QOmdXKPWKPpy7z
0fnDtdyKDSP5JzlK/jo/Q1yrVhRvhXowgWui6+fEtZ6CmOdfPslEA3eTYlVMf2gQ4Tcwge00kXLJ
m9n0xXWDk1SlrxzoeEmv/qzKXlmtbeSOCCK7febW/n6cdHMhzBExGpwrSKIEKSy3Mm8eZWFMS71P
vxouiLRZoNzk/XSwRmwA/QKFyWpWLleJ6NTSyx8RswifqjD9FHVi+tLVYwtxI1bv3SoQp6qOg5Xs
iPtw16EI/oqTbbrLrSHeElm67y16YnKAgSzMquy9k2Vm0fkaPWjmQrFL9SwjiFukAXgHkJqq8vKc
le9lB2zJhQnhfNkoiKmBY+NNrkRErWAXvyiq8qPosvxRcWH/opoCEIub5SlGUtZV+/gFSa/4JerJ
wDp69mR5ETWs3R18oGAa0tdmJMfrIPLPshMWYMD2l1MdZFVBS2/Vi22cA3CtxT3zF6sTX7W+KQmw
kkDXvmQ455GcqQXgpdIyVgmywJ+jZlhlVmx9M/1MXaR5p2PsWyGmZgCqIaeTv4go+yRHWMHwqKcN
m9tW9zJNIZj/NhSfh19Hvqn8kE2/DuSowETD+1fT9eAuNmrrDu3J4GUwEEuzfZBLRdGfm4w1sTFX
2bvWt/kkt/yx1mjQ91mape/uY2MtxRlm7sfaLR2EbzuITduk0hcZcmxnRFvKfZxEhXVRCz+bXgnn
UhZ2TXVOtehnUUQ5KB2tOd7aE50vXI64tdXWdLLUAjJY6swrqV/nh32qbIsYA7c+9O5lwdaTtu7V
tlopZvOzDVE2ZZfZcALlENnhMsuf1SRA34hTb2OL+GufFhp2uUBnZTOCQa9lUvrkSuy3ro/cg+uJ
d8cMrIPRMnkUCBTdhwCHlshThNvBaYnfKvYI1k3Ezr/slgMhdIItLrtiIQrDUBapo9Tn0It3ju24
18soZU/Yl0Bn95yL6nbt/ZW/RE3MtUSymf5Tu1KdqLlm3N5LapPkQnXjxZkIMtG7B+FhxY57V+pd
dh9nLboMPfCSSMTZvSxq07WOnume1EldVgWiGLWtPfuRVT9CSltacw0xDo0XMNoXwSDuZc0Pog5I
dcmcOHdmdm6tEjdJtrIqbPLMKqjeVaaVnzxfR87HTFFXiuvhuRDKD0spqu95XO0G0dWfXF+3ViAW
lZNbp+YpVvB7SX00FoWf7eXQys3+ahW82J3OVjYJgll7Jyybe1ch3TBkfvY92yKWEa0MTRcb4cb9
wa7FNtDCijzPXC0Fsn0zRTzMq5+GM8Ewghr5Nbhkexpp0tTpDgpzjRyslcMGJUr7WM1+I8VceF2a
rXO1sJbSakS2yaOsbB24NuHsEP9zrDyShWkEqDirw/5qTSLbbldCtU253AbDMP7tSmPrG5syMMWm
7rwvyG97f41atohDz/w2KwPz9k+jp4ms7CYrAudQZHZ3HgwzWndDOb3+OqnJ8gUpE/Obl7rzlMFJ
qHzY+GuHCcqz4rteqeI1yvOF7lfje5hE+UGNuwK/OmN8x6uFXfakNk//MEzMw6Dp/T6sHwLkBfBC
lO32YGHk1/pvpgZHFhkKVI11CPWY8/Tfyshb5+xHsvFc1isvzvLvsK9DwNCD/8ZLO0Q5XDcBbDnR
1kaP5OgIKzkOGXQPcwqRHRtTp72PUDMOR6v+oRbopfiN9RVlJnPROUn0NAhl3ACg7hAiT9uTKEp3
HVV69ayCWFkEcVB/D/Jg4aIu/sPy6zc1yMVbnyfY46ZhcBdF2MZa2bDDOWTcZKUYPzvmNzVRnXcT
9Vioqd6w6f0cB/biu2z2AsyK/9YMgMdfTMPUPJauW68Vq693sGaz9ypRLwB4qseaLNCDP4QvhTDT
d7eOWCaKzt/IKkDcgkSSMly6tCtfyLyt5NmdL2cfDRJ2mWXvbqpOS7eL8mMX69kj+uBMPNpAxjMq
9Lfc6LeTXatPcEPSh0bpHxH9Md5CFtf7sGjR9rOzF003zEPvT2iVZrqyNOxfHs5hnui7zBB/iZvh
c9Yl3VmvNTBimEDfCraw4zslMEGkj+1Rtttzk2zvktkKF18XdWGPeLZIwb4i+O7zon7V62E8lQgZ
LGVzi6T2SuRTc5Ceg/H47X+OwiTx57XC8RsS0MprJgJlqVe1vxOJYj/4thNsLdaLS/aV+IDCTzDZ
DkxkcGWdvFK6QNICOeBhsh9KL8O+YKw2rui1izs3dXqLcyZEedmXTWxE2dN0Uuyp2GostY+N1TXH
rNfzLRPoeN8ELSkwntJXTzPxu4BL+83qQ2zaPG53VpDroq/sb6mdsM6qdyQi0heEC5VVqOY5AAJf
3SNAWewm4rV7a2qjlYn3yXuiqa/sX+JWW9yZLLlR9I/UZZ+hlp0JrdkrufpfR+Ov3v85TumMd1ge
9VNYtm+tNZWPXRqJc5B7wXIQYGCyCMpHk2KuW05F/KCPzl8oKSmfRjEGKyVRx6PXRv7LiMSAHG85
SELrtWPx5CB/2iQb3/b9z4VdBjs/Y8mJXbjz1Ob9hTzAejDH+HWcQuVghGG1qqfJ/pSrzbcoCasH
MtQmU6I7LbBQdD71LXLxdu8k58QDW0Ys/FDO45nxUhwPlWnfQFJ+F+U3bIeNT9gH5qFzGZKGn8Pz
MWjRdRte0dw2F54eGkffK7eySXZaJhpI8qgu0J8NazPZybZrOghrg2abNjXGXvMFbufJUwRMdEAr
S7ydxc6YDRxvBe+c5n9XNTbWjtNcyDPyKDH3U5+tUzdEYqdXz/xLXlD0EjOqPz6OcxXrIWtpi8rZ
yV7MA7J1OI3uRvaaMAI2VWVka1kVRoQ/mYLnDgqvyQvffEQOAQUi2Ss/A6THt2ut7Fs2f+OjHDqa
Rv/kV/F1ZJIhdh/jv+ADysFKO4YSPrQkStNOWyq8zneyWtY5uvpm/iprYh6RmBVgAqjgeOFSdYM6
2WcGbkqezKyaer2pxsq/v54Bz3vjl0GyhvMlsBKP1Tt0+h4NL3TfU5T7lz43/72dZs42UtoZwdOK
cz02uIuT1nzBiwvDijifvuusGeVTo6HCfTudYGy6Z2f95+mKyy0PlqFYm9pM6K94vJQwME+2yeLd
1tThVXRVv/fDWEFym2o6tsaG/Jm/kb16hRF3ZPrTTvZ2hmIvqkQDCj0PLurmPc+CCq+9bHgdSKwU
Rt0/eaXuPhOULnqVFSCAq3I3WXl2AZeQXTMjWgnkNfUUdW0RC75FpV0u0TQvjzJRMgXFzoeK+wRS
vXrE3/faHIaadghiVpryJN/PMtCQyHHIk3KYJUCOkPFJhuQxjoLs0EPXBxr2nyXnNL21WTk8yhYU
qwaQ2k6/kwtQqXErx4cm9oNA794G8A6PZowDTyBKJWF3PNi7rq+uwwyEH9hM07j00CBP2QgU89am
MA2B5sTdTY42+EIvYi5kR2UY6qnWzaVs17pSPdaTf5DyzLhCXNq2cS6V3mSYL6Z4H3uju5WdpTpF
+2Rgt1D2jjHqy52FH73R9tER1JqNUEX+NLVmdJRNSpv9PJJtt6rnIrZ5PU02/tMpQOIwaK4Kbu3q
WYS99qnCBGfnYBa4IWeuffK1DlN4q3gOhkwFzzY1yywItU+tD2ysHNWRzJrn4WWkvMnTNRexvAKF
Y9ZQVbrKC79fFk2UHONJzLtZ1hqZ8eQZwVn9foynFzmZ26gZ7rQ4Z095HiVPcmorPsre/z5Jjkoz
fo6ZagQc0DgAzaeYIVK3qjyq5l55JAI/3lmaBgydsWaZc5feBv/53A+Xklf40GYzq6yLtC4Xbue7
RxOz3up66KChXC1KEuRTWoi9xWwYrjzZeO367YRUH6NlVnbNSjbKgpzqlJ+vF2w1MPFZ7jwWhbKC
U+H749qE9beoQ1hFC+yj1UsaONPFcXFpx1WZjbX0Z5Nsr4183Fl+/u3Wfj01QJ4E6CLvMb1JARwX
bdFfQBrJijwVkZQZdgo3C1AVH1b9ujKZgS+thuGevOj1erqASDz64jGMfd7kDfdLjLEP4lqkoBcz
0Wz09PO1JjtkUTUlWoi+DpSJsbd2G4zbJe2M7wFyMTtDXuM2xOLLXZYh0PrfPkIe1q3XrQyDvORt
9PVs1ExQINEbsbjW5Sfg85Vc6sx67C2MX/+PsjNbkhoJtu0XyUzz8JrzWFkFBQW8yJqmW/M86+vP
kieQNIdzze5LmNzDQ1UkWVKE+/a9O9qMtr2atu+ybmzfJY13i32HRtjFZThVcDXN4EXmxBVqVPdl
URumcEjWnXMjAZ39tqBdlssCe4AisXXcZvu4yc+fAqly9S7msToVx1hTzV1ceu21Sv1P8ERGh7tV
5B0ErJEJ5HuZhYsTdH7CXZtlRnwyZEDT4P5XM3ooVD1bI+/467REV8sSOnJdqKiUL/e7ik/uICFR
6FbnMI034v8lRGYbczJWIG0glwOfbRpOdw6X38qHZ3dc+WRHru4yWNP0bznx9fBoprgapmv2sDgy
Mc+5u24Lt9rIjPhsJ9NppVsi6SK2dlMH4OPulPnvN48ouM0cfSVwCJKP4DEpnwVT+T4q/At4yvbJ
d9PyfZvT3qYhbblR8iwt1335Os81+XqZHJ1kSztxsPMsq4DkJh8W0SnknlgpN/OHolujckYr9OJD
MzW4RlnyUSZlka+Ah1TqTy09dwepannCLgmk9/PUwA/0W0Wrb6y7X2If2fef8b/co/0R+wiTq5/+
RyJe/Jnr3O8t1v330MGBddktqrL4wiasfpEszGA3L39wza4bUc7pmxcJBbH4Ii6xJHPD8fVPC+Ve
cuefC7N+/uO95DY/ox63lx9rWdX99v+917j8Xv91yUK5189/UD8bX9xq2VNqcfP4d0qkBP38F/zh
fv/Xp/GHe/1/fED9qIIot8O/7L7YW60DA2ILH4Dv5dnODsxgKxtIpbe8lyT/R+bEY6GQtLbDwdmL
2Sd1cS2m6VWsmTrV+xq6RvoUwu6+Q61I+22zNgzXvI3XPtk92FedcVwpaguxpJ4bMO3xbZSZica6
632iRdRgzbaVl5mEp632YyUEHTMyDLCwiDNfZtyxuCaz1l+0wlavqWafIr31XpwwYujY3StZBWXS
T9+ITPS2LCHvlRCZqG00v/qwscnWLcuWgdbtc+khaiRW6JItrPJopbe6+yKLYMNMzpTZvz5cI4iB
HbQC9lp8srJrMuBPSenuHr7ZfOcH/rVzg/wm5Shznl7FklLVT0vmlAao9hIppaPFQvQ+v/038l7i
6tN3MDKPGSDdhfMrco1oUymze9YKbTljRK/pIk388CdxAgRsTq6Gq8dPTYZsh6e0wzZA3PtJBjUJ
k/tVAPx5G7Rmuf59Ygku64jdt2X+9cuCxS9m6dGfAQXa5o/3XcI81Gmanj8p+UXuYUHanxVKmgUF
i2xVzB6Uyk3GUzZ3J5QTODF9vxRvHGfwdktU1CqzTUMPC+5eCQiM2tfX4AUO/Avd/bjcKhKfEyCg
5TSxueltxz3L0KSpd550tesA3f5w5plCvgVAs9+36nCMch7cqy6L2E4F0JRvc0uFIVi89zm5y/0y
9aEaCNvh0C7kXnWJOBx8KufKqGNnk9Vzt+9Cp4ICuHFsSMiybyXH9cN9emxpOVZC9doXOs3AY1As
7T6Bt71Pt1XiX+f6XNI1r6/u9688dMeNEQ0VEbfRh2iHalK66hbCAvHRm/L9SjH1qUFXIfmUxIN1
qGstPOhqQVonyGBFN4Gx3gC6ele7/fyLC9RgeKvq8bXLEeCVqFFo1Ht18oFkNA6SgXRC2e0Wypt2
rcZ19xQ0vActI+juA3KF7qrR6R/7bUKCXU25JnaU0nYwmNpKfJ5emHSTHOUe4nncrbHs8Agx5McB
JfNjEqofYH03rjIEheJPq9KZvuqR4u9/8cklOhS01Y/JWizv5zIxETjINsguKOuuYQPtkJMWhO6Q
sAVLTC+4ivkYJEyPwVsibPPLpNNm1panbLe2W7emZLjXpFk/gy9oq7Jd24IOCt/L5DB+n+QTmFaw
of6VNtP6Xr/QoX+5Lea91CGmpSD/KrUOMQHX/2r+ttZnVoMMatXy932itje/p1iMvnzWxQfVCOf3
up5pKIFloKuXWfENaXNOoNm6iYuWaHOrtja9LT4RYWh0t36ojo/4bChRw4nV4nxfbnrtwY85IrX9
Z4sEvrayF53RrHKKJ9v3UqiOS9LHC5f6LxNLiMymQd9t4B4HpCTTfRAjbS/OJeb3df+9YUI9ah3q
49xtkkgxdhDYei64grbfaCNirXc7sKrpNpeQyFsZXblLSOdM30Ok+GPlbrA16JZDRi/khFkpzd/h
4Lq7Kg6bSzwZ9X1AYDZGpymZtnk1hOTqrAqunsp8m/Pc2SW6O+wqpzfe/DkdaJ4IpqsbDerRdeMa
0UOyQbEemJRvU+upIPmwAOujr8EC3C1KSt+zmxwihDH2gw7Noef/La3OMpgRWnUP80++R0hnjMMO
Mfu/VJu2TlBKFnqXp993iPoMr1Vp3DFSspWTgbL1L36qCtlmhirnlBeIHdpu+ReN1SoVAsQ9NOC3
G0AoNt8dpGjQtoCwLW3yM8m+ad82unHTMl/fZD6l1R5yfUhtjewvqtEIrOivKh0SL12tTVDrIhAi
mXnbNymLIINz1ZxxeHOe76d14OPXwabHXU7psqblz24XLUf7x5qiVIY394mU1rzS+tJ/QhpivlgR
UH4a5nu6o/rmvUrGfzHug1G9V6KgWaoJzFeBvp70Wj+opMVPdTDrm8QrXwLXaF+gg2gpkRcH+UVj
Ut2A9EP0aZffwRzBnDa9mR7FtOgPkkXRlLbvS6M8iJuGqO+LNM7cly5OoJ6ApvccGuNb2LrBuwmu
3neV1c+7Cgq3jfhkiFCHAVBrJIeHr3TSk+GNSLYsq2IXEgFgANvHjfzQUA56EOogv7m5DLoLWXdd
8qJ5+NpU/XfuPUqEQQmlUh9k2yprggt5Ozg4Ddi6L2KTeKelOaaANnV5BF58CXLMjH6PR5BRwvJt
0xy1/SVIDYOCP44lXiLDjFdxwebC22Tjl8You/Ng9kO49aLkLCYcXYAZzO4D5GMIbSM1/SyDn2v5
c2ZkW5I5w1Vcc221p2AcXkoLLuurnRfWLgTn5hqJu0ka9J4s6GyysEYzbqlZOe4Huv/Sz2WOAhxJ
yu/uPP7QOR1PvxpCHkclM5pp7+hu7/jWqf7RXsy+UxAEmJKDRLT9rUXV9tTqWgml69jzu/820Hl/
sJJ+O+TBvut3jtMY/9jDRwgfgNwMc37z8zr/YudBRu+uflGVMd+O2j/qaNRXGRT2sPer0AuijaVl
Sy952p6HFCScqDk/nqu1R74cwrldXPfxBUqA9eT03pUOczaq6TW0JrPb5zkyxRVEI1uZLE2jUjcq
Eht04c1H8SkB4qelH6E4AfdqdoFsfcM+yPzSubWx9nuP31Svg3dUY74VgWJ+GT32kKB8IenLcgAD
ES14siBWOw+uvRRWk84ErRW0Kmx53jUdSuhBfppTE8BWmjbxfTaWWTGtUrnezZ/BEaXJl2CIA/qA
4KlUIw8anCHYjnRbv3a+GZ6nOJ9X8F1or27jFM+e6hxlMuhwBU23KsfWficuVMC/VUaeXMVyW+Dy
LDnnqRptHJ6kFMfQbNuFXVpcnL7J041c9s1+VlPjfJ8F5Q99XaTyYkh4ZY91bF+sNMlB2FToGrI/
1wH7rVF9tC91D44c3YwPv1Dr3nnZ4blv6WwoERFaaHVzR7MGtq/zJaVbec3fXndsYXx9HvysQUop
875S8l9pWmd/8xrYxGjtKShZVRQ3f8bmFOPWvNpcia2MzvxQqiQp86a95EsNHSDTkQRK/4XiAVAt
f+qf1TIZDlHu+gc79u1bY1KgToe8f/HthiInqKyV4KsMW++veg6PR4tK7QcxZbbNdP1uorwbrsbG
qK5RD1Ki0pN6p0S2cvShU3yZSQfCyBflfxd+c0IQw3j7U0QWWvTOzz2880t+PB3e+ACoTSyGDJIP
t+B7ps2lAyH73wlJoI/aR1nEJmmhC14idIj07wusiHpnayPZOEl5uObtayEJhZil977P5x29hjzj
A+STUhUWrngxlXGCXz8aHOrbS035xyLDyLz3Tav+smiE6EtJ61u5qAtbDaQ2ng1yKPGyfhNaMX8I
VVD/b1tJm34ja4al4ZQkqbEVn/QXiu9xH5otAkhLCIF7IgX91ZhPZaP6J4iTx5tHu6a9qoIOKFsx
XJUS330C3vSndLzcF/mDO9wGwwkvYzojk1fb0XYaG+3YeCECxbUTbQ1NGfd1opB7W4Lv62y6sbZG
R9e63BmUGj/NpdK2AX4ebrN4Gm8SLkPQaR/HDB6FVM0O8nHIP1JV0YcCvJJDo8XnJP9Io8+clWY6
2d0nwRInPvkIJBhWiu9x989TbGNZ9/isHutkidwr/9rwSD8g+XMxF8mpsNPsSzBNJGoftlzphV2s
IneqdmKOok0ll9F6XMQK2Nb1R7AfbKuhYCcBbPVP9jKkSqhsMqhu1pPMiFOGBtANHHGesa/zZHiq
u75/uq82nM8lzfFrWDlp71H16FPdPTcQhgCQrNXr3PL5i3umCL1tysq9R5HF/9AlqUIZcFbeqUF6
lqg+LtEk0NVpVdduuQn7tFnPtm0822FmPveNp11gvziJy1xc4q+9bD80aXcVvwyl4oZrbxzbPVVh
xGejbt4hnAyPS1MnUMOOfLUjhyr1T18yZs1Ltgzia1Bn3kuIDEma9Gs38T0I+IPKflpoV1+rqKVd
V2tUSGBG/WyEo7X14mL4OKXmx6ow7G9l2pwAJWSf/89Q5Ls/KhAwfuNsSg63/R4aGPqvd80Cp/+4
hBbLXev/fdeyHTx4egukLGbnWY9N1JDrPt9WJVI94iumqD3AbzRRjPnhs72hQUfP2RvLKgmTIarG
jYJSwRM07c6zkSEsNxbJO2RUnV2cQIScGr56RdhTuzZVNU80D3HpTQMyzWreburO/+HMNJXM2BI+
xaAfyQWMaKcQLb5fVncpNc/Y02jQpLIGEHu5b6rTBt1r+o6qjna2SSl9x4461qWAGOU4Bv1JdeE4
Q28gf2cMlU9ZQ/PWYsqEpqsQxhtleRQfe5z8XaqdOR42L85iQHYCFRM9SCuZkyi0dbSN3qXKVkJk
IlOR81M9HkHLj/IKOughLdo9fjrc19NeG5Ph/tNlkW/OPs0h7XR4/HR4j1aDhuKM6oWv4aDPVxlq
Mx34zwHcW41L88syofMh8F/hLLR7cLnczWkM1PuSuEFzzJvD95BJq9fGhpXXQ2zL6wy4HXvrNIfz
+CSD3XnjU1RQJ4CGmHTYf/x2FWzVKHGgbCUXKem8PDb780RLzkoyf5Hf9Wc/491tBHF6GZXQvujL
c6hDLugX0897b+NEcARLyJ/iHr6acoM+eyD+l9vJ0C9Xbufs4Ki0n2ipGlYWSSra+e3wfThExaWt
xi/3PMWSrJiXiICNwkl8PyNquhXee4HXHqMwQ5IWdrlnMzeylRdm85eqBQasI970lNLOfqh6pXX9
lU9mfAUZPeTJBhxejvePGM2Ypje5cm07vUHGs4PQsLg8XHI1F/G/fRUah9/87lAhJe4bL3oVgt2m
KYe6ZMnzchh2pTTfAA07TAWcPKiGVOvasgFMWon1bAeD9ezFir8zM7QP4dGA+NeF7O6CvvdFQmQA
SBjT0jjs9TSgGccwjugTcYYVUt5o6b4y4ojOi9443gXQNemoIlh8EhaClIQ0r3LXkkrrW0RsIr95
/T3jFlVfZpVveUyn/jvAGnTvN7P+EcJufz1A3/7iLZQUcWHm1zDuimPtN8jhqjU9PzMH9My0vk08
T5ctB7ovPwd0pLoLSD9P38UN8pyGepZJ9qdomOvT1xbylVO/DIHf8N8ol/YENYJcZVmqg3TH5Jdm
etLDcuek2UdnQOyBpv7m3NQVXDs1hfPvl179maovpG1Lzx480ME+qgba/fi8tL5JPrpdYO/dyPD2
BhnkD66W3hAW7b96JcfUrEnG5wq27LPvwkrouGX9NdjKfOBBIuPMrXUuKDhQbYIoAJTCcOlVC4Kd
9nPeT/3ZG8h182bE1dvN98lHmK+MLfpJSGlJyGMCWcRyVrvTb3odD1PUPez/CoBkIvwIhNjkwGi0
m0Ls34KGuX7xszo/k0oJ3vlp9I86QeUg1ryc2+mk0PJ+fhHP0PfqGbnHTzJ1D4o56MVTk24eayIj
D9dDHZDUWu4qQ6w1R2rm0ZNYqo1Crq8Vu8eNkK9xDvQiv2VOs2+pZN7qZZAra9nQUc8y7xPu6FdI
uSafwL7pJOpqxIQRPLrR+N4eaVb6+7flE23GGyef4OFeYu/LXcN4DiF3On2/mwOJbRSDATECmK+r
iC7+TdHAHin9xco0f+80VtwMAfGfJgWl1zG8ZVFOH60bmPMmV7+hnKhdMopJ15kc57wp3ELbWLzI
tgLJ8RrLf8rn6XvT2NIm4vru2xz66TXhCL7nubf0eUzkoruCTWJTfBVLhtTR/Hkll5Pfgw7TQxja
XOX6CJGrWA8zCKhneGM02J+ruflkKq31Pp3c1VS7xou9WH2YOuuBRpuDTNatYkFBzfGuH5t1WWbV
LmMLgRTbIlPLm8871paF3WQKQGYEVCOzdV7GIHJuFc/Xe7DHIezsJsnfiUwmkfPCISSlp7p63/vR
x8ShUXalLmrpC3uR0Bg9tNOF5CjnW0A/RZ5RdoH6BomRYHNfJrRGWaj+cdlCcuTkPidfSz9Wvu5x
0G2Bzfu13sNVy6VuKqD0c+vwq0+mJdzReBx7uadvJFoGPwAIf7fLXCUf0xVsG5abyeDQKgNygvoF
veinyOmSq0u7ycGZgMAtlqEkCTgFroJlmKhg8P4aqf6E9HuuxfkI7Emv3qNlXdyD5OuC2AGUyeJH
nFzlIYTCkEFkq8rxrbNS0Pejz7Cp06JEY5G5U0JzvKAAMV50LeQb99PMw1zJAb3a8Qp4ZH8P9JZp
iYGYJuuAC/9YgxK9tU0nuAVbFTmDldwS2tvKr4ob3KDerdXVV9ua+5MN/+lNhqmJy4ujJ0cQifyH
i683M9ruO94LvzgbT38NyQqdINv581qwtxvFGBCAeIobtdzM9GZ8cML8A3xP1c23auUDPbXXvrPm
57LM2bdMkQ9cK1tJg6Q9ZPbK7tLmperN+ogCV7HvnFh7rUv9m0TQenimuJZ9CjOv30JyZ5xRGWzI
NNiOeah9rzmoreqd+gHiZt3wwcyLfb8Ub01NMV85IMfvUX+Mt52GdHvo8f74b+AcO9W28uKW6lQ8
o21ufVVoKr/K4Jb996uHr286uhXg3H+4fov1/GreowDwVZZH5NiphS/3fNxO1wcgn5C1iD/3h6dm
7CCmb0rtuaUxeNMswt5i0oKmPWeQjtKEWf31cMlVPU7IOrA7Dulmh4u0mPm8Aa/sy8xXnyUkyJZH
AKe7tZgyoWa8Elz06uXmxpTtMwjYgfnlyjGK42dr0QKBEXd8qtwc5N0y8GBLNnCtaxu1alE3l2kJ
NKbylI+Fewqd4MsUJpA6C6G141YH1ZvIVEFvPS101pWwGmSZ39OZtED3xtAaL10ZfmqoKl0t0LGv
PtLaG2MeskMVz/1rNE72vsicfCOzaHfnVz31/5LJisfjRVOiv7RFDlNX7PhmLsPAoYzHv13CNPRj
Qq7GesoP8cTftpge+rY3uUL6yr7MvE/lJlCmdtRDl1t1c7iHgi+8gC6wrl38qcyn4OymTnC2l0Gu
/uT7U8iIzNdxiufN/3vp2A30Euj6VkjpHnx1D1Ou7vR1Mv1gryOJDWX6MsjVYyJT6x42d01bPSZk
baxOCO+4HV1/o2FBAau6xTHsC9Bsme2sR3XO2LNZsXLo5io7QxeUneVqXmZgUN6ZDhhuT7MbqCwg
hK5EnxgZUP2JTrMlq5bViXOBMhAqhDJ/N2nTq0IB8XPiaMZ2SJa+1QGTZPyqS72KRrs+OJtZlGwg
zvXe5bO1bxN3PiM8Sddplk/lUWxrUHsq6fqwiwY9OjpiSpAW2n65k6D7Zd3kHw07mY6aVlHrS0uf
OvyQOMANVI4iaK3mz1WTwYtj+edxscT1iBPT6qx0rdh9eS4z99iUVvcRwGJ/UKKlwagx+886mHd3
kXAeQIFuW7VWTlHjG+/43P8WzeesLXhXhGP6TK1ppeZN+Dw7Pq3uqp7n6yFAojYI4su9aipC01Lu
jAu2/6ibXMQSf8ARbUXPUrFuDEdbG3aQHoLEn94XajOf6deNV5nqfYqjMbkB6bDOE7oBK7iK248k
FyLKt0FGDRYzmT1jV9MFAgY+NdeWOxm7dGnU8lWVJso8aw/ZFKJnu/jkKsu0t8D04KUJARU7y6vH
WobK9Nyb5Y8f02zITw+/YjjDRfHdvQSUELAcex3acbNWvJfAB1QYQ0pGojAYVm4zQBOyNNW2UZjA
2aZ8pqH8Bh+t6WzmMrIvGgwzVBn8eccLI9zoi2BjWRj1Sg1pYLLmVv8w+SA2xHzM9r3bXsSUWTHV
lm6brrCT+F96KCq6JnL/YCmLoipSU2+umw0bgEQxpCC0fBaR8XWM3Pqm5V3y1h/GYS7ebM1Utirb
ZF6tf88O+CFhngCcSj+SOe8e1BQtxQDYrcCVD1MAuwWU0SXE8BAzOl5r3Rkw0mDQN3kQQ2ckDBhh
XVtsO4cZFj5YMqyU518Qms9j7IW049ItHlhl9AG8FvSOiy8IghFV4x+zciW+wlfogHBofUz0wudj
1of1NM7jzoVZG6rYAFKVOpwjiO8VbPdbb8LoG5pzDdt1qx/bTtv5vom4lPgyepfaVVZ69T1GnJqF
jFVP4G/+oXZiMMv80SPNAz/P3lhoBMpmfhntsNtmfqbCoOuEV8BDyTZAYmOtBGl0tRuFqjkKZ9Gp
TSISjHnd7/JMTd/PeYF2LPWJr56C2mQbjv8irnhtRy8GZ2CavEL4CRUKgmtqk+0hpoh4jfUiXfdt
iCiix0GjLpPS2k9Udkw2yqcpjUCQ2cu7z+UbAcrbh8vMnZ4GN8sPiJAl87Cih2fglGUqt7htldvo
hJ+iPIYPdLHEjyqzfYo5ucIWU0C9skiqi5D6HCP8oY1gaGb0YJJ15L4aqaM813n/FKiWdggrzUIu
q15EGZfLX4aweMs9zs0PF8JIFsxkubO0NpzhI5tvTcizxY2VYW+pURdvQ3d6aeCCOMXLrIRwtiLB
p4ZgEjpwzq3rHCEGfCIFOqkUx0KV1o351exIzQbtjoel8mIGiv8CGy+QEF37Ipb4syoyd1Ph+Gu4
/fx7mNWP/RoF334vcX3V+Lee3mYe5u5700LuIA4zbWdOfvkpnrpdQYX9a6hAEmtH5vykeF59pXtY
WcvxPulR8eXb+LkpICQ3IJ89dWnWnek9+RQoMMJm5mj8VcDA2UjpNJ1NZLa1+FsbpVSn/Cr4qMWm
tpmA9VCUsLrD3JcmwgiRThOb8aExzXBFcp9aCzyeqFKD9FjdawXeRCbsd7tf5hVzqc0kCXkwWQ82
2d6Ws58hRUI9OtLSJ5dTyTnXEl4sdufr+7qmvNQ5kbaCNTg43ctNyL68t+lEPrZVZzsbaIFJDVc2
bJbVAHRPG7INQgGoArAhI8vYFgA2deOTGRvHQcnib71BkqsNsuS1VoJpHwDIPGbxHGxKi8OFo4TL
Q3Sc2YnD+XkSW65y6qnfnWLLAFtWvAXPc6toOEeX063vwCmzVIuNosXxJh8DWLwn96ZyED6qdt+C
ihiT+TQsg1zJ4BlwU9lx2K/uMh6VRtKyg31U1DUGerductU2PMhzJ9jGOpxIo7AU/PQ9wh6xyz2A
CrhABbtdKbucDspeVdh7xZbhbod2A/l/0v4tvIkVvBD5Su8d+3TnUWQ7ctL5AL87+ejtk1/1fHYT
HPSgXaA5dEptY07hcOvrZrjJVUyafw36SdmKL6hU9KtzdZpWLf16+0egRHth8XfeJPnxNz+Zpmtl
9uY+8Obnwi6/NFrecjgOjA9OmX8pxiSCylOI4T24WuMAWdUp1W9Ux6yNEkbGK3gCUBBZPOyHXlN3
QRdD/kl94YtcIQo/3q8evvLhMxqHEoKC5EdXai9eMj4Fdt28eT61/t6BclpMyFgQFEni+FBnVvMG
iCKBty7rn8Q0fEBRifvRa7PyRgLvm6ypDZtnWO3aGwmyVBtNe5/HnZiN1r3PANyHeqk8tUhjPceT
mgGTaD6JJUPe5D5IQAOqVqX3Trlreqd0GTxqirxY+j1NChTwSXPtvLhcgCea9mounLqukSZrmc1D
1XrKA/VFrPuCp9Rt+tfQy4otLNLD1oRb+rkDkrPL6Hae/PAGyAhgcuzta5D9qDkw6HMUHjSaM1ej
jajfiqRneTPUeDw2vfopy+F0EVeVe94x1YwvdpWizmhGyd7Kqgp4nzo8pZp2aSjgvxdX709Qkrlu
ePLaNAJOcqFvJNG3rlo1Jxksy7T3nKWhScnjk1uXb0Ot9jtQQgjEZsr4DLPA9Iw004e81Dz6kXDJ
wIur2wZW0PDc+OEra+RfykQ/yqJ5WSmTJcuHzP9fyymX1BtykRyTY4QH2hipGRmQpazLVQWp3Crj
Pxz6BmZAvSGQ4XQBU/cAcTtkN3sd/KT0E3QWRLA+jBccQn9wbv020QfmIlSiHIesgVtaThhzE1X9
RQ4fcs6YjcrlSWT3q6klr1ZmySqy8um5cmqa/nKdhLdN4/AKZaDwapX5oZ2cCGo3v3+rZ3ZE91Ii
TNjq0UoV481m8xKapfUhpw38NunKP+JWZxKBwCWM7WyO01bLw3ijLjn8HLavA82in+F9A88Y/mRa
kwkohD9LmPiFbU2uZNJlUqxf6NWW5TIJDco6mNoDcgnDidbo4dQGwfcrrRt/Nb1+IEMfR+/cena8
g8IX5xzZ9aewRnA99fvpuexfqWH1N0d2dHYEPGyuZl6/k8vbzG5emzKP1COJx/oYVwGlyMIYdh2g
HN5MZnyiTfUI/iA4D1pUopzuD89F539yabT8BFJy2tOUwh9e60WfQkdvV0mShbQmJu3HCkgHddPo
k1t4E+LGYQtwmVUePAWb3gVIO0XhqwE/7WbSx/48jwU1r+VKXYaH72Gmde6Vq4fNetfM9dXMZr/J
21uilCWve9TdmxGRCXMav5DMimHzcwHbqAkbO/7k0w4tLh/GZGgcgv41aUHWdZkKWk1m0SN5l9kI
fi+T4tKG6ClJrezJB8SE1IUV19WeJve8fkHfr13pRlBt3YESqQwOuEIUXVCxHqfq3xik6t8A114b
tR0+FAWwmxHq272jG/XJX3i2yvjb7NrJx9jxAl5784KTqYw3Y+6GfWbk3rbV4mjrQWC36WcneK6L
TQMH581uvISSmT1pu0Rp83U3ZeGz0+U41T5+q0alII3HAhm01FROtt2/LP+R+TaPeZfVdX7y1uDp
lPBd3k7FfsjavwJUvM9abe4bd/laSwlLhp8Ts3z7S/9HlStmg3WeWSGlrTlV60PvWt/ub/uyKf/m
5yTHQQOjRmPHf80qP7WV2ZTw4NDV7Ci1dbWWQa4SN7SoayPkBv2MtU6HGfVxcT4Cezc71CEoS/H/
EoKuCoricfJNjXXrKrO/hPRahYa1jSjfYyYwqaCMM4/YNkVnkuSzerHG8jAWyGmJZfSTW2zuEwbU
oOykikMDouvIAz++TOq+ravims3gqdEi6GDnQKBtJU6Yp7iE6Wm8jNHlbslEZE5vkGQA3YK+i21+
0v1TJGfHrupvoVOTdIqd8R2UqsPe9yPrOJlucfN5eG3aKg2/GE5zlDVpXL0kZcXf2zBsUz/5p+qm
nkK5379LDPdbTi7lLC6L7OqTa7tHsaa4Gt75NjRADRSq22ps4hfd/goOV33R697fatRnN2La7CpX
ioHkZ7Sof0VXNujWS7Jcj0OunLXW3Cujv82MOnob4tk5Wc3AX33Zd2sv0KwTNeNmt1BnwmmnsFPt
qrPolfVaTf01cW8+lBInr+jzU9nWO8vSzKOfwRWuan551KD/Wxc9kkjQmMRXNaEh1Ds0dvRxMp16
my31TPCzLUzgrrPoSEUtyBofLunl5CTDvJyQHubDFzS3qUzC+5y2RP2fob8trzxqmmW45FPCs6c4
T46nuDzBSYAl2yk2YVKew+IiV3lhUMMXG3xZceFsPZ+d/CSTfuuBGnxM3tdaBqcIS/lroIO+D5K/
NVREAfdPyS2o3OhchyrPh8zO3wBb3uQUAM3eJ4ev2ocIgbldGMT+ESKC9lIjsLfR0glm4YCnO0xz
1dWflP4tt4JV1w/2hx6qvlvXT58lyjAb7xA7sNCJaXGo3ri08xzF7BPAQ45WvkxOSxfj5N2jKLfW
O7sNn/MAwrKYrOPRbs34Ka+CaKvMhfWBTRmYz3LM/xmrV9551r9uPH2oarf+VEfwnilllt5Xq6Nq
HEnfxE9sM7+vrvUo5TkdFMvqLIXSI7JX5ly+JXkWv9KsjMpXFlu72uKFlM2witK7/LXsaP53qt56
0uCcvCaaGwKoY6LhL1LNg+LLbKkmLJ1lfXLc2juMY0J3VKrrm2oy+1va9cq+CJyRBEBSXmyUu3ce
AJGXzPMNhEp0/81J6r9BYVX/hMDe7+w8o0ptqzOikxFMC61KwR7ZRt353I/OcFY4QVEIno9iWWC3
KppuyrhCduNHzN2+z6G0O55lqtE0qGdCCALEvAfJXfwSfoRm8FKwt0g2ycBfU/hkjzfFjfKrGA93
CDThKZxhl2gyV9//NiHBo/E/lJ1Xc+NG1oZ/EaqQwy2jRFKjmbE9Djcor3cXOWf8+u/BgUagadm1
301Xn9ANSqKAxgnv2+uH0QPH2122dKwqU8lGReFzncQ9jDN6Gxl7niYvQP1b34Iibm5RQMfORBzy
W2pU1ZNt9M5BrB6QXscynr2zWKO2dncB94mrWBvH/ax3rv658cBRjsIieUocvjQlvCNJo4cvfXhq
LUB5KA0KnaPX0k2aJ3l/C8r6xQPgKth3BvRpvkcpSBV96TQtItjBkMA/EINu+Wn1yq3yC8FB5xrl
Dc3bswIsptIY8bM4y1pegqY9aL/madvFIIl1HHrdPtgTqG7cisL83PP135MBbF/ItVJ/tISY5iF1
j7Bn1UcfIIMfHChEPk9BfyR9D27fZJEBSwdXfxZnhVe9i6GColcCX3jzSxqowcv4d+tU4fPWbyEn
5UVv2vzuRb8dnt/12dDVVy92n8zE1K4yzE1IGucDMTBjnZceN9utflYLSfbj9G7hZocbWz9SbZft
ZHO1AL2lUlUPIgBevyWDwGuVvY/HONtLakGGR1adj2VxlWzFmswQWc3g+0wJsBdRQNrXtYTv13ix
usarz9PotDttoFhFI5f74ica7V4yhfrXeEl2Y5DrVBbX6dXmRY9u7zdAveCbTn3RX/DzqgLYPN22
Wlqvkua0AehtK0VHw/58Kkb+ccVQq1C4j16hPRecdl+7yPlJqrfqpOHxYJmrJLZ3SWyLp5R9gZq6
ekr357tnHWX2kQoL7yg9uSHQclMTja/Sf2ukQ3XyjNA7iNHOsuwroFhiW4eFg8PQgUuVVl3b76Ew
saMfxChrEsdId7ln5leYoX/j5vpDlxgKhf3N28DRjiB58yLqXPFtlXi0pu5iv20WVlvlRS8MoIbE
DtrwcGrhQ+LotDL33gVkhLn3Tr4L0IhJ5HwJ5aykvnd2mdLu4e+mILM5R7RAjBGKqsCrbCoOe/vY
4nUm0mzAZfrs6hQO0RSZelFGgkqdltJc0t9Oa7egrZBxT3gM6lO5ExQhc8EdEiihTRTdhkCkaBRT
pUnowLZJC4U4U83mUzPoTwdp6zYyI/xsmH+s/XgiqeUfW5e25HeC4t8rNqH15i0t6H9a/6Bhj7X/
T3YkrdBpLjAYau+eIqd1KG0wHGoSmHVJ5MKXbkMDk2aXTT9UFnjrg97B0awm425z3jbQll2WtcRP
Mioovm+ce527M1WinJmT+Z8gBSz3ZLNo8l7EvB1JAi2zzJvUp9pO/kOn20jPzqJL83ZPrXB4yf0g
GpJd6YfBp6Az1a9pPkPFWbn6pawS7Wu9GEK1utWLJB6uCdVmmvsAYS0LZCClsSs7ctn9mLr7Ou3H
NQhiN/pPSQBdVFFCwUfTkd4f1cqoDq4K3dKOWh2wEr36mSQFId5CH0+9X4FSI9g065TfTbwi2wi8
zSOKjSgfkG4E3sammWlfdDSqtfugpB8LXMiWG0thLBiJ36XZne3hAF12xiHfc9f7StqYR14trYvc
Qj6C8/Tiqd23FGQe5KbzcA8S3UyK6ckvnB9FwrV8eqNmcUI92d3hgMrqefpsULF0E++PNgXpFiri
qffWe2UjN0RxTBYwUboC4MmjQLpW6clzkk9bgf2iKhbVGkNfxFAZkk9qBqCkH8Ut7fFJe5va5t9r
fk/L56dO061XSe+ZPEsOoBLyLg7J2440ivc6L9VJ2USdGrypotnUttl5C7tECDoSrjJk7fT7rCru
Waruk+Vvrwb02Ioohfsyk2Etz0+Diug/tFB3uroCJkwxNc6DcJKDHMZBYMkKiBgW6WkN+r+La47A
oR32HKgjYIwtf7XJVOKvMlhQmoAuounnlDKiVWfTqAPjWfJJPELDjD7Re/xMI4X/ySvGmP8VGso5
AgvwJo999WoYtGTJl+pddNLOP/SAQe0hXApfZTCmIHpNAkLChaNbpwdDnobZKTTIez0YBtBPCGGQ
xXjfSaF7aeeNJuCg7+Etu2kvJNzni4S3MokDSBzLxRCTgHkuhj/ShelDBiIr9ToTMVC7PwoIBM8P
ehEzU61eIMmiEW6gcvuj9fVUxPspIaJD2VCwX44hfzi+chjGdPo1s9LhqOlgPtF8ncKMlP/PHq7v
H+wCvpcycF+U2aQ+JStJLfYNLMG+ru7KvKXXKx5TUuw1GKPmgpsgg1VbxrVurYNKd8OqEj1gsT3r
6CyvNaW8reK2zC6tX/zOoMHlz8u0BXcB3PiEgk9LPW4LNr/CDMrjQDZjL1YxNJr72aVw8nmDbC0G
myx1Fl9WZNdFhMo7uqx3IoFsDRZ8V15bVwMk03Bli06svmcC+1vuvSF/poqxuih+qL/Udqu91Flr
TLu5Al0MDNy96hroFoMO9irswous9Vp4zkbIzKqe4PFB7LKFqarGvnZjOgoXRxnGIo2mBe7ml3Au
ah4jbCaGdcdVLvcaB5ijUY3eM4zXwVfb9X90yyH9tTAt76iPY0EFVZT+OhX5QSPZQhwyim/QVJGj
hSjglKlleq6KoNkX7ahcRy23f54BQO+i6ReQcRXgio1vnZl/GR0KU/UohlsgreZnN6+inehk8EO1
/WxCvtECKbDqNdv/wxtIEoqDBt2wa7kWDSiEkYQWxypCGrU4L4H+/10nMwL/xJKkoFVkcfRd683x
odL1YfG2q06w8Bma8bOE6/ItQDdlvw/9GNMsTdhajBLCE/G7bY32bR6p9vtYUdou7ptaFmKT/Tbb
X/cb1JxcgpFDeue+BUYlOipiojpRcJCp38KyCnX980gpanXawqgfrdus0F7eL7PGhLcXMbe1QYub
TH0zGo8u+Y9dWbtE92lNrW/TMoB/UN+iskQpspkQV6AOsziJj5g3RxHXwVa+TX1onEZipgS1GfQA
Rh6ZAS3+F93/6hfCQApShn2W7YLW/ffsWO6JipbspWs4OOxkKoNJIWGhZdO5tL3sZdPLTHRz7XP+
zoInUT2uF5c2soHvJ31JQo5rbGtlNsglOU7t0thUrxbvHKTCwK5zp/lQGSmvCpQGAmHCjMIVr9jJ
VAayCmCsAB5cLNZN/6GzbOMtBWRi3nb9W50eGOFOjaiF25xlrawoDC27WP0fHEJVZU9L7XyFYnk3
xll/0aUErFtKxtJSm8tnmYqPzlP+YFVU4NQD5Aq04KbqdTVD5LOjgbY4Lk3Zl41uVzh3ZSgW9t1N
/Ei3LZNdxOVBB+XkklrIQCdaKH1Vn05yGH3+es3tcopbF0ewC4ads6BgWIrxFGQgrletm3+iymOB
UlgQNaoZouLFcK9bfLrGemqa0QUEdHFbVLKTzBajFo4g6dQ7u08IAQ29R2A6sdtoQaJNrlWsN2/T
NBhnoLBh0QYrNqSHtIlBU1CBF1eVCfj+sFA0ynZyIOyycZzOtpH+C5RpLEbNSdlahjfPJlRoKoJS
cF0jdsfMQXZeEPPk8ykR3OSK39rAzPz1g4sV8EUbYFB+IhnMacEcMSmsoJ4fyypvP/G246MlVeJs
F1MPfAKxur3WjQMc7ZB06ywuFb3cibxOxT7bsVnyHP3ur1jdv1srTk9iFf3qInI9QEaxX6fL7vQr
tNfRjZ+naYwunecEh8D1q8O4RDP60aOJUJEYR63pFyMnkSeWru4BNVwiICKC1jg9uylH8UVfRHST
gJx5rLTBum6D5VtUq/fJzxTDBOcH/d+KlLhbV1kqLh7rQwrY1vWbHgZt8CN0umSHOenNXWT2fAcc
qz7XdU85rR7W8St971DZ8xs83Ck1Ug9PqQnIuPhAHhW/GgKZTW7xJRgrXj9ZK3pbcdVrkOTn9X7u
Vhb5IjJO++22DRxXs97zRbc+DWTq0Rt5mGIl3j88HOaClzmt6KvDpJbjzeAC4AFU9s4jK3wBF2rk
UDGP5HywWpwX84PIVBW4u6JL4mO8mEV3Zxb3UQ3KcxqPv4k1b6heKUETFWymfAFtkhl1nWNDcdGC
0DRPU70Ha5GLQK2XcGqi1WcnbjIIohO9ZPneNXXozxSNSlA6QqDs0JTgKrNZ14Mr+a0FvHSx3E0L
N4fPd10lC5TAhHJbpV07dmh2MJfGiQVuZp2Jbs4i/zLSev6gD5cF26pyNDKayFJw4/9sEJdt7URu
hLxAXx63iw1WGT/RhPyb1Pw06pKGs4dfpD6IRpcBDq5FpxbzL+IxS83Qu9/f6mSDcKkyIqZ7t6cs
mFLQPSYthuMKODSOffOPrToNgBaq/5UuaRhS/FOfDPNJDcvoFx8Eh12pEV0m8JBTPADtY57EvyhB
YF7CrrGJBcTKT33xs5cuTAS8PCxjyPHIXwb6EP6jNqlxFGn1ccgrWntRbIMtC0Um0f+2ejOLbt18
81ES310vs+li8BjOCs38orKgl/SP62W9Ecqy3ToXYwrd6tNk2yeldCAgC7xOuxpLLFlmMsD28xsM
PPNJ9INdfPe7W/KX6fui1V+WWn/ed7vMnY9csfWs30hVUUa7fJy7vT9csq4euyCgRfEH3aH4SlHG
H/NaD15CcnR7N9PLX8HNIYFua9bNHHP7R5qsn0Sf+wr96u7oHiDsoRbotwFaE7qGKax2eGFfkFXK
X/3Y/Vy5AOMC59DAP69B+bPo7aZz9n45DFer+SF1jOSg5LF6kcENGvUSQSGa7R5lMW2emzkB5ONt
zeaz7rHJ4u4Y0fi28bZ82zLYrnvnXiWBuw/pYNgH+ujA1hK79Hsa+SGwGwvUcnQylJPtXAa36vJV
KbJY6sUis1CD0+pxzbaF2ULj+2j+cEtZAzML1UQq4ZJt3XbVbdu7q8pHefBZzbPt9c8k3nZZ0OmX
1Nb1i8mrlrGXaavqNmTiwBpnq4N45YuX2DdRZpWq6BeZybCuE29fGw9m1xhPskxUDYAbvAq/LxGl
01g1VXbwGqoUYXpLkaZUZspMKjFlVliVdtnE1buUws1tjS97rLZH320/2WoTt+XObJyrvg6ou6Y+
dHMLdJssvmP2+4lymgJGUYpDT+3QRFc/ViCON3stutrLIEotGqtiB+otKPui0Ikmn3Kz/+1u5baG
Oh3jzXHd/27nki7FK6UpBiUu4y9tQGqrcarP/DsXL/QUU2pR85jcbXLOPylxw0g5bbo7H9kBtp51
B3HxpERDpjLMPsWy3FV8GFC4QNp0/8m6qTq7bZO+kNWjUWhpAhSx1+a5PZB0TF+Mmqf9mD2LoC2a
yXE53oqfmgYZvYiGAgJyOXFMxqxSVgXapu7u2kItXsaIUPVgjdZ+++AyWz+9fJYlfOGmxm37sHcf
3s8ppYyj1trfKaemqrpDnp2nYdJvOiQ/TT4OVXmicdY/kP2crlndFdVOpjJQED1di00pslh2ZWyM
183pYY2I60IwsafVUZSGEZTV7m75nfZhk3V9oHWEZNT+Fx3oxrOx9PQkMzUaMphL0aAFDNBqKIWM
swbA6E4pju2iezBsOnHZ9g9T7djOdBWUjptTLMFg1/PbQC9y0JJuRybUP9O0pHY7v8qK1WfKeko3
NneAKsdDa2vJXpdz2oenNfr5Au7mEw03yzlPjnFd9yeIzk2kGc56Jnhvm09DDsVFTQrnNlHlw3fB
ZrVMg6HlaNiXwJzmdbr6EMNMoBn97i2zdYkJvHezW7ybNH7zftwxyqpyOtm0XIqPm2QVHX/LlgBN
jzThtT95dkdjWK5REhvVAAkHvTNDL1p64ae56+a9ntJhGsKADD5aVsy3fgos60SkpSVQa9JcEdgG
qH4wzt2yLsRLrVtSlUP/bd1ELG1udZfcGBeUSDaWa4ihzH41QdsBMGzZJVpY+qa0eo7tEYCDZeg9
I6EyjsrtBpKFdifKu6nWdBpan84ZTSU6v6wpiuJtdcKbGMCAvQWdwKI0xk8c97SruInxbf2ybLuo
CUnaUxskV1m0rhfvh+37Foxo2A1OFAqSTc/mUr9AgcsT5c8DyQT9UlvBm6HK3O/e/7xErFRAmTx1
ZM06l+3Edq8dE/NqO712NpYbeZG23Nib5R4vssy2YdM58gQQy7pmM1nLRpNXutQAZbtN/9E2ovsf
XO4u99E2bgrK6tAl/xXjnfPH04+2eFypytNMtPWQ+jtv6FK+TN9/MX//i7q75FDTKZu7pbPLUxBX
6HzuLhaEGinIhcBJ2O8DfSgoN1k8J9i54TtaFslyMUc68P7rdiKLWWbbJbZ97vZ9uKL4POgeLqV1
pXOyahAels+5fYS/vaS4rB9Qltxdfbvc+vM/XKohUw/GgNqYQbQzFLN6gqTYvtpLvGFWx/7ZtgbA
I5C2wYg02qNEFuf2fYXaR1j+vG71VmfC8KfVvmrEyzH6dfdAz4t6x0sCNSC+Fh3Xr3KgcfqRqQzF
cjiplkGX74jIsxyRNjt1duFRT4d6XThtexQtjPAn8ay1wrL32yKZrTvJpnf79xTA2LBg7Y3KoZYw
JjslQ2Vrb7N/1mlVCPCm+Bij/z8t+V+3fvB7EP9fn/Jh7YO4baXC4bePIlU92HFwItBNk7PaA46V
WTwtAKcugGnLd1QAg6DtxfTGy1R8ErCpnubB+3FOAL3a9VNKSntZLINtQSbcNMA+bbp1V3LRPUxV
unuQvZTA0SEwkis0+X8JSeWHPILsYTk9ytAs57u1EphjWE0djv4f0XWLoYo58xws618cm6GvNyIa
colpbo2+9hLbrefeJ4sERsRiFA9VArwNGCY3G4O4iUFmgqwsq/685dpG/G4Yunw+G0P2B/goBHSX
QUvU5tQ09i/A/sODo+QEdsVQ5kMfnaTJYNUaSpiua8TuV1e/mvJLVxnhD8RbledR6acFWhj0qNBy
zgmoFmcAk7JbR8DqFigVMck021Fsx3dZdGKlq+7NRXSreXC85OgPtr4TH29SoF3dNpM1mygL57n8
V5Ok7kn0iUoQqjMo8h5ihwpFw0u7Txbpsq6cy6sK6Ponl0qyT6IPmqG/KaB1P+jFqFouhGwR9FPb
gtrpLW2BatUPDQ0nh9Vx2dSxrIsahCAC/zlntKWLxLDlkUR0TVBuqfkCmJf80ub74LYttbL8FS7C
9hz2ZXWFqrm6Kt332WgHoEVBhvSjXWX+Sazit7nc6VqOwS50wcaomfSzNspJ13t/FdU2sF7FYBdN
BpJ4Pp1E3AxGZT4PqR7cNpXqxPPNhdKRtOguKTT3IgEwmckggSpviVbJbDM8+AWmOwPwuTiKz8OS
bZttVw4oIQnAsKTJQNrJDVcpT8LHPACd9VLaGgBGA8Twug8gBWV3r12lp0Qc8uGkdJ55SSoKdPSC
9qudTGWAo4O61PdBHKlGetNt64oaYpm6HsO96HKFrNhuM2970Vv93SL7UH9QXMroueYRcJXBX8oS
bDd9E0WnG3p9Kobpv9pkWDUwariIYfP7SPe+7J991ysS9uYBu1wX6rru4DWRexJY9yAr21uZB3+I
JOjvdKW82uD5gVAJlHzG2yNv4mq4AsUnNCF8ptt9XS3+gUb1qKpY40UWVFUcPVdxCzZJYs8/pDO8
dk5anqGwS7749NO+Rr5OPJwOpV/BqzX2TdDwseDT+cmtgQYYcu3XJHGnU2+CUiVuvBnsimKsfzab
tqPO6qBZPXTb7/06kmguoonApSiH0PieS75LK1MvHBzUTK324nRn+cuU95xnv7GDZwuilZsMxvtM
15qo3VEwDYdrQNnFYtAGvU3BpXqfOlkL4UDpqvsWLJN2F9S8at7ZZRrSD3GB1H0f6lbY7kRXBTOn
U3FXKx5+opzpUN/pnVYCPMA+q4/apfOzNdQVde4wE754lUclSqTzXV3wrvLejk5U+dgrwJXoVsCr
xEr9G20DopLhAfSKLpEYvl3aX+8Qsv4/m7okkNVDq4W/915G+ZY5DD/lbVpcK98LISdcpjLUNv/V
d3LSd8WVnFm7h/OYqvR3RzGIWPpANKX0K6z9InY6ePQJLl0jFBzFtL9VvytWZXnP5QKK11ajQX/X
7MMWWsbR6pgvlsnSHdqxaey6yWoZXDpPK6rzz7Pg7Ymj7BODNXnSoCvdrVQks5CZLMPKcDKnDcE/
4TUpHbrHQBvPaQfCLlwlq1nklftE3N+Wyi7vDCniD6TGd9qUf/C3HXD+UgtsHq0eLzKYVu/RXtJQ
a01hZpLxq1psdqO+OWyuooMgAc/NZ5UXkkltANlr3Y76vLfVnqUb5nF1+ts9Hy6xiesHAsBwBGew
U2FKGZ5zeWVeXo9lJsMgL9ObnLybm+UVupY34c0ss3TZR2agEvFyPaW/A7FlrPvLMjFuWz2sEnFz
iWeoFZSig2nUawmuLSUHql7OVyk2kJkTRUS1bFPzzrbavTy4JJPdv5UvGJk+KPt1o3apZ5i7ydw1
MchosRFa/FNrfQeGxmK695WrDL+645Kqlo8hLrLF9jGmKbOBxVkWi3KKgRCNzIjibtlclA8fzrAy
/VhXIB/UVh4axzKKAYU34dJ4zRq7vfheHA3/Fi1tQtSWGxZdkqadjgcoxFs9eBUbdVndRTN773lS
mrDPKKMC9ebil5XxElEC8dKWQOWUNEavBC4K1ZGAcDEAWgb2rK6/CFlLJPQuq08XGiG0qty2hsCC
gzqKL+Aj7yxCyOXOcPTmCkdDc9WW2SY+msUn0tIRRicjAhZEJbP3eJ+J4/7nJHAguF5uM9sd5u7O
lMn9SLeCcrfZPaP8Cdz67AxWenADHDu4yexBjFKeuXHbzcc08qFX2Hxk5g/kGA/bGo8CV3OaQP1g
03VFx5mHddvqgaPctZye2nZQL2T6VEAaWuXceOZZJNH378ZNJ7OPROK0ALtt5o98HnSy//YJtrX/
rFs/ltbB6WCoFJhShgLTpERzJZArYV7KjUAEUT+JRgaJFcf5lU7ZeVVvAWA2cSGF+dQXNfUCWn2R
twQnjWiFhGZ7p8gbxvYusr1cPLxrtGQCd2nOofLuRebuzWV7sand0Li66kk0MuhJCl4ZeG5OxIvY
QzA8jLP6Oa8SunX/JvAuCyRCz91lQV4FPkh+8NQqfvJHwNvk5zWrgWR5Fdarbvv9iPXdV/Tb7/Rd
v6lgE63PegdBFGD66lVPoevdr9NKDapnmQ5teguBs3kanXqkp2jxHJ3KUvZg7FOqUfnftX65TIHK
sPfGVAzrTqENAO24FGDJSjiKo+qZyOTCcD/7T7ztx1/hK1bARk67p3GpsRZdZ7THpKjTV5GSxope
UsX/JBLU2+VL2NM7703OC93TzovMTMWYLlA3s6vnvMB2/KZ3055mCS0tYFBW984Xz1BJ7SwUxFlH
deugTO1NW0TuuF9N3Uk/67AhfdMsdZfWdvejpo/+D0GowqmAU9qmcNwo40+yJB2c4KYls8ELFUbq
e8BbHcb6IFbTn5/cjn7/AmTHfqc1rnMDScG52TFvpFFMOwOCqC3bbu89xNJRBQayjN8ft6Vi2NbJ
TLeU4ilLrK8i2cumm9uDr5Y4kPro7tPDlmakXRITkq5KjoxOrrzMEUgwVkVnVgg4ar6oZBg0SO8N
igNO4guUKf1CMgVqmPRU24C8Mp4MI25f3cgBLsILqy+w2IZ+F+5bBd5sS61+T4JZg1riSwZ7mHV2
Q7c9ZSkIh3QWTJ9kSEFSggktIebd6Y12VqZuug6FdgF33fpmF/VzoPrFV7Bm+GfooGKP7G9uGlrA
+mnfxEehDPCqTCGE6b1mfRtdrzy3pk7p1LID/KcU9raK/6Ra6usYzMlzviREZACvKgFPTLupPEef
RDVIfubBhRr+txViCK35VjpOB+fbu16PejCdbQKQltrX9DEWufXi2vyL1QBQ9KnZHFYAAOnub/X2
yfb14SYgAM2CBJBWufs00bsELuOCCSDKzAXk3HTpjN+QAYx8dl4KzYBnqlDPlANCWB4V1HTT/5Bc
ZSiXmZ/WlQ6FCxSsdqYE+3akEKr6Y3IsEF7JAbnurHOg9PQrXVNdcJBpvMgyE3PjhC4UjuJU8CqZ
pJqyu1OK07bGqnqI8R7l3Ax+bIy8OG/7Plyrq2PvucqM/dQmxXQy42E6TonHISQd6YLmvkg+aE2E
Dor2bED2lVFLRC6f90Smc1cYl0d5NYn2bsHdVEyy1NKm+ggGQri72+9ufQMg/NsFjfRoQRVA0bg/
3w3N8ngeHb3PKC7H8iZ/5PNd988uJiw96/7/7Of5FjUp6zWBHzh4Ohw5H30E2bDQQJ41Uv8Ho3HS
UxplxpNNvOvoRpa1V3kRpjDP/VRGlvcaLh06MvRprtHMBBZW24dPaWpmeNGxJ216MoNcmh4gmSaJ
QStbfLYWwPnIbb9UtIe8iKRVffTME4m6scX47mEU5n9Gc5gPdHGH1w2JU2ai06nmAcLn3dxX3Q9x
afLe2LfT1S2Sid4+09p3/lPQELmiOantdjLV2ugF0mDrCUjmILrAStPS250Xh3phrZqipgOU1tuJ
tA3mQo71t6IY+A46hzztqTCMlp4ocCgAORxham0MuugH52rn2fii921woeMZmrcheFXLLHhNq1E/
m4PKS8C7TmYKjDWQXt8e1LnuhkctBRxJeirXTsuiHex9NtKxu8rSjgnTGRWES1eveI5Bcwo9zugA
U3fPvkVNODnpF53CRPBsl+kqc9kX67c7dbJQMUfLIA4pB3sn063nTSUeYhSdXiolhJWFRuXZ923F
0FZteKvT4Jsd/068i84wN/BejVnzD4rPm7fXTQ44toO6T4a0PTpp2xn01XvOJ7Wky2ssvZtI4hf1
UfwEiJZ3AJbOO7djP18qM+UCT5nSkixo5krlycfZKdUs96gtPA/pQqkhhkFr/b1l+jC2hKF2jctK
u8rMprWEu6wZHTedGKK04K+UyCiKzBnPbWleTHO04Z9qjM9gywae/TmY4UbYuUX6zQ/d4Co6GBVs
Cs3oYCWAdXBsVTv2Aqri2AQodN/WaJsaoEOzyReBC+hY/BPR48h/4gT0wkvtnkk2w9E9z9PPcLn9
baLoLkckPndyMsJ2vX9YCWZnckgLI4DlDlgLSpDzm6InxYk25YTKje86MdRgQbQU5OMjgxXVxc3Q
AiptxvRpGHy/2hk+INCTTLVlapYG6OsjoIZLzVbTzLyiy3QbkqVEiwgqdVqLj4jGBFhA51Eg5PaD
uRvcMOWeEMR7zozGvkgD/tzvgwF0FXnyd1lmhlfMF7ABOCQ2+ndzCeNOVBrWU6gZzUVRGRJq2gGm
ULrmMvHjXWS2KsUunqIM3Yiu13X6sFycItlp85ft+C9n++1yQXhSC4L0fp0MF0mOyUz+LDIL3/OC
m+FvdeJSuH34lhd8WLKJHzpul//QHDSut6/MyqW419OeFIcKlQAez738mUyzKpyjTCupvNv+oHde
8scUSy0ldB/KJP/4Vogpk3K95WtANKcy9ptshxSXcG56Xr3FsPo8LMyTU+PHznWwswa2D3gXAiN4
okZ5NH5+F5UkiNqvimb+pvs1zTqWGhN0dKkIcwyP+AJDr9ItscpBHvqrcop0oGnHhBCO3/AY3Nxz
8C3qVVbqGCdZtPrrfWye3KH6Pa/9fTt10F3T4d7vjAUAf51WLeQJNphEKXiGzyIpJKtuk5toPezb
TEUZ92Wyd7zBP4y+Up2AaUw7cpiDr+ylqVPaOWWW8+c7WSNceJthawXdrBvAGfQs5VPvOCX4w9Cn
jmNXHUPVHT9nmucTx6clMPd10Mbs6WdBDh4a36KRboET1gD10ehUudVF+V3HnZne1o5+EAEbNkLz
D7etyxMVvcNlXODR+mWQmegexM1F0dmbjhjW6QuO2rbDpgua9NbX8zeIkLsbaDPQSS6MI80wRv+K
svbHqTfHH23Q/U5dHzt7ENsL8G6UXweetVeAGSkIiAuqH2MlildZlDKIz/TuaEKzC7RKPO6rqgi/
nFUeL19k6qhz+IWOg2c630kQL1ZvUUV182+e/FlbF2cO8Yb3tbVdqN+IozWFoVPsFNfOCTT75FiF
RK151AC1ub5vx35wCJuMdmJ5vZY3cw5JEKq/vZ8vr+qrzbvSgF9fthOAPPy3Y4DZqGdDT6unB/2K
67D5PZweBNbhYYnouuictwZwdI6R63ujqKYLuCMlp8hgnoCRyCui0YtWZHtRrnZRbkMWgU6zeq52
cXVkvTOZ41NSWwfRyUYTnSlQkC7biSwb3X0GsahWbe4nFfpigvdtM1NtsGQv7aU4uq2bt9mm882s
O7iaopIa5n0e6C98QPJUzL2sudOKvJrESzNjFvgZh06OF8rRcLXfbNeLz3rl1jdqD/a6QmMwiW9q
cKrgOafsQKTacRQQGyol38m0VfKTogXj1YXGJqFg4MZbjwt6P0cjGWJDW9jdRvUgop9HvbGLa9O7
Rgll9ctpaT04kaqiRrWYnH1C7U1mU+JKxqT6LEPqetFpzIEH33R5QXVuPlJGrOqvotbLn/vQ625j
A4CIPQfuMYLfg7LYoXkhCtq8iEFmoiOTMVJD7vJfhceDm96O4wixQ38elPQTDIr2OVjaOCLp5fBT
ULya7CsHv5otPtbnSjqR2V58QbTnH4hvukgyyEbLHqKHt67fZ01nHhrFD25g0GszDbYeuQdr+io6
CsGU5kWmfmHDeZ7kl6aD8cjMiDPLIGKdA5XCIexfa6Ygd6jlW/ISld1SE96uFX2LQlIMdzKU0fpl
lVdfWSa7DPnEcxS8xvnQK/4fqWn/knWJ9g0E9/JaqWa0D0tD/daro3uenSo+Jm73mwmO9S3vQPwb
tZ+MgaZxEUrA3cjX+z+J1ACk9TWJy/nktANh5sVddMGoKEDFxM1ToBY/2lS9QD0/QTqZaNnOhyDw
WURhUwSdK9vlkfamE5AIuKnedBtmxFRYX4vE6UE20Ch+yYL62i1Yov2CD2cLlOgmi1ksH+m8oqvK
dYtEGbQ9DXL93hOg0m3NuuXfy2Ip4Xp29ODZ1AdYCBolAa1YDY59FTeHVa4cJ4Lg2rChDF7srkJX
25C86pZL1DX2X0OaQGglCBPjEsvUWpo5RZZhFesFgelOXtxFvFuuKbr9RAvqYfODyJaunNr/6ium
etQ6cklrrv7P1QEf6UxJ5+exoh6brKl2UgHw6GgX82GugQHxLBP2STLvOadN+FD2MvUWjD7aZ2Ao
ETlyjfziKq4xH+9cJ3cwDx5oMfs21uBuSdThUJW5+c0mDHWceH071QBjfQ4I+32B4iLYpR5F0Ubd
xF9kyIZZ2VW+bZ43nVKF5cGAZuqYT6FzoL7Ug9jD8l+tSKlocQ+PrZ0or6KSAYyo9ghEAHhrQ+DC
77A4T6b2uXCB7BNny8v7J9P2nN3YV+oO8Jr+Vi7RviZVblpmd1+00im+zURfl5BgOw/g7YbqF1sk
J08vXu7/lAX20TSs6dYWy4HpbhoEfk39c+fvatf1LzASzjfNqNBxyptv3jKIu4j1oPw6Oh2A2+/6
ux3XveIOCB6rcSiJlr0f9ln9HfAnjvEQEfLbPtbqLwq57qwo/GlSWvs2n+2z3F1Y/wQ2GTlx+eG2
j5baSXZOwNkk3ji81JMzHTp11GkYSYC7EeVmgeVH31sSxxg4+A6tbpxAmmw/E41onxtb+z/GrmRJ
blxJfhHNCO685r5nbS2VdKFJ6m4QBFdw59ePI6gW62Vr5s0FBgQCqFKqkgQiPNzjFTjSWQgMHIxe
35/yzG4uIiyaJ1y+m6c6wxsJmPJiQzZq7ExMtzL250Ulw0FzNfQgg+dAf+8Xv2Y0IWLM+3glQJj6
tEwsP+eX3c/y//g5esLIgWlSIMZAwXWPqH4e/ZVD0fg1Mdh48GI57Cc77v4YG+cNHDzZj6z1f+uQ
gLfZDcBqaebrdOi8P7lAuh6slfzNc0axjycO4uOqZ3c/guxbPdjmKk7BHeEKHcsOEJ1qVdzsRFZ/
p9FipyE1cVSi5oK6CK4Xm9KLQJSkeb2i0e83Ks6MtWEqBOkXnq8Q8vanwHFRGA+/xU49sk3WeLes
Yjw6RV6sccZIdhRIpuAyqnMA0XEhujSBdZZMRSyqk5V4n8i0BKdRjZyvWWAjFaZj1TTLi8i81/16
DlcPPhgPdBzuPyk7aVhN6osu5UZ69h9mT6LhXIbUe1i62PR6lYIobDENwo/2sYHUrNZQzqzJ1Tq7
m5n0Z8gi99b37eNwJv2JoPlLzvTqc5KpOTNhv1A2QmlR31LiAPWYoRCJ/dqndn8UDsqB5gRGk6ZI
0Bo41IzgB/HAADNHAPM8ltt0CArAAPAdk2CE2uRdOkJXARgfSzeRDS4VHOFBe6yHC/iHhgQDcutk
33lVcgEC0LzHLogL6wo0qzQc/YndqZd3kLBxEdr0ecnuoW7ysg6BQVJjHa5FLEBGDPRrCQwC6pLt
4lzXgEOiVPrNzBl/M/JB3mJWveCxG8+mXhVHWUCZDgEutRZd4W0hNN9fBg/ai6SuGMsUElopsJha
q5Hs1EigEKB+hvMsWNJPdta3K1s4/Xnoik//d8KYEsujLmSryiZem0VRbz7wrCzCgaMPQdAgy6YN
kbQQuwo1EszDe5xO33lR5SiIQJh6ymKkmP9z+MFmgJ6YG7m9IRs1su/lLgx6kKLrg3OfpPr0rPqt
ixpfFJXguEwTyMSF99Bcd14MIv+wlqCRghLV0jRCbcPYA9vlL7trQI2qsrU49AAJ64cJVWvtqhZw
Dprw07jZ54bfr0LVV3cHdNBbzwdUKrJkBSJ74Vf3pEzZTnS5MfuQY+DX1RbVyCNefaP5MuVps65a
NW2VfompkpsXJhTqdpYx9doBmOS6g/zmRNOeacH91xqrjH/0o53v6LoYFA6DhEImWhT1IseGI4O7
ljru7FgOMgl0TRxVGx5ic9y4iJaeeNwPJ/tXj4Y0QbZeNAAvLWOaXpYsOyw26jUSOkSm+deDefF/
+IlmH4/zr0IrlmXLCjAi//OrPPjQ8He/I9msoPWOprrbMsQ/VDdm16oVlJi9CJfQwVwzZjZrqFsi
YQxtg9c4L/DoHZhalbE5vZJNORaIqgyJesfafO0nUC/X/ljuaNLkebpSXQBObcNMXyWrv7ImGb8F
OHCtapAe3cHNZwKGc3EyywSgs/w+Oa1xsFkfg43hn6aPrBZVZ6hkW2zUi+3OO1hO9GOx89KP704Z
hDdEDyAudtBCC6DgEdGT4TbRU9N3BlhCTIaMsGWjq/xyi3cs25S8cQyUhGT9wSsyMGBod1oIKdHx
onJxycmFbFpxLsNXrU+CP/IkSw8Ual4i0eJXTNoN8AjuLPAP6Yg02cktKSW4mmmcFZq22eWBi+Md
uGKHJo1QKwg4MTfj/ImaBqS9JzutP4Wjlc0msjv6QuIgVn+I8JIDiSJoC6A0k39KWZ0/pV4ynPoc
nzAqfFBg6A/qhCcq4PKoNj+nY/g9GcusWDsdQKDLbDFCkqz1g60fVTi2QrwZvE4kHbw0oRMJpDQR
i1tssf70e/1IKHIj2TxM1DneRrUTfSJ7P9jxzqkkABC/Th3L6QIyMhKcxnXqbdIKuHfyKS1/mI8n
o8em3RSJL+0YZ+exglwWVDVUshpia9xyEpWjqYHkHRqtItfpBl+nCygqgXpP9AMb1PA3XwMPct/h
4G0W8RVqcC3f64nKjZDgZknD98t0kELPtk7vpQXaCdCwj97G9srhPMXl3uUqhG5ci5NU6LjVxkNK
FKyKnjXdiqk85CPum2NrD97GRLrg4PcAAdIwL2LzxnpQj0JYNt81/dRBhFivo8Y5tr7b3T6YEwQ3
Affu1zYr0iP+F8Y7vrvxBtScoAsw3evIiugv3tf4/QfvaxQUwzrpXLw4oC62+kAHTl3iCk8bEC9H
LpQGfjtNRiIP7zoE+SIud3aebfzxa+CU0ydZRQFSaVl5dAvDfHGtEhQUE/jgxjgt1n4tdD1rO7aA
VYEMvHHMy4CasEsjBEPYwwL3fpji/7urAhBmxQCiNJ7DVwM4MXZhm3WXKgiAidUTs4+vjTTTek1x
CkIboSaYFjut+J0NWnGgk6vARfD/cKYficfBZhzi6vTwqyw/gnpGC6xrYKm/WN1BeDD2jDdhDisb
jIXnZCiyNxtcbtuwzs2tBfzs2xRycRlyhlOOVXqgbxxXHuJrr97dMVdC+NbBMLh8TyoDgGIINHnI
H+0gsfvBDjXiHiCpMAdy3EnLz1PWQLS2jkEjCKGNPQLu6oA78qd5yIImP9cTVNOTKfsBlZkV1xIy
DmBZOvYdnn3RgfGotCdopoEfcjfUfntuB9mdAdro5t5iU6FZRMhHgGnBsqA+vMxM/ugfEruukr/T
AezvpgEJLbtxo1c38Z6gaTZ+7S1WbcjuajvCnbMdirk/7ZGdGlCwsQ6RqvbKqNurp7PwbWOIY22B
FI9U48mWRMMzeZDJ0ml73H2MFU1Sw8Pu2cF75HGPEfrLjged0FGHDwuf92DQ89N65cVRtzOTBgyd
VZvk2ylEtTWCVfU11I09Bwp1txOgeGm96BzbEVZ7var3XVr9ndmAKVEjdS8XotyhVKpboW4L/M/L
NPXCKY+vRfhoTjUfat1q5mfIjBWr0AzYjoyl21XXD1ulev9U70/7kQ/15tW8HeJr4z7uP8g4BqwC
GjtzgcIDKZ47SJQqJEO8B+MABzu2LmJ4rGeYnR7qHWgIXaJ9VUJGiZbkmQR0Nw6OQQW+LhByXXBB
Y1duxNa1JbbHemrVEdGue6piBxTbevpnN+IcETLwRAjt/mENOQkN74pcxfc0RIEalDEywLd/QWdH
Qsl65VRvWQPGtQUvu/hQjxoC1j64PPjNGy4+v9uatnlYR0PelV8hN1zuwkwyCJ4OTnqeu0ncZohm
lSHu0qXprzs9NXdr/a77YPUqO0KAXDs4fZeey2Lq9rlZ3BbTv7anqZp2nrt6zwEq2ECr6I3mHweB
1WRiDDIF/+ydCd9dc16r9RgZzTlF6V65ipOyPbPAT/MdWZFM4NE67MpTiSLFQzEMbrmiGWo+jGdP
siZ6k4T2gzjltMZhflrP42X+cf2HrfwW9F+OAQKQ0kwMsHdCvEBGdX0zgJW5WXjhs1UUy3blWjze
LzNC+9BQ9vZdTa5/pBWqtH+upUlmfilbVFHS3LI6nAzvjPj+djHNP8qoM3bAffTrMkE/KXJRbBUj
zy8soKg1odE5dd6zEqCpKfARhtDN8KtXQQ+vWs1ugB5XK5qnMfXEADKBeBD3ZcmyzQc3/cOGtEMU
dplefgO7UXIjgzJb0+zsSNM0pn3m32RZ07p9ugYECy+4CVXCIQOCnNSaZ2FmKHhaCLvFGy9S9YVs
s3iziZKKQ5Ml3xPbLfeRrNjV6R2+G/3IP3oqyF9tbv8At1H+3VC9xvR7wN3aLjt1UQLCLATIvtkJ
GODgANVnnAslY+eizMFoHwKTn5k/Jnd031IgEl96V2zq2nDfyFRa9caMweVKIzmZCCXa6ZVG/jQM
azvo5FEZysM7WRlbw6jDbauX4+CUH3llrBsc/U/0EpcyT7dm3IK5t4rzty4RHqovPeBx9DvdBbPm
i+u+04D8Rdb/sJzcu9A7f1Bxup0Y1NXIAxFlCAR21rCizfA+hZatH66QAS8/20GOiJABvTskHt2D
QJ3msSuL6OYUNoIJZu99ql3zz2Ic+r/Dp0L2zt9t533zwHQ8r4VcS3lPDO59WMuCYdr4fjivxR9l
tAIiBBFLjXoWSD5v+yjj2wX17HhAPeBynaEM3IKEaFVvnTAbn2lBM6DuPFHuN9YlE9BzxVcQlcXf
oYwDMtRwEM+4kFt4vsQ2GDwwofh7UivjDdSK9ppNpnoF5Ud45qXzV9ZrFY0hqd/zsXAuAVDzr6YN
7ewYgc+fvtpmNcEqa/vqOa2D6tXgE6IH4MHa0gKG08NTItXWjRq5Lswo2rrl1F583fS6mKrQB0nq
kS3ycrYedekVTSRBCFUGhw9es5r75IW893HMhvK47EO9ZW8zdsejQN4Qv3EJ4lckRzs8fUSEUFkq
cPWibpd2soF6+lBeaOxqZ9vK+Sppa4CT9ZBs/1pDU6gmxSnLRYjlw2q9ph06qLQ11oF494iHD9Ur
/Ew9si0sfcxpS0j7+e8PdvL93dIHm5N+0afUcwMi7x7BdAdhI6DfV72scINyQg6thlBAbQQM2fN4
8SEbi1Nc+YG3+m/MakS/1rbhJ+RLox005QWggyYI3x0TSM1slCee+BDn0/dZaozC+Ap8ZHZJ7YAD
runJExhCf3r4Rro3vaKS30zo5awK4EYhnFgmOF0p77DcRqzURuCXxr9m6ZoC7WpIQMR2gL9/fNMh
17qzkAR9om8uNxoETwdWgHEdk0lvO3su0xTAPzwkrKhnN6Bo7h1Q2PX611LyzfH3vpZNUxznZwC+
x3tDVummYB5ED43mVAgrc684M2wT1fn7Ipj2oR+ET9SYtgJxVxN9Mcfhp8kG4u2eOt2KHCALhsCG
0TX70DHAxa1Xku8AaRhoMofFsYCM4bzbGMkUNNpWgOQXqAmyQLRbKmaikiWqaApdt8JJ0NwsJuqR
m0+FUDQ28Ridq6HMBI+wzuPgnuE1FOiiZIsYcoLbN/iTyEbVNdOvibmchGprPMdJtsqDcnXc5+vK
q/J7KHl+B4NFfu97yBw0HDz0tp+EzqrQ03YJjvI8T76THyK0mDAyZZ2Nhh+XtdTLdH2ODPaLed4I
2sSbzJ3cC+24/FTDyF4FxO8gDorfYbGPU16vbOYCH/prIu4iuTcyqBoy2zTOmSzDLZdNhrISZYBp
HzaaoOHSkI1myUbD1ijHtcPbcE02lGAZat6Gxgo6ST/Hy8IKJduqqerd77YGu1K7LTMGvnYJELlT
es27FZhiHU3p+NaIsEWsn4tnGwfAnafC4Aqp7Bxa7xO4SFDEcoiYuhcs8lel3eVPMXOzJ/Cx5E9e
7Z1tXN0vZHfxsN1CDQmCXKRmF2pacm6bKDiG4ud2NsrGrbfKBGCMwBEtCmVu8h/kKd72wQ0FUyPI
VIEp1qPS3wLf6c8aK1Bv3Yp++kY6Kotmyofhg/4KzdQT4jH4V0OPBRXmBZAzU7ARIh9BFyURiezK
oV7bLpLNnaXMG9mocfQsfp3O9+RsJoccTMg3UAOAiBQMIavFNu+m96hiBAolVDPJF6BFsfaR9UAk
CGxo1ExVKMtdfUpGumo7SbnrCtwAAq9MQSfcOjdUNyEqxaNvLAF1siGkc1vsUwT0o7TFDzLRJPlT
r5n4d1svWkzkVpT2zvc9yCro0Femg2Aq7vjcIxv+c/aFBAUwTVKz+NIwLK3PVtH9iRdRfpzarIA0
n70pzES+gmrrBPoA78KR57ogUtsdasaeyLTYqWcMI87x5DdlUPZMPHAC0UzPswogRL3Nssbndnfw
Tfu/7VVXElWkYLjdGEZ+nvGUk4viJW9M3pWDFBcfIoRNuyTIngbwPVsRWFpGmedPLSgun6TvFzvy
KycTCWXyK1p39gMtgruJjFHH4v5hwljYMfDEAyfGAwtG1ZfVNooiCDFqGo1lHdFjgNb3RUao3frE
JcCT3KrvFh8qexObhQs5UdYePTxSjgGEJ1DOxJw7NZPmzFA20q4VUoGbhwnDDr5ZJh+PZPdZ5dyL
DLW0Lb69o/2tl4axrxycYFkf1C9AAzYvpiMVkOdutCcbNdz4Y5RcPoNfUIIIbU8fBX1SMe9A9urH
RzLR50b2qo8EYLjTv3zBLzj79ihoA65ehpDB8LOtanl98JSwP/vMfIfKevGkLJ+9QRUVUZnO/pyr
3NijmB7SJ+NT20P0wiVib0S3rzObNwga0isgA3w/NZBJmY0z8Te5UpPFETLeA9Tf5nlj6tuTyuuz
5drxJZNQhIxRD/heRKG7ibmUx6IQ4r2aNGi89F9MqxfPTSf/IC8ggaJ9wiCpTEO7KiZQ1bX9tZMD
3klGGh19ljsAtpRyP5+z9WEb0KFrjIPslc7agWMHt6ypdtKKWqhKl01xqHh+y8P+BvZoUJ97FWgt
lrOkUtVk7uggKCHsumNmmK+WE2QjDVG+rNzRhAwkuQJqt8q55x7/V4YX4nohJpjFZYRmgtFX5kwu
s9h/50u2Dtp0UQm6czCvl8w5+w1CvPYAinG3BgoQgR7/1tm2f3MhRLOCTGm7HwsR3GiCmqqR8oBQ
UzI7LysavQzcmyjC8LSkLnaihtZHPLzh+jTV1toE5BKNJbaoGUABYykhoeaQAqKvtQ9FNTDIiZO5
HaCVSNZ5DDnInd+O4ki2Kit/zs5ryJuMJhR1twjLIU6vo3uhJ5KjUtkdbHSTeSJblydH35ri04co
3dy1NA1nj2zOhhz9QiDqagavFi5xG+kb6gi2H/tz2Ib3oejYc9cx+eon5WyufLM+9c4AJg3tlY7l
x0XZ4N9DlVnPUVPOi7hRiBUECLI03INHac0QVv+CwrV25dVOALLDvnxJkvitnszyC4S13K2HePNh
0m7u2K4gn2s+cyQZR5xuB7u5SX/a9UBtfo3AQLztfZdBirzpP+Vs/Gn3QV6FIl5zU8euc2p102VQ
d5h7Qex+HOqJ7sH2MPzl8rDV/2N7ckG2tsaP3LtJ79ypMQ3PuTcNTmcS16rDwwS3/yzbqrstZggl
VadB+W9kahENvXvV4UHCQ6ay3KvcfV/44GfO+MVPKS0UkgMbtLeT6J044kuyUZcaq+m6ZkVdcuyZ
Pzs2+ltVG127n4wmfsan796cia0F3t7PgzZRT4BbnSPocV9MgS2e8Z6CJOUvV2k6yMnIAJEFbaNm
FE64xlWm2NGQfko19sG2aO0MSYUu5WtUt6pD66Hc1qlPdeedu6Qt9kEf8OvS+FUWI1Le4oo4CedP
nrFiT7bC83A5JEdVyM+UvqRUJeU1kxqgUlPJGOgEZD5pYjCA5PCbFHW1MLWmgddwXeKsmlQqhqao
znp6I0DIIEw54suA6WiC57IXclPq2nBrw2QWXEJdpeAEXXCJRdlCBLh/aYvikHtedkcYNb9TbxzS
9P7nYuRpn80z5hTupxpY5sVEbkCB/PDdCLhpvRM15DE0SDmDTghEDnpiWSV4PGygazFuFhv9AjId
+51qOr5etkr1WtOzokNUuz/6zEUKnZwBLPLOEBs5PGwy/wOctkUl2zAea125N+lqvsDyjVtXSZS7
F2F1sGUXHEqnfutiIEOp4SKccMgmTGlH+FFHI0sXh9E6Dl5cpCYCQwy1AE4hn3uozx2g1oBbZ2LK
Z7J5VqpVZ6r3kKXNSUrnR6FdUYIyXGUkD24dJs91PCbPHffbp0YdILracuAOYc/8CKjwRK6zukPM
DIi1zhlBqR4Xt6UYhIpGpP1zLrKfM6E+eVXgPZeu8J+q6clJ2yYBlAF/+8Cz/DEP+6jy9srO8zX5
qij3n5Xi9iYqO3tLQ5pA5eyAdGmQHm2QLQN8nRabom3Z3fZAD9y0dQMpBgyNwmX3uEQT9O20qVlq
b9wcojqsBrGH0rUTWcRtpDG9AEgWPcYZKjvEdv8C7G5wFMFUQaJJppm1qgSvz8A2DQc2qIORlvUZ
/CZA+Fj6wkJjasivCYahnJf8bnqxZeZzmaEUIYUUSBshrh8hY3blGl2eN+xnj4t0wES7NjJQzKAg
FbPA5aFLPgrCfLht+0erBsQQGllfUBoav5ZCfuZT6J9CfeRyJ4nqANTJTYOtrq5vt8OKukyP+4rx
dWDLeouiJMyQETlJZLl0A1YnYwcNMInSyH9staP/F2gcm8iS5fGaBgBaAhn/y42GiRMjiS7GFLdC
BA5KCN+vJhZ3l6xQ3YV6S7PYQKuX74TMUBAJSGBupX8Df4CDCa/dc68b6hleq5V8S2ACc1u4qBqU
ztZFgAfnKjMFnac2zg2N5+VNjCnq0lSDzwb8Dm25pfpAbiT7PNd0f1WP4hKyMTdC4QhVBYa6NJB6
jtmOpwTfUytD3f2CeAmkmHYQPQSATqMvaELj5reQ3E42rJrSdVIK64ATfvyKy110BRb5RrXMNYO+
JjIn4O6KxgN4txLAToV3DnPwn5aD22wnz4YSrrY5mQFcen6l935ooYS7Czv2ZPkWLsIxKBTAmD5+
pQk/7zqoLYl9UweguZOasidGcB0ls7pbCLfzXxVw0avJbjku87EB9lkEDE5LM4o2AD2mLqUiI66N
YpUz1iHhUhbnMuAfm8YR4OlajA8+mV4ydX4AfDtwLqhGm06p64+nuGomcNRguNig3YFPhMaFLO5N
jFKR3/ktNqkq+1gE38rcb69NkbdXcxhxnaKxShBg9xSoj/MB2Wfd4M2cX0E/C0w9xPDwmAdCR8Vo
4uGak0BeCqTMNbJ9dz94xXMtul0QjpB4EEb92uG0AMHJpD+SDShxSCI7SA1nY7lNIXR6lY0BgSRb
QDc7bAHCD6Vrim0kcfoeoNaoskHdgMAC+K/t0lVj++nBZBHCiuPLEu6gMAUq59TJm+zrQwSEhpUG
AA2DeRgDxHIq0KEgu5z1xR21Nv2mrmJz048+/oPDIXG3eO/3a1V4qPMznPyYZob74uYB30SFSBFh
UN6Lm3DreereaEAOCYDdWwnoxVZ1FV7wIVj/NFw3ydwM3yndjTVCN8AZYe/YzdNiylwFat4UOrxH
3MV2xB9KTSzBizuP6zJ4y0MuT4mVJQAQoOYJCuK1pg35+VqSeQDgQqDe6CVFdpbH40GE0GwyeY9L
TBVBRwhRbzni0US9JrW+uXbtHAE6CLd2CL5WqzPkMyRN8V4sMmtt8f4r4rYlYChyeGae0z/7bm6D
/DG9NSy0D6gL7Ne56WW7oDYzoBF4z/ZgeY+OoRGdMjWaa88J30I/6zSI/Xvg+OZ7XoEiobMMtoe4
Z/oSCXmGnjDb5ODD2WhRlnusmzGuuzuEHVAJxxQDTAW2xLDLszRQP9Al7JgZUfY+ToAY+bEnr6bI
0uea+3IVWzgzg9AEVSu5cykq0/7QNNDyuET40F3HV+dlknwZZ1G7ynq/gu4D39IzNQymv800QvJY
P2Hp4UjP1pGemMtj9nFaeyvp3ZxObqBVyvYWD5LbVGTyRj1qcNNFKYns+NbUs3avgGL13HyPZNRw
LfqsxzkX6KyGvoRSf+FIllIplMLZrI3uZZ7p9O4UnakJBgCHjtSFRjP45s3ZLrRHtEyiCjk6Vxzn
03ZI3huzfKOy0hrHbYjdSWivjkW0l23HzlSSSg3Zq8gO1wFqQrdky7UvTaA21T46nnoj+1Dbfbjp
sUmmNyGPZadlkyroNpUZNi9uwVDk2UOAEPqwxh8xENYXkRfjKtNDVCGHp9wAfWjtJhPSGqDYATRj
0A31HCC3QRSWZNvFJsw8vRSowgBT5i9HMmaDl14qZ3zGGcff0+Rip55j4nFpKJQyIy7XrlE5321A
wuFeZIKCVxMEiXkZKvDdoKHqaOrhu/93EBhs92DHX3PfrHASQEtTWdJ+CaSV75e1yxLh2duBobKZ
Kkb42OEGkxcHINmGK5k+NKBMupJHGWSH2Q5M1QYZe7VZXrX4w0LCmI8lhJnx+jWMNHNWpoPCn9a0
zj0Uqh0kBvqfL2bDT7a9Blkvpj4bvrqDUEd3gM5TxPr2sFQKUpEh5H5/TlCAnGZpglag93PFXHlI
xjAq/rUNTQR+lgIK0IVQYdJsO/bCvkxPx4GIeYIKMUZg9EHi4fl49toSdwXW1kfooNvneArtM/Vw
1/LUrkRkFWxc6kA2D3wSaufiT3b26XKBDw2BjTUVYgJSbm4R/vBXc63lQ3VmmZfQBZfgJ4lKEd2G
KtwiHuieoBqEPxOq1qS6zUw40yqtASHFqemFW1Z5sLsRGT3A+KGGGtfAGwrf3ilU1h4p7RAFGbvM
s6SGSmOa+U+/D5kKmt10+mBT+cMR9TMmvj1Zdso/d6i93bVBXmTbBqCVEhn6K9NC0qQmnQR2eoR+
GaCO5BLZvFubEtBO8kl9iKytRgfBZ7w2f7uuUqHc9ApsllQvkvpOc00bdpwrQmiIR9FxLh+hIQ7o
x1kzGmDVfznrtbQTsLcr8OKuJh3i9tIxfzKRXKsmv7iRiZqsqIKt2bj+moYA52VP1OvL9IMv2ZPC
hrAVmJp8ndyhj2z+vPV/BH3IiUI2vDR+0Ie/fOw0nF31f41Xg6HHd5HnCqPvMXQVr+NYsLexAjyf
G/50oKEPjSpo1ExiS0MWqQhgowHRXKBB3lzDlE9930A9HCPymKocWpHRnbkK8XMlvqdpuS7whvoy
dWW/42maHvGfO71FLH0jBxCg4A5mVeHdyW9uB47cJclCyRRqODCaTorT1pJRGfIMSCQZGdvAGeJL
UhcxSmEcgAmXcRyBkrxu/6RJw6jwbqfu47igdUmR5uvBdFfAcYKn2Z36J1Qjlus4SdMfk/WF4VH2
p48H2qqIKhBOugYHpDqMXyfmACmAA8qWLmhJytklDI1C4tmaoixEA6k7qvPCkSpODXdPI2o4FXYt
Y0fDs2kYmz0471ErtKbED+twOm9CB5eIf+eNyLa49XjwLnmjQYR8DwJtFNt0Rn1po+l1/CVljsqD
DpxPGVju+6aXa5QPWgiYKUivaB/SN0c8AkKE8pmZRXrpdYo9mNJqbdYyO7Z6aFuFv2c8TMCTjny8
KFz3Fmf1nUYW++IKK9gnUo53mzvxprRZ+WVogqtvcOOvPFCHKcj9r4USwxpBUmMXQp0a+4HvsgS9
8WFAqR4eoUIMhwDh0VU1uqgfJKM/ofjIxHFizCL4QMHJ2wiWBhu3bZsnoEjbp8rCHSFHaVvG6m1t
IFugU6cfmlbuBzMyLqXVIZoVfC5Z8hmCk8l70ogOiReV7PB2Ee9iQh54AoTm5mZN9ilGUhM4dPGu
ueHPGeBca3JL07HdsADF0zSbhMOh48bZTQNnwybxjHs5u4AFkV0AAEYUwiO4Nhl4KqqD9gG3BR6p
8zz5RyCGTnFZguJNCBWuSV5CmUICNe0tcQNpkuH86djsXjsWf/IKgJwDs8mv0M20/yhLxPZp6Obm
xyHNLs6mdl6GcWTLPU6O06YcVPNSmkOPmoXJPJq2Ub+EPYp6I+crzYEbsH6RPY9AGscr7+ZliEOJ
uNiCobR7cyO7PfMOoFcaxq0RPveZt6aRUG73JipQFUyoTEOiq3sbbJGuWzx0Dj+zzi7z8Mf2K3NL
PVaBSk+ATGKLmqXxDEUnlEeicBPhBGC+DAjfBeM2D6NmFUPR9UpN6VXVFaGAbh2DrnFDNhO/8HXU
zTJ0c+Yfc9s4kp08aPJhiNKcL1DQjaDbjH3JY9mDfBtwqe2mGh/cwwQNo6wEiSfE2QbgSJsyWfPc
zW9ctNbGYMn0OYtj5CXd6C/fg5AfbmvfQ8ERrcuL9j5K8bV3qrdRvwSJhc3UvUKWOSTJx2K70LPR
BJitj3hK5ZfZbppbmfbsCF4Ndp7cBqhj6s7jOrbOtukBAj2lmpoDLtrEKy0a+bjkcXVfoSQ7qtIT
rXEYT7e6xHtd1KCeAMjhaw1Mzk4CmXGgIUcSv4u+8NqqDoZpFLvUasVX6fFd0sfFJ1BdjCcQ/+Je
pe2FO73x0ahuYhr3yk3YUxUBfFj5SC6aRsuejNRjTy54A45j7krcfv+xUQ835RYCVk+00vQc3A0L
E8Ucstw0ikPiOGnYSROufMO5CYEzcMC92qC92zHAFS8gbuTnEtKwe1vK8jnjvrnOWd5tTJQBrumD
wfHwSaoMGV4fimOV1eK8MgZ45ekR5GbSTahlxiZSGMt4l23BCYeaHBIkIy+ab/DfhHrgONsEidNs
2szmtzY11VlFEd8hg8I/Va0DRUrL+9OrJpyoA/vLoMKfrqlQCnptKY5r2tWN2Bcly3oTVE29bTQJ
XKqL8ZgZg2Mkq22orOimdbro43iieXK1LDfbA4B8J8dlCU3Ofu4AtfUsif8IjfCv1Ojyl2ES7Dy0
uBgFoay/DXWzG0K//AxKkOLAw0HLrjrOl0l9pfnORh0l9gIPluiaN66iZ7+d6m8T9APWUk37JHcb
FN5MPzxwXJ7SIaufiUxTSOvHGHmIwSll7h23DxA8F9CVSMI8ONE4Ls13y0q6DSg9j7JW8X3yuzba
hONhqoFAnkdjA2jmmGcN/jTx+MDbSV2LcfpkmTJ6aYY8vxSQ3V4bls1udTD9oGgINa7M8GdqIZK1
BExEajebEglUfPAA/Gsh4IjUf6nbaG046uFJX5zH8pUGZdmlx961/2gK5vwxpgY45jtL/N1/blxR
/5205t8VlCw+IWEb4/k2BteuddNT00zTXkFJ7zlu8Wmx/+Hsy5bkxrEsf6Wsnoc2AIiNbdPz4PR9
C49NEaEXmiJS4r7v/Po5hKvkkarsTutpa0PxAqCnnEEngXvPEofsa98BkDefBAbIdoIdxTdcj9wt
O1/e214A3l7GUL4tLJjVcl2DsqTBQp+aobqYRnehfcjguJ07XussTB+IRiGypmW5q3v9cx6k3yto
p0Ei4dZnJkdeCrvfSR1v/VnRE2iNUygvlGl1MQN9Tt6nqgAsDPoBO9EBtxxBcPXRqUFcECKdhfpI
Uy5RJX1uK8EWBQC92HkE6V1UxjOZbLK2gGkEd2kVo7pDlPela/iHzXPyY3IznVtfgpZCnR2q0MgI
1fX91CQAg4/pwRJ+fW/6mcw+dYFzVqDQAm1qU2aoR7p0ugSmj1HM7ry5iQNrPFIk+ByRc7kw0yBz
iMSeRDXRzDN91yZB0ThIhMTvGedeJyciwDftu03eg0nn8Bh74rg/l22HhLEEAw0qDHSXZ+EDMik/
u26DFYEntYKUiDvZpQUx3l9zaIcUOUGacNOKFALLXvzdvKVFi/9WmYJpat7gponh/Ql0mAz3Juwg
G3khzF6YyJxVwtBjAx7H57OKFDKuFhII0FoO9QY0cLUpaJztBhSUFkqK+sE0Eyozbl4CW9GSpLn2
9dU2Ugm7NxNQVU93bMITUIJimLjpKBK3YcnPE5Ix+h4VMJ1nPJjF4GYJuE+HxSwPeI1lRcB9td+g
3zs9pA3HfleR5CPoQxdEAXDzSPMaYB2BV1NyYQGci6AHVzAkyhtYj89hiDKci9c5d68/SuP0mM4/
2lKnqySDABvM6YGhMD9caoaLCPKgQ2a7xeB5oHJlf5AWa038sel5lAk943anZ2QQ2rUnJ+xB577r
3Cwkz0qXF11TeBziQQEKJgpoRa4uRVCMqL4ySCT/6hNxkWwqx79nemo2PZLKL7yBKGSrgncb/D6X
B4SfoCBtn/2ihiikXQfvhbYOJaR03aBpnL1VEmwnSB3eeczCb2zaRV0SrvDA4bELNxS4H8kBKljY
cT+kOXKnXnFfzYHpgX1WBcXsGEzdkhQuHAXIg/1jYnz8HtkQD4gD2T9BOTtcO/hxuR4f0/5MVQZ1
4Nxu143Vp7vaGnvsDfjTFBKA0wtGkZXoevA3wtdrNiUUUAzxBei1VyVMZECDBfXGf4/xRR48AaCM
jBQ/yjlBOtUF6FhZM/Ajgzpa6nj2vpgjhW1vsTRzzOxIY1mopm8CP12kZ1hR7kfWZbsmAU9MWdiG
llW+ImyAWtQcli1YPubINCQZsL7Km8614zI/U8+G1vdUgYAr9bhFRilbUse3n+Ew+TlsAsiK3EYD
0L9XUTt+a7uqW/TKti80jPgljQf/boDywK3LnvvLUjwi0TVsm0TLE5V28Fym65Jo9hz2cficp+t6
DmCfOj0M3XNdZwdpxfoipoY9T1Z+jVgn2XMmkk/RrzErtuOnESyIHOipyra+FGOh7mSP/AuJ/Zeu
C9q9ph0SvfNgn0c5xF5Cvgar+J21Wi4Bs7Tuwen+IMofvwpuzVmo3j+ZflnGH3HnfO6fHLD++sHp
8SBD8Wy+aJmfWQ8Amy9ZQNjz6CvPRCBvYucyj/2aacbmiGH9+kyQAjtOo950g6Juo7EA8oFDeyXb
qmqa16nNxkMBNWAMDeMrb2IK2QNRA1ePEAWPOO5eJxYOhziLJ9dP4vGVWdiyaOr7G7u2sMGD6wb4
VUAIHUw84f44FDChhhPFPP4pbljwlODtB+ee6s0O4/x0awjwHp9CECLeGj/AQ/TP/dhRhXhZwKvQ
vLCQgOvAJp5s5Of+9RK79d3eYtMAYWOVDS6HHshb5cyeE6z61kO/cdWGbbWHRb31GIj8ySy5grLP
XSJlcoaAdQWAty8XZoAF1jscZcmDxHU9EA+MfW9ew8EvfRV59qWZgClskKo89a342VBQ7k9RhR0t
6CDjOqkKC/58pjWT8kM++uR6gjm1srEEsuru+kg1j92OTdHxYA5vC6RPz91Ph2XsYGoypj+XUbf5
AnowinB4tPj6LQ377pRHKHSlAY9ATCL+tpxDZ6h9sF2QszCjMtQtyq3BVzMY0Sg78ZFgceRmUwQv
MQX3q7lEYJrOaFxOFbK+2YTdZ4/K7cKMeA2snngYBSsT5l2jgDG0wKjiZHB73kVbn3XJY66z4Mwz
cgaNLnl0UBV89OJGLUK8LnemT0xBc5z8+CuKAUtRB/qhdwBfzDoYFlilY7/I1KvWCt9iY0JQ8UFY
9UfgNXj0Cs3iEC4mujyGxNlKmjt3xJFE4bHSlSvgGGFwPHfeGjBan32L8WUYQZ3ftmx1ClWjAEgI
9fUoySYC4ZtYLftSwE/BDJuJSR+9ptA4dqN0So41hPYOrc/4Gsz6+kFABtRNhIi+CWnvFM/5Dy/t
1hUr8/dxtpLNyoGAAm13UF02gBPTxDahu050l5t66Q2N0ka52PZW90P6eRbFi4HALburdSXPAINE
oGki3QbKcnfvTTOIZypKsZ/kdN9SLIly30m25TRBH2Bms3h4kMU04XeGyGI5Tr0ZR4iy3qguNIft
Gf71d8FMhjEzMjv13Kucw6/zr5/GWb35bVRFEgQ+FMncG4zXoiiK5aldrQ2E9zowie7kD8XqBu01
RyUkZq5zTWgFbbMF9qJz4Q8G+gxWi4uwD8mjRBr/0tNup9vo0PO8+NKqqd56fhJseu3xV+0otxyk
+Cb9pl1i3eEfJ0jI3vuqqhaQIPLXEhm6ZT1np0xGyjQ6jXZBGXS7W+qqmUUFzKDpu4Xz3AQpjd2t
y0wzH9lX9EeVYvuHUvbM6yhCWM/By0UtPAWKgwARTCwCxy83tYgJ1j9z7MRVdQcrV76BD2dzDfU8
3QzkVpptG3gYLUyfMqeEI2XY2En/80fomKQ7PM7ezUTzHzSf0NSS7ZB2fbl9qOnPbJ7txeQ/Xj/T
9HVjBC2L/g5JkfRrUCB5AdDQHy3HOqITnngUTTtssA5IdkM35veo/zgLWobVH6TZ01aUH8jUtaDd
ZeLOhl7p3oKCDrhkpHtWafXVnz8MG7tjn07lq3dnrY12iVEtmbQutw1y5DfVk0/S22YKnr8ZkDdI
zy0CoKoXvQ2RymtshgDlK91xcsS2TMbHBt/hQTWBd8oHrJeVNZE3KColrpWp9CT0ODwGUBg1/SMD
PCSoU76FAhh9wxIgpxmWoJW8q2okzc3zvZ3fBNenvokhTPM1DPBLu70irm+DPHbooaP6etq1T+Zy
XQjiHYtqXhNYVucazTij6kZzBV2lpRglL5FNcho3sHJcNyMtN02V2ANz8mwE5cx8L0vCoxWAtTnj
i27NzQ7A9P0W3vqGKgqAF02etbeBCKKbiqYmF1nkyRlLSfjBKQi04O+Exd+vo370XQmO3vG3/jJh
+TlPoI4wD5r5SeH5dGEOhYI4kyO660DFB2uVckldYNnjc+iJY2cnLHPjsmHAzpVsM4jSeagUxS4m
IcvraAFZuWUushrPKIwm0M19GBWoiwiuPcXAV7mugpX1zUi79HMxwjTXcIBY7lVc7rdhM0fZogb9
wclXnQU7brz/D8EsKguFEXW2LA2UOIU6lKWAMTR96axPa45CP2lhg+TgjpzPMJPNgAmz3HIVxGWO
cWkDLmMGWivKlpEObVBI8Mm8Te7GRupjUaYEqKLig6c9ffBbTh5iApVRHSm1MaEfVPI+AMdoHjON
DXT2Gg4yyRJAHfpAHGh5dwF0dgM+VccmgEYqCqXpXPo2PabxPI4NfKDGZx8lNgodTAJdKy8quoPl
YZ1njuDtOC8GGUwkHSgSu6ZTz3OuWmq3WFL2TlkB2Jkp2zD4/oAfl297WFbv4JMGKAvwwHDVQVHn
1pi+X9OCCPgGPtByBSW+ySUtihzGK+3moWaOTF8FQyoSAWVguozzmvFgM6FulNxOnX689ZOiAZ4c
EByLpD60Mqfx3MOm8ssAyAIlvfekIbHzMCBfOM7dKQPjE2skaIzNYQFa90YPultZBaBRoWf1u2rm
F8Nz5giGKH8cWa3XPLHJshwq8dhnvXUnA7UxEVhf4vHP8wMFh18z3wz6lfSwSnGu881J8/x4/nwT
3earKQ7XaZfD6mbOyGdOWwwLAAY/MJdsTF/KCWQ85lHOwTFYtAxgKogH0UVHGGIzdGtkDyLVz2Vg
LvZNlnEUgKLxZzrPrFM/xdesAPjMEC2dp5rx65J1AuQnRmEeeqgNdGUAqsl3kkMc3hdRF2BH9ee4
6YNih6d0tWioxPhtvteFWGDbltzac3agpn548jmEgOZoSPB3WszJmsQBR86kE0rpqUsSgeM/pRDl
NH1mstOkw5IMQ7MyfYOmpxwwvUvT4PWW62dcoOx+AMoCiz3rS0tKYFUH3IgmJCNkvhM5euCWYjRI
BglZtz7YjykHgHZsip8K8xXEELHsP9705lPz+Ot84OMciMj9hi42a7x5UKQlOXYeSzZAriIzP0QQ
Y+9ryLLPR6bxAIu+9g0ZGTZhH5xug//l3L+aop18WAdtnAIg42Dt3hYgu4Sk3hYhRZYLApDHnmTV
Oi6K4KHlwGqlTla9BhVsS4aGfeczG6hM4YgMBPJuqjXd8KBme6fXEJEh41vZabhwQ8kZyol2/RRW
5TPx4/A9auAxZmdOecm9rjwmkVUtzYCHlUNO0vHNhtHDurZlDnZL1NzO1JwSWCwia1bVpNxbYrZv
Jn76NSuau0b5tQ/jkGcwZeGek2V/1Iw0L7Ujo2Xg5fWl4g3dDINF9tgPQEkusPZ+6qCgGGUMOsIB
OUQ92JC8hgG4Hzb9rvBhNVXMbLUwJmiEXeItBS6b6TNNUj81GZ4j4PugDNc29xCV9ldVOFZQwwqx
AM8gTrNCkvdf8W18EhKIMBkPJ9IDLaMoniol6we4Ycpsw1HSeo1Y8TDmg3dfQCMZN7R+M923WQ2k
H18Zrx6sKfHuZTieg6gkHxW08u6kTZyLcB89r/K/QCipPDEHe12z+6fIDSxRnBE70tv9MiH9dGh6
8j0A//OReyNSLrUzbCKLNM/ScsDXjdOPv5iQSj4bpRLk0JHnO46JBvu2Ryoj6zyoHsyhGbD7kRyT
1HmxSARTPG8YVwQreLCViXhMu1SdoC//UE+KP04qE4+y7C42wf1YGKUoAqOuLUxxAzjf6LheQEsu
AH4MDadRcGSVpyGIO/DlbwMmNFPM5E60gEqYGPoe+d63ARgtJdSSQaoZVBysnT7LnhrU0Q8+Qx4v
jlX6VMqUP0bUNWOmJ40YVL6dKDmaPosE44qlVYASH+bfTr9+2ijtxwl2F3abPtGo7R7DaIV1Y3zs
gnoNabFxl84betxs8dH0mxCQBDxy0wEMYfBvukU5Z/WGmnVLPCdbF/Y8/Egt4M6vI2pOCV7jWtv3
AImVW9NnzhtNmlDNGUMTJ04e7gVQ3eZjTFcwzEJ4sG1YFlMGMFhpeZDwK4BQZ16OikCQ3I8N0Jst
tol/2Bnk67r+Q5G2cbMRQBafA7Q0hR5d+wGtnic7/mYBI/VHUdcHpD+7VzmU6QqSWdUR9cYGUgPR
xZPYcE6cAoxaxs0btN4SaLC8CeJE27FA5cyEYR2sI2T1vnR1wwFMBX8tmqdBHfO1D1UC8OEoTlo0
vmvmg2bKZr+16WyBTnYPpP8fpr8q4DYasYysKY2w2c8GwGTqqdvB6+LnkZj7II/Y7aAK+HejYp5n
PoUIfkpKBpGWOZ9VZ/DEiKIBynm/smBgyQeQabvF/XsDDubR9LQRgD6ZLPxj2uT2wimS5pKrhh+w
q5HLKJbt+5tSXv3ekFQvsdNhWIrmQOUmIJObYV47AKdW1jNELvUmYQ1g2lODRGWkD9nY3I3IkV9M
I4KUX3RcLqlqCuTr/9WPX5mN5WofbG99SCGX0H3tuNtV7FQk45uh9SWJ/xLlUtwz1BTvHItCRXem
9Tl9W4BE3rF92k3iJWFvppuntdomTPYrE85npyqR99iFVXclmPufzlb49++dsq+OMZveREHr50R1
a6C1y7ehiGCZEHdsbSVO8dZnzQHiCD5kqjnw7pUP/Ym5P6pp4yoblWtzOqjNSNXi9DLS7afTgaM/
QHjBf5pojVUxEge5paBZQuJNPNr+m66cA08EeaxTVpyzsAQjee7vWjtf1rY37C3V89f63fSmakz3
DhIASxOGngIFwCnt84T7Gkoq0BQzGU04aupTVIyQ5MWldrFm0ad0nDa3XKaZUSmyEdMIxgPlizLX
BXQi2UVCKegAbM+LKvlMhoi64qB59VJnvLrPRF3dmy4PXeXcNanCW4DxAxhTC3KC6sf84IgALAZz
mEweHtq0fvvUZyZ+iq+HplekcaVdPar8IOppkXMQKpxJso+gXZJ+DD8iu9RuiIr72Yc80tFLQQgg
dSreagpB/bZiH7mnxoWDot+9TJsGQKE62IB8ZT010oXNVwWwsIjugZbzsQMEnChJGvEthYjiGPri
NSbI50Qo5AGgEWxah6bPjIQPUMQr3h0NxXsvcMZLlpfyEEvIUJoB3C0BgLff1JBUYJvN/CGsUe+j
BlfBTEhi9qa40o/4h1S7ED/KdVR31mtD2+snpF4tXa9LxxMcoCEg65UVOLHVWeHJuwEMH8R5AYuz
zVigqCjTIoGvzBwLH+XCazyiirqx5/i6CoS/GQDpA5h5banB3/Km6a4naXIH7hTFChJlhNsAoBLJ
XeS1dFEl3c8BHhfTXTIP/HaGGfA9hYGiohCgQ+XBfJQOG7qsoDmxSxh9Hi1LvlFg6JdQvUFCCkWb
Fw6UjR226q3ti2oT9Xm4CVOt3roROUFYt32pIJC8rxqHLE0/L4fXovH8h7rMkjPIB3JRFSN4aZbV
b4nNrS0Ib6Pb65I+WcphJ+7FbybyGjE8EsCh5iHTFLZzxOUnd1Zj06cMovuLPHLgCoaX5K5lepyf
jsOJdso5SA2I+xxd9SZBGYAhFXgN1/DP87iw+hMsTl/qcWrOQx/ybTjzVAjIPK8Ut/Airbr+yOYQ
ZTCvcSAzAa9WkPs9IKznbkAs6hVSVeXWhEOv7wOpqjVc2rpNapg0BtMPxVUXW/f+0KW0zzdhDvqh
hOYo0GfYanjFISPAAxGk5x56cK8g/6/yE7bmdIetNN+2pVef8QwuVkBvJk9Cwg9W2pP3tY6sk3IA
TV5U4yYpivqSjEiBggIIYmTnVZfU0cWxL+J6Odlj+O5JhfVNOL1Zmv5ce/t1ZF/mqzD64EvlAQU6
BNfl1vhROR4LAfxdPuD6DgMI9TLB3TsfSlvj1uuTCkXnrFlQ1lr3DRv4znPAIHUALHhhEih0Xdnv
EVR+U6BpoJrOn1qo868YPBaOleWnx5ZNzioKUvXkJHm2GGbx2B8DZJS/O1WQL5glYYweAIA1FNaX
xPesL+D+dfs8wU1kQjjXQMuwj+y1CWO7hfZ72JZr5E0Sl5GkX1mODt8iS39Ly8i7RJ0zXVSU/WEz
Hr1FTVOuFHJsW7w1EKJKpLo0emG4keFrP3HXnO30hV5AJaw/tSprnwb1c35T2c1mKGKyNqdTktyV
eOk8Zn3FIJqCopl8GJFwfAi6jj90MJaxuloeTVT6OWgyE0SiTWi1mDForvHC6oKdOWvoFfTMucZj
4V+fgfW6s7QaSJyPteLXDx/g1lCl5ZoFAaTi+PQaTf34lYSZcKXMuyMUBMlD8q/+ce7Xv/rn+Z72
xq8D0O7u0Iw/57f4JSfwRtpjsV4th66BLxnX0Ny2e+tLhLeIGwgeHLL5bwJ3vgeU/adLW5XjlwIr
rrk3h0jS3ejp699tGLszzfAbFlCPeWk1iUFAY8AAEDp+ySJosDL7hdHKO0ZtCELSHIaFB+wXNHPg
/I2wckAH+C9Oam1v1nPGR5uTRCtzvEWKvzoJJQ/56FG1zfRobToRQP8qSq27rvRtt8cL8Guh2Doc
ovY7lE+fi3ZIX9oohOhCHCenNA+nQ5TwaF3HLHx2hjJc2Cj0f4/tZNEWlrUSWYASiaUE1KvRiKaT
R4C7QEoDxcQdWSKPjl+V5dIMkzm2iAKUH4C7kDO5dpDfepiqHnxSADzf+TisCGAnULSNzxWQiG+V
BWuqNu2HSyGyZGvbYgDGvqbnPu/ZwvGie51k1V2qbH8HRXu6zZFJvYMydrAMCsleYworKTLWP3qK
Aq9K848xwokeY+0jSlx4QiCJvKAttIjG2teBq5LBnfBsggnVHMYKGnhlC3OLvrsXrMrvoftHRHsf
xkl3b8OE9ZJ5PrZeczT3RwR2OnbZYJEmt5zo6glMveqp5s0W4jHl5do1Ad9tAdK1M4OBhj8fQFZq
aUa5yrCRJP4PMyjBe3n6wwzArLXCB6QHr/F2UBFtvgQ067e1FalZ2wUmR30NNkQzfcvgawuFEOrt
sbHgDxw7YtPvTCncDQY/AV6RxzuALKDc0wxP13wTIZwcUjL9DIumu4bXbFWgUambJwsNdZuh75e2
8Lx9QkZ6jFjjrGI2WI+NxEqElxQ8/ZQtpQ3BxMLBD41X1VdHwzmCBvl32E/ni1pj5xxwGxIXlL5Y
nWU/zFSXo+nP22L8Orbyxcm4WKu6T5dj4mDzE8mvLbwbYFfmxdjzd866h4vJAcvfCsLv+BHZRI+P
TuPzBbcIexgiArv3zIGCN2u6A4XWF0gl82Ezyy2PKejlTWK1iy733kzN6lbC+oTRNiMxIc0ShNXW
NeFt9m8VMhOm82SbRZ8nf6qwsbqE7mRUu4btZghtRQdV5bmCjqS4VVvLAbzHK//NDPt538KTfaa+
ZfMcPc/paQrDYTnELrIy9rQIAumcTFM28Aa2YjWssLf2ThGpMGwOW6rqHQSzL5/6rocN7x+QlY93
v38YFrQcNIfMd81nJ8XYn7poZc36/TaEduCsWn43ov2mmRo4uVc6AJHBdq4C/6a/1OEqD6PsfJva
B7DyKbJI7syHmRNSG9lclYhibfpYzZFETSElD36/BPdxvgT4UXlYB2GnqezS+UkaNCM8saZweRv/
dBKUmIWb65qDG9jaWF/X3qEgQXrhDhcLUEu6d0mLkw3Viy+WROFlhEzWllet/SyK+GImNKB1LjQe
3BcvSyFcoz1rWXc/fFqzFbNjvR4qhjJfRGDwLKc9AUhtb0IRcO1SJ/pRlGO8KMLIfh5IFp9M6OEn
80SHe6R9QJWFtdaShlnwNvlevYAilDwru4cCY0jPHjhjb31VyHXDSLoxYdz1qJJg5UM82JNeLy68
UPw4r6+X2lxWnoEsheyYtwunSMx6GZq7kzObEJkY/3ZBodU3jBS85cxPYFvhKVfGFJj+uc80VJXJ
nR/F4zoYHG9xGzBnYGkb77EDfTD9XpOJRVtl47rDjucshdiDOEL3wxyZLnM0pXAqSvOlCcJ0aM4h
EqdnE/ZpZO0K1INM/3XGr0FcGbaGjyKk3H/1mSMzGc+6eOlkEJa/9ZmjpIadq4V/yBLWANlCQpx1
Y5CUxIO08QJpOcAwVbZwpBOeDPjyOgDGKtuh/Hg/kyrF0ozgY+KV4BEgtQ40T/75j//9f//Px/Af
/vf8kqOynmf/yNr0ksNhvP7Pf9rin/9APXHu3v3xn/8UtpZaC6Hwf2iE4hrjH98ewszHbPq//HK0
gJEVyJLVY/1R8OkBr692T+amarJ2b0J/uAOu2QbE2T/WQ7ki8N3YTH6HUg4g6BvI6vaLHAr2p2BQ
+jSozjmZkE6gUFpg8HUg0xyygS2ZLMd1riowopqsWpWRiFacgLIaKhSG28nZhpMIj/E4CwsUCiU2
Atdq7f7N16Z/9bW1YNimSs2kY//5azc69/FbBIIQeLZuLSfeYxUzhcdIVd85NDdFVsIPWMWbiI/S
dSws6U2j5qPJ4mpHGMg8sFniM+s0SMg7Npkges8+obD7ortmYPp5AmwaCUaY4An4GzTIOh5pnKCa
7stvAGFFG4ZtLwgAaHzYZ/3Nt+TyL76lUkQTBTlPjrvqz99SZazxIF0F4vxArY2d8PAs5qYcO7Xp
S+e98uL2OMZBtgYaPF2YkPqQ5s21fS7yirg2EtoG8ua2WX/fg6Z6jnzb2qYKCVPBJ7JzJuCM87rR
APGj8e3gILDpOJioaEfopoH5tAiTMn3pgbcOscM9262DNVIl2kUAHP5zr0d6nshdHa6j0PnWZGz8
EtQ6WiVdizJ1iJw6LfCfhiJWfg7KhdB4Pf3PbwmHcah7Shu6dI4mf75YuZ343NJ9A/ErBsx35kPu
dG6gJYgKCEAv6wycg30BlvICCDi5QTf4aWpVAIBzIAMyjLAVAfc7jWCYbHf6wlvgJDGI9399RPUO
vsY2LS8THEYuUQW56KHCX4WL3C1I+6qjVz5767Vxna9sSBgBz/E335Gzf78hHOR2BWe2TXDn8z9/
R1oOBQz1imbtOY7aMGzwBBZIZQ/nZOykmzZBom5uwArC7qDFd771QRqYukQkzPX7NDnYg0NXWqt8
MbZVfZoRtlkpgVcJPaDBz2MSCWC+JOp0kFoKT6Cj4AeAdLjRTVYZlE56KBlC2w0CXcwfy6XnZ6j1
zRn6SubZclBts4olELZO2bRbNgNMAz/Z5nF59rm3iixP/H/8XhyJi8yFTQnBBfrz5cnjuM2G0QHg
AbvxI2Cd7MhzSCPVJe3cXtG7ySr7A0yWcjdR0j8L1Oi2jZe+QGAyQL0thT22sNMSYg3THRccbga0
SGHvm3RiH+oYqRvN79MCFQwxfORRoR6H5hlI8nFPZ+fiCcLSgG3R5zoG2RbJ/WarqbXzgnpVjom3
hHAqUotBRy9ZP7xFpVgh65R8cJphjar59y7OzyXDAhY2lHurecM6XKtFwpf//U+FqX+7jVBcdAhj
FE4VSqvfrtNUZKSoRFIj/Q1yJLCSCgvoEakYFt/N7huPyNTdB3GcLkvO8l2V5sHesiFyXiLn2FLo
eZt6CK/hgdrnw8bLu+AchElwRi3jTPz2R88icczqtttC8V0DL5332DSB5CGH1DprQDHX//13Ms/C
P78Igbqwtc3wpGSCsN9ehOFEw4pNRb0GdYO7Ddcr5N3TfZUI+1jnud7nAPAOMFw6NiCWHdtE/Gwc
WO65tgh2RAnkjFNruEzYul+qOmQnKzzicQBd9tE53hrditUkIdDEIP1AHCiZx3BPCKB+hgJu0i7M
IVCiA6rDaKDQj7RsOGyIA17ADIcCAsI/9iLFIjRK9l3Rlm7otyfR2WJr0CR1Uqtly3JkLSqeP9Qx
FBeq+DgjnlYO64EhyGzsVWrlBl7Tz18V2kzEYnvLUymUr8BSDFI7OMcWheYMFJ4XAe39C2un6NpU
bfBBsWj/myeUPb94f/8zMMbx/1pr/M9vf4YWInpgu6BqF+NyDcs4hdAKlJYh5JFAPqP7YFP3GqjK
ApiEWWeHc29vtfoY1j3QQ+2APcOkdxNedzuw0N+nnAHAPzfDr6O2gepMSUq1Egx24oDCYpvURkeo
OUXHqBqfsJSNTiiRt4CnVsGiyegGf94cqlLl/d/cdH/xbanUlGD55QjG5G/vHJ4GqoVdRrXubQgA
Vj5KNa2jeuQwdLz2D2PmQYfNSX+MfnA/ZhuR2uUxKrF0H3EnWAB/7CKAhYMKYiiV2vVWnp4nKTss
3Nt8V0MZyuvyzPVT2W4g1OWg+D68qCiB6QXkL90sryp36jpn49hptAwhh7yKgMk/JHPDbNRUbIBF
3BHM/X0/N8irOWuVI8MY5sXJNDmyByddgO06jbNIdgEF/L4BI3scAZqp4gcf8rmq190FWmmzP3ET
L3MJbVbp9M1SZtMXymDyE055sa8463YysCAoJvPwnBdKrrISXtIxgE9/c6fxf18COrCRmS86ADGE
i/ld+WnlWwTdhGWfV66nHu5EM+SDTKLfBlKux9xJXKemw0ZJsDfpUHw0Snd3oQ1OjtRrsHPTlwxc
9WWZw0ivLtS3ws7teYG3yEhHTtaEBBZEEvS6R3LfEWW9UB4szSwy7jrnQkKPQ8jc2dkwJtsBEABv
hpa0exvZxLLL7a2wBtstwSaxhbMacwlZ8iTFpbH4sqxktu2G4ON/fiviqacUKB4UF8X57XJAe6wr
iiKt1sAJ4h8AA4cqbb/FvAQEi0GlPyH66Ht+dEe9hLqg9OiNdnT0CMWH9lhBA9sn2dboBTZFGWxV
avbRUh5rx2lX0/T/2DuPJrexNU3/lY7aowbnwEf07QUIECTTW0m5QSilLHjv8evnAaVbJWXdUPXs
Z8OgJwEc85nXlPVuApPS1Gb1ZOAw6GIZEXkzlLuoXF57S5WH80ZIkys/0Z1bkkU7WVp15+TAGFCF
SVu3ctBj0rKchH8QV2dYNI2DLmg6ROK6HARcKGEPbvEVrpEvGDnjAXAWId1umhkLYqCQV0k9ayeg
IYoPdyZznUaBGi3FElRTPfgF1HF/sBb7HoiYfb+mfgcJjJBZXow05q9Quqr/IfAwtrjr3apnCF0I
ujbbuvc+8HDqdAFVqWxlZyBXxlzcW1H7tZgh1CRDzWodU0XV6QBc0XlQj1qoXrS5Phw6y9DdYliT
W6MdH6nJXyaFA3QmKTCRcuRBnczpgBBLSk2i+YhHV+axn61eQvQgde2hZJKOpf5aVEZylUXqrUF9
31ts0JXsQR/aIbdOY26lNA9qHI2iBvhGrSM0uUYQv+xwZ0YNe3/xqs/ZTCe07S6tTHSX9hI5F2s5
PsRAFS6dtPWsVEfcKywykCncSChEO8vSKA9IhHx+PZbPp+vd6bR0U9VswyICZaH6eWrHVTE0CP8z
tXuThHLC5maAfDAMzUrBijwkaZS32W4+VZNIicBTzvBo9fsm3xrgXGM5OY/Uv1mSq0Z6ZfUc5Wkw
FOtIYl5me8HngfC0uCbqfkfE54VtG34sSCzcam12qwJjTBNzzG69ubL0s3nTZN1Vr4HLbCPBVQVx
mrTpxa8P3Nh2x58O3CIuE5qhOdSTLPV9YMZsqup5ZByZq7EXWBVeYKWiUbfGrKNJkn1PwXKXTc64
65YJJfaa+ZmC7NxR0cm8ZoZiB8FHe8iWx5X+SQAnrzj0EcScbFLdiTYroq85ikpyQibUybI9QkH7
2UJltaFkeL0o8z41SN31KDH2OCVi4cZ62teR3lCAR0vKcZYv/KD8MK8SdwJsvjk7X7rWukOgTIED
vOR7eGejHytT+VAYrtwUE0vbKE46hcgpdfbYNMDDbGI/nCuSrrnVEBVMEW62ndGDDP/Y0k05UdLX
T31jtYdfn2P7bxUTskPTOk9X02DpeZdDbZ2olF5sjgct+T5CLVhgq86VORBahZTNdueHRCZidfVU
ca7oGupXEnwZ78KLTm5e2tw934RGl4M6Lyf/23PIe/g10eMuMdLyrpRg5ULFGPZaPpZ35+fA5dD9
IGvybWcNrwYxFLGn6AjGpxUtf3Mo19vMAdxN3Kl+0aMTqgWq2zajfuvk2ujR6I+hLyCwqfaqcxqn
1jmd7w3zepPZZhr89bykEQTnd3vfYnZ/yFGfbha2EBfFpOKByrqx7wvFOdGk7q9iA1Ok0ljH5zIa
Xqu+y47tBPf7lhSC/Suhu1qLZfAVLbWel3FEzATSwKEtQusZLSuQYKPEhy+eq0vQRs92q2pBZJTp
Lles+VQChHChT1dXOI+fascWlBXG6gqWR5YFXCVs+TZZDjPugQERxIp/WFSE9resx5K0B4RlqHTA
pWa/C03htdeKZhbJfln0GHAsLZG+yT+AOWuRkgHbsrCvfzKbJw1owGfHLFbkjdrwWNMufFTwru00
rf2sg4faaZtjrizwo59r4xCmMQqDVQesvrEwPMcY6RPdoMeljfDZzBuu9NaetrMVmW9hvJhxAhZP
ldFj1AO6sBSnvhBGDzLIrB9i2HJ6kTSYSvCI0mAVOKJHIGKq2huCzf04QIgCK64nPi4n6q7eaKjY
OkGGVczITxH7FFgfPVL40Z62R6RL2RVumB+WRkkeETF/tWeQ898eTWLwuwwHu/NDZR6dCzQRM/f8
cLKpGTXFuHPKRbt1tCgMiYo+G3ir3kSFxiNa662rtU4CcEMB3bWhGc+QRiOfSEviFAb6GdfoUCJx
xxU70kHu0cqx7xDQa0jDjfFFwQW3Z1z/MSihZ2aK/aqRI4PCJL9Ou07xM7bzyz6kMqWH4Ist+OHv
Pl5km+8WH4/TwXnVO6AddhHmh6IzFbp6CX2QrIxu2yQx9+CMwkvTKaOjHLLyNK3OfMGabgVI8gzX
jTWavoFgzh1zPfe0bqifcgP1kmJYqk+NXn+J1XT5Qk/ryHDAI2PgzyvUiznQ3BNIaL6FZnOPNEB7
aWrDa9HFeQGkOZlPiWjn0/le9ue9OQKV/esVTph/G+m2AJtCOEitSDiO/i4tKc0YnVVdDX1AE5Nn
xAZoggQy/pl7+I2V2CXU502iJAYLpSAvLxYF4cz781smc4mPTWM/dpvS3F83zfbQcbTuFC69+9fz
Zy06KFTf33t+KCETNt/ec37817unOo13YC96790Lau1YLgTBxes3Isr4581f4lfvnsuVSJ7q4XE8
M1UKhJM9YcjPeSjTQ4sg8n5MF6KEur+1pQzvFStvr029UxHY5HmDet9OK0Ala1M0X9cLm1xUCrTN
qnb5Oo3aaRalpL/CmPoSa1EVnJPw8800mJD+z3eLLXaqO9kh/EqOjhhrfUo6YqutsozLJe7dOsWf
TFowkjJEkwBIo4m0TrCQ0J8jeVjI8Lp9CenfDaPluZJOeTlu0ghhXyk4U/QXVKZ6MBM81QuE4PEN
YL+ohQzGRXeAE2sHzKLlS5hAZc7URtySAXaHjvLCUWsbcTOmWeQpKgtNkw6fAXx1hyZRn9XRMskM
VXyCIQuYtF3Yn/Meva04SuBLb5Dmon20h0r/DDpE9cKpjw5jnAJU0SrqeYSnFtW4ienVp/7cbkJZ
Wv9vx6nNe6qKrBkqtCW7C7HdnF/+ZlB1fjzm8WlCFOpwfkG0K/jZoqR3wknHbkrDj3g2tfo6thOQ
ud5I+d3Z93hSg+ewG8rIRQ5ZSrUEHni1qVgX3+4KjKqO6WDt1yLlFTOjon1++Yf3nO/mWRLGnjZT
Dp91fJfPTxoz7Zpfz8q/bz+20KTATMzWLNMksP05qGWvTGQXqRguGerqCzgCNwIerO6a2HKopbR3
yEbM3nutv9DXZCj3eaMNByRswovzTaYswDAVhYAhwdIS6Ayh8fkukkFx7tZyplyLaOLp/OT53qxW
rMCG5eV6HpCVdZfnGxhil5zh6EFNN3HZ0JDPatsWHj2u+VbA0w/OJ+L//NSz6s49rC9VvbQI6Pfv
Hv7PIz7LVfHf22f+fM/Pn/ifq+RLW3XVH/0v3xW8Vdefi7fu/Zt++mZ+/fu/8z73n3964Jc9U+Ju
eGuX+7duyPt/9962d/5vX/yvt/O3PC71279++1INJTbw929RUpW/fX9p69UJqf0wYrbv//7idgD/
+u301nZvy98+8Pa56//1myJ/VwVaD6zluk1yQKvvt/+a3r6/JA3dcRzKuFR0Nc12fvsvKj99/K/f
dOd3aQpbWA4jT9qOSiLVVcP3l4SJPJMtdBstY+oQv/370G+/ZSTfrtl/bkO+y1t0S6ffAgZF18Ap
8vfeJWzDEPcGwDOaiOWboBNrYGWK7k8V7cLccfG1/4fiz3/6PaEj2gwDXte09zF8NncibeZwpFl9
ucqvk3pD2LrIrzMG88b0Dz8m3m2n56OjDyotRwiJQsC7jMEy20ahBoiFIfC+HFcoTBNv0qKiAVa6
o/nWgBAZ5LHTH7rQLcrqlJdibyKEokaBhVLTD8Pi+7n/seVrCC7oj1miTgSrGhL4myEFSSKX7qfK
l4zolyspXU7UlR9a2CR9yl9DzwV6RS2nXVh+MTrNa8AZLt2lcJCa3CiY6nRLR/gZR4erbH1NFDmw
YNpHUaquRa0mSWHiZMldY5jXGnCX1jFxgDZfl6i8xJAVwQl50czOHdhKZGafsxHZkvGxG/4QKJA3
GIA2mtyhu74rcVTWtjX5Tetw65bUfcZXTRO7eEhcHEkF8oRJ7Efd85bUh2DvkbfHgscVaJql4eaS
SFFJbJwrTrdNlDawHcEOmYIuxdmAUQVJ38XigTymdqve2m3HEPPJRQUTbbupCZUIqfq8an0Qa7vQ
LMBd81up4uraVzMtdrWx2UPlHmVievyDlwrCEfjnOKAh7gEsk4NygEDU89cI/h9VWIljjGUd9Mkb
q8o14puNP5Sif7tQ/YRk5SQ37JOu1Ypd1wCkEc8G0AEulZvEKXw+irGqDk3dMxp34VGrLm6MYWHm
fE2QSGggAwFhNprnlXBtO38Ruvf9SwK2d80c0sHV1db80BPjD0SahMRuCh2WzqtvcMbt7DlZwfzg
RgWiSLFfapv4hJnXV88cc5jdTg0gCGytwS3I6E2fj/MCHLFyBYeuTAn7UE/RFDeoznTrEY1NYrwE
lFTL2VvJI9HkphTj5my9RYgJolL7Ec5kX+VYURZ8WYyvtY1fpq2RyKh+xKXY/oJec6kSFKZDza2n
1VUl8RDJYzmQ7CPGluTIU+j7GtsPrYsQbVUO0sZ3hMNdGS9rGPmZPqA+IXcFtgExmIVJ+Zqvl1X3
MiWXzgge6U513BYx0jBb3RmX2yQhlW9u6gHoBqpH0NzGFWDuIj2LYjSioq4z3WjKtaxeDK5eyXXC
ctNbu2dlfRE5xKWSkQivVkRvgstOIb1PH7qJYcJ16WKK3xqXUzBUkdt3FmeXN4hcaPr5taktdtv7
tuuQIFQwbqjI4b4rbxRmpBneMyTCBtjLBo6RuptqAu3q2DeLxqeNAD5Nh+nGRJkZcMg/Q+71UV71
Qzu7oNmGRcnBqcODkRnuDOqtoexic6JV5347QpG+xVxl4IQ7DNbA5StwDKKgVvOD3kfB1ibOlT1E
zl3NnG0lxxPlnoEcFLKtuwWKUJ0yFdK3lkFcdIEyKXjlIiQxvuEeZDRfZy6sGke7hMEXMmw4lUB2
CMOi3UgjoEQoFyYelJXQr6z6GhsxXw1bL9VRJDfsZ1Y0H5f2p1qZv4gWzdyhuOrb+UmrdK/IdByC
KFtJvlrKwEiwO1KBRKke0tLUhT2H/7u9qorar5n4rfVpqtGGYHjWhrYb5Ruqdrssf0ki+k717Gna
4o3NsxAziXK7z6uvVY1mLGe0R7RI+NveNM93kOrgne2qEGPbiD81vUns7ayp2LWkv0j2ebT+kTqg
0NgEKdjEaGmDLgGLLcRWAuMbix3/bzCzuziyj4TgmKAzkAqVpW3bJahxcYbKAboKahXCSjbWpGs2
b1nLZdbvid7TjMic8181+7y0X8tWx5XavF7h7tYseGFtw6V9yZFLjD/mFd7IQDW3sbtNVOaBinA9
kEK35S9tu5OoWO1kwTiFgCFYwMzs0DKGlfR5UV26S8xqwzWYi3mDfjHN7vm5mZ9bJhF8bVcWb5B5
WfKOKX9Wn4Zdt7kVsI6Dh9tA0Lt2Nt1mPsZz6JOI+VUmd3ZU7lKECrpy5aDYFifIPcvqKmQ9SnPT
DNHeaSTiTmrsYmSCEqel7u1S23dJtG/z+UvbKZNrSQJeMz8hVZIByug+OqbiDdAvrI6rZXFRKHQm
S3GQoMeQ6HWT4k0d2wDTbJgwuG5wYgrrvlLIJeR9m3J6ppvK3AhKBpx/aIqRv61BGdd46lcqpOZR
TvmhlJRrgF3OhthtG1AZU7PgykEmcc3TULEmGgz4rKKTEQU9cvGzPh9UBTl7JXKX1vlUG5ic9/rl
sIGG9Wwb2v8/fv5fxs8mUeWf2Li/xc9Xb3Pypfopft4+8D1+ts3fLSk0UkJbQmYA+PBn/CyE/Tsm
LrqtmoawQQ8Q/n2PnzX5O/00y6AHsRW3ae78GT8L/XdD03T6bCqwAxTsrP+X+NnYKjI/FP5Vi4Kk
ZqoU0wVNc/U9sKfVRtCcZdxcVUWt+dEETXdL9s9pf9ZplNis25i615VuJcu3G/PPexq0GOr+kQLx
awyW7Dod1+RLrEBHp1E43KyoLJyo3jV7SsH586SHT1GOq0Zvo9/ZSWAOhrDiCzxFKncq2v7BNsrp
ttANb64t7KdpJ/va9mth3aLJnTfjbh2yzRVDf0vz+TiWSLpYSYcgb0P6HZM8GosFA80CuRs5K3HS
qNb7ak7KHaZm3Q2N/vsfrvV/CIqF+q4dTBisc4GwydUN2wED9i4FSXDWiGGljJeJmazEdACTbkql
jb0hnu1DL7viCpIRPkpg7F1N7YvbMKMgWxTUYmGBDh6cjzg7mWYEmNL+KsP4Nd6s7sJFFreOXoyn
TLeDbOuH1ZDIPdRqN9AGDxOdsK+GRnOx6KN1kSUqOtVho31Qm0Qh3FrdHoXfj0pygxNP/amUZXJs
Vrv1iwI2U2oUeKf0hu1amRSYTEIOg9WHnGocNxd9k9bAVwDhr11/AOSlIBKcLLdLrM23qpOUXjjL
FRLRhOhUNboKEsR3Ub/MgZ1V4ynW6vJK4/MYcWGVN1C1VvQZvcehne7P95JamwhIgrEI7V3fmPK5
z/XMlTJyviB75n9jVmkJtrBynU4hDK5dDTbsxlKL/Zoq60XZLRXwQ4ggG7P7fEN399hqKcLTQOjc
frS6INkYXt1KaDHUyfIyRtExbZ4U9rQ33WbjbecEn1gMtAc5iT/WvLuFkNJ/znsIC81IMD0mGyXH
nCfv1yPn71OPegx5sGpYKjjSvw0cqWoGNTWY+dpaS5X9ni7E0Gjxw2j26U2/5vvw7KAYSie5UIgQ
XrVZ6aD1FMPJMWfiOJCoj0KLKLqlki4jj3RHNJ6ejrMXxSXdf3W0zad8xCtAtXCbUvNlxrdgBMhS
Ueq/GP0mSc03GvgVO6WQMHZv1GRMdu1Ua0+aubGoMZbejfoon1IsZY4orQm2Ln+S1HSQRhaicWzS
OQtvSaP+MlmawDZC4StgKFaeqZfL7i/nB2E9//okWu9nH2JEBgAYABmGKaT4W0IONlXWmlF/n30C
2eX7EsQRSWioX625Wl+h3V95faXLK5QrAEP1WoiBaWKp94MyO4STogissBD35+es17lLqHYCX5Hp
Wt6oDeYJmNlckV+1d4acqluBXU23X+z4szPiOCA3hCE+6qhTpBUQvjJFP7PojcdWVz8m2kLqxBX0
Y11xbid9ZwMOugu3m7ZM1p3oV74MFhR4uORb4XNdM1ZUkd6PEBguKllBcJjg5KsZ0fbYmPPtPK/t
EXBF6yGUWkOMyjEqXrB5y4BCTkA4n1vioMFIklfstgaPCLbAIFM/ZGo0XuUKugZK2qNCyzpzdt48
36vs8a0CUnkEznD16+v0HjQjVLkVati5KGWY3L5bJUW1CF2ZpbgIRYvMXbt80qe++MMCIgBbJPuK
uDr5r10YD0qPeZqMesvNdKfec/XrD7nAeSQNk+UCnY3qQ98qR9kAgjPGm6mLzId1nYTXd5W1N/Tq
BrU1VQUFE1+c9VF7W38whFYdQYNQ5Ao/QfrDJBTe+LUGW/UUo4+wq8XBtI3w2hTTirwPN7FdpbiF
ioM1WjyVDebhH87Ju2ISoA1bGAawDeoq1nbn53JKmcQhwg4CR+L8azloyZUZqeMu7/TVa+zKJNg0
EFfXYuNhqsbEn0cB3gtuqC8q2HisHtqTUcUf4rYrbpmBC6Y+Q32Vbyw9fHsy6JW9Y88HZWt+YoFB
OcHeOp/2MOnHVZrrU25CZHFGowNFWjS3G6gB8HpmflmcT1bU5K9AXVJPIUQOcGyqaB0601VeMWk0
DKRei0G6c4PCSw2fzW/baTxpRuUgcIHaztQZ8yudyidNsf5h5XyPRt5OHKAzE3lI2uiSlue7E7dW
ilmmS38Bujq/mUPJYtjNeYmTai9el7zBIlZTFK/a7CnbTB93LP0FGDOMIhZ60ztEH6NNwKm/dyz9
w+RkJfla21xjY1B7kzU5T4iZ0lFYOtCjBlIwRDLVQYew5tpzhrqwra2gZpZ4H2Mqf9myZfrGYKT7
fFYxRI36is5lP186eCCHqLddnqmT42C7cR+NT+bSL/Q9Os1f9YXcTZrh66/H1lbi/TGu4xQB1nZs
pho7Cwj+d6XDotTLsSun5sK0wZ3UvT3dU8e9rKpU+UDGUSGHmEOqAOZDJlUUnlOxtWTrEH5JTpqu
Zl+RqamRgVKTWzOKa9Z51BpqM38yUZO0Wy1C3lrPqtNCNIL6XpSq+18fgf4fjoC9UbCsb+h6x35X
bNQW/ALipi4ubJW4D7dvX53H5r4vpHwKISzjdtTc50Z/wgqvv84d+5EMfHmxI9Bh+UD23ZoM5zad
17tGRW1K5OP6WY/AnYu+Le+cMs8vgSjXHkIQOzR3XAeQ5LVMKDD87MdCyAKQWNTYxQujYPX3tFZV
rr8FlFb3JDoHY74lbjwIEX2QWaF2jQiYsjcK0kGjqfXrqB+efn16tHe1WOgG4OnY9xzJ8rGlAz/P
gQa+mR3pEoDDNAlgBHN3py1ajMIIdPkROkHHokGhywRdvXHKu0GrMbPv2qONDrHb961Fxp20u6FK
+0elDEuvUgyb7mBX3GRGeqjyVPsK4O8BM4nlM6AagjN0mD6WSY4srJP3QUn/zReQzKo21T+u1rDs
+aXiONdVcSecJBikRRUYNEBZsGltj84qyiHm6f9Qm5bvwDV0nXWdSrnOUJecGn17/QdQpmKi0IZJ
ZnMy8SqZA7bW6HqhsDNhNFnH2GbbC+AFE2z5vrIRwRKbUCJSjX9IS9jupObaLk/mNhho29zniEXd
F9SQ5YggILyHD1WlmV9RdJC7EfwyMqv0GwdleRpzXL1+fWXfV/23QzEtUjtTOgQ0wEzfHYqK42Gr
lfUpHCZxVyefJ1VbP81wicEEJEG7qdZFyaxcQPoHDdlQ6cuigvLNPFEEX21ZH02WK7dDuQlBNPpu
Az6W/9BVpAGhbnv2D7kjAGQKVcKhsc0Uo3q+tS9+OOcdcMiwUuoxMMLczWfNSw3naUIgop1v5SIO
cX81VA92Uu+bRBxaC5mLFWnCpKVAkV+PiPLEy3xqBPAytfKivr5Kreig2bmbrv1Dq9WYkbCPyAs+
etlDU4+BSSSQK+tueKli7ekGl4cNaXojo/AYy/4qnRBtEayoPbpTlE4QSqBMN1AhMq9zmClhg41L
aX/sQej1SRKsBdWUMQwANcF4uiwbcSUaZF8Nt1W0U9ZP+9pS9klf+XKcTrH1hPnKbtFZM+hArLJh
5BecbKbGUmMPlJYumr4ebOobYFdBpml+1ka0qN8cZA3Qfl6etMSzKA5pF3l4NHDtnv1m3s0PVrZL
vwApLUxPLa7DbiHOu8lvKw6WGn6iPrbGHxOCJDGBOnSgiF0m7u5a5WbWnxUnQI6wdV5V5SFsQSva
F5jppj1w/PhAGJEZNF4PSKWktWcZWLXTP5pH14qcvYYAZbdLquWQzlysmKRqlvt5VT6MTXZUN33q
TD3WOr/QXcRyOqDCc2eqTVAnuY8E/31oVo8jvAKxFEGtIzuD7WlmHRLgWlMKlpEt75CMQMOs7q7L
15NcO/JU/Vgl1iOuvbSFQ9h6GZkdTlJdt0ewsov7nWG9RIpyS3UVjOjHOkTHVayBkw53UaF7dQp4
0mJJxzvnQQUCMc4HQ5OHNtN2hqqjvKtI1PI0LJ0TzOA7gruF7s1Hp6p3qKzoOFuLF7Y3F3MXV5G3
84ooblS4dXTb0V+ipBsjENrrEZQZviyZPkZL5tvouqRQbofwMr4No+g5WrXLKE4wYs+mP/KBSodj
vibReIxs3UWWxc9tzBz8eaBOqFcWv7Z6qGoRFAwXy8JwiS7C5y76YOPJqBmnWYfJe4PGP2GEfNKR
fNE/F4gFJFq0U5avgIAYHdbeoXGS4aiboaxRiY9DmVATeRg1ios0oBbF18jv9ce+/ZTNT6lzqKOX
zrwd+8eRls3zFOV7xLuM4i5R4v2SnPqeQoAfo87ptLs+vpabr9ITcqSehl785PSBtDBt0Hepc1xD
OEYni5MJgL0Esfapik66dptjqAbsBfvqlzHbdVUwdft+c1oQzg7tI+KmKnZ1Y9n+S1j0Xm/Fu0RJ
jlpeslZEXoIybp05fHnhjUbrtmrtqzBHzL67VRIZ1NMzhjfX1pDt7De5iX1kKn7Vyz6VgDS2VCwE
FtJjga0lh6w30I5LOMTBG8vSh0jpcRoWCYhGhxhG0NWtvCuBEo2HCMB4Ix+OBEsU2+MgQ9W5J5BE
JeIIvNfLQspV6V3VNKeyGQNYgFSZS3/uRuRvqSw5w1HJVR/eqod1nJuBzLUgYS/iimjj2KX1tV0K
5KHMI95LbtyOl10vTygJ7/Vef4jmCh63Ds6u8aaCvTtXd9vUjpSSYjn6vSUimYj06vtB0HMBz5cd
c+WmiO/awY8AjFanKj40CAAPdGeOaResIDajy1p1o/gkmRXrZey8TO2M/NqzzL4kQpxMFPmB3IKR
QwlJU7xR17ca3hWcfqQYNwklIpylGOEnMukuZpB1B46L9i3GSR0crE8l3kuJqKQHwq5Dlb5/y1Fu
fCSMFXuWmXwyNF82BZF3bN4VCfg7idQWW1QWOMWY7Vea2HY4U3YnXpmQ0Tg2I5pOcLNes2rJbxNh
Tg/OPB2blBQsjQ3Wh1EPj8JREk+1i5Omtvp9DdXX7UL1OCerdVSw1fG1FDCitcbUMJ0EeTJ9uGks
56hBWRSj2nws7Gbe43ibBW3lZMe67TbNtvETpShBze4G8tqw1xHk2yW2EsSNEcjRaT/2xMpHRySO
1+Zt91E1R8RmG0Sp1aKUz7kRuee31fZoneiP24QNfCqaC5XOYUeVpVco9VkzG8xykcq4/zCVrUQZ
m1jTSqdncEbFXTU3o0fw5hxpzY0fdaLqqZvMp9leVwyLdXrXmTp9nJzZ9uaNpUNN73pWxXzfddF+
ifvWW4cRDs0Gy+k2AM75RktHeP9FisXDNlpWR6H1cUbqrB2oansxiIc6GGJLfdRHvT6lUQqIWDES
ukv//qYW57JGSs5Yl72EKk1WWwlxYLApArUDjq5mlH2uNuTP+TfPHzzfnJ/76+H51b+eW0w7ADon
g16vECyPE5VqcmHipQsVbfW13Ebr09iSjKIg3wC2Vq07q0V/pjBL2zu/lGyvn2/AlvFPznfLfstP
qg7P8XkYUoyktJIKYq4EMtGuTaUMsFDZ5/BEq5xmob6xoe5MvryIMZwHuDmb8IaBO/di3hNjk33Q
DQ17L2tnf6xT32yZ+1F/PUmNjbXzUljfg1wgRml0OKcjqKqjIj8NKjGRuJpQhB4UcV2ERCCD4aJ2
NywyCOOXVFKI6PX9mOd7HBb3RqPv9Xh5rMDeTwWXoBTuClugjpz7rlqxRYuDpkQLfGTBcKSn0gys
uuxUoeEyyDbgZB66hlgAxX+WK4xO/UaVXgHGzKytHfo5VwjF+J1+kdvx5SKT/ailfpWaLILdHkUj
YCNp0I25F1F/L9P1SqUqrGClQgHKr2IzwHUb6cfJbbPBXUsjEHoWFKkIlFAP6hrO0W5FvQV9iZfa
AD044b8zNF5N0w5hx6t1VZB0VNhXFS9OzFucIW7MWUcEsQWpOu+gOd1sDDXw0adCwfFC1R7Gtf3c
kHa17Yd8YJ8KwcFY66uRPw1WHxCdX1pdtxmYBoUUNxgoQbSpbxNzOEYVDsJ50Fv5+eINo+2hWeCP
hTwoqXI5dewaHduNdHaA0/dyAc6Z7ws6afQKfKOY9kUvffg7tOND2I/Grq4VGtt0M+31xNy/AYG2
c+Lso5MuD1XZH0TZBaoaxJEBX4EdmY7DBKPmDYXak8WcRQY1wH89SGj3ZoN2abWI4OVRgBVHbPcn
iotHSEIniwUNhyV/wUSi1ey90oEWjg1GqqsYTpCXtV8oqt+Dfi6Ly1UlHNIw0ZCfqiZ1U2Pdk9d7
+tCCiRCuqqk+Fl7BQFc2Wk5KSVNWKh42gB4qP041nGQUB2Y4Blah7p1eA/jP2vxxEvZtY9YudkzE
m1UA0xNu0LxXp/RB8AcnlSmEoH9aFcyyQM7JXkmzC5C9aJ3meyumVVGzNNC8p9jkbocNU8Av7WeV
CENUqe8MpQ8dh71e0JJIPLNX3HGLVu1pL+wOfbMZIUjFKzM0Faz50A63qw2bPnW83mF9IP42usGT
eeYnsdyFK2gOcr5JIe8lnUW1dh+ODGvsUsI2aIvIt9aJs5cdzczjkgbIASNpqQaKXC7RkCLWVO8b
mVy0TXU5Auk1S5b2xAkqgnsi1KP+kjXhwVzrqzVa3IaFErrHE5nREdWQi1AV+wEZGdZpf53U0zrP
exP6xtKepnr2e+Rhm+HFsSx01CpvMaFEhdb1goEHGcVHtepv6ip+Kqod5dcbE1fHUW+Z7dVTFbce
xaaDqldos/KXRxlY00PVJAdEQjwzL4IC4eOWblmULAepV4TwYo+4qLoBV8BQoEiD5LG1g7lIzwll
dZapzjgW2x4bq0GV5yejlTgQTf4IZc/Wovuqr1HN+qCs+mU6XXey2G/9Hn1FiROwqtQMAh8bDwmI
sONC0IPYhYqGn4oobbpcUnp6bPQ1KNf6NFbP5lwi77XeR+v8JTfbozMkFwUa01yh0Sr2Q2h48IqP
tREeNVpIXM2LGGYPBgEhwqDiNs4AkGQzl7UNdC27SqT5f+k6ryVHlS0NPxEReHMrIQnZklSuu2+I
tngSl7innw96n7NjJmJuCIlSq7oQylzrX7/xizna9Vq6Uz2Qi/LHUucvOeAEZPm6KQ9hpgQz8Lqa
7OvFkd9T9orLClMhS0wILdbyQ0GBVIz7viK01W2PeO7sU+fBKGCn1cr32gsDb16CqcKjbuJzkvP9
F3yOrM1T3m7VfQcRLM/jjZ6bp3HThfV3xiZfa9gTQk7XxZFlCkv2klNuw5EV8w5GWGsTAKEMrIjt
wWnUzTyGeM19MbhBinLbIr4ehnTfONNJDMZLOb3Es/V7GF5N3NnoVjdmWz6n2Dom7hHu7KGd77WJ
P/GkHhtz2M+J5TvqD7Wxg6kd8S8UvjCKHQDCDg3foRZQYtzWV1yUFe3TdqKXDKeWohqOzJl9y5ZP
GF3ECFxSk6YgSHQmDyaTgz2+cvuwGaiJ94TYBDimH6KCG5gBiWtW35oQ+w18usthiwEk7baGE4Lw
G6hXvRJvbdyAytJBqmJtnbC74orEaGoR1tX51SMsu1NVPAyNy+jF5JYqW+DvJd7rPRsN1ELQikMD
ydzAROY2UXiY4A12iv1fkb5RDz7M2nxmJiA9EnjhPZl5v1hIL4vxFoUnd2A/3OvdNzUiraq64Hbr
KVv+x2P24jbv3o9weKS0oZp1aNK3UD/jEOqq7VVFsZHZyUVNxLviFM9WQ/js5MzQ5jML8jFR3ZPZ
FV9yzfnVO9FXkxS2Fr+phQyZ5wLXxu481vK0YA25mDDh6QLH5j8Tm1fNcp6lHM5j+1qxcig7YsZ2
FekTS+hg38Mxya2gfTWV9oibrz8r08Gcu6M15E8H1o5dD0cZOzuMHt7s9quWzr7ST0e9E0dVnUBA
8E1qoZU53S60+pNFokKBwXNIbxnjJhcmLwS6Qlvtb2Dre6Vn3qC7hyacT2PxiNo+KMavAuNPbRa4
AuSBpUcBtor7GFl1lhNVRLHpGB/5WzOzt6MNdfVzmS+lS1psoki8zzjdjUN6hrVyHT25KVzrkA1Z
0IfJNdXcW8avbubxptHkJEWy69EyuTpZGGyfOQhJqQfANDfMhp6MYI9N3D+hbd2rLib9Ao3wE89u
E4MqTAfiTW0QMFGFO4DfE7b7FPAJd96iZi2udpbRnitvihKSiKwF1YwzRlQGFlS8IQzfFM390D3j
zoznuYgtkzq7mUYKgGxjSEK2mNI9isK7YmkQzEZ3EpXtK1oUuGl6yBXtXi39cqPuQ2u+4+0c1M50
i7TyfQrnR5bOF6PY5Ep3R8T6BgfgklvUcLlxNAe6IMTOCUAVTn/Ss4+DEz3lMF0TV1xc3ToSCOL2
CCMU96AJLcDc9t0rug83/JlHwyZqQQOi9kWz/X4cDkQYnfMyQtY7nom3PEJz2pq9tdX6jH1/+sSu
NMjybhMW5dcqtT6beHoUavjealg8uNRey0qZqNeCnnESKg6l44dHVWfVoV8omW8zSPDC9qs9h/co
kkeNCE1afV20JyIHH2qnnd34T14O3xNYIHMl722J02pPXRFXV01HZY1L61D6fSSDiIR6yfizFuYp
i1IWAvOk1c4Tngzv0nx0jrjp0twxi9/k6bEz7WCo1b1MowfCeGyc81uDdrBNcLvCpS4crV0qpgvj
uk2uls+ojL+VsXOyKfWXW1xNo2+53R/xVdtpg/OUtXkejaPSMzmYMVH1hjO+xnfXsc8tTeE4vqts
jRJ/7ZJ3ACX8OZfRqarBIvRwq4xbS3a+xtfLq6FMOuE+0ZuLTEmKHX/k8qPSnaNrRs/BagMZOmcQ
5Ba6KFsAVToBsqCpuB4pBjktXxvX2HdTdWGGfepN/SynHHS+wxknJfwq/uzb5IuZGa9O5ECHTDdM
i14q5y13rbMjk6tw4X4b+YURz7W3nIuKp0Xo4e47HSa13TqjspWuCmXx0Bv4IWj2zqtxJviJpcV+
Gowd2Svkf6U7iHcvEg13ytcYGx1udPgRxjWKGbdCHK1ERbJGe2Re9SpV5xyV1t5y4XIr+i7BQC2y
P4XtnKp4PHgdLf6nRtRdONYHlQped3McAOaTglV3440PSSNLj7dNU/A6Oz1703gzXFbt9JCoFK0z
6AfenkzjPhS+b4McfKUmIc+hBFR06hyEJ13OVEE7ZZdymPaOhZmljwMncp1dgXhYG0JkSjXfmvhI
76s42t3phm0NFbh2JXrE8qXIuIVbbDIggwjD+AXr9szo5kkK+KbNnA3q1a1I1HvrqQR9Ge95rrFO
D7/JcmSB9eDh5IHEW238yFXzmBd49qjZVSY9OBz0uzquA6/Id0MhHsrsvjuO82QkeNcGZY9Z3ZM4
eDReQZHfxjHa9F12UtKBxh20udCCfuoWJPNiou3NKhi5BbV2a55sazz3xfzEp++FXvyWR/HFlONR
bb6PSUwyifl1KqY3S+o/HdyFbHMKBvxmstIMjF7iQuMERLWch8k6pZhaSpyKCxYx/oDKYO4hIXCl
LStVdz5WyLXwez87esW8w4W8XB9MJE05DmQpYbiKylx6/EJe6WN0y69zqXxJZHRXoEyDrU4HuAU7
4K5xpN4ad9UfaY1+Nb04gG6GauG5PO9rlr1kogYy00On2/Ru8ubZ2HLa4Aq1ErR9vBfGb6X405pY
PKkqpto9BYa1t+tsD13eAupQnMNINtsYtnvMjwMMD3eh6kKPRSGg6Ofsga3E9zqOjq6CNkL14Cap
vkg++A6eWaDuumyDRGhPIhkPTube1KmkebxB8wKPVPZaaO0wPA2iaAz0EQypZCuyKTHm/pJ6WmBp
38c6fHFgW4YYdWUDxco005PR1DcAKCU2cbj64D4dxfzPsLWS0YvSw5ZdIZF/0RDPkuAV68kVHfk/
KMoK3aw/XQ+yrVAb5t1IsCby6P+ANOs/qv8L/KxPM88Pq7APHBXUeNBjoIA2BoXAE1+j0GQSINqk
BFbgUBHDslEwkvRTpf7n3PoIL0kv+/tCrA3AIROMlSqth7ySIak/1ZHiZhuplXQs7niiCK8x7Ipr
PMLBk9S2YWvWHG5UyDgnbWz+OVTELjOVXZ+DGSyF1X9+HjKih5QIw3U5ZXpJdZJOxav/fcl6cv3H
/7zPv28xtyMiEoyM/PUarODPepkKvD2QyaSsyMtlIsfhk6SbZK8qhnZaD6kwQoQDKWWqVgA+kZnK
fBU3p/VRDsOPSzfVRKTZn3K5aN1yqdZHcrkUCkbYxzyk1Fy0cP9+ylNJyCWTuV+5GaZMzvMRBKXX
hQ/IwLVd36DUlyv6972Wt3at9CdhBd0ujmo+srqCP296x2b5jbOFrcH60vXReq7WXGR0Ib6cxzSn
k+At/n3F+mg9l0KemP7+mvXfpm3q0Lplr23Gte4GPp7QXK5111TNnoTkJ/63pK2n062v2kM11Xs5
VXsH3CjUiX7u8HeHNDj86eiTigmXqL7fKtKiPyBzqK13hVXsUhxx5CBxdx+32Ti91ZP3Q6muobbT
encTvTTptB9srFH7PzC97oaOQ1g17ASYuLrgCtl0m/50IRPAeT6qsj0XqdwTA+RbDghQdtJQEji4
vk6VdWYEdpwL54GhwwvT2YNxTBiEJuRas5ndxayf8VU9W6IkG1DdxV15UIytBoW/paie7GMsvX2p
iCCS0Slq8YtbtqAsu4nzUEVBrnBXEq5UCdWXjk762oghZ/0GnPLHUvZDKM79CJlANuIVHsFJVnxu
stonGGw1hzxN/K5PMSactnEvNwrXI0/EgUH8uWmQllA8qAWRjq13MpWvYW8/jJgKtv+1XIY5tNFq
kN8zkNaXg9Ghowg73c9Udw857zC4ksL4d6s2hzg9g68F+IrvDQwvpLxYPVWjmvg53PTQQl+uRVuV
4mRqC9quKKgsBfNrZkuQMEmn87sZsUm9+6VhCpIh/7HEfJFGhnTa9YeISo5s41pDNo0RCvHFSOVh
V3nogHqxr4AyO2c6EKThYzMd0l1labtfcuVjfgWpfcfJtV9Sg9l89TSc8U0t5sDMkrfO7IHqc3+a
6W1j7ZHWyWXpHLvc4CJxyUk8ydoy2ehq94xgyeNVv8OlnwKS0cnMSAspl90PgUlmRefl7BjaIQNK
q9qFe2P5qPdIEQEDr5UtaUZbNTK3OQhlVpb7mD+vF/V2IU4ysgls5RNrM5QOIGYy2mbxm+Y+NXqU
vvT8wfB2MakixTU9giJv1EJHM6ZvpylnFQ0S5WkOhLORpJ4UvxLri53/MTpjq7sU7mPjhwQ8ZOXe
xtGdpLegQtaj5KiN4LmF9WJa2VOs45c6FLvEEMSpDD4cIt+pH0LmcJuHzTI+tbHTwUF/OxKXOGOW
UU/YlfOXqRKvrKg6I9s8kha6q7HcVTK0T5a9G0LcVnaxA5KZdViE11+T0ju0/LI07HeJ5+zMzPo+
C4YfCyPcrTcpru5kKfoqprUJW0oEpCfn7zVwE5oax4aEgCLJ6FzYtNU+St/AEJQ48TOPyaXNADry
NspgAiIsep/GjzyC7kzm4ooF0bQAYZw3mkQ2NI4QVqeTEzs/aN6goimHOqo+nMTZSRdDkp4pQaXD
78Rkq1O2Cou1Bg9QkeNClQU9Rs3m6H4aWT4GrL8m5P5Oc9Ujd5eH866KJUPKqxtjVqbyYVkNmBzs
HwsagLgk2LkNoc4WPRzKySMzK7wzj9sZHV8fl8Jm4I9ISQVSA1eJDrEHTgkxM4P92tEhyf6nwZvi
vLGLQUCNqjkhqj3FqIgyt9g6XXvwGLM4vYXqD+AqnH0NS9d056QE+TR6ME7xtqgb3xq426BJZDOU
XCYU7WCtXmDgcn5f1CAEv1XMHTRJMDZTJS6bzLHMPkVjgi9KygBE9XOQ0C6qArKRt04mgznpjk1F
HeLIbRT+mRq8nzQV5Ax1Vclniu0vhIf5ZUbZIrJuG5rZDu/q7ajFFy+bdi1YsWlRRrEep+BFef5H
htVzZPjo1l0Q00/IsD31LQW3cdZzCCjAmHGRn6rSu0XOF2OMCXEnczSsgjD8sIqKAb6zrxjqxTBy
c7YMBEcbfLe2WJXtsWfyhUPOmqP4Cktl65nw3DHVV3rEA8UxpHmpc+9Ah30iYPrgVj8LFH6d4W2k
bBduzwaOqax30wBwUpzJtHuLVQvcWz3hLrE3GaXKMTphBUGt+xKm1kNzmEbU1Wtr440g6/Y8ELo0
kTLLXgN6lc3eIQrrHVaOZAR/CNXaK163qxB0LosnWeSBhpdiX8FIr+/m2Gyrot32uNUp04SOjBQM
UuUBaVhzxdbl/26TS94Qw2Fb7nmy+21DZ6kBCDqyPRQsvHlscA+4hxk2LH7bh2HAbElEfum8SPrQ
muxmI0kfNSt9YsfABqSv6u6tTo2dN3tAoCZtQBXkMH883BqdSWztGc54CxqjRyCY2gMN4SGW+nHs
wj9xi53cq1ERpds6ywDKOsnYQEnaIViKjiZXOsnHnYuQodCvEZkGGiuI0kxfKpm8j115N0zxJRLx
N6NrTqlTHsvM/cJ4disKVkSV7mPpiO0sAq0zYP0TgcMfZuo3QVCDYEu3O+vcQ3aqtPs8KqiDsVEs
XnWvv6bJ9Bp7/Vc9sX7NDV2QsN6biEa8SgBQZ+sS6+qzVWx0FshtzXHb0N0ZDyK0b6ZEPonXytyP
dHjK1prCQyW0a+Ql+DZbL00YfRWK8obVIiwp+daWKSnSTqAnch9yI4TWvnAm3+kkAFW0tVhDCak+
wLx8nfcYX9yHkRRIMfsAQDvc/n0D74+wHne0nCgJOdewXZLe65IkjI9raSp+IwB3Ne88YcS+XAZ9
OsYqeMXAj/nwE31xd4Yv3jzc2Tj2zjGSVAhRDOWhusQTm0WfXtHrX1kOl6/9niD5bT/dwcG2BiOV
aJwCRTovFoPIKMHjKFSOmd6dagFoYl/BOt8bXb+UnnMuK+00IKWUqXtL8WdvVMZhVep7Ei/e+dsY
4t8k0mOiS8zFARcjdjvD3TXA4QPAd5Z6VJKXVPk2GPhpoS3Iu9gPbaoLuh5JGGBp/kQNtOkRWkfV
T+m+TuLuaB8FFXqJ/rbdqajJneaLrb1p8x0XRMgJ8G4IK8oBWNJz6DxE/2c273WgxHcpf+NIuaHX
RNqf8to3A2m2Hng69/2jdD4MBUrTcfrQQuKN/eZNT7Y5MYq/UWK/iC/JCNfIb6E8q1u8er57n6wp
WDRDXrtVNxwUj+ZmfIMTQJFR87ExaH9FNlmYOALtJbOPTSy3w58eizbw84z9iSbaThv2u6G7Z04/
M2jLzDPR2NFNKESuQYrX3mQ2EG/bMNVWS9YYEiuBiuuTNS5SSVtr0TrrNpMc6Hb8In2DBw6xHZMj
EVugBtEQuQZdnJPWsDzNk3QKmpL/lJmjwJfS+dUK9dUqMJJRyM78WceSyis0nGE3jfgEmMgx8Vdx
e74M3W6wKoWI0uhakAnXsZvq2D8pFkVqmTj7NKO0zZoM+1Cw5XCf9YbYjovupxwZqBOCcrccYm96
nO0PaZSVrHqoOr1Zv+QqmBu5ne4O9TxaRda092ya5h0LNE5+MVIl4kOLTbool1Z3v/WgTHagFxo9
SzjBUrc94SfW7FBsVeK6nssWz5hQzs1Bs+eaGG0EJpjrTd/0rDq2c8GNNGpvQjTZY+XV6B45Vcup
TKv8qStDvkYMqlW7FttmsaxK4MWyEypnHezyth7MOEvApaAKaRfC/sQFnR4xEWk033RNm26zE4Ki
1Oa39RRTYfrYIrn1YjKwdgbAXT6Z9dOin6R3JQcxxNB9Xy8yGpXa1EcGFgVjp4yvKUFibcE8LXGZ
uaz/cj1U6fdE041HmJFuLSfV22u121xIDMNKYXlkkSNij/mtJvbgtL4zJBRQBk02O1utfiupar3K
rmYaKOLOL6gbr2ZCmb3I9xSLLFMyjpKtzofbS2IVTW92zjjghHulEumjUpVwWw2M2R2jIt/WpYLr
vYJXN26OYEjtELjGJBd8z+Lvpj0pX2t1nvdq6ZlBWg3hO2yHcz4Wu7goqqdqNOG1MY1mk+uj8VkU
DMiH5Ddslk1Egg/6eh6JobmCyNsmSJX3UEfNCmgf2learHiTpnPxE9+ZJzZiFHF4I/it2Z+UpjAu
5EcZ9xphzD0z+GYpLROednnqTeWx6lXzHjop2Uhde8vBfjZUhZlfmOb0JTYGcOuhHi6OjNNPJf/m
NZl+LUlwgxeT28dC5gNG5dGwi4STnpEUapq0f8na0pn4hlA/56HgmjRmeVxTsTv7Mc0khkaqcle7
tsLyssdWzUnTmwiH1h/bMdl1gwp7JhnvEPONP4YkCYwxzK8xJkeUvzbfJKly0lRRFb7T2in+dcof
BinXyKqNX2LIrkKFCttIQK0iIJ4xvrplE19n8iWqImfgj/IIybrMXpTGsw5Jlwxny66x3Gmb5EdV
vcz0egz59Wy33iY1AUdjmr+asudbPpK4lU0l4WqmF10z7L32yRPMX+w8iNuXBjT+ksVNthN1/M0m
dORoOGR9Im4eIKMBomUCk37f9VIG81p6x+SVcWhvvA9DTuINE+8Wi/MDkWIMdIGjbFOYf2KN9Pgk
cr7bXR1uyqkw/BnswF/v7ChIUxd6dasb72DkQzE8I0PsijnXXwU48UgW/UeDQO0WeYQch85gfcS6
Dnmq75lEm7V2mDHtZrMuGXObDboWqfVvURlaL7oA3fTi4a1jAoQ5Awaz5If3b1SYdzhG1s2blP4N
5x1SQjElBxDIep8kjvAcPTMWkHhTpeXVieLh+6jpiOowDX03SqZoTTmyAeU9uyLOwVsv4g5u1UCd
ZfqLhMV020p1uNstBDOrEtkWk8QUckEWvZFkwcI79vYvk24B5Dv+0TRsU0VbhpSGmcv0bkgAcrX8
pERlci3H2tsRUtm+zgV/hQ5Bo3MsNJfCal+QcViknvaIYmT7IqKse0EXjiNHLuajaZfjzoPxBtba
kHTZCAe2zCJdJT4WAgYMY2mWzE5ypbjbhDowuUO2ny6iiPWgRkusqI3h1+RCDDMafFmWzyn1UvEa
Ld+e2cEKZcodBoY5Lhoz7Ga3LuIrKjSEh1gyPyKYLlEl80u6/mZH701fqNhiFB6kCn2wUOHUzCsG
l/vRmKLrMIyQdOcJpanXilvbEa7r6qVBoi/Mj9JTL+vBVMtyg8l5tS8SD1OzRaI4pV36GGb9U4xD
FMwY++36ZRaqSoZ3yYguUG+pKFY9B0LazG862mpW8y/1YJmfJmnEfpU42gsG70Pg5vu/K4Dehegk
ZwuxRx+LM2AP3AVp3tJ5Hn29AcJchVe5Fs00HTh+Ltqr9dR66F0tyEliujhWmJ1KU/5s65hqmwEt
lWZyKkvWQZCTswGPv9mAOhKfg/mWHxrY0vRujkeNM4/CZ8JCVaKTs6QqSX2K7TA/N7NALpOW3Wee
RLCUivRXKk0SUu3vf3XGha5E28a041dXsUfyM627bcj4dT2wkEdbRI5K0EE3XIytS+KiszshXHBO
U5eBgG21T8CqQzFl5s3IY5iEqZbuhT4txjhQO6gCZ3NnJz1tTjhhpuuZ6QURPAucZw8MzVYpJkae
o1+75XRbDxpu5oFpoTurpn9OjZIYhXqgDqfi2zkk0H+zcHbxSfArrjkU0Au/1/bRyHgMYUMtgEeq
pP03rSEemTlOfRgiQdKmr+NB6UtTVXbcYnp5srDVjrWmO6QwaqxmzK8q0/1rNJT5dX26PmJ6QtIA
Nfe/pyRSEx+RD17/SEcvoynVi+zMfw6KgUfPGDvlnqyXSW6cduG/jhohDS0Zxw2pN5dqOWhK6x4s
xX2sp2yUEX/Pr4/+OafjlJ0Vp1xL2Sdx8YAU4/oYFtVXGEotxHerrxlN87xTBOqWPIQY1tR+Vzft
SzYzH14PnsfS3osGBOk/p9ZXECIcXwWvX8/jKdkSqhBByg8xYK4Q/2eJNTzWZzpyM18IAn8HmSdP
1/6Bv3794tJBrm7a64Hdz9x6jaL9PZctr8DB5dAjK/fRZYkgryg5Kr2gvhty52uiA+jAXijvdl/a
L7WXV5tk+UEkew2znuK33SjmQcZqfemnBk7eGJPw5DQXiDlO0OjAXRr1JDEFmvocloLarboea37O
GbEoF6V7lDGajIDPIMbRJs3gn7ZV5xcjG64ELRl3s9XcI3RJLAN6aObRqGMRNYePzqB2lG7aH52Y
adZ6Lnbz6lJ503UtXjOt1i5ZY/AlVqdfSK2lh8Ig0pX9Gnaa6ukHSgJzXxM7Qn0PJgLt3R9G0223
pvnRj2P7NsyY47hZp6FNxbHGAxs5O0mj3C21x84+NOWPJJ0fTaR2795sFoH5U8+sJrD7XH9pJqcE
+G7MTzV1vzjsQSe3bYRvdhUxtpJeFEaS8e6FyX+fJr4pxuLmFMamK0R/W8VunoY7oBYZfwWzhFb+
TjXQ7HkOkVLFxZueM6vDR3ZSWG50uU1nyRJPIw2b2s2gw+t47GoW0AnFzkdkDvRLqh4fenh4VLBF
eJy4Lxa+Tnt1cl3sgcxakEwKhtwo5/ei3+io+DaDVXo/Oy/d0hyafxLLeMlMAkvgT89bT8wUqYNk
ykyY8inHZOkamh6/UqbPrLDFp1iMkQhdDM/J8jRrw0OJWd4JMgbRbHOnv+vzvcQL6m2VbPMkNvUP
w8nDR16EMBzLQgQ1/J2PZEoJmuXPCYV0Tgkxck+oj+2GxHe4wqkO98F9ZQTtlMb098288D5Vmnug
s6uJHyutnV6W1U2pmzwYEgLLR7Ng4KyqWYBWvrrlsNN3ONwnz7kEOCXACnxaeAqJCNWr0rv63VCs
4R1fz836t2XCvXb6pB+lpJ5txrL67OpSOcyk6+wUu+XPzb5BtdX32QTs6pDmzn1eZjpej1c4WMm2
9pjnOHpB0kvnlrf1URTNjHA8KI5p1+MvoEvYn3pTBin7XeB1GNTCp9PhDMr6XFel7tf4lOL4lOEQ
sZxrvKqqNmmP4KhJX0Ub1cQ3/efgIin4+1SrJUqbooDCuvy0kg3OVHh774c1krdKNWOnFmhkyjW2
VyRY9cbucF53hUgow6kmClwsG4Vad5W+USbtZRijIrBCyzrX2sDcR4B8tiYaW2c5p1UNOhXVzN6c
8HX1E+3KRtuOrjYQVDdq50whGrCtAt2yywNpxu6ndGZmzm38wzV3Sq0SxjTF4qA1pfFekbe1EwOv
XG8d7OmwhsMT3SckgpmbCXQi+n8OtptjltkUO5OpgYKZUwvHr60i3F6NqKqRvEjgeqvzSnB5gLUP
T3RK+lbpanG0ZrNE/ZSkNxJZ9mty+Kyl7aNWSd/q/tcprPGOTsUd0dviZs5D+EiVLHwYzhwFJjma
2/XceuDCv+kztZdSmvkuWZqnbDk4cd0f1Qy2ibL4LFvhrJ5rT73mpTFckwkeYOPeBgaxV5qD8e/p
CW9bKhC4hin4zmSLkPRuwmYOyJDZ68WM8FUmFprKgQDQWe36HYKS+pXJ3dN1GSxpLtCOsImJbvCW
3AyVGV/H1vmdx3hiM4Uq/EwkxV0xFvmFg0G0kMnvGZ5KYDp68sAbA1WVlojvlfemZgiQRi97aQev
eAsVSQfLNgtBzSgf+sJ01Abz2lZl8Ne9oXJIjG4VA6OVIvfOUPcEk67MqDajxSAoXriy6iJYpTls
zsS1M5ullnFa3f7VMqnECaD8MXfeWUNECpo91yemN8kXpwcaJbvpjfV4gESm/mnLLP3Cv0NarESW
Gdh5nPpjbDx5BztQ7cJiR7KhGoZt+TuGL1hvhsV22LaNR99BjFifUfwUhzm3v69mMAXclTse2fEh
ac1kGy/uDeu52kE3VzbJU4u+qk1UPONY9q+pjAdfHWd3vz6dvdKFJhQ/6AZwt9Q/qzqaDgywCfac
jOhrlpsPs3Pk047d+iVdPARzx+3O6C0IsK7x0TFTYPz1Qq6HaepL3zOxCcxaAOi1BSQvFZNBRXGZ
gnR5BDq7NMueAdSkj6PzaY3hkUCzKpjWH4Ag4Q4TC7QFhI3e10dpXan3McbJX9TRl9gWduDQXZ1I
j9f2Is7Nq9skv6GTv7VL6nqd2bE/dxpfOXLtNxBXFd8VZX9zXMz5Vkk4mwBGkVWtNDtRPe1OU+/t
knE54ES7PsN2C66bjJyt0Q+Ek0kk5LXRl3cd0TjqGfTf9SybwJ36ZguXio3cCqOLnnWgMm6zLQbd
uRPE7N7HxjmYU9Ve11PrAR8SuOIVLjphWFoX3O3eQZeRIMVTdolnEq6ifnCDMa2Hq+M2xT5W1QGQ
PGOnzor0g4TYBZoI/YiS9qURbfswCwYFZaF5CJqn0G+iNr4J4r13lkpWeO4Zkd/WofJumCCqmjfo
30qgoXSynd+D3m/TES8dbarip5XCDa+K7E/UL9wVMXwbel3b6HYp3+2cyjAksupOmzcgU9CDiPb3
lMqqPIxdb1IrD+VBIA78+2hezsXLT6PRMq//7+uE2LbKrAXITYxPfJefIG7lY2oYtkUVUv8oMxMa
/GpGeU5calRp8yvBHP88iv97bv3pv68j7MY6CRvl5vqSeXmDv4+mPn2aPXZ8ZfyndXo2b1VX+93U
gLJXjciegxGyVCREI8vS/J7UpnVeDWGYGlgXxoevg1YxDoez5MucQlug9QnWJacyIJTK0CWzurer
VzRhs2iaq2cBgWKtY7yvT53labcYF0B3oGTNktHvQ3QTMR3MF4UYFj9tIMkN7JhfIuu1ka51rBeh
nkIRkeF5J4azMi7OlqFWQ29bnZjWwwia3QDtiUTJyTpI/qxYIhLh2slauI7gkpk9LTIgK99hJLD/
C+nlOjNAo+yuDQ5F33Cg8aC7psZrMbbzLnYLksIKKTGCGRyobK685WJA8SsH9a2qiYVQhRt+b6Dm
hmH8yshGvHcautoqscLXRmuoOwXDUulm1rlVBfQs1sXXeIx1dKBd/6FP9kf+ohTkxSodvrUzVlb+
+nQgs2/TN512I1OkfCV07Qp+TVSISLKgm9J532s9gRBZU3/V9HDHnj69D5NdXhoPVD4qvOpr0cQe
VqxyZiDkaX6txohcc8u+jM4472dNI2akIw98BiztN6aKRkElwN7ocPmxlkONYRj2pRkSgap1rnml
yL3M9Srem3nVvkTYAJ8LSxCPYrOwsVJDR69UQdWPYuMvoNk49ibSAZX/h6jzWm6cZ5vtFbGKmcAp
lYMlZ9k+YTkNcwTz1e9Fv/+u70Rle2Y8tkSBQD/dqylkxMuxiNJ2QOalaDTu64s87Uwhp1WZMgOP
smk3GEwU/k/ZswEaj9C3KfOQrLiL3DfMVrDp1YSzemW2ylyXQ1ufYL3UJ34NKVZ/HzalHe1MpZk1
yXczJseAbsyJSJ3x7LwUQ6fv/r709/A/Zdm0qPrEHxz6FfttaK1WqlP55REHD1r91P9YMulOiEd9
7f995e8v/D3gLJ58c04ZE865faaHMmDAaMFwZ8UDEpblEH1ptCAqnS8fSkqMzn+fDyHnihw39yw6
Zy91eWnZ9fMuHTLzjlVO+Ij0ziZMaQAh9GED6PGap1S9UiTcRaswMYp7PvtPxHKi+u+zdMzVwyRy
yjjL2F5rU4/wAqHtPyUePEC+bRIq0tRyLOoiVPi/P210Ad9q+dP/PgV/TJw67Hdy4TSRt6JyqK2u
+fLd/76ktGplZ0l1/fvsj76x/K3EHHHWNvNDaafJJTKYig1hF72nQQ04V3U2JwbZveXjGqaJuh9T
8ysLTQd3sN4zttZ0RuNtemDvW6wnc9Jf7bonkSYHg3fQ8qcI3+AtDSJC9nBMCi1+C2aXM5kmnsH2
lVcdScf/7+su/whHH8J1uPnvSdJUmW3+Pv/7gQH4elj70RFqnTh/EoLS/O8v/n2u9HgD6g9Ma6W7
578HJwz+76P/fa2xorUOcWk7Y3rDVmDj72lsNo4G8Sb1UXf51gin1RiPJnoMwOqBTjokIhsCpxmR
pkb8lMVON9CTCx1wqdG9ynTeiRjSqtZJSKPzYWzYfoc2nRftgEWDugLbcBduHZAo9N+t0r7ZXzL9
bGG/BM2ptJNtrma6tF21mRvjnqI+UKJ0La3kqMTKFfWlq6yHrBIJROXibHUhLdtJfYNjh/Us2C+C
OhYbjnh4nKRmXbn1kzhl984ibGTVJ9EqddZNk6FSbb50CfA2qq4YIpYIJdh3ZRAwvI4ehM1yA9eJ
CRURGh0TbilznJvpJ0mZRwbJWzOYS4aQFWlAyuriAec7nttRDufcJBeZi+LRkVhdaEa6c/AU8nIx
n4nLlvNW0u8p/biKCJU+Fy86+C7ebeIpysdzlKBaBINMfIU/OGapoc1Hvgdlc4hb42VZS3Z6INd5
W97cEZZTnxYPDpefQ7tWnn4pektGGnmWlzSxLHaRJeFwHVcRE8DQf2td3s+Di5Yxzd4lGTSyH515
ngTVq4oALAXve5kEr3NvPNOdcGXGRmwkHdkgutGXWfdvrGeFb2jjA9nocpdbxrpjfl3b5q8VuT9a
+UZH4OTndUdGsX5sAtDMBK+Q936GsvuptexcUSfpy5lEhGjbLf/T1g2RU7T0oHqQ3X0WblOUJ1DS
KE2mA8DXYsRtY29MFxqGRpJNNe5xyJLVEnkOmIdnzbzT0wHDc6O2uZs9lrP1FBTuBc0sWbloV3VN
8Ksd4+e6MW+xHMONYU/H3sNG3S4Xt5e790s1YR1m+dYCSZgM3TYe9KtIxistJtesVLiqhho2dUZX
Y3jErEPWQrwygRNT+6l6+VvZjoMRh6Q5qa+Fxr6KLManhBe60PoSGlnIsNjW1qSRTk5dfHiV8M2g
mdgEtvt6LK9IRp9OhKsSdyW3OSP0wzH7CU1wR3Ub3qOPdbhu6k2U9G+VI26m1FDYaI5jlEwfg0gO
RtUeNVbWTZJP+Jg4ssF93sRVIP2q68J1hRZQVnioRbULazdceyE3ylk3TqV+rSsKiOyJxoeRjkh9
lMRb4nwXYbT3e6d8YL9xjim8BnPWElZIZ+WrxrkjExkycu6wca3ZiraLd6U3kTSr+9bInqUTG5tJ
QZdAYls5pS1O4TxAMoJOTg0lqR6DV60w8VW5UP8crvWSEkV3DH8rZxtgm15z96hQyKBXK2YiML2O
vJcrFg8OLap+1EVcb6u0ZH8vSetSeTbkhLZxxhB7zxLQB1CJoW9Q58pgK42jOzrODL9qQyz6TXQk
q/6QNN53Fqt4Hc/yzhj5zgWSWjH/SDxsOCxIJEfQEBSC+ha8MEa+ZmOlHCknkowmEebRoFeFsNlY
68Zqwupe59cAVPmq9NRNi5pfwcB1wTwM+BmLpatzNrRfzdXeCkwoJY0xwm2OE2JZ1xy70T1RtnEA
lwImvQ2ZXuaaCyHefndSVsPMnL5CMOkEE3Wo4Tm2UiPiaO7ZFm5EXeOXm7nhQh6O0a7Y/SJMzmm/
sxLgw7bbsqhO6qnO2hubp1+Ch49eFPyw892JUueOTzDeHs2WQ1Aj1+4X+ahHSlteNNJcTf8P+ZIz
luYYWE0IliR0opRYbUwNx1IYEv1NE2bKVrmMO9RH13Tpdqh4UfTa9JvY4BeMZlKK6Zedq89JQggh
VO10GkYlo/ogjMu10Ge4RWzjANRzVzY/jpcbqyKPHwI72rasvp6LozONxLQ13Xpt2W17ZnT12Xlg
akV0KihR3k4pVsO+eO7n9CesWqbXrrpZqdUhEVi/gCGcVUEgd5xIS8pmH86zcdfndNP3iiAxVJjB
2stUUboTuNYm8RIYQaAFdI+q2IToKbw7bZUF4LDphTnJFBsg/ArLhddYOL/UA9xwsqOXGvwNAdyu
VpHw5z6gbLw7zB2b1ZBxeo+fQxvmTYDwlNrr7CJL8d5ZUFUY9l3Zch4tz8FlCLHBR/h7NgK+ZykN
YKNZsNJBE4jE/DEMTFkRYXdzkcvrZHwJSlxL1GIe8M+T4ghxeILzaqVprYRFsYLT03xlzd63446Y
apr2RZPRRjSt8DNqhCbRPXcupHcmiaNVvdTFFBKNSnaG104blwYR3wKzLFzpbLSI0tKiX9mB3Hud
+SMUfl3BAkREeQQU3yNsivpVE+21McS/MA9svytyyE4ONXVpYBmERPv7Phv+DQjlwmbZpArrja3G
K1dPtzWt5mHC72fMuk5Gvfs1UTFXlTGQtkurldAzrJgZTj6mTUcM9XdDHFwKvJdZg9PUoPXG7eG8
NdOaUPivmWmKXr2c27+2jdhvZAXhq8ACBMV+4ArxOx6BFNV1waFMfdhM5f20M14hD+arkjeGP7bd
l65mhqrBdG6G5Bp2BIY9Gs6w7kEF3XYSoCJereZiUB5LhAHRP3MfPS3qLkUXFJsJBdYH60YWmcgs
BKgRP7zABOyA7mLfg1sH2wcIkZA6uDkrLqZLUD1JxxnZrnvuMUQcMGsNM/j8QBZ3lcpJgjfIBFGM
ucyZ5Y3LE8aotTdN01u1FdJSEuu3tIsTYPzLGLYaODfoE/m8iLIFQjpZa1LtXojIb71gxDmvxDNq
zXpwzOjiZfV3tCCZC03ifVPzJfkDNC8PDHPmHYYMQPNpoy7QlAR73os+Ft+DGpvn0LmAptLptoj2
bYtokeTaN6CrPCw7xLcZolDJzTyu6UWwdMkxqo0STg70b87VTyGT6t5sqd+dkxJrDUQBRW08A/mY
GTJPXk+jZQx+y426TznaTGoalyHlJm6H4WLWXKGWO7HgVvKE6QgMBotqmrEPVDI5qsC6p3S8WIkq
29O5Bb4p36rKyXauEyVwZbDzd0ELGx5BQeQl/dqYEvyxzL4yVm7TAZ9UuMPesamy1Zv5S0X1r6Ak
AsYMyd9KGgsjifRnGpkI71FbY97LuJyBaqnIm04hN+eoHT45zhH8DiDEtcp5sUXrbiqTTpwODDCV
zM91IjLU8Jo9QPeTYXHwI/2uySKga456H5X202AaDyurWNE8e7K8JL72h1hq3L1HwblmacMe+vGW
xNS5Skl5mtXH962y/kFTy7z+PZWLKqhmWo9jE59gw11+wK7cxy56OwuEDQmHWp99wckmmHJ3qwQb
9Uzf5lX8FNbaToSQKMpxbCCgeatYJzvY98V8nDCD4yoCxFjq9sqomYLMId4krnWAdfzGONtXsqcZ
O5/FN2gvsZm1toRGh4m20gOxUWNE+9+wuK/XY0BlgDb0F6o/LlNVqY2mYUBgs1HZprutKr43EOdP
wb/r51E/Zl55P1aklov6gY7wH50dWjt7n05l/Li2fq3IIhGJ3lYju2CHZgvM1Wcsc4tiHGLKKGzq
3oMjg5x9hHyxLpMcc09Y9Js86sVeBuLVG2bqA8fs3mrZms5u9RNNCNymbGCToHNEWyG6o+zAJhl5
8OnkGmUn2r8ppvxCV+0VcHe5BBfYkQZJSTe017/YxFCHZLrRLLcBpAzjuKs/qyjq10F/Z9PVt6X3
w8L7sTM0jMnOiBiehrh1dC5uy2RyYCL0+3aNRmdW01Zzg6utGgYKvLV8bRlyuiX7eQfAXVQ+yKod
T3qan40o5BYs+hu8hO0UujCXUsBWjZMJcAj4OYvxdZDFtHA+ZmQEAzOka9BsbSe3yKnP8BKtjZ01
DhCreiQ9QdDX4P8uFTtexzq49Pqt2FOx6shVMVKA13FcXNWZeI1p20CPIBkR4vM4UTRKcq1jJNHZ
GUE2D4Byb6CReg05D0fRkWba3OfgGpHRdWcymjHwilSRqOgPTolDuXRYZFkiyQNAgmppHoo0cuJ9
z7EMPPeS4sFO601APuoiPpe61ayU1W+rxD0RcM2PeclvrMUqOS5uyLCc0YlYrjcifGGaCFo2JVUq
ymo/RtSLhLY6YUvjuGdy+vXSYqPXiccZGpqx3tXboLItMD/6NZnju9kzvX3h5YOPTrdtOgLdaJnY
EXtOwj3bfk+vK/omeG5bB7EOb8J5wKqOyn3nDiU2ecUqlkuKnFnXHrhX49CFPRJY7FVDhXjI3Hfw
+6XfyUOzPgj6TGGH4R2XEcw2nKEUo9z3OkRCTrslc0kOe1x63QMrDvYUdRQNvSCGye4qb/dwLMA0
d8EHAMDRdL4MFKKV3o40cc/weV0Xrrxbmu8cUIC5Z+R5yzrY4hLS/K5rOO63xafS53EzpWz8uxzl
0LIPZuZIgmiwpJRkApUl9f3oVD/2AECKBhY9Gkm/5Ex2NDxfmesaG1CwXBYaqvnYUhnY0uo9hIAY
tGV/VgyUcepwGQ3hftosYNs+tE/pmK0Mp0l3uuZerEqrjxZG3sHkX0FUcvmJehZW4EKpp+9j/Lzs
s13qHD19BS1kZ+QEBwYjfAsZ5KzbXKDN6vkNRPSz19sXp+MwBIcGndfZuaiNVH+AFM5kSXJMN25Z
NpKNcDDgyWTkzLDsiqBXUZKAl9gKUSQxxmtY0bmlvzJbfKpjUWzgs5AwmHEvKwtndfgvmby7AKJr
1EqLAwqFQAX7OsizFeE0SqFSSHvxrO40K/8nxoSAcM4mF83hDSf6FVdWs2GbSqWyx5rJO5JAQxoR
TAoj1mFqv7hgyt7+hbtxmBpGCNTFMKvgLdz3MFt6mEglb/tN21im7+jhsNJHhm4Iz4xtqI+dnezB
IU2hRgcDoSd+MpMbZehdVWWDchOHMpRkrSochqNHXGq+FrZ49IrsTFatAMCM58iL4EqJV1Z722Uy
laiOcaTFVUlf4l2ANSNIL500b2LQXQam8ZkR4iGdKE4aqNyJpfktAu879qBYRtop9my4kKLGRl9c
JNWWK4QZ3kwY1olxwN23KSELgi8PTxpAOjjTg/FbLf9dSKrbb+PsPdUhO+qKJbRjfM/ewfgU3kQW
O/jnGL3kehoOibsU+LTgHDnGf2Zx+zTQgaxwxDFUZZPOWWNnK/dV5UtXWWfzngAPKEksC6ujxcp2
aQPLyQgK76Py8nTVyOngeSNE+5xIsrRjjC/jWx6hMnnU/JpeCz+7qMw7kcUMR9RSGhr8C7V8PxlW
/vj3QEej2oU4Dld/nypOWmR1BEbeSdYHNpe7nCpgjveE6sCChNsw743jzM94rCfQM4kz4XllJSU8
v3B26AKPaOCM8vRa63l7aPvoWka53EOxe64Wc2mqfeN156jEPQKNnIlEkOyzuZpXbTtKDoHWgKeA
kjmdaDqIuHktLf1WeZV2oaYOgJMenvWJ8J6mE0yXUL/6yUk3NPgRFZSM+I2wOZNT1n1Ivt2hd7x3
tzqDpHmzizlYi4r2XFSlA5OU5yzOv0cEqb4dn2BvV/tINxt2+kPkD0X8JFFhNxIm1TxUOygl3MtG
NiMIzO+5nT9lVn1ylEkmHtx2FzEVKL38qnntRQzzW++JnZslF1sCgEkaspOWIEyYFthk2P+yTtVv
lJXdA+Ja29mrgcfxbib6bmlW5E84LLnzSCxZzZEKoZE+Awa3lP36ngfJRfSeWhsRcQX6uNzOs1YN
dEaayNhhd1Sjs+URGk1luR5uAl78WhFWCYoFNIVWZ3qwcrKbyxA9CQh+ROZ4rcvyozLTT61xThr2
qK2aRyD+/CQYZsMq3DErCyD42pRlDR42kYTaaq8vVm0pbrVJuNG0wPyWmEJhL6LF5U85Vv2TN3pg
NLi84R549clr5na7/FKdlztbE8EsMPKH3EwCBvbJV0PZBCb1rIFMOsRvYwHqhvopLPwCsYEnh6hb
zEmGegqGO8NZ6MRpk9ZmtaQgAitdpnAmOUXMBDz6CC1zwxJwTPJ8AdWV0TrUYCJ2dBrqJiGRtmpt
ooQRuUMdqHhfIThKu//oiSGnlcI5ZrifXRB+cjh+ilV3l5bdRQ3FqrQakoYFiOnZ6G8iyj46ChD8
qkBDGJrwYDrhUx+qQ2JP3zMVPOt6MC8hN1OW0t5ceTDJ6O7oRfhsgYfUC+05d7ibaEv6cbAek/RK
gUDkNwFH5FR2Z6sErBxdSbCeVOxs4qBg3G994biHbIF2tukZwaUp0pBhfnLVgwGV/VHV2QG707gC
un6Z4l3oUZeFWl6tY0GiU7XmTx1HW9iKR8YQKKMZFaozB4GabjKIZL9TgiChN5wIQl7oLm8c36ZZ
mKCbfcIu/iQTenXxOBEh6R+GuvnCQ3nETkofclHKvYnuVwTqztBJki9ZVoFNH8c2y3A9yFdGA9tw
UN+qYqceN/WZ6wdNPjxrDXNV1Rrv0RxkpOWkL7hSm+5imP1BzDEJvoRnuzEGzMIEUPUhBs7Lnblv
nS+9mt5qMe4HK8O23tzy6ZgB+kRNnvBkh3cBK4sbuU+OY762OiDXTr2GbvBZ/UyT9TQG7prt1NkO
wD/yHuHda8F/9frzHMX3E6VzW8A/z7XIIVYrogP19AZ1FYoYuU4oCmi6Yftgz8a548mq7U39G0Th
A2i3+65kPSiW46HN0EJwyxkb7k4BBAcmYOuowqm4xGZCx34unZmnoRXzxlkukISg5FgbbwkH7rXX
GQ9AXzx/ihuQ5rXGE2G9Qhz/sN+bxt3GY4Q7lu2bb5b9u1ODVEtJhBqnNuD+I5FvF14ch1Ti7EXY
PceDcRvTWxf9QL14cMw08O+Txt6pcITmKMcX8MiHYkYXJkZEuR/Ry2ri1Ml6gAE24VCota+Ozl0s
iqevCE/Z1mF+ujGm4TxPcEknh0gAuhvGQHZHjf1ZWQ39K161mkmn8v4eT13qvFakI3Fw3nHm7P2u
KS6Bpv5hatomU/rpmqACZPch7lUk9601XnUE/1povGtDzt6T0ODmlOBWpu6zn+If1EwHrmH1M8uc
a4bcGkmTfWhNHyML7W7mOTY5E4/zDzNij3MEQmRh1fveWs7fivEtnfIGY9HsHMU/Kd1Oa02D9GwH
DcMcGzSRi5hZIPCaBe0w0xRQqqfnYD23SPFcNm3hO5nFBjTz4k1QSp46ayi3UzGAZ6q/jYqdKuXy
22iS+2yYvyKtJ7nkxFsVcgrMi0uNYo5z8nusxNEoML2iDMC2Bk1Z8uoiIUGQnDgtEyyLX9AWLsrb
wclN5YBxX0BVU5OJ0oQuIAXaiY5Fjtxe9+YkMAWBJjYq5U64NLabEJBhfWz6DC5gNx2CvrO4YxDV
ljRoup120/PoJ2dVWElLvnmlzX5eAXgsCfeGfSwpRAVN4RwqlMa91XZXoyfojl7mcQQLs52xqWuT
8GZD3Lj+DheraYGOR94LdzcVlDieTIIdydEW41tmAgZAG7AXxsxQsQqGFUa7QxIhSpLBy4kPTDE7
PfbPNYXeG0iMLOds5VpTHnlhiSjcqaUurOl2ThQjzFrHwinWsSY0roK/tSU5cUsYVyWeZd9zNcv3
5CNo57euTwKAEgxCBudB6jrFsUH/qHdlse1y+RLYwwu2UfIkxYCVKDpZpnONDSYCVFJu2Lq0furY
Z2pt7gwvWJMSJdk+s3UPcNbs8vix1vRny6oi/PbyPezZpEB3uJuT/C5GQfS92HlQqfkkKDtWNI3m
ZPa3VLaQu6O2oIykDRZy/qBpawVblYu1/UbVfifo8DBEKI1GTtZt0txvWf5gOXsrEOA4CvO1gI5O
NS87VmAnOrW664Ygo4zo6G15umT+0pR4R5JMXi1i0lpeHTjnvOkyV37JFmnVOw3H8mzYWw7Cv9ST
HdoBhlKnXQvHBPZJfWiFVdNgR7iKsSitE9N4BIgrVyaE+aEtDm4CRkNSTFUU+idEKzjP3uIUZ4ly
MwTTwJgfYiqHVmx1IcgIkIVO88skAi5Hav3r4ogUFqiXCJ5T2zATrrRJblwiCOyvgAJMHvZIPGMJ
Lqhgk0/tE28oCCSR9WVH6t3kLHiqQX4UM2YboW3JnbFw4aPTaM4cbMKsDJ6IG2hPHvUn+Dy2Fn3z
cftWJkyYw5HK4NS5OXV314whNyGSan405nfOYF86A5NyUNWAUTxOaUGtXvTxmLjjB5OvXa8YxyGZ
ZyQI5RT/y+wYYSuqBopM8gsDqXM4Ds8DFBM2BgtdKYF/p5ufDSKG1pL7jT0oiWTdV3VBdtxOTkyy
Yr9hKyzagtlDFbzUtkcXDqhRo2G62tgaIP2++tCt8oi49jg1CctI/Q4KHe54H94vJFoKO0nuVNM6
oXMT7/hZmscgV79a7lG74twFQ8LvLFa6E8IqzZl/BBHqa1Fx5qzJxERADl1r9JMyPXSj88kITTTy
LjbqbOWmdQ34oq9XXhR+maJ44XDDvZdW5TnqdxjmhpWXy2sCnmknhuHLQ0F3w+Q+HMfq4HX3zFLm
1byMtBzChkgGw8Ych5fAgSfrlst2K1OnZoOo9etBKeSUTVWXm7EgMp9h4ZkZVgKuNGsuH7e+hVFC
zZZjPwxILgTeP00xrqXsVpnoxwslyTTkmuO3GxqzL10Oy4FLubUTvaZsY1zJiUAS/8X87Q4kKLE7
B15xlwt3W2Mgw02BKSPyZpSX4gtJ/JJZL8RmwpVgSu9zxvvX283ZzPNd25XgZ83WW0c11s4Uh8Kc
dFdHK3dlEp/dhBxrMfFyt+kd+tNPxT3IR9YnG3Er5l4cuhzioq7nWElCKgORnxukqFWpa/sqQfhU
goUjYgQugXoMULPQvNxTn2FJGLoPbsl0XreNb3I7nQesP8puntHbnb3jKCx8aXcOfoJ5EA85cqbb
PnO2dokbPtJJtEAXYcDk3AOLpyGhLRiPEv5Zqs79wkDDBrc38z4cYlhMFrgW0AQypLu4SOH49+pm
a/iKMgL9SLNZfOZt1RGUW9tcNEL1d15eb7kFmVsOZOtFQrIVY6My7E9zhJdTWCMqN8XEKtIPidNl
+0Z2L6ZZ864y2Q9wBv3Fj/8sZgwIbhfCHkm4S7Q0X+uZ4JpoEWD6G8hqtgMub9MI8ju5Mqo58IuA
ejo0U7vjuIm5atw0bDDZyEY36rFcX3fZ/Np4Plu4gX4Rpz2nKxcQapS89zIqsBDQtcsE/kN0pGtQ
4S3Z3ru86HNW3Tj5Utgz98chEb/hpA9+SwlGDnmHUvHyaZJnQ00uBScYmYXM9j1ZgnjiaRw9EX8k
vTb6rFLdKq3ZVrZDsUVmKwN6Nca9HdsgXTq0ivDSd96ZtYqFM+0pDdFOxpS9JlWKMFLd2Jl1h0wf
3vQB9xiJci89NRWinxN0CHukdQNAhk3WwdcGsxbH8daDJOkbQ7q00LDniAUS3Fxw/vHbWjs4Uu7M
eXA2WbhgWbvqoQvyc1PoNHahYsGT4USM1aFvU34R+kgZ1qoZNc77LQUdSlXhJpuo6x5aofhmHLPw
9mSGRdH3jE/YQdzf0ZP2BCoYmkysYZPAdpTr5eOMbXHV2/mz3seHIbTQQcGp1POvXYM4TbKXNk+/
u9h8bwVvNpFpL5FClp3b8cMOnQ9pAm5NBhfawYRzTJWDbznZ/ttuNEDbWrPOKhMyOe17+YTeifrO
8ZodPUcyacxqq3M85Rz/jkq0T/XhFZnI9yreN2H2HM/Nx/SpNwMim7ZO3J1eegYzd3Vgm+9RyIV6
COIKm7cgoFhjZoM3wYh544UE9kCEbAcQIOX0gIfoZoTmdzl1z/OMWlk42Wsjk+dWKVKzwufMkI/J
ceA2PeneZa6zdz3DhOQYGZC9ERR5Vb0QFGAIYO9Em9s7h7aVmUlb58bezpmGkx1bG4MIzA7o5Vmz
tO/QLUa6E+gxYwrJOjGQm1yUT+KkOKgHzsvrrgH0LgDqDwHo2KCFhGSw+YfMi2Eky9eMPu/buNo0
tftZWN7BlPW/OisvQnmjr3LGTfJgcKheVXUCfy51oWgxZq2o7qnD8UAu857NNbxvGnJ0vbqynYEH
1aLL4FpGvOOuPFBqZisweTK3mPLO5zgHdJrUl3HivUTADJU1hrUQvklsxX5ioLlLMP3snCmzAk29
67mjMc4GW9aStQ8s+7vS0p/UtX8mkHZxS7rHRWpub8NI5sFLzIdWQ6NZigIUPm6fxg3m8sa8zkcM
3W47rbPetVatym/sTOBYYTNE1OyAjWdUtRbLD0yLkzeSO5/lCwQO9izRDAcod4IH7CKxKklpeeLc
2BHMkl1sG/WqHikrCIkqUndrsPb2Br6W5NMSir6a2IZ01Qxrs+g2TV9Q7zYTddDAXAOOIazIVIat
/tpop3uzKyB2WcPHnJbPMb0iX4Tzoj1FbKg2lLWy5NJRCsh2LlgHPXBDts5LQuHmHbGhcDVk8lxm
483SrUunu+9lpq+9wPyXlswup6nzVipcdfhh1obby88ATPSybzIgHKniJOvohZCWEVPzLbLoWzdT
KtXnN6zhP6aFuIAZ5zPPpts4sIdUEbcNYVD/nVTA8oCD5Rmn7sbGFIi5AeTu61Abj66t6ZzLI2iN
nLqCsATVZYw6i1VNW3jA1xwkLwrYaXGnH/RVn2DP2YzmzZYMAW7igKlQ27CMtGn90jcEWQzuczWT
j17/LJrpEM5SbVxrvo4tY0M9os8WK0cJca3YKqrE1m6CNT/Gyg2363WOsmqr1yNd9tLrtmS7v7Oe
O5JmM/fUOGnFAEZnA3Bp1D9jn1rrLd8wSPQHm18A5o8VH4REOjbZzdj7oJ50ohXzWzXCtQpNdHO2
ID9gnVgeOHeMhoWZqF93WEZWc49DQQ8/6wyxX6/F12xwmAVy99DX7HI7564f4W+V7dwjPTEHIgli
f8xIyUERw2lxkdvj1GQ/0d7c3Gy4TzIIpyKKsJGdamCI862j1LhWLgejVAHOQ9Rz9MSm44dj/DRR
qmsOC0AFbXrVgBteVWb33WlecGnsj1Khoruml7EtmX9ZTdo7ZldbNQJTR96NtX8df8jr3JEzDRlC
96Fh+XbkcbCstkaBQUEAO5mW6YFUhn6eYnaimXiICjntLbvgNDwN1cZpM9DlxrAjltZsa81N+brI
9y33540I0o/eDCkDyQM0VsCcNgynxzLdgdgeY3P2gwDQoojv81b9tLVeEtgGOz1506scIaaPNhpb
YgORC4n4dma0+HWqds+IFlAEOGedTViK+3qF+2luoltu4fe2ej2iLEQ/c3gfiSImqJEZq/+UJgwf
5VnTEsOXvXxvPSBmWT/+a8WEGMtFpZFL0Cu0SuijK7gtQMFbaz/Wds2ZwI63BkZ/rm1judGSc0jA
5xUNXfJz1J05bRlRWWJ+WmwTIbmSqu3OLpQok0H9pqKPZ9sM9TFR9nsG2AMhvrmz7exAReqLljCq
Ma0thZ+LwAlWzjENdxUZybVqAWibiCEh7rndDC3DJ7fFghRux2UIg8+UCVPTkkv1brbLDlsfODYK
19yjiesPk84IFaPlwUnb4MEk+4KZHTKZWwBol7WzLgx8hOOEvEZkj0401syEJ6acq+hM5prpN7AK
P0q5VXIJzUbAL6MXjp8PTMI8VAezkqCasvG5MPSf0tSDnSGozwCGNnG/5LnrSjaRMx1eoI9o0NUS
xtnK6yku4QSgNHZvJ5NLMo2TYmOrqT42NuTTv4e/T92qqZZevEeBjgxv2mLo7SwVO/99SHKrwaVe
YuPpCRAQs8OV2vQTj3MoyGsGDod31ZbYE9UZg5y2TUKTNOvypb8HrOMc2Wzn5HbY/u2lLud/D9FS
jJP8tePQv7wn9rrqFnQoCWjAoH8fLYjQ/31aLqArC04zd8AxP1a8Q9P/PtQX2ui0PAR5wPSb4CWn
VNCofw9a/P8/+vtULOBUakRbIHYHreR+U+XAA9k88+HfA2UQ9HvY5b29sGvTpZsn4ebmI1rS6bvM
Uv8e2qBo/vsoF7I3Nn9fJGSnMPIufykzzJofaPrIlzddE7kDLPLx/x5sO+ZQPZytPNII+pjfMgNw
6PETcswwVh6iGBsECTQy0PSGH8LteamykbYpJiN2XqK2KkyPwcAQq3FBUpnDTHHA8sz8/cJ/H7HV
4Ulok6uuOWANiITOYQYU7pgS2z7iaN26znjKl1e3t18ahWks+n90ndlyo8rWdZ+ICPrm1up7yXJb
N0TZVUWT9G3C0/8DtM+u852I/4YQSLZlCZLMteYcM0CJN9gLx8gLGP7CAAsQmLRpCEeEjn/oFT51
NSL54u83M39b86aevje/IdIB8RERPj/m8yAaTG/VauaPuEaHnx2U32ZALULyIdnafUDKukzzkv4c
a3FD+0VB9DfZdQpec4yuDb9lVNp6D34KX1c5UZ/j//lcTNpnpOpu58/q8TT9bW5alscksGwkvfgJ
0lupFvy4+WEvdEC3ZdrXRCfa349jHTqdx9Pt/DAo7Xw/b/p0Yj+XNsKCmSYcOY0ruMimE3Y6TS19
dIh4E+96zcLzcTL973k1n1y+SP01BLsj90i//JhPyabTQN7mEF80GccIrsJdgMBhM3+k7kzgnT9s
+e+l8bg+/t3N6hSpKiIMm681BRWwnx/lwUjZrqLPiDCCkmhZV/vHRvX+eTR/YnQTaPdWdPDDshn3
CROn/SAFOqZpIyylQSLIlCRDF8OKGyhhV5bRrZk2tBXahQshZ206PuvGwSSKsMy4T4JrCm/eEPPl
6mVMI5uyblRSGjHl6GCl9OwrPSTr2EfDvkkNY9F6YYOaCdxLNW+o74e0o89/X6+hU3vSm7jezT8+
P6GHLvEQGWWC+afmJ4oharbxSOK0FmnGwTK8q68G3rV0dNq0FIbTjEMkoaGqcYC+Gk7aXeZXhH7l
XU2j/YEMfIpQ+s9Ppi2s8KBgtB70ZFlQdr5Zihvc7LJXV5SEmsexXpPBTXEzYl7KXEfrze68IQ5X
Hgz4M/NPzT+P9ai+DNwk2n9f9XgpHqOsSNtzmEZXV83tQ1y25pVkS4wJ2KJZJ8fmNZyODfigVylN
7+VoJiFsHGbiDITV5/ySv6+zowMESOUy/6J+ZHHMCTCu0Hyg35XXqLD0xx+ZX4ALxyQlcWQBh0+S
UZA/p1qFu1GSgPBUBJPoAkI08WruU2uP7FWiklf1lFjCuppKuy9H3zgO088yvltXhQyARYoZdzMf
mzfcfi2mOBQC/h7Thjg5TvPBISr9nSzlH2qR0a1wxHAtipWk7nVzIW7ayO/O4Gz1q20P91io2aFp
QuM6H2oHuoIOKVFLBanHfGh+Mka5vrN1FgPzsXnjGUPNl/3fR5SSNV/AksrUicf5+9Ksr6E7FZIe
/vSS+YnYIouqsc33v399Pg7T6ElUDiEm/74rj8kXJWn68vMrhunNp01TrVtbAQ9UOOUV6nLmWv6l
mDaVC6/WJHmuGzEAuUFvXbXcsa4qI/Iit4cS6SHHwD9ZVxjnciKV0gmbjs0bD1LEYcoGBx3x9/SK
FSs526ZHw+3QU5h6EmXrrJQRSGnZkQ6JXP5V2nF8kKjn6QojHmgd+sOSmShs7/7alHczHO9Vw3x9
dOQS09/PuhHKtZw2WSXDdaj74VQ696/zE2pO3rLuINux0NHiaJCJOEnZ7eaXPI5V/qFkzX997MWK
diPn4tDrpr4hLj3cFgpBG9iNxzOygKcxJ35m6nRFeX8MKusnd6y3uiZiy2eZFcsI5X1NO12cLbQY
T1LRoqVX98S8V6sx0l7iTvee8pJerNTc10L3tzXA1NrnDTNqPFmV/WQ7KElq79TjTxpwujUy+FV4
sBqjwomWdW4/lWTs1KnvraOk+eX37S7WMIyVkV89tbqonrw8+ZaCkFFcvZkuf9tlogIC3wWZQdXL
7khX94ufpqcZWyOIiP5AvM0VfWKotvYjk/WCX3NK5fgVKOSRcu0fBjQcJSZdHs4bu3FV5ne9oyzm
h+a0Pz9jJTloIcjPjbiMtWTYmF/gJbH/z2vn/UJLNKCm/FT17yM/G4f9mP4in4S4sfnJ/3nt45n5
J9y4Jjw+VXelokBd//vqxx9toVCjppl+N//NW1I0/nr+uf/65fOzjzc2Am5wmpi44uktUdg0nqpB
N5eD6//nbc+v/q9f+/jB2GiKZVVEeJ+mn/z7frW///vjT/79j70wrrDset9/D/3XP/a/n5SlDu7W
JC0MrTbfwd+fkdDBFpjvAGkO8l5aVrwB5W4VprzlRdE9K5H0tsHgO0+kEUyMXRPJKjy3eGfEWvds
qn1x66jGTDvzkdip5KZwQ/LkI4yU9Kp3TtKhS6gZQU5D1w6HIu+vxrBpCet4k7ZSnRHTEwgcS+fZ
TDqKEJNP9mCN1UAXSAwWzdCIqqnBMnyoPKRHvH6pmGP3PD8KMvS7dJ/jA/r2iiq7165VQ6mfbVZ4
lLcAz7DQ0Fh2ZXZ391CRTvHeVaJhwyqIMtbc3luMSEk380/NGyXNlqI2d24JIdUm/u6om3RnPMfa
W6ITR4tr+anUXJJgLIv6doYeLDQJFOo8Oe5KoBPzHukJIw0EtCZZjVEtAD5wiWB0r7Mhw+Q8PVLy
IN719It8enuuR3upfU4I67qD99SIfJpwhWqLKQ8LBrfO4Ufh959hyj/vZizwVRW5aGHV/gFJCFGA
euW8pZmzwb1KWl0kCXfqjRMt12ABXcf5dA36xPSB07MpbOWmZN5HT2fhsyzcc6onb77rDz/MGBkQ
7Y27x7LgkFh6QaWx8M7oHzAq5cobJV3nVo5DeeGH8akkFHFYD1Bms8YPPUixAfml8e4wAg2KGT17
SkYidtZOUFsNtIM7+a0VmrGnPCHqjgCZkvJJI4BXtgdrPgeSiNY9pyHFRCzvF4tZ6bagrAfUJ1zP
7xIizmLUdaJx2nGrSIU6PiUv1LI1lo5M9V8KUAVTk64/BQST7u1BDRZmqv0SVjZcqfnKx6YUVOaI
TN/0sv4DDasy0KtLZ+uolGAyQrP9cWgBl+O+cJRhU6qSPr7jxOB76wZ/AkIgBb29R7TU+e9GmXar
vr6mebJoJ4xZA7AEN0pEa2HarRrV5Izy5BUIJkWF4jVJA/MPbqdXmBT1B01Q+O1Z0az9iESE3N5A
aXDqRShdTOSE0R517PtPzUCbluAebPcaK7GDbxv+oela//FImF9x1ivHUAyFsSyRsRFxpBXP1oSi
Q+b9WvmKdyvpsXAJIelTWhuyZyk1bA4xc0vfdy2oNQhqu9hN93rq9ycKEDVeOn+NZqDZoRQq3vnA
4F4TpKib3DcLYcJcQ/7dK0l5q43i2x1E+A5VUS6RRceX1kdoZxW0wYxCfkdoHIgkALAS2vra7IuS
4jnA1T6kkqjX9AdMDTNMVFMHGUTrXXqDdZYYmbap0+58DOzJ3itKojLGfvgRcd8w6+az9wDcJ0zw
1oIZFWNKGFI1qwhKwoTWEzx0/a9NUl0Ct3APpkdtMpUmRNtpGCkjrrBsVK+JHRenrgyeiRAgGFKl
zXUYDKDiBmmwF4KRnT1N4mjdQXV6U6L8JiLEyNAefVBD7YdmavZ7axbZsih141I1FuEDgYDtoAOi
Lfz2WMWSVTAtoDWxzsRGG6F1d8M8OOHYwXMz7DIv/DT8ZLL0JAPNnNKU87FWNU5aA2NizZzTvQUK
YmMLA7LE23D0DOpWpuXq+8AlFjyZEDeh/5u+i3tuTKYoIJJCZkKO08Afo1hvKo11962qWrlI8des
7ZxjEUbfaL3zPSY80CxKyAUNGvGnK33kmJQ+bkaF4pZFffBD7QE65L5BodJOD2HBXVG11Z8k+OL8
UsLm1pn3YnQ5bc1EIDZx6p7VHd8alhFMv5q9iw3RTIMi89qme9WEPzDxd78H0jWINNVaxDVcvXZO
ojy3LLGbr+ih06st5rPuSU5cTT2FV5DCo83p1S+HaJrAqV11cyfeQJ52lEk7Hz3StIvzwzqzKrh4
ie+cIiUoXhmmucd0TGKdQN0BguZ9Zta9Hh3zbvjlH4KKMlNox3riGlgWrGyt6LJTOe06026oRnKB
wYJYotyOzmCSMHVFIv22so1ohuprmNCoIXq7UrO9T9Tf55lcC6l6oQCJvSt8+JSoVIa0Nsv/oF+Z
xH8I8Z8iK6aGgGXt6HtttA67Wrt7ozCICw7ahV9LwseMPLwX0ogo1Hs5pym7EZrDg0oWGxhzLm9F
W2hqtXAtayJGqk608VX5y3BtjJdVTZ/XtKcUWO7aEDkSIuV7U5zsT25pZbVSeQsLzanyM5AJuXYi
BMfw62Xf3aMGpEuhesDA2Qtr2p9KgP+55zSKKnF/jO8xMPYdjLUAkKfdfJZWcXJMAYVe0P/Nso7/
mjN/wfWI1nYegdN56/VET/RURh+jIaYN1NqJcRsH+h8GoWqrGqvjLTCcY4lF9Y2cMqxVKY7ceRdn
j/KEuhIqVsyVOw+DpQmkM/H0XRzl7plE3XQbDmGKt6I74kVTP8FlePwV076MiUUvwKgtgZpytF4y
PA/0rKdy7+R+sPV/HinBIBeY/0CwTggpF2bStrJpT8RDQZN+Pkha1XukhhtBul5v1e1aU0NmvVJq
izDAYh1mTraqjTZ9yZAJQwe2f/UuuUBaUGgrFBXNtUCvhBJFf5331NKjh7xWpKa+9mmVHm2LimQ+
YVwaBR9Pr+N+7pECXkZ7WKD5Gj6aCqUmIuliF5lqeI9VhwDWIV7HUt2YXY0MfL6jKixZu5z6xHzM
rAvAgv1Q3ToReutqIBNEAVPYl+m31tkvudkne5NoinWmYqQpKxuCpW0b13kDOYYoEYpNqKY4FkqM
DC5ZzfOkTDUNZ6trYbUY4hanvEYuXtglRGZgzF7J6S33do7EMGEihb9RuxoBpnvOGfuXPYCi7ILv
RrwmLWCCXHPDr9YgAlUbo/xZH6W1h/iCN3C+Y/r0HUh086ob9FJvPf9n866mwhBtHA9EKaJSlTXk
3QiNd8vE3ZPBXt4oQGpvjuZScEKvvIi4VF7IAm6a3r5HldW98Ed/6U3lH3uFqOVIRG733IuITJTA
rU+FhwstKxTnxdOJemiirLwQZoum12mfs8zrLzqr8lfNrJ87a5CX+Qtu/P4518bqUCblFWRtdG0D
wVSnc5JvP6Qyambap26H+Nu8KDsEKq+oFAC0hI2DfGppJCiMZmTjde0hMBLtq3FYu4eK2yHpsLMP
v4AjL91cbJWqzj5q7vqOycxAeKl6cxLt2TT89IObiLdJy2Rt2KjCIiSOBNrVq9xkmI2y4jBa+bpX
fIIX8+67s9EFNR2cqyzrSUkrA/OsYn+kJoMPMSrr50HNfngeBT7EDNAg/VycYRi/UfrQXgBXhi+g
l5Rpx8Z7dYFoBB84OaA2bO5dmbUXND4xOoRrX1XJ7zK5+ZiOfuv8GqbbuvsKxXRpm/1kWYqK9yBS
CRdJPTpO027NLAB8REPPq8QGazUlqLDSE0fbGYk9TPB5PoadyPRsejew8guNfO4iZi0y786bmZ9P
/iXmS7eyQX2ChW4q6ZyUwnP3I7PEALE6LIvpGNmg3F240Z66SserJIQCNakiPxIP+tIdIOE+Kcod
Lotzwf/KntEOr4npJAeH0sK1xfmx17Txi1ImXpqigk893erm+x3NwBSSYIEDhRtfUcX1wSiDV1XN
2mPaTwrd6dak/9/dv88q4Yk5zp9OxvK5Ht1qp410eAo0dVTToevNp6EjVRr9sUa4bxQ5R1sZSTKL
9LNe0LbK51t6HRbcKu0hXxkmNbC0GuI3PyYdGuZH3DhIQtU6pA6HBKKz4vxsjIXO/LXVmZNS934S
OVinB7pOzZHcV67aUTlgnNJotH2IbuiWKG3VnTHtdoG1Jbt7fM7EhXgh55JZrEJYHw4faS+u3PoK
erPSupu68S4Ro+HgC36j0C8RhIIlq6MqR5IM9aSaqWWNgENR0yvsBqf4jFQB38To3i1Ld/dpSNM8
lVm5kk7TMfnNlRPl8w2Qh+pmxwTe19k6IMHtHJUOBCp7rJlTsDBEj4pu3QT8qeWBdnJUOupKFsQv
IcMUgTzuGsSoupA1YV60Q9iv40Jd2FC+bkrKeTd/sHkbIpIldWJhY5FdBnklT45CdAkVpi+EA+iJ
nR9K7P/+94GiyK/SKs3j/JsGTX3PVJkf5vGrRn2F7TdRT0KYAY57PFMEazSwCYr+BzplRuFnAdZx
iRIbgJdbMa7H1UtViBcW6kT4Tod6h1JZaRl4TaYnZV208Giwkc7Pxq77kySFZF0EyFTFREBMVcQW
veY5xxEmyStpXqv5uDUN8pCsvcduEFjvKmUDKs8tGZIITudXuaOZr3JAmZQ1m3JdRRaxzp35EQBZ
/ZWOLPu16QZMcleVWcg1MHdvIzu1vvNWfMepJj7pWFM77KtwmcSDuZNxhX4k8HCht9050fko6Ayt
TXLncbUBUPdk63115JXGpnMXbuh+d723ShUnQwoHGtnX4/a3pwDBiBvrgySHgsAwBK2UNZgQ98Gm
sZUYK2PbHyf4E7QoGtcJ2gTQQSVxH/BuQKYBWmTjLIHIBqwj/eKlf9cjg8Kb49YXT2nRwlemS8Ux
r095AW4j1EqXBFpHX09EuQQUZSg07cWz+08y5LXTQCLIywDxYMGa3d+qTrEeObeh+eK2siWnp6il
/aYKhWW4Gd99gcEoHQV6e8tkeWsZxC/NLyGH/EyLM0DTWOv7pJThHbcxU1B7uM17YEfwr7hUMzuy
auZDZumFd1P+CaYXuUIdr/WoI4j+z/KUfwF0q6YB/51WqyPy53VhoShOREEulWEzycp9+ycFVLoS
E+NPdVx7pVQ2DsdpdyjRA7mwUEWaic/QyV9aciCCpwA4DRO8P14efOAPOY6+J4+pyMWrnCssiV5X
zLdaGw8/UN/HhZV07kmWBMoxCvsfdfsVRq32zlSQhTdfsSfK6KtplUuXZs2rrxvqtizal76zcdSV
GZrFMVEvWRqqi0YaS9Ek1h1CgMU3wtsJVKmwikn1xUj+3RXvFMR/TjtwLGs3aHCEgVn4aZffccki
ACCYti645eFQF9GbGfYLpdFOIzN3VILE2iD8N06uQW+CIF3yi5AlwFoLJ6QCGSYjkWdRF2SIlgMY
WmoQbbsUUTicUIconUKe/JzMq6YtvHUiFedcKC61HF1/LSobG4DJWK84k+Yprdor7icEh05A+xdn
P/0AlE6i1DfMe+VVYa5+lV4ntjIjtUctDHPlBy6TDavtuL0rW5xvE8lv7Bp1K8fuu7BtFtLBqIOM
nv8SeXIr0w9ItYgaP9wanG7govDKSz8kONrI8g/4J3lnIJSum3XKUMApauVnrekNOsbNXdWKZgcF
zFq7eWzvqQyZiOPq+tapE+PCmmyg4x1fa72CQqbAoLHq58cG4DumWh0cUG+W1TqPl2ZE7ETXRM3z
vJFJQYCkaMZNmCVfgUir50AkUJeM4jeYqMeD6UggIJaOeuQjp8+HNYvEfKviJH3P+23ueqy/XPgc
QUFzQqt4JDmn8rK51JWTXzqRNlC4fPWr5//YkpVKqFocHGfwLAEa0MVsfYRw0EZn0CEn8vrCKWmP
gpTCRwXSu9IuEfIyu/OV86N62hRqsoTjghaig0bGujXs16jlNkRCTWBro6auKHM8Gn2we3wVeJ+H
VRTAHmkEUxc31Y6ct8muZzYC9ZDZb9BeqRUMtzrN8ufpP8N5EfSq/T09yN3B+Q5ETz0NUqFsuxfb
Vqf6Y2NujMLx3kJj2Kl19qsbY+OqaU26qT1IQEmduosHLVMJuP84WXEpa5QMM7TTKDyoYal1CL8R
V8ozSkCU/pNf/HH6ZGpyKiNFIVWgOLehJhYJ0NcDFGDvEAW4DOc0msIH59gmXniAHI+OI0N/I/oO
IIiWk6UpK0HIpj8MV/V3UjIjoF1FPm2patv5NBgGYAoIjMIVIhvqHlRG5o0G9wYtN84uI4MnTH9n
HRhSPBvT3N0PKnzCDfc23dIJkBqWwQTN1NPK3URQldYJoScnUH1Is9F2e0kZ8nf5aCSiFLogt1BY
/u+m/4MxK/yVKciwihoZ1iNDJEa3W+EITpetiPMtqUc3qfHs3zdnpBTvCXh9DAOQA1V10UfUnETd
1QcQk6zrrSj6crWDoaDMqwQc0EaNnvHgas/0yJee1adn15Uvbdp1L6ERdS+C6CH4y3ffM6p9nrMa
IoQiYQZq6PVLpXLn02wMKlHYopGcLiPa5RodMeBNZj0Jw819l0uiAEuMBm2dMlSoyHsDt1XPj3/M
aI1wg7vRQe3lyU2JzGWTeAj+YoFpI09sd2NOU3eqISUJ4Kl5agjwQW6X2+Kk9tvKgYoK8s/a6oml
vLcS0xRLl91QTvTjNgEE83+eFLn30xhV9zxjZCumH6cSxfAMuEx6qqgoko5O11SLHKwXSKQELeeg
JuQRBPp1/qZjEKyNKkKabpU+HMK87PdazOJURv3v+crJDHpMcZzt6sD1TqUZuxBoXIEgq/1o0lzZ
ErmF19xXri1ogM+EQQlXbehd8WDpG1MxrkUbjktjWuaXKlGfnk8bWJ8I2iVF1xkqzyQW8so8dEEy
JdHA8fa1QsXYkxZeqKwdyx3l8axuJyYDFYuun3AiHAnELUwdzliM5UvFMYeDDAKchwLXOQX58adL
peqpHVGtK26C8bjRlYPZFOPK9fTyCtSSrxC/RYQlByBxnmuMh674/feBWIW+TqdRFB+xL4JVYY4Y
xz31l8yiYRUjE9hRvy8Z4tJ2S4mofp5X7/EUqjTqNQSiljoaREvkWkDWnxIMGl96EK09ozf/cI7t
PTvJNzaQvJXlpcMJ31XwVGuJ+5PJNpE3+I4OoVuYW2YUOd1ojxYjdzzNRJfpNe3mMf6AAiTYILXa
N4dkz1gV4w/fJhLBlIKqqi99mvYqfnzTMigCesRFZDoGJ8O7NxXmiX4qJFB/bVFTDrtiKo6QkLGs
SjAQohoBT+qcx06U3ubBvoyCW15r1pnQrskSXKXfsfytqmr9s0BHvoQLveikP0AsZCbVa5y/BfEw
IJLq5XxtASRrnvuElFTNiVqEN+jwJtAxyw19mfTxSN6hQnAkQeimFVFNGNSQ5jp8LMfS1vNI4Uxj
WT+OGNyR3z7CYkYp/6iMizdTld9lAvsbKGC/8MNhA+af+Y6SJ++t99al7riFlwH5U/flPtextTXZ
oJ8AHuA+VPrX1B61d8RG2tJ0g/IMYbOFZlWeWjRL+EbA5+FYLyvgV4G/kL09Ym/LX2wQ8X8q7Yt6
nbWGZ5qvJAjcE0X1pTWlLsliSE9Gh8a0J7Vo3tSD4x2o/JLpay1AFESX2kq/H59yWOqneT5QG+hX
+wZABBWgX8zLlUXeyolF3mnHwU5IzwsIHIGLvo907kHTHLOj736qkcWrKgCZolDUa0eewl505sEe
OqrXeRH1dzj4FkrVtDql2EufiNAZro4KCjAlcDt3EueXGxqIswoJGT31IVgExd0n5RB3FEjJAS0V
ii6YvFrVLXBfB0TuQLrRsdVsZIbJdewTgg0zHMIuhvl2aNR9E0oYvaCasNpJRsyy2cyjahxACtOt
8eRFtQYex0H8HRhwdtzRu48ErqBJ7++K7UWb+SyqzFbuhdMjh6QDfH7cV3NGypMUNCEAS3nnUSl+
eczLmSz34CKzmvJ9au0dArTuItfvc/aPleN1TDxxq7zkFhs0a0Kn9q6PX1hFVEeCqFprRJMuI5vq
GcUNY2XZFUXZJqaBU/yIo+DgBlq7yxwzOFG5MlDpMlnBJPYk7Li+tK4tn5rWxyREHpBzcb1xpFj6
VrQliQRjbjtLEB700abJlNszfjGDIRXQToGS+GGhUcV1sAWX5XvY5QTYRNGwBHWifrJW/Y5Neql5
AikKq9+z69ceizZIxEkb7aVm9Yi98NrlZdTiXeNRbHT/PAr/fTQiNpFqbr7+/1/bg6LHO4ZLq2JA
kmMOLWAKN6CLpGANpt48hxpQSoaJ6N7rzNjINtV3ePnztW6q4jMiRAwfb/eVtTri+s5UTqVrkD9S
g2CjLmP4mvjRJGIXS1am6MZvmZEEH7aDnjfEH3giD89fUyg8+RjXd4jn6J2m7Xi2Gujjoo6bFzPM
JyEIOKtBIeqUAsI6m7RS87x/3gBepF1CdRQay7df5nyzCUk/Vgz7wVRADqNbYXFb43cZTJVUr0mH
E6pJv6KmWq0E2UGEQbMpx6Lf2aXhlpswtkrgznDa02mNmbbwoZpqxHWfFvBgIwosg06RiD6w/hSy
lgSSimtIA1m7T9IMRxdWlLduQP2MdSXYzLswoBAy8b1HrF4J0fIhRju0jVVjiL5EwPTXVX49Ygsw
QVVbJ9d7yv54CAeMSgerd/1D4U9NfzTqM99MdY38ND+aNz5FUsLNyQwLSzNa6QZQPGM01b2OJXb+
F+fNkL7RNss/Ym08ONN9y0DQnMEx/jLBSA0BIId1pvfmUu0M7qB+slMJLsNbH+iHbtrMx+v0nxS5
LDTsNRHFIwVXGrecQZLFB6fVHNA2T9/9ov2QNcHPFhwNS5jJFfeWBc64xb0mAhwIOtyIkC5a7nvo
c3I732YUi4+yREcuFKwGYLbIXZhuNPNgIUPv7fFOjYqYJ3ICXYgNiHPbKj4MVsr9UlIFrxIdQhcb
3HXaoS4KdZWA0Qe6K6ybggWP/rryFgaEgwLvhkA+7eKl9Je0s62V9HWJgSsysMWNKNO2j64PkPxd
hK4cwEoNC8iZe1YEV0XEJacAkxpYnznVgb8KDpNbAm/0xyxE0MFnYygBmhXKIr1JUyCjGJh2kp0d
Cyd9UVwrXIZDgkK9IeEt8sx6mdXuTekT+f1/HwRMnUYl9I8mmRY0fDFezsUpXcd9MCm6z45NJyBQ
00NX2ZOCX4NlZqk4S5S5r96GdbQxgmr4qPAWHB6DZKknj9PKUQ30X7HK+ZH5oXycddnYy0VTYc+S
aXKQZZG+ZnxQrHhNh+gC90aEx1S/oFvtlGW8DQosE2FosvggKvQpwoO5zlxZXOYapZJH2lnLadqJ
emei6VjNwhImeSujcpU3nyX0LgbsvgCdl0Oq0iizUw/0d+CVWEeVmb2MHeddG5nTz10cg8n4Napt
WG9eL1fWtCtCda/WubVPRqNeud+ZA03YmKZPjqfozzFxeGVm7EaFw0OoVXfahVsZF8a7V2fDPqSy
iHrqm9AS/6DXU0AfWUc8xG8IjjmiqkGSJBWkJCdTokXtNys9ysksweVNLL0LkihT3WBtZ1Fz8gvq
1DX1pGCaJ4E+bHdKSSuRRQiQEn1Cq+ohrn+QWnu6f/lZjfBv0OHtKedGOjG4yrCmxkiBPnNXSk+L
FtMppbJH/pkRMQwq9HOKMTMuOp4k5lvTODL1nR/r8rBIHdwbcfYStEKum1ZlCVQaKRE7WbBEXc93
1NS09QfVCLfS9o5WWTMfIRSymJJSLM6tE4PGIavjHEKzEfn4j+HXGOC7IFJ0w5rQW/113q1CR18l
YAz8qiz8BWCPY0ZffouysNxkda2eqA7+84iT/J9H2Uka0Cg9RdDXVVGdYJX4NC0F3+K0ybwSwlQy
SbSiMjsSa1JcklK8qKqY0GzNgPs99PtVP90xseWCjVNJx318QiUvWjga+gigK8rS9MLwmPWByWok
jyreZyxO5jTJm2/3SUjtvSiw97YAUoSptXccwPmk3Iq5LJ4tzd1QYxPTp/P4iLLQPJpdf+iK5GOI
B+WSuEr9Jqzd3O5BPdae9cPo17+0NvKxDSAkooOfawu8qkuSLCF8KLkKYyKNfrqpuNvd2im08Muq
WPwjHk8PvRTGDUfyBv043Sgm7aphnguwvSw/otGguCXEi6LTXbPSBv9b63T5xtEMc0eeto83M7IX
zbRSKNvM3dZ+iudynvHR7j9BoSg3jaUzuehi5bUtmgV2S6q7Y0XDybP5pLkv2jI09ygjkItJKiuw
yfoSN6pQvyayVRisAkdXv+I2+5xVHI3RG3eiFVxLOT0Wg7nXU5D3M+XoYYv1cMrWkI68LjSePc9u
tszF4y3ruozCDw2gTiHY0m/lUssWc9eaZMf0Oj/KIOS52qoZbebbgvtKUbHEpvxnnYOoeMVRb73p
qgm+KDXRZ3lUxUEatAzj646sqdfA1X6jU90FBveCpLpCFKWGZ2ScXfOqtnWjZh8kcb1qmHXsMMaU
2A3FZpaKaFRdF9SxN8wvkmeNyIFFZCfDZzyK58YJqAXHA3MK0a5ovXs7VAxiI3WMuLFHj9Prp/UA
RZ71fJ3Ml82867oU1wczW1syUy74NsNL24dIUaAWQSmlHDkt7aqp5e3mfrJ59MerAbNgYF78rNS3
c+m9d6S5xsQkVvOuG5bOvgHCQbw594Z2+EV+ExHZk27Oi2MU3UFkXmJfr2+q6n0WCULdtFJ+cgc4
9BVNzenBMLrDlZAFsRhV05964ISbTIv+eSOWIHG3MTrsr6ByX+1s0N5kZesr8vvsgzCK/tRko471
FDK6UdCqUjTHWyq6Ep18q8+OwJyeUxV3uKAK/aKQDEhRIyM72C92sg6n6joqiArND2ETFRqvnkKm
EA7JZnFX33S9Q6ihU6wE30UFlt+yARGc7pvGvM03YZGj1KmNRmOBih0zy/MOiD4XdK3UB7TZycWk
xQZ92/KW+pQbHhHnckaJCb9+LMMVV2a2M8MKiZfKZavCt75oNXlkqlSb9yGjoqmrx7JT3J1l5g4p
iJPsFP0HRSG1JVXKDA+uUYbn+T45pkijMKu81xIq63xBWSWExxp7w1vgGKQMYXUNR2CaYr48pwu1
msopjwGQ8n/0bOmttmE5KRfzd+BK3Vtmk6RvBAq4IhowQ2Rk66+I2K0jE/KL1pDWLF1pnHqLKTK2
BfWNlqbHGeaZiLOn3ZG1b6AhvOLfighybtolmXIjlUOHKvW0atcZ9jeV0eL0nupsjWm8D6oZ7pJJ
46dVVbp3jbZeCp0hs3SU8UIaa3KJVc6/+eKZnwCqDRN0gCCp0zw5NQq0iNH0KPlwMnR97Lw2CjeM
NIUv4la8WSf4f4yd2XLjWJZlfyXNnxtZwMV0UVZRDyQ4k5KoWf4Ck1wKzPOMr+8FyLOiorqtrdPS
aARJV7hTwMW55+y9tkG3f9ZgEBB30lqIhoFsMe7byOj02WJRIFZsMVheWspihmPpwSGXdCW1qiRu
m4EBsr/xzmxh0Ex2QrKFAGOH1IB3Z5WMN/EwZozI8/bNd2IVMniv3DW2OWs4EK8OyrOm5PfLd5Dl
lvnQApiPvKg8jJYHHRyP68FTDefs2yhrm0ir79uC9khIT/W1jswXwhNmnVZrgwm3aCYbYykvyHqs
qgRFMi+q1YC5gDI1ucMcqO+7cNT3qlYFN0OQb/qoVVdmQImkE7+3m/uB0JQK/0XXndrlth0e1Kgz
XDJkok1FjvWN4uMbc2R/+K5Y4VliEkviz7HVG+zgOG51rQ9u/3pwCibao9J+/vUSJqttGXblWSag
U5dSLe8ZY6oJFFSfcsbNZNjtwsXLOz/zl2djxiQlivCycXr0eQVSoq0h5/XttaAjjWHa6B412umO
Juz7WtbxIexk5SoWPt5eIp8mAPxim9CF5yMyyAjw6DDbtdUFcN70XpuYsm1Qc8csrsiez5QXk3jc
i4e1aG32dsG/dBAucgosCzgtT31LQYR3XXs0ekdCFqiIMVPkqmD3ux4Iclx91y82jX9oWn9+66zG
Xgs3sfavGNheDPLQ6fVen6dLGYX/Hrh1Ds+eQ81kcljS9mEjVYzsmngY/+vZZEys/K26jxoHhZGt
vVIBks1DVAjYVj2KdhES6NcxsbBZqMFHTXcFhZ509cZpXzRLe27g430hxloPyUiOqZah15bMxnT8
0Rd6NMWLpPk40fx6smwa66bplNgjlN23iKfxxdWv/H3K2XpJGtaeWV1Xzg/eqFvkonS7ZemKTaG6
wiMoJwoq5BsVhhHpzO0BH88zwz20X+gcmb0YN918FBJweZcIkA/kbzHKmQ+XN/zIWZH322+CmNix
5a8hGVVvl0Nt7iLPRA+6pNFtWs2QjHk3BLkquaSN+LkcmayvbKDRL2W0r7eKP3W3fz1TormvTjau
W9QRhMDC9vBMTa85/cB7vwtexqaJ1lx3JVI8ntF75jY+Pwvn15R++P1u2PFPy/ri+7PL68snls9m
IZTqeLC/aloXe1NO8UZzEuNFjwx6iAmU2T637hZlQ9SbiD/H514HS68R/b1dCqeSvNqtyjQiieU0
Z0QByp0bnJ4z3rYKgY+2HeaH5aNN3ZY0zduYa4rAQk90wSkci/hkC/AXicJuaGQD8NQ1ueKmeIVv
gHhw30vhygRq/WGGdf0y6CzAs15/7Oag8MKIDwSIhqQCTw9OA/Ay7YLkLqjG7izLjDgf1U6fq1w7
KuiOTbUp7wsjqp8ZUdmJozwloe4/SNohy6t+B4pXju2TpYnqOenj6YzkpVuNZIE/TcaNTwtim0+z
Otvq7HtNsoISJyc/YD481VGYPAGvUXZQnZTdcjg00dPygcaZJVWmbZPJwx9fflBf9hMi+xnG1smP
QeI382Xlbx0ZIBfUNO+sDAWyFPJW3kPHuRumsHnMgrw+Dg0yygJ46TvaAgAufvDqYEHc2wpuSzL9
ymczoBsVoVlq+jcduv2B2FLGwvOhEjePRKk091kztDctmZIQL3k98OoRWkOZnkf6q09aSpMM6S6N
V/9SztPfdhLK4Yjrloq4YOolUGsc2ixs9xVAsrNhpbskF3w3KPHcZXkcWurBSiEx0UBexN6uuR8T
E8iQpsafHREhQm2++G5nEkDXPFrhQNpQkDfrIVJBVTX0N5LW8bbOEeEnY5XWr5oHgITqOUsp1b6P
FR/PgwdHvGiHJ6UsaOVT/d+pwWiz01CqcxZ7yoF/rLknCcC6jBPFWDn4p6W2SPIquvNpvCxHOMhw
fzWdfSK/FN0IRXov8CpY+Vjd13al7Tnz5a6fWMEK9o07yjF7V8tOHoRhZDdDDvMq6RXtOdOHXy1E
jj8jIl3YvH+NaFpWMEiCpA+eeqNDZF9y8xH8nk+VPRCVkSUkMufciyajVb+ct0E1pk0Xl8qZKoBa
tlWra8tyfM5Iz3IrXa/eU0079ESAPIcY0Pb0UWFEQ7lAkuqzuee00EgLngVCoTSR5YiCm2iTBG8M
50nG4vGshhGjMpMcsRoDCGLG6BEf4xxKZQSfcFnhrYc1aST6k2/S8DRLLCXgTYeV0TDhC5lrNOjF
WjgxJyb7NewRDmkFDK6HyO1AUleDdoNg29aD74apZ9hbc62lmfS4SgvZzlJ2LK+V47N0IDoEuZls
NVVG9/2gTgcD7ynRwwyRl9eqsvxZhAk6vww/fMcgJdhA39AYenEMZ3SWtM2a/TYrXhdXUSua4CB7
Za8EGt6nKp3lYGJOzKGIaQG55eumSE5laY03BBEpTKec8gi2B8Ndmz4XnQoJPSr1rQ1J/k0HGpTX
xXCbR84sWqY4i0tp7BZFMBy4Ddga78my5uwFm+muD7g+r7NrasfK1SpFe0Zacl/NUJzloTUqvOOJ
dzOAnXrmBLpkDIc/MsmWNfSTAputYZ8CUwFFkjnpWUlHIl/63FkJhFFzFql6rwdRjssSdl4Za/cM
kbX7OEZ1hKgXD55T/owflgqV+jnfFZfkfir8aSvSWH/JdEiMXixVErKaZtcMAbMPrJrjjnDIQEOG
U8gzGcUogNKM6OQonBWDe9IRyzOnEvOQplLqI2LtJ2oQ5IpjMd7EDTWfP0h7b+CluItiAfrQ59ba
5yI5klWf3/iF/hp0obfq9Nh+Xv4A+kP7mZ2Yt2IEJ1d6MRi3wUwR8qP0l04Pa213enMr44Yeax1s
q8m3zkCa1Q1zs3RtOc5Ta0fDhWjn7rFRHipolU8Rld8xD7PunPjGVS9kdeKvgwMGRlLnVqgq3HSJ
7mYyuqYa7a+leE91D97V4CvHpf4xgHU0JsrkUHBDisk/c+0kMOBvyJ3odbShtlrvNN+7DyuqcyFJ
SoxyBENTN2dx6z0IShSOrjaE5VtbAFLwOpHeJvOd1I+1S5Eis7iWYTLrT5Kux82FttLsi/c4tPSz
WZP3QRBjsO96C+pmbj/F1NL7vCaVbHkW0gPBzWCXuw5X2y7A9fITQUve9mtnMgLom+rvt1qF1aJC
4EeVuKxvAPNiSF96e9flfnBUhCbAhY3xI0S4ID6a2X0qpvE2UZIMVcUAtnlSf9roiS8GEsn95Jj3
BGeme4l+eIWMRnvKrfLLL+P2yxRMqMxa/5gyxpcEsxfXGD7j3qYaqYnU2nFNF1c1R3Gtkr79KSY3
z3Xrc1CQtQl/lAhs0aPHELZyeMwbFXzpe/UFJKp4J1LQ34qp7w+indHLnZcdQx0upl2k2XtrQFGe
BwJ5ZGxRY/5kyDzep0ZH1Bo4GsJgnPE1QCWZ173yKEzElNY4PaOvrc9RrSG8n1sIRUXtzK2qvTiQ
0kjzMtkL2mgubWyD27AHZ7wmcuZJav2ePpt6owpHXooRZAMGpPCjTFCv5uq1Ea3+kJVtuMHuZ+zb
eTQluubGYPG6NyRK8DS1rtw2gzXWx/y47N4ThV4lZrLYoODtdPxEsdnH2EJoZM7urBQJBi4AWFgZ
YdPAcadnxe99MgYr9TnzURYq+TvfOVphayKdREcF3ml4rAvHjO41c+5qias1JSyreuUdk4FGQRlS
SGaSFmsi1vTFZ26hlbyyj/NPsVc8O2pinhEGUA/Pc8KsJmg5QkxBioj/VNJlu1QeSdZAH1xDtc9L
R8CBeEazsbophqq5LyaWNWsSvUu1Tk0/OKy+dB/AR5gjzZxiUvdZ6iF1HTRnvpV6399XxaWuIAa8
d3yruGqF/pArjnqN+vjeEjWrL6ER27ANcTIk9pc6pP5dJTPz3vO8Cz7INz+dq+ISExfbj7e4pC0Q
x6Z+1zLnX5UCMUmKtAgnH9vOIiStBCKvA1t33pTCkcCVnSmnOrm2faXfNq1Ee8Rv9QlJHZh7aRgf
bWLTrqyyn0unEGzlVQtqsjdIebr1Kk/fdWEanNIE2XU/JvWu9cbgzhAA94eOZKISiNpWREP6SF1B
Y9LHA7kc0lLjr6pDjbEA+S07OaHz2b8O1fnQqOoUyo7h7NqpUQDNe0TFYvLbLCdTSJeY9qoDDqvR
Dt9fuiao96Z8VHaLUaee8K35RD4u3p2Ke0nh51Do51SvYs5xsTuV6GjFbHGWzC+quOIZJRRkSM6H
QrGiW1rDl0ovvN+dIiieZKuL47IVM4o+PtckuBWEJdwpZfTEF6s8k34jjp1HLl5p4ivyWxInZdJ9
0O3CJjKp1UNT1OpNMyVngyq0WHeCTLLaUrMjbeDqwaeWOooKOqRKsrxAOX1T0iewIU6FKaz1eNx/
H5MRhjCGqKp1YRLrE7XI0QUwD2NbZfB2gJToR4+brIH7CilHkWyUXDEeRCGVG58QLQeo6LIB/H6I
FbaCdvpmKfY82GJjuOwfZT5429TB6TgNcBQIXUq2IbawsG1gjbWOY6O4orkX2wTK6mEo3xgM7u0w
hMI/qwiFzVXtdDbGx24TZEzxWUHpHNhEgdZJbR2CRK3cZQnxc7oMSRAWp3peUbROZf2NsnsknvR6
vRJNU2S1e2nUnrs06weboVpPEvWhc+zhzm70zzwY161Vmy9MbOU+QsG9/e6EcOcIykCevHrKUCyg
KSYDyNgvkvcwfRw5pV2ILOZzaZAWklmOdlgOayYxYPzmzo4IrecqMDeV2p4KcwiPGmX6RbAoDohQ
N0XF/SBsCKIyQpYKyQmOklYxcuwZVZYcl/6XM6JegRZ6Wo60uRsm4Ru7Hi5VYIrGcSl/lgegtseu
KKqb5YjguOY4sSsCQ5803D0plSJNz2nUquptnnoDmfBVeShrTTlUlf5gqPPAc5bv9VnN1SW9l9ir
U4QCJYCqeTZTRgrEZ+bDVwvK2pHJBL6z+XB5QJ5lEAcIMM4YCQx2BHO+5VJK6vESkf99832Z9Q7/
ZcvKvt9cPtEy0LeZjdwsR37M5mJsSVQIJ2ayqsiw1g0BsRs9m6KK2WS7QWJ38gbGFKL8ffItZ2CO
zYl57JShwPhX94IsXIwkBHfEKiY3M82cddBI/z4hW+RsF8AnEejeLy/5Xd3uGE/xq58/sbxhKJmK
wmnKd8trywPqiDsD4yyU2yIB/ikaZ58CwxtKwQQTOJk74c3UiVJLvRsywbITp99RwTjFlk0SH9KR
NtMz4HkCNI5RDrjbU6ZiRVkGaN1oXJZe96wwE2NUnUx4wjgGy3fTEcBtZwsJ6qvEDavIO3ZD0L5k
3D/akryEMJP3i/A/zfqTVzE84FLqHp3KpIzU9WYDU/HB7gAOU/MiCYROk0ObQXkNnvmYeta0L60K
yTxtbGiV80PUtb+f1UDTDgD5MU56u8oTPXJx7sSLWdohsuM4mf1zWKflXpIusirzfrh8T09ns/zy
TJTpveozpTIpCL9fChNCZic2a5vGKMXN/LeCiuvdZQuJyGy8O7XoNo1wwpvl9eVBUbSQHSgVbKF5
AEFCRhCqFjo098VzEOfKgUGl+qHkQ7cjPB2ZYTQkb8sz4irS72ffrwlWXho1KzWr6qsZ0uWuKfa2
OLfCV6zIh1LXqj0jHhWtY7dTxqx9m0LHm6XQ4zkTVXfRbdm6sVGrrhmXKBe86aee4bBYFvQuQgMD
u5s9XXINCyScvX1MNU8e+9bUL+38sDzDxJNerGL3fTBExgU8EEFEIRI3sbhnQ6NwCOPAZbl086ox
/mlXfX4xZd7sYHN3G9IAGc9MmunS+CuY1+vq82g59srLG/MUDVI5p0Wl0VogRGJM2ucp6vWDHtas
EHNTKchM+js6KvucRr+HKnHfWUy3gjrwcBF8VJ2kkY+FBj+N7xyM8JaFuXgxEbw7TE++bfpWYl2n
KfHv+6rdEoennXpKtXIrRu4KtfrOToCoEIcNUgw9YKU1NuLh+cFgA31aDoGZcpYNNsyLeV47ZPFP
PzLireOUqNYF9lCws4QWzz9cZVp4aru2P3RMeP56SXcIZVw2wmppYbCbyz5k5vqhD+kILoXf8lof
SzJSAVcgxiFvDMNQ6+f6IQ2L6KZLiEylc6QC9rOMo2dilh9I0159D+iWYxYuOrUqv6osCMy95ujT
2bT9iGYuMw074Z6Tjn19NPKkvzEhZVeb2mvitW+iPiyb/g4GWHJB6Hwnx0S/GJ2x/m8FLlPGaDvd
VQNJa0HowFCZZ1BLg3d5lkl9xCaB6kbMDyPJ1a6pOrP2q5jVP2nps4nxQvsBD614kvbsTjSdBzNT
9aep+H2UzyMlQ+2Gs5V/MrmCvGDb/o3mTxlgIg6pUm7TUbPv1XkLl+bmCTeA96DnpX+MM4SFmTcD
I8tI7tClVOu46sXGSyYsJJ2YA9DU0NxqiYKRwso1Cr0UT5rRWr+PJXXL1izMbq21sbyTKRu+VPFa
d6Cnebe8Bu+zP6i0UogFm1/L/YGaHnikGuVo1rll8pXeG1OJpdlQ/X2sOL+f9b3yJRlQ7JkG1S4t
QectYBitZQQYUDh0t35UnIreyN/H1JbcL8PpIZQTfJix7bYKUln6EJ16i+AVqUApUK8a8J4Tx7qL
0xg1JlpvQpSsyCQ0qESV3UZb5IPwbbqCNCTkJSdnflgOl4cprKHjT94dUNv+7DReB1eaZ6RmQm4q
9OHkZdhVeTlQh/6seDaikoWdoRCCEdcEaaslmv7cq8lE+a+HJtaVSwgY7dwwbSJMElrkjL/LigHw
PHJmgN+a+73yWkF+nui1fRdcWIO4x6rYxJaSqyE/dz/OgkLqe22Ngsw6LhKaUqMg0NjNGQT7XWvy
6ZaX4y5jt8Yuw2nH97FkX6LYuXYtOL/WuZSYCM1BvS5vWDMpzygb+/DXa4M13RnSb+lUEuSGwEis
88GubnXIdKsw0rwjCoh6HedEKpIvp78EHhPmOO0fuRk1d1ZKmu38ckUaMi4fHOEIq7c6d9MXCLwH
ASLgozFpGI269O+ooWzkPpntov6JP+oa9RC30CBCATXAhZEzXESyu92VeSuPlTUv83JuUJL++qDo
JaupNcp3o/GJ1MUVZjGslCnRSEE/MNw2DUbPMcHhQ8kW0DdwgetlfKfZ8yBIzxQwPFT2NQ7Yzzx+
DJpGfDFgROOZBhXq4MLaWA1NaMg5xblki7Yh4at/Yro5ewgd8TV1b8BT/E+hSWwrRf3qpey6EyaZ
2Jzi6aoTWrwJDLazA9OVHVeRc/YmS+wbSIxHprPDETiLsidMdECkbJW7yCPoga2YZPgxJFe7Y3cX
1ON8N9OuTK8BfAa1+lbpgql23Hw5EdmZIHKClQEoHj2d+EqT8pk4APmmhh4dMSbBj6FshJt5TnBH
9wyVBMXr2Yagd8RwLfZ2d8lyxTspEZLAcSyM8/KMMlw/+4QG7ZZnf70W/v01PzatI81McnCH7NDR
wdqbkTXcjINNnM2kpU8BE27EAF78C/g6g5IBCuQEXMaPB+2DTe+wEsqQ35a6dRvhx3PRlHW3esRA
XLdxs3DROEf65f4evIgkQxpI/Bg4wW2J4Xg0ccTLuhmOtLoADNvUqT3iFs5/FbcQTqOmcPx7teTU
hc6Qfs/92PX0Sqhcf/zj3/7zP34N/+5/5Xd5MrLL/EfWpnf06Jr6jx+m/uMfxffLh08OTTiS2ISl
bZiGIAjFMHj/1/t9CP35jx/a/zIBJFdWhw/LsBuwAEoyXCF4El1AzPhP3TIuDq35P4UgH6gV9S9L
ErThmH7xaPZsTmRB+FRQ9o2bdhmHoZ09dlUAichM618MBdx2KBM3aP3iYjGAJsyqpcuRqPZtrkwz
jLup3+sS62adl9xgDcxQdKT6tT5v8CD2NO95LqCp+t4XssS7IYwiRsN+PSE8A7Mt8c9/W8gj5Hto
tf91CKBePw1IdL7fNe0a8+biWE7zHg79rNBaZFpdCLIfpd1q+V7/7W9fbL180b+IP0EtTqvi74f/
eQlJQ6vzP5v/mP/Yf33sf3xq95XfvKdf9f/zQ495yv//50f+9mP5r//+27nvzfvfDgi7DZvx2n5V
4/1X3SbNv06Q+ZP/v2/+42v5KY9j8fXHD7zJWTP/ND/Msx+/35pPKJzK/+0EnH/+7zfnf+MfP/bY
hd6r8f/4E1/gDP/4IcQ/mRebtipUE+qsYds//tF/ze9o1j8JcJbz/zhjpWrwTgY7PvjjhyH/aUrT
Mh2VNjFisPkvUOft8pb5T9vQLbjaUqhSxY7741//8t+Xxvev7P9+qeiqbf3tYuHvNV8tNMJVnglT
N+TfLxY/qqPIoE+8TrqYXWahFydaeq+GhcekKG+z3mAcSdwKDa4Gnmo6sIrnWwyAJyVHXBkWChlp
Xnw0UjLUCAUu3K41fQw08g7mZ7WN1ZYonZsy03ZAl4ZNhvxvNOdVgcbaarIi5j3ETVEGlxuZg/Mx
gJKuVatJNnnD5VvyAU0JnjUjTt3atjNKWJaNrojgbmekySJLpYmDYofhWbJq0pGgm0mUTFQHvNSm
th9m0041GrBbx65xzTlMNAYa2m2W7UhRG8est7dKCHeFsKmfYa10eyQB1arrQ+mmSDdcx0O2nMXs
4EMF8M5AKNZs+/X9Tac7TyqhK5HINvCTTHcqIUmy8SUYJ2CM44TYc3GIjoWm7OK4bEg+JCEn9MOf
6IzOcRb0J90nibT+cOiZHMlLRY+voNCt6H5SyKFQbfs3OV0rpYN0InUoIEzhmJQGG488SZq/2Vsy
9Xvi2L+Spn/Ue/YQBGi820kK4cYaTVdHTZsOX9LO8dXxdZAA8Z56hYL90PnT0/IbTsOGAOfx4Big
8mNBXnsUQBWED7CuBzwnCKbeJutXos+YpTTY6eRNEnnLaBItgDtmJ5LI4d1pIfjWgQkNcagaRjG8
1HAsRlIrYqvAKVKjiUnCre5Yw1ozmWpjzF/lEcUPo6FD2IdsPfOqWMfsH7WWkKdptnuTA9zODY+r
jreQwOjuRbfYr08lAiTLVAlIm2MrfRm6Ikfo5MA4L2KTlIOx/8gq/U+2DJK44OCpScSr5r3NYYya
kvyKdFKVuDIaXMtywzy2WSOiUpX06DQ7YRbD1mphanb0W6nzEtrYKhnQvfXsKP1TCCekmSEN87Rw
HMqUMBhEqIP+M1HaYR30VMSZSlSeBdUAsTTJVU0lNm0SnWEgzIleQbsy8DIOiE7ghr7QqegOWefc
DFXwJSXj5um2g2i19ToiVD1dDqRbhyQ7WHDzavMJpUNyrrpyWpFbGt+J9iMaqs+gLiFahCOZJD7a
B7uUDB11AzBQd4mNN6FWwtXS6ohw3cS+rmx0Ij1XvtkzUKJzPcRWtZ187SVhWkVUYI1+RzY29g87
JZm5hB3Rrouh/2AgcCdkTz87Iv+4ccx1KhARByWOEOXT8crpFAEGJu5w7k765TPVLTk27LlW7GKV
rQhyXHuD6uZdKNyQCc9KEyONz8BeaymZJ3VDYtyUhin1lPxKYmVfNl7i4setV7rDTJsZfe8mtlbg
63AASzrWh+nED15UyK2lktWWlGyfgL2s+lrSJe6dYG2NQXdUkT3q+jOlWnxoakj9FlluJMoQDcnk
pRmyNzWINlgBIFxIUmYZXnNi1FJdI8R4NiyUtkWWvdMTeYMhEq0Dm2zLYLDfY/hebRS8FGgk8cEy
haI5d4voE0gZIT5glUs3wGDmmiHhPkXAtzyf3rQnXDEVJQkbcKy14cauAQrpIyWpTiMIXfRWi3Y2
jj+3I2MU7U4MBqukb40EmNWMjkGpqetsyoib6gmlBUVJJ6L6iUfJWOvFSN7ADPcWiu2OrUGmcZ9g
9oqJJuwV6wmD2SlukVp1BEuGHi4uKQsX5+BequyaUQSt4DpVKzOVO48wCX6bkAI9okksWxanZujO
9LQZyHexzQ4RGaE3nuPuiUlluy0Z7TPD+philDEhsa1zJuon3IcNktc78nPe7EA5OFqM6q40DkE3
6uuwTvieOsfamfrsBJVgT4wweGrBhazgCpGQ3MTJ5orFcVqbAxBKPcaRlXe0ArsB0T9rQNtHJKDp
DUJ5cS0T5WaInHGNNcFZVUr4pKdIIbMCq19YDesJRZ2WZLtsprj17iTFayfOutZaUDCV2d/3y5N2
BHnq0Gc2A3bk/o0J6ceG90MOnPxyJohfwvxsGXeEzZwvZtc3U8vwFPe6buK4itVEoMC/KRrGJamX
V2sFZQS2hQHZpjw5tiZ2lTkY7mSFV6Y74S6Uay4XnKbttFF8ruqRdkwuWBd0Ex6fY4rXOOlMV3bT
JpNEsaIijXdaLq9DQ5NuRFDS0lZ3U9BnyWA9sKXwV6X0j1o5nLhPEg2NlrNuPwcvVd1eviG4oojX
nF0h2KYGEVJeeBFHfEM2GdqDQzxhkK4zO1TXcfLqBdqDjEhI7XqmVXVWczpa4bycJG5Z4R8be6I2
27U+X8KJipg65htjOeCMHdJn+nefvilrnONpx73y16hV0drzppkbJtYgW81Vi8dM6clYlRGIy3Zg
seaengwg6OvaIHpRMUGE9HvVaErGg2O4ttr6ojn8wLEJPxGHbJqCtNKmV7v5HI7XUcLiaHqv/hRu
xpSWfRFfBb/KFUU/KprsqQsjx7W4uFbBWB2rxtP3SmKbkFfxBWoJMl/ZEbHQopLOLW9tscaijWVA
yV3WtFpCmDSGmGj/U6ykU72SvbeVQXOWevgAh/XLsaO7wtOxI1QXv6peDQmvQhWcibHT3JcK35ta
uKZZ0dvP2HR2pLsEoCKxDujEAIDRbrx1YrDzMEpMHxmDwZoUqUH+rAjJXPkJ0YNOEnyEunNrA9Nw
cRrrbhh2hy5Grgg8IECQuqoYgbh9EZWrIaswbBrrnoSU1FIPSPKs9eDNWXkMZ2t/NqIQRyf8gsSh
7gBKgYtGt58Z+OPTVK1dHojG1ccJ22MFd4SkEBBd913vd9ug17xVqg0HNB5widoSIHI+C4iUO4Xw
PbeqtCMOCky4jkEyiBdtRouTJkMfPzrTOqrph1NiOLpn00oExzEgs6Cpm+UsyLYVQ/ui5VZOdLML
HWyw1xonHVvUIu+SuaD1UN2aff3ioNviTgRxSvbXEcNjMWGxNdB+FuBdFW+6H+1mGzT0WcIWihFh
KSUiGAiJ5NR4EudnmK+c9CejKpTwybDSS/Os+Hm3bjIH5VU3bDHUsCCabNNZ09eNFR+lAbvIi/OT
4d0TxUkk5NQVOwUxW+eLmmE8AC1yHC/OJA42cvdmGl8ztUDmNgpsO/M3QcTEYAxMZSy+2dSnMxON
Se/SHMS5Bn2tOuSqY1EtVagC9QmfakoLQnssrVDCTcz3+LOgECo/DVYqhjb+s2zTQ1FaEwVHC4xy
kMhB8vPQrQPMIWjox09sw5y/9b2jrTMBiAvO7Fes40owWUOcUsLm2CKueBvn9NexUI65EhZr5Gs0
bAZbuI6G7Zq0yCJ6hyw/kgA8ke1IWRNZ0Q3BMLsqtpkJ4ZYeKYtJbUqoPtgtB33zp0PgGXJxLjcw
XUoxMOixPijBqFqD+kj2mL8Ruca3KYdNL5zz4D2SNp+uWiN+n/QIIb/YE5jxoqomojFdu2GRhOZR
kTxfJgTRJWb2mL87if41BgUa5dBu3KDhjkNEJbX7NvKsBzLtCEdrkOlkOfm6ZDsQG01AuD1G+8hS
zk1dWXtQGK9wdNa1nkEuK7ju/Tz65ZCuPCbBz7io9TWFFAU04GB9GOHit/WjnqdvSRF6a8VJtux3
hNvqGNWmIt5Neo/ewHpl5iVWHe0SJjz9JhP2rzib75mFm/d+ve5q7d2Ip4egIeHPk9Nn9KYStQyq
2NupNmtjWUS04jErrIIUYxzWs4s+eCdydYl+qlPG6uhsSxHTx6SRUXvm15Cmw1nnBDrM4PsUlbZl
UfMnJg67hKVByX9JX/00acAQlFP029SruRPxMUQ+Gy00J7cOkxsZZ+E277M93B4YKGmQbDTrw5KF
yteYr7AptLvYaNEQ0H9nEBb3m45aVoxB6TLJT7Z5QtCjinFi9NEyYmcI1ro7ksmxtpQ03Gh2cIYK
3u/bCZClHPiaWkPZhfBNTgHdYXRgO1H3J98cHb5Wk+YPUWq9eIxy09zQMZXcTTCJJSA+ISVM7+YI
FAhd3INXZP06UjW37OULlMsXwHZ3vWIS4YDQV1hXlFd/pmn1oJDFCJ8UIyZWlVLjGjVTQpSrKLmt
+S2sxPzQJ2mPdQB8luw/EQ8UGyv1Lp4aR24PfRehpH3wIiWBisfCWk6kQBGsDVwLpR6NWjZmZyj2
QGRMse5opUG2gcqhs7kMwuga5ckDjHYStvIIxU1jP0jEdEGZPsW9o221qT/MHDy+9fMwzfnpPooD
HEKI87pz6BRnkfonfFqXqFAeyRK8zafwp+C/s8La7xFkqwWpsk0Lb59iDnTrlmuDATjxb2Aozc80
9K2VbaWfNbXEWtrTA4SsTVTbWzr8bmX1v9j4sk4TuDdJXdtasfdR9fYHLUky92L7iWCoFTSLhm1b
4vYWu+7BoR9AMGK8TwQyYvwueDHPvUmWgzML/kMjiw52bLFeqjlM7qlt3dFvXHanYj+RtJRNYbl1
+PetChMnYQQUnUoXcGbV6RsxCkk0m8ldTz9L7Chbo87VTU3yw1B0pHdUN1VVoHwKLdCwpWSdSfGr
2RQimLthr6n4uEzjqsUIZZy6mlZ9ClSLG48SFMl6zCZOq0y7NQSBYHnk/2xFiRe279lUAHEI6jZw
7bF7E5nzMZtXep26PQjdnDgfo6XCqa3+qlUZEXWV4wJV6ZDkspn43+SdyXLkSJZlf6V+ACkAFFAA
m16YwWYaJ+fk3EBIJ10xz4rp6/sgMqs7Iqu6SlJ60yK9ychw93CSZjDVN9x7LsoUmM2mWDUj5kVZ
zEcGwnoZI7tQfkqeiDIdHmySXHZL/Jjk3BmY7RPu6gWocZu+8cBfzUS9OGI6+om+6+bhmA8X0mwP
cZbD6gB7wscjfrSx9WIVSdiL8X734dQ6xGYifzWjRzHfBf6mEXno0GJ0087UYifz4NiinL6enMxX
m1Jiq1+iE6KJ+8YYdoseYAmGUSd/kOR3RTByBVT2W2oGqUgMsjTdBI5UG2klyPRRbFZn32SgA1bm
VPvZEEqJYEgFT0U67oMpDjvBvVpU8RtExU8U09uqynBJCIYEK+s+S6HD+Ebw2Wgftnl0Su3pbixp
h9komPnOtBukd/muWXp2TjaYFdBJtAIPmp1SrrwLPLPfAbWtsxQoo/Rl8ouHUmdn5D7nYRxO6K42
gpoQkf49MKjtHD3WnvHWaHGn8+6bKvDW9QDBev69RMC1abPiBaUv9NFrIIaTLUhEH+Bwmgbw94vg
HvQCliBdOuNzJKJImcud640AXJvoF64wYBUUdnV7yVJ1arj4w3wCeeWwjNSXoSgeG7O5uISwsA1W
H0XlvVpO/FDN1lNL/cv2+lg7dJhORXDI7BsogOiRi3kTL+MFl+8lp0jIWpAAB48QUdbg/qEQut2M
DuWRbfjkDnD/tTZqjdgwJVVHYWygTu0rpyQnPCkktGAO9Y6tleb/UVLjUSMz+1hB5WJf79dtOBNa
5YyPggSMwqMB96oeepD3nK4Zh1Ff0RhwbWGrQdmb1TxGbWF8momxauuJsq6ZGxAVvFvkl+7YflTT
TTwGe4MggrDVxc1Y2uBDlEDton7Wjs06136fePErkFaitjW38LyPc29vN/0325vTkpcXIGn7lK/a
xNEnLKLfi8kAx0PsYBp8y26DqRrDhftYWsQU+nb0g1LtUvfEAdrI92V2MWcR7ybLv0pEb8xCyb2M
ZHQo6mA3GMlDnnm/irm9tUrjROO2B2s0bIbK+Wla5cnVwSkH5iALCIl6hzVNb0C77IgzPMzxcm/h
MR0hvDIVwBvUvSpX0RXB2jL8mt5nQDfqiGtmfC/5mx8/ZkLuCKB+9bC87ZAyh8ZS1fQREsxbkvxh
x0enxmRyEA9x4EbXxm52qa+JAVGsuO6LoYZYQMmPlzcjxeswkTkO6bF4WSIDekAFbhFcLk00u3oy
O8EGwBGiy0IyRCI1OfFB+WBncEC60B0OzcyufkV/d5VgrcZAKXHM34GWnMWN+9rmiNygGe9A3uDs
yBkEoQoNQn9606t40O/oynPAmGZLoqGau2IbB7RRLuFYmuX5XqGGodke9hkw0W3GwdZZAbmV1NdV
Iw8dz5r03XBo9LCVFR7mZbJONsXBJmi9rb+sV4Fobo3a4gWmn2Ml9Sob9zhREoQofh/rAgqPxbiI
EIThPYs+KtmrrR14hCqwf/Ebd1MO9CddTjXGWAdP2dZjHhmIamfndhmmwwd48WlDdhaBS6RGixzn
ioMCL20DJt6Kn0lM9nNXBMSq0HxG7m9GKBeIlYx7u/5XK/mYKSRUyqGarCupt8FUaEARgxfqFmN4
ZECYXKGsULJmvpJWnxDNGKsna6Qjb78dmHxrVVVuy7L+srL2PWV0e+TmQGY8c4JxxN/nRgcwpUw/
UtHdS7Lpg0w81Y1LF2oy4y7YnZ2a1HtVxLFfoXPhUaIbSpR716FlvdDrOfXK2HS3WZzcykSsF3qy
HTS+Z2Q3fmhmfCuqsGG7A7df345b8oJJWAJBaOQ1k+U4ClF9zHCiVney6+KrAVF6ZzVucOwg4yfM
5NRCDlzbcRO3bv8pRmaoQ+IySurqX3mnxSGJRJguzbmj2L6vBz68GlW3DcyMyIEIqBdDYDsNvorG
3TdWOJoExMuWMwNVqrXxmRONeYQ0EIkopfK4SW3qWig2X7NpPXUdJ1ck5ZkEsyw05YCybRVaWIlD
tAAfkKWgwchT7hC3m6JNLnlR3VYTb0ZaLdIPte1RPoSo6AMU2dFqRdlFMr1Sof1Oh7WFzhYZqpJB
XhSNCybR2cOV3KYh7JwCvprPe0RbmzGgOOCoQ9pFfrBBmCJiWYYmYIw5isyZ4SPa310wLRKWH0Wu
GJ5RzzsPBg94vTQXZ1a3LNPr9WcnCz4zDRguNfJMBkMGUxmyxrkjmhodV2/k26YvSYmHZILKQe7J
cPtAlHMYggiGZF1/2B7zRChd22UWwyZJnG8tyQWtF7VwmCOSmyr0eKzVd26dPFVLmR8rXRMfPxBJ
adsmTOE1L07Goeh4InWOAy1TvxoiPXZC9vugoZHtIg9ORCpo1qdPmZE4aSvwAqVGGZg4AoQC8qKG
9MyNBIu0axx1hzzmYNYYq/h48XDOzMjctvO3GWm3W9pml2Zk/gpK5VG9yVNuR9DlK7rCzMtOjJZv
YxYADDxWal8GFL/EuReqNCxj/WVJec2a+G5sKDRHTTIct+/Noutzh36ZF7FvwhyAq1ehaO+cgU8U
I76dlv5NI+IbPzXvsojCr2uz28IlXxslMgKtcTuCCEJuQ6oHLE9rcTY2IjP28ZKGcGP0vACToaJ9
T9yZaMbbCkG0ajMWFJzwdLLQ34fYvGGqgmelfk0afbbjFHO0woNECMuxth6iOzPx9T1bM+yUvIGs
o+onia6dsHfEVhSQN7ACfint+8cxOJT4TTYyeEiajlhjM8EZSPWCHJ5Y1IQU5XY7Ll51dhNo5D1k
YJykOuxza8C3ZWYIjIS6sxb5aKdoETWlNhJMaZ06jwDIwBm3PDCbThFtTE5nEpW3lTHON5AMMxKW
bhUZm23AR7+f2aUwWGi31uyHboCWiux6fFhuT1jakO/stVT1/TRMokSuY1exXfUG7ep+1xo5KwZT
/lXB7XI1m6NBYj7Mf4DRZxM2z2dwYJuaqeomTghzIU5NOO4OVE8G8Nc+ZmYmYcMCvhxpo5OGqbfH
8H+7UEa7BlBTZmf3XYxy3cHtW0FZUSGRvNkBueS4ZWsX0+k10yE1yFxtSELe6dh4cAWf1aG0BQWu
sR+CNiNTgGUqANIP3QXDmRgozQ/0oQCFbpkWTcfCbI9I2xEYmDNbPmTHG1G8Bca8McTshMPyCicx
2xaqtZnYYqwyBIsCHuJNg9SlqHubKwr++mR/LHRya2vwDflj2phGjoCLfYUpWzqeQN/nzsqUGCu9
XUifYyGRffnx9Fwn60lOEZh5S7BNuX+hSNTbiSDqNqUUR8b5kxPFYGSggp1MggEUS7zx8MLBZCCT
PM3GPdIwfR10sbPAGEx5EqoJU8cE6zxz3jK8AYdlsQhL8gCZFbO5mdL2Ds+fOiYdfkORGLBaSDkq
0u/GLqNzBDCfICk+5B5NHglLm2WuA1xTxm1aENvOchXFqB8TSlAzAESBs9egsebZeZxlP3AdFwFt
uL0HDUhzlno+S0P/PbM6mjtIBNjVYnNDKjZKM4K4WUky822vpKj2W4cwXT4LnMZFiVN5abY1o4St
S4ZyCktspaXVoRqchM8zL+Xo72pmXQjc3izJbRAT1FsJmkiU/905bftfZc/UpGDIyeCmIwnHZCZj
KQJ/nAkY6DBZYUyhxcaYPeUgybNVbCiKLt/NZW+RMK3djYhpBXhmt0bm8CwARqLI/uG77YOwbCYd
zU84NP1La+gnP1a09FGBK4biKU4cIxRoeTYTn95jpKMzT13PSLKU3K5kcEScBrpmJWHiThkklVdQ
GKSRS0JI2EmzOzDpVbM88vc4t3+g5j4jZZRXPNjfdRKX28YT3gY9zzlNyh++6uSxsf33AU/wxneH
cgfyHHF624OsJ7Z8Vt7PjgJ29KunIY/uXIuuaPSf7ZQlpTM/B46+m8vs0YsDyrp9YY9Eb/t6Z5Im
wiqKgx97RoYKcbmNmjCo5aPyPmffLVjA0CEbSfKYUXAWeFkFqxTOi/E+AMjZUunFRuHuZm/ZA6bj
cvb0r6pDYphUz5nvv5BgznGAhKruhwuM1ouVw2ojMKCoUhS48bHpyqtt5zuVFL9qOfyuuvZrtoiD
AWbby+WHzdQeRzMzLQfrVdgwciXuPb8qImKZWzhhT3bVNh212jW2ReNGl0FNgAmo4TS3WKHFucPc
kHzeg8jTlzQqHzJTIWyuj7GfXcYWeGzWjRIe62OK5ZNBMHS3fA6+Pd5Xe6YHxZsQOxG9WdGYh6G5
Zaz6Q9uzCSSBGnyaDLxvswCU1AhMxr0cWbRAymyKmsZRZscVjW74jX/aBllZMZMZgZan0jvFAkGB
nQtg+ehlN10SJ08d+PKBtcuZxPJgJzyW5wWTqTurZNlbEZKzTaa5v3Sxv5Fm3N9GHZWmnFuyE+uB
eZeXJTvkSW9plsobL3ee8AQWx4Krb0soubHvZ5TtypRbfik00MvcyrGBVtaP55Kt5KHX81O+OO4t
B8RBSKjAWhU4ymB/75Ng3cD5eiLGZoG/ltUoI01gfIJS3BPFfJMmSNrcuF+3gaa8eubzALLWgj41
T6/eTJ3UeZETMs99ZEu07M3F3bjRghmGXQZFabcPCoqLJW4xi5Drl9TNpvLMRxKznc3ojY+4e2DN
uGA5jYSo0VSCtO9yUIP60EUsAhnfs6caGbcQyIHFg1mBpneYeJwSjTC1BlmUepItrYh/2hRHng5a
Ju18enr2hDG1pV9L8gJbR4TDRIWKVRcpAp/MkHA19kUIXXa2070ifMSD6zDeS6BF7qKVLAUp+i3I
KALX3RSYPlgx1Z4JUvlDm8mp6QQ3swmTifyj8hLE07IpJpxVfChYg3OTbD3tBgcZ9YCON0OLkzKx
1ZNS/SsEFHXAZY5dxx8eQHn9EXn8xFKGMQwLBL/M9kUMOkbklXuUK++3McujX8r5YhO4xlS7Pgyd
Kl4q9W3IaYFylVNkLM3BGskL4a9GRlCPAy30wgg2IHqc+cC2GR2bfjZfOG4IVjF9jSNjzk9TW+xa
buyTr+y9F2kvdA1vG/twO1qjPqkpIig8oGRttXis8xqQutffjI4Dp9aLkS0g4GKcjqpIel60Uxmb
vXZq7qK0sDZNNy+3QleICxvIzP3CbZpqqzgpaR1EOjEhmBQK5/ErHdmnoR08xNVBZ7a3SoTsDTtt
pi4tw9mqGKfLVNVPZsc0ymX8doawuQ2kQkE150zOSL01RhwCSPHTfY4jWQjjVJcvbjQ9g0x+Fhrt
J1EH3JMieFQ1tliXBJ3tKIGfRT3AdQngVFM7gAGjMYGpgp0xso4ZiWqMsYfDFJfl1lronVPFLqnG
ErN3Ad02OcVEYacX2yrUtTA99+iwZb1JB2+5gTHeMVQxDTaPxIPDnwvhb003Nd6BnYw0YymYVFev
NHGbjIW/y83xrdDMH9O0X5Ck3U9rOWt1wEyFmJ/HlgVE1PQ/bPEtWwLaUh1X26BTKZA3nW9Kbw5z
x3jJ1uR53TJXhO38MyvyCIeBpffpqF4k2dCMSxLzJm/oyQqufea1RzysydF6NTz/BfZLemTaC2ps
nVBrOzkNKvcRQlmMMJj6zOyeSQTHFs3Hn8JfHurY5eZpBmRGo3vvqnKfuAGBiCpzGKKEEe7ucLY1
MOLijgMi5Y/xjRuRS7AoiWw02RSwOJbJcu1h+vbWxSN3iWlqfmtK4L1D7+0WU556CCoIwAMqC39m
oGwg1jOre68xb6Kx/Jgs8iJnSSC2d5od4zj7Xkc2wo2gIkR81X0s9ao3iMWHwlTI92vsrMY/TzYF
91oZQll/9dxX/DFMqQBpIQ0+i9rZqKFZvaRUoMEqO7Hd1dnjxZ+4JQ9jCa7cLPSzQ0dZMwcXlbqH
oLzsrJHPq9U9mK2/kx5SBwjXLpbFECwyQZPkeY82iH4y/M6Kyzkua4L1mIbvqRCAp9SbnrSHjdRC
M/Xz8f6yxTcx+R7YTh0HPWG9fks5GYB8c43wEvLUhHgPAIymcXEK6KDgh7K7Ttximw4k0Eh/ZoMM
G6Xg8rIdthJgXf0wSz3GWL08xPN4iJC4YSwxdAjjYze2zLmcaot7ewx7w/pJ1V9vx0j8JrDMPygv
u4snBjzlvChQns28c5m7MIorLXLsHZmFsrcxXOGKIJaVNyFhrLfUSMMGFWwn02D85TLCWxYGGOnM
+jRL9VllN+M8kw2ZEW06j0daL4qY9A7hDQDLysQIgATHEu45EwVzavB3bdTdsyaiWKzhqbRpf8AP
wHQlmMN5Mj5zFhhIf/gG9HwzO3iys9xvQscqf/fCfRwAY1qpgxAO4UTYzQRj5AGMsT472GZTnjAU
o9PkeIjlq+Xm3UtsMiPNKj4U5kTAFJZe2boHz0kpRMvcD2P/toPXfs3Z9IakhFyngR0vDJ/o2CQ7
A85B4mcQI3GVxzqQvK8eIFzHew08ngJXWFdChQ0YYBiIsj4+ZwkLY1n6SFLqujhw/NybqvI3BM9s
FjwP1Dr9pZC2fQ5aqwwrxqiUp12D4KnFqABwqWA6ukVgfSnq6sx/lVV055YgzLGbjYeYimIrh+ns
B8FLsdatOgU86mXDRxBQNemM3RwqPhAb8avfs8g3W1xko9ElyCGGBgXb3uqsOyP2htOIclBw6l0a
5iUUHqRmTClNxzaasvw8ZemHn6fIFUDrsMnDJ+Um6UsRZMnR6yceM44AswAsFPvyFmxSjyCOcYvt
EKRmSPVEXVxvC9GxJO4RAjTESBKseGns+MskdRwNYXVI7Jfci67EucYbFlsC9UPzOOPZyTlR9+ym
z4Kx1DYLDNBi8N+0tMPeDAj6NX2qKtZuIY/WV5+xyKXD/8A28NYmwt1RLGoWC5RKSecBnRcUehiL
dumChCxgCxu0drVbAi7xAJH5IY9Evhnpq9FrgPBk8eZMzHLrgPVawYSgNNWDLIhvK1u7C5M+ebaa
SL0mfvloYvDgh9rqYZz2Zi+qQyB1zYCRt51OfOdOHE1+XBJsJNl6doJw1VyOP3HxrpR+E0y9bnM6
JHckmUcTxVjxKatgLh/iYA3wU9usqJYbuFPsz1DB0VNeKFV6kFG2DoMRv25eD5cu2oKcb8J6nq+9
kw3wmJhNz5FJVc6A21LyMBFW1c0mchvWBJnuYYrxWast1tQVsYE7p5IsbDIy38XCTTHWJBJ4Oifz
a0m32PVZZUzFLYV0HeYATYFxvlmr0LhDMiVdfQTbfDXQam9Ywd4FRT2toY4mO1tUdbiD3dDCrFUa
0bxND2wXLKvakYHCqonjb5TGo0PoGtIZ8SNbUIxBUljTeQd5JPXsQgok2z9O2qiWF5nEP+eoqXEN
je857PatzhCZTgA52hE3vdk8OOrWVKw2yil4GCSlbT7aqNVMpNutwPXg4c8zVH+oo5cyLpobL2FC
Iob8LtOVuU3wrp2ZmCSZc1/3/meVOVe27wgDSOsIZYsGd86QQ6WFcWA1nx1wXaEua2zmDyRT2tVT
y4wdFVPJiJRnaZOD/2NmpJ70HNEYW8pBCqPZIlntAfvTvaNxVyo1JxcH3NqjAhZRC9TDKskOuZH2
m6E36tvK7G22C4wlElW+ux6FBEgQRD8eswOj3FjqOvTpaa7nN9fSHx3D/g0wrDMjNMwes3Ou2uSJ
f56Kqpl+lvHvoEHGkOfeT0EowEZ0Po9q0IFRKvXTgurRQvLgZPahN0HkzDHpvKVEn8wLjzpz4/W1
sVUryyMTAOpAVYQ179CA4G4zWe6hlPHex5oVx+WxXVZBU2v8tkXGvo2CB8R10ABoINmd289/n10T
SUsVetb01cuOp3X1Ggr/N+Ur1qkcAR3zblfQ/cUL+zD/HHfBEVb+Y452hYMgqrZNOqLiGdlFEZkR
BzlrpCL6UZac36kBfHAQX8ZQ7B3FhMskpjFb23qrdk5tAe16ClAPD1FDRB86sqENjpWNXaBCKF05
wjjPSfkWO/GwMZD4YD57NvKVrmelOdqIlVVatPIBwtAGABp7Dq+/W7ydF8OmYgcfIKpW9MFLjdYB
hYG0esw7M8Hx3UyVUfS4VVXMa9P59nAYbcyuZDZdokzeJ5qhtFJEqEKsuTplT0A0TGCZN3stDQ5C
KGXLiA6U6YeNrKXcVoGdh3LiJOQlslpkMgLLGfYIJIOACJKjAqBH6tBv34RAgcXjzTBMSMwU1FPV
fRkFcChvnLfkRrwv1YdRu1+eSR1WlOx0RkICxKiY/MbtfSGH96p173oPDTJkC6xE6/sb+Pt0VYjM
SATavEx3jDf7KociUzz3g8k1jvunV+gVeGU3LiDMm27Wv1TrKjSGwwLc4zufMl5ltNv8ApR6bhhn
YfgXNCMVJnl+BcF7uAtTEPs0Crr+ncjoNpL1fLSXifog0zCosAT72kN6oOqXdeLTjXlYxKCDmuWI
kYr7bciIcTZqdm/iPeJvHAPxPPp2tp9SFh9B2c2b0uKWzEpkBgGMecebeMmke8roI/hRKXL8yX+K
UnKQl/iq6OrHCkU+SfXUk8I75nRApnPiya2RxkEqrmX7MVfsfIBtnISFXp9143AsLPVujLgh0ACw
6BKf5PC9D2gEUiLytm4mLmnTfq089o3mpWP9Y13SHHJRlXkHv86fY6xxO9fAKTgHyb5bPZtGRDSr
n89nx11eeytT+8Eyj21rurf+NJ9kbtDcqeTRd/VLgC4rxIDLrGBIaiBx+tCOKBXb2cj2GalL/Cb8
Cg0jsWc3J+BRo2JkRJ1NBjoIPu243B/svDIPXgbqsrVX02VMuO/ioFysye0KKz7QAKAUZ1ZqHtXM
Si+outDs0p+ebd3WzGo2TiE/nd6i9aiTb8cvYW0l7gHbp3Hwx4YeYnlKLD++ohFl1lg71wGSuWU8
FRWr6sh8NOCB7AR2XpVSwJDSklJlwfpnyMaK8NJ2dcOSl5nQYB6UXZ96VKDzgOR8Jh646OdjVIDE
K5+m3v9VY947w6Y4Vvy6SxDNkXXj2m6bl75jqGyL9xE/U6h18Ep6RrrHD8Rlxt7JTYxb3gEk6WI5
UJ03LEnmD88Z7okve4c7XaDhQQ/qulPYufJGGcipiV/6AMFxdgzPPpvTimMwIG8ko/lZY0mlkQ7U
Pp4BXRsBWVPRux27yz4KltdkThjVZc22Ash8wjYXLsZ1YRI2RnxwfRHT7Y3LOa5Tc18aHlwo1kB7
ePD3les9/usmvP/cOfcXP97/nU/v/0ETnm1iXPtfLtD/YML78YEX9N/uk++2/f63j/Lr367su77z
6i9Gvj/+ju8/bHmGK/9m+g53nLBF4Dl/WOz+7stbf8sxpS9N4VqutN3/bcvz/mY5/BZKFeb1pu/+
yZYn/+a5pud40jel5M+If8WWZ0u+yJ8trMK2Awi60rQC07I8Ir7+6spDLQlUsEQ3lFYl52c13npj
8srX3TddQUXVsz4hUW2z3j9LFaPVjPWa3pRu64GdmNfSKlPMMIpnDgaw6yKt+WkxAvJwmWEjTuMP
aRx3TonM2U6Ky0Jow2KRAqar/B0mFdZSNVynadxMrmBlU5p0cajBkin90qkNY9J58eOKNaFDq2Rj
14pYTThtdRfEywsa4ICLff5Bzk8KkDrs0hiN8KQ+6d4OQUwOlrt85WbH6sjxkSgK75Ov/l3Qj+zU
kt9G6QRcLpObyEVnaWeJsdEBclPHeuCluRVOSXpcRQbTF1x5dkZedU2jiPWGm3Ro/VhUzv4vyLA/
8nJhLDEKk205BsVlXpYjIN0r+GkKBRuRSeT1BBvUL4X+qnx3b+rl6rCWQpTcvOV18R5MJ4NgqBLn
cq9pukYQM/OAI4orYVf02Wcs86/IUw9upL6LSKjdmCkDyf3WqtAQ8IcWPf32xGlwv8lfZ6hFdDRa
wecA7n0t7pfFz3aDX72Ps7wFZ08mvfG7w74QR/5TI7Q8SO2d/T4PFyRwIWAlDE2jfZiRyuCLtXED
sMgZcA4RA03Mi8N4egIkvbE9HdYWUxyiS5g0opzLPlvkXBA5uWbZYqE0zmETSvWJlfoBX0O3yseT
jEHQXMSf7HpPi5/W2wZdqpnV4HUs7IZj8ruL5G2HXq617Z3oMSQUZX7P5fa6jF3AdIjHwqMvsBi4
a/0wUAgvjbnLzGbVr/PTR2OcMQsYb+HG84LUxXc99TwwDb6Viv6kp6HfGyUImsUfw1ZdmywudyPE
Pr6PjLgSNNneiCsB0w65kBWxsRHZEU5MCQWsoCYq8YGNaL9jzM0d2zXvcYX3oGsLXnkH3e3y7XrV
vjV98jUsQ5x5Ep9FX371yDc2qW+0FDsDmFHR78tJ2NuM4Z0cGLrSAHYZhXTXOkSVy2k3L3Cgygk2
S5H+YPdNu9Lx57Ggb3XS3ruC37LRdupqsMKiYeO/ikOimde4bIhruVFc/Nt2zh9lUDx00gHreikd
6Hsq+/xjpcR4JU7b24qI9gFnxybN6x8xSlb8hw9BDNTOrNmZO2sbhiotXoxzPXEqqLq8779RLp4s
ngPmPO9LPVDCu3Iv7OgcQ9Tu2bYyh7j3zAkJSDa+TABy7SZ7/9NJ/J/48f/qMHYFjn/sdg4eDtcG
HGutv/8nO74siepS2lMHP+eh8Cr3MKfy6CZMXgyig//rL2ZZ/3xyrl9N+PhfbL6qFfzTVxu0ZRHY
GqmDBwNog8QP8/WT4GV1Gnmrk1/LOFw7M7tLveqBWJ63/+bLrwfzn9gDf/9haQql61uuzU/81x+2
LCCKVWAugb9meE89f6v6m2hytwcorRwJf7wXBa6nKL/xS9iti7f/r78FbOP/4TsgZ9Q113uDpHnz
r9+BI1wHzZOlDtkwXB27QOcnT01D/4VamDHOf/OC++vf908/sWfb3H6WTVHOz/zXr1cKs2sHzr+D
gMCGkavA4HHXAzDdtCMDeFQRWzeG2Qthccsk5sXrLKLSdMhk56zpTUE1YuS+VC+4csFMuu+FvsDn
e0FLttd2dhQ1wj3DOeB25SjCtuStfsaFo67U4qGcEe4so3eCmP7ZWclZ1e/Voj5dLwIpbyZMnBmW
AxB4n1aCbC2IIcRhvE3YzRCJ+ayD/IZMTgab8fjRCHTHymbe0CL9cHgLd4n2XXQrHe7W6J75J5PY
t7SjcHYIWzrU2npYnV/kcF0di1lE0CYM/al1K+ChduM/Kd9+yWb/iZMm6N2nucFIlDCZYdjBADfz
Tl207A2usBy3XcXRbjoi3/7xRPwDjfCPT+A/kRr+6V//x/+PNaMPy+D/XDICqWhV8vFnbsP6H/y9
PnSo50g/9z2eZ8f6o577B7bBMf9mmh7gBtt2zcCTLgfMv2MbxIptCCyfo8e1hPT48P87tsH6m+m6
lhMAbBDY+B3rX6oP7b8eM55NelcgfLyYHv8L62Q9Bf90puKnC+wpLxXyObrknWUkuYXiqTNRdJPC
nhEJUlcfuiwXLqzUZACrVt0JI0qEJB5xOZtoahMkD3lH6Oq4IIBuFBSg3JL1kVVHcIGwMOPMIGLh
jGmrukfmRrFWJf5j46nkDtE2rkTT8ZorGpvppznr6cZRgz7NQWp8TCqIfkxcqw92I32kBDXTkF3T
qvG5dAwbWVVfPc2D39+PfW9fYRuiBla1s5C27aaHpOr8k1+q/j4qvfIZM2hygiGbHIXBmE7ki/cB
M9n40Eoqlis+EEyPdd8WzRNhXp3fnlKgYM+Fi22HqE/sGF0JB2+jY6/BaAICykZ8zTTdo8neIn3p
zlM5siMjKMXDGl3ENU7NKN6Xbu//bkf80B2Al03qIIyTtU+Wa0cxxGw5YdgLlZOU9k2uGoYeLgP7
B7vKh9fChfhgSRxkKBsMlx2yYzxmNCXrqNt8a9Oy3yWDHd+AWwCEUGT9G5PNBY58rrGPd00G56I3
AY5BCUvPyxJ4752a2p/8Tv7V1USkdWoO7htl+5sAUy/znQRYcOoP1n0zlvgDvSoaQ2B2bLCDPvAQ
ljgyOeWWwksy4rl/Td2U/YpRxzfa0tHRmarkh1WwnCV82vnVG8p7ZTPQ5juS0IKbIPNTGi/WboSx
ooJBIfTTalr/rUgXDKNJ46XsE0Wzj4u4e2yUn3/3pKQe1Ni5x5KtCQVxrTXzlb4rz75NP69ZQoL0
z8kUEj7ROw5P85L2PZjoNAqjUVn+tq5TdLeoM9Z5NR6r0uncR1PO4gURo70nDo+XwnGbZm/6UXRb
GxJHV92xL9kO7VBIlEUKFZeduQ7ehdlil7Ckt5zViumFZak7c3LTFyzuw1fcS9TNLuDrESu9PTEY
18bvPvOH+7718W2kBdvjERPzleTT7KYXJvFNKRW4t4Gciv7aqMu1urYak10BqxYnn/x93cngPgsW
8otitPJy2yE+IuEmoALAoiRuHBI4RRhgXuqZfdUL0F6LiN0wUxWemMyr81NW2k3J5KhUSMPEHNAw
tSwTG1fWd7oh77QCj4YLKs8t52iltijCpsfyjXks0ExI8MyPG7eLfKRQDUz1O1lO60c41/LLZ630
HgDDvmK5xqoWdFlGT8hr1e3ILOV1Ip9wvjXcanwdwUQzvoxNxq1RK93Vhlxx7hhtLMg+HD1kAn5P
rl1LLKwITX8Q7e2fDup/3Gd/JjzZFp32n4oOzj8nIM0Nu5KUlqTqWBFQfzr/citIZdPMJR8gSBeZ
b6HlAB78jsqFkQ7qXZbUmWbnPkzDk+gmitx4NG7dgKyGyqx57fN0fR3dEXPrBIIL8P1y/z+ZO4/l
yJX16j4RbiDhEhj+5S2LnmxOEGyyCW8T/um1sq8U0lWEBhoo4h+c2ekmuwrI/Mzea4dt0T8KaZW4
Zjpn3isZ1ydButxdWESE4wXJL+gs6YvwyaRYdZEHRjdIOpTXgjm34ctf4+S296NElMQMCDw06Bdq
DZ+I5rJXMRatLDS3pOXmOcIajzDvjKQPkv4wlvd18pX7fYVBpgWlsCXTDvNoGbR4hlM4a3mdW7zb
ASIbs45wdJDtcT+pGrUvLv/HZlDNtk0K8mRSP8btSfboRfg+si9EE8PBX+CcdpZgdUW+QXFWVoiq
vV1K7CWsxltEOiZK28hJhs/aztGrycVvPxOv94mzUWN9igswy8081h8W6T1b+OvNdwbvZBW1CRZP
csHZuQepeIxy3qQ89V0cUWR1jIM9puumt4YMfz5pAOzAyqHc5HEYbmUi5wtItOiiQtN9y+KeqSpC
iei1xHu/68mhYwMWDHRRysENvczs49gS3jtKZO92P6GWDDkBdjn0iufRweuTWeEjSzYHIARHSNQ1
iOr9ZhthHlJF0rw2c97Vqzme+4c8nSCyODhEZT0y0MxC4koJ0HNFEEHhZlsZe17zO2WxA0sxC5kp
Brlbf4PEia95G3vblBnsK99teUkaMV1TW7jvM0alk+xr+ROMKVjwqDMfQ8cJDmm0fAXlZKH3lgvr
3SEV701stcjtpfwT21CN05FFHQ8bumqvFVDuu2abVBTIq5o/vcW7Hj1l9IeoSmP55E5Eu+GnmLcO
Lrsv11YlepHyDZXnSKD1JJ+qona3VtlXD0aN8NHMAzYEYVgDUJX1zYuS+Q7x0IR3O2JAv0wMpnsR
EPNu1cbvzPJC0upNC45BmMwXQrq4jByfI89QvXMYEKs85RM8z4Uc+m2tyFwLUtSsFqiEncWjc2oH
X4It1kpp0ilPPdmYB9D1w7HCQrCx0KSsbECmWwtl2AUOS0y6oPKfl64zwKRMs3924IeeksgEEp3b
LbQcaMR562F/laipp8YXe/Tmgg2Uoe6Zm48PboFrWJHvsl7qwuFFJSZpayxkfzczCmGX4Ott6Mhk
n7p5u00tRb0eJKo++PbM1oxPjIn6sCS7zh6qf9bi/8JQ+69Hl2BC/a9nF1NFpnsSugCkGDOw7P/W
Imb6for6DjkeZoHwYGGCA0rkIQ5pC38iyZQDZx1T/FzUSLYKGHL1UDQISBDvI5tAZ7UjXNvdYGzG
fDMV3iP+NeibrUeQiDcNR9Mp2n3COGpjeaW1g5XSw87BomHOONGsMTDB9JTWXsQ2az82o84mbXEX
K3Nu0exqQUzodActNtu6dVYdfbKB1x5I5RPQkxI/1Sz3UIFo16J62hvoJx6R2c0/sLfGlbBboAEy
JcVNOO5utvLk3M2B3DjGEmzI0gTXlSGgM5wx+G76CoqE7fMtNR5je7OTpoaLsR0qWH0Fc/lm2vTM
uNWnddpX8cbD68G6k6yATc5Th9RHsHYy7HJXp1Ig2U2wkFuxerJTy1uVujzz+QE7jFO/WTrHhMDg
qhaxXx8qqEerfDA5FxpFaqYVenxYsdhWEpAKeyiE+EEf3NshkSBWPyBdlCkOWJX4u9EL2YgMANoX
BhyYllHUqLpSNzGA/q1ZeK6rUovTiTinv5vNh2rAUsnNzusQOV9Fm6YQlb36XsAQwgUKNSUx5noj
Ic2sLOFMG8ki2jYylklLe6wVu32Q0OwpOlZYURdZv2cHEnvhcu4vDpMVcq0DpNpkag6cV4cmH6PN
mHDpL7H+CQvzHxYmPiqNGMY7ygK06iYGmrwxEQvlJHaIobR1TY82r4vsX21Vu7/KxmBymzTOcxS2
wdUfHeA+SFXAhdWTeS2UN7MGq9oRw4N0X3u3cmq0JXiAXWOYzlW2iIvshf/uymA8ZOjOTsHoO78m
wnmu3AnmXtVu9WuyGraVCo+BLqTSZC/Kbn40MmK5VDuF7/3cYviZkXMRlcp8fsssDOwVLxs7UlIY
qixxb63VZyhAmpHjXQxIMP2yIsQ1xDsqk3w82aMV4aPJMJKw+fSvBNcXh7nvLSJ5YvNxLJr4aqK/
ODbhUN/PTZmSdlZEP4s9UMQnHX4xmqv82QzN8tkqmDyk6Vj9YuwaXdLZHs9GKZc9ZqkCWBy7vztC
TKYbKEsMS4Zr9Yc6YMKpFoEK17RT0EZ5Ud8o7FwyFpr56jvdeGl8zz550BWeQIWpPeGK5Wk0xuRp
sD36iQWbL39ZXM2bICyra1A03i3roD+sUWKSbWUOIxas0R7/2GxRr2Pp4E6G4IpJzi/3AP7QESAP
699lmOUPhhfnbyEKAkjsMdCQCbTDsRKomZawGegwoAL8+LQdJHQvxj3KWHjGHoS+BibmXkZ5/4dR
DzUL5pMHlnRsJFVZ9/nBmBQZtNQwZPeo1LjWQR99CTgsL/4wdjufqTCAPavAKYTvklZT8imTj4NL
iT7GdfsPFLbRA6vPcT9L4MxgYWR5cQ0Lzx9xwmtr8tlwFhbp6ZuJqfD9mJJMl+Wk0rCZtR+IZDF2
qkzlQ4oa8I8JN10itOj4sSGArPe0CIJ9x+P8nhPqTQQJMerNyaFX+TYcr/sC/mcckjgTH1k08UTl
9oR7kGDk8S73BxwoitSti0X0EOk6sbkzAgZBad/YyNd17UUBRBnW6Iqs1rUZRQRFHBxSVh5mc4+Y
LLgGmbK+mTdDptclHv7Pet/9rfuCvzWgF9iAR6vWVJBE6k/qQKrFphuIYiFoErW1Lien0VUYj9jG
vGJNot7MosE4D7oIdfq+va9sgpUY0gKi0cVqrUCbDInT3qsUK1ZMMfpq9tGvQJe4Ljmzd60ue2ek
H/sJ8beJ2YKymFhv8z7VpfIC0eXVTNlL0dRTSXu6qMbgZ9w5utAmoYqSWxffJEPpOrxPp0PeLjSv
bpcfk64DkqYv1kZfsYUe9Qd/792pz+oD5QJqFuB97dbQV3Q34RHB3RCtW8PBMaiv8qF19K2uL3hR
YKSDG52xvuD6Lyym7ESN4u5D87ZBNFJoQhwFQ9KT8qSLCHT4vF66sLDnMcS4q8uNWXrxWugSJC1q
Z8tIEwYOXsONo0sVuGmgsuegPqW6kBl4TzZTGuWHMLLcQ6gLnkaXPqYuggpdDqVBND7JkTjm2Cy5
pUmhKVfLEBO/GwMKd+0xJ6CcCqsQOHtQ8KG/1aVXjnlhnYMDwESlSzNbF2mx59abRRduUUMJJ3Qx
V+uyzqETf1KEAG2yonnzdPHn6jLQTDOE7ro0jJxOsgKjXJwr1DyNLiEBolBN0o03eBQpMXNdbJYl
0Fuk4TkgA/mn/VuTJro85fk2EfWYDEum0SbIldTgXVaQSxaTmLGxO1f+LLrepcb33r3GmK5LIMqL
jIGIBoB6NGgovoa6auZppYAeGF3TDuAd4yQIk11eL1ADkit0fv9vER5idN5OJX6SRdfoxegjss5b
q31FZg4dxaUdC+1qvdiFcYplmz03A2cpVgjn9+DpQYQfO8k94S7DuTC0P0u3D6TmhRQZLXFn7L+i
V8NXEqumk4yvGWXwMQhN3Rp5MRunHukC0Z7KWCMQi/ekUFdXLwPeVw7DdBdwF50pwIgKYYZ0lfXA
fjMDVoxqy8JqEXJQ3Yoolgc6ahg3Pn7alwRC8sPSRMHLxDAB2DUxckmIFL5c6vIIoGGmcYmqhlun
5uvxYPgoVgf5kR68OZZFNAQrW0pmWLIyvKdh5lUn785DXQv9NyaBWorP3qVlqgbTOAS1w+8zJXF7
KIbc3HmDLE44h0WMjXNEOU3qzSl2hHudC19t8yU3gZP6rFll5qDtNHp8JIYJX4XZlscbyNgB4wxH
iuocqonEHlRJ3xt05bqbGnFtqiHcEZcnGIm05iPcxmg91G1yq6YyfJkoCnFPN278rhxnOC+D8n5q
JF7Hlj7gzcLydU4hle6TxK0fDNgpH7zobKrgPMJCGrXEuFfGo6vnaHQFSJwYJJH2Ku3+Le/n+aGu
NQCsDAwkjH1LpF2MFnnX/R3SJUHLwC4baVdnUJtwfupNoQd7M6vWnYpy65uYXeZ+498ZYO8KdZJ2
GzAZnDse/OzvwNBK2oNyIvQn1eR2pIXG+Xwe1CS2wp6a54RZ5Lnp4Z3MDZk7ax5b78h+Od5XelJp
6ZklsfTdwW8Cc+f6TrwPk7x5Ch0rf2y4fI489uk+W7BfbfoF4kiEx/KaqKkD8MO0NIvRq0L7ap9m
YGvhZiSoMkPdN1X3sx60FqAsr25N0tHK1XNYZK7Txfs7m7XyFoSZHtjy2SS32E6IVrcHb20Njnsr
lEoOQeaKN57fagVeKDhP3EQHwlKIvSytqgULkEH7bpze2LaupTBXeEA88QUo8KPQHaIHmUnvt1su
Lgxahwo158yWoA2VJHtKZKxD8TwjrmcwTFrK1NmEIeRk4yxmzjZFU2Sflvp3Gf7wVFyX0mL0yQrb
jT4XrgocJch+pAtXIWu+eiLfXXLGQhCviNHJhKruNClgVE9t/Zr6L0P0JAeUuTQesNhKhov1dJrJ
tI0fhZXwegdrsi03FuLZZbgOqXfHB6Lqpyrw8IG0X7FFGo2Ndb8bjwZ0JpbpOX/JaD7NA4pmbCsO
sxdmq8e5yd/svmHS3J9lJ05uWj83tfsi23w/cxWHHLhq+Wr8fVbOKzHi/TaN8qMy1XvrNBu3757b
bGyBVRFNbhTO9AufA30SoCmxMhFYmqxJz15dJyB57CS8kBz3hI74kLbN1jNQGIqUltER4x9rGttN
WM5EAeLN/sMqe5dzZPmhNX0yRMTKEMsbjCV4vLXKTh27gEvYJMt+hKYGdsKOoSfRkeBthWuwASeO
4K3OnxMvzX8nQCl2QKkEzroBHmgBjwNXzYeP62aDGO/bLsb7mkJqTd5iB9mh3il3evPt/r4jMwe3
bh489jCAgQgSxr2W7TzvkFBhBYnca45e8qEzI7HpRuAC8aJwR1d5sCXez8IKLp2dkvVr1KAfHjlu
Iae4GS7vPj6Es4MuqzOGx4gMkfvBQxucmSzZpJ/TxSg+7xprTV02CNNKgEq9M//uaLNBICjFz4Mc
GyKRg9kYNy9h7l2nynmo4ik4BXb5WDujh2w8YG0/whntx+Gdtuej447bZFXEZG65GwIDfpZNh2zi
9UqWGXhglbhAO6gas8T5jS72j5nb8Ru2Z3/XEmMBOiHHIW94JO3S6SMgkEz8OcuWiKmkWxkKjy71
XROkePIm3PutM4KusDEDoj0VaFKzfNMGIt2wOnknmjZcVZ5dPUsfE5/dYeONMOHRJqOr0TiHDNr/
QYYpKp4AIXBdutbeBP2wTgLzc8KDgEIDoy9+j2BFtjgoNmQUx6bIsJuZIfqUpuM6R+d3g/AlORiz
Sf34Ri8f3HiOzwZD3itqGvcNVeiC74/a/YK0MXicQBb8NkucmtEyIpV2ivrsMr4lPA66xNrw2uKS
RggsSa0E19fGyOb7EjvCXiEj1voZhHqmQVPCso7Qo8UUN6jN2bnqY8yWYRd6L2NlVTxRhXfwoN7y
qVluuO2HkHstYNbF4iUJNPU9fawt/qWjHWbItAP/N3SC8Fq3XgcLBPmmj8r/DY7djEK0ty7gfsoE
oNvcUkcXKc2LUPxpa64LeAOyJ4m08d+GSi1PhqsslCJFK4+2szgviISDZyVQMhYcHgievTRQa4ZR
0y4aqkrdBbk9vreL1c3boCRhk0u8TOfD6EfeLzhw3dbt9Qll+4l7ZmkFKKjBcwX6AAcsEhyW6skx
FCAAmKQoQCes8GA+LUW5nTrLgJkijQ8feMh3GZo5yK+Ctrn1iM716472UMqqfEIOVjCflyMzFnRC
J9gf9aGUmIrmvg73ZEl46WroG2rhOSAAejWozr1O/sJbHjFxQsLjiGa/YKfdBeOcrdum7w/gQXB7
0T0gpCVyuozxEvk4U1ezNAWwSdvAi9/bB2VMn01pkAZdRYAN/CB58Sux7EOxTGvM9ssf04ohVjiL
VZxz1ZqXFgEezKg4qs8tvd/Vdjoco0wdtm4ycYfMYydXwvKzm46x/ZV65H8wm4l/QiRTtNUjz0fr
l3eiN9N7pPDLiT9lnDlK5rtx7OcvJvLtpZ4XEIoxy5aNsor8XCXVdOtY5W0xkU5PSEac0wKLeeXA
VjgtswvOEJK0/dIs7vSxZL53Ywu1QKuZ3TOYr5plSp6s5zStd2MxLkQZgldAIBGm8GukukG7ARTZ
KIeKqRly9ZJUs/c8ZMwlNtkY0frNWD9/6kDVbF2VegmLyR620mNuike/kbuYoK0j6xBE5I1VlZp9
Hocr/NXic8HWROwaNT4fhSEP9dLiFk5lxAg0GtqAp1bOPiu3vo+fnTacCiwYiXA4BODCrOHLTg9s
UauVaVlIj0d+wXVSOekG8vBLXfi3CeDeGgE0xWhVHTscbNS/Qqvn9F9lGdO6ZuC5njzTo++22mjj
CZMXAubWHf+zejWcqHgSed8BR7NjhnXCn25o4Mtt1eMg1W37L1ZLeCLSfhrf/k+UEf9TnsX/hzpZ
gfzmf9Y8/L9ede2/ah70H/in5kEgb/UsqG+w3VhbImP9j6iK4B9ab0Bt6VrS/Pc8iv/QPAT/QGhk
okawPCEFgon/1Dx4/7Clb4IpFLZEG2T+rzSxtv1XO/WfSiNpWrYZ8DNsFpZu4Njyvy390ijpMHlM
wBkBG3NGlwVj+onaEaRfxVtBWlG69d03oukAV8/zMWJeCLb2HA4CLpjnkT1aNXvJynTVBdBFI/Vh
FzHSojpZ25ShJx/XmpQKwr2kUxIJkQX4tY4EVNyADTx2PZ0/6i6mnAwBsZwBDG7x4HjmduwmcL1l
v4siiuMR9WdgJw+DUzywsorwUgOizJL+MkfjJyvYjgipEhL+kH34Ro1RhaCw9dnHB3VfFAIBrw+N
r8d/NBXEnGVtCaEtezHAMq+biLSwiranWGC0DcGPbwl4mF7UHbvqVjodkLlS3CGTi8moDY5ugtkx
0NgRTAgjCoCAbDLZESthVozZg1Mselzr0QtpDSw2H9mh0UfdcG61uzoADMC4GLUx2Riya67IDh5z
c77i1r9D9f9alA1XRZS9i3jgw+oIDhmbrTGQyOexfWOQk6xyIgLWwiBgjxXF2jWfJtD9yLha1tkR
4fFh+Ft4AwKQdry4NZI5g33dpjM5AI1YC5EZ83eEJ2ypofBKjh6E7hHGe0kJt3Gs5VIPcXW0OqwP
uV6s9kmJrD9jCgNIijvdXA/+GF1IIN874JPx+uFSXfDM4KeaHwazEJuEiLokNriHu+8yJ07d7Ywf
e4mo2SdwbKzDEXnNAQ5iu7LQX8PSLrvU3yxR+ZUkKRKDDCgRSHR4RXia2jDjOmyJTQG3RtLydGpA
dkCnt5ZjkJgv0Bg43EEzwa8TB6EIughsACY+ixKKhWjZD0oZB9MPcHrwN7mM0Ziy7Jw5LVZWfKw6
BzsZ9/FKMj1kegP+1OuD6U7E6fMUBo9FJ+Gk4A6F7pl5Pv+eIRtg5x4iwpaDQWK3M2A3yVnCzI/k
g2+Vwc5ewlNlA9tnwUrckYHBwuyCYDPnLTASsqjZo8Rb38v+hFYwHwXjqK2KwdcaolLAo+p119Gj
duwndwb/+lXbDS6MnvbetCcizC0ELaj4BmaVARpzurmh78RLsKRvsSR6uA+JcQsubDXkNvBVu6IP
AV9EHMaOIIP8OOsxpwT+3gedfWoSa1hnloY7se1uwIst0cbAZTPmxNklBp4sHb2aVcZj4BRIXwg4
XLttVu14cdZlzVp4IPx906Qtv9AQ7VhvB6sJAp/hz2ILE2vcNC73ToOub/IFlkNSRkqpnmcP9KXV
PfRgs/bAIulvMbXjjv2yrBJSkzccQI5kBy16Zp649lCpYtydSLQaDawp4TiBXAUQ0ifLtjJDxkHd
GJ6DunNWhpWrLe6EVW0siI7GkHFVZk+7Rm/b0FTOYf3IPih+A7j1kvL1bbwCI2NrJg9ei77G7iIa
vMXUjGX+BJ7bKHMOU0T5Vvduuzd8MItxyZUf4tXNtGk3zTIyZTgGAZuhmJBsQxsIOIyuMbmRYviu
8P/GQZFvUxzBubYGlx0pHVOKurInowoRxImsKrW1tKU4xVuMcTkCEm7eZlzHg7YfmzEzzQxHcpO+
aeZTxv7rWONYtnEu010sq6XmcS2aDtfOUK+Ji3y2jL7GQ8vEJWxsWn/c0ELbonv80b42SpfaMu3h
nXa0iTqMeI1832BNhMM6TDsdrEZkSrbr2QjdJZa7lmlonCGj7vhHkhOPXzudmD5j3560kVu0WLqD
DnM318Jbru3eA75vRAwtTt3ps2fgpYMvmGtU0VsTLye2fQmrtPhx0sKNTETJJYzXoVufMiIUS205
H/CeLzRzOzWUzaZqmH/E9Viy5O+t0xS2Z1Pb100Oad9vUXLX6b3bjMVearN7rm3vsLBPnjbCS22J
9/DGhxKTvHLkm9C2+aCKJe8aFln66yPWaEo0iI8iPORNhsajE2hCGBT6+ZBcRXFrPRpvA9bKehbe
vvXtk2+gSjNDKGfYeBHw5+o18d5c9K5IUyxQcCAABlgAiYYC4LW9sMsAH6eBASPkgN52H6uh+TGb
uNUWbqKFIYBg+4L6E4jVAn+g0iCCCLu0Sru9+IsocBUPEvCxtP/7ZOUnDDknS4MNyna+GYC89ITm
BiBKq04OobHcRTJ0n0bSFDQkQReb6PJhV7hy2nZs+XmG8mAdaDYWBwMjQhR9Mm/nXQP32HIN5rQm
MR7MdUT3YUfTvGWTHR3hh4COtYsbr4O/h8L902nIQw/tIdbYB1vzH1T9ABUIeRt6rEAjIiJYERQ+
+6wBR826lKSohZvbVdDlhuEd1h38R5Q1aATBT5gaRBGmwOg1mqLWkAoODkqRDntFqrXM5jmuf41Q
LTroFkJjLgpMPEqDL2SPXrrXMIwurelIqxdTYzISDcwgHOIxpnk8oTppdnCzac5ZmxAWgMca4AYP
q4C/kWgQB5vpQIM5HAgdUcOcBoil0OSOOjR2NiwPD6aHreEeocZ8ZBr4EWv0h4PRftYwkBkqCPzi
F6qsDFbIHAaYVvkGYuqI2qRJigUTF9P9BLmFFyMkhIq2lW3DhXwndZhgkoywSdrEP+ZkL4dJ8znE
1kWVBhATFV+6SrzNbYoCZwDsU2b+sR5An+CCxOZR3tl1128T6CilxqSwvtF0UNaFs09up8N+b3LY
OGHeT0lkuoHS1u5fMGgDDQvnIFsQjMJEOO8IcbrPNK6lA0MBDkzuG41y4ZuwdpBPGMjAHNG4l16D
X0aNgDHw/HApaUoreJgQToz55mtozPBPfAwgmQygjAbLuBoxk8Caaf9CZzR+ZsSWTQ2D4DCC4IKg
8W3R5PxohhoXltB9Bb94ooCH9uWPNQxPUTSOOwvmDbuoFu9LBLFjIKoTLE5vTXw5kHIWjcyBYKHj
/uruOsMMwYcSsRkS8XxZeMBm8n6Bq0hjO7o6NynlvRyd3rwUE2pKWyN7Stg9rYb4eJrmo7E+mQb8
WBr1M2voD+L7YZ/DAYqmwjqweoMSqyFBA8cDTYRxBXTEvHQBbqORQrGGC1kaMxTCG3I0eMgpo9eu
NF8689Usoug0ySOLgxQcT45xxlGr0u7q4ySYwk0iW7MFc08C9QlZZfVzxSDxXLdgkHINRPJhSHH7
6jCHYV/W0twbXvDKvu3bmKKLo7FKMXylAcf5EWcWF8hS4u41WrRrnr/cWQ7wFaNTN8ME5V6oXbEP
+XJuKlS3yJjxTjH12kOiiFROGEr7J6r9C0qIfuWZiHxT77OAjX6QKnyy4pGwsTnbEINyIA7DBS7o
vpkGHXfdl/fogJy1W4tqYy/EjUBYJL8KZn3+VpUhkOcgRMnXQs1xzGEfRBP6HgI3ceKT+9NlV5zX
dkI4hr9w1NqqcdaGiNWOsE50i4HgeCO54UA277wz7XPJ5Q5hTp6ROQb7kHARUE9s4HMTnnuWkFPi
7LBDQ/VwJk7HtAXZRgD4Cku2QRvDFN2X7VfmADtGKTXeSlqFxJPDGo3UqhgjZNMqr/dpfJ7B0lMQ
Gzbwa0hxjlednFGHqdcnJp4RzsD+YFikwLSSdGuz40OLJywYFMhb3hTG9EP8XjGwKPxy1ykyVJyy
/UndSqGwmLKj9MtgywbhxxUQ2/C9g49ts4tHJvEq603OZaiEecSbXQLIszOn3A5yJjmD4AUQuMDH
qpvBfm2fpMtzVAIUDcYA9cacnjr9KQRxchJksp4zp9pHZbkbGxuls/tcWP68CQt+X2kEb07a/c4a
bsNRHMAnoVorwh9dZ7dN95OXRsxZA+jRRYq/IQLH3UBc7W1MJ4Zjlex30seFGc/BYkFek5QIGM3H
EDIi0wm9k5yhewPdpWMTT3OCk69wCIiZA/s+M37IqfyYGnBC9Aee5DRngX8ni3Mzs5L3i0uOPPQw
xYDI9N7ML8t90aIp7GznE8Qg07fAP8o0Ymg+OszCokcbvQzTHrYlavz0g+XHD6d9lsCPyNvKY9MN
sLuvqMDLqgY/w/8IudYB6cGdNanCXnmspriEbS6J5QOl5UHgMtzOvTixyV9nY9oQL+SH+7TmLWvD
FwNUwbbTikrjOmRkQ5QYUtedtLfBIIJ1aTePYJNbxJmst2Mb+KwVHypPcgW3EMLNX3bh8dvY9YJS
gW85lgSVjDM/twj4zAVYLmsE0REQd07Ro4GcKDtIva2BStXmIxLG8ezS1kaKwOpSYjksyuWICfK7
Na1lJUdr2E7wI9A1G+++G9/ytOcobR2uItAEBQleQ9SxJOv6Q+g7lwzMfxQw80WCuAkFFGUEWWrt
P3MaBmCC2T6xlKP8zFpji8ip3kpoJuMwvoQInTZKgVUumXWvwLN6mtmWrNLBzM7op9E+9tP3HLO0
9AbrTnRuBqKo21lDNNwrKvxbMzyj2F9BwzCeRx6orZNAgnHs6auXPgRrca9aJnbkjZG/a5NmtM6j
SlwsiRd2DsdHJnkvZDp82S0qeHaJTNg5zsLhgKs+YZ/XPrU6tcQv/K9K4qJw8xdj6ThvVP9KGZMx
UKdycGMf9R3qwBWGavISJmTuEKePMOJxbaBz6isDWLAZ7n3H/jRoM2xrPLhxfUgdYaxCE+h7zpda
LOiX5HzrQe1txEw2nnLzE0ArwB5lj2o3CoHJRVBhGTPSsy+MLOhdGbHDKSvrU+SUNVhFBFlCsjpp
bavfU7c9oTVGiU36IaUcW0qR/cKiUx972AjbNHk2Rsc+RJ39ZFWE9Ygi3Eh7KmAbZSeQxErrlU4x
c/BrPF3kVBh30TWVNb8OUuWtWQeXZMLCPLJm3yWnJWQBbDjdA/szce1mb4cnhB0amgEOuuzaABVd
AXSBn4FMwPxmEp6ATDgjTLS2iW8cvNhAlSxkvnVYdm9L/aUAfQTnmpNi3pXU8H5WTJTfVcbOkzS2
scbM3Z7tjnTmCrSumcm3jPXjCtWjqUM9512EmZyxdCq24xST3egzGmbruNT4Czz/giDyNYAFtpoZ
2bQ9tfjQENnZpcGFXuSo+AZ2nkHqH/8trjYvL8TCMo1OUZg7HzUyAEIzo1PfY+RrHOwLOIhWC/cd
W2h7PZgUJfmELLMh1N4c2/dlAsNcT0l68PF4mBGZq/7OcJ0D+K9r5KkfZXRXx8S5NEQj7VvV7R1Z
3OXzcHWT5pijtShGfeo7+DvQbNNLpUS3JXzFSYgcchjnoy3N8pjOxjn3gk944tdFzWrdTNMJy18N
qXYVM+5EUNm+FccKCAlnmf8nq9iNJVG9dWj01pXJ0KVwgn1eiwgAG+M/JCNnxYqAqXZ6IoqTjWWp
5/PKOtDev/TLHf3iQfkFQV1AklbmIB+8ZDopjiu48Eaxg7d1GymA17NJJcy6wdq60YR12Wh3rPUm
xmr800IucyNuEWaW4rHz2W8Eefkbbdi0iRPI51kmnsqH1OZxqmT6EaCcI5XjASy9q9UlzCNC/9cA
q3/Xc8eFcztuaRLVBjYTxK82P+O0hmEBTIV4zE/XPY52/+GzNy3L/gVAvEmllpzSSiBBKdBps2+B
jbfpFW/syBWf4QdbY2mlO7S/CxopepNk6d6ZF6EiNOetmU4nfr1ditRxNTg+XfH025+BiScmSSEd
SsGYZ4lGC4lgTvz5wMkbe8XaM+QVr9e4ctzsxvMabAqsGR6ondjorb0y0vdZxT8wmwHjGfl3ESZv
vdn0J9d3f5CGnQAwosIS74hRKSIX0FqgJAE+gmtDZYyIlqRId+f0YOHyBURpcmb3NWmU4d0QN2xc
nHLc+Z6K90XWAkPkgkUGx6YmAzEcETLVLdHJzpgXBnU93Eyq42Uqd0gpwZ8i19w4E/WJRrfKTjiP
GJxvpU8nR5YCsR+CcDCo9iTt+SH1OLhumF7r2jc/UxRt0AF4JLNwrSn4jmk94+XA7AV/QNPF13FX
Um/5MEOzvlgbM8m6rHSO7pKc3SF4yKtJnJxg/Mrurbws322KKi9+tBlHbWqiWjZNXDz1HdxdUWRH
sFivzsjJYPnOEVM9QHx/IRjDxG6roprsSJXFXGdvkUgfvACp8+j71c51veMYM2/moivOA2Q4pnwV
t1ZenkI3+OgX/p8FsVmjXq0hDE/GGr4hvGCcT1SO8TfQ+afBWH47PU4kL+MzwXbXx6+NdzFByeyR
yYCldYHJUeFfzeAHNri3jQzrvSa6psqNkUe+cbaQxPB7E59uDcaaDMitw0OFvkxsjJRjTuqINR/F
G1OVcjl0vSC7aQSUhmbaBYobGP4vfp12z5e/sUS1r3SyJDKUrXTE0c68b0h0RqxMtsyC2V+vybyB
K6gRxnOHnG5lC/8iHPK2zIanmXSLr6XiQEossMwJKz1qiO8MvQz4JPsRGBxRPXX/Azd+ZlkMwg7d
CpDM+WSS7LMXbL5W2VLC1PRd/kZyISbXeI4X+xrJ7NzVuaDEC77nyAYKMeT7BkMIERK4mv6NvfPW
jhxJ2/S9jI850MIYJzORmkldrKKDQ1XQGoEA4ur3id7f2DHWWH+NdrpPdZGZQMT3vbLkEAiohHms
hsE+85bTONy6v6GI6xsVy9eJZFV0z1QtoWkoLaDB0Zv7M5VjiLZ8Gqjb5rEu5Z9l6N99MHrjV0/k
kyHlAX1uc0TOSkfmw2xMOSdVciuS4pXun3FbJRDR/BBg4L9T4e+yIPwM+vVPuhSsBmXyWvq/5onI
gZxwy7jy8ms95Y+jcPp4tknbjaLmrjGInQfOpWKG05ghj7dV2p9D95NkSPnSCa6gNlHT434hgOoV
qX+ysSUmnmT4I7QeR1HWmCI7OY6O9uLMiNsRfz52k/mNo25buwhmSJd+aIvDZKgrUYdP2ZDsl6R9
G12P5lxBpaDysfVY1jHFGnzqKG3oG8nlgBqC5wXGZ2rkxeXTeHErlKM1JCjfzhmM+YWGB2yK5COM
Ra/jucZ3ArbZHwL0Jm3EZlNbZ+lE6oKo9Mx1yskgEeaUeU6+k7XDWfE2kwl6HiLGW0RIj0bjP6K2
PSVoCjHx2RGH33IDoKBuUNUV1g16Z/PsrkS3adc1VwXHCU76+rQgzCmE9xg+L60lNLr2ERoWe8r6
7hXrpebQ8crs4LmcXE2U8vk/S1Lee+U8VBb1UDbbP5OoI9wDyjbyEL0Q8Uh/GzMi79Ifff6o/m+F
lnWQ5H1EDgspuMvJs4aLzZ1lUS3alvanb6gXaWL2mK1pv/CPN3ppPOY+uSI32XI8lPXBWOf2mZ72
dTMXKRLT9FZlR0ryQF5SAA+z/luFSAfAE675RCQcm2Z1zUN+VYlUrqvNe2xof5IZE38qTZI1Rmc8
FtwfNmjKc2PbOx3xenDW2PD55GlGyDCLlBE25HvfFWTpFrQQu7TtPYkWfCpluOkBfjdUFYAMXEYU
AZeZWX0pVAiQuT4U0H8ymnp8mPWrSszgKWzcp8Gj672yp4cekPxc5dRVi3psDlmgblGdBQDrAeXa
i6BbzToMXnaHJqAhZhxCBKn7HznFfu8dOFhSPBqtc6lDviZzfRlIzntDyQawO4uE6FWy24V59GX2
nPRmvY2wwQRdGqvWdq9kb2L5o2Ymssd4wgdMF3tUHBBvAyhSvpSAIcI1iHL5zNz+b0tkA6ZvqiQS
+RYOI6Hgzk/Y6ADLhp+/t9KtEplu3iApRhUnuCbrSnDan2Ds7kpJ3mKVomkIk6sKJIOK0d3bRX0E
00CplcLaDVhswdfWI93zCNRQSowjQE3tyUNnNURsFihxgExflibKHrqFI2bhRqfWGpDQREYHoPuE
Zhiqpt15ps0bWl5SljYIWJ9Yv7L2dmM2eJQfJju4URe5h1YzhNuK/PJhDS2uek2vOojzPMqCh1e3
Mj5WKA9L1D9GEpyM1TlWCxIFKI6DaUq5qR1mqq76bZycnra+UgTeToUC/HaugJp5XmfYrs9n20f+
aJTMcq1DrDxp0VODjhQtnp6N3Ih7ctlJg5FScr3tuIweZhTvfGYt6hOB6+WfKMMasbbULaD82RTi
1yGidOuRsRas/lMlyDFtp5SLe+qcWPS06ZSTjpE2/qLz/ojM1T76M0GPFRFl8Jb91a3nmZXKfU3M
CbGeLMjMr5EZ99lMzqRvfzm6h48mF/tAQy25ncGCK8kMoPdyEilrK4wjSzCxjaOuDuuQ03fTjgyl
ip+y82FoFTKPk+OVHxHzO13xB8siRmcBlBdz/jF7+FYFtzerQfFmA62TLpBN2iG45VzBvJSaX2sb
HLrCErtxILaVcfvaeznZxJVX772C4gQ+RSrKnePkRT21L/wm3FXGzqDpkAePM7A0j1mLk9mFqBfE
3fR9QhJ5GJ7yMHmxvPBNt/BYQwcEbBf38GcbTKP1E13ON7L3/euwyDNn/rDDDe/tgGs/Gl96V99t
7lo3u6/5TsmXpHDJl+nvHlEzOLxLfZdxcr30Vq8hYLoxXlkvcyLfgECE6f2RFk/wIGwu5JJyhrL6
4N0J8IZxpUjLeURf8E0cnc2z2txn/Fgtz39u28O5Echlff8aZSMdh0bDA/6eyhqUyoEiwFX81eSD
HYc9lm4cYaAFVv6MTmNEvZ7xmIlu5P0m/BOm9ORV7qnxSJt1I3pmqifoireI1qVdtgC5BSq1IdGA
vXuLpsXMsFl2GsDarG7rbQKbxIbMmMQtTYDBUNoxTDRuVNUfLcu52uOCmDjLfqLHIbuP0vmlydkv
aDB9512giDLIn3HZkaWFqf2weMi1DfYXnlHHqkKEQisX12y+zWFIUuQCGJrCHrhZHrE9tHj1ptF/
ZAwhsN/ah175e83Ii2J5X3aro/YM1cG9H9m/4RKjeLLMq1PlT6QBiFgIbUC2VXFuVvMExIgj1Ump
F8DaCsGYOA8R0YjhYvwZyKBgPembLV7ucMMi8WiCYD/kkmGvtOp1m/MqbfPsL8F971OCkkSGzrtv
1+LqBwbDXdp8EE7lxWoZYI0USgkQkfEkuSQXPt5U9V8qCvNjFVGsauChhqHc0IDl0JxAG7pb/coG
FtE8kkRDd8FINYhbcf7uDJeW0TIQlOsR7D7QarqvKfTc4KonKvYkQqCKsTj74f2Yk9IwdZS2ZIhl
a6P/bkxGscIlysqh3TZu5xZIL1uIFvcbCsSNnosuS642d5fCQR7kIAN0t+wq4rAvIVNM5I5JXA7s
zslqbVmLFqauNY2DhVq3gsUz6H0Ean9wAZmnqncIEy67ZzoioLcbmWxNQW52x+6ZgZmhWUNcmdnr
i4P/Fs3ed433jszJryEVL4SGWAcmnXbHd2GB8ZJxoSLzefSZskdyE+e8BcMdKhc2xF7I3ADPI0Ol
Poc+gvNugQOvJuMVv5uz76UfL2tFvFCRtTH6FECOjZNM3yPSNClQiGeSwarrlzwu66El+QDYHfMy
uFE4kMZcVKek7PyDvcCqewcoTE6VYjKRlOTPay/UwcdrxzJoH7kKaWaKzYHsdtdNL6v3KKZaEuxZ
cuU0Y741JkUjRNSog8oytSFeAc9qmqq9FY3najCsw2IZo45gORqyoRPXkKy7a7RN3Y65V6RDnFE0
ZK6NcS7NqNy3ITIbItZRRrggj2QbUwHbdF9RjYyYRg0fbAhB0byO4Mnu3kKyQHDFOhJ7CfdIIJqb
0P0DdsLzSQHkiJmpo2Zrk7jWmyyTCT+qX+zzJa22gbc2O6P8mXxLni3lan7vM1E8k0urHlsoHoT3
nnW3lOtjRIrDZqZeubowAiMgyP2nPHJ+6KcmUCW1zvZ0blRB8mpFJiuWjxLekUhz0Pn6PmyCbwQ9
JGgkb7lBxpkhjHPYEU3TrBRx9uI0DWN4nmwgY2emIrxMow4FDZn8I5Ecq51k6I9p8hyYipaM8Ubw
ShaYUbFTwj1Tt7YR9Ph2miBPuwCnLe2NdcCZ06+fUUvWq1Wtd3SHL/eVXK6qMb5U09px4DB5ZejG
Vgh+tkrjxlfQX8xT5/KkRRmfvZrVeS29hsmWM7mx3Hjsk4+cRvp2kncSomwXYRvmmV0/02R5m4Np
ju2IxsOOlJu2wG602KaI7QUjRFY54hBNeIFh8gQFk4+Dmy3gd+1ZeW5+IMYHzQiVB7wHAaXPLccU
BZk8R/t59ccYdijdps74lnEbIOcvYDkdp3is79rtarjds6cAgPEognOALy88BWUAHQ6L6eSVAQzv
/05rWM6qG9AAKFrMPZaajiI8ZGk4rRfxEcHc7Kh+oa1dDKQ4oMRf6KPZrf8YBmXX6FqiLn6KknF8
bvvXpTOumcqurihUjEi3Sbt7MuG9gzDEXzArHMlJBxrsMGjT0Lsv1uS7HjAvDZF8LTNyml0UHz20
yNwpRpcQ9rwoV76ckhUiy37bvjdcgoobH5mxZwLSTB65XGz406U36nidf1lVMm1Zh5GMIpjeUDnn
ndBHnKn4U1i6sbrxkOYhAPEUPo3+8ORY+aUoAxL5uVtjF3UNSGDAOUW2rkGhGe7miMwxw0dbhcj4
UU4dBJUF0sOmAMLSFg9RYqx7C7pvmwewghiyUBwhpcUjTai7ixfCjFCudmucopsgJyYYdkOcI6p4
Kgo6CU3XurPpfwvgy2l0LtI4yvmaEfod8sB+nHM5gGAIAJRsvVgcQFbbX0oSKdMB68IqquDsZV4H
24FnyPZo+enVR2436yFrstgs62uGG/SGxhBJMg2DlfksRSSv8KgndJXE7fhFj5EENGYo1J2yqZ/g
qqN+moNvNZirk0nG42SeS3e6pC3jA4oKTVMWM8rcBNEJ+1VQG9hI9SvkWiBqCKiRZGb5Z1QHvxI5
EquUUFHpGe2F5uVn/Lx/VxGUJBzN1ARYXUDgEioSvli8KfIdldaXYQwflKEThd+QiZiWA6yO036Y
iL4WN6O8Ne1QBno/5C5TUU3HJBbf6nHEaXcYeIhK7nuQfPcuWP62uEY3jLwWsJwBk9r2634gcGCz
+D0ARxZl4DTnmeSM+6TCJ+KHfPlFe6zWmn6E+VBG1b6SxefijpjM8/yl01FFzKtbzo155xADiY3t
FzrwhIrmm0nbG4LLYt5VVrK3C9+92dAqm9TOrYs0Z6a2cfbwjNrvHhnNMLgYmfCT4C8CWE585HJU
n0WcxgSoYNnz3YGb1+9e8cPLTVN7z2IQx4BCHrKmc+hYh6aB0kLmgrX3nNZ7P+qa24zEHZhy6g4Z
cvjRdiKy5fgO8PvZlxLTaNVhKi/MxyHn24SCBiPq0uCQ+eOlt7GvLPyQdDLRRAo5wO2LMRlFBKwu
qH26J37pBJkrcH6vJQVo7nZ2EdPRG+TwHNgI2Zeec8Tk3ym0sOSFLDvPNd1dO33MElsHjg9EZ86R
EM00nn2gPZd8ql3tpq9NK2OKVr2kpdlJ0m+aC/Thq9/FWDeta0EigSDUIh5wSWOb8Vj9HPsmCmfX
haFO0XH++H119tAAI/36Wk3Khsx6OZg6RLNjeAt8/KuH3p+egW6bN9sCR0ZlOYbpeBpL8YzYcW+H
SY24yX/jCaBkvlTfUb48BKn47oMS7sE0s9MSXDrO3TuWM0P792VwRCVjMh/Iu6ILeOoztkQbos5y
Fd6Iun4jZffMbwFTHroe6kudIVBeQ2o8mAmIlAide8OGX7Pc/DqGkC2hAByvGozFxWdBEj/QKGlh
7cp0Xlj0nZYOswxm4C6ITrkE+Fwi7vsmi1COsmdsBxCh3ej2S1zpZUEUBaMqXJI/LGNMfa/YB6EF
Rt5WjzYSM/y1/Yk4xePK+3C0wpXjw1zOk3ObO1ZvdBua1Ao+yqFlBlPoFSB52aVr89NnUDKabGdS
PL3tovwDgFResuGpAnf2xowkDYVJAsTsmFquExuCa9zFDkdeRhEdzOgSrplHp3P4EHQ2nsmFZ9ty
+6syinj1MAyrh77qsoPyLQcpLXs1cgYRd2l2HjNHbA21vlahHOKZGY0L1y7H/aylEjnZcOXEt5DN
ZwnufXCSnrJiiNPd2MHTTn57tVfMorIfSVmi7TJd/sy5eq5aYz54FnJvYx03liHn/cSdTmeUfwgs
lwLLDK6yq5M7TbMG7UgpAA+8Yuxe9HXWGlQ7dJqN9KJoI61i2DH+PXrc3zsTCBrqIb8QdWTcGlR7
R2dG0OdVn1OpR1J/mbZLRKlXxhi3td1AQUJNaueSj7BAH+8G5pyoMY/GMD/WUfBX/4eqwFpfzuJn
sZdyk7ahfc5s+StSqENUnu6mpnQOCus1ZR9ImXi/d2HJpRHWZBM7P0hp1aFZFgQzwUdhMSKAVzcn
2EdEdC5Jm75WBYVZdAMf31alJDUwcdDWQz36w5bkBar18vm3VVCAwHmza3lSt2ZiXUf66DdT7a6b
sp94CqisBNly7miqHpwQIoO0E8OE+FTr2O1T1NIbkZi/8mUJNvhYxIbA6ZOzdmyqBDTuZ5u3Je/S
uyocq7203JckR+GKWY62YNe+gK63KEJtB2wBdzpjM/PleOvSGqYlCRJu/HO5FBc39J/TwYwb5d/W
CXKABh5qngJxwtLvk03v8svVdkczh2nteiM8MDhTMtBX37l1qOyhPE14T13PRV6rluUQNli2IkGv
ggg2uvFnbwbWcWlINXGK6cUnZ6kC4z92aBW3eSoIlWvgJpjLOSDoqMzM8bJagnKc3juTxQdnzgC6
yTDm0PxJVw5lE/thnp7xPJNpgv5/73hU9BLmsGn7oTiM8/yGBuuYssApWlJIGhzAba0d3KZlfJWN
j0vdTn+Razw8Jvx2HlUDpIfwiJUmVF4YfdiJae86Y+YSsOrxPJJrszbwkzNSi/1k32hASK88vo+N
V9IBRSDWzlujfSsb+9jhoNvALXwlEVgkuzh2Lt/v7xhnkULgo5qkQyGUV8DORCwbkx+me4oSCQWA
gIOR+SqCJ1KQ3qepsg/UpsHkG4+Cb3CH7FNRc52Q+bA1bD885hWbbTBWW1zobZxGNZmGfoJypD7l
DhoyvHc1sS03Uc8ddhAjO1CWylkepPQnEAWc1NUTl1gVd/4cUxJ7omeZ+IBkMy3F78G2JKIdOoWJ
6YCZB9qliNb0dzbdqWQPIZLBsspdsuxbWJNWICLrPPuR2h0sCPMvG9L7TaCZCiJx56xQqHqQBnr3
34SWB5Dgs0Ti6s4YUqlMso/wFRiUR1PGZMkcR4mjC1ku0Y7Jt0kEyol6B3I77dekgYTOKVBHgqJ2
kRAw0RkqAy4RJgK3m1CFK/IEoxb3IH3i3MLIilkgr7KDiYK7M85OUwYAoNFzYwz1tutP7HUWP5L8
RvCMIIxc9TUENAUSasZ2bxPZ9GKW8iId76EzmrgKAHdX+4UAFP5OHO+3YGIy1IYdpqqBZnM1IV7S
Eh8Zlg8DymP6QHmXfBCPmrojcgzSY1rI96kcOEsdFFzofOm+1KnxhvtQdL19WmwPFIC2qFg047PZ
iLfB+yqzDPgiXYx9W32UoU7OxnLYleOVdp7hnJsLMFa63llEy1tmeU3ajGYTu/qsw47HxxAnf1xo
UF/JR6JZoiYDHaxGEf6zJVUFD4aNKry0OAroDvsjZtSyCZJ4v3U8zpL3NqP3uMRpgHoPwe2kVhyH
oU7T2FFY2e8cEP89oaOXQb0KB0OJkZC4IM2bnMJ6j9PjZpkWgvUm/CmkyA6hzRqtFDKYzI6q3WQM
F588+R0E/ESd6LexNg0LX5fvPABD0Fxl74hCydlVCT/Jl+R+dcjJgBryhvEX05J95AykyyhEXM/1
7AwjddEWhjteSnb1PM5SJJnCUi+20H4jZ4EqkzYx6Pn8BYjlxVWGa8Yi9oxUZPJUcxM1/wd5EP6j
bOpTOCvyo+jZZtwsPxUFU9itsj/e8mhmrn0C/MYWw2XLlXLhCevuAU9/+Y7/27bt+5zy4ZzksufS
j6bNyjt2GEtIUestlViwSJSLU90d3GUuEctU+hItOewiarTQ8cjljsUhY23NcypYSeegfbjuD0ve
zjuPizvx6hMt8MGupf2xRCS+yJGnugya2AOn3OHRzo7sZ80+YhkCVW94ILvpZtQMZBbmXjwmeDdJ
7M8PvbMI9psg3YJ3AsDOI71dAV3Hlc+n20gQZAJYJlwjy2HUEEekpnqfro63Yz/hqapshH2u1Dpu
dMBLMAY7VmGM1t6nX7l+bDQ5wEoGSdZH+K8sz5xOjdHcEUg2oW9x2RV7j2V0KYla4Mwze/WdDI7F
UklWuBGZB2uq7t2q7CEFzeFOyXOarYqbFK/PmsR1Nh5cYqiI5BisjS9x8ioo8dqw04uz4FtqLNHu
5doiTaK1UTiHUeSgAd5Iv09BM53bASc7VnNLkxZ6okQnJYJrizX84hSQuHMi4Zn6A6laOMGiguSJ
aIhOUq57eE3epoVidtInMIWjR5yFV1491ScX2iEomwjupyF46+2gi3u/p48v1ZvdyINTFMWvJMUb
5S/5M3cK/wb1/iQMApcWpyYHJgPNJBVn6rytPYr+4txbAExEV/g7WXf1cdCYkts+h32oUCTU3x4P
qRdWlKtZEWvf/bpa1UNq4AtI6Lir8cwTufcQmNJjn4neR6O60eFM6qTtwZaIX5Y/POjo4nMa4BhI
ze7LzTGVFEnwnBj9UfllEZvSdDAzR1W8JBTVV6RGbdwQee5qet+E/u2kBClYe64X16QAi64ICrWt
tL4Lvl2v2w+TT14XFMyBcbxVbnLHNabaSJwTF5Fhtfbaa4GQ1zSvUQ8VyxJH7ZZNaYFfDucuohHR
YlVHJorYOCIMoNaF3L23/HHCCi9RD66a6a7SiS7pY+UZu6VponNjfFM5Sa/xDBdNuWHzJC2uatEz
zpce/oJofhDEAB2btSKrv3ivIV1f8I0PVfBYO5mxozVrWxjyVCR8xTZpvfmCSg4vDGw/UsfjVEia
FwtCGpKlXWmAhQ9sooWqktmEzBdr3JukiKxp318so9hDrHJfjVPLlNhkRzLN9hlVz0Ai0xXbd3i0
1+QrLXxS6wpIVWf5Tnvc5I2SSHMd1OL+otXtA6p6M6B3tcRd3waKFlp4srvBq1Ja2GBtrBkrV0gq
r01MJwP4azrkD12H6tYEpdpOfaB9JBnwsWgfSO26c6cQVQAtlKgYgoPdPteFSZemb1x8pGKYuJih
FmQNyxBlV3Y0JtS09wDs3WBLJd2RS6r//0HuP82EmfBl7X7+86+vFmUzRPwPWQz/VdyjTcX/d1Pz
Vv18Zf9tatZ/4H9MzeG/Q3ogIiSptosZ2SdJWP6M03/+Zdn/NsFVoigKIyQ8oUv4+/+Ymj2LtPYw
DAM3tJilXQ+nMfvylP3nX274b8+1IyuCYowcz3OD/5cgd8f0/ruugRnJiohxjwJi3CPHsf8xPf8f
ScaqXfjRirDR/C2pJbbcWlPTXCRRapx5yGtHggN8rEAsTMVjO77VWq6F0gbg1REMuFrMRUr0Cj7l
nlIiGTYTii9SQllW2MWRvz6jbk92CgaOGsynwiwxqJnN7/LJQ0PmIYs4W4vxyB+4mHVxCqaUM7tf
622JAi3VUrQeTcisxWm+lqk5nAgDw7ClBWyaQhR027Uo2/DK4Flwd4TR+3GuxW8Ek4zUuiCIG2ga
2ggnvyc20HtqiIIgY4tNh0Z5SF8kdSvaOoXGLtRiu0C1FA8V+RmWkyMcRZ7S0rwSjV6lxXqBlu35
o5D7IJnYtbvxFrBNMCtcGKzVhlydi4Bo3zN4Qv9pSSA2S2JDoV+JK0IwOC3O75SVNfUCuDbvr90r
cRbkfyRW++1HnKUK9SGFOL+nzrYPcmXItoujpNkF1Ly+D2Yu1d4DMqaoqECpFePNRt5I8JFJlkuF
9AwRPT5WLYXsLfUJR/LGWqHwQo10DCIVRT0ZaRkllvDfA7rKxN2XzU9WSPdQaNml5qiyMcL5pCWZ
YQpqjpQ8R6vJXXyGiDGZ18Ur0P+xb5d310Pz4n/wqBHojOpz1fLPGh0oRxiVy1oaOqERFSlkbo1q
NNTyUaoC/CPmtccEZakc6vfyH6npY4XuFOkSA5CWoiZoUoUWp2Isf2KQpYsWt8ZCtjCAPqtioyoq
74mDa3xS23zCZjDkFjN2gvG+1mLYSctiA62PXaJHZIw0WVYrtkgHI1V0y4v1dUBZaxBzto202Jbq
wfOk5bd8woS44TEgxp00Uy3SlT3zrtdnW2qfu5ieeDBT46clQWtjn4dJvqVa8BvNQF+2evdzdTa1
JDiJ5juSgD6bJgNjCpuTQD1MAvW6NYhABDFO/3REoW8LLTa2Oz7tEv0xwacnr1/uUru9RVqgHHjA
6h3bX+jMd8CnZIOmtwRNswz3pZY40xbUpEF+JLQDnrPofnfKd2HIEEZPvOW146IIRjLtavF0RJHL
plYh9kCE1cDtZIm57yvd0eAhRr9lOaLXlt6Dnn/McqaAHqV2ryXbevPutYjbN43DsqLXdQv7V7om
1zn1rgItSK0F4NVaEHAdmXG7cjKUigW2mT1zU2jpOMPymxEgBbBRldMBcUlRmfe4xVOgMbqPEaCP
Wopua1G6p+Xp+HN54bVk3dbidU/L2DP07IuNsN3IL0aK0J1mLy8bTs6Iy1wL4QcU8WlaTDFNqHwm
Wi2vZfNkDD/SPY+F8TxrWX2mBfYKpX2jJfe5Ft8bV1zTSPGXK2OYdVcU4gwIOB5HVPu+lu9j4kIY
hKLfGJ3nRCLxB7GHM4e/1eL/HhcASQGkYws08gtmyxWnwBxF4mBq84DUNgKyg7uD1NaCYhDnXI7z
0fMyczOriFGxOTTakGBpa4IKgG4ZKc6mti3YAz3XCU6GWlsaepa6CI/D7KKwt+zmiGfiiPljE+CG
aLQtQrRpXCzqnreY9AOcE462UJDtAxjtWrDdaQZ6Wft4NLTpIsF9oejwJA/ypQmwZYCVfs0kbm6M
aHpOtHUjmo8TTo5UfykB7MQmdKuvAs8g5b3k2GP/IFIQI4i2hKzaHOLeBpwiwE8PaGNvDg4SJ8dK
QmSxiXMT3aMJfN3NL4O2nVjagFLhRDEnLCke3pRFm1RcR3wDbsNpzFF5WbWVRSzslrW2t5ATyKTG
HLibZ/nqo6sr/jHDaFtM74T1hmOw2AJxYmrF2YeFhlfA2HLqYEjGXkOE6y1R/nWmjuI4ZPOjnRFy
oS05Nt4cXL8hxprs3sS1MylGXEdy8s6NT7iFXX0Tz6VOSvXbNLUQuRXupg6IBfFHm1tvEsCq3XTq
WyiQrHKtLTYi1NfaTNRVIBsQpQQnKlZ10cEnFrPa2TU2JPWH54LETB97EnUdx1QblgzSeMglJhkP
LxMSIxLlcDdB/wBjl7j9gnvSMQAYtRGqwxGVcyaKfyxS2iw1caItuKcWw6u0tu2I2Pg9J0PK00Yr
qS1XMN7ZZs073f6FpmdByjj9Y9HSZi0AeX9TaAMXNUeHAEeXibPLoO16a+P1wtb5NOD9MsKapDzc
YIm2hXV98FFHwIfgZzoIo7tYjgBWwkwmogtBbOpgzLSeerc+qOhgwX1G/Oypduf3wvi74E3Dqtlv
F21XG/Gt+T47bAX6WYzeWeRUEqZ43Fptdmu1p0NkyZE8zacAt/te1DzrhnVstFXO1aY5+Y99rizK
K5FpR99O5XPQeS/tkPnbZUbDgVnfPQ4EDFHHShttvQ5Hl4ByZ7LUHrKfzJJkci+czGRFywkqdKwv
pZrkfeLxKpAfuSvC0vvIgyD2CxF8MLofYD8O1dSID3syzpUqt71dhi/FOi4QwpQsK7REG7cDhcGj
tu7DGYd0qhozrsd8V2v/q3T4GRZMT+SySZoy+neyDIetyCnhI48k45KW1akz8xPb7HgVrFFWi9Va
uGWxl0qvLi1duia3D1LwbKs5935EN7tI66Sy5oPamJbGQSTJbjvezXiCAXNFs3fy5RjQXnZdLUp3
myLndJUpbFU33FEvn+wpA6dweA6pb8iro1UShKpKQj5k5egmdMJYELVdiFk4mWkEf+SuZwQ562lE
S7pSBuj2QHU2FgxYWGyWXTbkTHGIdFC6g/mWbcApOxFCUiCWDzMQMmQZT1E1/XVRlty6yHkPlVgO
8xLQ8DvU7I9Lah5tfIoGZsR/Ak5gwcf9kK3kQaf0ziqdBjE3JFK0BMwYxApuCxxTm4n5EE5zvW8a
8wDQYyGOj+6Z8ONSldVJ6tANcrSobSdlFVpGg3ABp51unS8iN/rff0Ut3F3QEiAKfiuPrnZptKyp
yu2zo59IpCUBOdVoiXAoAxjV62uRA4735rmiR2RjszE+uUPNttxk4lysc0RQiDseCTuD7gBcjrB+
gysTL+4r9UxkN7RRX5XHzuBtNajQ7VoljwEw07nsv/22x5Tjd+nZa9Zr67XUeJNCQejZTPRBOMK5
tzcky9d2mJq7sfXLByPl1W8AYhTKOLPn/keVL7aTmFKw8R7Orst6dFzLB9uFuoskQawZXIdym2M7
sEBA7uFxMk9UezyR4xdeQmOAXvaLC+L2drcbk15cvNzK9ty3oEfV2N8beQouVU9Arvl48X2w20EB
Qwl3GfamC/plmjY0y5zymQxIMehuSobqgx/UOApgeLjY5qxM+4fgH8SmDdSF263jpYA8QD3uI5Dw
ctrdLfE1ynzCTwnOMlfhscEPvjPL3kKC6g7XqTPPVJ8Om5a8u3jojfsCt9pNgb46KfmKMjiXZftj
qsOiIFsj0hfDZrqSZ6p95IPYmL6zXVbmLOLNf3VjPZHFqdeIJTxgAULzjesTLeRw8fwV/Dk5NpqG
gzR8bxGj43Xx5j0p0dsFrT85K20bT+lycIfI2aYGx/DsMy3NGWl4+RX/fh5PM4bwihyideX0sKg1
doE1ExRvwajxfpg4/J/7XIVejHcDcxh9TROBcHtnQJQWUMsxAhQKY7wvFHtMawC0cTD8CNrFjbn/
YR5FnsDvR9pSBjhYnnu/KndL0h8xbjAa5PmwLRJ5N0wJO0L1q+2w/btR85lbUbbrB8GSZKvp2Boi
QXXvdNtS9Nj0B5M2Dliqj+oemANupqM5miQ3rGD8DwyqAiyKWMPORKWZ8uLBywMqypHxNAk/K4pf
t9JbH5MuuO/SRRCeIX8lA5z1Oq2v0UiodoKmdmcsNQw2PEvclv7JXY0H+lBQLjobegnSgFzIFc5u
HiYOgm54DpqHlb3MMSIojk4UcYekYpsrdb96IVgwGnF+jvIakD2VBNn8rEh/d3o6FrLBR9oLwRT0
TXZCZcY+1Lh4F0kYD62LuSYvNcyuXiIvgtSaNqKOJOr+Uk52bGFj94PVksSphbqk7qQjueLWylDd
W+071aIxS3unRba0uSfJZa2d50ks5c2oJqKair/uq8uMuJNdS6qwNDwi4n1s+uldUhbrbjHH2DrU
BXk1blO8ioxMsygjgLgfmD1HKjb0T7AoxA7kcOR4J1W2dVbUttWgJTjpEgd9tRW9YklffHLhyfuc
Q2Mb+Lbg73N/kj80KMqlKrHZ8DuIkv5Hb3a3TSHmbZtA+7uKhu4++EM2NsLdmvh/mfzqzP9F3Znt
SI6cWfpVBN2zQDMuRg66BYxv9D32iMy4ISIjMrjvO5++P6ZamsySutR9MRjMjYSqysXD3Wn2L+d8
J/mWWtRN89L6h98jCL0rQBTbwujvIGZhjQ/qEsZAfhOYhXtAZ3PUuVkNi/ynABG6tLO7yeYojtjB
GYXPoLN6szTzFXHZjpAMLyJG3WirnStFBzmNEMSpn97ZDX8yLj+VIb9vGntummX3ZqMlok0lj1Hx
CGWJjeFG40V9Y8ySrpsWY0rYyWeHzfWC1sbONt/1ccJGJxhu+iI2Dm5OGxrpvb9Nh3JTKiTmhXKP
ie+WB2dU7K8Z9iWLEa2Hz9D7xnspSlSvTrIebJzasUqGHaAec5U6GQQOiqk1KDDgsoUHkKTasrK/
GWEsJFEK66vK933IQEKPskccYTeQGLla3De3QpOskpHTKPnoLc0GdBRdQI3TRcjmjDT10decvYF4
vWlLQF0KLToxCexwUd9HnWc1wZsyq/rgmMmXEeQmWK2R4ImATs7pT7Ci3poyx2oiBU291EB6cO9l
kGLaUHzgXG9ujEAsCuVqAhMBU26wisewhBsLUgcDksZ0BEXJGmYFCGjWZTx/PVqrmrWBlrGt0RJ9
C9kg2FkpM5SoQHDU1Q3587l8GWvzxsKehHy9vJ0UVj9Zv0H+ZFmWIUPJcPJiCURiCP+kF85bYqeS
sB1QLjMaYatjF4S2bWuYFlLlAIRDewsirKNsDXxOYXxZcUzIXsAWs+kzTHeKozd7LqJM9/olJ85W
FbJDug8GUHAm9F1dPuS5NHgwbdaAJBTHglG8oLL2FIMmLcB1gDvuYxQlK29qVlYe4WuSBLFXIYGA
hKT2JPKEa7xD/jxsNd+YsIJTBcwlXvZqKe2j/CsxRzfKalykCFDQmNutNaQoFC6YTHITcd8A/ShG
eoVkEKuub53avj/kpmEfJr2XGzuA+qIkuq7QzIBl+DkRrd3R0e7KqMQnIKcHNnob4tvikBczp+PD
mNjf2FyKLTaKmVNTW6Pw/hrAPiM49NTnwQfUEJOwDMYcZC4QbsZ9Ij6lbhm7ACUlvkY337oNl2Xp
1ADMi2eripL1qKYTo6R7TC3LoQT/zeIDwwyHy9AFoJBVovfKOdwSqomhdfkVsinAfpCUJwNyinRk
W5ptrztroSkS7RUOdbtDFQeabeQBKiH1Oh0TFlReLdV2Ux4p+i/VXEyHyWzu52bunvDD+IzwySbI
OpS+hWofDbGdZYy7oKlwdBTdiU0h9y/Gs1Wns6cjP+/GJtVjXZvBa03iENiJZ5Uk78ks8bT5JKK/
pWmUbLoUZX5qlD06misVBSeI3Y/bxQmN5IXUIAvjb2m+hgnrxSGPr47Jks/yUaHMhfWt0iRCaZ7/
VLHd59+sU8G+/jWpikOPDWRTo3oDveEjj8DonacEH2ZZcOujgbpCQ/VyQWBKIQyqjeoxSJkR2VVw
25qLVaGOM35K0tTjYYcLqeGOz8dtKVuPzrq1s+Q5GDp2qH10X6ADXDshmILQnGMGq6HagD7c2nMf
ebBc+Sir5Qo1QwK5pk2bBP7eFle86jyOMQmFkSyNHYmSLxy0QKis4DIL7dZyZHgausbZIV9BgDeP
n2OknRCFDocsGdFEQpGSqER0FCLsucH6VDNMNzBBGDzm8Jbw6DWBNOTRj5hDwJ892B2ss4gm50Dd
wThFf0+IvMb4bIY7VWEK8Q1JVQNWwsRdszKptKaWs1w2Dlz4yvYQgGXHRjs4AIzwuiDdFCHT65pz
fpdWC2YaLFxrTRtjaoYVQTCjJ5x608qpBrqSvnQi3HOD7WMdta8cXwwHdpEKBp0oKYPezSxwWKf7
sKKqsy1D7FLLZh2LRmLoY5ykIwcrfzB/MxdE3aY7xbgLRzm+EwxI5ozFtsNAAsWSOqhDo8/CdQWp
Ld7UOltU22xe4qTOQCwVjNzj0lN1fnZHO4FvMdyVJsa3ds5f82oKz0IPnoeexG5EM6LglklJzVBt
fl1gCUNMA5YmZ2bwAim2siFXam8FdOAN8M5hFUNCNf1sm1bNS5f0nw2QH0y1yTVm6oOKrX61CnID
54YSNysXnhaKLZtRMiKuhe6F6dAGhb6ZkyUjQ/Fz+xir0oa5ksNAATEuGryWTyuexs+BYIFb5EMH
zq0jl8RVsvneEcK3qYABMtJPy80gGG+prDjqRRmvZ7KuQt2qgbmQhI3e7Zb59oPoRq6xMm+5UTW5
Vu4YbXx9ZHKWFkc1Zf0T3cg+MJwZGD2s40HFny3f/SDBy9ksC1c9/uQrUq5lg1ZI+APabeY14cL4
mlBDOITUwBLV4cewtGy53vYOAcz4K4xpU+ZQmXu/KjbdGEYYdcRtjiKBWRb/NIbmK27kMylhd/gD
x7UTdQT+JNoHaV+3meKyDASTD2fumZlmu1GWF2KNiIcurL2V548jYrG1ie0ELeOpwChzTS02D8Wy
lX5AJ8iA3cGJyOVo9NGztHduwvBPz1ptlyUTHiWF7R159CYIh2gPA5tFNCOGlV6EiLGn9BL0b6py
kg3WoR0K3BNPX7HVFUR3pNr9OrsjqKrFkzO+yY6yza0IRPfxlY5GuNOjGYPCCKcu4rnMAjuFVsjI
PCqtvd0I/na+HnQsZFO1LJ9J2skuusySS9wh60NIUHvBYiHSXHc3MR8kOJUqJW4nhnBk4gZ4hjwN
a5I1J2InovaCbrb36hFFiPAfLc6oda7x1TWDdyOMmY/oLG/7wpcekovHvKOPEZKSQR/je5BZHCvo
GdbR2FSoNTR3r0G6xFnrkCHemscw0slwbAIefRbbbe5SpIe4x7XQ/mBSLomaCTdExB5yRJ7MqmZ5
MGjsbezSZdPDWIviJbIcwIA2nKkHOoKAmMESVBlsYuHf8w7Xu8yQaq3F6sINQD6cKO6Hin0yXdgr
Su9858QDmJZx0/oae3Xrmd7iQoDcDRceNWJtY2qdnJUTuMLj5LZWo5O+kBC2lQMah1ZG76k5ACNK
Fo/VbNz4fRtuuiVhr0czqglmr+kKcD/2kdQcPcQnJ+YSeKrTxXaLtfROpsYDRL19VuxUu+gMK1CQ
iTu8Sjt4cTFGbcP6RbgI/1mJoXVo+N2yvJsC+yXqGLGBPmlhfzpXLBPQS3XaDGr59aJXi0y2hySW
urjAm4e0ceN1ISkEqpbMA7QkEWoI996SCCUx4iCc5TfPwCVDwk+olHkGkpFuJXRos2InVjtygXO+
AfW8EW11H37TzYCpzIzzkXyVZlV2yLF0a2IpIr9VgkhMeLA9cSargYhfJ8+QDsZghdhe7oo5fzIn
vG4N3LdSpi8i6qvToU+hoWFiWwVZl2/suQbddxal/oHkpOIYZElpd3y5NGxayEJI0uASmQec4j2m
3Y7Pnmsu8iIwKzh5jOesvTEsVp8+AanxBPOfVLOZdc86lep+aBcnDe/tmj0AALHYvUXzmurZI55G
QheHtDuJwMx2PgSttRblrzrkWjxX7TFaYBlFAymC7Qv6G71+csb2UUxwQ6uKIKywbAh9wXXCXEp6
HCTE7A7GdSZ9Z0MnHo5AuHQoQybIl4CFU0azwZwqX8G7KS3HwEFwcCjRjiUVOsaJle5APx34Lg52
9oau/x09Ts7YncctVParUwpofBrQtJYjs6/4qtQl+6nWzok+gGlFj5QUm15zocizSKJwLx9UOFbb
MRhumc+fVSAvQlBLWtD8YG0wBw0tMpTcYJuX0Wuo4Swvvs0d3Mye9EJkQWHWXnUIqR5S+Nc5ND75
yQUIH/mAMyWlSOjviY+09n3gfqb1eJI+I6tcfTHYX/p+fZeO3dk1mPAl3XCfT/FZExM3LaTptKtP
iZ2jCw0VhtmBRtgtR4TkxstC6zOtGiHccl0tc9u80CXGwgoDszlOa7vSh3UWymtIAtM66gSrdtMu
PdHoEDXJKAABYG+iZEGH1uGWgL6YJLRdXOTyZONfmUqB+LGDUegIUkdIEMT2O17Mkl1F2bjpetB9
yBToOWfdeCEFhWsY4RtOIxhjPv0W4URX/gAASmV7yqhH2mn+IMWSSYBkacai8GXSEbDVgDbQKOIV
dcr0vZ2b4zClgATG7hP/5MLZoChxVfKkK1SWuf+QR5rBlfs9s1zQfRISJRiPfp8AcQYiAehrYq81
cPFRptVcQVrlE7mRJJCSAWJmkfmlL0yxtUXD7JZDo3c/2n44YOjAiTdZ73Vbu1hr5y9lCHIzRmC+
KkMHUYwVgz4z9LtAr7qVUrB2E+gXq7jOgWXZ1Vtc+AwP0J5ywTEUL7mf8GJ5HAqbatWp9mtuVu5W
dYw8Y4liMxweQJpNXhKm61KpMyM5FA5ldOSAeW/AHIiwdj20w8z/gQs1NjhvvFIV/g0KdDE816lG
LkVm35Rhfmd23YtpU3qXYPo8s4jjdbcAFBGnrVMolw57lHrgaYRVsqqL8GBHijrcZ0BHYDMhdNbD
iIKa2CbE+gViWltEC2M4e847ZguJK18IJ/zUYuNEdPtzlBVfhg7toIF4jJ92ujQUWQUI0TpEWiB1
aowxnxxGBh96Drtk6uBcde+5YvZdfVgDJY9V02naNdC4KgNxWRKiPmfvJKyeWxK8SdwI9N1kAfvu
J7qoCB0k3/IGNnCr7zj2ukOv+UCLnOeQssrqtC+1785YYtHEWk37nmfRF8MKXA/3FAOJYo+nhqEq
URMm/sWsyzYObfW6HcuNoaIbJdClMlI91jJAD4Iatkw0OJ7Tri0xcroO4tqBBsId0s3YD3A6CjLE
sgN+nx6PAznwEeQivMKgneutYLzURYeghfA3mlJu8YV/qoy73JgFH2GWwpMwN0gA27WbKr56rDHY
MgerNoZPKnkCTYpZbIyHMXTeVWcfR4vt3ODCME/o9En5Yxffwbg9iQHqwIKPLzKEtJOln5QfHKaA
4MBpUfX2g8JaQ3XRSBA9Ni2BrbE1R772MSjN2ogZd0eVtl9Gvjs7afI+g9HCMQYIaKP0+S0pdcSj
ZNuwQqbds4Ffbey0YZ1YLxUnrIGZ8DKo3CtO111fIcclUS5Dr2LOe2m9l5alQGLLBKKGSraAuk1P
65KXxtB9YgVCIEJRedvlPfcOh89W0kvvTHhMqyiHRJv6JamjICLLdPBgPfPKSiiqS8TZKv1WE29I
/DMIXYttMNNjydLBKp/xlPjrocvXJicTPz+5ZImdPMCVQ3Q9FAMbKZKdwnwcPPxTX+UuVeXL1DIG
cluKMMg7KzG18kxs5v2MDJppR44WEE/gJliO54ALfFvYuM1i5yGpcnMzoidgSUhN5kBn9218O254
0zZL4FCjb+sGL3wRNvXaJgwNxhlnUjwjbhEqbljN8KWchFihpQbMHzrAjQIm5eQnPyCI3ZaFgjcd
9y+ZljMKGpkw1PeDOTQYqEPKnbz9VGV1k9ukyHT1DFinmonZwlc2AdM86/hKJQmZqCqmdUaOsmBP
fQQwdwXt9hwBcUAW5O8mrX/nk/VMVyOYvV7et2BT990bCYi7od/CS9/0CH7BrRaYV+LXSohrPpHo
qcFwwUMCk3XiusyGY8EGrUXqsyVg5wurnXs0AznGFvEw+I9M2sB3ux9CHtQFmuABQbP2wAe9T7Ty
OS+Hj7lXW9k1u07STcqKtXvVIiZC/pVtFcR9i68eklWXWYakOKqH3Tga58Zg4S7ZvKJKxV5nhhri
6Lrc6V1yS5LlRStj6k/oHlpnf+gNi83CzdHb9ZDdQX5i6qOrq+hRzKfKnexNBzdveQjp06G/Rgzv
9DDHj883VZTkWhULzckXHxpnI3KM/KWY021usmGYR1Q7xIPytaQJDucPgJwbKwNNLAQvvZ71c1y1
rNCNp9YPql2jiQuex++w/8jHauF8h1EFWgpDiQ/oIZ5tL02Uc8wx0cR9+0gnBbCIwR/qABsTe8u6
RmuKq9IZbUIXNR7BmlD4hKzF5BnRN9FlVfMm+hquHUpruzezUwncesT+Sfy8ijd6uUOUDSiN5hnN
DeglEwqHqWAAIfqtEEZQ2RbGxC4PG+IKH0ewmUfVAR84hX1a7hS7K6x87isk+Y/YUM8Doiri2F8I
v9oF9seclOCWJLo5qR1j8tYOVlE+GYH/jlBkPOEodreugZ/WMB+QCx79smL7Oef3aW8peCsmxU8Y
ghwX2GOXM8aSz3jQE1Srccg4HmPtzGbNFEb2kLjjB/NUzdNM45ICtF1xk35MhaltyUqsUOr0sNt6
8H/YrEDNdN9Gjak4o+ZLvXxAHH4h49Am9ZwOG7wN3wAVLaKwBGVjtBxCNZLtrQ6ZdK8VFKVlfw/o
j33DzCC7QqZd5Fm9BlvhHscOJOjMFB/xI+UTUkPWW17zgxWL/RTMEJCMhucbfBbOP5ydTqFpq3KY
H4158IJ6OEQ8PTzJeKqnuF9OQkaKwmw/hq9Wg3pjCv10qwlfeR3fqpWivCgr6ozrNAJJxF9BWSzL
DOV+wRGVlncq4cwfuG5xeFAyxtPk1Q19o9W3T+4QEktjE73tJM2IOtNa+LPaJgX+voLJvwXgxlKy
bO5B6BPGbgcgqd1OrpBewobnG8dC68bH2JiW7NJcyV8Fg9mgdyN/QJGkNF/Sqv8yStYl5JC4K0Qc
JMB36UDNDpyhBtBNDBRrwtx9x60GyDGfb+AgmjTsA+nXaYYZoviq9whA9LnxsDNGuzJo13qXY5Gk
4GBoC5IRSOLZ1nlDJH/uhs7aTjF7MMtapztgTdjC9qVdvtvKpTNpyTCIbZRTreJ4dRvzyupyhwqd
kUOBcgSrxXwNMxRMaqwuSTw/qbo4VGi7/ax56Pv4GlMJ2OMQnVGhYITobNA7lC9EBUGJrsMPhDkv
mZJXnC9gO32c07pML7z59TrTkUw6ru/lLe7L3IVoyYGxogkHv0vnxvN4HKMXEWZMBGAB57h7YeD2
O6fos01hDQ09kjpFff1EmBpMonCfKIZx2VjsQ+6r3TjBLTB8p+Kj6ge+2dFWFS7o+8r9lk7DJcK+
uYKUCyajfLJIpOGIxzcj5+JLaCxrycA6FPCmZM7A2FQEOoKleJnQARzY4mAAL5lQz+ZdO+nAZB7L
6cUfwi8IINAOMGcVI0o3q6080o627DTD8xB9JSu+PJQT0wgkZbHm3lfsKsNFz9DxvYsp9g4BVF4i
mgD2TtDrIth4274jOQ9Pzxb5YLYNpcpX1niJAghdut2DhyVyplsKh9HsTuRSg4Uv6afVmGxR0QYn
SQ97JCz7sRcV6LWuQV0Vqm1pLlqTzsHulW1Q6VJh+ah3E4OZ0MxWNwlQBLMEXm7K9ojLk/xzGQAF
yjFdTcMSuuZ/txP7npaBmr5pDoKTCTrGfTojvkOARJHnY+XJ8KgOBS7YJwZ5rPMnnQUM14fmW/KG
SSHF3FhU4CjN77UM3+sB5SyyiJU9MGFO4CsA0GCw3sQfgbYkEVqsh9A7rAb+NfPOgdRzS75OAjCi
bb6YevKZpuNzhnkQiEkH0FQiYUhcERzRwz7MS6Ida/XYqpEyj6Qn1cHEIErQkBX6Ql0ys72/uGtJ
RDNDPEJuATQyhVWxVcBo16yqPRsUVqJSudMHUeN+t9h/D/OxbHG+EEO1i+s5RfoLQgtx0kEmbk88
IeYTLildb7eG6uZ7it/5nrA57KMYSdmZxMjfJlzgy2cSMvcI/KHbSezqI6DyNbGe/AEa+RyYF8Sa
ae240Rray67rgWyV37La5ylByjcMLjqzVq6ZZyDnrtFMBlpBLGpXeKMWkwj3xe2asxKlQ7cevgwl
2tQmS7/ipAFIlzynJtoSyKPfVK9ObZF6wdxeoGc8G6hiJ3y0XIcHH1ZuPXavuA31re8TQJMoFxra
SG8S2e5TGwd3fT6x1WyYvnSp/dFR8q+lgdGzcl6rgTxbim5WegwwBxTrZR1XxzrXN52p3SdRvJvb
9mwmCkgSjFCnw5eYgfrP2uHCUTnSQIGkIWNjYkfDgdqEe9SM0Isi+NEa3WAUWwwI5uKbRp7H1CBo
rkznUVnB/WxGoGswgmy45b+MGuGXJBvuKlm3hxqAIxfRsvKokdxaHy3OoK1fAjAIk0EH2CBf3Iof
C1id2C0A+TJqbmUnbY/s9wHcEl1zKonp6Zp32Q0XG70RojyEB4lURxk13a7RsXomlKv0BTkuLkbi
QXoZyNdd2Z2CWkRE2LoaghcN0pYRs7oZQvPr2PDQagqmVoCnNxE1zv+5+PRjw9/7OZOfuCR3cmbX
uTZskZ5ia4K9NMFHajmy0Il5jI2OPPF3smJpXGWcOzDtmVlpTBkdC/A9rBrGujEEb8PyGKXS3Zqp
+u6YBK8rx8aX3vA/1Vj7tLHhSzuYR86Mm043cDXJFhZl9OpHo8IDbR59otgDF51IiAEHSBDbKHaL
yCaaI0a0LJpPAbJdUKWIu8ZbN+TbmORM7CYXD4CucK+nPFM4sMFsCIaDJBUh0c39/i6oEpAMMQRk
eDiOB8CsJtJw3YPrXdsZmoHGRBQtfP1i+QjDQIo7rFrSgCV8HXpuMoYv6YRGFSgXP9GPZWqKFC+i
pR1TMyHcQz1kAzd0WSb3k6L4goHEWxOE8IYaZlD9MbI6xFyo9R1TOWxHl1nqFusWSw7zvm3qw2Sg
9HXAFdET6PHW17IKYkv4yvRkk9XaOSgIYYqhu4hYUFtgCGAHGxysfiA+edELXfDbvZEBfa+ljX7I
UEXPy+6kCOuRgDnV4CumYmVezSxjSg7UZg9lkbX7oH4YXRJlmJVuQ3MRQLOhnxJ61WAMTBQfdCwj
7ArwJVcb/+smdsN36QhWX15qgFFl3LQlE/q7nP14WzkhQ8b0TddNhkQ9rVREVJwW2BuRYzcwZCOv
crR3vgzcIzqycwVYgpo587JZ3Tdd4o3SBRdXzM+qjWfofslnRAASBkdOKXeR+Ej5WM1zQLC9V4NX
0Z59gfLBlz6Z0kWqH/2IrUvKpTRVfCRsq2sP2nBIu8BeTZc3JOVAO6CwYEDeUWHoTFJABY++wl5f
V2gR+yOiPZCcRhZtylIxPU/kJXEZyEXzszQysBaMLhzkggIab7NweR0AvWoh9aYge6nOOKMoAo9U
S8NduJB9SxC/rB37VbdQf+mZt4ikP5qFB6yxMAxmivAwekIxmfPQWjS+MIR1JKQ0SnCFORkxs1te
vxCHCeZkJwqEWF9oxA5YYmhIJd3xR7jwivGDW2t43TT/RfneaDpXmuGnm9m3oTqBlNUcJtYTN4O/
0JDnhYusRI/oM1u1rfGh5caBpKztkGA1kW3uFbD7ImkTrdhrX9uYWrkj526hMDfLmASv0r6REEft
hdXsL9RmG3xzoEXNuQXoLBeys56HIyR2zxZg1goBEa+gTA9a68uwcKFn+NALJ1qicdVrtBxJmAmv
tM9t+NwBlq64d4PRyTYdyGkb9HQIgrpcxuvZQqX212JhVM9V84y/gylpsSNj8rXEt3z8vxIpeone
a0Ztn+2//RIi+pd/ex//13tRTjXlVvuX//JX/fKbmr/8+EOC78XmrX375R+2P+x1d933xVbXdGn7
4y/4z1/53/2Pf/r+3zHpYZ/7rz16/zv/QG/6hivvxx91+Pj3P/Pr/9Oi9xspoQT8ujzybBBcIf5u
0fuNwR7ePZcWGXecI/Hh/S13VP6Ge4BoA/6TMrAV8cf9zaInf+M60Zc/SPDvhbT+JxY9Yep//lP5
U+yo1G1W3NI0IM7aQmd6x3//yaEn3VxrzZrswko7j6lfXHJ/BhFgGqZH8BpzjIYvah0RmDXrS1Zk
nRYHwioUHcKdP2ter9J2Hzf4Yyz7aFpOcfWr8hzXjmC3YgNMBNI2MREKggB5blWedMo0F0OCWgzl
GXFKKyMbSjAaMoLCygyT+MxLFI8DmdqVg73dxYI29u+ZXr8aff3Nna9xZT332qLHJCVJUYEThT3Y
K4CVjLDR03IpyfjqL7k9aQ7lr7BG/U7Ty49aRK+aKZGd0CpWC6eqfq+K4TzEOGbiO90OjR1ZgXck
NwakhNUn4WTamvv/OLTw7W3RXXHmfoe1AFBg5uQOTIoi+qieWfslgeeeScWSWkOE4cqW3b3EVcXb
PqDWRM1IpPjWd0ZviqBRao7mmaSn75m53af5h1708dlAeM30sd66w4je2kaj0oyenz6lpa5fob5F
u0yQWYEafl7rH9D28/XMCoFBHIrDGPZnuGjhh/ZUC/MkdGNfq5HRAMzubYoKvfWBOObkd7ZDHWBD
Mp4j57Fu2IGWvF1IAJGQTQzTIr24d+fiVjyJqP70E+0lHzpzW8VdzC+gbYff+dn5tTfGU8F5CQQy
XoCFlbQsStth7+KC2MdzJzhccd1k5Xyce2jU/w/Po/+PgpDtPzyPDvX39C3/+Pk8Wn7DXw8kzf5N
13VbZyNhKmkZmK/+diJpQv/NVAaWYVhBtmsahv33I8myfsNia9lK2royJZbivx9JGIr5pcJVNDKm
w1HyPzuS8Cz/dCJZpq2ocG18yPwdQkFS+/VEcrFvSheh6DqHtvCAsuB2DOfUm8ek2welgeLEbdjB
R/BvhQT9TqUdXTlnvwcZU+hZWMdBTT5aWhYEgQ3xrDEKML3YTD2KoZ/O+du/npN/gmpxS/PZNv/+
Z5fT+3cvVnFAS1NY/OQuIRO/vliHUVOeSGi78ZgsVjmIXSEOusaxTkTvomnuFiZIPN4OIVIyx0cl
7rDfcd30Fll7+bVv73wVgQxqzdcfP1dHPsha6Xqx0YTcz4F9G5TYgQv+34LibS2wP81HZ0ehYW6A
hhCnbIDlQiOv56N1Ijl9C0OSAmQoXK+z907c5GSRihvXICvYYJWy87XosyGBCbEcOApUeUvIzYCc
3fH1vVNYxnqIs++21JJDbQ+k3ocIsyv7IsciPggnDU5RSBCoyRo+qOArilYvLi6X3L1Vo2CZweug
X5avbsLc0AiNu16zjUPAH5JVqrhW/pbkTtejMSzRew/2mfMZTgvH/WZCWpFiO9xhZTTwYpYW9BnL
OtlVdpHMOxauCrTVwIEGC1ilKEkrGvdaYqrnZkJ7MCbHvnWtbdzN6lglNfMsivY//tCXi/n3H7pj
Mii3BLI5Q1iL6/2nO7MGU625CR86KBXansUsTWNBMkkUNKcf/yMXR0hbUI5Xdnnq+u5myJlKVINr
sVVdEhbRgpEAWX/RwwDdLD9KNlfhYdDnm2ic5BlEDc2f8s8WDuQ/fvnL8/2PL98WLhe/kEo3wQn8
/PJpUmAASpqpSBjNoUjz+aqsmP6G0Ts5o+ucL6Q3xehJp/6uaQDahU7C+F6zr5iijVWMDJ+eAJ0N
E+1tVcBSK8z8rzQICkDqs3/yZP3TV6mW2slWumW7uvz1VfbI3iZZBFjyqvkW7fklQF+J+ngAazuB
LR/1tzky5JFAo6gau0Muauvkl3Z6bavkGjZTC1qpfTTVcE1TlhkGos79v3gn/+GoIs+Dk3J58HUd
kfHvXqPSY6dK2QusnSkU5Gd2b1bHmqw2gDW1SiLXFrxfI48kvsFwl2gohRJ1TuM22f54K6dEX/BG
kAbitGXScycZ0qFGqbd//Eqtf/jKOrZlm5KyUSrDMfTlO/HTVxbYbGC4Ajc/HfhnNZTGkx9eLOoZ
kQ4whkiFmfovvRmnzy2Drs3UJJ/FNEIQoJJB3dXvItFIxMYFBnDH/i7m+tMCbMxxCzwBvHPb3ZiS
qeTyIQxyOYd6l4IEORXIG5+6cQm76YIiukY5MYWhEzzqaU4qr9F4ll0Asy0lFIeUsQbNGsb6MLtN
k27aob58mjGm3bnJYN1m9SmyCmMvOv8onE8rUN19w+Z5ZZmxdQolc1AyLjWmFX/8/gkuvl+fmeX9
42l3gWMsd+bvHvmiAGRooOlZm1Neeakj7JMTwWX7cWbrA0fb3GVPHUieqEyrfcZutExs51iYQbbH
BMAMlxZ+S2phrU3Xf/Hi/snX0BTLjSnhBeq6+v2N6Wpmg+AT4SGb+L2RL7kY3NRoXYszgRhcOeP4
bmPIwDj0EKI6nthXzHYPVcoPTfTdKEIalACAgCLSJiq2cHaiYeUmS/aPX6r8td3gcnds3jxX8NAI
CCPm756YsdGmmLkoV3cTfAwN71nOppGlbJ6nPB/jl7bJGAPL1PXitte/Nf4Mi2EiitlcLqGiApaG
PIVkTIfhJa19lhtH8hcpOuf0Jejc9F/c8GJ5Rf+nQfrxii1KVJ26hO5IN5cK4Kcnx9BqJu9mli9Z
eeTOdE56MEN2L4246XMcUr1u9Wepyx1DkIxanCWstJP2MiV4G/7Fu7eczL++FkeYpkPsmysNIfTl
i/DTa7HVaEKsRUjldgRzMLuMbhDPTsSAuM8//qntdHkinXBvl9N0bfHL0Fjpz1aCf/nH04cx8nOY
FiibnxIdwghyO+vkhRHhUwK50LpT4AyHIKqJi7GF2g2VtieSMPwX7ypHzj8+Ua6pc4NK6XIyQYf5
9WdBedM4TOlZxpRFsGvrMD87qXWcTKTX4RKIbjFkjmbb4QCRHlE11klaZYq0MUO1yAljtPMXwPTt
FhdvjVfewu+sd+Wu9wtJP4TGjb4tnWrSY7uKPW5yanRR3g5IR3Fooidz5akvevtQki+8+1F3pS33
XFQm005LghZVCZWHEUVPlpO03Ijme5DFZxzQ6uuQ9ksxBTrcfmtqUkx1HwR+CKhPTrRwglWn6fa0
ULNzAz4V8X0Rv5Vm+N7P9EXSAVMyhSATKwjAQ2EYhwiJzrWJOXIblMxsz1DtWC50ca2a4HG3iHOB
7v2oxMhwKL8iTMAFVyBUdTIY0U30UAFmW6cZIyQiZXwFU96lp8Pj0EVXBGp9EsmLxvrUTMkn5Nkk
7K1Fyw5+cSsGY1hkXQ8/CtRhCiICspobxdPsiSJ6CafG3LuReNGDUttZIzqkAAnIX98gVFnErPcF
M0Kxl2BOGCqaZ70JR8wecHFsmRXXIU/eIsy0O63UbkwsGAT5kZ+phZSBmboznAnfmVu98zOEQA5G
z9XHgGDTJHzK2vxLJtigMWzOvB8fMSEKGpWus1aAj7BX599+fFTDYF8M1yZglOpwKn1WgO60Qzz4
zcSNcFtoBLO1Q4dwNm/4e20cDhiyHxtfdid/1FEeQWv2+cyzyD//OG9GSRmR+NWj0S555aWLQ7wl
eMjTXEUy7rwksCD7CVDsgbFmJKgsXEP/wdKZLcepZFH0i4hgJnmteVRJlm3JfiF0LYshgSSZ4et7
gfulo7t9B6kKMs+w99rC4h9PeAKwoqFvDutFCnnz1WwtSNpt8TO103mvU23t3NHbD2kXHqcocF67
mXjOfDgTHzsd+GXZx6FetJlGhn0b4TbtQ2YkoQ8WF7CsVx8CkUKRB2xykE2BWnLxnseewPGZBTTj
DeP3atTncCICvUJIcLBgjnUMGRjEjnwZTXccl22igRL3ffjSi03a5M04Dkvz0ptodCEAMnZU5iEY
AN5p1iu1j2EzIiODUmCqjkWduWc3H9IdISV8tvpP0LswjAfjYvopnYBn/VmryIzgCc422NYNobkx
WIPNcNCFKtEVVfwws/jPalDZrQ852lf16pvikGjLw9dPNb+83JP0L6AAjo0Y7og51IZL0YKeGvNC
01RevYAXyp/bhM23U5zWFtKAgW7HBTl1YnqzdW8SIGI96pyg7iIKP/u+QGeo0PXUxGntZUKPNjkI
LDv/vXWLH6pCZ+k04puVTcEDlm+aWrdsrsvj+ulXboG+mbDE2avrY+PUEbA+9UFGyRPIG5xhAZj8
kGkpr+OSgVMH7T4YvFM8Bw4qF3QPncMLX9YGOJbiO9q1n1aWgvBf7jtCvL6Hg4m/eHJIjFcgBPIS
rh6iGCKOcLI2qb4sOcm+ZVWPMUZB171pGXzRO9wQtJLoOOIiNgRMC45EtA1YbSqSMmST+Jd/n87o
Iy4PYxyAEwefdG20cQmZwWePedIB58bT+prC5gVM6OElwMeC2DFBf4/bzZuv4R/GRTCn0uyc2jOZ
htFAXrNi6UbxKxw69s5kOdglihSISb06QrDjL5xvUyOeYqMfn/MGGE/ULSqciGc5qbUkVALTU178
t37860nGBP/QK41UrIpgGnnRc1cgah+jnoVz5Ct+hojlqe1jTyB/BYTeWpiR/7VfHyI/jG4hzrzD
v5fZYoL31EAjTX0eYA81aZkcB1V4p/VJg1IcfkMwvJ7Omvc+ZASwzxC1NbrGwb4E6i29URMXT505
AfIKU5CGSroYwlhshf3WaXB2LTduwG41s+3p7NHfwtnl8qaJ7M44AMVOOrAk4BT6UVqf0xzCgdZE
zku3jyA+SthpY/cIuQS3uXDyw2ygtVlfkTQLp1Pt4UqE4Xoyevr99UXynOSUOCC9OxdPXj0G6IeN
y0SACALmK67NdOdb4C9qWRMst/xtNB8uUCmEb40Fek3E3UFBe4yBs8mOOCaR5l8TybsulOwjvdR6
/643pl+NpHp4MSsgsMYuGaKXdImGZHKcGi2ORMA7u4bfDlhQdBgExBEt0tewnqECrGdqN34LceNe
xyifdkBHF6dxvk8boplEWxevxfQnK5t9RFLvz9Sbv8uGstpbuL5oYbDVN8w548o/9r5x6xCQknXM
QFings5K9sUVnUmDDgsVaOU+IzToz+TB3CbZhY8Mc1I8hPd+RIGhvch+Cd5dG9nnWtVb/WCitip8
QkJTfMJAs4OaqBcrUtGFdqA5BkvwYxhovr+8HZ9ZhX3ESW5SNPngzLMZ2clYumcITj6wmfBPalbD
Afza1k7rg5+wpHScKditZ23sksA7tyjG+fGiEy7LU51H2NsmlPpe3lMjr19V75BqlFjqgKaUSPJc
7wjw9S8gL91TEXKwo0pq2FQPxd7F43TOl1coAO0yklN/0AF4IHxK9ouPvHisDEJaMdL+GiRKG7hR
Rhtnb17AlzwQoJqbdXxH/QI3hFSZQh3z0MaOb3qvfp1/OXh6pwRqfmn2e4x3zNiWDn19Ijxe4LrO
c5QCI8VM2Jwz35QXwbQ6wzlPWniPEKtgw8ZNMZ073xZbIsL+gL+FptMH837u0v6cVdN7XtB4zgIo
QiqRkizP2zoEUBMKXMB7G6lwHhO0o47mYB2lQMMET2/cm8YUwO9MSSufzV8qCPqTG8mTM6PXK7qx
/RbJBfUy8TNXxArmU672Lqfz0YNLmCKJQGCP92q5JyuClK6s2F7z0TvrsrFvrse+GF/UuZJZ8jrr
cZOjacaQ4jpnWce/2XKMUPvlG/oUuGYN1TVejWGBnEI/aucXLwJL0kLS2/bY5gycemNWERoxe/Me
62a7tUWM2bqrz6weHNh5hL10dikfHmGY8Wswec6ZTx/7se//XK9sw/qww2VN7IrDzHSBC1Ujb9ER
Bo14TgF2IEVaa4319YU3Pe/ddGJVMmLtTaxv/1p8pxmIcsE1AUQrefIq2yRUKN1ZWZwenaIlmLZc
qmeft7wHYHgwAmM+0K3oszKG+pEX8dWf463DJIslrEmHJuBJK1wy63WZsJY5iAWyETmhcf93bus5
+VKhQ8qExRq6bIN+G06TXGCqiHNDNzqGQ/dUN5yWNBTOeTlT1/bQS8IvJ+mNu0IN4kC12v8bscLt
20c51hQCRIhv89MXAFkBPKfjWoz5lngLASAj2cZt46FN7Z3yNirQTwt5JCMKZc6j4Xm9g52mqTd5
Aep9vZy8iTQk0VnHuQnOTqXCQwsV0K3rK9lGEcao+/ojYl670V5tQu6GxzJwlUph7oHsEDbNjMqk
0edxOKzvfpNFIUAvS7FSd7GayPb7ML3YzEOfBKLLEf3GepCso5n1cVd1ByKGLT09K5OkAb0cgI2A
hCYcllH9VM7pPVqujLaLH0XVBHeTZCIKG0+lEq2J+jQXQTboseeAeePZ69DW9SP+UisBfx8XeHqB
FThYD+s7KUY/DZHrMyFYm8TpL3FkYK1280PJ87BtXW+6VwI1W2mV1WH9AjQGet0HxQ5subMrLKD1
5HYBAMyq0/oIDrXmtprUsYkAlSelZlDN8LntXWbRcLVwcyuAdraXL5Fffbpk080X7Th3lOWnqMnV
HXneH9xblonUBJMiAcx0FeRNvbuz92AK+33q6yvmuwhgXHq3Jve7O0a/jThIDlgNE3jwKmGt3vfu
tzokddJuOlSNoVnvGNFFplPdg6J+tN7EmxTzlQ0M6kl2IYzHFW2wb1k14imzNRVrB53i4YnvWsPN
ofHAljMxS9X6C/BCvCvZx2wnfz6ZTo9oU9GaJU2C7B/bpWXWf1RDHAnsJFJYmgbZbSIOeGOeJ0Qh
B6fr60OdEliPkW7T7WpvIGfIHNXWsX51BJ3twKN2uzjsrKtR1vCuSdpMSUXYZE4J2AaQgKRz3K5/
S45PAcTC/JpjvpytOT3jvqNGM8e3sY1h/Qv7Xc2WC3vYJb4CibcdUzr2Hea9/q9HZzQxXOBFey0b
JAlWCmfB9P7zNGWljiaM2zO6FxvAocRhhhPEJ9PR0W9JVCaXvuoWIHmwj6vAOVLt4aEV9UU0BtuT
7GanfwmOzctp2jY2f7OR+npLiEieiQNC/mOcgsYcbUkYYUjaGKEuaOWGZG+q+LftmWC6+uaadsBm
COQ88E7glkqRuYDp4X5GZHviMTjZJSzJolPZwQ38q8/zhdgNyGZdVOCPJHl08a2wDec25T6zUdr0
yopId/IwNw66dnFy2kir8Wu38huDi69MkZ6IQx/KCKNfcnoX0Qy2RmRZSLB8stQK60OIiZS0jsrK
7Y0LFMhfSTZRz6XIg+raA7tW89TViJQl2jA5ULA6Q3f1SwF0RiJzo1EvoT+hwWp+SXPYjWNpbMWI
LtkJ019+b/4MltUOrVVE0cLMn5yTAq4zUjJM1c6piiTZhnwucRuEu3oWRPzNyZsupiNSoOk0A16K
8+G/NH12696hyNQWG3qe0V5248lp/M3yx2WZReBYzaufBNauaBL9jEcN8Iv6otuV14gKvc7Kh5+3
3r4107+JNjZqWPKcJNTB0cSBMxahxk7EeCOqyRz2+DowK5PQkVPoQkvyEszKfhaDb+evPfID7/pW
XOFL3POe+a6o0A9l5ZlxLM18/Dbwu0wZCwDlgn9A2bvxWhoN99uMz8vtpnudVnAvv6KJCMS6BqFD
pBWFw6a1lbtzInlN7jAwb5ZlmDdmy69+WGLJPCczpwS8+69gXA7tDu1i4XuvQRhBOAPTBkVn42uJ
b023exkkn602/RN4oT+2VQPp9TxUyYqhQW2G/w0ejpHG1EjfxVtlGUczzvZe/svzKoZ5ZfjR5dHP
2OmYWonoHBWgj7BznKmVfvgAbPftPH43hU1E2/CMB/eFApO4mfi/KXTxPA3hRaPlas1q2mlrwC2S
e+MuCExIgmTbdBFiKtUJfqjS+zlamQT6c+gD2qZR5o8oqb64uh+ygEfD/Ah3pkVAiB2kf92O76qQ
jLPJfJKJeiEWL0JgERoH+HTUuD10GqJW3mq7+dmG8Ns9fkeVu9GuKLDDDG3ukIrNUD4dNJE/FPel
rT9sT/lwkjp/x7XxWpSY3GQ9GHuXGpXDnKosgbXYDyg1q2AnjXTEjrh4t8RR6ORWR/LLXSD9c2a9
1lly4Aw+t9rv72oSn51PPliEbeAo+vIrljbULSLhEMFjrWrtDnlcQzZpEtnMGE3jlW3bJctn8LAu
tv8WzSbYiPppcOzzHOf+KR+oZqqg8vYeKryj0VzzuQBK4qJFNuS7o+16j0+Fch3HdphRJhRqgj7i
TleXyLxqdv0TyMVtift+w+rDkF/1cpSJoeQa8BW640498W0zkqV5pUSxMnRkXn4ggH5CbkurWMl9
Gonqgm8qYxKxiVqBFLSYd1ET/WAjP+5bcgdkkePeb/MKPeR0LZG6UpQSDVLM1bvfuR1xrvaXbb/a
ts44IH17b2ZHkl9+q8G+hCkOg1nqMwQU9jj0ysg4Ma60OPJLSVqUE7sz1ov4IRHmpjbnbBeI97TH
EZfhkie8kDRv64zP85l6A6xcjTeKQvISBkm+Cybnzpx579gEVbTdBNy/k7g4QCXNSj+LjhO/LUS9
DZCabu2RC79GROo2TAECp/xy+xYv5wGv5QR2FPJFZ5E9yJcIUxYwXz6C5fSm4TUPEDSGAohexdSw
cfozPbi69WqEYUIXxUcDH2Zu65gGClqG6aEq9DqOwXBGf0uI0Nz3/2VLknYc9Jd+YHNTtN+YYz+B
YwFfhisPFb+/lb5N8hrQMZh07zbvqoTVeQnatDyZgX8yqpfSMeaTVZZfAXg1NVUfU1Z9r9v0KwsJ
/s4SbAK24UETCjlJtL1Aw02kMnhQqn3tIiMW6YsKsEZmPYUGszJQGVV26eSFWR+7OIfYBpn5H4Xg
RBuU/c1MjQJ/1Rfqgt/tEMI3sADrIgDblu7c7IvQ5/SNjBYQjp4uY/kjTGH/RsnDDCOA3Ab3E6rp
PZERv2EwxPgxMEWiNu5IIcBRANGE4BYroIKwsZ/DmOQ6xnM/TYTwoSJFBQCYcKDZ9oYX7koAE673
s/HgVfd+TyFVeBctQsS9nNGAuBDHx+0NFTIxuwE/tSeYog80yPF8lWL6O8zvhqnJ0zLF64S6ER3A
3hsANrfQb3hYUr2zk/xKns6eLB/6q9wEGnoleLy/FbDQN4wx7pihm51fQmjKSIP0Of9YeeB5jTUH
aDvfXBFh1igxeoOuwx4G0DZyye8qzRn/Ql7xgdlYYYkdGQaYPmpqAXGFBDk7/kvvPvz+VJf9f+Sc
/I1t92UqsTpqJd66mRZicPsP5V9Ln/NNpXDATELnT/a0V2lsAx+LzYOoyDFEmcfmcGFlo+l+KOVU
T+ipLBStOVpSciDxdqTwfYEjgTp22WLsDGMJmKShInLSy3feI+H2Z3+MuYrZWHhPcGxOXpIQbkic
kiyh3Y7aNy9gTz87SCE4+YznQlfjFaL6S5CkxXGo8x9ywEtQgZSstPvVdRQckYyvssR+QurEB2XT
I8psjBVCv7mDwt+cAU+devUXiTUyYGWa+CARcbjTNugGihdQr8esDyzGIYN/zpNgyQ01P7Iugscb
6LvAUAgzt8457DLFeKSQ+oNgAPCZhEe1AWc3LBUzxn3pfMQ4rdHeL6wfs0+ZDJOFIlsBMVuBhHWG
P7O2X92kpZyJqIdihgBN7HFYcV4HcfOzJ1w8Tl6zUV9cCjAEg9WO/h8Xi8bOmyQWyOUKzpGHP2JX
a8fc0KST7hyaO8k2AVk4sZCF7C+dXzzwghe7nBehmLJfSZKeK42xL0niFz98Zifzg+zq6qJSimKs
jHDQMEFjy6B61g2zURPvY6Z90DJicHYaRvj3ufK8iwKPvWmW/8mi1HhKhH5Z/5DVcvjaIhBsNClI
gVmegzyZn9e/slZLljb84m1hw27QFDbPzfIftUS8iXmyPmV96Dw7pJQ9DxnrNm01+3EcxrOd58H3
ckiAfpGgk2LUARTMrnMquYeWVrs3ccCkYXBHqHrQocbXCKecw3lA2D+Lgy8XnUgURSfIjcCQxmg/
zHlx7MUhzWL3bE/VexKU4YGjCuuRDwyFUHnJ/QuIM6t8eFd09d0kjhLv3CPqvAC3Mhwf4VQ8EiOI
D0u+1y2OZqqSZ8xpxPvhSINch0ygdARxO4uqgA390V6s7RxJuBrrc5HhN8ik0kdpmOlONsRBceaI
kWtJzsiPJu2i4LRDd98vzaicw3Zv8n/9UzsVHyl+8SMlLtYmZ+6Pg3aGgzVTES/BB5IPMfcJBuND
BF3nthhv2NHAiJPuaS7+tnAifnAxrdqzpf0vRodSJsqBQ1YomATZK8fBmn/1Gb81ozm6tA/aKA93
NvOgOR/Y2qvxCqbfg9IKwkvEw763fG7q5pN0F1LtRNA+zWNMBZ9MZwLcu21JShAkvj69nWyA9md/
SBbQa/R3tiH3VyAN93FLIa46jkdXWuUtAdcEpT2CRObz4xN+mexTc9LPdm3EAIh9DOLTNwIcxDEO
UeHlbfuD4g0OjbF3BhvkhpU9ynxKf4rxjYaADZhL2mQ3Z8TQqM+aAK59mNfviO6HF6fl2V7HShW9
vYzjnxJw4t2dbGdnpvYlnu0fpFuGT5VO9NEPs7/tJPFt5RH9VNAFl3l8ExHz6nVqIhoP31wSm4zK
2dAk0QJhSbr7OoefcJ0yeIWMss4j1qlPmaJGCVDoH11X42Yr4FlkhvmkGof20gPHkLgsAJcJI1mB
PMJ2ZD0aSX4UvcPW1VZxqqx45KcYsPcujy1243sMp/ZkDYT9lFW1n+zuPQPx872VAVm5TnCfucQp
RlPqaThYJwVNdZfj3T8ihmbi61RcCdFXyGj9ijlVxOy5I1Kisdndey14Cow+P/R+2x4SVHy33Kb/
j4fpRkmeXKDR7vLlYWYxNz5Lu31PpfU98sViUpjmU+qKL0bfABhGeV0XdZXDWiFHMwAJMjtQIXFP
LiNQnMhUxhPlDTq9T1RNuCCozFHqsBLPWsXiQHKjR2FwJm6xx47bkYvSjDzFyauQ5Au1TtLtrI4w
TM9kjLH+1tTNG/KvmTuC0t+ryifJOJzFxqvgWTPfIkJMYA3CuLT+e8iInPkLJK1gmuPFcphmbDMs
pciN+9s/oaJi9HokJXCjiQQjjY49ZTXE2GCEd1l8G23afaOIDE/toqQM+TwuBmEI1WCxzBozF78t
KHpmsSNsAEqBqZmsveDAJUcTLjvsz3ybFcSO1ERVo54o+Qog7kV5TmVTwcFJJ/a8wIyW25v9OuIC
lBMkoydZnR0iGfxtLfM5Ccz+lnsFw1O/JMuR1OKd2XENLXIcF3TmLpaAvKPp5sl5PAizfWtKVbFN
WICHifnisms+5509bd1KP7eoEK9gB57cllXLPIRnaAfJllkY+4Ke+MtNj7V0GYva+CPPiWTY3dlQ
HdLG+apbIY7+2E2nFGp6lETZoaqr5IZc9Vcww2+0QmTj1ns6E2tHND05sJ03/NPfMIfSG9UuNqxl
hh2BxzyGqiLbdnJTwnutk99P8qJwDYIJzU8RYdwHDaiZ23zIn73U75+qbMcmmdM3BBIPcned/bHR
xU42c6HPsAC9yH0JSptEjuW1Cn5jJJ2uylbJRYngVmuUZhJJFSEGwGiN8uIt+sqgAXNYs4bPAYa3
hFZc2/RsLGF9tPY8HqF4RKm6YEsvHt1c7TMPUEvvEO4wNf6rTdDJQej6s/GJe9S+8RBO/bk+NCQ+
YBOL9Q9m929xX/wMhx7o8vom1KE4kv4OyKYmn7VKqovbBU9JWiOh009l8trkobNoLN7c2qvwa3GG
GDHIEwfB7WlkCLDVwI0cEauNZ0z6YJVtdWidbjcJ0GmMVf8/Ew8bCtK0wk4EQmrBLUJo8Vy2l0oU
Ytd6/9nsta+hH59MDObnnOVkLrGdlT49N823d/QAheECDe7e1KS4MaL/APDw9C2LZUIzG/yATfxw
qvkl8e0PIF7yKQDHC0MigbO83IkMTUkYHnpsTqxCymVbCZXzu9X25d0v60+nSUlZzX8N2GOAgpCa
kHaaaFtvPhSjRWJzLgLshXb8nLbqU1iXVaowzTkiAoQ+N7HkXxDCeArG1sWkYPwlCDo6wWd+QWcy
CYf5ZAr4sALyFIMd2MJnBtbZck1OaRfc11+FXAZ1gCRImJ2kJ4NktLe1tnFOZz7hToSleXX7nvOu
vRB7tZ80uPWyQ3qcpMA3HZb5/eTeR9kY18AQH6r0X9anAP2Wd8U6/W4r7/tAPa9didhCFv/F/SD3
sr0oDxK+jvSfonbhiS3JJ03IEntEPWk65veWb4hPEz4SPk6kNl1CsCMCjCFC5ZwmZrkzEMviWpUG
RIlAyB+QRm6kwAmWpOCRbROWZnhZz6A2hTvqRPO08wKyUmVCY2qn4995kF8VvhVcKosepmPtnCDN
2LOkmuE5UMGtFxogocVTEp7zQj/WokQ1wPLJNCSMR+Fat2PE1QW5g/jgyvYUtmzFBOeGuQiv6jS6
m+H0FQ9R/MvkVVp1nmuhtB7z63VRdfrLEqJ/HgBuUlYtoVrRC5FdHaNJ3hqDGPmm67yrrCXJKCWz
2aJp975grmARv73zoP8vAD9vLzq7ANqn3seGpC6NOtoL3HBfecmvzie7ls83awfO3x4o4XLMw0t0
TkkXn91KYBxqipf1uJoXKUviQMZpDWvD6qNj+MFWvyRdM2Z1suk9CJCDnb2t98g/AT3KKOO3labG
xZDzrxmBAgUdacnr5xh4eGW9bHAfZWj/CidmambYnaCQAdiuU+MU1eGN2T7pAQY+eQPu2jHqk8+0
M3FRdfaNQ+YpqoR86vzwr/CNc5+53w17QL3g2ugiZeWjFNGECJpxF7IFdDEJLO9i0EasoWpO3MHt
2DFTmblRP/1MJSfuqtxdVXueaXxLQgtiEFOZ45BP4wOyPDUy4/qu4cHqS0pQeueMccQuin7nRvR3
3U+SOCC4JuvPkfCNYTFnAVi7kc6REp/gP/cWn8E/1RAFhbLqkugZMpkD2wL02hOZ5pQGgQ9mTJYU
WZG5YfRbunsEvcuBwx0DpLMKH2p4s6fGWZBN+AGgCnAiVxTPbP/LNldXZNqsABcdcQuLdtP15HO2
coLLsnwJncO8aQjdH0OMADLDKDVUdrmN/ea4/vlyBao/TRUzAOtcGw4d9YFPaXLAVpnCDK7IrnDy
5MkerjK7ZrG92CbUqS8MnkJCmvbrKj/vKHOy1H+4Y3BpY1TPzlyrgwO/bv0nxoihICbxYHUR05l0
QTfpuIMdM8EjbqbkgG+sitBPjEoW9E1kSyZWBTCOqpqgvJK1KE8k86b8yRinI0wO44KK4wmdOcSb
PDxBtnh2uwJGqicp71DFuUOeHNcv2h+z9hYAtdo7y0FHstTJ1pPaWrYTMMiqz1LZ/T4bevA2Gg0k
D8Jarq6lN98NbIBBfeDVG3ZAD6AQJBqFpUcBqbGYUAlDPW3Cd6WK1w7PxRMBTRjemjG/yoAEAFyt
zIB5TTOOg13u6WaLJLA+VJ56aiPok5qPcbVuzJrSMzEZceQ6uBqcxU85tvoNbVl1GIrwksYyhr3L
hbZ+e8pp+cMimjdM9+GoLepkd36dmG48l/ygnahT8OUGIMoRfk3gQYtby8h4yy6IVJVpMp5kn1zS
3jqbKZ699RoriT1BKINqsSIURylIg4tcYUDpuVdueiNmZrnbBYYh0+2iw/qpWnlOiPPYPwLUpZj1
tmaAwk7MJD/XEm6Wttzp4rkVxqSIVPTKeIHjn17sqnrLehcWif6dpOPdcmEjrvcUr3eyo6/z9gjB
gG24ELBcvHasZX7r2k+O618V0isCtv2/cibLGeJ6E4tcCq+N9IfXUELrW1ucYhFGZIZjoewdHmsX
jMvvqD0JVlGHN+Y44UNkL56EAxXAQIIP2QDEWgJGljdyUkCrQoz6jkdA6/IgEdJqZD5gaor/mFgo
+vOwuRS1SI/RSAQysXT+GJbkUNCdjlxgTBgjdEKDiAD9qY/B4B/7T0hr7UxHttf15FrvkanyvaOp
2FJT0/IvnoMz6B1aK0Ko93n5wdzYOXd6mLgjmLE7aXzC7J0iEiIHcT0OVnEux9fR1MD6LW/c6977
I4jJ60nC1hnAwrGN2lPnQuaqFMRZ5uEuKg2IdmUyvM9z03HRlIKmmUy5UZ0drGx4cliEJwXapyym
CCmVmPbpwoszU5BcNKlvXuhgUxd0xrWPGJdn3TkOffKUOfplfZJN2IS24qdijPUtnSv9r9UCIwKZ
oUb8WkPGXxbbBjP4zu7uqx9q/RJclq3MrfehCuwrGqpoQ0IMPTuvGCpC3OM1QNha5P7RcJi0BbDu
+j75Fuj+qUhAA0cNu0iRjr8tC+/qqoJFim1/I3p6H7QeCwUnQR2Xh1dksE9Vi7f834dpGsa+reyX
9XgBu0d4nMC6OrWsfpIs550vkZLW6rfZdCXoMNO5F3m2qxaBC+E6n8Gi6nVTgqq8zhb7Mk7AYTvs
hYgsuYfT2ekZVS+TmXypmIOla1/fVLhR47ZzmfQFAfw6HxY0ZS3aRL10m2oRs9XEAaKPsDdjOv4M
Y6T3eUehmbWjRDlCOTKVw2euIFfYHnO+2mIYF/sTALSx+GIu7xGjyX8rp/CZPSSHZEj5GzXlXyDj
m4GkkTPLMBi49n9q+W0aUf1I4Ds/+YjtNmqhUkpUWV3bfKyvGKBzVBXcKzNi9XRwPipOoHutWAuv
Fj6Bxu1qPlMTIxzWqjqVGU6LPgNNVAcz+Z1CTtcJPHDAWXBhcPxeA6tvvPgv+lx2v2Qnp26hbgXS
5Z1DzGaiaM4MC5puH9f3NBSHSll/YsNE2d2x3Vlv/Jl5wgYkgLVLJwaixmDQrJK5DcihvjojWRSm
1ec7p/JekNt+lwPZXPGoQFIgg0Gui8CnrfPnWWZ/WMLkT0rX0UHBjWC5Eh7LsPpR88aSmqlCVvHW
TpLz4LZGtZfCyk4mLeomdqw/mZ8xMEIHTcUXyF1eiJweGGeib2Te0xCFiK9crJzS/ypRIzXxkO8b
H0/4rCJmzov8e1Fk/js0PLM/FQ0ANT+y3t2clQ3jPJJSAlZeTQdUYWA4Tr/I6ZOM7KUKE7ZZPLfs
GHn8kflEiyxu3AwMW8kIWDI9QofJzqLL4rxfT00B77ohtnmfSDmc+mQnta92+aJhjtuCSyGCD9u7
f4oxCh+G3TKMQZHa4mMm8o3d/ghrlbmtD4CJ/uxfu6jq/xcaVZh+etpwoev/RgIybogqBeVcfuqk
C6jbQLk2KmaUUnS7cG7al6mdfxmOwWUdMpGyA3vrOV3y2rqkyCmxW+syw24OTs4aM10UBBC/2CZZ
xbc8aU3Iu617IMD2d0iAwW42o1cXvGlba3XvOlCosuDXIsF2M6ACZZJeHVuSDPedNdyccRIgI6b3
RqnkTkkCDATNj05e3Qt+GnEuLAAilKvo2Ibs0CAhvxaTvyX0q90B6T3aDneTJseHAK3qCOTnZUqw
PxGlPVlehDy/74+zPXyzOZCfmoJfwkrP65dnZPFIR4lwhuljc1RZS9eMNNWONJ00e9WJpDuYTRXQ
l0vVNYQZYAfkEOJg5XS9Vc2+87tzl3jxM15P37uX1azPGiUaIRBGCD4YVYEXJA/L8MLLP53pqvlH
ToXwsB/NkODTKL0olhKGi3wxdT6ZPNrkf4DUblxWLOyskANO4XLIUKmNskPDFLRIiuzpYvIxAgiy
xCVCXXPxU39r4IG86ECUNzsk4m6Zg8AufzWj1nzwcYJvaxd8KjIOwIkDvo5e/CbmNj8nI1csj9+u
k6m4d4pLW4zxJZqTe9uAYDOaFqc+oGewSmrPAp643EXJtl49dVk3F49enIgDY8E50S0n3sfIUOOu
GUYfGsvfT+GAKrssst3694RMLc51jEB4fWrG7mTOSCh1sQSqLAOyJvoUUXVMESpd13K4Ff0FeSYR
WTW6inkoIBr5cPO8hGVtVMWfYfSMULA4rxJC0O/DNe/n9KbH6EWa03isTH88kZbyDlIctwQCodCO
/rPMChfdZJ2mwPvKROpc125znO1HDdD0uTD0gTQYPBYLnCoO40f70yW68Hl9ipwmRFkJ6WVjteg3
g6jMLkBat4RUedfyJ+ba30glgtdeMjkZ++LMCKU5pQ1ThbH6a6jrADMfDbwszooxoyuQxQeuizwT
XdqhTltQkXPoEeBGRufUXUbkzMoYIVu5av/vea0LNsJOdh+W1BAR25/dYnSue/Ve9I7eIfiwdx3E
hDlV2VVJ+wXzD10Egqf1LEpb0PMB6YEODHvSjVxxzKm+KFsj9ISbVcy9VqodTuBTnsU/Glc/FZ4t
n9YPOum6CK9I/yuUIIILkEy3oYtJA+Kw0wRiX+Fw4e2I0lel/YfPlFS4rFM84K3rHJK8Crjk8/i6
WntTnEOwbTtY2dVxHV2bFim8sgQ32TLPBfC9Xeu5MkX5iyKWweA6TwqRKrBMOqZQX5gj5wuqin2t
Jat/js9Wzxn9wMTmPvHJO8tZEpiQM3Ow/Bvsc1jd3QwThzWdl02JU6GO8HBxn8lu6v719+uvK1sg
h+wH98BgzVNoenvkXnKHwWA8xWFf3Bn7/dRGuOVLGu6oPwcUCUod5sLJnsqm+jHn7OWj7uTy415Q
Cr0l41LSU/rCxYiTh+18+kVvX1KV/xnIz0SXxZoisv5Dzab/feVFQNpHPTgshTLokaVJPAnLvp3B
NG7fkbxZIJdfyzvZWf9j7kyWW1fObP0qDs/hQJ/AoDwgwUakemmrmyDUok8AiT6fvj7oREVV+d47
uDWqCId9fOytI5Jg5t+s9S0UEVba79FQLpiXwuTKS+rTQkLRpY9Xd0sG9yX2woDdR4NYRZs3cXfv
1bx39joTRIj3llmY4ZhvjHXvkO1Gdtpvb4JXcUtainFOV8FVoVhIraPoGF0kNG/kByTG1dwrW0wQ
r7+HS7+er4x+YdIaCULotQGoi5d0Setr/hMbx2M16ZpDnS9LV2FW/rXj25nwLoghhGkcO6cm/8uN
ATCMvb8iLJxlpSQ9wVsAs6Lu8A2HFT4hzevXAEFBdv37V2o00ewW9Dsjqns/K4NbdPIP4SCK00A6
jCDb+Owni3/+rQPoCAhLQ3u0FYKebQJheUKxe4ZrjTD898ptRyf6rUCRPEaWPSw0+oOOksyvLzVB
kzZer4OBJ4a9M9+RUOgHNYAesOTJEjaj47wt9r87k98rNjbN8XrGk88yJfcA9fVffCVH6qFquijS
8bIOkBKlvKv0cKjoe0qasEHz04gs+h0PhCWnCJlbW0ZuLZo9tnuerwpOaub9MvXA/65lINKHyzDr
YjIdzUuw82wU1xFdh/LH0281UFKBB/C1ntpNlpvLlvUZsewhScIsfPPeWvuyNfiYMcCWiN3yIvDm
7yBJUEfyHMnQdLbxrMVds0rbwXNd5FObnuVK8oT7uZxn1zk0BF9utdYkn4euukTyDhmR8j6Lm/To
CHZ1mdDH31nBqDzrBvvbLVv/cPP7zo+xzeqUcILBDLlJjTzbjylCmnZcrD1IzfqMKiG71rRtSEZQ
lM3Sccl0d75/ayyjNeVhgCm/bUzVYYbviz2E79vfMSJoeEjtullu+HJDDBL2Xx1N2w9PLBG7I6uG
NwQlDZsbjzkifvqdx34OwfaM3rXmOLEH6O9p6p2TXqG7qhEUETzVjrwekH6/vg6/Tj6Zc9p/irFk
Ugw+VWj0NETV0GmZemH+TiqSTdRAG/uwBdi8ZEZ++zugGAeD9LZkvGnm3obDbGQ7azasLdjx4Sw0
hfiv928JiVRukbJ3beidUTRmILv719+7tGIudpzybIzihb1DJsGE22mGtIm5VVG61wFVlKd7+09Y
Haxq1w6CC2tlhXCEObvf/0VUP6HiNiccbS9rDGhZlxunYMC9naptMplEK7p3Tt4naLaZmtVzy99g
H2KHybGLC5ZDFqF1q6VfZglc2MzM792ElPdu3b90lXoKDc5lgog+EsvAR9dz2icIyRFUQ7EdE6OM
3MknV3vd8avOYiBJqbU35vIx7eQXK0mPnNvlKDwTnCkfTD1PklILxXteP2MQL8jWM0hDTz+aRB2U
4FvDvWs+1KoyHxJ6v4qBlkmWxGYIE4quzpyvYz989ExnOhU9xVltIlRgq4KoPWRcPDnY5CjR1eUs
8/df50DT8QmsfJHWTr3o928lWLORrbfmWZl2cp0ySmeZyhG8NhUkgtz32L0Rs2EhXprgOg0Fjd3a
uo+Y5U6519KDdctbN+nHLC6vej988ylWN4i11ujJ8mUOSPSDk+5RQA5vU1L3F8mYTnsv7W4YsJ40
b8TGr/yEQGA6P3t2GAgaBoQE0y8PfTMDF139ZZMGMG36LBDtRAWX5OX2e68iQ8Fn9CKDA1uTnN5p
KSOoN9M56y2BaDi/S2Ue3lQfTmDWmwK4Vuay23BcSOmDH5+zx0oRtdAYBKlCIs0it7RZB0/VS+o2
9R63zE8cqnkHSRChFB+RG5zBmUO3DxP5g/PFOzIvDi4xDUVT0jwoOU2HVrhb3xbiwTGr9oLF+9Xv
vdp2jTiXZnDLViq5YowApUGonm9/yNLMt4+dNk+dlXn3vw+dnBYQVVPwXLGzvVQitU9eaDWR33RW
BIolo4mTEYe4g0EIQt4qek9L5gtlGR9KsVwj7OUVV+bJWUhHtajkdm5i6Z1iO3PnXbkgqyNnLp4R
bn4iAOluRjT6TRIsJ1E14M0GI6MfpPtMIZYlPaYc4hM3jTkwxJ1WKM96rnUlP7vMFzT26wzTalH5
OlK/69Ur99ueej4rvrlm4wdWAyq6wi8AOvMUoPr1pOn8cUvrjQzKBwJS+wPeHrBnK1s6zicCQJ3S
QixsYyTtyifY+5eW17J0au1PM3XzY2/3Mz+lgQfvD7fspe07NdrsKC25cyfxlhgBjFGEMXnjniUc
7rPmhEVhjZ6R0A+1sUZnPGvY/uTy6G2ySDI9ebEXhllheFpMsbVRKPBNQIW/fnOwkLG1ydlIga0g
viYhutf6tPoJJWOBuEEtPMiJx3nkM7ZK2XL/ViJSITkWw7E2aXCA4H0WRBAVfP0fyBcg3HO4+C1A
Vdo9B61Qp8Elq8pH5sGfU3eFA5PNZYcLSHCfLVVJ+WTHQFIG7jeLLOwzDdLdSCzewZdAnlXZzsfK
SRkAYpQgRxxRuYXZe4dJvzh7U99vrdknHxnk+mW+xPfZhbvWXUpU7YlPFVd5WtR4FibkyXZwJ4Z3
FEj1Ad8KqfeGdfYDdpVFD8lj3Yb9gphk2fwh9HEgEwfjY5PaHU0qR1OcC6Y9BYG9vG6WjIjHqscy
DOYLPcBZION9I4Ip2y25h+uKpKOdO/b8psGkjkYCurLJ3GSHyhejQ8Okvmzc8cYYmziaPPH+uwp0
nPxbIPY8Fd7453chYEx8DQeray45NaO654tn4u2OHAPiMbG5F6WoYp5dQkDCzhh2VstnH+PkxaNX
8z1MPlzR1UftqBGvGEM7mVkMIb3xZyr5tdgmbAw2F/tFEiPIfsyGiHUKNSKdxtNwEByO/ratbqRr
kzrbyPtfF72FTfy34fTJ2PGZnt3n7PLX60w5zWFat4NOxuK0Wkpnj5fkkuEsnqKV+sVJid6BLavF
RXJsigqIXzHJU49ym4U16tU+fwlhPB9yH0e2JM5l/WOVDVfcmsxTTXlbFQTTSQdC05jY1t5vx/EK
/aH5ATQiBfXJ/rmVPCn47OfUp5131fA04XzYZqV8ILM1xWsvOTjKYO+WJsHsq0//9wXNsP14XMkJ
6ENBMIKDWHbAll0sRIg5nnvtD4W9m3pNYKiOzzUa/qs4Zfw8zdZM9xod4hXMjL2VDwT8+LnrgsuC
ZciVcid3mw7s56q48w6pOePXXG9nTG7DnVUdAmJau4wP2Ksn58za8EyIS/rQGsZlDPp0Cxw/3bnD
0N8uoP83KhbgPLx7Ml/LC2UrJ+rzke2MP3cM0pBpKmfhK4nY4OOvew6FNab/ljCPCSR5BPHtr/tI
6m48zOuP5O4e2OcPMAZYe4FJrXYzwXE3euVsr4onl2+tUyQETHOoHA2ILxFEJL37BUEE5t0veQNY
in+BYJWp1dK7EChyEq1nFJuyJEIFt7xoMaKVJgJ5NlrFhQkSlUwJPBnhmLdHLBeVXz83SIOkiM17
Pra/FB/jnJ+gYDYny+gf1Rhg5+DSwpPsnMqAddXyooJ+uQlMdf9bKcfM7UlKhOiYGElzKOJJ7Ica
WmKqUS0V6Q8AtxGZuFPvahwTe3fZuLPx5tpwduG1p6w42V79/T/pof839tX/yZxBzWlj6ICrxxP5
y075L5wXgBbTrLjgt3aHpaOryMlpWuVcVXKq8blQvYQiYLptr1lWvY+4YzGzg5i0da7/YlytiNX/
BHHBWOW/f/4HmfVf/us/H+uKf/3PWK7/9ef+8/BdX79X392//qj/hcBXG/bO/5v4SmydzN7/BmTx
b8dvpb9Zn2fyvwFg1z//F3DRCv/h28DiCE1fYWvoT/7+t4nQmH/7u+X9QzjkMEEOMAWwVxeez38Q
YL1/2IL6BvaZY9u274HP6eqhT//t7679Dw/wigPbRKAKB9v1/0OA5Qv736lC7OeFZwXIdy07NJmB
ef/CZBL2Us627+RbZzKMO7P6gSHd3GXon6wpkdDS2xegUHrf+rTSTVkywpim+1HxQBI0t8+Sqmf9
2oXnYUZLPdR2dUyKJkp15Uc4gD/7tKZXWRx1SWYOw0+6S9qiHNcl5IMyXG2GVWIiDMhQs+CJWUzv
fppdsl0cZz6ltrpJ15yRJqifSDj5VCHbVx/XwFjfWP3iPZRKfbQNtO1sKXBfl7dZV4wPDNqtPd4m
cqilwsGZjk9uT8iFV88VpySJfyjAbmc4rmedk7uQB3N82eSolhaA1XNujg+43Mo9ZLx8N6/XahCw
Zlx8cVKLQt7SDBdeFuLULOR5JhTwhsL1ey6y5RDMtXeprCTZG1ZFM4f16IZ+eN56ePYvaNdUOKfv
gGO/6yJ51oCxiQn0GuB2W+JqftRIiiAa6ihw3YmNM0krVdJy6rd4PSp7oynYOHyPpsHw3CihwRaV
qm6q+jYLWCfPifmnMi/AjiMgrCUnMEk/ZoAcHCF/z+RxYNiUZfg0cQtUGuaHXZI5zV1E9VP6IC6y
Py7/aEDZ4WMVdgWvHLG6b935rM43FbPzHFXgUVi6vyBMEC5BWER2XXzVWTztTFGUl5R9GJzYa4oS
uekUHNFRQ/tPsplJWZqTREiIX5YsdwwuAUkqrPOxnNAVc9RvZ2ixmzwNWLnjYsEV0XUnOA1n2/G/
dW1DIug+GSiQOSYX/DrxMG6DFmGmNlDR+dVS7PkYASzozt2V/kzv3yEsEqQF/cmte6sdJ9IyFa72
JYsqSGesgM1HY/ZTckybdWGFb1a6pE+OY401zKh2WGyP3dzYN1itmEh6a8aG8AH++cMW6j1xMgKD
bi17tANOmR+dGdW40WCuZ23fXaThvHOAqYGrJC1mxA5xCIkB2Ywh2hakzvomdSEDdv2PnBsyhBBK
4Jjv+g2GQGvHflJe0srLy7r3qY9GpELWUAS3Vgy5iST5k+/DSYebT0FLpKSo5TtmLRLosnhhQmjU
rNSbW5dF8PWeTsO98FM4wdjQ2x0qXuM0tFW5NVQ17HmPqK2r7oq44kPTOtS7GSCdZHhPaTSNoLBf
fdxMMHI2ocYtJ8PFOaDOI8LQASCCz+6mQtapTS7sxsEFObfTY9lPxr6f7GcyC8wLbKfgiBsCGCZN
TJAze38C2nFWXXPAPhC5kA5DAP2WfoZJ8+6y7cZmp0eA6f7buvxMqu56Aa8F3/7byYMeGkbpnxLy
Pca2/fBilZzn6Vb2pr4dUHHOnoNuDHODaAaxyRUCf6Y5d12y5O8WFaU2/HnvYIVZfUZPQ+ZcsI9s
nhB1EhGBvnGLg6U+IpS8RYRPdAcJBTj38AgzIQBgYdwR9/qq8JlRhugvr9L3AKurD0uW334uj0yV
2ntrHki18eWTl8r6ZCRwGNK4YwkrsQczhthmsnpDifjpllER6IcmJXJ1GZorj3QaUBl0u6pDcZgQ
eKlH2SFbJRtCD5IEQOjYnN2SSHNxiSeSTgIIU7QYvQNDjGVDNvcn2WO3mzMBYiZJdq3T3fldiqVQ
Wd/ILp4GLCz7zCvqk1/3J+1RY5QvjjLaE3tYEjssFpnQDeVm+JkHGkllGjzK4Xom5AQl6LxBSNbr
rwn9Kz0FP23npw1ZYLp4KoQA+sOnvJ0Cc9wX/aVZl1d1FfbHJRiv8oamnRR2ssVV/Yc54h17qXAX
xvkNhe4RAdjPEi8PwiM+OtbyWJRsiFVxLFTw5c4Z8664f7Gn+RhY/kMeWvfNSui2MO6gWGbZoK+W
gUEIKRDsgzPaknvIKO7RbmhPW0n6H9aZYOul6tF0Znxqc4DCHnQ/syscFnTNx9SaIxbD8Ia7+sTd
Rn9MlJEKX0zgFxGu6jhDBhYz7CZxAYaiA54uEOkrODisE8DgdvroI7Le5CLl07Ywg0NgJOyXoz02
9w5nxkGa6PVwhFznHRKDanCQX2b3JInPW7N1iAqeiv0FX1DWXTo7GaZp8XaV0PvYESkSwoyEx7c9
JDOHsfXMDBajqepxVknrvVsCnCy40Nw2ATPCknByqs8OjQWXXeJtzCpN9hgW0AuQaLpt6o7wX3yY
CXsr6l9LRWoCQRti9R4bVCmlEqRGTR/pNDPbXT2thTus0Uru2a1wF7njdkSAykg5w1CZ6++0xCdo
Fl+OVRlRXnYcVQDyxmom6sibn0lh2Xetfsg9QwM4qn7aPvyq5+zDLu0hCsLkAvMsKYZ9/C50e+Xh
/4iyGWwhaRzXbgqFwDeKamVrPRuugArr9afyNcjcLx8n7JX28UnzFgWc1ZFddK+06yDwhDdtNcsf
xrvN3ciaDks/D/jY0qYsrrqY1cAk2kdoRkguD7AvDr0XksxUDOMmq7uT4fdUSOMp7ni8cksfiGih
iWfHWVUnhEvR4i+ftqdehlDj9hEDhovY+Dbd9DYmiDBv2+KhIxIgsm3E8ywP4LCWkWX23eW0w0hg
s3H2scjHxh/dgLglz+Ep08tedcwtsMHljOhyFMBIdQto8vuR9oxzdyKsLdFpZNbxZZ47JrUCv1ON
8oL8pifeiRsImRhmJvdTDpPNorx8klPQHEkwSDd25bFqX2p0HJ7zPYd0gtocyEySy3E2p3fLDI5j
SHC26vsfItroOyzvQZntSfhTs7Mc/Hi2T4j6Il/QON86ZsPoCk4GSWpPQQAZr05N/dBKCJ9qwJ4L
0y61BnYJcU0qOs80zmbi8XQLfn8eIbfMfQGoliWf0aTdIRAMgjr10zeOjUksHw/UWCgqiJtGLbT4
XXEYkWKAq1m37bCnYV9uzLIPGXOavK0Bh1KPwf1imu0DFqa98pznPh/60zQ4aNXq/ORgGt+sKxnK
qkO3UgoQs6qt2SGEkvZuSc0c85z6TnNmur75PTkA3LDAatZwjn2q2Fs0s8NuWSfNmRtQ7WPZv5Xr
/zvUw2e4dAY7ja2rq9eYgmxGCdrGeOZ9lXeE0uH/xTG8rda0GKFQsaAUpxhthAnjevzw3OJDpKl9
3Vbtm6PJMg/nqzGevopRJWj6iSAzAKkyZnhUfO28xvhoPearCq9+Lv3HIJ3L/WCxmEw9ItIJ1/qK
x/orr5AL1RYHoOraP25bqdMCHWRTOXuy6L3+pXC9DJlGfoEy4dkD/xFfdqYcj53obgxt/xTIfLFz
Ao+peXCd+C7wTaB4pRm5ZnztK3ICRkqaWYS82uQqNYC34iM8+WN5YRI9u0W1ciWn0b0aZvc8evlt
DgJZanDFfno1aUgB6VJ9hAnpQaMG7STzn6GPkg4RPDaYmnzlo6JAKoGTb5Emt3QU3q1CbexQcK9m
EqwqyXtoBgTHGvoOOdKtAcSA0f1u5hTNYjaI0PnSbZtbbx0tPryCjcDeh6P2LgnLnUcUJoGKd16H
BgiUVzl2u7LVH1Nf3LQmAaWZD9nY19vJmnXkQfGIO+crIDmYSin8YPuzTUfvlCgkRh5MvjXk9ano
9J3R6qsUqQoiPiPbu/bZtHtvk8HpAhDa3+ASqWvuljWYiVEfmwO5q0zsjwsBg01FME/l8fpj4qjk
walJlU6mpCD9kC+UyJFXxO8Jv16KZSmntnf1CNcDNh5DJecwZo8yxLnIgvEiD8X6oMV3dajfxpi2
qZXvgww+5jZ7FK46YN9Gfw4/iKM95cOszDdOybulbrFzGRVanmBNb/K9C7MP3gbRZSczfpPQfs9l
z35mHD1uJxV+gFLJ0VCM1O9k/i3UNHMb1tvRba5i8HsbmfVRBhZ3M8IfgcSY/0C/uCwnOR2W4jC5
Ro6XhZOAxuze5J7f5bF1EgJgOt3yhVFCYPHs/GMKyF5VOId54StYaXkvrXmKZKUfkOSercIYIxZa
ONZs+7iAkYisMt00ip88laAH8jXrNHHEOa3ZsbfDn4mB4j6Q3bGyWNyQmuzv4ke19NdN1lln13dr
MDY3ycwtmovgHhzNoXKwNGUNYkrOqM6M6ql6cLg3gwVUjKl4DDgnrqdF85JqbCljsEZT+t51HMsK
9yWJ9IPD0YaYsjyknX4qiu42XfoPZyVl6FE81gxhz4kd/lEgu7c9GwcMKehGG2bJm56W2GSL2MW4
kBm6z/sYCUveXhvugkhqQorUcRxeL2JgcTk96xUNVJdcJIUKr5b5enGTLFIzAZRoHDdTR3x8S5oV
rlbvUGsqGGBhaGpZfh3GSqbHSQG5F0KN0RiCSG4JZSBW2H2arFCeKp1z81wpbcyw4ZoJzj86cflb
vCqATyVJo75WdxlkRfb4ivCD6ZA2FrJhbC2U3da5lwQ5OfMEL3rxgJZs0qG/Rhaa76fVLcw1E7ER
61mqmxt+sygX8VUgLYKU6/4KRR/yXm+4YFaGk9O0MP3TbYHYyVL1x+0zirwiAL+Ds2A2Z+apNtpU
e5XQMCbe9rmg+m7VvTdQjxbQQgsw/k7yGgtEsFYmjjMRfFvLD79SuYB+NUPU/lytUrloE+HuEXJJ
EpQ1f1lZ+jyRL7gdcu5aKSAk8J0mxzHVH4zgKbSpj7eT677ZUBX3KWMbemh5qzykM5VKoYiGzQvq
UGIHaLdK1vyN3W0CkjA2M6X/Xi0jD3r1jIoal5my9+uRHxbqWJpF1PdA+1xL/sQJ6Q98eHtvXCjV
ql1VZC29HTFdlbH81CXWGyK8EAUSMlvEEKdY1W4DO38TubPec827hZlaoCo9hktzYXrJyMEL9hqN
44XVsk9v2sGNDE2anWenVxjZdsToLYhtt2kt3qQr1LYGPf44+T0hOjZNSV3hC5rLOtuJQKOGNnE7
p54kvktQB9MK8VsPqJIaxAP1+leuRnQkF6QjLSsJ8C4ZUAMNsSA3PJTPInwYObhsBM7NYAIW0OpK
cPdAz45/TOUwU6d7buf6hf7wKNrB2fY16HqjTExifR7JyqFVmHEd6bh98WcmFX3FgKjHVLfRbnw9
6wbmjDzoEcV5Lx218Un+4l3A6A+RMk+5n+aMe1Y8kqXhgisVKNbNT5TbpIDxZ2S7YDrPis+2slMU
k6wkWKudSOw7BaPxDHkOUE2xXAmLQ7YLy1PjzU9jFV+FEAigK5ca4r3zPIA2KljUcNKlUSfJW2Pm
sx0WLK4c3y/8zqQGZTZ6JYnuoO/jyyAW9YVexfLFmB959vc1hsRNTF7kXs8f8wBjt1nrU9mOZ5Wq
4yitrZ9B2cjmApWkSKMqmDR3ZAHQtbeTm5F4cJ85hBx53hI97sWChqOXa2GXvol4ZgcXYLxNG39v
r0zYfv5xfdgdKcUTntr0kJvGY4KK7wgPtbA1hoT+kE4l4cBO3+0EgIS+0eYOoig9UHvXKNM8x55g
rAXjzE4kcsRJrsijwj2VHqwtx3rD3oZyjTeZa42P0SK2F44SfpWGHL2E3R7rWsR+VOxNdJkAQtuO
CWyLvCRNztJ4LLhRDzCP8aWVTr/JCUnNF6H39Sx/Av1pjva8K8A/3iNC27neZ2u0E4tdmgDfxLjY
F5mKBMbmYiTZHIE3zX/26qTpfRUWeu83fnaRVxZSAN/aZhotTd82GCrEPlYxtTHvw6YlXFB2aAJj
XNBlyKgl05uJQemG3yiaiNwjdrYNVlnhTtnl+4BelQ9SXZgGbSi5PiAWUsiGdRm+LxbPks12eSGq
KWAXvMG9Rg8TPtOCUXxXF31ZBihpHC5ARlV2aqrILLqGBW55yc6RuFR2veZoPFl2rqFFuQfZkX3n
LJdTmH61Fp5fOXwPU0dR5ecPzhoA4br2PuWrvsumCRsMS2aewX47ZslD7t+URVFGpYviiWrE8+Se
kOkqStPpPSFUvF1Ze04W/Bk6XrHS4L1St3wxJ14xyu73DnOq5Y0PwcjKrA1P6CTGrcm5vAVnkEO9
Mr7kqFYc+L0OAxhujcF4LoyvK43whkDTmSDjW7zA0Px9+Yoi5gtxB9HipUEHMq7lGCPLCQaWGCsw
LuzXmfzSPU2orCRVFrYjpre97zCtYbE2DMGWxM7NUsmYacn043OHhDRRflIdHRw2i2Co6I5r8mCw
jgz5hxGY1xxFJffGagEInLljvBTjqePi5QKGgqiSx3JJXkgLyVgJLW996zzz3PKGVEJvsVLDQZgZ
vi0WnlMyt3H7vAwUdYLp0pb4I5Tu8h36hYrgrGxy0341cc1ytmE7FlRzTvxUwCZQOnlGA0gxfE8H
qnnc6TM75HaShGCHunojQ6BhIf17TmBatIRklvdEMmQUQAE7+WjyPWJ3ZQrhNR/eWRvSPhBUag90
e7odd3j7XupEPst45oagoAzWUEXs1K/gYhBrmQbe0XF5Va1xHQbtTW23kVkNl1UfXNPisFNfn9Ow
z9fsFCJPTcqwpjt1dfiDMBSGY28N5EsOF5PLko6Z9T43xBLhIgNgMJWXQ5MAKbG9zylPYXiZyw7a
Lu1+0KLHMb3PrHg0bRPQb0jBMLvBtrFpUWJp2DuwA32STFgC+bfcJ7dk5OsfFZjCdJZ9l+sEhoDp
r1h1caTcZ6PhB+cjJdzM9CcRjD3dCTvrkPHA2JyP0LmHkaBf/AkYEwV6OewIDKQ0DXCYCzDa+9ot
uJDb6RxmAtomZ31USfsFotZD38tNwsUHNIrvXz2QDZ4Gz4tnlIfJHwMwjpLqYd0VO5+o2+etg/WU
w7E5t9znmxDQaCYmdt0MfAhyxqefnEx3pIczHZRnUIPiQP2YeXvLNJLXgJ1hW/c4LGpqCRnMnzPS
Uzy/YZTkiGnyQH606FS2UFyKKPZuwsJrsbQAsELJfpuO+UNmSBHR7cN+LG5ZEt+FWX1gr4RQE/Ab
KCQexq3D7hu1T41Joo9Yj/e8+Tl74LHDHmxD2IQtwy4DCwGml4Q96gbf9CmQeCtLqPqbMTBQLA1A
JFyNGQJb665k34zcwkwoYsQR2dadXZdkdo6a749lPIXo1TLNaaYFH1YjDRJKzOxySdQlDHaNRJAS
vtLjrhTdk87n+8RovgBwI6MiNboARIld2sHL1WQPPhQA3VinLikecsH7NnlYYXEKitH9ZrdMpi7f
7KIu+InVyHm9XBs1nT/kRWSnaJGRqG8XW72nzrMxm+3aeL77fnXWdv1sdTV3WDe+T4Vrbwy7vhgD
KtfpWMwDUydlf+OA3tiN4QPOqPTGldkd1KFdlRBzGxTgQoue3EMQUPj91SaciJFoeLUiNX/W0YHL
wHST/9rCYDMn7tYI6Ech7jcqfGefT3Aw5Mu4nSOMhq8dtZPM2WJ4DpYWgwqZNYrYuQ5HjuyDr7mq
m9tl4uMFsfgZQ4jY0LJxos/43mcml03/Hpcs+FzedZJNAIS6w97veNO6uUh2ieNeW23/6MX3JlUM
CQg8qT2TEaLKhs2YjT9VsJ4FKbxT8P+XfsqmpxFchJ4DyWwFESdL9jhZ6amos7e2giMxNFx7jmJk
3lac0/HrEqJkFW1QRkubyKi+KZFvcvlwqlJQRiMpU9umDD6CUh9dnzFlw72BfQwXO1JZVEoQf7yc
DVbnFXudsAkykUzvF31GVUXSiuPd+2V8SzHubMFcXmqCLK0Sdo0ozj7mc3pxmKJ9bzeRmNXZajy4
786XyUaZKWBsbPM5BvJP1oxnAOmbMhfjqLgzXW45u+ssUJ7ewR9nICpxtUSBrh8MMwdFntzgBcyj
fuGetHLEREokVxkwB1f+qQdm1x3CLcDGnBqr1MjOacPNEpU6H8bQ8KEt40QM8/jdwy/BGs6FaubG
lejz996/5aNdQ9Otcmeowmeqmx6ZZD6zCr/96/vjVGlE79ESjLFRrfwqK6x8YYfGtxPOn3nmjhrj
uWQovs+RPGDrpyzqirs8/FFJ9l2AuI7i1L512uxjaYoT6ZkPQ1K+1tUA66LjnznLAVjmZlgHEoFg
kdwZdcw3DVBdSN3Tp7zLgAaiNlmbZOO9zpObgccHolXJAWWU12FeM/5xa2jyZDNnvn/T5XCact5a
6Guk/KwGA7V+WGxCAZw3r2ZjvCyW60SjBCdo+9R2JeCrAblqvwpvtaFOFj72tE2QBjbrc42Tk2be
uJqC9tLU4WsWclqTrmVtMpWdZuFcT2DS4IDjy+Dj2AWEJ6D34fIJ8aNLLn+Enuc2R6/ZeA9Yxeud
0bBcK/ncrdl8m+oupySGDO+uT4PVzrB7YP867ms7scYinWVbrw3c1MDs0by21MC8ZuMiq8BZM4Ol
2BSPcdqfsV0iXOz7YFcY5jvqowILa5zuCVbgkOG0YjLzgIP8CHuTFrDlMpJWfBrM5L0v+Ts8w6V2
PmiaaeZBjG/9JaWGgoe//kXme592DL437zjhrYU3R8bhdzk9jkax/f26srW2N6OQA0r46iFkheqv
yFHfu+tTAqsKgTUBIveRBb2x16Y0aNImlKUGmmkyndmTrQg646su+b7MLtz+SRkAnPjSh3hOtIW1
2gvFHJHzZQFKpd9J6+IifPVwr2wzByiu1oDC1jdyGqGIh+VdMwSHZbhFlZNyjiV/qni+c1P/yyzi
B3zet4FdQ3XB4s+Ywd5knaEBUeHZqnn9rlh5Y0by7jsjjMoM8WSdGZAGjfcc46MwQ57asb8AHOBR
bDT0TYH75JszEes+2LvQbGZuTwJT2nj8HGZ/iy95RCW3PM8jvXV2YWJ93nBL0k3lziGfsru4D8/k
3u1tBWhNuuZRGfmjgMGdWc3OlsYnk4qjHmEZ0LT0GSE22sFVB7R1iW+7kBrbJhNkprqNvOwGnDM6
ATc96zG8ysBbiDG+0Q1IXsV1WMzXXQqkKbNfm0AySjEuVSHtM3cYylv3uww9gYgWgo31WgZQEJbU
21Kjvg6ZRmobPgVQzsljERuzWyGHC99iVHp7Ie+DUiGZLfyjReIM2uGez5ieWdqAe1D+6kNPmhEU
OTAr1T6sxhmUs3PN6OpDsZeKXC9/0CQQbeuOkcSgxZs17og8urFspekX2IcaPYeRlRIPZVvghP1V
6Zf3r+CUJ/p77NrNjVZ8GdEOvzvNeJQhoBbplrfzZPunFLgvapZ/Z+9MmqNF0i39X3pPGuDgwKIX
HfMoKSSFQtIG08g8ODP8+n7IrrpWmff2NatdL9osK83qS31SKAIc9/Oe85yBu5OdWmzCTjAohDAM
88HIPvFisJHjMuU+YLfvTAfN66plG2pk1bhl+qamvQNaFoJlQ1kV+2nLjZ+YW7/C/qLnBUsJKIno
ER/BSYNhWmcZCyWUPYZA2ewRRK9izdUlzJYpks8l3oUihNvS2EO3Crz+tarmkseEs2OtPgePzQpt
Yc0KhPE689Nm3WTM4qF5ccIQPoNK8O+FedVdnNNeoXMgx8u+aoyNwgpMH9cuFax4Cpc5WxWaUebE
kh20e62bx5vhQA97eSgnRDM1Wss80N/zNmQ3lsNXylVgLXz2nFahfdRTy8ra05uMtLDokmBYcAbb
13TMxzEKPqEoDvTgGxdJ9Ma1co1SqLzAvPONzvkB0BD0OlUEPHmdGavDXt30xWaUst9zFofYYgDD
LaeVIyB1Fe3d6Alux9zlDtAUBSYAxrogrdZZ9xv183bXZ3KlrJl3iY0pj6t8k6G7LJJyIpvIYijq
fCV7rUbZtZxVxBMkKSocPMMLdaTGKtQjVmwanv/0lP1/793zWP78z//xhY2ymavbg6jI/1JW/N9Z
7/5X+vmB9+5vX/9/rHam8YcOL8h2bdsxTFj9uOb+YbXz/sAG4ZmekI5OVSJtc/902tG1jr1uPqVI
bE0gH/7DaSdw7lmusB08dvzbMs1/y2n3n3x2rjR0XUqhY7kTOHP+2ng3pu3A0RiTO/yZI0fKHz1v
Tunonqcx24EQpvw7e9Dmuhdgagy8QWUk0Y+v6lMXyU+A0+STxlMsg4ulUwvE1hDgUyEJlL2Q7n+F
0kpxu7AxJQ/T+7+8xf+VI9Vz/upJxSXIdMzFoyhNRrjsLec+v3/xpE7JMHiVn1L6FWZvViBO5ezc
Q1+w4nFHuy0gRAOTetAxrKKLAdrRCKc2xXTg/2hjmhxUh21IIuUOk3av2gDgG6KW3v/4pQc3jokL
joeFHuQ+CiyCAR+Xwckq4QnhW4eZXGE7GN/QMYnyEHYr8qsX80wlcu2sBIoqK6vaMqNgR244d6Mu
z5bnfVoGJzdhJf6iTNg4990ssKXNeygzzD3o1otKw/BBQBC1p1fCWE0ceZYednW0nALUJ1OY0s+3
RcCJGsz4QFDpoXUR3hXcTsIRMZIXcx4MfiZWowpQERXPmU+DjG4U+5iCAgxPfXSSXvmuw3kYq3CD
nUsSZtFh4CWMnayOKUzAe6MSj6FvXJy7KQvXSUm9oe+Af9E+zYSQdwftmDeV+o2OXzPs2AhrAaH/
FII4DY6PRV6cJ6t6HEaqAGbty0BcWDg4sAMzYXcJvgPytKK4x1ZilaTVExpJuNNs4xRkIjqAvEwh
PJS4QWg4KXL/nNbUCYXU+EVFtY3rhtGqrDOGH/hcqn0egIL0JOMZoLobyR7AL/CS9QC62YrjDSLu
oCVUZ02PzbwfppGmQCd0jhwgc0AWnMLm/1ZSn2exMlcS+kgHNhu/E+AFcfZz/Sex60tM3QkX566p
608d5ze/v7Wta7lpIpOmVSl8QgDui2613009sKAHeB8Cg7EFEZzR054xH8SLrr8xP5rAvpkA4lfE
tcTOpG+cYAkIE5+HLdU10Kacz1ygAgednWDeLBinutmrlkCNEYDpFKPggAiCpI5w0X9ouvNt4J/s
I/8L9slH5HmPPYam3PFu2dnO5mur0j6twLtP65qK0vEadweiny7icnTDM8dIIHxxtA61h4qKpdbo
x8KKDwpNLY15MIEjPnEkxhLfVww84uxY+Bo8WOPezIxHMYCCBn+Lomk8tAPIul69mKWLZ6sS7UKb
xjs0zFMTle+U7VJKJq3fclTnyARDO1biOZxu0mNugtWcpyWW14WOoVXLPuwqPI0YbDRbHjuONEur
obqy7E/k8E6JwcFtfOlq/zfsDf4yR4s/v01eXUanz0iPgObS3lXbvxO6bhZdUQEJ17DPBC7mU1m/
INkfuzK+lMYdfDaSR8T/7BQkoKwe+uBe62lWrDL7hDXsSwuGeg0mYMSjc3YTIAWDTiwa2wmj3aZd
pyi6xG903iz/aJfJEWHjsfCDW1r4cDAo8QrN7iIytoMial7H2V1ZSomwNqQZSdmT7gCOJ6jG3KGz
STj2NcnR9qxN/dVNuA4kuUghx18ZApNpBf0QrvnRVCipJUoOJ6sXHZiJwpQCbGgdQidyR+PYq/qi
9yaXAN1CQRZtQB+cXRNvxtSg0oCoWaiWKxMtAZgkcihY9LOVmwfGFf4iqAWEYi+Bgjbed45/08bm
2Dr0D9sJUlczkYhoLUA3JM+C62jNQ4ueCGCmSAayqmCBeaja6tBF2WetZQdAdM92qpjf+BU3dHSm
dPCmcvNtSgQvz2J6mMQTU1PiNmVoHTJmomvcE4iDPnNwKRUiKouQjOOdbXS3UjiKmDcoN5cindEi
jcsEK6/kh5sEmEYisYhC86pKD20w1FdYuR96DZ4u8zIm3pSSAqn9KIV+52doHqBzyACyXQ42svG+
eHe44sWRgBubszrDDjv7VEKj3vpheJhMPd1hHkmOmuPXa00IxmpCfrsI3FQx2tvUQxHp0mA8hBpO
mjRO9mmtysdIe4wFvA3cwsi97L0HjWeW0zrvWt49dyBx14NtXITokJvyxyYmRdkyAVyQbORsrB2G
yvpqtAffbtZRlgBkLJdJlB46q7gUE+eT1qfRaAzIhygytDp9tEs3IaRh+pO16k1zo5vOQyir31yq
jzxG8m6Ygq94Ri7iSb+lgffs0fpzMPB69Ik2HVUzfjs9h0kBsIhHpnXSYqpyuS8/HIha+xIn9SJn
i1yFET3EVoiHGAwpF13sLaNydvJwTrfvom7NR/UtepaTmOYu37mWcaZ29tDUq2xgD2u20KRo4+Io
GQGzdJ1j1aLVCuqAFsYMV2fKEkuQX24IVKfx40ODYZu6JmcHOTicoVITmmLigCwK2I3k3Tth6dja
2GQa0RMBU8ioUJh5C4I7dInWDieqwnTx9uTTGkGeCLdXkx0AiROnb9bIHRAqBPKSEixryr99RchN
qefRhyVtuJwtO/NCO9q9MNeDkdY7QLA/GpScvcI2Jyi2W+S6Ithnz+3M3rYBmKrERyx65C+/vGr+
XuTtbzgwJx3b5g3uyFdr9ne2XrwDqPouATMsa2NvdfHnJKxqE4A+552t3nouySVlZqqwDzLEza07
90ywzr1T3bWCxvQiyeHJpOmanw2ICzSx5TCCM+x4EciCvKAufsVIGqGYy83FoZ9iJF9CzSmFfSQW
zVcLKArzbNwZQW2fUXCIP1bppm4rTD8ukllCQYliELIsVIQ7wXIeK/qk8UdZNXlQ981oqgdLp9Gw
El6yLicDmQz+bcZkalV4+qVVgsYQHAOMHVlVPG1LzeLWcfGG0bGLRq8RPLKoZDCvdA4+kcdoNzkK
LYGp7jLG9aUV9rmdPGYz9mPoJ98dDN1eBRefYWMezmlpK3vURvEaWc7VQMXAi/zotTgvUbP0hQpu
nZnr3NkBLZXz19PiPOi6Wgetg70RhmlJNBTrWMuscJqYdPQtdqTo1zXA0XNqZWQw9SuqT56rVych
m96EoKkSm7qF2KaXUnbJGV3uPEIh1EHCU2NYNquqCyHU9GIRy1Kt5AdXuctEUL9KzfjN5pjEWFaI
bdrGJF/FLLT4zsjAcLRGo7BVuW0dzMNmPX6XSt1VFLYu8vFJlexdR6d2ea6i+2aU30LYcdAFo2ut
oBra/bhsC0wc0qaZ17w6s/5kc+ZckP/cBuFwTTlWssFZJ1bSrvUQOYhYBFN/dLWhD3aMF3+rFg9t
7nb7PpgMwgIIeFbVQzibsTIx3rdpqLJNHFBCNfn0HAm6GJlBZ8xB8cggc34R7IO/1dJ6600zmaR8
SozslQJOUiAModnRUxCLFbQVunuMDKpeJhPLXqhVKziB+GVs6whqO0fecKmDVmtUB7o5FNZhushI
4Xp8jjjL7nWooFok9HXuUuTraKQoUEoUTuAN8Abm7o39NHg4GaTKzrJ5i3VqFcsuubEKv2qZfsMe
hvoFSIYUjASJwaBCPtiguI+8WfswxUMa/0aW+B6wqQYg2VAfJ+iUmksfhEPpRUklStLad5U73SFL
kdqhcAMDBRXn3rk01mEd7xjjPAmmAzEuSV03P3MT8Hfgqm/LAS5vjIC4FCIadgBkcZd3g8aAiCEs
WcFfH1gF1c3PFU/kZaLnDPGKYoVw12JQJp1To2FrHpMCoiFdGfBztCdJxcKud73L3OJmsYtdmbi4
1hIlNLGKZ1Y66nE5dBg2YQWR0Izhuwyai9m0xnkn9iha6czyDMUG4IG40WrSLLLWmp3YR0G9w6LL
1Gfa6oBC5lNkQmNF5JwyRw7nMoveA1KoJ6PuboHtuehM2TaLkoEa9fRHyxn12dovuLCbX9PjVWBJ
yIxD6jXz8o5V15vLvEr7OZgANpiKlpIA7ltlTx9mT6draSQf1HytS8/6tEzyQUmkAxXE3vAW3+wU
Zl6J3dZukFqmpnsyO/TQof3QrZ6PqXniOHEXN/VTY+VqmY5fTSK/u5LN6eBGDQKV9SBNZliNq3A9
YLDS6nIfJ+2VONlWYb0JJGtlbWq/qf9mJdiDxsy8+bP/R4WbQSHb+hiz6mPZwOoTKcTQSZ5y49ml
WMXp2p8kL2e3Mt/EaN1N4Djf9H40tNOKaiY+43SU1s0Xolm3pfsZW8D764TaQIMxxSTfixw1EEIZ
fq/cZWsXxgc4Qk91ne8M2GRh7WD3qS3WH69jAirpSMg+PDOi006lr1roHAGDnBUlOH1OTJufrzjL
5m+QeYCwWV+xmJDtu+jeyJp9FBGRBpDa5Wjn80fPFBq0UYHNJzawZOOnnNQEbkDchWn4GYwYTaty
N7+YdFA3V9KzkMAepFmsZodaCUzbackMkRJWNuoQKVx1zROXza2kfdZp7e+AXie75XQIERO0aPXt
hTjCKsN5ibj1tCgFX+Z89KFWbxplrNFalvpAhBCV1D2kxW8RuBqaJ0PLlvIxZb1YY5ni8c0PQkyv
BvYvUkjFIqM6vq+bM3vgmwacYj0UPzmMHuoH5l56wFBq5m1l09xiBnGo7lEBHPc4NO1357OyxkmJ
ewRsvgfkwEhvQxl/DX0nVzFHbJvrYFN5sDFhmW+A2gBjDKuz7PG+B/YH5o1HBiIa3Cwa2kAPjGJ2
1Yukhbc88ovZ7J0d9RKKCzrHbMbXeYd4qCy485fonGIlehhtTvXZ8VV2NyANy8ehgVbma/YbWKgJ
M2MVL8kscYEafrjOMgmppDXZydE8SjcNwUYsJ9LF5RQo/ZpE0wX2Oze2DenMnMAFBePT2Ppb/pAc
hYCTFXoB8cEse5MFz1U3ukZR8u5pTwBu/DU1L092qZc7Nt712c6VDdIwHu51BzuPVudYP6Lshr8w
PGK9nLNrdIgMikLmgJvHyeLuDRmZtDfyyXGMeQgWkr3yFL+50ICq9IlQyyvB5CPzyI8qcd+0iJOe
07kHqHA8gtI+xjgRPVb+q2qyNy+ikaEDTbQEc3EIR5hrAZMm2tA+UvwAMXBItlPeKQBhz/QTk8ek
xz+wuS4cyR8CHNZq4sAYZPFrzrBgkfL20dG7hyl5tavuiBTTEhbv22VjYKekvf6JQQAyuZXedXMI
tG7Rm7Q8vnIQagi3dOtQD24RHnI2hZa9rsNr4AFj1aKCO3c2/5UKb1p+Vf5AZkTng+6hZNumfl+K
CMePLOl6poVnCjZlZS3rMId83u7G0nvRNWfXRvY5donIZTe3JEHoR8dKZKdOxd/TxNR7SsE4hVW/
jzXCZr18p+D90AK3Opi9F+MEv0/BC54ywyLKruJT1OfRQ8IpZjHYzohtnLoGN7T3JQoNL02DdIDW
ZVhFtgCkUy5RJN8bq38J/QCOZGb+CFZBlKA92Vlr5TkQ17zqu0pufPULZsPXciJTBZIKDAsbCpO5
dsSUm7Eej1Q9BlgK9aftdqlJLrjuOMIUPs4NI4fGqw8ctAILPDNjY0zKDTOao2W3GPoLts5VyEif
KAxYhWkrdIp6TF6qr+EKaAawSSUWCpxmuJkH7apsHEhTNtLTXNg3w1PApfX63isA1kicB3m0GsIM
DwomR9f7chuJDmdEBG+nmuhsKdjHBE+wmtT8FtzFsX2p2mnBQ7JdTnGjcTpSKz8AzF1VVBwxhRJV
zwfQcBS2+WWZ/CrSKf1+bMc15NQAwXVmPeocf4Ipphp8m5dMLCq9uff72RaWXOqOcB6L9CJMxWeA
bRXBKdjr8mKEEquIjuEJuiHTED28NehxXs91Ko24X8Lyp4PPkY8JmWKATRA5e7841gY13RS10lgQ
vGajy47boJ+3TbV9Rs3ngnv4lVzs7NwcqxWAjAozgqVIx6kyuuSUH9fIqTTibqxOu6+S5iGGQrxw
EhYU5s1ctIN4SQNO91XHFifwi1Pr2PtgamckyksHzN1QAlB9c08Z6Cu4kA+8CjuZes/SyTfC7F9U
NLwmbb8jThUBgY1/dNPalJZ57c3gGLrRD9CGGtL0KkcRZKcYYF0ekify4mfBEQbO1G6oeU+pINlr
fXNPgJp4OOZlx7q18f1YG+HK1Ns1vYdYlvX+S9bN1nOii0etihmj/qFxrT14OZ5FhYvlkvnNWoiE
FUqG0a6UNI39nz9bw2Kx9BUA7hSUHwcPHuyF8aCVPGag1imcAwQjCueaWON7O8Ft6nfw9p+RYukU
8cD8Qwi9c3KeSXibyg5nX1BVzAJ3jYCv4/GrsA8j9pHDnEsEaJhqfLYj/c5LhxfLaDk7ls1z3L/p
1W3UpudxCn+ofrYRUAviaJQFu0N0cvFEJB5jAUoEuYzRNyDKWSuYywthRscS5H4eTs8QBQjT2ti4
49zkfvCdEGcAqqSTWKvUaY8jkwOgOAG4f8YhjFiH1zSBOuRbapUMvFdwN3P7YGHoXOsehRC59qA0
m9um0q/sUWC1ZfY+1LOIljfJloBuqsjiVg4VxSsE076qarbCmP5S2vFzlJOMkJSWr+PS59SCwt7L
+W4cbOQ8zLdFW5209rN35VM58Xlb1lyla5M+tBI8T2lHBkIQvfEaWt+oYySMrxCY6z7d6Ba3V9GD
yp6tWEk03HTc2Kt+QGobzfgupU7phAlkU7UAdHLffag0iY01lneDzt1/mG8zU38xfWtfw72bMqp0
HMQSzBCcv7TgrJBMdKvZupFz7rz6ZKbDqysjcQruI46+tbxImI9wSPtt7bbUp1ihid9nn1mxPlPb
ri1+SiT64gdB/ODrfHqz4uJvO2NczSsEjrYHZhpkiQie1gIqXk33osL4n2jbOOZHO2F3NgWDUSOK
L1mFAUiVgJvTyXkyG/hn3F1u4F3+tIs5CYaFPp8e6xmcGQdHofDXYCFgMSNhl/1p3iLyskD7kTF7
Ui39HPIcJWlssK6yFM8BodLrzn567VqWd4lPWx/r+z6cFnijzlUbXhjdLNqKwYXimk5qvV1a/DjY
zlMeXuQENQJQCuud4NOBq1KijpoaxgTfHl47zH30QM3t7MWmM7vX0ZH4s4v7Bn2jJ8+CbOypDd7v
h2nmpwGMYLiKahT9tFZ9ojhg07Lx56Zq6HHuuVSGARsCdw1l8XvDhOWSB0dgOEhJwTEN5m273HqW
oOjQS3fhNL1R+wIqpk/Q+HP7nWLV+Ru3EZceCImWEC9WehYfpfEVI5TQpG/I0Wb0yWjPsRFeckqP
DCM69l7/IsucaIPe6TxiOOJFPoOHAFEYDlsuz2XD+V6xWPADg1w9Zd1zPlmf/dDvRJqTS8E8Zdqf
AKQ+jVR/76LSxa1yH+T3WR+/Ot2b1OyHoat3sELemWnR5BjzqPJmCUg64YUS1YpoNO299JuyA/Lb
euNIfuh8JQE42vdN+uNXLOA5R3gwwy/tnwVjPQsSpe585Cl+OkqnerN/9Z3gR3f6Xc2GHzh3eKnL
GitRcEm1/kWY9Ykhyt4AoqDBnvBBqvIIw+AWT+9Nrf/j1Y3FXg9hJLnrgM3YpnSwe2sjEy0vtBmd
b7qEfrai5j9pefSGivqrSbpNbJ3FTmauJO00cPa2qTUKdkYgw20U8zmToqNYhxELieVFPK+knDLp
xjTE1fKRI+OYUJD+LnvO+YOdfY1gyLqcD9RhuzJQ3+mk18LHVakuozs/aylEx4VEXDqzQ0KMJC+8
aKfHfHcjiA8zp33hpNMrDOc1MVAainkUsMjlDXPYB2qn8TQifnrhT+bhBQ5t0M2ya5fufFF2DmaZ
YQyeXNM8p7NzpksECbnm7BU2Xrfxx/On9wymFm4JCwnZGAEpC55x/BxlP05yIo+DJckC6Lbowp8m
GDeGFAxyxF746qXhcqzJt5L7HHhWyupu/mQIn/HN1X2OEZXHoy3enKjbq6k6UXl3yqBeJl67hpxN
v1+/Yya77rh+wVBhxhi/knFalUb0Y5TTs5fXL+A9zmUrP32fSy2o5WNDwmrd5/KzaqxXgEpLLtqn
OArPtV+R93xrmmINKPaxipubrAIApfWJsM3O8fm0mmjYte1I5iv6akh02i16viODcyRFstdi5A4O
Sg+UTB11v+1POfYP7ox805IjpiqVndyQst/h8brs6BJzhLlIhPucCrAixvyem/jAijxfz49Py4yb
HYrbJbRrML3krgoj/ImN4aXS7cfAatYZV7Tl6+eEcbTeYRDpp24/vzUyqE+u4sJRU/eCvzxYWGX2
EHfBYxoyWxJ28Vx15dLQ9Oc8ohM5HfVnB6NgmxvvkjK/TjO3LZ0vdMKSWIIOiDMooDAqekOFJ0Pn
h1iL3BSejTynNjdqNE7Pg+ESdI1+olbsvcp+ZJhIFUx8kayVzLd5qR6lu3F1JZD9ODk4BENqSNy0
f/GYcgUcETsz2OQ0S5g6I4V5ERhTc+/Zz4VtrzwIMmZn7uu4hE0PjZH+OsIEWXNf5diBWChim01f
LMZnTDnPvtoZdXghbb0om/Y34jvX/pSt29h6nH+zdNLfp8H+rFNzWwFqlVl9z2/CcYV7zrO73SBY
oeZvbzNMX43B9F7Z5mkAWUjpNHSP3FYbIPGTtmNj8GgzOIBNriH720N0sev4wmH42SGmM9LalAT9
C2IXJtzPuiFFUXTWowjsTyhpNJYYHOj06ex33Ys5/hnctz36AGgcZGuqFBdt2WyR39/FMBBp5wlS
844yXuBBtUw4gCcDdzz7babyYQAqmS7QhKYHwiR7FWTnjijBChY14Tl6U9axtaoJIq66zHvFyanu
0gHHVktaL3KDlR6322Y0W8gFmGenWtZnI+apYQcOm6+cjDc7qnsnX/zpwvi3/ED/N4TWXzhb5+ir
Kurit/k7aOsvXwXTi3/+/iX/D7K4BE6a/4bF1abBR/VXR9D8N/5hCXL/kDqnAteFcmWauvNPR5Bp
/iEcg8Y3rMCuLWwDQ8s/LUHWH6bhSCgQtgmfkaXsPyxBlvGHaXFreSb8UABcUv47lqC/O4IsiFu6
cCybUY9pOZbxV09N1pdtbnatTWxIvLu695hEBMxcpzn9yxvyX9h3qAz/Tz9K8Bu5Aggu9AIh5d/M
R2q0xxJ4S49HkkOutgH/8B1EGvePx9y3KL+ibPhtR0jTqZ7/IC/AT4w7Es3USzeeetCq+BxGHK8Z
0RH0z4wbT/0tuNRsr6J94xHrrIZgyagfEMT9KAHEFrGfLsc/p0/yUYJC5rHv3TO14P535rOt8VpH
eCg4oZKq83PYmQTuuyoECz0ArK7EbSguZNtxmhTu10Q4dRpYRzNOY0KnO8M+lppxl9Zjs5cCc1+W
tBStkTvuXE6fKUdjNk/PtRRfohuMJWUL2BILMFykI3YBWkptkizMgBHhH5TX1DFdprfkAVNpPHNy
hdkh+lfSj9vIRRroKUlIlJ0tm3TYN6Xc4aF/K3X7NyHqUnvUs8VAepXtv+YupCIOKyV9SQHxTEPb
5zHxKKQ5EqHjY1GXIJqyQ6/hk6Vzxc9wATMivteN5Bo5x9J0vvvyDsbvp+l5Yil0HgKewRiiIHCV
Mgr/828MFbDq3njJ5hdVCVDskRG9h0SGJhJYWcT4IKzwqOsVcMYKMq/46KljYYO9zzS0Iyhd72Xq
aQt5TmyT43LKBtkosh/PqmdJZi61yTxqePBDyOG1z4oZND69VaGkgyQtviq6MWt3XHnUh6wA7Dho
2uAUJUfos8xCVFkiaWsIICuNQfZKS4Bt1SHKb8wUZigN+oSME/ahcSY7ErHW/NscFhIZJ1BgeGDl
MhBO82vIbchC43jVvOa1ypiyp5xsF1nm4XIGmlbSE1LhHWDIhplq6n+NRttPdSY5N3eLNsYLWqFQ
E8EgUKk1n1XlLYqMQbQoyF05aE8IAWvT6PljARsoJdEHiZLdRM8ApUqdrVdPVxXHJW5j6tyb6Y79
IrgIn8BUqKC1tw6mllpUKwXdGCBMR3e4N4vpB5OOo2VcJd81YebFg5WxtQ/5v2bdsxu2r2WpIjIQ
TUSwJT/xKQ7LhLM7Qtj9ONYK+ko+AHQaMDQNEa3f7OeJrSW1fNKqnDNWcK35cMwmBeJrHmETL/G0
bO3QGBd1gnnZbfVfEs/kaOpf26mfhkjZGLOIIMRlwCaY8aECjOKFQ7mm0Phg8Yem5fICrOLJkg00
Hm5sOuQPyAfB0sxQzodoW9IKQy4LunCBMtX19kujantRa8lFtXRMchJg39h8m019l6MaDyqNzhlO
C3bchLNthI3JYCo5aDa1QJwamjLdagHWZloO4IK6K+JkHNof7abbiJ6kp8c4oevY/I1V/wHvoFzh
vxmpWrGjde+UVxHrvwYe9JR81U4ni0KbasjA0Pd/TJ7+C9Ez3AkoVhyjp7aJzgGN2f0gAd0NysGc
jKWSOqXeqD/dzrgWMfYoCgYZ9eYX1rxL0ZV7YelH6B+ZicI2JWh8RejvSinue1tujenJ1/t3r2Ua
LEB79H360LVbYFEX4VlnPIBbrDBw1LUB6FXkD9jsmeuBnWFmZG+DAEvbEK39TCG0SI3Sntz7kiHe
sraQDFsD9WT0TrMx43QjsVjjDmsZJUc5gSQCsqkBuDvXqOpoqT5EGCmPDZbzrUOlB3A9dyUZFrK7
osrTOGfUeZDCqoDOeGa+m/xzi/MPbWEZ++90EB2i1GYvvMXYcGmZFlkthk+ru+bhuDLZafXGyIwv
WOtde/QBezVw6hwXutuwBnYLY0qubL99SAr/I3JK5ofWZjStVan7bzZFaQOT+Ryqga4Pn6rhWB1n
9o5B81GPvZ3nejfqS1aNtXOJdsSQfRcCO42ZuXSW2fp8YPT0pTOHOJhCSk/OWiAvxlIciVj7WXrD
Yxtmx97lgRd3zoaDE+MF7KXY2w5aLD5zrcePNG5DT9uJNoc6GUO8qPL7ujBMMCaHOls3AUqgQWtH
Gm2lH518bspEID4AMS/YPpp6wZNzLlBUqf7FKHzVJIa2DGtwUuK7npWTXmnf7sRCOGbyHlEZwf+O
bNZupPFarwVJCNu4K3Qyi1pZfZvMS8LEe8+aD31Mj8QqTBf1IBnu2xzmpZlT2mXnH01T7wQtHstx
KO+kn3+35FIIej/URfkmK5MOlOFR9dWr2U23oCz3PIfwPb91jSeAQfEgKem1X1aleTPv/MaFYejg
tWqjmxkN+BHq/rufzFU3Mch2zGsl3LXBS3cmSP7xOUq0x6kp7vPS+DSM9pKG16ESB8qp7hmqnejP
u4RedWhC/sdYUc/SB2YR59rM6dAOOXyY+oEIxTf+2xV20HMClK2a7kyV3tWW98iYZu2M9ktYTQ+q
Jao8LGsCcZGDNxOzfknZUdxQ3ei9GcyLO/MudlCQCmyKTgEKbrKP3QADKrchiyA9R/SC6sOCKuat
1YI8c4IP5dgfpq3zsVPOLYYtntbdGNJwJV2SFd5zbqrz9Ce+mIFJ63ZbCEcfdRucgA2+Q1Bi5jIZ
L/n0WuTmuzbkPzgwT/rMM1M+5UMAQioCkXE0wlyYJYyS1rrQWltxcg1r+dz0O68yHkVbP1AP/Nxb
5cV17goRPAe99+lCo1oauJ6x9mCQ1leZoj0jn46WZvMh58aFx+U2rS3im87J9MsvOw+shSy8T0N5
p2/Pyi6hQEuwdLGjqibSkGxM/SzNfj2xBeS5Ga/tanz33fE79MOTbms/Ep2a5Sxe+a51AYC+AAlP
D2gyAt8crW0RpmvKAa8oMzrpJhigARXjZbZLQUAFaUhZ6HNRYr1MdGulD7B+gpLRthG8eoH1YWnl
Zaq67dgziZs0bZVq+TXI4KbMbGv4hcfUgLCfUJ6l5DEK6rPjhvc1hQ2tLm9VeMmC9y53FhDZKGr2
nzwHya92GfLKna2Xr+XobMNgeOuT9hRVPlwKKV6tpt0683ZEmHdF5O7kkGK6muqtZI1JvHnXV7XH
KkkurrgGqr/WvbuW0NAWAhJEoqJ3LnPgL7l+MzJ8uE5GLM4g2w40hmfYMi3dM6zzN2PCQWz2u9iA
AKRjybGml6LCgWFWYh301qpwcKq37ePQjufCNjCORAcbeKxO0tqidyITTO4I+HjY1LDpxNAvTPcc
+NUqngKeKm7E7sR9hESzxpFLOenetAYEn3rTuwLxuT7Mt2cumfplJttxiAsalaVgPlKDjiRVrKtU
XrMSwTnw77p8eHP+N0fnsSQpkkXRL8IMHOnbCAgdKaJSb7CUjtb66/vQi7aZ6ZpKQQD+xL3n6mqP
MPc7jNANN6X1YI3ImRi4rf8gyH7z5FqOzFdwhr6xhnaqxG81+zFq5yv5qdeaN20zvc2ERHExhb2c
ilS+GVOxHYT5AIhnp0PenYi4Z4310FtjYE0wI6R4MlyN1oNllwcPuC0vRaIdle6yfxkfNdzNi78Y
38vc76QRTGThIVG+K1UZhIRiYaPMzPcs5yxzy0ePraIFu0Eupu99WDowLjnfNWgAy6V86VHlZuFw
Gk3Tz9I2iFtnr5v2fUPUWZgll0x0W1c1ZACTWCbyoBIXm2yp0olBQ9BsMNwe3cDU0yBRKPmR90oS
tXs5n2AhXgnAOfb6tU1JvCKDSm/Ci4XFnMzF0/qfwpnvx4mB7zIi8xL4jfMdWNvTUOpXFAvbeWYK
45UXj4Xj+sM13L+93RGWU2x7iHtam5/Wf8/WdmZ8OeXZKY+NB/afrIyHl/VTWEl6WhrtJdvDqh79
jEE5QRQH1/oRefTUVubOG8iXwQtbCmBLDDOYIu1Gcz6ElntHCtcmYgAzaWxV2NwIRRVR3Ro1sgFL
9/VL3CrUrN3Vqd0XYpwfuCV3NZWJcjROAtD9dnOSglg2khVrZv0efBteTwfpZz0T6qz18WFf1q/S
Zu3HPKo/bilRWfus7g/t0PiD6R4iABno6ncZ8thM1eg5ZPXlypm9Z7YzG2ZmlHtN/ZnulAB3thwJ
qbt5aBNQmgeUeeSiDGwqxvOoN1vNkX7DRRfcXe0aw27VO4hOdyI9GSsFiw/ZHMhspN5cv+fiYltY
P2M5qmBoHV6Rqw1TQY1CZh7H8rHNFoLDWVkj103HZd8yrZ+5bUymPAXhUzVVKBrLEs1vXXUHDYoK
Co9tVsSXpmF3V4bHLvwBjXTEiH4ugB8vNBNcQzM2t95Dx98PTdIqZ4QbNaPMadxhTGbQy3O4dsGl
dxfO2UvkAjPq9UMUzRfmBH4ZZyhjKqIPgWXq0wUyWkBveHUVCZ1R/KIrlNAaKKbJuu+FcxVyXpNQ
dkUWHw2CH9GEIl6fzhqW9mkZ/MzDbdnZ+4YoWVuL9pwMFx1RZVvvqhpgSyepNtsrsNdtpglGoDU5
INU+QhducOeQZYQHUYOD/WItKG2mt04Cm+reC5fnYsNx7YvQDZAWn3u7OFgQD3RXe7AtSm2D2z6T
5y4aL+v97PZ5oPMTskANQHcfEOTtk1gGS2P7oB68hvQJ6BjmCr1ksiiG+SonD/FAsxtagDLaTg3l
AUneNSVQz6vcm8fcdSWWd+gVREMwtj3uiOEkKRnPifTrOD22mnwsioJTMQ59t0LYj32njvNHL86O
A+adopxP6LLh29joiEi+5YEOlbsPGd86DVicGRZLjw2+Yp1B92PhGF4IChbcW+v7zKDFHVmCtaGx
M4jIDpsvaLmIftoTZNxgvRBMa3Yi6w4IZfycrNdC4okc9eyV0NfrvHw4pJ8VUXQgohqPCaYfFxgn
Z/DMWn69iGaq76sx3UYImx2zumXs8iN9v74LawuZidGdZmTzpFii2ojJrfUezWphsYkWucdlk3bP
+IULIELu8+SSzqq8O9Fqt47xtmXCFMy8AH/5pQN/vhUwB5BdMnmdYh6IeRUUNeessT6qQt7Cynkp
GOSwRCx/GzmHWzs2Lkhxf6wR52tVP5UWw98sF6ic5rWiDfGetok8zgjF//8z15jZ+WrwVsoRWtz0
xNMlAByi1R84EeoxjRlDay2iDe/VNrAYeaP5orS/SuAuyzyL8ZABMkMAztlO5CVgsddusHteQJ9x
FUgo27byxoDmbyFT2SguRDMCv/Q81Ctk5SCOGdUWTyeqF35SsIdyeSlKOBKl0e1hmgGhoj1JbLCF
7AjPZupo21wytau7XgQp6gwwKcN9o3nBaDGBdvWmOJA6utel+bGkerPrWwT5jf7PYIALzJBvvoQ0
kjOCYmJef42O9nyOzYVVJfJnjUdzW2M/Fbq6qYg3U2v8VXP+uzCn21ZSy/0JdTSyY8bgWvdJSOfM
SIj8FhYORYYo3g0hyauBbB2srlsLLg+iaOMOwdy+dMTAuwSVsblc8gzVtcGLLCzn7N7Ou/P6mboi
4iwzs99I8Pnbo3sznOy3BK6GDo2ZUebkf+ag7ZqI32QBHoR6PSICc/qr6/6e7M2F+QCLpyrir/O+
YJk5yOceIQo1IGt/Lq9SSgZdHb+59RJua7h227EzX6wo5IenfxvNDzkPaNX4aaz0F7bVfW3Ca+kx
w+FtK8iBSval3n12kgupMV9hMBQ+KfSnbJ8DqXpWr0CotoRI3eXpnW6SOzqlbDu08rMI2xuEGXZM
ifru4A/uGj2/Fck9iy1Udr3OKpyr3WrdQdfTbyk5BJwkPjHRLQ6T43LlR36WZoaBiEh977hskhOE
RSJZg7rERzXR67n8ckwJcR+C5NX7F5Aiq8zfUjtjoSNDUxkH2hjtnHnG5siqZuBTNxzMcqKa1fYx
nBlkNFUGRjxRf6MCP0E4J/CZungctOc51eSx7dKXRrOLk1ZfS56gfWmSLr8MBcvYcCJB3nDeIEVn
DL5kfSbuCv3X52zGmKJDfoMqR3IMm+6s9fV+6povL16+TYRsoFrr/agUUUh7o4kwG6U5wWf82EoR
+UKF8VQ6Dxb6IRZ6WhBnpnFuCEhmGFr4c4jsEdD+37xUvtm5j1pOjYPT+2i5kmfBXsC+9PFeB6qO
ihIrZUzbPCgbyMLAr7wyG2uVBIyGvxAmf3ggOMG2b4nBZQW7XlIQELc4WgRTOkr7jkvWUSfh0d5F
cQdFEAcyoxNX98OQVJ1h7X+JZtg6OnBRWLy1e+ts/nemk/77P1KdzAtB7T4fYDjgqWBluzVzIRnL
w/8TlXsy7ovJgGU1EVa/ZAUPXIW4tzITzlTPhn1JpJ9WM1fL0X39/9G2IStlW3ePOGUIoquJn62K
30qQI1hijYP4giQ0Ue+x2RtHyOug6mBLnNt6TTFA/OZMjCpVMp5Ek3zr6dHNqXMmtptsO7t9Lqp2
x8P0iz2Fl75nvaU2Btgc18z6Zp4E2IMGAC2Zq9esA0xYeacha5b7NR73JPrpVtrJZ14Y9X6ZOUuV
h5N9GoQOBpM4DMxTVE2PUWR92DZD18ZLzybPsbJiWqUMtsn6XfqON0I5Ox8JGuO0ru5IJEcrQoG1
NYHrLnFxxf96qSIIoXndtEH4FybVhODGIGCsTP7Zkra9In92G8vhPsud4lB/d8aSbvvaOOcZpUTM
F0tsXn0j64ZiPUpk4w7+TNzRhnPoowJ4v9ENXkQCbNzOMtbbo8Sao3WMHJeCF0vnZkwgwTXmHrPM
rOsPw5B9q4Y3FOL6/TBM58HTTxrw4q0gebiL8t9er35Da+RKkKnNxjDIcKwsYMJ3IgKx2AH/6NEL
HMqumbbZOhV0wn+MOTjIOrqiqYdaS/Yitg77DseHubc7E6dY4vie193KdW0yM44Z53q7pGiyVonh
xpXrnQpzPunlXThQO5jF9Bt5LswPXT/0JGIzjFLr+pd5WJcMHP7OYZDmxMCcb+140Ktq+9eouUwg
+aBhdcneGgaUsB5vPB4fa9Hvpgx7jBrv3dK72eBfN7HOY4cxEgi1OT3yeazST9eh2lUv9PbUHQWf
fTgnYLgmVd2J4jjLOdr3nTDQ1Q2vMbN9EiGZ0qEVdyNzp+cAvLCEIYUQ1GrEczgNaeT4ab/Wtdey
RgA4iS4PjY2PWE5xQfoGbF3XYjJr0qsoznmQuc1OZyvVxon1LofxqZ2jt9EEn0eUA8UrOq64jJ6k
0it/IKn1lLs6BY6ttUwz2s80BAqUNE+GxZd3gaP5C24IrG7fneDwDp3it62amHe9ucfzyvuh7JhI
zO7rkrP/mQg6ReFCyVIy/nItdHip5r2Wytmh3Tv2Iy/p9TYhDuXeFo5F28aNLEw+/q4DOqaq6K7X
0idndkuERxpwPhzjHfl2wTC12JTF/cQW85An+W3RvuwyNQPDIg7WtqzpZNs6LP44L8nrQFerj4Py
OzRl1kLWCH4ozVDNBUfeq9Wl1r5ZjDdtDVkmHHjc6iQTslTr30i/mrZOUzp3qmm/QjFp+zUY6NBr
7mNXKf3CJdIvcey+Yu7/N45MV1MEfHsCRMH/m3kexHOEPEsx1IPX5+3S4TgzHAnsHE5MNFIJV6uZ
mRTq6VGOuQxaFnN+vI5FK0Pc9SRmPRoDXKIVFG0WlJoiMpiIyAxFiMIC0eQ90FCWJdqc/mQRIitg
SNeyz970ZTAfivzJJTKTiRM+pCKWfmHSLZWOa50a/dt24/5ikpuwGa2ZGj5qt7WKUn8iIYRNZb6r
R7JMoBPQ87Sdz9Z19JlbblDQJo944M9IDiwIfelCqdxDUurHJ6k544F67BOX59WKWRLYwmbpU+ft
ls7sZSo5PKOuGQ6A+2/RTJsMeoRZ8lTQxsZ08CXoJO6dCe/o+IgEE8/MgjGkc+1vz6TvWBZQvINz
aAamTWHpQiSqJ3ixg7VNc+R9tV1zo03DDuuLc9BH9SBs696prbcp1VB9SuiymM+fxqIEDEax1Cz6
wPwK1TFA4gqT5HmwWJyB1z3xGmiT5VJl4kMJk9TP3tiRMrochxQRUkUrNmbP3cBsbK66Y56ZcHXl
3O3N7pPMR+Ni4vgXoBd3YTzcLVPCtijEP6QXtJzZxD6kKcyXRu4iJpBuRpZmWlmHqeXAECRVay8k
k2pb9VxOCKRuaikMv6fm2EycoFi/GVWEM1htVa5PQqDE9E4dNI/1h5bFD4CaKeQqoErE7WIl755t
ORrHaHj2SiJy8JK9mi3hhXSPvIXS5U1OhrMze2sftiB+Mg3y7Mg0VbOzTwPKJM+Gne8t9zO0F7Ht
wWtBLuoIPRlhPDKaG8I85RXvrWRFxCwNuDurDXPwMz3+Z9jsMsXh5454R8YG2IFQ5EcS07an61l3
2RSlC3PUseHojLUUwxMK9BkUw8AIfIuGDiMm7yAso6w+J4IuYJ5X4QA8uyAToikQ6YRCj3a6Nr2F
S+X6o0ZWgtUnV61xbmVptuyv63c9csxzzndjLcDdqwG23Hk0Zv/zu5P2MnTlQuIiwk2ro7voU9s3
+p8UIRbASYjnHrcgN1NzaB3yqLiyjpWmh1KiVPPs/BPFt7evm+nK0RMdqvyI752K1SGSh9cHAjV4
YBMQUX9MWjwPsThW+lKeNY/xpFuy/5tFRCyD0R0cd3qr7ITJMPE9q/KePQFGmbmiGqgYo4KYDAih
QmIofxcj44hFbw1s40sRJ08C0brnUtoRqTnsTIdqyRnOoqJGa/XunIn2kc1LeZzyPwN8E9vpdP0w
9K0oxL+qN9SOHeLKqiu/ZnltRjY2E8SXoK6TByMZ+os6pq0XnchLurQxpeuEOxBNRoz1S1era+e1
8yrDTxARNz2hLVaG6rtP0ouzglmDvEqLa0NvF7gJ/CcyX0rqHj9KqRVEER+lFd2a2iI4VqdKiPLu
EUPSV7Fg7Ae4bDDJNqGLpJPvLmuCqEffMTnNpjGZt7sj/wdVCsl2GgpHJUMSGbLlNZ7/hcgY/LrM
8YiuEbzjEO/Zh960upgCKTJnh99SxEw1LHLpgnmeTD+pdXaUITRbS52gmAN8sOCl84vndCzdVkQI
uTPSJXsClklHxYUdtVRBaw4S4Iv//VMwz61ruCQ35Zr30oUi0bddE2CoPtq1+xRFDJ3HdMq2odQu
4OLcTWzxLHhTEyA6ICooI+8C5cVJn7KVSGW3QF++gb/oQeJM0VaWLxyjTiC8PfBLj4FEjZckeZ07
Qx5jbXRfan18FSrHYJYYDjk+cPnViKEs78jhcET+PvS5dkBZf+68tPYl70RAMrwuh7JmdKMyXGnW
VUK17hXFx+ThYReRHjh6euEBtI/0zHfAcJJDqw2tX8Eho4+nrcwE2XUoICBgoKvOvZUw7CGu7xzv
qS6A4dqDy6qc3IbQyVEVqzKi5yWZMW6mMyFkW8Oo8cu57BBZKFyMaJfAS79YcGZ8o2LW31Qx4ZcJ
3Mtc90e3uJPMMIKCGSsa82fRIvmLO1oMveG/1VHzrMFQ3bsMC+ppnHxWLFw/DxIdyDpcNDVHltWk
5DFrFsxr7HWkDJ2mBcNx2rDRYJ7U7rIETkJmc8B3uo36SOlBozUKjZ7I98JgPDu3NopRyYk+eXPg
NTVrJUuseIEoaKAiUOMosqI4K3jO1zlX6OPK6tfuGXt+YZ3rRuwJCLA3EQM6P5zA5wxzgJuQ1Kz4
EGrdEXyM8sMBn6HXSUYVHSXfBG3RNqaHzFZPTCMRFLWZjRxZAEXEkhWNKIWaBf8KJdx1tItHqeDJ
pK6eXAT+lJBYIdaSZop+d9ut1THi3xXTHAE9i2QPNMNjn9o5mJHn6iPVQK0wxfiCbuIXxJ1uPE38
kJTBWV5I+i8qdpou0kRxTpR+KkoyrYgf9CfGq7E1Xm1ZPsvWvIyGGu5sgklHqzRx3SEeRgGr1r63
DNlb6AspyzN+MbFMtwE2jXDckMkR61To8Ha/wfeyBpKnBzspLo7TPlE0mzv7w20wMIoFqwEu0EJP
X7MV/Z6J6mLBFKRTRXxULODcq/43VlqyzZPpc0BqNFhGvVM2nV2uuVB/kQCZvBTJ2kt9XcZxUMy3
ZhiqwGzt78g0HhJACVTmdvbmuu20swEi+K6BIppe5n2qqzVNj2QY1+2I2NCQ7xbqZiKhgt5adxsH
J5FEteXXU8QKf4BJT7G+z5DyM/6d/wlJsWNg1NwOFtpmIy9OWVwB9xv5O2Cd7iuF4lwC2yTBZvLz
0iUbj0Z7Oy+MFyyKILc5oxo+krYj71VPmZUOEhuapSONT76tvnVh04h76BxPPfAdlML6tLHAym8d
Jmub2CNHwPTscwFvcTPIs16QmWZq6EF7ZANby/PupqS+HxIs9bqyj3Xm/pRkNh2agq1ONKTNfiGu
rRbYPSqqGperyeuTCVMpkBGZZOvklmz2lVzzo/keEeFfRwvbAx7ghgVUGCKqlW9qQbMl3OExwdV3
IqnoV3lVFsjIgv7dzUemJ3f90t4UZl2/Ho4t1IFgMeZXvc+CxoBQguSm9x1nPDv2DEA/p1L0sgcL
JIpv8vKpR0a/uROBFK3cnaEj1ULYcXQyHrEcELiw+HEj45nczT1zhxC2lIRk4ZS/LabIY+dFzsmY
Z2bmgTSHOhgaODuzMh+zHPOMzTiaEtA8hCW2lq6leFoWeUDOlwROU/yNQp5Kr/5up+Rt6FgZrMoW
3l54ecudl4EFTAAsH9AAHiJNjbumeKnihu1lP5L6ZR0XyW5sLOerpgeezZreQipFzTzm7ANIfR9q
jUACLffI7PKO86KznZAuFsPpMjozr3pWG/T+ZKqZvKu35qzdqho7SEm6kgmRIJtmiILopxkSwyOl
Wf2YsLr6VqVespUQ0Qn7QuzLLwh15WcQOvGWqWcT6NQ29Qh8l/iYRP2L8pJoat0+tGN9qJLx1lYR
b80oJEUYClhE/jvmQSRDNIU+WeDRxkBkFmQsusha6IMmlc+25TyYUIE3esOBnEqsWHmHD1vlA9pr
/bnzMO+4+kmBmAtstqGO+0e4BK0zkSbbbImOemfDGs/6+WAay5ksjnvTYavUgAwOPSo+ciEtRi8K
y/+y2kkcfCFNBiQcmzojVEJP7KVkouxbHscRm7Zh16j3XIvedcrALKqsi2MZznqtnd1cd7tEfDIf
nIPG1YFOZo2BM1i+VaOoOIPIjIEd/j4QSY2PgYG8g6fAsXVykOR7Sn+6d+I+9uHIpxsPP3HBibcx
QkRXsWn/sTB9cGyWVWj9SOiGa4F3gCEIMRMV1In4qqUGIyCDbwV3nUijNrJ4YhjyMLlYZxgQ/QvO
8diDVFuiOrFdpAtMy/FfZoHee/bW6gkoYzlVO+JHKm6ptrfZ91SPzH/xEZHKvDNrGg/tPYQ3gcYQ
400hpycHDSDt6r3BKM5U3kui4nu7DX8dDkRRvk8QiH1dVf80BwRKvbAMBSVwLjGUy4YilMqDCYAq
d7q73HgjDcdMlHsb+4bJFwkhQyl7CRp95jSg91rcO1faVIhUnORj8L7uy9X6Yx6GOl1XdtpZGIYM
CovnX1tZ/FbWxztj0NjSgkadk9Os13c6aY079FPDBo50MEXy/+82D+533jgT0IxVXkEdqbpvG18/
KghU+5QFXSiuFqy6jQ4mDcAYx6DgSDRlRSRdj5hPsbzM8flETuHSE9eScAi+JXdqoGuEoCaF8VY4
806r59tQxBzYWgWODwt80vKxxO1kohJE3sGKYY+dBbXpiscFC80P0XSv9EQVBtwn4mkQxakUP3xF
118pxrOw85UkT9G0GbslAykMPSe4qtutSJtb1ulIJ6AQwLQy0e6iH4vDBO1r6cGaixElGNJftDUB
SAu/2Lqb4IcWY1e1+i71KC3wr+SajZNNuDdmFBf6Dkad+BAIon/ldXVAC/ZHoUmGsXCA4HqsrLpg
GvjY9YgdcBHUrVb4HrgIYjYupkJEJUeLHq8KiQfK9tM0RX7vYW6CPUxch0LJN5oLL3hUh9xa5w7W
28aMa4dQT95k7pwBiY63NAlMHQG84P7L8HbzUkC7tJmJZNgy5DjoQ/ZMofkvle5H1CKgcpP6DQTz
vHWG+sQKzV+6CAgY/F5EqtPDUFM2m/0xJcwFfRDIj95CQaRaYCNGEvrOEh6NfHrWO+07YekCXafl
GvcZMc9QoQlHgltIK9jNxSPToc7XCVbZuGie1U/jMH+pOksLcPi/tzZTH6Ll4D7FYj9VY0TD7z20
RD8FblnPuN20Fxu9ZW6nA0vT1mZDMN+XjvlS9TOl2OOcMxbNQ50PeiwdYqlU0HcmCWHyjZwKf9bx
v4Uec8IOlr00DfCDI+o+fTHXgED3MIz4dJyqv4gK02keYt/ARf5jzQgS0eo8wVM4CzCWrZkhgCJx
czQlKnRC+GqHWS/TBw0aIp9KZD0OFpYiN50/YQw9IzDCegNjqamvBXmPPo6fN5GitJsUenfH+4xI
39yEi3EMYROZDPhwO17TbPqxjSvcdCeXH1qE3M4iUYsufc7YeTIkekXHFKFIRz+XcAttu/zVHRg3
0jdNNAPEftTya1zq3ZybxOoNEh9wN7KD+quQmAZ6BeB+ZOlAkJPTJzfRlOyDDMMKRq8+18hU1QLS
hS3ynYcAJDdaTNFmuQ814yJ0GVE9eBdawm614b2mIzlJg/426l6NFurLruxHDwdf5VBjzOu/rOhs
YSa/KMLNA/brkB5RncEjBFhV1VtvYTDMY8xpq6ckJ4KL8hzjKOv0MUSWGlUx4RLrz6An0XkuoKqR
yh03SbuzYpbaOuN6RQngMbnranQbjTFQlLJSR/yhiGzoOfToCfOyeGXb9BSBHrAT8H2MKw60qVSU
5O7oGmU4hgQELM4DfC+IKawFXU1ce6s4hpb6NkE4zerH6XEm9FH6BGZIZ+M+7/LY/HLn1bKrq5dR
Jze8tea7eJpeC8Ud0NrMeGYpjpYAndwaJmFyD84qsEkHfikSnujt4ag5OqHMgwHxwsHvasavpO2+
ETztbI4ciF+56K0tdqpoE9a2DxTnXYwRkc0miw5t8UCvyXybNzFGJ/tcjxDK+tjFKdFe5pmiIcpO
RkE+jb3Mh8zWjyG/ZkSGDSN9mhIaYaPq3htn/q7K6hMKvStR+Mf6cmzn/qHAJSbq8bPoqR/bFqMp
LmaflKUOzSj7V5QsQ/jRKbaFhEXDGkGFzgfsxUjQte/Ui6ntE1RUjlN9Ge9rgnHVqFuZiTelqPhS
nW5+rO3j4M5Pne5cPTsTPu4yhouZYaHyukAyOcZZeSOb/DzSlUj9yUJlyO5rZavRVYd7x6i+Nau9
WYg5Jgbk0fjIZPa1HFj2OdO0p/Ex5vresr1L44lnpxjvoy75YkBUGy6SHPdfbXR3hTHsa0brKm1v
SwKgAFC43Iw90zEjogId/pxwOCp3QlkQFrz4G/EPYuaWVPd7FCUUkYXzxtr0Dg3moxuPl1Zqd/EY
bsbWS2ikbQRMSEWd2vkc+h5lrWLPKjmVDDIL7PBK6CXPDLHD6x8mK38eN+y8OVAevSBiVYR58qZP
RkwArcqCuFOHJYt/F836aGLnMsR/eBHvBgPKdZxwS8/28q6lyb631iUvBybr6bva7pCNJ8cYax7Q
bfaY7fRZmTDG/v+VR7A3C91+38bQJFaORqY957E4lMMfMYFXXXW7vND3HQg1wki3Sx8j/y+xLsRV
9o88DbG4nzFtCZ+0YmoeWySyxJusrAgM9LgZjRV1Y57qSawJE/kXDKKdqCOwFRWix6mTBxPWJPUh
gypFN0PJwJc1PxDUIlvmveEJ7ti1JZs7DkF0CcxDQq6XJf5YZTEH0JNTyWlEags3EVKRj5DhIYHY
0adnA0aMvO5H76JzGBt33vTiZkQEhRX79HmwjkVv3yCZgeXLGywv6whSTuVtyPbw5cCjf9iJCtyG
LGR4C1BTLHTS1nJq4/x1JgGgtQx2DQs7apeh8hLBtZgyTkri5ZP/qSUm068SCG6lTV9sRrxNi6py
ZFRAN0LfARX2KYsdAmnXNVV1L6XxNIvqKyZccMsKdKN36i+0kvvcs9479kAw6Ql367GIYNzhJWRf
o149mOpfCwAtbGLSUYqGg7KHXlSPxb0Zpm9zQjx02gLrN7QBV3DKdlDUt1zUl05hxmakyC1bJ4gl
MThrLg0DxW618ZzsL4RpI3LmRbV9FRCnNu0Cb47f774ngtJvW1y6WZ/8EZiKyOFlrNMfMENv2Cz/
9XL5Zi23G/WKqY1DZA4fRMVpUlTg+gudjnlBeo56KyhNDEzioBlvLmNcst/3Vd4cvc45WnI4GUuE
ZFPPtw5UFDOtxV5ryleZN1c1ScaVDmTQMqYndGskRYLKFVJJ4vVIgfHUYSfmSTJ1FzEi+cBO4+B2
Y19feGze49cwcp/plR5Nvmy2us1LN3oqEOaHnb/uiAB+nVxQG0NkvnRqORjL84gmGvn91fPIz2io
KT2AOt0wveBnwT+lYaIi6vZx1O4jb7kCO7ngF3FI2FmelL0lPObs2dMH8GcMYS0DY1SikPK6oC6J
a7D0CDQaXRyKWQCPVYtSL7MZNFjUZUWcndHQGsxPNOn9SDa2x0lW3DusyGPQP5VDuFo3s7zoM+vq
mmscrmrT3WhZd2SP031bw84ouyeYeWTy4GmSwv6MPDtwJJ84+zzub2esNnS0d9bgutjBQkrLldRK
9jlkBaCQJbEQDIG2hdv+9G3K4jXqD1E7vXjN+s5BrrkmrzyPUQn+rVufVFwujpZetGgKTFVf8o4M
D8k40GgqjrjE5R4skh/PKp7imrwatsMN2aFbmg4uZRtRNy4vbfsuk+RclP0TU6jXyqzQiJXlB7FV
lHxzEmgp/ISKdkPdm3r8y9gmEe13606fReFeKKIurWkxVUadndfpxRzCu7ROtU3jhM/2BNa/6eE0
eJzvcsVUUHBuUm+5ZzC9stSY/w3ZP8rhFhg4inu6c8z0a0Jl95b14cDRz1Cl0h7GMnp37dDwiX98
6nuuyBTmzXayVw6x3JlOhDBEjqec+VDXjPuJwwmNxWOtOLu6iRgZ2nBslu30bHXWJUOAsnNF+xIR
oMIfkS6PH5rBDu3o/wEqTNWOzjL8rD/eVKnnuZ9+jcpcmeP9XbwWbn1P6YGuqDEjQHoE+e2a+gMV
Unm2BIdQ02Fv0XWeXwbzqNsX7ejlx9JleYx4INw5RrZVK65brS4lEtruch3tmJWRuaUznDvCyWBk
ZBZnghvrIJw85inO9Kw8tO+eiR2Aka230/vEIM3juZggFU59jq7DwRoSpXeDaYFUMreR7vF8g5Xy
2+leaBP0iHiLqRUbP4hPZum3dii/QC64PDdMC4hdRTVU+gBroChZBHjxsG609zTuUL0qtmlW1HwS
TvTQMO5PnP4RNa0dJtMOgYQM9BN6o+g4tQPdfQRRQU+5wma9AGWTgDoN4I1AkT147yixAsqH2pry
YBzDr2nAsMb0iDgTAVPTILQjcNkhejWbAgbQkseGn72ietSr8ZxwceXgkb0VhRdJWDY6D0gYpacT
ukI4LNFyxQ6/4zoP46iokhsKpvtUoGZrMUJten10/GW0B5Kb3EczoSU2neki5AURIITKIjyTnTpv
9Xmad6xBGRIwJsE8gBDGzf7someOa0KHS+03MutQiGicq7Vr7iLDEvu8yC8OfzSh1qHQ6f4i071f
/1mMlWgmWTWoUi/2UGGZiunbYtWMNOJCtmqKbs+7ca5c6UnoUD1Wcy1qRDE5H5lBcWh54M6IA9gZ
HRjZboRMotbCBt66Y7YnUy77RLDoF/MOtRZqYjD327pyjk0y37H9OY2t/mbRpQHSu6CY1fv0Z67Y
NvcVAZFdrlAQ0XnTK/kpu/SJbObNKPgU7IkAMIfDIB2rb2D8RyLCvrzQ+lG5ONFSfTuMzLMqecqH
BBZ2hEBG2W/VdC61NbHVWC49iQxJNOxA4j+u3xad9lfZ0brBO8BkhjqqHYMx5/MBqLO3ydhqjf24
9GCGkyL1y9n6Jo/0qlXZVxmf0OFlW6uhVBOZ/tYp67xWzY3405bo2Y3rb6nYqCXsfdGLrj9jo4nf
uEo1VmWPFQPsQ5c8uxZ7ViZMh9geWN8NGd5e9FfACXHIxd09MYf/8CWspEKAlpZiGqI/J0xgVTU/
Rcl/3J3JduNGlobfpfbwwTwsakOAMyhRlJLK5AZHUjoxzzOevr+gu8vprCxXedfdPrYscQQCgRs3
7v2H9kOt+y1SUfhvoqmXKLAG6wjiad11dAxVHyGwM2YLq1Yp37mF3SjL9s4on2ifPmJeeEBu81nN
RZbVgJfvp+U0UVEqdTephqcgZxsWMR1G+CAsr4OnqQ3UK7t+QDvr21iOfq8UqxHIfUHTYaVY2WZR
igEA1XyDYPFOJ3Ld9cqV7Aj9Nv3ZoSDQdJQPsFlZcgX2VP9Z/L9Rmwfu7l1bUjdcApDaON+VwcL8
W2aYlVr7eayQcgLxsloU6Tmk2wrk29qWrY6HF1RAV9ZjppGNJWAwXworn0DjN7jZbjIlfBDn0DQn
hGpecXn53FrggjDvQLVouOo2ociIaRxV8QeZJ2TbTIcr12SkKvjFknb0FGFxfFOq9zo3L2rJ4kdq
h0QzwhEhqohdGD3KuX1IyD9KlnvcgIydZSfA52QiaYOkWYk/kyzG2cHwaZX1sLFRm/YxQ7tos+LH
tvoCYueTBmVVUpqHvm4es2liIxGgJMIZDdg35WN0xFAaMetlGxifkqLC4kF6bxPzGdT/vsyl0zA8
6f28xy7xSzt/1HLz2En6Z6FthZKRfi4je4fbMyIa7PDb2QbGhG0I9pFfdAfRfEOHYx6YKceHVQYh
k9rHcEtaBCH78JSZ4PFA569majWzAuilxam2NtkThT2LiV2ap1iuNr1mbrXgzbJgFZSzjwTK3hZz
OpKK16nJd04XrZHEOysKbPCk3RuLcxic/jSynUBj6mYiB0i/ZV91Gcg9+j7W9EBfXYEHl7ZUMiOl
eRnpKXUU77uoPIfoj4PNYYUVW3X8vhDKNkm2F3iVEXlTXku+MoFLKQdq5oAUHhF+fmxr1SLHl310
lZAnYJ/p4aV8rjqkcZfkdWjrLfJN8CRj+RyPgJDobLFvx//BJgFwwMOzbCfCC6n6TETbo4aCQCF9
7uTLCHpH51IP+A9Bi4Zf9mQDjwQs9KIG6xLltGoAsm3ZUw2uGMkmeRqBiZjXpC7fKhL2LGaOjGpG
/NecnUpHGTUXEwoQCEcY4N9gXb3LBX3numlyb36PAZW4YTxgXKyTWhqfnIwSVlBuMcVAZdhBqD9W
69ecsmVvoIGYWWDZEVHKNlIPNZ4+O/UugzXmOimKQtmSgrTSUmXUpNEFVv1S5EZ9rOaDXhRwq6At
FCp5dZxFSNnJsNc17deEDXpAnF5T/BbO5OSXaQjHJPV0STdcVL/k1VihaI+m7CrSoBeMsCIKrXha
hlSEkwpIy0KJRGFlKDF4S8JDrgFJ0vqM3pPZbNNHW8rDQ1wSaRDVAOhI59PS3oM0olCvSTu5Q3Eu
EZuASKP7G6f6hk3Xp9JRdn8TaiR/SbXl51Irf1Bj+c80W/6V/Mv/QtUWBwehf63asu1/Bcb06/y9
j5N4x2+qLZL6C8osDjomiKzIjq5q9v/otvAUkD7bkmVFx5PIZBPzu3CL84ulabJDCihaUUDgfxdu
cX7RHP6x0HxRbIWn/4pwi/pHORVDt3QLuRa6QIqqaQToH+RUhsYqHey7J2YfmGTsDS31Q2A3Yue8
sMiApXYD85qy5GnnkDzMCUDuvQ80gGqHzkb8lAjNw/m8FPSUIWQAyWlkzMQ+Oqv5TTWIyRP+Wv5E
/IXhqBD5D8ti//Xvf/unQzXlP4rMhFAXIqoF7DOHW9v47XIbgHkkGqlyj15Y/G++TjV++oW67Tgm
SbejymLsvnOKok+aV3MG7FqMSzc2O509q/idpjF4H7+ALb0b6PvCydeLj6Z6mlCwTAffYYuWvXbl
01x/gKnCdhttJQhCjZ8DN4Y6PFP3uY7x6zhKK0f1A5R3xYcU6lXtMPV0zlKNIN10nenbzxGVcz8f
P1JeoWD23HzgnFVLsJyxtnBUBcULsBrA/AZM8nhNX13VCA1Cv85eYyTU7B7vS0jOuBznT4l0nFEo
RtUmeqb12cTghz8GQjLXXe2vFJpINj8K8zxO1xIVMj5b0P7BJrH9Gzdd8MHRpdNHGJw5kOYOIMX4
tdxKEn4vH5C2MLjWUn8BDaWh3D+grFcNH0gikN+yxOrUZAi2HEZFQzQrr6Z9VeMnO5Ng1yVeGuOQ
4/c8JhJe38JR5ZvRofh2lhafJ7OaeiQAoaS6RoBbO/OIlDUlxw8bmh4PWqhBoKIh536G8DrzEmLS
ah6vIXWpMKRik640Oqi2ybQO/a6mqtog5MHASlfEvqG41qT2BqDj0X5XAJqLV+aThIQYbdpjFhyT
+WOsfHFviHEcDAT8d3yjJbeA+K9N9ireoQfXADcqpK81sWQCKff1dA0n7DjpsUPP+zor50Dyhspn
qcAlY9Xa2Lya5NKgbPId5ytGTICfK3TQx7F2aSmDbICZkWMKC94N1dtVLV9tJ4EGcWzod0ZP4g4U
xy+b74VzpMWPL9hZ5jD5wlq5dpNEabWhrP3E1xuA8sT8M7SPRj+L27/iJSU6u+em/xBfHVFAS/Vr
zIwXx8WrYM+4Us01C5Dr8Dl6zoGZycTpKl82PwgSMWIzoJtGYP08DPmjGJ9q4FNECz48aV9U2qvk
Yo3PVeMR1FdW7REtwZVuqr/5Dv7LiKGib/VPIQMDDVWRFUs1VYW4/P0dDLvDxue6A8uISANy0e78
ic1moN4kDNX1jkOgeoogZQwtkGRHAZtDc5f2xq1m/qpNsAOK4nElEo1ZUfiBfUuzmw4z4rsl4yeh
TUTZH0ObY8im7iiqCYHuh+OMVNAaIJYFYoXCXXvj36m7iNAGl5Zwp0fGv/lGU/lZ5HdsW9dxBrRV
x/4hnHYQ1caR2UQuc1DYBwQ0bWTgk924DSi2AHLdoehPTYCiJ7R7gICuoHlKNjyji0IilM/3kWgh
pwQjOwvguZrCJr+7We2dq13OF/Eu/opbVE13FnSc+6spv2KT4zrDBf1IAXfwxg4RDQqGGn5v4rPr
li4ARByrJ4EF05DTcEjgExbtjSSI3A1ftuwZpBg9a7+komhVtzHg45HO9CYL8RIAbUVw6bqbghIP
b+MFWXCjjMCG9oKftYsEs2vTRGWJxbpEdnMVM1JHB6mCrTZNiNSGPBS+iVMS4xFql44GqEa1L0ye
+R5LuTTZm0FphH3HThy0YfgGUyPR+VDArkINbEYgtVJcphrojb0grIOwRyL5whUWo9uw1+dXhjLh
tARfCUSUR+QbOzp7g3giSgpy1Jt4QBwW469w2nnNFuPC043EiaueIl/i5sa14+KIAbOrW1njXsLx
yB1IXw6bVATebrgf0Iw2oq/gJwRNf5bRP545MY5LSa09fZFVPMFznC982rDcL3WhX7iKZrsVo2E6
Lu4K4iZIU4NdILWh/sag1pwLr3LMUwK8op9A4t7vuBIqqcEEzjAqFdzkeMhdzNtXCTZfEaUhcVbR
CA0yzD0xoiwFElqHnJsYd03DwBh0ubrV8BsSx87B3CcoIqWZjLNiQzeaF+bwa1uJO4YDEo+Lv6ca
oZ2s3xYz9EX7BT8pQ3pD0XRlLh9BdWgw+fo6YtLDdRZXrVH4uNGvI2BRZDySvBHjJ86E6y2+R0zB
kcYv+GOokrx6YbJEDufFPBVTACslFHgEtMLnsjYEQn5jELlqMbRdJDZX1AYhg63EE0qzVcubGBuR
vqSsKWCfBNTEHTlPZgkXgQKUmems0hduLDE5oNZQXsUNRsFVHN5iSqlAE4v5rnkIkhtL31BvETfQ
SsYEhn+gO6vwNDFHxAffQxwX9VVvb+KABdnboJwaQcJlQlmYxxPhFj2H2K6v6GfQ2SICdhdxhBws
G2ukYVGizG4qx8oj4rBDmMiq6kVc2Turisshw6jgNK2CmiTXlpmGg/L9PKe+XpfsxDF8XCsRXUvt
UqC2zOyiEOSJwCu+C4OXlZiLPRg1MargCT1xR4mZg2+wx8ECtBfhqNG4a3JfGnkDlwNZOe5rso86
3Iw53ZnmJtkwRbhgBBVxVgXbx9LWPO51mUjBdZGwU8nsR44kBTxbotzWX8QBiM+ssGcTn6fHt0Ds
tLnyRsxqaAc75C4QpmP4U0U0NkHQcv7cfIOhi5czONwZ4iQycaMgkMJykyrB/S4Q59IzVcXTecYU
5lLyHqUBCMg22CT3FnFPZe4x5JIiSImXUu8ACBCciVdB+C4AdibMVQZTHC2HL55oZJz5vskSLROe
EOsa0wg9RRF2lvyZo4rq3Ovx52oaXyx3IkIxueDKl7DMxAVgHomhlNSbg7cMa1DPSwz0t8W90y+X
iaBho3EuDlOsUsCkAKShTMjoQpRdY84FD1/eiEtDJFIJwSDJxKmK68Vd4bAuiG8QK21+n0Limjeg
AURA5bjalIVDrdfyxkx7oEsAD3zU4FfiOiJD7SqsIUa9ZRZwcpWur+iubm3nLZHOMXIXISJ54qDE
G/txm3GPiG9PYs1jP7SK9BdDWo8qnSjiMCcixlosYLB/V4sB2zLTPHGSsPtdaNMeQ5vZqidGW6wX
Yo6J9UMlM+QpERUXqMOBV0jMUrTbzTB3peUUtp8hWbl2KW/EPBZzVwwRl0AczcwXiSDoEADFyMf0
ZJr2ImIkKil096gg55l3v39SfO/ibiuWT77wfjkYKBE6WSUaegYi7Iml67dFoyddFYuyIeQiWWfu
8ZXHxFJJgQ3IC4s2q1HU3LjvxHpNMOOtEta7o8GgK2LpDCrcZ7gnuJUJfnPrixgoRN/FR/NEON34
yby0uCHETSEerwyea24zd3mocYjQY0Yz82RyU3wh3CvTx+CLSl/MJVYv8c0iTcC+myIgIYUlWpyI
iGsp+m86cUys4XyZuDpcMJXhFoHjz3Own233gOhY6ELJBr7A963yd9s9SKDwcXUK8UWAKA+NXLEk
iESEc5RZHVucu7ifxXCKNE3MKRZb8Svjxxnn7IRR0F5wNWT5Evfz/d6eM7E4c3/9tpwikAjUhqVL
hO1hobbIqkHsqMM3By8nKfW4Te2xWhucLGFNzEIR7mt0HcV6a5jcNay0GTGjIS6Oxc0gkZ0uYlTE
gzW3F7Mo7JiqDFKzZN6fD5Qm1Fx/yFZt06TUaViKrCmy2Dd/N1BqpBY6blkQR6JwI86fBY65IxZd
7Ba3Q/OlBxBh3owFxJPIZcUqKuKQyZIt5r/4XbSH77GJASbaOrG6ymlgiCVE3JAi6IkUg3G10HBj
0vz5SSjmT3b3nIVtmZZpWI6t/7C7V4dJ6wdTB6fKxOJqc6ix8qWwt7ABRN7GVY+QhWBESTjEWUoi
5Fi3mfgr0hZeIlZ9XkamUn2VrAsknPvMIDMU6x3wmHv8FgkNewe+Rp176HA3cYcYrXYPLkv4XLR0
kYd2S44hwj2mOeI6j5RuxeQT/4mIKfI/vgjhDw+pCFesTGQQIvERz4gVkvklQurIUYg8g9CoM1fE
Q2KducdggmeWvlhgSeV38QkFq2BpSRRpFVckgT2Y0SIgvpkXkYvez5qXiWSSbIZZx2+kN2wQQDDz
p1huxNoo1tD7SP12c4o0RbVaKh2EyN8SHM18gDslgrtYMMXEFYtkl9P74kqLdUQsAGLdoCSFU97X
hhZCbdwIRGLbwCKBU91K5Osd5yfuQSkhGeY/x1on2AOZ7JMHJ1izqRCfTHwRiUlApZsIT6QRYdvS
78dDw8ZDfym3zuI+0QSe9x5/K5YfDpdkp0z0Va6hrH7fOrQJWpvyhVVJnKPB6POZUvwsVmJxLUfA
2eKsxMrJ1xM4xeUXsZK3/Pm0/dmklVVHzFkkajTnB/PydMxo9/eUpAg5xCL+FSucWDH4VrEE/PnX
/WwDbcuaaWAob1Ej/HFjqtdRaAMEvn+fmGch9RdmPFNNXAK2NSKH7PA3xgreq9sDylxlQ+xm6O3y
kUSKlEZs9RhlruTM8v+Nsfvzg/zZmFiyaZgUMNHHFsXX78MRAhoarugaYCH9IvL0LoRuCtOGDILL
z7jcv+4vlcH/sxr3f1As/79UBqdA8Cdl8Pi9ecuQ5flDHZy3/Hcd3PiFq0MlnFvMMpDw/q4OzlOm
qSmOuIJMMkgW/6iDayblc8PWZE0ofsuWzVLUAiCI/v438ZRs2wA6KLCbrBp/qQ4OYvqPixrld10s
ZRwgs50izA+zKFgQ3zGq8hvFyWi/7KuX/KJ87kDRda49rSrPXH9ND/mBwqqP1kC9KrfjNt1ZR+c4
/2r4w9duX50RCH5Bvfgx+5p8VTxjl70sUPw+xiuc5/qtXQM52EOoX9Pdcqt9uNPXzhHa+leUpC11
BRX3QB7whHvEW3TWv8W78mT46psDuD7bIcOiXpuXzm8PqL2sncfOyzaFB6J6n17prPvjOnhK9tqm
vKiuus7OiAc84WmEs4D9gubBTg9dZ1M8lk/jpxHkBGaBT4sPNdWneLevL9Kj9qEeIEBsqCH45jZ9
wBF4G3jdLgVhggiNa35LzuWBo3zQjtYuuOKHi8zFh/0NE4cQV9XBDXcgwsFs1vR6W88+1IeALyUM
PjobYyd/ChE8wtHm/N6f0LXgY+lRn+eD8zhfGUKfc/imrotNsEe+42C68IOOxaO1glSxyZ6DF3Vf
bjlAt3Vf2Bys6cn58kHzMTdw5U30YL8Eh2KDC5YLhWaVb0e8FjdNv44+G7vyoGycDcWAXX8KnoSv
mHQMbpg9b/VnEqQJGhHJ3CrYsK7gq9rh6+6l2L3y+gg/pRV7LeWoQUs4IpLhIsC3mY5AIqvJn0eX
BP9L9wxVXoO8bK6Mz2hQ7eKn6lhv6Ycme4ypPWSEOC8qEwwLGI69taHKuwWjfyheWEwe8pN95hte
nQ2KPPIaFtS8shn2dAuoybMu2g5MYPIVXWPpNT0Oj+PW/jafWGKGV+cCWPNVO3bPzaNNgSnaLsRd
RDM5UPZwO/kBHs1a9lDHdJVN/2Yf5gMses8x1/lReZSemZ8D2LcCnuEOct2qPPF+/IuwUNuYRzrk
8sbiimwpFH1hnV7VT8MZpV9Rrntg0DBrMr1pRxGhkT3lZQo2UbFBqEIGOOQPmxE1yFX+Dr/Uq7eA
+vCLPJ1zdwUq6pJsIGpsrF32ddO9gDk1r+ivh8CjAVwdbkhyIN2wDlykztbqWkI5jaOob/lpORab
7hEAXJivELrgfmMaYcML4XmlK+hKgM8ufOhWIEf6DXpRPd0op/smqRaYKExVjwYZg+FOGtYfp251
/oDoz8ZojVaPB1MG1qLsap+whn5GwImWAwDG/MhjIPDpT5esLh8IHq7wOV7birtrShT9UQlgC+X2
4dFgoSNX1JC+Toqz8ia1X6fJxaw4hh9KRcuDfBGfYR+Yu7Tfasme4oxAo36xlec+gOWhHJ238AsE
rDbeLC1wGKq0/QZCTrKGZAOI4jGbvUCDA+zFnxIV+IzCphLfAKTnf8V6DR+U5Rbr8joHtYgB2bpo
Xntk+i6x7vXx0VnbPgbnR9OL9A0sZsEMfqcVEJs7C+1HgNHNEeOC9svkTiuQYhf4Dh7KjGZ01JSd
s6wpgTGgneWZAxyM1zk3wBLc6O+g/Ym+fRZ8BAg8Qjx77pddHp0neELDAVm5KzAL5Yt+tNQTHpT5
Pn/tX2MAL+CcsbpD5aVZjVv51Nime7NM+Oar9poiJ2ZesW1x5Ff0JMqdUIlGBSpet2Jb6S2fe/Rl
FkTg3BQNnzdUJuZn2NL2bnwen60r1wSWsTs9dBf48y2sN6Q8Dt1T6j1be4UmPYpKgFo28/g1sv3Q
eQolb3xtX+UntivDBkXJXtrQANz2krsDn1V8ks72pd19hcqKZ6nsZau2Okn6m3WSkYrqP9ePfYpU
4sZAxFEJLzgLwjsFOLkq2DF86kHXIMGyVc3ELQfJnT4Sd94i9wWSfI/poMs1vYzrGR9lsLOnxIN9
Fr3wOZ9x2EGRRBTEN+AfFU+KDs26rxDHPJnv+LWsYi8RMjQsYNx2qxAtXfNVi9lnbmtkEBTKbjMK
kSv7NCK4SnhgdiA7JV0ziCZfKH2bbBPyU4yb2GflsaF0Hu6tjgntt980mig1Is3NJ+fRSI89sE9f
l7deve5X8AbBxk3up2G9Hj/ydo0K0go1iNVUr3TsNb4OJ4XEuapUqC0x/cDTAGpvm7qZ8BsiLqU8
8dRvOgCw88AuOwZ9QsAvVuZHiwgIFmB6DOouzV8BKo6nAozcM3Bl5PqdYV1sJeBKh34/epVbv9sX
+8GiI+l1pxqTBlDf7/zoTtlh9oNHw4XN/T6ujD1fxUWFSL3OfDulH0WkrPYmwVm/Rfv+HaDseOzf
tTNOaEc2FCPsb3OVnhG8rb3682iclZ3p9Z664VxHeOgba9ryS6Sv5B1d2AB3VqncFBEADQCUbtwj
gbEDWmOhTIvZc3wIFq8vd53xiiJX+LXfo5U84d6MX0N+ICCk06a0tofowCRjNg8nXDCogPe72Huz
d6TkSrlB6Xs0D0F3lstDBmil874iIivr27+e8v7/SmYV5U+z2f3Hr9lb8fX7XPb+jv9OZhXtFx2E
mCoDRNLYi1lsw8Zf2+7vf5NU/RdD1VQV5VWAA46s/p7MmuYvhi7zFLhrzdTU75JZkw9kdyUDNUDC
hG7lX3LjUUXr7vsCDTm2DGjE0WUDDW5T+6G0kcAycmKjxd2yquynSLdPzqynKDUvByBYxdoxKG9X
aFPh6EEDvSsemkWVN53NNEfO2B9xWYDYmVm+IcOPn9L6ubYbUpi8arxFzozNd1uFn7Q/lR/7tCBQ
HJMRgEtn2Kp134Z+V1FyzNQ044kWedohHGNUg+POZnyMdPmq1A0MDhoyEOY8ywl6dGgNc2M55kMa
0lsPEkPfWYq0/vNDEtfpj2OoqLrMvkJ1xD5btvBb+n5XOS2Vk46C04ESFknn0ukwgPa1rTwaS4Ev
EE7S0mDtNZobcR4OnySzUR6U2b72LUl1Yp+XeUuRsf+Czv2xkpp5PYzVssmi7Iidi+6pszS4Q6O9
/ZvjFvuUP1x7xeKALbYw/KM6yg+AHocKYr9UreRBF9nihFk89jPwQRm3lC863rDUYl90eINr00Kt
ONTH7AmMIUCfstia44K5gU3CM2T9C45S+UsPOcl0fJPYhx3zchyb9vMcj/Pxzw9bt/95wFUFPBQD
7Vi2ydj/OGl7DGdyGMhex/QVJS/N//0HJordHufW/e8PzVas+7L4YapBANZd/FprC5otJuTi318o
Ta3u26aB4LJWww1yuumYJ4hHV7Cvf/vt/tj9z65K0JaISotqJC+5P0E1a9Tj5bGWtPhclU3zqLAJ
C+LkjE5rcr4/rGXyuEa5GUi9/KUL5OWpHUL5qRvbYo3M3lMLfN+leNMZmMiDzm+alhzUdDY5k/3J
SYvWdZYyvgnAlWP3Wzuqlc/zEnYgfCblQY/z+BBPgehxDJ8V7IX91O7U7TglwBKLYYC88o+/UY5s
n6CFf6u7XNkZltQ/tPGCENQSmMKipiAX7xyqsal1mIDQ+23CDEFzz1qHdln798dC1GsqKNuHWYkG
dILkwb//VpTN4JdQQQ7qwMGhOFJQRtSdw9ShHIDf70TpT22PU5LDdRg6yrqmqh5S8UMtp9paNyFa
u789OmDwusFA+7VukTuo8qREW8NCDDmZkvh4/2FIkr5uAphCSxupRz3VcSj4x4/BkMJjOINrbdrH
tENrS5Jycp4aE2Q5aW6y+hJHivS5Q+9kp3UDgGzxsFLCzrGH+nVGQ3eXgOPsUpkic1fAfaJNHmaD
RI3ULK5SjZ3MYiQz9hv8iVp84Crt0OwbwwTC02h+FuLe26gOCU0stc8h8f1UtckFDaDu+f5QjmbG
Kkjr/nj/E1Z8sh+tSnQ1BpgSy3QJ1GK6jGCuUXWv7f1vj+W58RhivXD/KxIvA8WP+v0SkPuLNzQw
7lYl/gr7Io3hW2e9P8hZd5nqRT/lE41n8VeXaR11ORypbJmcJA1RNsuCqjxWAiPRoB5rhnyx0fek
EViDIlKywEHQjYdAl2w3R0lmff8zlDtirnhCkvjwqBEqJTV6vwlCVNY012A8FqDz91/DUQKHO4e7
JEOSYKXAkTukKjAPKGU45Coh9mXY9g5HR/wIAonBabrWY6PGrRdFEoamenBojDpCVOfWlYl5lAeo
/rTdw0e1D9utPtfCxRpVJeGDrXlqWW3wSlR8BISxAam69EhDZ1VINpvZsDcuueH4UHfbJ6icrgKY
+pA4knbiouBv5YzBodIRiaowkj5NivD9tB60VBc6k4MMlaj86GwQYUNShGuK7OEno4BEYkRyt4a6
Zx8xh0wC/Zgb6JjEoKhdE2kOpERUB6EM8SuCai0DFeHKa7cqHlLZRadCHk9V+ZCXfe21eUpyqETB
prCGxaOFJq300QLZPg3r0VA+SUa7wStp/jLbMLeF+k1mS60fGLXhN5XMFlLlFki1JHloWPHBs2jB
Q2GwXetgMR1R5nvMCx06iAUSWtHbc5dbFAg0s3TRQDSekX9XH2tE77NULx7sBRV4uUNXacKA6DSH
bOjR41EBkl8q9Dcuk4oRbSvBoJe1eD+VygDxXfdTw7kk3GvX1ErZzg/DQyiFOJISUWFEHdLl3KoG
2gQKPOER6SYLLfxgYecZRJC9M7BaeGimntq2FGWqDu0ZFZcFLKOnMhrWszr4tqRUXjzmmbso1bTN
lPxDi3XUvDMKQnHl32V9VVypG6vWkdBDYj7BdJoGitqfywBhk07Htho+z1o2rIr9bJnunWX6cPJa
Oddj9cUpzXZHz4RtrtkhFd/H4y4MKwF9R8v7aCByjgB5PGOMpoLgk8ziCevazazn+ossfnA/uExV
1HehU3iK0wdQNDHjTBbjpSEi1dj9raZIfhyLZL7Kc/paSxa2CrPTAEkT0yNdzEM64EDSmu2pGvL2
ZKcQWIvEmtaSrr7XM9yVym4cvEDAyjvJ8K5LY/9AsfXMrRG/3H9AU9oFdFAcNAGljRVU8Umt1Oxk
dago18tI3bxV9dd6npaXxDYPNtbDBg4xzxAxTlhRJ2vMWLAANvr6CDVlOucxpGoJCSJpabZKoc9P
5riV7Fzxg8KRfV2CQ8n6PgKc6LjeqFCekD7FB6g/OUmtPAQQ3L1Sn+xTjhrM2nKQf5CCgRpd0Eon
ZZTBTUbvS8jcC1osIcoi2MdJM34EDXRKzEx8eGKw/jV9I+u2ckQtsGrz5VyOc/M0oPpUdxD6IpNi
kTUuiJst80ztqpdzSpPjaUyoQ5noYS+4ICKv3HoZBocuna/ooRU/5ipC6qeKlw208ccZ/iCRcnpY
oBvsa2scMIKFE1E6MoqmVoYTidn24Fqj6EUAQoMQr+mpt54cZ8FiTJlQEkepLWHK0i/Ba14S5zTM
Tr/qFuydYSDPflZ2H3Bjv0QZlK3ZxFVq1UrLOggGHakoUJiqdtYyE5dBvTL2qD6hPdu00cU2+vdJ
rRYyGW0+UkSoceAhb22Opf0sVxlIrNZ6G9sYalWCbWWpajJab327y4WzGpZW4zay+nPXW5Knaync
05Jv0bTJ3irI0Cr1cg2mPmRtr6ztMiK8VwyjcglIJnp6dGmkxOzlUZPSZ1RNUjLmI7B1VDQklBeV
7slQKDQ6qVS4yTDrfrnY3+JS6s7B5LOVRTdp/hxZiA9OttCyS/pmgztGpuNcZmkTywuSXcd0xM1o
mXCDzOUJdgQheDGx+crhq6/naLC8vM6QN6u7DycO803UvOrR8lAno+MpdB5QC1N8s/qQ1RgJq5D+
aYQS0FEpGz8qVO6sqkGSlSYVPb5iRzsiEGZGKviOUvc7bogiDwhBTDOnRpw20iPV73TjOoNZPqJR
+anWcSItwA31SN6qYVC7WEYtgvEBidQAT6JZ8VM2S5CJW0IFQCbX7FpnY7ft44jCzmHMBpylpww3
0Nk+9JGK5paCid6C/ijmIMG3sHby7YRoGmZwyit6ntbGmPtLXJFXVLrywOakOEYToluhjXJqZKBP
kVlDgHpCXVHxKyTyosJo1/RfkCx2eiRDcVFcB5RCgC5JQ3WbkSw4aknprPpZByCTUyoKVGRh7cQq
XpzAOcwRHLlIaekuWMs3CGDpsZH09FiVoPNihOs8ckyNVRz1OM0y9yhxjVulrS71/Z6N7I0ylf2+
G3rZRaW38BRxEwxCpJ7pbSgViv2xxBIOaN5sFhrmJmYmyABmJAxAnSVK5SKJ7AcgxWSueYJeLZSi
o9jWNmnukD/CUbXKE6iY7rCMA3ZHBEUKKQHqGZK1Tycz3d3Tik7kFpSU7AxZET+oe+r5KA4dIqDo
ZOGo5gnp2KqWwITBiEUv4m2Kond7m9cOPKaxxZXL0epVNSfFoYqwetGFHhkyBoM/wGbeaXH/Mjf1
zAIb+BmAhl2J/OexFYq1tZSDaBKxUjHTEbY8sRLFIuVooWwNIzFT1rbU0xD4xw8lgeZVTAnFwlne
w/LHmkoJYjfqqhFjGqXaoP6oAf3hBkrx3UbPKM+RK4FKK0njWzuPpo9g/4tG0xZEc4vCrDWfJ6mQ
nmBoQTUZL8VcUktVVXM7Ip5UJ8vwEpQD0PMwuiFNPLmK1ZQPU67KyL3ByZzgr5xHS6ctb+9qq7Lx
biH+jv3UulrkZCgL5zPOlFi5x+kJeR3Nl21cZeO0wzGenjm6zI+Ixh712QpfGnhYtYIyO4JWH22p
GFs7LNA3n63ZhYH2GcGzep3MckA2169kveJU2JyaOf0tSR4h5irtcxkGQLWV6KnU+6OtMvHjrm2p
2jZfKsENJ2YoWd88KJGU76skeb0vR3k/aKepzgEdTLV20LDXkpvYOY3I0bgLLMNt07KoxHniTflC
Cwt8fK+/wvTpMNq932O6aT0FLbK44Wgum3oYYrx8nXzdLgVWjAueXkVxWDpLPeQ5AjhGiCOT/qaF
xtHB5fcQJqmOOFqYsO0ALJYuoaj4h7d+RrVcdtL6GLFScOnhHeITVQDin5gyndZTTyzTxlMi/Ddk
KOyXWqk+zyqKW3JwWXpIwHOiF/6Q1hhPYDmGpeNYPhqzb42/mjq9ciNxDgkCrktvyF8CG0+ark3b
XQ0m48HENgJupB6d445rsVR5+9qa3UcpOeWHZafTMUz03m8D/OpKQ8dOcyJ1cbAqnaDFh+WJnkRd
A0BxJgQ9BvqiIkewuvoVL3cdXbDG9oMgwq1sGvapHDzXVjxvU4wnqFZU1GwdCTZvLDaC0kTngS7w
N7AmFbKvAWTdxW65YbDjCTWj3llIwe5j1doWge1prbkxIxtGR4ymJriuzK2rwLcZkLMxID4cUXfH
DdAMXXseCi6Jue3g5++Bmj2z58UAJcle7Bw+sdXkBOQUsyn27ms4fhSLAwiaeYsPUBrbp9jqrFO7
0LAq5LFD2bWOEBloNXcBLH9ECoFKRBHBeGwoIM12b1wh+SP2BxMUkVfzFBp17ALpYM9pZ/NmyAoF
LuFAaUgL1eMcVW+ITBXobUAVnlBKQ1Vu8lvZRsc7k7ZLqmtnbGINT63/i6jzWpIbyZLoF4UZREC9
VmUmUosSrCZfYGSTHdAioPH1e5Bc232YtLaxmSGnChm44df9uFPv0rzdDZBBDmWXV6feKoLXijTm
1i0KtRk8J98nlCjpxnxryTvt4xz5uAGPbvFqB/MBvZWioepQDU18jnsSEy0ANyMYIdaCp9/KoiW7
WGuYEz/+PvrKKtx70YGjKG2Yflmr45u2E/PYKNM+TH1AGWr22RYUBvZV/l+vZXV4fhe7vAx4D7OB
W3R7DNIEyxsnIHyyBDRlzibQWkhoUIu6050u6PP1vwllmC+L8NpT5yuKQ23vsiSR8dJk63morXmb
z/6PyhqO6RjZl6g17AsruOMgSnUNypF1ZdsfayvoLm1vRDc8Ik2DOyoXsXsfuto4NvXvcir9B6DE
l9Ht/9Mwft6stWpGT1q9NlrVQD4nJ7RF1R9XN5cmPYsLKZsOs1tPO3tEBTJaiIbNOg+KflkXGv7p
+WHGibPLIiKfdqXntzSiPdBsEn9XSJq+EtjLqHQZGHBw2bs0y0htrUKO5ocbyfJoZflHXtL9yP5q
oZJiLvRG6im/GGleXGxDXHgs3pNctXtQxtn7GK1KQjFSBFQNET9aUF0y43gGSrRsJ3vkebRSyG0D
fzioo1PplQLHKpCowiH2tnHF3G4CoHiYF+by29C8C3OMdp3iJrBIS/GLYlFOX3hEJ6Z6d2uy43W5
XHJLqUfRmuJu6nbZFY31czG7fy3hGL/MhYJAJysfRUZ1yORFe1OJdGsuUf3eNNBSOwVgRlTFHmJc
/NEpzZC9FKfnQBB5WIvTmVOFjJGCGXhx1v//swbMptJYhhwwwTFT3e35spLIYscmmO/W4Fqfkf17
inKfi/5Uf7eb4pjMtj4b9Jv7ZG9Oupvzc1W7X3Pd/hyr3ON/23M2kUM+P6aVNaw9guGRoIOujvq3
Mce5hsF4gj6XzSe9NB+6dZuDqNnjdnbHGWP0/vH+/LYsKVmtKKJDz8iGfVvDjTDAmG3HCILq86j0
PEC1lXOt84ILSyY/qrkpPrBfvlJZf5gFk+Tfb2atT42iFyn6yEy8vmUx0XjeQVmWdAfncrIeYxyE
puAkZpxOjrVf2UDaaV5uFvgEuXHrnPhoga44Qfon829jAiiJpAei5oDxmB9kySFSDBSXWB2D+Fz+
7JG6eP/Laq9qId9zUY9HzVEzOz3psrNorPTiChtIRzmUYQAye9d3xJztDAk6GCrjNH92jYEzdJPb
Cy1EMD5OaQKtD2szC9MMwklHbfrYee1NBTBK/Chj2V1a/DCDwI9efZhXlAEVeGMrNOkuvQ6Gzk/l
rPpznZgbmg69S1U3YVLO3rEDC3kKckwjILwvSWwUJ8MqNkgWE/nqygK7/O357u8Ari+JOUKfwBrT
BNhFcvGHQZmLZHTX1GwzATA2C0CQGLxHvtui1YzqDEtW0RlX7qbcZ7P353AHOnB8FQ4Y8Wng7Ao8
4olTdyUI6x4KncHl8FpxGoO1r2AspleRl/POQG8eGNZhXCQich9jTVNRqaLk6izGPrMyYp99cAdL
cKqqfto1ZrrsvJRvkQFpmj43pLdM+2u7yQlt/UckvPpYGCJ7lSKa9iTj/i3s+nuVoH0FWnfHNIU2
U9VyZcOrXT1O84dXso5wwHqkcWqEKTY+vx6dU9Zi7HGXYvgIBugORTKcR2IEHxVvt8TBIL/kdDw0
pdSP2OBVmKlh1/sFV4Aq3qHgDVdtsMePEqDrOY2tzLbcuQ+Z05/trrAAkUGx58Y6354feEPnmx18
8fMCf91jfnBM2iLhW1LluH70S4T2CnE95Qc08KWjSG83Rgt45UxthXKpNBeFdXBLnEvt6O1LvOeh
iLN3CZrlGjUEgmQMNIzm3wCAme2S9qQFcuNKRfwrtuYXNfvylqXQ46x8sY5RL6ojNQP3dH3L92vP
my4dhpTFfWXMs6+FpoBOyWHcz+yt6tqoDpzt/kGZzAeJp5rw73Dnu5+eZaut7HHA+1ar7obX7pJR
jxeB8hnnZvMWZMOm0mXyVk3Ft7YaaGBdzy1gjdfaWsAF8rTzVNMabMf5NxNzeogqp849cz51PqRr
NuSYQ9HaX/8/NBnYeja15fzbMUYwxM7jl6GXd3u45mVvPXrSqLsp8rxXZZr9Qdm9+TI5dLSbZoRQ
JwOqg/Bzvrr99nlhsdUINk4N9yztvVOT/Fs65p17tbx7XqF3dMmQuaKmmbbb/FVTBR8X4LDy7kvU
0cM3p/a8zA2h2sLDdtFJg1gzlxe7HYngrBKw643Fbpoj9SIt7Z4L6bShWcEScjz0EvBbb+A4/ltm
lDFB5zYiwh48PESmz56BFOVLIZA2Fip6nLzbRQs8KBjFpoXWcURW3bJqoD/G8CJI79LfjHWbAzXS
Vxlp7C5Vx54iGaAy2jPsCWpGQjUWbPsFJq+ZFcwxnpo89AYHSwcgs7wXl0VWdbhYUM8i5AZz9B9G
p429IVV3KHnZ9Ub3bns1tw/131rRJ7jF7PhfMadXMB20u5uUrNruQllTap+gr9NN4aU+0UZaGI0c
ESTJW33x8mPX1/VXHQNcrzp/Dxri7Bv+iknPzGtiNHQbufKWTqTvNQmWkzOiMQZlt5nWCiPppmkY
KaCXua1+FnnkHA1l/Fii0r80YjnE5cdiNO05GPuzl0SS8BuuoiCVHZXJaGTZZDyKxamuNBAxWE7R
3vKoDCkXIuLKjHmIkowmnvL+nDV6CujRsaLl7uH/WWOm2yyHtmYZfvo2Yl6LJY4LIcs/b0r5BTdN
4RPiX/dg3bxN/OTn3MdDWLrim7fY7gGT9ZZjPKfks5QvWtAcPnGxCt3c/6WT4l4LGpHsxoCCyLWr
j0jIQf9tGK7dCrBt2aL/LzMbH7c9jXY1bDRXxI2RSe/VrLNuv7DbTsZsBoBgmGEia/AdXS/C4VXo
ZTjOowkKGGktt/qtnafLzV6IUg/CT49u1aGRDNDkVVLE166vbvZMqbmp5cNUI5xmmGWVYW/bFqjL
aDth3Pg8ZhawVqspk9Aem2qfBgAB8pkUAhw9DEXkLmipmnj7ciDtex9UNUP5wZ019PCx+wayenlr
aLZSc+6f2/lnb/UfkwXppNRzD5XF6OliTfQeEszrpCtagex2w/oHb89aJJEmbh6yralOtpz67Zih
fplippYlyrj9qfw0Zk64eJhRYovbFsOVE/6hD7x9aZnTNwPH7i4ekDRHmwbiYR0Jk1ov27rou1fl
sjuEN2yclNRvknrwg2lYBj/m7CeJDNqGBy/boh3iwixd8+Iiw2x0AR0Y7vobRDF4mWNU4a3HY56n
HZzVPJDnqZvp51pVfdfCmdX4M3440YmNT4nTLchQw0tH5btpKaMwZYObQsR6+Kl5otN9Kjr96SxA
rrwgzsJiXYAlJgWH2s8p6xi69kqXMeNHatIck44pT+yC6NYQuMoWKsmHhh6gaV6i+1T9nSin6mou
KVDB2tQnHSQHw7AW4qim+agbfYAUvkHaJ1jN3H8ues3iNzm33HqXlfbleFh+4R9/iUThzaQfaJd6
qKe0+Tp595oPVrA33OH7aHJBy8ro0TEWv0vKCzaJ739Y4BlEXZ9pIoDXNQ2/rTLXe+j/1aYP+hZj
Xj8dg/qzp4V0q3kg8NCNSZjh77hRcvQuUuePYefOcYn6A+F/m2+a8naA99YQnMmkM3bBJgMUTwMS
c1BeU26Zrz20TVyOh8RtzYNpO79rNWZnBR7V9or0mMbNH2Oy/wxV/LDAiByrkrg4l8RQq245V4qg
cu+MV1oN7VPb6XCo5voUCJaFfS3vxRIa5nAN6vxbg4TFTSUZadehB5sf6HicjMw4iKvs2t/EVc3j
MHQzfKVRvZUU/jlOk+20S5rMKZNun/hRCL6QkjZUB7NnByddwSntjKcq0cZBYwVtBxlgeiiJN6gp
D/FyYHbRNDQLLQ+WcHGiNY23g3bmIf0be4slGHQi3za3UZH/0NPY72zHmjZ2h+HPy0ltNfasHrqH
0q3wGZAdbru3npSKnXZ4RG1zOk+SSUjQIOU5xk/R0C4NnOtRowa/tEj3W6vLi33BHv1o5kZAy2qS
7gcfohFFojMYDA/2grMM+7qMPSTpmHi0JmetyfraOymrH5UHR08N4hF5UGML6huu3EpGctPTskUM
AXpn8fuq5/aUdoixbmMNq061oQ+pC5do0nvWmcgWBgofFcAlm8SjGGePxG7+KmSg2P6R8FJWZjHf
0CxPuaL3SGDcyd674SfCgRgDhnO6Vmxdx8NpULvxi6z5q+YlVQppcWmwwpLa5XXPKXQ2aN27WRZm
b7u23sYs+K92KDhu5oTdcJbDRo9YtWW1NZysIEiY4KoKFQQHrFLecKnc7p+pjXEkavEVTLIhg8kx
mJqcgCJqj7QhTNcU1gn0/ehQy+pPR1Me60BYfn7eysNzFol97hx/bx7p5CLEt8Yx/TSC+YboZn53
9Shee4vyQV0GZ1Ab45mfPrx3VCjoy/Bj0f6/HBDw+3KpqZEbnOa4FL3cOo5mENEmxSEIgQVU0/Nc
DAa+xfGdP4TapX4WW6+1jOPCShXEKG3dLbRT2+PaX1CNYCid47NGm9EqpXc9q+OwLvESc2hmZ+zI
wdAoqkAzfagM7LvSzBy6BwQExVQtbAV8yjnUSM93/G76sv4euxXVL2haGz+t7DDvXC63Wd++JdGF
V5d3Vnn9niSp8F4sMI42XrAj1S5iv4yAr+Y8jaGSTUcY3MuDFpTd884E6rCCNDbydrZImo3j4FyT
2fhWQjH/BHi3kzOCLTv24WOGs6e9wt5rZ0lfM26Y9+fUkk/Ojkpu95RZs0FyNTP2iTHi0JUUEuU2
DVDr/h5nRQApzDsUjh29Z0UfztkjVfKr13q8Zh1tfjLK21u8pLe6K8TWAit5jSuOytR11qczcA8D
HcHnaLI1Kx3xJi2ICv1QWTuVyEfeNsYWn0XwOpm08SkubaHdK5tfBKydagpusQn1eGEeDtmeyluS
fR8Utu9U97+sVIGitrr2WFhuBcVzI8r+zTEG/ci6g+vU9THLQffEwrWwP+QRVyTvHwdJ7v7q1No5
DYopxmMnx6qm6u4BHtui/ujWP8ePHfvYZgHv3Ah+DhJSf5FSzEDGQOTGS5lDSq7gyMas0+feX47B
lKb73IPz5kQcM0jk2kveS4tm0XoCh2MxXy4vAzx3QKrFLU8o4WtrJiN8bOkWsLqz121j3pSPIEfu
79Dmw/wDYfIsqi/XHopDlKq7nIdlb2S7yJ/Hg0jjH6MChth2vC5s87dFFcZOUQpwMTk7SaeDvqMV
+djEs7iMaPtghmikzVPf+UabGUF46qsXtrRhgaz4OQgumw20vZAfTMqWE0tOz69pKwfoy1VnIDBk
LUjvDj9M53bTrYBvyioh5lQs8Y248B2h/bIDH9HnEWpepjqKN2YGh3fRqObcdgsDF3Kt63kD9Oms
G6u/GqO3mdpIXqaAskN/SfcLOKE30fktIXt6GbOaiq64paq6Tcb/qDoe33rQdUmcl4est6g69sjH
4LB6V/FCiBxssIz7Vxuu5IdYWDkox1uhvACa4ASN/4ZPQa6hQGODBE9x9mqkEm7Vb5sBRNRzvdQa
3nBSIwDt1KSZwjRLznR3PsgBFSdrBMWlui12FhogGEkj4j3WAiTq4RxRml0d2NGOh4ImNmo2q5K/
D7jkYN3rd8PDTz7qyfSPhkdtAwHm9zJY0UQZnBbQpTchXdaaaY3VvHDFidbe6ewVw5VW5xInwAqf
rObh5OcW7pQp8ByoSaRATbZU18kw0APs5lHx2460FjeP9x8TtR3To+bq76XJk5/kxqHuJ3HnNQrA
kz1lOdJ6lK5DH4dL9jL2BeYkNkTXOScY+3SIjY9+0sHRdilabbzKfDGGGn3J5FKfDD00bB+5iTAG
pNuAB0SYXhniwtU7H+FpBywZ7I7O3etzpdN2pSCrzxK3k92xiPLmhjMF21S/2OAE/d+xh5+l5bJd
eAUv1tItwr9aOIa9/6ZV7IXs59PlyK4xHavL8+Fa/jqXwEUGwrLPja6o4IhZRcv1LdxUFHq7nqi/
k6m1D65VVFd7HD6nKRA7uczusUVHpK6EVcFkd5chqbhYsDivDp3uiI5Ido+u3cfvasiKa9CjUHgL
Vs7JcvyjvwJ9vZWVMYhenz0p8xMAUfyS7cCSA250A8sywb1CKIzvYxU1QeiPSc3idRzes5VXXTGl
lCnO/9lEnrU8GuHXDY9T8m9pG7aYqfXmKX+IMe3WZ4TWSCt3rnOAxc2tYhQd3pDX3KHDtcNx2LBS
PCe1RHgiJLyNKrogqEK6tgJuSGZRqGTlo3vhFnIgUm6c4NP/svNuY085N8UIZFwRt7g8xjaAbyaP
AXUBuzha8v0U+OexgaagZDsdJGCpXb1261EBHqOhxO6X9gjpO6C+DCSVME8MZtXZ21WB8zmWK74Z
Kv8u6KzfCmGDGEXZg3Zh+altRV4hM4zd6Ht0pdmgoZbRnq+FO1QUV6hum6bN3W8neUDIaPcdhylQ
+TE4tpQj+jJdLo1TfdRsfnPVyBOCzLpOJ+PfwVoVWfSoF3M4I4ifcg6T0zgE2QmIqPcalc5yaWfq
vuBNPyLbP5V4JXdFSvlfaj/Myf8acW58xWZMgSH2Ddb9LoeIHwcvOrWoEE+nAj1spWl7WC4pC36z
SpAv/Grg/Rd9fmd10YVBPslQ8vSfsCrwt+gl9fYtc0vbp+FYUYjpZIFBG3rT8bNS//QuFyWvc9Lt
VFQgwevQlM6xRM28OBPmEpb91cH0ZnoFXGws9ZeYypSZIK6uafNOu1X2NnrTfkEopZxBSsqyc0UT
g0OUgoU6v4WTjMZg3830VQYUZmycjgq/57MY9FkMDZe6pn4dsN1orDd2lljHjnTyKMz4r2TOhqzY
NgE/Z5M/fBdPGM5KoRvyN+zfFwm127z3lZudI9pmCUyVgNoCd8Pb1kHv4Z3QuBdvfWeoyAEKsgwL
j0N+kqurzrKGPhRlY+3mmN+hkHZwdTP9DZe38ff6afe9wcKaL5DG+fH3rxQg8u8bmlBu2AL8KgYV
NISp8vBYD7zCWJi3BNEQaahBmwfqqH1VnYwUh8NzBHQcdKOiJ7EYLO1rZZrXpwZrm9GwYa3jYl9Z
3MOyPm1pjhEirR+dXqat+8/zCtiCiT1DPgU/tEJvA80q0VP110QQrLJjApntagBnYckE57x3JbOH
Qv60UlB11oioPAnjLfMi+5qYdBnz7pR03DiQHIHC0YHTeIPxYovefPRcISnlpEPCzyrK0KuZNyxc
Pn81P2jGhNBOVlo/3SpmtgKSjeY/zeNEsqdndV4ra5dX2Z5Hez5Lm9iRTrN7jZR9G2IBzIRZcBf1
v5kp1PX5wV7D3zqCH9Br00ZeOJe+oJqohvO3NrOR3+ly553Ba+e0cwDi3gwtk3LYLMVG9LRJuA5V
022pxL1Sxvzq4M4LDVHiYl5XqinP80kZaqLxFw/UvI4DrocvI6VuauvUq90Pz6KbxY8pWF7dCCHO
zHMMbLxnfyArY+ODtExx1r2prN9Oy6ze+VSqNUitFJpEzbVIgf35coCDNSBMGLZzxEoYnYKWUFHO
7ikUyXnJyvJeOtGXiG3rwuTrvUzQsSO8ujtlVTH9UT26CMf/q2PU+JUaSheReNlnODbe8mzVjrk2
OPz4j3nhmRS0IZItSp/4j5dh65X/LgZ7t2n9aKycUa4ChmFmYa6dHnONERwcE3QJawhKZeIUGFJs
THerwtvsZyO0yEe0yOiE0DTBhLIorBOe3LMVNK59wrfxqTlZGaqzoONnlzb2f5Oof9MeTEcilost
venuOZ8gMUxRU6+O1+5IUeN7a3kmKU57+k1pTBzi20E7mzv2DnQjSup/6Ann/qFOy/qRrF4v0dRv
JldMDPiU82LyUV8FOoE/lFf8eeOGKxNXDL+fdx2y68HPx+XhpduFMgdeI9L/miW9n6QC2t0/ees5
lzr6bZbKvUjN4WCtHzAIqgX7e/yRqsHfdyoywsYCi2GbfM+fHyLzMGIbxk3VXnyLK5cOJFWO+6dx
MUEafZGS7mGcIxoeCIS6Yj1HE20iKjUsUnI4cxRkG0vKgMJP0Jfjq5VoDNjljD9QVg/bRyGr4/fY
YTRPxBabrbw6bh/vu74cNgliA5Ub0zcX9YJcth2fpO5BUJl2ENqz7vYCaSSs6hHrxCSP/eIVoTJY
tk/aQdvxq0+2Z1M4w/m2ZyIkdd5YP/IOwOlKw5rcmvyw4B2jhsb76ucvjHa/RJM4OHIs+Qhs1q+G
JodqxMN8yTucy/NU8/dKuSTzmv9sbRwaJSsZqvhmNxykFVoYu7D0OfJRjAgQspxCpxBFOFiSBDj9
9MelQfs264LgSNCwmm9GdDVOx3vmMHxmJa7RCZJ7OKGf7xfUBg6ioDyTCEAuCagdWxx3vAym86BQ
+T1flHnoRG+9chRXYYphDmNLDBQM5v/NAK7ZRmxzFs+5uU4BlMnspoOo4JdprTGEDb61W6QNsPmH
K+3qkKLjveTNB1OmGeLlycI+KSjB7fAyUOlK4pOrAd9ZcwEBYEQg0EdsOjpOCBHL75LH8xNJN97N
oKOMyHBOcTStdNUs305zEG/7KR3/rR3fOw+c7q/rXmZbe8OfMQEZ2DjBhjXXxN0vmy5MEps07RA5
emf7vHc3gYguDYXax7x1ftYZfehxJN3vS7nEaJcNLisH3m9Qhpq+ea9kpDTdShzGxLqx7Zzf8iV4
mauy2rc97+GI8px3CrX+W4Rnv0uMSDgJ5H9F9hkFS3eushEOuOW+d2yJ0mFVl1LfugWXPKd0TXGF
2+Xr8ZzHbkSm549P9jOhJJQHKLhFKZfcxWeyqTJ3wu/jqtDQhn2Y0bm3nJUvXSLcD3+BmOvwcOAl
7/IjSZphh9Tj7SyhKSAb5l8sDxYMFUBnpgnHhhlMPqxxLI6rN1k2+X5gcrCyprqK2A9bl3Bppafy
kPoEvbNpSsKeqlgMIewzeIdPOzae4E2baD60arlPlpxuLvalVyzBXsjdZ9rWTWa+kV6XwFOGmOuG
hXn3e9+s7k14FLcuEOKR0AdjF45Fxa4nwliVYP7zsOKiTZ9DOX/GTkPJuLMsxyWuEVj96EGu6zNb
MhparKrYBCJ338YChYU708fENHGKoegW7QwUJ46Mq+s7QO9XC06Oj+oax6X8ZFMIYyFhEk27+cq/
uPP442c0TqupTgyHp3F97vTJWZi8i7lLtgE3drgDT6+j245n92OQVXGOubSfh47loZrSZUNswDzb
E127INqrw/PgNz2OZlbZ5z7GkjP51TXxKc6wK9+nM5uq9Igy3U3Az/Alez6o7UJ2hO3sUbnSAmOE
5G6MRrQrFFmHin336e/dy+fIyNYcORvMaJNmgt/pZMpbMGJD4M9IuexKd5+Uwy3So38uzKwNxazd
Fz/Lxy00K27nTjbfnzfhJCO3LOZPfkPVCYzkXssRzEGXGru55y08LCQklmwVZ7M+uLlA2ItZ4Yko
SUlQ4Km2IOKnF51xVwp88/L8wLLn7dyauhQvqsyJZtIpOWE6w2YzjceGy9Eig/04xM0NfwGQizz4
0chEvJWZ+ijnZTxS4d7uhc9ZMHZ40WLD+sRHTte92/w00Em2qeWLD9bxxiEoIJTIbtikNGEV26Kb
tnPpVIfSbn8505y9yba3KT4tqRZdPLq0eOaOev0oFfFm6hbqQ1E39OYo9f739Vvcngbk3OdZ+CuS
miyuhOqHd4uE7NajPQFxn8FaiYX0Ow10m9FZ+Yrr5d1YoIZoA0CHT8MTbvJD0nXLiyGU3uJ+co5d
PjjHuc/6vaWo2AxCuXrSOhxiz2vlWAHCSLCkK9uHrbH+U9lk5b4cDZ8IvIVRZmrQU8q+/oqY5ncZ
hU3op8y1y3AIdKDP1L98g/foh2JCfcT1RSzbQUvRTd9duvXD5iE7rbJbrbo/s8KdYc89poL/+1Cu
bVDYbSc7L4FY8NQZdLYQFX/+4/MDqwTxcsDoM4Up9MixMEpMpW8ZYZbaL+er29UbbnHOvhjbH67x
a8jM5OfoanmyaopmvBX4ZbsNN/9o/KpVg02or9mks0+uKBL8e2PLhqY8FUCVz/XEacrpg61G44q2
Bs89umXnHYcOZjH0pnYz6J4Ia+DQCjFXmDQELb2vnFrexhvrae/n8XBRARVQY9NlbEgyFn42zpak
zz9zsy3veboW/bGS+N/MC2NC9DUHH/hR6ASM9s4wh7E12Kd0/SCJA7zSHx2C7DrdU2bXhwHjyWFe
zaiJ9O0dZrzfJj0TxyBSWyuyuATH7fc6RTaPWW3SmEtOj6KPBHjF8/f/lMcMt7dPQwDJZY77T4YL
KtWt6R/STy9poT+8GT0qNuLyPidFe7MlZrZxg1WcogWaVu9jW5v3IQXMM2Ngbn3LY4Sa0isNten1
+U8ia1DfR9s/+P3Fs73mEUfZfJFuFGaz4quLUuPxu8YnK5xjb9M3CduRN64I2M+QsTy3QphkPflw
1Mj7x6B2RHDM1NLJjpNnrl1eeMMis3kRXJiuXMkFX2AH8SkPQnbQ6tW2Y30px/ZTceGb04mo6YAM
LjCECNVlvzpPXdju7QZVtfeeBPMpsft/+2BtTrNqlvOReRsWiCHJYAY7nr/42udNfLUm75zX6m3o
RXLI0Szex1wlp1FQgTil8LEbC897u2ZiW9q2XmvDVVt7PUVtCp2UDrJN7+MIjNfpVS5ucSyEf60B
J12yAn33r3fNKElSuYEH92cM6l8eywu/qBVsD5W+JutRYAfxL23PS5gUuPWzoXwrUqPHNt++EfqJ
D2YSNy+VY+MlmMI2q5xHwpbs4KesAepcBHt8t9OeEHFwz6XVvc4Ybjazrg6NCTrFTUHtYfMOVzP7
e+KnD+H5/sPMiFw/H6IuSo3jlNMPl5cZ1weh4bHG9vD6DDctfjzecRfzlaDlUmt2nKJ968q4OI6F
Ub+UTd/uaB9sXp/XE3PwGRYkfgNERueS18DrY5uHgmnj4tET+uJPjAhMXfunmcdBMHlxG+oDJuxk
X+x3F1gc6s9MPIYrt1/c2T8Dm3/6yp2ABU+bg1DK0FbfVX2T+IBg39k9hbM+32gsZonpOXeCwdtp
TXzlTW+/t5qmtJnshOsO9rmz8fEO5G07+zMjiRKaWeGfpT/4xENP9qDFiR2IeTYaTngyX3vP41Y+
pGdzpv+O5ZPcCda75E1mSmDc7JaxDd1zYfpV03lyNWkYI2q+RroSkxCm9BlRpTN+tHTcmDgAKqvm
Oo+y8ox31b6/j5TgmEOw26TRWIUT4Ub+a9x/GyRg1kOrp2Z4J1aFkzqZLouuCUVmapeylT2lmBJO
g6wVZz/NeoWho+A1c63u1HPvI05pHhVhRJbyTftNUdRwaluTmMlKq2s6ugI4CSjILuknD5q6u/j1
0l2i9UPXuJudbGR3PqYDPKvOwfbc1tl2Buwqnco7Pj+s9Z8ycyH0NrFlenGq5NMbXJzFvQzI00Iv
dVS3j+P5D22eCQwGuK1LAP/jyV4gwzi/sgf7Jykc7+7J3IXKgmczN2Mk0Ep9yNaqjlx7uaJgeNu6
z0d11Zr9AuDXAu4vRlSiA2gd/JSyX3JfUm7bmtR9D7W4dKnrbO3FChsnqbezSS1kMxaEYo13RGko
RR5OHp6cSPgz44Q4tAXtVtIsYsx4GNgC5ZkPyuT8l2Ael32X+LSWztQTG4m9rZqaBmPdCkyc3PhW
30gQlZ9dmvUASxfjgZ54Vla3V+tXnWzoQh+GDF7HhSUJTwD/8b4SoEItEnTWQhSAUy2FGEaK6J5X
uyUe6nu3xPulzedTvA6lLkATBuPXopLpQTjlp+G03QFpstmTVqdRocFpSn7zzYn1mxjZ8T29pqWm
dRPzw/im7XEv7OVkElLBhyheJlyClHauZ1H8byWd7k484d92qeMTopyCnzIEYRQTOc+T9ntUi4fF
fvRbZng/efF4V26ctxZz8WtZG4ch8Yw39IHiJVlIvPRk92hJIOwkunmXM8BdkoVcM++P5VBklLAS
QbPgKOt/acbdxaI9xE0rQhxAckvyKNtXMnrzONdM4lbWrP+HsjPbjVtJs/WrHPQ9C8GZBLrrIudM
pZSaB98QsixzCM4MDsGn74/pXXVQByigzk1uy96WJSUZjPjXWt8i2TpRvLUfRB+RhFbE8xY72XXu
pjK72gdu1SOYue+lygrsCKCGJCH3LYMRAqZ4WA/xCIgxc4kjXnf/13dNSqqfZNg5e5Vp/aghZQ1J
SIjDM3IGF8NzPlVEPHuAN7ohGldN8ca1SvsQseSBaYrmD89lsfNM45UfRbW7XjuzuhFzEDHylc4m
QASY2vI3nt16p2wff2nDMG/2hvOcGoegGuYbJntfqZ1Xh9rVbLFlF93pgZaBfsRuInK6fNlM7vmh
U+AZTWoXd0Xw0OPxnthjjoygOWy382qyq+SpT4DPjXhnJLzPm3Ro20fqfX9lER5vNWG1KqyNR0/b
s6dhVEkkQFJnXo99gjOj08NKU22m7vWyAv9xBWE0/8pLG5NmZaGiC58Zd+L/Nvsu3yp7atfDOI67
hCAvIZf6A2GhPJpRUW0dC2hVOSXlXhP4Xdu9A55slD8NIy8I10FOa41wvO+JrwYOxyAHNzvQU8c4
U/EBv67sWXXH0Fpa4QD19RW2sbYwN6GNN8qTzL9oa+uY7/Nwbyi97bO13/jc2C0gVctZuKRJrs6+
5s42JgJHEiFrHw+jcegWc2BbZwabiDI5iRpRitxjwAjnWbqxRVlh+S7x4eY43gBw1ZgHF9zClb4w
xzwg8CDexbPZ33N2poaEB3hbSRyVRiEIUtfkPz1SscQkbm2TYqEOk8lmAp2xceNDm5/K0SofCT67
29TvklOzrLh9QLlkEcBvW2SlcEqzW30fRC0ShJFmN6GXpYcpHW+CeiA8K5t2m4JxWOuO02OOlWJt
BSErhY9dIUpku4zF2JWqot+KjGK+qwZ3fbEEHAnbHxd99LsZa+cx1OHCn5cvjrFDN/SQ8tXwaCXj
RZg8ENJSysOfUJPbSe4lA3S4C0cSc8rACDpS1LEwKnday3guKPJ51ujSM4iusXBSpHM/29ls287S
xPJdCx3vUw2PpMvFqwg6dz/6A9EzpuJ3hh8yW6uMp6BOO+hQTE+FZZQbw56qdWp+92m+RRQb3w3M
vhs7omGzXSQTFoltTL6R4YwS1l6a4k746FVmx46Ek+NtiC0W29HwMOQGwSEcH2IfReKzHB5GAkeX
0vOKC7xhCLkDwiaPi23W47zti9E5uU219AAjuW1r6YDcZWR2e32pvPCvX5kuNyuR/nOulCBfz3vY
5SauEj4y6VzcTXS8bzKnVzfMpJgNZ2J4MjqZ3vVt9UFEhMfaL0vRMdQ5/I2MLZOdWKTgPG2dMQLv
jIrcQRCwbe9zFxdLR4MdXtvusTZoJTTbX7rp4tuSp9NtVmNP54CysrpIPbrIXWD5oZBwC5OhXBYY
mzSjjtmwLIFFMQvr4iPx6ZYpgZJZs6kGr3oreKbOFekggohs9z0PJy7dz+p8fWEI/NevmJIRJOJG
cpY573VvnKKhry3p45nmQH7EH/ICWHQ6RTr/dVVqXEv9KuzC2V312WERaVPLwzaUoZ8xGHxIgPEc
7bEl9rocJeacArk2ktW+b4CEtZojauDnP2uveZeGpU7Owu5ItVybFXfhYYnv0zvLokAdbL8fw9vr
9311gl1fgtan1Dzma5uVeRdi/qOos9jmy7DKVQRy3ZoBhYiSnZhG/y3M2kPkMC2mUsK5GV0CEKql
iIGZJZGR4a7SI9hRwCXrP8umz5cDMiTuLh09LV4MrEZpfuah8u+7Pv9KEGjo8HYxEnk1+4AaaAiD
4Ls8sjKauDGU/VFeC+fx6snEj/iPFXkIZ6KXWMNdy6oPhLYQogrv3Me+f6hF/TmH+aZrpuhBWME5
5Ly9y5TIjoUP/CjsxN6VWMLIkfHAZLwQOqSjEG+RbPr00Q+eZ5oAP4i4I2HDJ5B90+9bJ/6KuowO
Vvw/m7izmqeWfd02RtgF8JDhYjOMjo00WtSfb79z+j2mIxwVSn0VSAM1O1k7mscnqEqYEMyQ7lvQ
W6c4qNvdX+aBRcwXw5Hg1cs1ukiHtMHpXfc7T5UO0XT2ltoLmx2dgWx9B3285m2BURz0GEaESFl8
O53ceLnxoBd5yEjrHpcj7l0vR+/pYypgQXtIBIISMhgWKBaQiKaWKpPLFn7gxFhiwLHEzVXuvqq0
i7ruSg5nPir18jLoDd7L+pSSCsDiEj0QthzOdpjf4twji4V/c9U4o9zNNXFVeyx8nn7pLjBz73mu
8nLPZUNuZQlDE1wyDwUeseXIPLHBarPFQT0mt3Xz8/p/BAtUBl/pSghGiG07rfMpYDnnSzraCEun
IaxwBtEIP2nHv+jAuLve1BW0ppWWrn3IZhN5ecrnfal+uIYtT1JZ8b4ZJgeQymCAiAjGS2RPf71w
sZTbUWmsgsAffNGANclDTR2AdrdwWsLzNU0u6UaGB7h8zAOQemeHM2NdR28E+z6GomlehYW5jInE
3sVZSRLK8e76BSgzLi998BRZbfEHWaGwKCxnzQTvv781yUDdXF0htngFGLbOK2ycDCVejNp95QsK
Dqw9jGP5BDfXX/k+vheroqo2XGTV64t/TZfnuNVFUJ4ClS/ercUIO7JuNVlq7RnXeafri0hsDCa2
fgRcx8B7yYrDqfsc+46ph8HGeWWazrgrMwJ0S2TS7PJ1oYXatJjqsC6ggA86elb4Gs86bLKTTyj9
z0dMNXdZTf+MBunx4g402ZsV7la/K61dSeBtHXXCvhWj6x8dzzxZBuOC0Qt/eeFMskH25SFz7B8I
yvZbZFjNWnYAsTA3fl8l0aZUd03Q6aMyi3jrlxRTXH9feg+E2AgwMQLyelSB3ACZ5NrBxQ1VuPVm
je1ndNQOS3e+AaFG512ZfSQ1sDwSacjPURzuTCe/m3j3zn10dFriaWnYBBujQatwWTP2KZ77NfNw
YupZZCIw5AyVUi/eGEX5lPXYS60k/+kvrutIQIsOWOE6asgl1yqdW81zKhBsrqtB1Sgub6H6VS+N
hXPmNMsgZny8/imfz7y7yqW9DiCgOVUHXGKYicph3mVJ2fjoeduhBmOpEX9vx8Qsdq5JMCV25/Fh
sKtnF8NPnTn1rbRpFgy6FFNC51uXilaV4CfZbiKevvtODu0iJhyScgj1j/7AHUncw8bZYNnTcZDc
MEFiNxsxXXJ8wLcUzrKICJFD3Wm909VBhfGD/fYyqgci4TPBYfvg5QkJLdezNu7yqArE3nGJnEx+
z59Dwk5DTUROR4fWm5kPOBN6mxgEnJRc3AYmymZHpKCUmgG8H9Pu4r3nDGZWXUCqmvjiYnH3MhgO
Zn5xcYec4i54VB4jjSgEUevYoj9cLardpH/4fReegnHqdkra1sGg7drpCn2UY2GS72rdXeYyHO7d
4EeDGjwqt3vVBYeHCA36UEc1DvCZCns5xEffojb9Sq/Cgpbuasl7UIwRIVW/KJaoZ3+eF+qWCiYo
3pMc4I4g2+YDnoEwpkl6Yj7Dw5W1GDz5l3Cd9oahUr/LDQRQo6q/mcmGG9oFOT2lkdwDffrB/Mhe
+R1PTQwn43bGVwkcYj1mmuN1RSCqm9ncRyCBmmneTL7z2oVvTOwUZubu0I6VjyVy8m/08nL90Jbs
+yaHKTENDO0xhKABZygzH8AkmA9t6/RbHztdZriCSUMcPoWMWNjFued+dC9+koYP0lLhQ8VJL4w4
JoVhHq2S2bAfiqDGj2xjuUjnwNrGFQfsjlM+fitKla9XkRuTkdFa+vsc6z9BoCI/CM3wUs/wmvZ+
aef7fmDTL2YbHsQSetMl71BZ0Do6mZHmniqpz1lS3zjz3iaNoNXgOVhRJH/j9yG1X2Cg9WKjaIs5
IGuC99Li9EvBSkQ0pzbyc3TOSj1hKfTpjbIXb/XVLqdMwLyzLE5Xv3ztOxgYMf6kjpeiGWt+aL04
X+3jU8wmM/GoQsiSfHc9SmIqhvFbdcy8lPNIYpdyrRTgFqpWdhZTeyYIs/HqWr+LKnsWwrVvSNes
RY0BGYsj1gqIelGIrkEb5K5cwoZGp4tdWCN793a91xldHioK24coKliWCNWl6hH1dU3KNHyEFLRN
G8JLyf01Xl93Qu/wP37EePCJCPDC1HZZlJdtYzEKd92ml7h3xKNhkTOwnRbelgDKzHXNpCFCNjSZ
tNY4vXiGj9ZNyQBqfXVuxzTGrH1tWnd/djTMyt6TXiypGIfkQ7ZXsR+8W4bcTpJ1G/zObR59IzGg
AkUzsUWRPJeCjo5WjzcWdg7GMAFcpgnalt+QHmIFuOmlPV7wsUgGq1WEIuTn5yFMpotRZcfWRfK8
WkX5+T7GcxLvazneKTOArV+QvL5uvkMXPopf1pDjlgR5YuhtVbXmyRliWlrt0npw0MPr0W5gnIwW
cr1BIggJZedSIXCIUlZE1jlj298OuZsd6zjWxCUT73mSF2+uyPVZRfciDKGOE0IoHtS5ewlwCZ9c
3Iq057nti1mDghY89ezaba/297UdmGDFNI9s2SVnWVQrG6M+NvCu3cQhZgeHoPlmChlcuu7YgBFu
ae0auvIAbg0MKuYiJi/IhSFkvFiIs6Jozqbt/FgsOS+nFlgyZe7zAE/vwzZO9nkeIndNysVxmj1i
rYZ4VSd0fE1ev+OYhsbY0W8b1u5Nwf4MG4Tl4f1I6juraUjR5hLqul0SSbDsxYNs7NkjMGUl/gn6
aJ2ZeQFt0hHrnFbcRigDjoBVkfKhWrTnQrifuBkeJopb0GHCfnudMBBgxEtoNcQBqvSQdegtnb+s
hzJK1j7jVo0SgcXY+0RlImxS4G9uDpVv3hDZKI+hKZlLBKmz9nBob6Zlrbi+8PXFZzasDMJr+ruZ
VZ41+qi9xAQo7WL4FGy7ZVUugqwjhRfUTBznkctcOdG27A3ieoi1Ma0wHJO8lUcQ+CZx0/A0hm8V
QvHd9SXpxAcEBUKi3Mg39pga+xZEqNSudzsstAUr4/zbpJxaLehmDBGYPoqCB1teVoutwNTtPfP4
u6pom7tumf0GCWBZupiWBQ51dR4x/DH0H+6iH7MbVA+OcPsjD/sVgJgfVhSYu8DC3WB7cjpnnN/O
ZpiBv0sqgE52Zl7s+mEqHLbSEGtfGRBtqrx7hwzGWJ0McExra4kXpVn4R1H6gjmkRxrpAY7H9nes
654tUEF51/ICCFFmbLSuu73ri22I6dBOAwdmrEoLnqC5iuJexh3bdAVzy7J4mMb8MrttRUH9mD9c
fyv1oy/LWuwHVvxal1Ltr97uBnjZTWyw1R2K+Ph/pQsuCYokcGDlOnsDFQF8jtH9Xdpl++vmWSwg
jSnEwGmD6wksXIFYija4Hn3ee3N6DO214lz0c/DzA6hu80Pa9q9I1b9LWd71tRnfdhNGPEys+j0H
B0KykD2LMd5i+cs3ee+zC9S4ZIxmQm6Ji2rtwql6LzqJLKvEPmHzv2HXkF3MSexju7Ufc2Hbj4Sg
wo3BhpRRzkTfUMgssGPOJUpvwRCh4ZTLpNRt5vZoNULu1UzhrxBJfxhTIgxcIOETEe7xwXb1uv7z
URE+SYcMtV2Qyhbt8qGsbazB3LXXvzCXYXA36vr2+oeJifJTiOYzy5sIJCDu2bBIcI2rih7YqpkW
stFcgMnJrcss1edUm8OA2QHh6K9fRgGUs5CJ5PU3s0gXeyutPyIZUW9RESHwkzI8wYSgwCqUYm+S
INo3BVtBjVto9Dk2B4I42oiqtvLsOQVgkNgHZv3OOMo7A4/qner8lk5JwW7C8FtoQ5kQDHj/8ceR
MN/dPjUPzhw0yAlJnt+VKWepSmCgu36G6+/FqafFSi74vCKweko62oaiOaAZJLcmnLBNBVIKX+b5
+vH1JctrtAGnP0hR/9RXIF1qtYx52wPuNOexZzvHKAq23/WqH5eTcb+8tEHwDrEixjan8gPO+tvr
icStw+hGRvNfL39OKbmp/nC0/7+qif5doxClyV9VrVv8ZOrv/wHM/d9WHC1fzT8/U/f3//7rq9t8
qs9/+YByFIgND/03LJtvxjrq7//9p7h5+T//0z/8P9/Xz0Ie7Pt//uur6ku1fLY4rcp/YbO7ULD/
fTfRbZX/qgZA2n8+2dImby5/4w/N3RZ/Mz2A2QL0uAhM4QKe/gNzt7y/eWaAkOz5VuCa1BP9s5jI
CSDAE/EJXcs1HY96rH8WEznu3xwvsDwsDYHpOJQd/dc/vvO/UOj80P5thbXJ1/Kv7dDsA8yATyh4
vvAPUYX0/yC95xGElYcXiHHKGN/IzMaSqBh6swcuNoJZ3aa0s2bXmcDc3LDPMQ17JJfgWO4UCyjp
VJQEDOPmxm8barKmwd5ZhYu8hDR18rS566KMVGloFzssWo+hEOY2GZG7cXHfekkcrf0AtWFylzOQ
AkJlUZ2G60ktxC5RtpusBqrUvkOS806xRmZhd0bxLMMfmv6sICg3gUu/SDfglYy65sTWhwNzFBML
Fqw4fvBmPM3JTCpaQoawHYFlf2APMUFdsy2sNhjqkzXv0zFUBgZ02XDmzwDezf1dFKhvxyW1Y0Tj
KTLLXxVwBXT3GoE4v5W+J/nKx4+6AYuX86XN6tnjqOKZ6jUdcoYbyXyolhM87st61u/8PIe1MrCN
+g3lKiUwsT5/QgNHTcsZFRhOgLpZ74YJTmhjMUjOW4wHElYlfibJDoii9LyPL1ZAx5/tLYUjWb8t
q2HPJP29S6qPIMMyhLuODI9Zbiy0zm0vhvcBNBbWGLixcT6fKH8j0SLmrTs17DAH5MEeBKL/7QRb
NrcJvimY2f10MIP2lepEf5VguERodtalRdTTGMRzX2NorKlNLQaWSERkgvBl+8uMoifof79tm1RR
VemfTaA+dad/0YXeb/vk6LO47tpook1XULnXdoPcJA3u6nYg0j3ii5/jkkQDWUFOvWGIYS7iPLOO
FecfdPpy0+OqDmooZlMOi4GKwHkq5AYST9K49k60A5GqBQCAQj/vkflmIB7rCiBaTnHCqugwQeUs
ylSDTMc+m+1jolXFntJB2JRFdqhigurE3d1tl6EbjD4beuFZFiAW5gIWUOw7n6f4KgwOCtjMZqzq
kPpA/95rRsa9M3lNGy9l7gc8Kqp27zK/obRnjtdqLnepgedbzz+XmcFamSDjspLW1MTgRnIsMoJp
5tLQmQQSIy3jTeWyocr8ltCGUC/tOXbSmxpV4yg9HpzEU95G4MKZGI1LUcywdDD2EiWxeO7POYiE
qP/hZHfNPGWfGB8XrzGlwAt3Q5UaR6hV+rt0IkQf9u17oYr3GUp8I0x7HVU5m4WpeGuL6G1u23Aj
dNPCoktOxUMTD+LkYDZaCdnOj7UG4BQYxHdGTX5qEFifBuuhAlnGAOnRHMdXS8bEVtD5ZysHSKE4
yctIUPk3Ub7gVfbZrAeykdVva+yfXFfJzczEa8tekxvAG89+IjoaSYKTTax3l6buCYG/PIqeccHs
H43RSe8CVZPCcZ+TDK5bHu2TCjRST/aGIWenNmXJEoW6MZzqPGSTt7woVTNQ0YHGYtzC4vMpUCur
F2w5r8RGQ8Zra9jav/uifjHj9DuPZLHPiF+vAKpu6iwMtrjRkMWFG60K5jSYQHKQ4vFpbNGMrc71
txJfkenbOx9hfNWM+4hrfqG+yZVDq0ru2Ze59p5CcnHEauOSLu2CQSJ23aI0qFEqvB/dRIN2YF6q
MP403G7Tiek8A5pfkQX67BtgkgbnueZX1lnWCsJYRBqdgwj2SLatzEQY70Z9y8BQv9IV7PHPyJMf
qJh8qHt0oIxErB62Mn8CmbDZ46yUlXBQTfJLjT+8jt16Xbkk80wjOhQ8mijmZG8VZQBeIwSIPF9s
ynk0rhK8meDR5dkPhiOXHJMczjd00RCjC/vLiBV8SKO1A3UHpXtVp8mNOw3dSrnFM9mJHzY4MVWp
36M9V6xgksH8hgQtBREpVJUEpwX2sdsFApfmwSsPpHjVMy/Ic+4lk6+/x2fJkORrzsJ+U5RsgOMy
dNamI35DRCEFoYazhea8MjZTLoKdnRog/lW0L/rwI7An0oySsV9W+N1Wj1iRObrfWzP4ls6WzbbO
mMs6MfIoxuP5ROpo3LZe9t55/DRAb7BLdvQKmxpV2umXClXybFQvYQieDXgzfzXILvlo4JiYQZUO
2CRSG2dxZHgBbIbi95RazxFb1XCKHwPH3Ed29NMR4FWYh58he2AjKIiHNWFKurMh8sIJQxf9g2HF
2bPR5zCPSF/UjBw3ox/NqEDqrSLPtJWl5e662n+th4IjKCLE2mmqByYlDFB9I1yB4z82VXXff8fY
OjbQm3Ee9jbAi4E8opcuZjhLUUtigZRs5HMzu19+DaafEdQPfNfNys9Qg9KUpFUzPdd1s6vgA+Il
8GuQpPY7wY6HvkOES0cyY3374qGJVstuIVKXZipOBn5xDuuLj51VApOBOCqbP3dGbsEAZVYlGAfM
A+TO+5FvmHtzODtafDUSqATfPJOXJQ/vVrs+bH/GfXIjE8rAOHI79qcXY12ThXjrGueDQxQUn/DR
KzA7F2Gotjg5kFPTwf0ZtPBDMwMuXMIIHZYvPic0mja5Jx6YXjj/sPRjZ2uKtSNgM49Vh3hbVpum
LsNDbWPILHMc0mOAAGQlT3oiIJok/kNizReQAm9h2fmHqQbha1orc/mXejwISEqj3GP1pJBpwpSD
/7ze4OBkPGQ40CGd4mxXKe7dYnwmxuWeGpXu0ube7rvk6C2NgjEQ0WTWK2nM91CX7zJneErnO7dl
YDkyNmZHoycgy3G0tRazyejQlwWxjEkxWXwHMk0FvLfT/YGpwINSyxM2Tpg/pD9hcFByOzkLyH+T
qtYgET7g38NTHmOAGnLQN0A1H2JvJu9mgjDJLJdiSxuXKVcuChdkXE0qKiyT9dhhfaDA6NloTQxp
Q7FNKHsrg3o3KSCOqfEL4iENJMM9hINfdpueYgcveaN5x9P2Ysz1Y0Wt56ZUc7+exV42dI5wBFPH
WNb3JW9HFqmDqeaDlQNHtYhpH1zfIF8XO9Twie5QwtkYymDbOLjDkliQmjc9trctrt/RZxW2PVpn
g4KWgOw8+y9GzMkea9LvsK3m3Uxmfmd68QeNB5tCZN+zz+YyCJjikK95jME2r6qUOOJczcF2ZPAN
Zqsiu5syOYmCMTo4WbqDirPT4Ips4KLHMXR3XtRwteJ2XhFzfr643aQARDjntGgxT8c0A2Utj7SU
Os9YO/u+JDAsreyXzBNa0oROT27bQ+5VS/G6MR68EsKjVTUgLcePMg356urqxTYREXgMsLey6r0x
VPVGZ8avCkyN7vwXRKBd1jIeLJqfoXqNraCgWlAyrcVrsqHYrSflvMqc6kWSH1+1o//bK8XjrJNk
N/kElZS/C9ySKGACATLCvMVFAHyGoqCXPq2fO7f66OQbXlDSTVP9NJbpJWqsj4qbhJzj+D2X0PWV
vwKpX6+zMP3l0mlxwJOy9DFzgzSwS+Fx6vda2u0xq76mich5ayLNC67ftQYDlyO1lAQMGoJDpxEX
H36JcCvthUQZJztncPFTw/hZGaCVrbbeZILiusmccTZFb71l8V/6H9bD3KDu2VRUluOwp7swWJ5J
HsCrgfMBCiKeqYlOzrDsSdh6eLaBPQ6kEjD1f4osAwz8jN2PJ0OA2OgxyxkiioJcR0frMSgwOPTu
TTCnu0mSgA74HtYCIM+69SEwxMgFXjym26aPvkzLLm607dv8q1W7Gafk3UmzJw1nP2tYFHRvG7vW
yngTJU2FOm7ejRnGC/HRl6jD0BCDPIaS8KWd+7Etq/XUTYTYu/Et45TGeut4Wzk2x8Jr3/AXmqwh
8gKE/OhmDVx2b3o11IvpRnIdZ8Nt2/H8VDQ5kfjKdoY3BMeqjx+xwRVbQJNsL9N02ICZpHmDPEJh
YcNzmPs1oGfHxiQFYPPzHiPes6ZAsAIEcRRduUBd9HNiM7SHeAEOMpQX7O1Qj4by3q2TV5Jz02l2
zaNTl8HO94nmZaWHsFtTq1vy1wKoByswoWu2zaQHBvkbuqUT6p+a6x288nO/lLN2vpds4rxCRo8C
eLCZsUH0V1s2wuu2y6jJyevnrAbqGdbgzNygfUm6voNyOoCgxrFuU9KtyumMPEG/Og8H7Cg2ilV9
nADxj3F/S3JFbeexO8attFbAE6iOrfipEM+i4QjYxhx+DuIdb4RcqRYVHBq33KU1uEGFf9twOelZ
7gAWN7kfvZ45bb5cDgV7doZaaEb2jYvtey4Y9SYm+1+KA5f/w2zHbxG623rcu07zOAf6NaJmXITW
u14+zWzXJR/JtWvb88aHOrMJmtjE+jO1O1A2EbrrSmR+ug6FJA+vv/uQt5MpPehw5u9FXSFBYz1H
ZZM3tia2W8TmLalgIriFsDceV9umzOUlNMp6E3gDCq723LXwWAVt91KNkGVx+lx7vb8Gal6aFkjH
yBuKx4H9utFCT8cZJSRzfbC4WPxmuo6rgIIrzAwrVQ0v2oXw5wTtrfKxw+uyd7lEccYmmi4JDEvB
ROC23XVSQ4BgxwYAZj5lw+CusGsSZSniT6GBaBNqw/gL08Pml+sak4MTOaCwJueF1P+7DuEBCts4
JTDreFTyrZhxc/ay37HsvwO3edI0cAF/SzifJM8KUPvkAusc+6PfjgdEyl+TRXCku5Nt+VmO9lmG
Vsiam0PbcPEmZ8FJ+4uQTrkW205W6MzIwMusRIN6ycz5LXeMddtDdkZXadin6fjYqOybgQSLS/Ua
MdxZ2w2nHTPbZZ3AXtd+cBilgmbMH6tBfuL6bDeut8fbz22XQGNm7L+PivhlCsxvnUzeOhmzaj1X
aitAr0vf2vRAdKIi3ZDlTzfB0L57HSXrXVY8Gyh58APxL88ZOxRpPNdqfvE8z1gl9YeJHlmkIjrU
UozHYPD2VQD6lGqqjWxzf0vqoQgIREPxu2+ycjyNWf+rIN1BwDp5TrgCQnoGuqDhgoMIwzFGhmuT
hELrorYQxuJQwxqFGY++VMlaR9lRsPIUFpAxyk9T9NywkANnkskxDiIILNEXeaBmfW06A2VFcAWj
/3MxVgUdSNi+WJU2Xta+q5iN5KLkSct8MGzno4Kuyilmr0AyMVhxKa4rwIwwEMZp6FfJyndxR0zR
q60U/pqJ7bg/NfeFUXfrcagzMno3+MCxJ/ltsTEo8XGtbeaLhIiZ/WTYHJnQ9pMtsXICl9gjst/R
nDxl1bBNqSSBZQlhsJYHF77SqjLLR5+zYuDPx57704h6yg0S+OTUf8SIjG8RGNJBgCJzw9ui1xk3
7i2jMICbEwaCzmIRE+o5GUzY8OktAWCqZ8Pm4lAhtMpohEh7uNxBcGlxEK/JRi11aD6rSVkUNBCn
pzxbz5aPtaZZLFmx3g9GF8Cy0tQH3SRJ7e1KAs0r9vzfPVkI6v5e7MqM0dUww2WBzf7/WZVsHXEd
s7GvCYuMJ0cCfevIlG7a7olJjbszQehsYEBMbBHJKxBatdZEpL5iWZ60c9e7JitfS/a6cN6zkGSR
HuGXZ/wwi8n9lXSpfQLMvCREnzwSlCTBgWZB6tnVLmdpramIRTXaCSGmbSWwpXiSruW5fMXqjmmE
GD6R4ohkgktC0qdHo8GfPNBIsQ/yocGsWbFrIhHDRt9bxwO11RnuFQlI96g677bQ5e9p0M2WYf6t
3U6/ITW126GZzlIjX+Ph+F2aX7AhP0NbfNbe/GXilF4XSj6PTn2IZzivvsjLXSW4Ywgi8ZXE51o5
jMc8e+tX7ldJrBd7jn7R8NY92Z8mS9xjB9xkbBDjmiTOWGC2GGk+SGRX77vI+0ojdqdIhCTCSwrS
qtHatKzt3EHYEeLHfnSeXb94zwKR7U3WhhS+XxbdqMZ/RYIct00DD6gKHFy9nsnTkLMv4ZKHEglX
FgOXpWofnHg6VJoTIjabrdLAw1pC5xh74t+FZYxr1NejzHS3zqMCTKCMH4TrhUfi3nsDupKS5i87
nZ7NnJlpnI/v6dRc3AriKPnFV48n/crrIwaNcvgt02wvC+9lFP0THQcEVpls7pjivTN4gi6miWT6
hbMWy1QhLKArxZZ/KSv7uR+TLXMTMG0TXTrRxKXI+Z1vKS/fUycEk0UiAYUK1Qrn8EoAlAI0ZXEJ
KeMymGyzetbfgmT8rtVlvYYivu8MOrQGwsv0Csp11TbsfNuiJvGioBHb1r6zmQgWVvXpTB5VZw5H
li4cbR45jA0Jm/NsbdXGXXwsNuKVF4nHvo7YXnGzrkDCHlN+rGFKLtFddsQTVucgN3v4rDz9p+xG
quw26CgMkK71IBIq8IBCl1uXIQ4O9urGmwo6RO34fogYdmJcZfQLkVlUPMhnv26OVIZdhpixChH1
lVVw3Aw4iYUapBP7cbrMZXTB5/aB8JiQ8KwAdZrz4wjWTU29eCDcEmx1Qfe18OP3JiIxi61r3h7t
Agsic3HU4whTrI3A3k0VZyIHtjeCDmMbm9Y6Eksr6M/efvbt/MjwjQpvjEfMd4mhdNwM0hg/sJBj
f0i8M31BxMtaPa/rBmdE7kBvHqaUqQhoIQO8LcVNibUFVMl2TTA9LjELbKKaRcbFJcjJqW73sQl2
PxfQ6bhPQaP2N0ZyoUXRX96ZAFC8CT5GEwfKknv6HMZTyg3U1NCrokZReuCUxwDeEmPF0toY9Vun
OBxgy7yrwvJ/STqP5datLIp+EaqQwxQgmDNFUtQEJUpPyDnj63vBXeVB2+4nSxRw7zk7HiE5gV4s
LhbJEk6tFHwUY9Itaq3aBWlyxf9CwIRpS10FiOdPf3g5xCUBCCDSRUkcWhq3hHsm5qqinb0kG5p0
F4pKiqBcSQMixb6drwcpvYSKJq0oFmT8zT9RsZdi9GFlDf7qdrbSCgKbT9zPApEKNCu5xiUXxNiX
O6AKY6W29Q9nr+NZgeXKCUhzXxXXUMqvnSbvxG765DjKKBISH1RSxzKXqRauVYlhKghSaB6kn0t5
hh6mPBacfOJ2FNWfThWzDT6gP0nJx7U+dzlIEWESQgU/0/o4741hRBvR7jovu2FZY8czCc7PU4uy
Am8MNxBYW9xiVwl03DVL4gt/h3J2o+TCyPCtcOgH1kbxKU4vfMLlYoECs4rnPMuGdZ2HKG86Rk1B
6L7bwIQ48F/lCIRTiJzgahW5NW2JaBWMVavnZCmg+0mRY/WYK21L8SVEY0pKyLBO2LS3N9pMZYKx
ENXNIhD5ggCW2npF8tHbYbUzgMPjsAm3sbApZGPY6dFktxglluVk/VNCFDot6o5VJJPI7oHbCm0g
L6smxf0XrpFx0+s1avMQorZOj1CRmjO71szx2CstQxsCm6wA+KmNYTUN6rloOaQVa0QR2bRLtkZX
zgE+LRhwzmHmUDFVDGj/ZVLNZuPaw/8rVYQ24ArTaJf32vIcTQS4jSQSKZz0GtpQUyBmTkSWSNNa
VC8mlf2wUdEaiUZCuWY7KGsRz5kn0m/rI1egTIb2hBMWzj+NSHSXSFiWApSAbphlB55/yJus/SdK
1eAmEUVYzAb0zAeG3UJnhUvZZwdoJA9ySi6UBZ/G7PElLsjSXZW2ZkdOkRv5SeegGV60vlkhD+H3
3aN9ZNNFL6kDkrXUuIvEkq0bOgtgUpkU5+nRYgcniJranoQ0iOJfMyk/A883DalQJN53Kqv3ojau
I6VFUu/bOfGhcCCU64Xkvk+S9lk2BG4VQGgGy6QpjZ/IxR414nWnwP24wAyGEnYqbgHSmYUJxOMk
KQVeP3l1KycixE6m+J7MfdSd4vhEHh4oADiM+bLkm9+G6NHOvvyBQF/BOEXpQXqMQUpptMOFrV/J
aIrXpIL3+i2Trgkba+6Qk6VIVyPY4wCjTvWCbow/y1vQwSpJ2tU0byNSHqt9Bvld4mMuYCpQlaST
Ssku5fChxiZLUv8A91WClL6t8prrhwk5WH7JKFiDXQAQeZkoAmX0U/FD7PWD59UOqJKrePfJ2yD7
dVSEmyOVn+G1BgTtb2N2TMqvjnE8HX8ylXT/6VPpCYm4mRQqqHdv+vPUh2Z8htVHHgdra/rSe8g8
HRHhLp52bUfmyXKiALrZedS1VXhZA1Qg/hYtJaoNL91Z1WelXsW5s6ckS6iwlnHqjl7nYAAWG3ax
Z9CTp6f8K+J7RMiREeMGIevgLOo7ufwR84ch/csAj3Jqc/T0ONZ/bXPPxcukXv3iL1IfGcJGmVdk
ko5N9hX47wZno8gAQX8YdVmZ3UM/jQiOeh5p/6Wlb9H7kOW3BwTkqXdZupKJupQBK3H38EN3YWjH
sFoSiZ8K0YccUmE6rWOTx4zErIH+iBoV5ghLYAkLjhNbEAky7bGMF18SGr4mvKfF/JPwljGOD/pv
JtzzZEPCBkY0W2Ljp842XUfdSm2uZYMu/uzlPOBEn95DHjcV6dTSFJxsG/dLPkz07U1/0Dm1YxK2
rQC3OxETWN7WCuW+6pE/GWtbwzhN5qkDIQII6BzCDSwEKURUr/2uoN4ko8kvc/r+q2UTlag1qSPL
nkL2CyIEDeFL43QXAf8tS3J8LmgV+Jrdz5Z9nUqlYCmb3kICQJoSrgIwJ4PdQyY8VoMwI+Sp0b9R
SzCR8kiXr6Gz7FDObYlRKjDwQwqFO4PtaHXsAcYZ8tuWLc/BFZTwEphjsyonHwx5FU3nQCVYi3JB
yLPlJH028iehRPpJjE9JfE6qL1/EmW+QErkhuYSK4YYJbVRwpZ1IbKVerRw3vfSR+NdU4yUlJk/4
sTpp4U12l++D4aINH/yetRJS+7bW6HaI5E+xyqkdje0govBKRu9olxU5rh7/YuvFp+zio3vvse9O
6ZtXRIp2aXmTii8zug3iX5r8SfJvDJ1nRF8VVisfsCFR/kSYSdpVR+Uy9t9DWXDF8plwoYeAsCl3
sRTeuTjpJSrHt6nS2TcHeU7Iv5BX6PrX2J9NAHWSkoqAzMG7PP4NzNIi/Usq+4p85X6ze/Eng8PO
e1bAfFpY2eCESrBCucL+0zh5BBoo3SnCND9C+RvFOP291HKlCz4KNFOzXx0scYoeSpsydwR2M/LI
9//Qk7jh8GviII0Gb6sWoeON2pI2qvkpL/glze8ltdt2w9+XSPADCb7UQ7vMaEYqhNr9elTJVnej
/NPMT1N85vUhKR/FeCqkjyijUuipet80oNkBCPVgPQtEwzm4XevxhedaZtvPUYBltOfSr0tPkfQW
XnVVIbgjzcea7OJuwDnReAMEimhSNNY4Z3gpg8WEa69KW7tnr9WpKhw6nuLvvvmGgycTjYmB6fM6
GoVdgHYXAdpiLIBt9mOi/u4oNhN0fv+W+VGSRY+UIpie5LOwGvt2lZC5QEEp4m/DnBnD77D5IxQa
8xYPT/nuKnzxkaNhxp/PHlNDQYb/chysVUD3UzleGwoE2F68uncUvlf0xoD4PdwmY26kUtlnLrSQ
z9ez7CD8V6IHgV7OFbc7dkD0qQIKWYio+SE3uJr9BldfPdvvSbZmShII00wGllu6uRgvePBLJDoF
k0xB7BCU85gy8KG3pSiLCD1gdmeOHdCz9RggUhhpBfHIvgoZCig6b+tiEUfpJozpiDK6BQlZfHal
RiW9RkGyeB/lEcNExqM/zaGLrtpQSS0oi1afjd3POG+cQOU9B22ALHJ1tXJ0blUvx2fmzYp9EF18
z+ATizh/oSu5k9zs0r9OWrirzdWOfEHihwA2uCAEo7iQusTtGLaOVfbERSpQ2wQABT1KpxdBTZw4
o9vEuEQAIZL4oVFLM12F+is2af72uYokj3BlpC+3nrlL9wSs/ONSJsVTHvajz/4NB5i2vxYZTMZe
jE699kUpEWTn7wiDwKZGmCcJgExMI0ahcXqN6k6kE7hUcKQHa9C8BQ8/Zja7KVrXmhAKWy9F1eyc
pafjohU5QIuaaBVK+/r6LQeOTl+cCNCaVsRm+sicJOL4aDGeZ4QEUamV1Px/9AWWa6fRwWoIc+zN
yFFAaDpQwArTjm4caz6RAW0//x0z+VQQcfCmzB9vM/qularrpsUe3gHNMhjnHdcJCY2CfPCHs1oh
DEWgwyhl/VbtyySn0VT5qaHGCQ6CD0UfFPNo0b1g8Uhp0IGd8lsUc1rwhye+RfW7Jumr4PnRfR4J
74+OHVvhaPaAkVtuB+A5xtB4ofCAh2wxyVSucJQ6cNFzQ8qyRPU7x9DGkrrMvfYixjVuz+kicFVA
kQDq0OkNi696yjzO7hFU3Xp/OMbJzPZ9yoT7hdw4LCOAxA8t3IqURmvcqTWyiKQjZ5+QQz0BjPRJ
V/YtjJHFKp/6A/7+c2tF/CSpeY/ymDtofufkZWNoq6YAAJNRv2k6VnVeYKnd5gggRJ9cuVSx40J3
yHdc5114wGi9z9vgWFEYiH2EQATYVemzlt84XjkozaWsFis87DtPEj/iMN/mPU/ROKzQEvCz9q7u
U/4VlNtCpj6+uPo9gQri5BjSUg+LFUm6m0CbSD+MVyMIrZ8w6MjqwUyti0lge1b1v3077oSCLmdu
7LbRlxN6OpHOhia9sakfzbA/mWi8ctNYefCTpCWsjC6+kg9ykAnoyP2QdG1SCjrIYbrt1dq7EiS0
MjRaUOT66MqFdOjB6VI1Wjb1uGy7aNFC/2mT4YQeIiuR5PCaXJBs3EuRuRyGGVKLENrVUCDoDML8
Xnj9tREp/g6zxiH9/x6I7WcpG7Cl6SGr671f+jg7DFehdcIMwHtN5VlK4kuMrWNVqzd0kUc104jB
+wqT9K2RAGzUx7LY1DhiKHHdUYu7kwOAdwbTRKRl3U+nh6ySC5SJf0MMK8ISgGBbOgvQoiRZrWlR
qsqvSoj+Ss08Zr3/Qd6cXlTXUjf+1SZXvt+DgkUHnzg/bCaolwlXSyxQZI4Pki4/UKnpSBbns703
X2Wasb194yCEaZcWksLveVPG+Tov3yI8OtknpNoTMsoW0/1D5u3VlKgviLRM0VhZAJbmNktQTVxG
gj+DVTjdwhZ2BOv8NZI/ckaJel/Ft1D9QSBP/BQJRPW+0z4rXhdqI2HGgQ60Hc5aTKgrs/hS7RS6
4MtXj3X4yCgZCiGFCVFY9ABqggMLB6oyMCzwNxUpjuZB2trSSpJf4DOLVGkITrx22T/sBHQl1G7q
ETI6WvadaWU4i902E0+RcoFbdfRglaancAnfoOM8v3bBXzFcip5biiBmV1TuUf3FW81BfFDs2cS2
JKt2TtNuALmVoxWedRdkauXXR16l1cTUpPYQ5QhK0Xy6mY+iiSjAjlHBRLekoMVQ/Hstr1Xjg2q/
BSl+dqvc5WorAZDGGylbYXdHGsdfobLXqRjXhq9CEjfiknUk/1PiZxWi7XRzc43sYIrIXnlwV9pk
ydn6ySwPld0vgsopnMpGptrbInf7gdPFtFacadTCLyuUddIPve+YGb1uVSZ7ECclcyM3p2prE1G5
QioTuvg3l9dCCKgV2kQePUbFgaondJy3wiKiO0V8S+riuNcCw8G7ZxMp2DUL4ReHim4tMqrL9PGt
dJfUymj5+Io5LsLLDBm0PBWiuR6Gez/tdA/LyylwUSnqZyZ+U/+ohm0avAb5pnaPcmIP/EiFV6g/
2I8oaGrE9WjdC8b5TDpg/uAHZJ1Zw+zbQ37lO6c9/JzGBxlJarQdlq1DGQcJJfjXZpu+oU4UdJ9o
8F4QH8ciMg6nsiCcZtd3D/5YTCCndsrMsykutHqpjafW3IgLxKC8CMzp6TZyNWci13nFg5NtQhzE
sJS4/pTsJ53+Cdqt7JeJcx8RYf0LvEctXYPwj2G9J6KW0pFmPWrXllnq7qu//YiL8M4cTiXoS5fo
fyOT6YPDWDQvxkLguf8tFp4rGsdo0ywF6mXKg8/34gC6JTe+ptNYKz//F3L/SflLBxgflrjWEYaZ
sMAgzVzZbfHTq59j868SVkazkEjUHbZEtFNNS9Slw2Pepoe2pXL5kjn3VEswvPduU38VGtPVpgi3
TfvTMagZDe0qOEnQwpndLVIPcrmOrW8+f5cA5sq/DNJm/lWs4mWPcDn6CEinJ/KdM8N0E2LGl3TV
OlSH2F5MvWP+7JbawszOEwOrYXMe0btTGguilZ0w9+xK/5d1K+Q2PsNiaz2ltnS67lKz5coDckwk
SQI75ErHztiVe82CUF7D49hG8WhoAmZOJB58BimsVfHnSSHurZDFFulA9/TqVQoqgXLZNi5xBQ4u
nqRkrWHMg47TCf1P+J+DnNkF6N9UPbz6MATPrP6en7Rs6F3KdhagCUzuEFwO/5ShpCi/cLVTgQA2
Zmv2L6pyFpPPTD1TeBsmh149FaQsZ+PF6k+UKAZya1NRRoLgt18dWInYm3L+9aIuNwUJp82xRWHZ
7+cGUuvaEGrRsO5WiBqHHLsjxap/BlqMSgBtD3974R8FWbQ5vEYmzFY5N/nP/AO+zqL8qEp0tkgs
h/paZOey3Biw7SuJonIL0nJXVR91ea4Ymz5RY3cWx8umFh50jNisdd2BfZGf+EihHG6/S71QF5P0
yj2yoz+R3KD3I4GClmEbYVp5DJJ1S2yHecc4a5uEc9SHCPSAz8sRF/RVFtex2oCzLRPW4tLbBMJx
Lmobv//jp+H0yP7yvk15j40V8vDmK394ZLtrS5+KaCefOVgrmFWzo/xRrGntcAm0bBikwzO9gOFM
yrBTMyXb2SzKHq9e+CF1pJKQXce91yJgY+Bm2Mv1bVi6E10YaK4jdQc+rbALoijN9U1DE05KVsPW
8i/ttBvtb7F0kTawnGzNepdCvI3pZxevPJejFbn5soagWuSpG7NZxvVf7RbEqdEFh2JD0KBda0hP
+Tgh2x33gnbUMS6mrDxbqmFY3H/ZlcTg6nEaNO0VC04hooOFPNyR1i95dJQ/FKJ8pvWQrQbrqAW0
JWxFNB+d2y9xSEb5Cs2/1J1wWoMDPWOyk4Zgmw0HUt2cnBKmeof5x46iH3/6yQh4FVTyHlYaC4rj
L2R28Senc3xRyEKnOg05Kj8A4forxjtH2xNRjJZ5qSFHnUw6nWtucGnu0yKjnU9ToVr+7Iduj/MI
drcb7mPghtbqm1CriqltZW2KlY6njPNcX/3e+d0V/obiCau4WrjPKJDq79iFsbUiqV51xRnjqEEa
nr86Emu7JnLQiZqlSIYcKswC7ntbFLx3s4phFVYr0xUWOYplYd35a8p0wulRaiSnHlMgZctmzrGD
CwBfydpL5t0XBA1sMdkDCyn76PMtL24DFUQsZnwgJFkhQPsHIZWNBYKOSnuw3+ZChXQ9MUbXhFpp
xmlo13So9mxU1iO2lklyjrhyfMdLl/We+lObUnS2SOigBWAdu1U0DxPtWTL2FgcxCiw+iTzfUIxN
LiHpmnZMnImiPZvk3Hbk/DiC8dQVJiRr0TVLtXw1DeMsWPsKwcn/0ZCaKdHsHq0GCMtGNeEFa+ZV
VsjY01ZhfFJMl2Mx+TCYqNY4w3Fz1GzP60JzVMhSRFRLGqS4fDkNSGdtbknusrCzxCDnPibDxSju
DdIuBFWsEm+Pj7xW1rn8TR/p0QSFa7WtGH6Y45UDnixFcY6721TmAwXjwIlBDGB45s1EXZ8qPTv7
QybpbueJFBJxt/F6pKUzjxqt8RIIVHPzdDMZNKMeC761MeJ03g1cFB4H1sjtQRwdWiV4WwSfBMVl
dqidpuHDCLZCsgmSZ/NgjnEry+WRJsV1nwUbAWZYXKrNDWIaFFAh/oN5BvRCRFCnk4UIfr7NAsxy
RNSsqvQo8MJovCAQ8QqjryCSRH1LmXfkbN0ra3wkDL2WTMAbWDFBZ4su35nDsbe2RN0DAhCaAkLu
hHyyRscLSiSxP/waFBpSTEZ/BD0gveov4VSchqYeJK08FpiESkYlhMgTB1VJJQK3aP5Egm7p+7qk
tPfKf1vhi3hrikrE4SdLREzNQMneLu2WJnIJojxonWt2SnNqCUPXUWHUrFil6xFt9E/xfgb52cgs
3pTdoQWEjrqmw6lZaqixK3xXKKvkdId8pOJnSF7pXKCcb0tILjdwBf+Xq1zXVjVpKiWx5G4dLvSM
Jp/u2yQMlHGVznMG9MxW1SuvjNP7K7PaTCHsSrw2xMPwN3CaB9/1cBOmgxE9SfRbaOltHuKmL7++
kEZKo168AM9zx5LuuIMsUZHYn/Tsk+NSU7fzC697L7EF/tC/5heqbfAfOBoy26g27fnm1XVeFg+w
q3tawT4RNuJ4VbWvLp5nyFI8juI5k7ca8R8mFWtUAayTbDc58MvegTXBrgvIfPJh4qfvdFx7dupT
K+ia3GbZdIoqjlcSK8iVKZ3Epb6oWjENLhJgbo4RZRMpz5yVUYPEacPTvFsZwO8sCZFPBr757EdS
O28Dv+yhO+DgNNuzEhH/uQahatGfpMuGN4vqsbEpIbFQtvGzWSzQ3t/YXUKesJD62nKjXSrhHIuU
rq/nD5BoFowWfhkzJb2s7qJteBvlbGt0vOZtsqnbfzN0KrSvePppSUJLhhcEE93IR9YeVb4XwhW5
Ah4lnsrFXATiYkeaLwdsv4N61Qmk0T9V+YOCR7vLXk31WfZfkbCZWg5MylaiU90fOXCZcYkXyLG+
wsyPTjuePf8aWDcLN93oZPbc/Xbu2OKlPcsgLUgD6kQjeIoQpgsQXID27DRtTXPVEbpfb8CgnVzB
TUEQrLWcD6AxPOG7nidkmXypfOsnqP35BNq/iHlvDZcqw2VrTBUPyd80CXEh7iQcKfCxW+HDX+J9
jo46M2krfLLwsiuPDiwregpha1rHBF9feSmUXxUOIIEnGCUgPoTPsnVT86OMEz3qd17xLtRzPDFR
P5E4U8UqJa6WAettQvNdiTy6jyHalj90uuHa2YgGC96u1hiVcCWIyj+gxF4cGPdaO0KiYOX/Uu1f
7h8JqLMLh2UNJxBXueX/M4JfXV0P+M66bVIA5F/C6lLG+/vMkh78Zl0pFw1HTZycRuahdtyHtJAG
vygBxLfKDTGROZ3ByABmcEmoNZvEojVfk6IxSe6hEusEmcVJr1cDI+mUPFV/Jwvvuubq4sjMr4wP
pVWAoyBwyIm0uyniJ1dUpjOODmu1XiX6M4IcFoTrfMugGajTDal6JuTBvSNPew73EYGyheEoiBRc
vWfvXQQyOEDq4EhWB2WjJv9K6xz3P1V61U3GhINnLUN9BbjMUf5NEDAhYROV2Cy5nQPTixEp+abl
VlX4JuOtVy8SO3TwM3FoyNTMBwcMXm6Oci24Df5G1laCfibpEf4ERocHSQRFxdsFI3EvDCwLSz1C
87YDrWraQ1o8dZIpFPS8uogowAFHIycrll/TAjGJEkObXkIXbaf14SXvuLy3zZfZLFt9GVFyrvz1
2R9apQ5ykTlWU37nhS1NtjQvL2j4TWqik7eqd6zGW0ysfflZt49euvMLoX5jiknM3EvKNtRmTUng
sNzDHRAvGKJNKB9Zi2lpvIfNhRXIz4FNepGMgEdabKaCmKytJ38rdoipB9XovlowpCk/9PBR8XWn
45zbgjNDucgBTUMEmkEaO33l2339T+72eD0h/P/6dMdi3NLz0o/xwqoQavW/5Gy6Spvbcf/LdkVn
IZ+I/Svoj2GJyl1+UJdk+2t9ZVkbObyoqE5y/4bR1PFZT5xgIfIHBmtBXmugnjreWO4TaLH4ewCJ
nb8Nfh00WCQTaJ3xnvIXVUa9dNGkfTlyZjHmY8e1OzBjaVrRHux4s+gmOQfKktbfWHnrZjD/3Aiz
3rHO+/AkPg0pWu4G+TVGwzMva4rMyUqTIeEYq9T+k/otAaAZgcDKse0eJk9Hrqe21z9MD7VHdheg
LZI9SwEyOK7lCzGbrPkMyQu63t35SSphA8vwI1UP1joqDgbgImMwggsdkSmkDBHbQXlggsnx0A+/
vJfZ8CEA0LFfa8Z5VBbCnzkt41carsZiXWubpE6J2SJwal/KR9z+019qEjprV8qBN0GSt5W4Mb0T
ZwCnArm+0MH/bV+FxjNb/sjEzpi3NriaxaHX11WxSrgSDfWzAmrV0PCwyglE02XapwmT1ecnb9jx
xTp/6evrkV2uZAT1/1pw6bAzXd1CVmYcAGzK5UT2Ekt/cWyBJCUiZC4InpHJkpyavor6rCs4gWzD
8cuDRX75Ag03MTUWdXOZW1X7/744hq+B2MaPaDwE6U9JpzIfreaHaKp7dJnUfud3rV/FUMBBdrW4
YLQ5dIEpH5a8ZVg3Vv24bphtKg4ZG9TDiOyatzQgvjfjYxK2aroKzWMoMeWum+pLDpGzkL7olt2q
tu7fk5OWJ06UwG3wGl7YIqmxXvfxJ6W3eAHxsCTvfq1rJ1jMXHfRJSvxJv7Qk+X8mUNYhOYVM4sT
iLQRY9Yc15l/07t/Dd8r94Yjo2YDBAh0LlGq3fon0Uq2j/eMMDwxprOXRCdb/2qJ8W+QzHzK4puR
vVPtnNyGBonzBmYOz/ZmfpoFeVdtu4fwxWmuJeuGHBRie4H9UU9zJBN9gQ5wP8OaBhGq6dKsN1Ny
C6QXs4I0ruVwN5J30p7RLUHd3juHVbF6t9qPqQCUwJXMBAbqxYFICOUy/4dF+INoevGbobfbsPbw
xSMUqHIZxBMacz4RIJf5lG2WKJaRXX0Zc3hQQ02YSy5Xam18Otbhf74TrFibHJ0Bo+qig65bRBS6
c7Gk4lVVT1FxB1DODZSlwxmzYSicxhE8bkUgX7FCTuUtcvMyQ0hl/AlYR9BIYR1y6SVlL++QgxxU
l4SKHAllZD19kQ6LSeHDjJ+CdTKalTweqm4n4uRgQu7R+ISDk1KUDVCRBIeo+B1VStXzhwJUktTv
EisnPav0yu2ps3Po2xy+uKVQKj75tev+bt7xkmO/Dpdj+Zw35wG8jdkgAGtES4aZUN6gK+NY3VZc
eunwVUfrFChBSL6j7Nujt7vAmNOyBxtbclt549bdcOG65ovNNyeRnm5n3Fl28P+qdtux+eQ0GIin
+XjUiGbPL4U5uUTKGxYFOif0Po20iOW1js26W47hskAiGf8b49Tu2v2MumjBtp3JAO+Qhq+6tSHN
RGYd4bviH8fly0y/ECdDR+7y8pQGbx2F1RBR4wA+5n/UKNxV40cQN7lw0qH2AngUJhWxPojyNVx8
D1CW+OucunzW3q51SGf3T128nO8EndxwsKGp1WBG35Pyz9M+qd/Q2zslxqVMy+S78ZmOtkPxntov
QUD8y0Ue/IdlDwxr4pfm3QIM5zM6EEvPeZVX1Jtfbiv/BtTsEAPGfuias0z1GwmYbcY1AyVzhcjF
w22b9uFiGG7g8jlxgGAQ5YqMX5uQGvwfrKQc/cdSyjb4UJ10LkOocsfAWd0x6XrgHgalRLL8N3MK
7cA4aN3F8amLlW1Ge+L2ao658t0HjR0W943VnptiKweobZIPgdcV0S7Zdm4rrBoC3pN/MSE1uicT
L8R7Q6qERyxw5PN48uUF/0DvCBFpckI1CcUH9vTo0OCXS8xRrBzz8zaqX3JxS+tjnv1aHs2dbG5p
fBPFl4afz9MuPGgDoh/Z5xvOrk18jm/RdDEGrnBwzvUw5rh3FsG88yBhQOPmg+bzny9k2BBgEmTr
nHvDD2pmaFXgTYSLBcFE0r2dgSIRzXT3RNnFWEB23jUUcRJu8EC4SXYJFu/EwyBC0CKAR8cRn7iV
eDRQPA1D4tIshpvXcjSVkjPVjU0HB8MQnAGG2HJ1a0ddBMgv43iPoZBgjvEgKZw1/FwDXQyv+U3M
yYe2gPDYNWsg03h8Vhx7tX9U6Slk5Z6XBK4JHkTufIAcgqdQQmI2ImTsZZWbSVhGlC7MP4AMKqpD
NxMjbfvjPbLW3XhDqky7/GkaOTSQ+G7YC9KUbDBXoprM3KfzSIA2oWhPOldVLr+V+AfY3pB3ZXZI
tXWA0VGUu8V8N3Tkrg/BZpSuZIIT0ZWt2A4zaZkQUvpVu60j11eku3MnFR8/Tz4vOhOaoa/1cVPo
966CP+Ljj9OL0jwUHZPkMimOpvw3fxKG8qH0d3pMq+9Qr+2E6jXYZFZCTipB2sD7yM9Y2AFOPv6G
EJvXZfQoaeg7RzJYPPxfX1lXeF7j5HOi2YYWQ5ijVoYBsHsElnuj/yzVZUA+IYFhFoP1SuqPZnXE
94iKz7DxvcHuo1WMjxUm32Y5CNtxO1I51haVY2JGjzEKqeGFX6+Ehq9mfYCLnxBfZuKnb1286gbJ
sNBRLnfrjtSCg3mwardu943xm4afw0dZnjHi0/Sg2RgU+dMU2JkXdTfcMwcgTASARYhTr5iULJmJ
TMSW9ZU2t2H88BjhogHNAcNrxu68Ktc9B/v8e0dcOGN7uSGi9nwbBtbM5mJoJJrv1PAvd95Zz+I7
Ai8MuJQPpbjRZr/eIWCRr8ilk1ikE9Ydwz95+srcdWPO8/Oopm9BebX6H6p8r9vK3ptQYU540D/t
KU9XvXvMfI7nfQIPKzrMG5IUN7+F3TYaFk35W+AxQuLODVqpiATMQ2MhreeoUmcy704J9oK7mWTM
Mly2DPDezosuKO5mzsegOdvbjq6+Qu8mEqmifgzpvQz/FKhhtP8WT4gEfzPBgsQVrznLdxXIRHRo
VyRmJHORFOviThopegrdZKly533khFYYyuTqwGYimV5S9pUVr/lw1Ztv8szsnnIJ3qwMsQHm4bYm
q5Ajw8qupgYSLdpNhG62ZVhCAk0cLyeYQN7rb7Pkjoj/DCysEwGhJlUzjb42h1Mg/5YGIW7QPger
gzj4ngKmKY6uMc0XXcaL6r0k8hO0QkBpSA8kgKUy4vS++96FkWEy4TFwTGHHbTYSzDTlEULxVwUf
Vn/g+4biA1gGT7wNy2pBht92drx0mERTXo6WpBafkGXSnWHJzQNnooivfewJ2DN+ZOQ9uc7RRRSu
QfqmtxrijQAlqSwaBJ5YrmE+ybHHx2goT9IN7XDWq4C6I7rgL0gxg0ooGdhUVBCbTFfyMTzYrE5b
VMMmIe0jIzBoK0kXlbVT9b6E8l1NXJN7mqCWUbsX2X25v8MlF4r23y4D/qURHkMvcdydZ4G21zRE
cG5K/dGRcO5hi1CHZ+I9qTYvrT9L+BSSz6x0tRDZxXqgdWVaMTKvMb7WiJfGjbZqCdn0F4gxsG/w
Cjy/OXS1f6gA4cwTm3IIphcY+RH3F7nRVNVhmHiqRCqj3tPGz3kvxJloVad57yyrd/0Xc4JoQFoT
WqEqPykVOyQPy07Ir1K5S6p/mncEi8pJBcpO6nx1z3etSX4mJobSuEK/SeXVRMTrYmIFfgCoMswE
TPJHplVcohVMGkpk6Xg8ZzsfoqVGQfLX/dATYFq7QJEwub0znVDSDTsMaWizA3gxy39A/aLJla37
gCKNqg5k2kdN3hJyssDBIj/TcKkqp6I9kKrMi4e6OH+GeOizLicGgHFc5BajNE0mwjLKsc5S9qtv
FXlnVkDqK0RxKnpZnO4giUp608O70rPa6T8wVMRG/LujRzU+re471H77Etmf9tsyY5EG44we9xfM
PZHO7MircW1i+RdWagLd6oJQMlwRG9QhYddE+/Bo2nJRgLEZcDpe16JIvmFnaoz92C2h6SWseujP
2umoB1d+p6QALypGo/+xdB67rSPbGn4iAsxhKpGishVs2fKE8HZgzplPf7/qcwcHOGh0721LZNVa
f0ycwm07ogi1Vf0sOLGmJOSjGzb1/GuiiMlAWev+0rD190jvFBsiNvtqCCfOL4CZA0NeRBpFhxRq
nNCv0VjRLBfBhSWvnfSn1V9LSJEork/6rl0JhCZl3JgzLwFlTRRu6TRaFzx8Yc2rakzrUAEkPbTy
uXxlDkoRlcj3doBYqbaj9FQiGGT2B5E7Li6qpORgfJql21cYBwpSXIfZSzips5oJJOtRP3kk10Th
FlydLK5I2TJPiW+j0q5D1HK2h6wf7E5CC2ujqYRwTrojf5AfB35hu2P2mXGQrAK8aUTT4n43tu3r
xEqrbwC4HRIkGb7ji4VfbzFODgNfjVfcHPf0BzGcra36ALhC1jUYZbtGf8pgp4ssEzaMYD4r5UU8
76QqspK+1nz55UjODS9BFfAs+Xz54V3cy0JvAnelEhnOl98H7y0paHHJJhuNIBSEIIDsOAdVZmWP
+BotQB2mHa5q03nKy1GrbrX0WhI30++D4smhoGm+Gj8WuI2WySspXdkBwqyidYmdtqsYcYMSO+2T
bASWPQSggJnC9YKDVqsu2PFcIzuIqSvqjXXPz2xxQyPOoPmF8WwBFm6ENYlfvCToZoSkR3eJ288o
0q0emp4cO8Dj0rbSibin1FJvcwhZQeohaIUDKsjyIRJxobq7U1cNV4HYsszeWRdHjEkAY5VkHgIw
VIeZafIc2eWAB/6GBYEzg4aUFJTRN3Vj+dQpV8arTBLx+qtu/IBhpwMBxY+1KgDr7bRbdxHpcOKx
AVGUrN2njRtILX9M5Vov9HO86QYzxUCAJqLUTOU7QgVd2/0684HthsRHGqYTXFNDGu/4K3BEN/ml
0fcLmK4jc/uZ36wOqJUsXtzBvnfpX8i1AHVgXMLs0ulgrmhU8TJF1meNRV/DkOLM/4Qsauw9Tmf2
500p7QNGXp7JKnxZ6JOc75Nzn5ElRgNUGvsA5cHjGrsqwry/Ze1wIhxm5dE0zbppvsunVr8ZFdIQ
kDRzYshHHkg/6o6GO7cAFpNtMiFS3vKE8pFLE8EOBYcBzGwAIS4sC2FKD1Z2yYJPA9hxNMDvQU2t
fUYHUr8v+JYxFhe/AS3y/D8luIvDVPyg7pfcNhA68lpWFlg6B8gQZRTqqhyOm7OUN1svSTX6UkHk
pfLlHyboBfRQXRekN7nt2k4uc/rQlZcZllnYSSL7ryMbQYpIBX5Zomkbap+KhLO1+WwDkrCJuqJS
DmyRABx5vMfCTwDdb6ORANlaG0jiBQDWxM2KLtJNlfkM6d5snCKY/UZ95yXe1s65Nz8axBlzxjgX
oh7nFZltfshk5o2jwZdHfuz+yKRd5f+i4gsCotW3TA9SAKXE4ZLJu3Y6tPwQxB4zE3/VArKzDlrI
0tVQJz6yhbTIsT9081qP37zJMnHbK0OV1uQ0gya+9dbVCApfJpqlwljX6AyjSwYMPLq4CQnxwdgF
V2fl8A4nwoWNBbUKGl2CAtzIGwYPjVbjAnR2PqG/TcKS0Borh9uu3VoGn2T6yRAZL9slupTGKcwh
o3g6NCYaZ+ldq2q/QwTZNt9gmlREFP4EXriJi13wZQgt5aEDW+bjTJD5IXuRqXkhwkZCX2yF/IaB
u8WesO6lfFeh/Lfxo2glzLbGDQNDMHqsQcRGA1IiTfzgDFxJy4MoFhXA/EI2HVHwm4FEJF5yKP3F
LQTmdkhn9ntWZEVO1gnT4cRoKPUnu390/KqLbHIaZYrCCu14xix5CgBgW5Nez1ucVMdiQWvyrUYe
enKpOSc4QiRuzmy6GZgdqrJZff827QVilj/rSbs2XO9jdk4pzrT0HiG8slFv0J4nTms12XAdrXRl
LWEqwaHu/GlEDRF1ybAezgXZ8j+l/CbQIaWhRY9EDKdUvV7nJuCnk6O1wqWQYFEqj9YACHgdCxla
czOrINGEQ/4W1jMfvHYT+lpxEUdBFJ3Ic2zWSG2czTDvVUIsoqsak5l+FhAbHguhj0EZuVW0FfOY
F+c+uGPEPyJPeD7U1kcLBGwmBNdQ+IlG2y4eToEigS8fSVNwi1AiC9dHcVLtq1nuyuymNlScKbfU
Itq9R3+CaH7UqoMItWcRol7Tb9Ccb9XuyK/EpuL16innCGyZJ9XsT8u+AmI1fmquNPE9MISvMbPN
1Yei8GHmBK+4CiN6+SLOja68O/VRfLBV6ltPnjdxBWT9NZevnXqumtG17GUXVeXOWmSKexyiQxre
vXIzcnet/pbU8oKCEICamnYXRaAQneo/s0ezJRpQHKTLb4OKzDJ2bfgRaq8Ngue065EjP2XtE9HZ
fx8duBKKV0cms3Tesbdp5VeNOYUECwlkmkbJVQK2NFnvc3cl2B3f36tlrgufV69664dfCYHQrDEu
dZuyeoxe76WAb3hJyM6CLn2pKnk1mTcdXKNyXkaAjPo9Cf+KnnMfHQlndD49Cl72jCzMqcEkuiB1
V7ZN4dX2W9nuleQaDX8arvgy7MiUILlH6dxum7BqUJi7rrXYB6Gllc8kfXFiqUKcT5/KiHZlwdNR
wJaVfkGX6bXkvRf3o2SToudC1wCJtx7hH7S+/9XtxpS3JJrZLHO0vSdvdfFjRq9h9jHjVFjAj4bx
NaH/L5qvjA/OryJ/yvO5QadQvZEPhFpwaxPu+qfTJvbR29cfLD3aPbSuJPVg9ji3M9n/V4Ip9X5y
qU1dx+jLh1be1CaYwurHYLozcaQUDy4ARdoD93FYbCDjsOUebLcmaIyXmHUzXfYEapTyp2PTwX4n
LV2DeMe2jNmF7UxGiHUPApzxqk8YvtrsNCh/VPIIVVN9Z/Gr99hgnenDUHEkQIGJx2u2jb1Otplp
h/y7KC7ExtsxkxZCCmmgmaBeY5YRU5Nn9QIGNwavDSx09dSlk8CsHBMdlNgWLrjYVtXyErQeUkwh
F5LUTRiRCUNq6FWcYFbwKZsuqvZVKuweiDRYMyyGKxNPesMRmCU/zXQVA/FEQ5vUDEAPKS7gJ1ys
81ut3xaTbByvYmJaUDKcHaQP5iGEX6v1n3q5WMWjwPxY0yzX8tIPnIAFUw8WbwBSZvK1TYgqKVon
FTeTje6Cr0ViXcXpGPhqDpR0QDnZqHsLdxTMQv9jt09IfwfjO4VlW+D/thrWX9QGxyeCqlZdfZz/
gdlaOsNv895gTdA1+ssm9Crwg3XuzpBpYok027+I33hp4YAkZ00DJRlUWODQxnC59tMFW2h203oc
Hag70QaSdsvASR6DBSFsPBvoW3EIDjXmMsTY5p57Jkx2jvqgHW2j1pcA05GINJvr77r6VvNtpN1t
fpIK+BZ/Y9CcBu2ENZDbjXcFKSjCH5XCF5b6fNu13ws2ygHylixA7dvBjWw2n2N5C+OtUW6J2/da
nS1oVSDa3aS7YkJYNAP0/HeaTaAiU9l6Ema9eA8Vl06oLXuGIeW1tl9i/UK3NHV34UZuvhQCXrL2
PyLVKPemK617mAJPdyuSiBpwav5Yjxwy8IMU9RaJeZh1VoSaIb1hyMGdDK46MZPsDGRVebmXsQSn
p7a9pMp+HI+EAa+64o1knFMQXyeO1bpa06+0shnQHVyEjPKlgty1xxAGia6Adx+XdjONb9j4Vxls
ftThxYWG2MSI8/W1lW+yTc7f++t40SYKn2IRYgtKiq3mGx51hUFC3/RGIyTXZpsmrmQTAeABGUGI
yj3MI8cWbFlpe2X0fKjAz+wnbHtd/Kir9zz7ADcspK1YdhWPi8/E7wsqozT8KjVck8nsQtLeACEq
9Msjw0XWfL+Z+D4LD+x0ZA/7GsavXPtziHSbPfVlDgnq2kr9bwuJlxif/CYe4VLuEVr8boc3wBc3
sj5Ue1ut4RUzT34HxTCkbRP9kXWzHlXaEe4R30cd+3JEjvJfMvzIiOnBgHLtXpPmz+DNJ+Jm2m66
5brHoQZotJnkbdlt5eZKbBzpmq8z4IeYFR31RD7vOm3viEa4G018V+Tmym+GdgH8S5iB0OSSy0t4
Mt3hLGdfXwU7uKeb32yvIFPR5GXAZfE5/OugaBdp4kvBSIamIZs/cpq4nUeUPKLorzPv0ngrgiOB
81L7MvvSpjYOlXrsc+yXjF9kIDVA7yYbZw+nI8Hv6F6lHGOsqdxr9NTOdJZcTP1FlW9jS2rQpYr+
NOcIuFXWexF0/K+ufWK7MNZtGWNdOFo12dk5J3e1s+xbt1BxvBjrIKNI9Ua6iG2/V9ZRI+UPwhNa
CYvl8qjMV2faom4zjFcDkMuoDsb4RUUtGu+Lle/FL848NhZXIeUjwbfSz40GqHBTOJ6n6EeFSqUh
OHO8gAa/GF5ijTPcRuXaP+ziVeq+Bq/xciDTdJhRUmISY9PWeU5jAlvThVg4/bRMhI67xMN0PNvh
qh99Jz3BUbt4EdEhTaRru2JiTFnMgFvGCpCCjuotGimeciO+CDR+IRyA4U+j4LyfsV2JatCnrR9U
9cWJcQTsNSJiQDi7G/GxgLz3BHRiUV/5HFwJPpoJ/3fpXrL4RyXmaZD+nGGLUFpoogsAG3v8odD1
HhufE3A/WkDRTSWqPAPj0xmeysnQVw6qGYd4wZNMWiuSFukzLcRbsl54q5k26SbgdoIxKj1B3fd4
upBQJdJfxnQANru2nJ/Sa8tm3eukM58qmbKx+h1FqcqBIWLxNnP0Rakdh1TrhoSkjembZn8AkcTK
e/yc580obcLyLSENPfkeif9xtC3uRA+THAmkv6g02k21LZGKGR9gV+jCWofZNDoVcGOMO+Satc0J
ISovzET4ho4kihvclM/8PzI1xpqJbJc4lCF/JctPsvzy/rlOewiBPtV+C9S7VriTNxU2MEYAfKQi
tD3bCsyTVyj7lI3TgLWcrRi+LiWk16+1bB0xXYdCTErFDvkrSBJ3avZaNxyZJbrn7CXud6VxrAlg
cYLzol358ZSThUQezQGlUzKMujI6R8H8VhA0IBFmfVBhJrjQIoED1Q8dpspIvhz73zgwNmOeKT0y
cXObTILVMpyQYg7Gk/JkGOIHaVGrRNlqcSTuLkX1x+ZEiABSxUPhI5/Xd/U28aHZu5OlNZdWeeNx
gdlPtL0Q8RvO+aJUl0p+kbNPSCTE5xJHtpUeRuD7RvqbZaYfCWskF4uCzri2Xy1pR7YnjmjMxodR
s1FGDwiMv3VjP6ZXql+b1NU1hM8YrabyKztlzM3BuiPWIbuJI4AGlCE4teaH0+wMBzOkqyseATZg
4vxuRXOpX239B4Aj5ejpeYpQt6AopbBkz6ogHGg+FLfz5F/3Y1ICB3S8ZXaqVY0MnF2K36DkMQIQ
IKdbysAqF9J6jdy3diz65QbRcf6nlxf1L+CodQ5IJef4CoK30hT2JJrB4t82O2gx3V8+DEtYPnIE
/svEgV4zHYP4Ik2lXyAE0ba+A+iGosHWjLNXN15I8on8xF/w0HdI3xCnIzJxoRgSFZJbHTZhA2gp
3wqGPnpywQw3BEIqYHB8oiG7/U0aHggruAlf0Ua6mvbp9NwLKtfkqjX+jTFfcA5aLG3EhDGnRwgn
t/+RkQYKGGP+tvia+gC7Nuwl42zKRw627+JJp+Ryo/qd/tsBAwjMk+sDB3oLIU6YKCwmCvRI3drB
WzN8OcVPCi5vgI962bxwDqB17nYVm2dY7ebxr9fJR0cFQMZLeiWeK2KiYLCgSoeYynfhWdIJxZc7
sMiw8Ud1FxNvadO79k+xL6YoSCdO325AgKn8tGPQa+Ucyu9O89fbq347b8fpSLgOZSzjchpc+hWN
myy+Wma6gUADSqBlDMjU9qAfXlyA/UjxDV/V/uIfSDVB3ejBy8KwmN1nbBkhsIK9sQcv696FzyXM
UfiH4AMnOocGkKFFQgh3Hl0oo3Y3WIesPtTJLQk/hhGOwPQ0Isb4rIPw2I2IUyIP/BubC4VjHtNH
QgwjJ9V4aMz/bCEBBxMEGPD9vYBtRjbFNcBnjnbk5OzGLUK9LPEkPr3gkvKsy6dkfGcJtEtPMgng
ABUEcylnNo1sZ5kb1FSIqkEtNIVYcq5CqX+ArK/Nett5NZbGAzzfgDE5ZR0iarhD7BA2nGCl4kZX
hPGUGWewo8Yz5UaI5MM0X4TEMeGOizrJTfM/aPio25N7T+IFuCqdvioC554EF3bd2MFiQyRmgRQd
NU1DcY+1bafNlBRCn0yoWrfsWts3w68ZSQU98lwpWf6uxjcAeGTxbJe4FXPmnVVc3+0OASEZy63G
d0973i6bPvL4pZJuffQcsjMl7JxG1Lfu2+24pfZd7Adl5qL0GuqTukbTXviF9muzypTdVzfCRzaH
jDwipvh2aw6qZ7Ynq+eXqzeBdODshiLn2cx8R958EHq8opNyxTMJzr6Kwl1E6L7ijeNjBO4aB+Qa
4YvIstDMs2MSC7dPycsjSHMOctdSnxkcIpWVq4nsgZKLulq9d/On2n7oG8dHKCVEK2TzA3SisQIi
T5TDbOyHBv2iSfMdfz12WnhlsNFrw5a91CHmy2047oE/LOmM1xiQi0eOpIqkJUocOVV3bB54sAg6
bDrUxJtUO7c9kVgcXP7y4C4Sw48JOk2jtSc3EaTAL4MXLuXyPdnxXzVu9FMVxtoIYFwRkGGpcZD+
dG5OiSiV1sLEROR/fpqHS9y/Z8M3mYGYB6iy7HjP0FW2crCSus+ke5sWjU/8FHR75vjmSl72yGU3
wqYwNlSQ/+nqL9JQ43Es+qofgt5O7GBh/h5y3jC4IXEnpeItceEekEYOl8LEtypt43ZVgoCxEyV3
hkZyThP8i/ajY08fX8UGPA4XzbpgCBQlL5GvG79dts/AVhQ2CrFX51igINOIGglmCFxkLUXwiBRO
iIWGrTWNjlP3WWPD1fwJgzx3L79GBDyZb2e6eVV+ORaukoj6S1R5y+SFguVe8QZ6E63Dgv3Q79R7
CI3HkH3XNUN5dOYxHxWmWYqJp3ZaO91niD5GJkD2Rza27E4zzXiMVb2zZUyY2jeckxzPvACIyMiv
c2NpHVXw5HyN2CirvvYz+8ifiHZIIZASIMv+sruTowsZU+DO2oUNR4ZBxHPFrCFAwTA6OjwEYjQk
1dFtGi4J4kdiYNyhvJEjSALJOe/v02eXUXLl68mNoUFtd7zPdfmUWC6H5l+dHAU/ZSMsIEF/xWCQ
RweeL7Fbq/05NamthyPU6EP8R7eJkGBJM9cHTW16QstJtJYQhPeUOP5hUZAQaSSzH6X+W2j5wk+5
tJ8qOUIEkdJRvbbRezM0tebfoBUrKl1XYhcSLgCG3SRFmHJTbQ4gIoTb+CkEXF9mnK/J1c6dlyjd
2/lzYupuqwRtA17A7F2gDgVkMZ+EkWBGDV2tJhJv7OEQv2UeBy6u+g54jJM/i9+p11mNTso9hlWB
uybGbaU8G26vtmANCa+UvzJ50fuAuVyMnIICQwKpV/sEW7A6AKvckvpNVd+k+qjYhwXNpaa6jFV5
9lkwcS88/blxqyCByuIJ32yaW9lhcJbdjNuJQRSRQfUJw2/s+q3Sb0vnACxWIJECSx1+tBrowKBI
CG5sUUBSxJhNsWFcsQIoOmbgBmssa3n/MN2+zdc2z0yd0lFY8WiYz9z+qqbPAuJsBRfRgh/PrlVY
aEJgiTW+E07P/GSaeJHGkzjlOfKEWbjkGprnI/wWMwwxSfT6qJtk4kzZc+a0+i+mTeGZmVTdba7x
9Nsjk+R1JfIoru6c0TQ6WnjZHOaqGzYNjH/58ifeElSkqf1r2CPXP5cVD7dN6g966YaJfcRlvk7H
Q9QcmBPmDpnSAHgHniXCXmeRq+cFrsTsBjCeKVexpac65x3hVjFofIiIoJpTOs/JLkLNgf9jzT8W
CIn4UocHPyITY/CPWxmeZu72Xy3eQ39CdAKsEvQAKNvEPMg8EDNXGpIKDZeT5kD+NVfe5PhiIAJX
6KM/jBgHUUcRL28eyxjO5ybmnARE51UIPfX3iew8Wi9tfa+zv6LiR9RJwF7iImcxfMCjGpEnw8oU
+n15IUy+UzZL/B07OPs4aOozOhQZ6xFC7aL0F/sArTkO+wiTmxAXSbT8bMVSxuwFgoAZkdX4UCQk
xL4A/cNyFT5UQS+7Su8+W5oTye5ETq6uI+dDajBOEMsgo3I0JsSQtP5aZApJMo//JbFeexLm4p9I
+RfYpKdvkk1LUD1svysQDTU+99OHFILSMoMgax7hxZ8cpUKWzJOKNVIccZLlPUw6Bjr+kQitix8J
FREmqFtk3E3zRX+XcQco2iEnRCohDaiqbhHPZnLCyV1L2Fh2XXNwatGh2nv57Nu6WycXMz6AJ5Kd
vBo31hp4iZ8L9vU+0WbNb61G8ppGrtHKXT0RwaW7ODybAGbrL4ZHA/mGtemt14QQHWACEwSSfAfG
D1Jxuo1q3qT8bzHYvHOPlBdCKVYaR/dU+lCeIr4g/s+bvOBdPY7zzlk0RE/EjFx7GDeWC1Bsb+j3
iahfMDmjL7Z0kc2PAOLfeYEUoDDFmfYjx9ksr6Hou/xsynDyy4HzLTQQu8nCzJiwef/HRViU/305
9GqFIzg3MTSVH7RnnZuVpU2kGrpKdZYSYAol93KdoCKgPCzMKEN4NN4aR9pmI0VByzFBxB1zwRHt
Fq3Yk8Po1rVYo2kyUNWjXr6wahFrx0WqouF9kVEHFTuCCcQjpsPtQ1VWAwes0a8by0vAaYJoIyX4
CCEB9rpvegCuxvdsBJuKdI4ELCQhXi2DmMhvsgB6OX/H5i4D8UUIK2/EfIUSM0z6w+MuV7SEv6TB
Wxv9K4eWYrbNWR/wCgBQGZcClCWtKEPgZ+kX/jd9t5jd1IOBGrWlA6BlZ61RgLPdY++rtaPBl4ab
tvLxEs0+su1++icO1o5ah6imSRXXB50VBSNiiXSNdpcjnluTVIGq/km1R439+GGO77WFbpvQDW15
BlBmRvGjWXDT6uKe1U5ZWZSPs6hWlrFp1Ksj78E3LD/dwXd0a31TOfaaudSYaNh9iti2LGVHRFJu
b9gBED3xwj3G4hHgscxpbTUU/lot20QkJUjMuuo2Gr2CMG8zXNfMbkX3qVoWwWL8igGH72aUXVyB
E1MQu/1k5shKCPbu9gWLCZUf/KHc3W88bvBLIs5LG5+G8kE4D29dwJKJFgUpWn8DuV6x5HFAGKR4
8au0TBgd+KrFq2ATUjN9/oeI5vdEoozrX04E+Hwyrb02P1GZ1vYOp79h3cM8X80hsJ/YCfOvMP7W
BLIbPiIkkNSZ48mH/s5f8v7aV6uWPoGSBAvxR+NzwXKgt6/pjHqMWXDuCGuJUa98OPrdYnEyrVeh
83XyF11+juQfWX5dk1xKzLCy0YYTNXSS4sMbxeZ3xpk2xzr88htBumhZ8p02MHrX7+YPhnqdtP42
piGI3XoMZR6a1qXAbC2wJBAUiXFNkT94D8VMBoCB7oP7iWAwascqTKh0Tq9p9SCp7rNS/0gXCZpj
27Zcadul+MohnAxt4L8BxgA6RNJOWc0NjIxhsRc+0t1Ab2BJ986nitQgNr7N5DOor/OMipfxqmdO
lv3BAU6hkw3/zXvMvliPJA2vID57l+hQ2JuFI0GPzrXJV1+9z+VXRetbgg5R7aoXZXiMgh/ZitNR
gd+JRuSw1h8wCm5K1CDxqv2X4usPiIsNss6bVYoJcCMNnKyHYUTPz6x1fqfK2NUQevBvcaMghr0q
1aGR1xVYjBVupZ+gZoKhlyxwgWMmv2x2hWSs6vC7SBxmYkRSCPr7bes6AKMnQYM55CR01aXUf5WJ
RjU6xfTBj9jRgwXWsX5NbV+96MO101/KQlp9l4RR9TvhY1LJ9nbeAe1WbfnCW26pV7MZiMwDQ7mb
1X6S0H25XbvP+6+auLacutt4JDwc3SSlcqUwk3uykMQejP4Nw4fwMO/f4daFh1/H0zytkABCJYf6
J8wEcbuOMF/tIV11vv9q+q5RBAfSt1JsBQAM+B+l93mj+SET1is1XoK+TqLfeLxkzmHwxwR/p1lj
sGETWg2WBz7UptuJU5am4ar3Y+WqOhe9OLPyaMhbEDATsYDqQ+fxje2ASxukC6kjgnmoIDKqbTIC
OXSDRcSBMXHHLyrBXrRnpug88EUho0k/hxXxI/+A9ILarecNfh4ygS6ayeLa/BbaR9mB78p0zUux
F+PwQ9BGRATDGQMH33uP86wR0eHVXWLrkOWDpio49hessQ+5I93/IP0DhSdEJm5vYflNOyV/FR/h
2sKVRuYnqFp3hiXiz3xU+Q8COCQGtC5JZEm9hCgZeJiYfds7K7ggoIPuIvjTEOBkio9O9l0tr/+P
99EA7kcJ/Xg+YYVS+s/UdiH9URWXgvJkVE52s2/NZxBTB/Jn8SPTb7NLoTtrzTiSLdcvYFyMVn7E
dqq03cYZRtekn9xWL9jbAL1zADGhDRLM0ZDzmV/Q2pf0gIuFYon3toB+uZn7seXbe5Xso5SdSbuA
9RRmZ7zX+qFW7iri0wWosKk6L0EQpPKEhF5CehDPLitYzzvwH0M4bkR9lO1WBFdJiFEr3JkdTeSM
TyzRzEDQBomQnkvfhOUiiGcDgg3OkelZNtN+es6uBPBnZISkEJ3jXej4wHPUlNQSVg7OY2HAauGw
mIBRU2hcgMk1X10ZITTab+JvUmK4wofUQs6JOp0kKD5fMVeCtVC7Rl+0y7hK5fxB4NK0VAIvZcE/
teaF/52Wd9JxYYVI0sj4Qer8Q6nfFPa6lgKBRVjCuLgzorZgXKmpbo8qf7B97kis1srPEnNmdYTR
ncpfo8XI6cOatMGyCfLPVMbLyNIHS2fxRmuLyM6kLMzEWkwY1DAReIiaVCEMqyu5eU0WVuQrKhfP
fwJM0MzonSWcs5xTgkSuyZLXqs4sRtNOCqcTOl9V+R0zRLaHzjzlPgFexY56vM1gEcTnCy4OKEYB
fBW7Xs5SMBPeU/CEIhWktBxrjCH5ubZbuhOud3zC8GvVifgsPCBm6RUi6plIhKNkIrXZ9DUhBvsM
v4ds3CIcQKSdIih11sPksOjealIzIEyB0lprRw4VpnyvnQ/9Hd+ozRqWWRdi21dBfwBdMjAh2Zw1
2wTZlvTbju02qtI1PWPgOijK8WhgdShvHCy9+hqbH0Vm71S+wASinIcTuNDvq6MuAxMYvs4TYKF+
Uu1HjFXFgXi+cXancb7SLM6T7duynoZbFBHF/M8mTbtoVZdKL69WOe2oO5BNDpiPud2CO8X2i8bl
lpJl0JTfsv0ij76kIPN2U/ujYRjue54x7Uj63KYGu2M83BSUtXq8lxunfyTVnUoKkvC6dUWi55LA
w5B1s62K0+hI6EdBOQnnqjkaiXPeOfLb8p+KS9wouvMCVTQHyIg4VAUzjrDUEsmp6iHEEbvMwMDl
NSYi1W5w42Kdxgkin5pkq8kWD9hPygookTrTvJjTR1uQLPcBry0lCLL1v0Kj2gYAEngqDj/G6qx+
RdWWuA3i27kG2EVKovE2rRQBhB0x8qyC4fBEJvAvXi5QhjPEecvR6MSwde11rl7s9G20f5Lhe5SX
LeUADGtVhszLuhkh54BCLNNZ7n227DxgMKc+RMcRgGTlfxfMwPcXcDtKLg8ECQNJq4lUTbdLFC+w
I5xF137DtBdcUIJnGpA1Mz3Egzr85sS7RMW/Mn5KhMA1X0CkJMcZ1BdXoAlXa/Uz22cS1SLlz6DD
1bkn8uLG06dB9nl3kpw/oz+p5l7FExA8HO2uSX88qEtxS1JEPzsb1+2LqnoYCTX84aprjeFOyxgC
UCFSpusSOBIXL5r1DBXecFRE8ryXvGRTJz6LpLhQxVbHT44ezJOC+4Jwox3wZKHXNwTd3n3I0kaY
JFRpD7evgtQoKeG9L9IVs2+lTFDoH7l6lC2EPkRqHKpp5PiFFkKgRNMELO8OOV28Lp8qlGQfUQ26
smFMGgIZPuX4qI++RjRkHv8oGkZ05WY2PYQZLqj5dYIlWvxpW/uIM6otD6K5G+H14+RNAGczw2gM
7WmxXssLMlqdlLJuUyENJsq3ywA7YoZLswN5fyPjeR0r51EGhAJkdCYSDu4WN0HJo5LhneOWREzD
WM64Bdbj7OYtZ7TYgbRigzNaBGu2ICVMr9WeO2GIt4D06fLetoRJngrtmuX3niyB+Ij7Rqo3Bo87
dI7n+GzlYjUizJ5Joq3uORsz5T4Y5770IkWrt61YtxUeSjgglxAK5OoT+ZssdW3yRrjLVP5NoCIW
e4ZwqnQqaF/u2vTnKLx/Blo/bdce8nnb0MdG7E9nc3bDmwTdv7z9HsxbtA630/ITRXSo4D5IPcf4
ylHRNq//5dwd0Af24gJi7LT9IGP2OCBioPgBIPI3Ylez6brszy1Lla1v0+ojmm7KUvLm7WsevmQ4
KuHHEp3sD93ZyUt0NNXGc2Yqsd5bMm4FQQ2TzEEr4hLlFjWleZYchLUiyY0PeRTBT0LACadFgxRj
JMmc4VdOe1mTM9/0JtM53w4VegkERbSBrTWo0wTLThktiNojVQD3P16YYb4MqPhLGLGq2YIYGepG
h9/J+4bO7JJiRZDPdvtGLmjv8ZVV9cXAoEVaunXs0Z+rfKI5S7w8vMrEIsQo/ObuhN51PbCOBhex
vZCOLOTN9uALtqWhFLIxeA65/xulAiYaVyki/BalrgMnm0q8mMQ9AQcuGz4qsgj0dqdTUVj+NDqx
GRLCK66vhUdCs3gvI52WdGn7DcINzOwRAfm/mBzd+id0dB0FHOhJwKHT7p4yLIWGtmLLJ2J13WoY
hENMROSC9BMCDNYQyhK64amhGJquGoHhIcUe4/RoiO+vcATvtEdJ8FhyN1RwuPmiVleFHbxiVEg/
FyID0fgyd6Lhbh4LPTvMOeDUGme6k2z1xpu6iy6ICDEg2s8Lf5lGouJhgMRVnw4vGY45ZSuIg5QL
jPhH23hQCAnffIDPY6861TZ1825NXqhALgKdrZalTptfM/0A+SDTbPEaVs//Dh95Ru15DHmSHJHw
wPrMN0W8YKZv1AQQlIDFcRfcGhz5m0I+oLrt5WvR72ZrE3RkS27rgD/OJQ8AlEnL9oGV+kZ1rthF
Jk1G/bwBfl3IyyqOA59nhBcQewhLt+LK3xmpgmR4kfB9EpINRQTURwZavuDVyc7WdNrL44bgXRH3
gjgThUZU0RP5HjLBBNdmpmZ1myNFqbfLG/gM/UmTC/rOecQil0QvPa9em/6zxu84cQeMWy2ww2sT
nWTz1lbPokYv5YuQw3HDtNbDPdXtSBQfkWS1X9ob8qrqCtH5JghOgCFj+qkJr3UM04z5VpM55P6M
6baMxG1IkHr/NMgPBWPoLrV2gtPeEIGaTW6rNowMgNfRaW5fbcwaZKnTeBrwmBDMkJEisQ95EPVT
yzXokdMZfQEOZRABVHBgGUKmz6GnQ+eKiJvq/xg7jyXHsSxpv0pZrgc90GJsqhfJoAwygsEgQ3AD
YwhC40Krp/+/y+5/pqq6LW02aZlJBVxccY4fP+4bmmSi5lhrD6P54qBWQW8f7NDEXwYs2A4oby2K
zTRs8ujFHNOVbZ6FfmJ26hrtVTA5ZQY7QRUqOdsdulJQqRmmFbK3yJU8UnviNJUp10QvTD/DNeTn
qH9UGn1di7Z48nBtjvTnQbvocE1q1nbU3k12NPPc95FAMME0aeX7mybcGea7Fjwh/6r6m8LcpfYm
Tnd29OI5RwhsLRoV75O2howchs8JOL7m7ANWgLFhWhfecwisEgCKWp/UisZqpzRbi9AZPQnVX9PM
XE54aI3aIg+gHpkjkCisS+XNxTp1oDtxAdBlonlUYXZ7Z5IQpdBlTONlUPbTtFbMNx0yTApypSqg
tOn7IF4Ksi1xj2ha0sr4oguDOeXnWXUaoAur/RcDqrS4SNzn0JFUxOsrvCDcCCUwcQzVK37dSDjW
9qYLV345F+YMpeoNspAp7D4Bg9NW9z4it81aEr98+zHqHyaIJtYyF5dRm4/uUZhE4nccslS43Gbj
alv1GSFMvX43oqMuThNSXBRYlGVkzlO0h+HLzvkBgt02QKT8HRxqSjHwa/2l4FlnIMkj9Hyv+/BD
VsJ8SjHoeHeRJbDv1GzR2zQlcJ1lR28fUg4gXHF/CKv9QO8UTM0OJg1pJGLD9rgdMK2ukBwBWFVa
GulpuIr3yBsE7UAv7dxz3rSUkGsXJnRs0SMh0NBwaV0MLqZ+jbnWngY81fkAasEiZyHXfOGg4bdP
YSgBNs5dY52pJ4wix2aP8HNt7YCxJnuPhyIILL1UaN3fiNvhNe1ZzBNisBcxfqUkfHaGVYZ6gD4L
l6bd5X4zu6uVN4SS6BLJxUFF5yR7aZ2viVmgEMFnksLYn+AnRBGRjrbBKDnRXySlzkVa9cRP4sOJ
xjJFOWoCFOkRYSm6ORLrd37/KMsWmZHNYv1b+oTE2ssYHuFSGwH0XFQAdp32WKXAIjuz2SgNkbbE
6sRXRnMLgb7trNgcZEmrjRDsPHloojLU2vSWNT+9uscoiAIN+3cYchh4QLvu1m/u8aHhaZntUib1
+vEhzNAIQO2fb0yMLSsHSRQfrcZHqXOFJFYjKw1p+bMGIEtra9ZwrMTWAwjPgOiR1r9nsfUzlcIY
wZXjD52fIcabJHtB+jOYIjwaHuz0KVXfzAmRr+EYbxRurt8IHGwpYleYtG8Jr8JyP4JlNSS5wv7y
CK764OE2cYD+mnstAMhnyWN3eUyhog/+d85t9UjYywJ3o7xQuC/hTLsl1BYycnDWTv85aB1AA+IV
z9miGnZljpvUgiyO7aoltLrBfO1dC+6RIYaHEC5iO/cJ1Q1q9X6xpuiBN+pU7KsePj8nIdzrJD3T
+5WlkLGXeO74pnxYZbA10YCI6P2W+11AKYnR0+1HTVvpZGz0SdN0UqFpwMax09VvCQQjDFfFb4b7
wN5WIyKKxq931mmlrMVbqAC/I9I+fKYmjYYIv4WrCrjauze7N5cr095kadKRe6f1GDozi7zavs+I
1mh/rje9zn4nOy4fmCZTsqa6xMaGiAgRDW65gDkjUpr42UBSRGP4hYY2xD41FJ1cthwPtDrfaOo9
Ay6GF/zToAKFjPpbDBee6H5n9pdpuNcq7BrnBICuChCH3QOlvqrnu/tr2aNmugTk8UvYixTINgkB
w3BvIaq9nQZ4CoTPQJsAJR4kw5WzDlly3bNIvy3teejm6J543yCvjvguxWMSHQb7fmyXTbOFad/D
GazhgCm7wTx6wKAYxNVHk2VBT2581VQAQAHsVL9M+bP/afV3bkSlfeuGexCTLl+lxDQtoEmEU5D4
xMaWMnVKHkUdyDShJKIrTWGjQ8cKZiOyA9k6xnQwDRd6BidzE+Neoj01I3DRYsqXNB20ChQclAOh
TBmnHHJ4/dwl+yh+H6GO1AmAw9T9rKyHRoEUdMyhPSDoJyhQPkuvF2AepTmU470UayfoGTAo2lD1
c5w7t6Iq/hgFB199acqP2jhE+pcSoZUO0b64T8i+FvxkGO8V+vWqbj51q8BclQ7LNkEtfufnyLac
0hLGJG2aYNbdmgWJZhgVcCSLka8d67eBgL5ClKVd0p1Be3wwa+SF2F24qZCxcNVDh0wOm9EIOvPg
Fygir228unk+w8+GnomFdPZt/GGVY+wIREQJEhCG5l196+PyoO6iCO4oNiXOytGPsfLqsf0jNSvp
hmsNVK8eWDT9csRMo76acbGoqJfY44o6R0bXYY840Er3j4OYtyqeO8ukVxDr2TnR9wQfrisWw8g0
mBXFjPiPXqIiXbP72t6HT2UyPrnpAqMWu9xgW79oOIsjVATQYYRuCxkM640oupSo3dC435e7qF2a
NtnilmZUOzsMdUaXlqTqLfJwUZCdO8TJ46nJPnudg9ixyJqkNBS1fqKtGAty0Fexc7pnmw72uvpQ
jLk7SJ4mZJcKzQu729s6TJr4oTSZWi79njRGbTXEARIUl+l9pLUa6SkWnQ8XvoNSb67R0SR9MPF1
6CBI0gqCrIusOmaPihLjwbgdqJC09ApH3anh8ieLPs47dKu6U5xghAoUWCPRNznLDgXtctkNG8S4
gniROIfWI/IhvtDoLKELsENDLISMSVOLtUO+N3OWBsoPXbdVjGPRfmQWgqGnvt4oY0p2/kbBMKY7
hvMpfYAI2xg7C36Nc8CGgAJJz96J8ngWMdWISe4xcjHHz6rYuiDMFYO17Id7Y9oVw+OofCrS1fsj
dRfg93jQT+rKjC9wdRwVYRPauNFwffTGpWB/zGkyMGjg9l7K+nm8j/K3HtACjFoFfWdC2c0VTUgb
Yc1qzgEKfwPEKEVJfnzlR0E+EMKNVFLH/uqKN9pJWxCw8MP3mOibFIEME6bXorD5JnQ0CCzjB/wz
Haodcf/oDE9DeRL9S86KqQuUjcYPxUGFkf77NPrMijmKtQ7PLNz4zUrRgWacT9c+WMCK8MhJGaDP
YC9bkMje6eFhai8Wwi2adsTxoHHuxXTvGRszr2fwZNX6bgZ5CCsZFfK9hHwRmLfcR4RrmA05lAuM
XhpIEg8FQr0BcF1BgmebL736POWf2O3JKKc3VgqHk5QVjGnLoX5dURbllii/58FxTE628yGXLFhs
/Cr7qLF/nJXkKxSLwNqt6lBZ95r+hPHXJPcIemQcsYii9xaqVcYJ35L9pyG4aPQuo1C6Dkh+0TgL
WhgXV580G5UL7aELXrPxO7Xjuz4CZBlcTPceLRaxmA8IaqUZIuD7wkKi2K2ex/GAs2uGgUfywRNA
Txsjh546zUBiRVccrBA0Q2Fu2ssUoW0+xcKGrk+5Fp2GwsVMd91ja0xAmgQfHlQ8olHo7kxXEiIe
SqWjD+P4wJ7PDDqmbkTPVDky7qm1qDtb0lLiUvtPKPNmNbvdOvFOJUpbqMjoX1X+UlCmcKDTqkfy
xgIRSCrrYs0EL8xXrj6N7nFBZ52WwyM60g2Nh8F7hgWYj4oyVeyjF9D5TpfAk0G3OeK3sooSf9b9
N8PY9nvHvY+yk+otAUWJNt3okOl7hspVdgCkYYCwxy73ULXe0Y6pLET5VIL1+v19qzyC6o2gT241
zzt/odQHJH5bcivxwFaMMTY4MGThqpblFpqd5cQJaAtkDzC+2AbJsANsUqO72kI0tfzZ6sV9l10m
IElakoLV1COvsI2sFw04paXA0CPOQ0+cwwmGatpDmCAp8KbYmywQgCEkMIj6GlQaKAzNuSM0WpXm
1Hf303KKN/x0Opxk9MUNokEhtU4o6ZUI7a91c19hltx9a+PWV14K53H0tnWxtbsnigiIoibjPtK/
raRhBT5V9SGuD7r6UuT7tL9LwKlyKI13rJFgwCPiqvkvdnbsOe7CpTKtEJmvileRdKRdlLUCxHtp
ImmoARonVxxGd1+A+MfZkw4GCY/X/AjRfprooQaWR2f/3E3rZIK0tCL7oW9HqM9x+SA9eS2c5iZw
NaIq2MyoLGuwlzv0Rletc7Lg8TLKbKdptlGHva49YPATxCfTn5ZeUSz0JMZM97GHum6AoMVECvwG
7wlRFOtL0EedoyjaCOuSZs7M790HvR7IDDca4tjG2irPBhL2nqmsnRZk3nkqqX0XNMtx+pF5wXXB
qpedhCpvf+2UA8JdZvg4QjOhzXdeVs9Fn94pjUvhu10Ds9rdF+J9kK+SbtGCjTeIfy0TBJeUqoHC
9DUUX4WBLsSiMe5TOujGkVasqwkRIA++YeUrPq335654bxtwYG4dSPaRwN2iqgVTLll64ZuKPp8O
OkwwOZ/yRRVvGxS3XJY2MqOOTWL9FJCVjjMKFAM6yeZa1UguEtBY/wlNTSN5oA2grrap82FaWKXA
Y0y3U7Hu7YcSKFrV3xLkQ9DeQ7HTmKfWR15TxQJdhAzloXFLOJ+8D+mL5qCiTq+bSZQ/4n1H2USL
gWSh0WuHsH/v9ZU3kAudkotwIWk17DohYlH1p9UStCiXiaZjE06JIwWB+nt8iSEzuRXknUXEJVsV
53wF8eezRnc1pnloywZUFLD+4FyyydTTQ1A+CUSSFIuUSDlnyRmmGYlKAWIBZQ8UxsN5gNocDXaw
Esp4rlI/UsuUrWvT4+rVrxpjMbabor+UErtp4OK1B0QODa8DZN5y9vkA1ynxW2tcfGCwCdxm1vQU
4EmjwuRlpCfDv3ezVdWucFfhUORQ5fwKcwgaBgwPnWmovVojgWJyaFGc4dyitByoD7JJMYcqQq2W
RaYDsWOJvpAC3Zybcn8N4OxLnn1mrUOcKQggjA058qG3X2RXhLpCKwydG+qh3FkwPNnDpihfBYGJ
0kHyGT4ktSauF5gpgv5zNPjw2ntAfBuCeBfKRt9XRcpkKJ+xf3WAswT8o53o3iaapBTQ1JbtyB+e
Tf3FcZ6FCprB2GkgMmyAOI+WEOUoKZkPeBVLmQCfn3W8BnIOJGSpkoQpQPpWK/jCrePsNZteKVY/
TNkqsApS0ffGfCKmgjVdc/ZO08Jktw9RrwD+CT2MQi9T9RjZGyaTJJtrAV3cNscurmeuguc49NMK
f3EmrdFIIY0SyO3aB+cqArqFoJ+BK3sLDwMAPJ1OcNbi8W0YNiRurvmo9E/9+FWVFy/69slBShvv
AmeTF7R3PAtexz+k8xB4VnlyEFflKWZjULFsovugeVC1CzCYxMSwnv6prYV83TfuPDPA5iyB5Paq
VBq0H3LNEJEOBbCImggVq/jtx2//+ff//s/P4b+Cb7EX6RiIvP77f/PvT1GMXHzY/OWffz8iJCCy
22f+5z1//sTfd9FnJWpxbX75ruW3eLhk3/Vf3ySv5n++mV//59XdXZrLn/4xz5uoGZ/a72o8fNdt
2tyugvuQ7/y/vvjb9+1bjmPx/fuPT9Hmjfy2IBL5j3++tP76/Yer3cbpH8Mkv/6fr8nr//3H4lKJ
79/WdXrJv+q/fuz7Uje//1Dsv+mWZRuqqtmGbnuqafz4rf++veT8zfZ0z/Ncw3Nc3aGP7cdvuaia
8Pcftv43w9McXtRtx3JcjU/Vor29pMmXXNu18G1Q+dP88f/v/0/P8X+f6295i0E9ogA1X8wXFf94
3PL+LNPCEES3Ta7R9QzHcz1e/7wcojzg3dp/2J2Z2JhQYgBTTrA3NKL3yYYZEDSviqA9Q9VpQsco
d244DXofrYs23ogKC0taFKgFxL5Jl3iPPK3cfqzMTPBaEpQ0Ito0AGky2eZn1QDUAw0V5bxBLnQe
mEz4cgS6HophYZrY53Suupjs4MGnJlu236NZPI11cg17WHCDCozlZTvF4GOGU+4NwQo2IJ41lXek
HR6HkxGmZDR065KOwkFPN5lqvrYeRsPUcCIy7dJVkjtoqfTb47I9OOF7o8ID8IP8rCXirI02WRPf
Fo2fBpW5P0yLf476H0dZ1/R/HWZb91zHtVSeHeTbPw9zXkVGWrgYdE5cILJ26dZw+2ThY+ZOZ46G
7Llf0LkzNjMjNO2ZM8ECKfMr9o4E/aZ3lGMRewxu5DDonshprNdfc4+RVSKbg1ibaz1NkqUyNypr
14xhswg8+quzAiu4DDNK+bk2mjgG2XCmLCzuJqOkWuQ+VmVLQTvk8Vsyas18mIXyKgsl/UynV9t3
jl0Z0mDuH9vIOWnucuxphtNCigaiedOb4OSXLhTFCQW0SEnniZWfEmvfqiOVyphIphzwt/cM9DGx
I8dpoMZBEoMxbYIwgiEgfI8Oz9DcV3CLHCC1BPpOs86VyPZZ7MMwct2Lp2TzIAklu5AbMTNOl6HF
VVtpRtp/7ywZIQzuS1Jw/CiY1VYtD3YiR5F/MXOIdn0JkRrzgrUx2LR2udlrCycEXQvupbJhKiQW
rni57OY307Puqkzuftr4JRisxbV7SfPeW+65FcFO6OKx7XMKpc4xrJVvI3fBlGocw8Sx7mW7m8mT
mQRETzWRB2LG+LjYP5uGRfLkHmsF098pVGBshNOiE85xkJKpYbS/rSotzM6lS0enMnwGdb7X7Piq
lv5RFB5yIBWqDB48/QAEw3UjdOLM4Gp3PFvP5sdyj4oGlRbDI9owmWVyXucVracpPuVaw4K2SVnT
/sMaHZiukQf5zEWtzhRXu4agkajBdcwFQb9xquTdtAk7AYlA5FavtUEPiENHjV3A3Un8Q1Yn58gt
XTJFPA9UqHyKxn0rInobLQ2dVYbWDKJrqSXb1lKkCs+hU8M32BW1nRHmZioc1uCqRPTCmDHwZROo
145QpAeGIoeHjTbWwbUsJkUews+p5HWM1NZ00xSLGrvINILzMVrDPoGNUFhcMRKg6MR1/a4MxPNt
7nfSjMEodTANsRgNypChdrnd3WAl51+vd1f9l+VuWZqjmrZn2pbuGXI7+MOuaipKU0ctMXSdxGun
HxB6D3J6q5G7nhQD7wV960T2PkHzdlTVld6rOghWD/EMT0Ah6PuNpvjiGB7dEhzrVkhHifDJPcSE
g94oDvSk6qyDIqEXt5lY3SogO+XauDMOBRm9kRAqaNp3Y/KTauXCNJy2iROv09yAgIrxawtoYHn+
Jxax874i3+yLaYR6kT3CRTImiFrEZV0wbLMGxdYiu4RKC0pq2FSElI2dZJc8sajrD9+Oop2oWB31
sMSsWaUBoKE407gdfmQDKkMaOR2zDmpYjtMicmhSiyDk/iauS4lBmXJ6LeTP6KjQKW39Zcr7rRyN
vh97+HJdGt3CWt69Tb7360elqda/eVaGY2ie5ukaZ518/Q/PimHToymCbRIUOkWc7CKHqVG0beHD
zXRcCtMYzQntnJoNBN8Yc956oj4nxp1aDEf5bvzlFarl0Pc96AOeCqOx0s9RD304dfTTVLJBaeq3
4iQX23HJ3M1LkDPkXWRSI5Gq61qlzp3ReaqT8mII86R7vJywsUdl/jEoZJ6C6K4QF83CXiFRwmfL
SS+OjY2T5mSXxoDnUjnvqc0c8kpGb2BbIsbPZsHgzQVOULXOcedIuU4CDX8Wm+tewt66P0LNo4Ws
RldcON1e66297nKnt1emSDxZeb2fDJ38KENPIA5ghALt9XblzTKPew4SSroZnVIBszAX2n5gXws8
d15SBLbMOGdf421tb+91bHBsSrRu4iynGrFWW96BGkMx8CEr2AG157A81YF0gZOGTipRM/HGOMst
neInUz6OMQMoVfp1dM9P0JDT2fzBm5Miea/Ij389PRxisL/ERxZnB5NDMzzXVG+z5w+zQ22VKFBK
DGQMhwM6j7al5e6z3qWOxBjZrfhwDea3OmJGHcBF7UpoqXLRCeZ0wJFbIDNhIyqTsgGIRN3eXtQi
VmET87BsdGaQd7JU7LUTcZHvbHONWTFmFyXlJwyVOaKbYBKkQUmbXorGPEWjfop6b29UDhJ6lLrU
kL4pzWUsEwarVSTFkQsQo3bqdHVrhExQp2YBDzlVH4G+0dSX86Hnl5rulJQNsVRWsmBzd5PpL3xu
nBUamF4SUVIwYP800drRIfcKTxVQSGns7VE20HF46FkNjcYfnc8fed3OI9RAb5uAYqC7YLdolbs0
Ttn7kc1Pa7TTrx+S9+8ekoPLtinja0fTzT8v4TFXau6kov3AxkJE8aFpGdpDo6Fd5+SX2qE3QWee
NaD6jR3TXWEyHyP9PquBf3h+LGu04uTOLN+vTaDajZovsjItocRwPEa9++Hn8G4UIhZLlbwYPhAU
0zaIlI0avNZCO3g+ZCC5LO2McvTtGSh+8i5KevN4VnLDDxCSDgY6MtHhjBMN7AzyKhQbObpCFrEF
ph2JZ6E0y0U1mrlvfNoPYyDjcTmWzS6yoXCpJluQPFPahGpSfweD6xT2bBj4zJwivjan2JT3FF3Y
zTSLVZ6DAucJrIIiZc8eATbzGinHLCXNRdeoFOw0vsLTzaPurJgeSWXQ7RpQSagJrkC9P0FsH2ae
gQoXz6/O7b3csB2BC7zZFj9bVz1VnHWDYDsXKR9pMPhJXetUBb2YPZUdE/DXT910/jWotizXI5Ty
PNN0LZms/XHnZgCD3tMUbabS+jY14oyo17mmXGxmYk/icqpCz5p1Ckq2Lh4fkNTs4mSZ04aG363f
Fnv0GXDec3dxfGepRA1DFSJfVzYnP1rrXnql0aGYO7SlaG3zTMxCpTALqHyo4zwIqaA3l7jMIVqn
e855IjDvENMiQywjbK+m4kLQUnIFroiveRUAwsVE0frPAMm6IMF33XR/hj491iKO0Nwxq33iug5c
3t5jy6Q4kGY5whOUFb1WHMc4gPApVQtcf6B2LuMyvXhJBo9G6uJRcShSB2bC1HgEqRx/mrhoYDuT
ay48QZ6v6adQLvM+WanUS1qzoOV+bM+6JZDkN+e3iNX0+Nair6Dme8nctvADEpZTwRelJhQS3jcE
FTO3PU4R4epgVkszCU5KE3y2yutgY0qgWFDghMuq58waW1QMhZ1nQGncWBanLt6Gwzb38UMcvZ5G
HSeAeifDRWTLbVU5gUhWVr4nzmCrx+koSOztLaIG9+lgniabkjYYJacrRYU0NKoGSp3cihsa9CJX
CO04yEAoRqP+NAmaOcoKwr6Qb2tk8lMKvjvE63jyj44UqhZueDUy4sxbXlFkYoU7B02snDSjwh9G
Kp6Vmv6cCVOxSF/JaSNnUimjzEFnzjH33CI/2wMxstvGGoj1sPKt5DpMJFF6AgUirmnKdTZxG+w0
JV4lCu0HEcnZGN8LNzkHfnLWsuzaYF0B1wAkPAlfNXnNQwCZGNmXNs6XzRh9Kg36viYpkRcRSEWj
tvXr+Bx1/JBMQ26Z9pS4XDsK9aHtLMcr7U405iSVe5fZxPYjFPDxPfGnNUVBTAaR30BEkvRb2+h5
fCAPQ1FKpvJqqO2ShpkyGTbmhQol+dslidA6DlAhYwW7kTyjz7HiTnSzh7OJtT06laih2ec0y84V
PXOmYq5kdO/zfHtOsBGFjjz6KsntbEZNwe+KctWilAxSdNdmHrqPTXwVcnhU7Y0+2dfQd4+3+RBN
wcIq6ESRomBOMO1b/GR6GddHDkmNfDRGn72UemVIW0RaNzxagxsHSTuFhRxZ94EZnHOeeCQCe9bC
Oejb+LVB3RZol4fd0GyUjtqbTGlu802m3kMssHlIPir5Npm7jUZJGQUhGVdswyQ6p7V75OxFQ5yR
sRatnh8iM14JBWkPiU1YPo+V3r4DiBTaDTUttg6jOckkuileHFXTaf0JOMTtj67WrgZCIoF0lCgz
8le5uzgN75f5d2hq+xxV/4B2OaRRYF9hO27UqEXkzUIxkhfheUfhJ9uKlP+2RUxOAuMmzc+DvMGB
DqwRiLGvONQGo32OHLQPAg/5zwBANB2jraWRZN+SySRKnhswKZ6rd+yi9OxmjADtAh6CuhZqM59F
Xb9ondgrQgUDcl5FQAm4fpM/l5oTVXpjPrhTNyNtPqKY/jMIRpjtCgul4hn3fHXQIkIi9EmHezas
Yp+MVWnphQDCkYq3LDFV2ccWzpyF/EfDf6esYRbG1R2VYxVEG62iblZkvvsTkj8HuPIsMaCStL90
y1Vmj6fb7XvMcmfgLFKN7D5OkNCgPqtlTLOB05gqAPdWTeFVIkKJCtKCqaaHSOrMHg+JVGhLNTCT
DMWfkn3QHPNzEYl9W8GWHjdmne1rD6qhAevZy/d1B+xUWndyxsppqVT53o3Sq1KwGEH3Vk5qzZy6
4Jf4DmZxMgX49aYnCeI0Unk+zNXXrkRjSFMk99839qGO305BH0KSg8LpSLBZ9viYykvVDQ7/oKu/
4ILIq6sl8uJGziqM2e5Eo8+/BjPivPArmDip+2BPPHahkH0bRjbchc48bYj4JpVBciv1UzjGrq9V
HUVfw1MobuNh7JkV0su9NbMLiRrwSH25ScvJgUkXQN8u1ngwcu+ItOTct8DuXWGuPJ3hbSPvKOck
IocrOWPqHIKcNRV03wLXJGf9w+oLfFDYKW4PWdcQ6PPtYPHrmEH/d8meZxElWqCeOvn5n0OG3Cgq
f1IbxBM8RKVD6GsJDgQ/k2Se4CqG0sLidnTjbH5WYQtnGTXrwM6XVj/RTCcXZSto/PXblypIsDGn
X3leIDkl4R7LoP6uME2bKeGQL+HSADX++gYM51/zEVsFR3RM0/Ec7a94rWr0ATBbrM8kqHM7jFI6
h11IajeMibwRmVaKv5x9N/wWw5Ed5MuHQFcfXZgFt7O077MEbtF9URMb6FG6vY05dhNA0D+nFkUM
3VrF8gw0O3sG2+Fq8iajH7QZDLxKzi75ILNm2AofwpprIH/nmWe50H59v7fQ/U/4tGk5Kug5eIpr
adZfQ/u2kv9rAOuoOdulRDJtZzzUA05J7ONTT7NnaWonNVxFiFWlFCbhWBhju3CR67idZretWYJe
cqZWWfzo0zk6OPO8rHahSK4eYim/vmjDlXDun65as4B7VcuzPcNWPVXiQ3/IGoXRZUkQwnvJ5NmW
xF8dxnGmDAUsdgpH7mU3ZLMK/WPHWNcjIu5Gfo7b6CpDB7lvyIhxCuCyePNef+5cIhoZtZTsOvLp
jpq/MT1rXaXlnpBnXwYBLjz2TA6Rh8cS2lq6k94F2lKJnVkOnYZLkZPmdopac6tsd17AYZpm/tGI
Oc+6StC/ys94qvtiFeonkgFbGSoblpwmIYKTXnlI7Wwf0iCSBCaUczyJK4KnEcK/VK6FvW55FjCS
AHvUO3MXN9ajPcb9HXGid4uIRcFf4o+Agrju0T11KxmktnXfxfr59qLiStYIMmsBG8eoplt5xfK2
HBdFlKFKMeoi7ywtxLaigR2tEvZDGCCIJ/dvOPaUwpJ82QaS/Sj77C3jAAudAKgqMCKDJplz+ulR
vIlQ9ZB71S3aCFp+rk5p3nRiAC+xdlUASX8iSM8RUs68anNbPBkpycwM63k/5viVK9G1BomgCAud
2YFSV+sdRzckryKFxiADBhBy72dpAPWLgCngFMWzMwy72OTMajUiESULZpYSbiIc6qDDszZrGqNc
XbuXK1we/DImQtAlHGH+sX0GYbcT2YfcpmRyYenDPicGHDx2zVuUlgWclPLapoavkxh4DKoqezCT
J7udsBsE+0alJV17HJKpPN+ChFqDJh+1cNBWg409y3IaiyfrGttPfhNR3ZdYtqczVwnXdDDqW53A
NrlYNW7eMzPbkl4Ri5IFjF78RFa9AgvBk6GUPyC3T3nAqRM+G2iD9n746UvE2u4CukppTQuV4y0F
uUXX3qFAcNVsaXJkAripAndanPyayxR6jKdT9hAjhsBaqH17JWdv2PEzvt6fsm71v9+jZebWtqt3
33VXgSfTAZ6JMTGfWDaOY32jA6FjS6QV3dGCnK85R4N1+Y/wn7c6xKnMkjdSukli5TeEvisLurTT
vfwuGXqHbJIjGmd5aT8aRglxyUaZovJxxCqCfmb31rqw4UoFbKryIGxIU9s0RGIg36VTeAZ836eK
TCIZP7lThXGR0NTCUes6nKSuK0x6ZI2HNAUPV41hp+fOZ9w4BIYBFPOeeGbMG3Qiy6UasA5HOeS3
EFBRETE03C8Za8ufVmJGMJJD1SZSvVTHjFPWwFTkCsRgjDOZyMmdorB5Yx1ClSTpgyiAQndVv+Uq
RHp58mdsULeQ8BYeKagqW3d6CbzSVRwQt6lxO0PsoZoWnFIM34i2RJnAsZVJqcycYgIUs2we/Ei7
y9r4o3M+PIBIN6hWMmPIec6+zOWewLX4RIqJCVl1QsQtx6gf+xWp2lmGDY0gLhXsoVEZPmoT+p+E
VoERXRM2rHzMP/Iiexa6hhaTeqgi2NegohGmpRT+ZMBoMiHEfS+h1ltUqGX6u9mG69vRWGjV/YRX
pKyiyFhPccXFiRD0kkOJ6iV97k23vN3tVBGdBXKdGv2z3pffpl+xPLhXdaqfPdlxTcR2yxZzLX2c
kOBYVG6wyxv6RUenWHi31aDAbqIfuZb52O1RWiGBdByrmMD5e7nRCXDUAdHNgq3h1+eXrsow6K/n
l2kAp7GlOrphySjkD+fXxDmce9BsKP9OWzuu6bus84WiqyezAUxLAXyVFDHppDqWw9OkAWRaE4Bz
0Ls0StV0R4WymiEhL4GUGGIYKCyRrGbeHqOsuFUHlESIWduhSebGNBwlagUbUcULhoY6IHlyBXp6
iOrvbuDUpJkC71hnbwz0Y7YPkzruYg+cW+sx+zFh+XJBoKU5oJQsApVW82SVwLBFTp+rKwjXAPY1
oLAb3C5B+0jntvyaP+KovDMN9qFBN05Jo734CadAn1WLqQAWjID7rBgExdXIbzu64cemfFbd8Dno
Acj0WqytwTmHjSYgSVO3dR+chomTRJQaAWKnGPmQVL0GhfZMd36jBNXCMNprukyhfS8nm6L0qFRv
YwcqSVyBZKrjIfwkL79vOL+osJuquw8d+l4GxTzJGsTod8+K8SJLO7fCkCZti7X2i/Cfu7L52Ruu
6bpIT1iOR1M8NyAa/n9ACUH4NVCSLu5cR2y8PKVOG3ErooxPubXTG7j4w70cJKdp/h9757VdN7I0
6SfCWfDmlttzb3pSEnWDJUoivPd4+v/LYs/8LfUZ9QvMTS+1RIMNoKoyIyIjiPt270emPZ0W7y2r
+KFg0d45jKN3ClFqoKIe/J09gn3Fc5/QAEErR85RsGyU3oxFFXsBquVt0GbrJYmMl2S4IajkJarC
VzzoO4AUlOOCPxrMuMUa5RHueJvJmNAjzqQDGsNucrUfLqFHPEjHrPBwzA6dV94JDKlZ0amqcO5s
qr38/zT7t74ImyaIo7wETRdYcsxua+dzVTifc4d3D/gJ37nSuQ+s9ikm/KAZueFdml+YqiURhXdF
E0g0TPhTrvNsmlp/iaLqkkEWAKkJem8xeSAkjsK/5/F5nGN2SZd7XaLvjZimgIAl6aBk3wAZrhQM
LVh54jAsNtqHuWDT4bXLXTq8kc5WrYsU/0K7mTZ/XtfOfytLfdpL7OocDzrwt7K0gMwghHUxNjEZ
32DR98ZKCZIYVNaOoUEUNt+9QduUNj5q7bsbFJf5WVQcrWcfXQFIXYVgkjKhrRF+YP1uaBpaUQpA
yjSF0UgJquod+ZvI1xDcL7e1zi5m68OZaLJTU3pHtykucnCrEq8P0otm0l8lpr8e8yzBT9G4kxNJ
y/CB8Zq73ITNjXznWU5J1Zx7cjVF4x00nDBU96VOIiJIUHL5D0Gg/SwCfumfb6AtRMJv+6KHaMf2
bNM1aCN/4woTO5/WoeM07E37xWESuUaaMlTsIUIJhWH+JShefYdBSC2l1wIQd4Vxc83yWMXjVnE/
otGoCTHVZQNczKfF1SQL9gUpl8mP0dmPhgIon6WqCW0qTIMLL6a2M6EXhCfi3Vjz7IfwBskAb9vN
CCjTcDw2BtOgfWa+wECaBJBk2FPECwp3XmK/47388x2x/nFS2I7rWqiQjMDxURPJK/f3k2Ia2sTT
RmMThkt+spxDsiJCZoFehoqzEQpjQ+X2HGYLapdxeKpR7asyOhRozFjKIwjhRaootkUMCsIYoAGf
Ih+nSikVlwQhii/jO0hIGqx5mvyWek3pBKbIwRXPfmr78XZNEJkO0iTFOXU8Mv6Q6YxVSHJzhj+G
PfqXl8H4B5YgrSmfmOsJTMj+31inRG9x4l0CfeNP6ZuhNc9woAA71TYfmGEq6RtGD+rFCe67YT7k
Y/zIEDwrLQ4x2HJjPGmzf3kaRvAP4QHXZPr8PSRU4AEd/vo40oG60mcWgBGU4muQVRdVhgmi7uO2
NnYcYIKsigCpoNpUnZDCqWc3uguix7Huv1QYkXoCs1aL+2wtzX0i5icTFiAgIgJ2rgzWVYx1+mwe
JYZ0V42WMxdSh7uPhjJPGKKNGYLAbga7XH1Wkhf1wOXbFx9xn/um+hRV6Cth06iZ1yCx27DWnqW9
6MESAgEcZfORv/AH4snMEJFm2rFhqQ7HRcuUVxSxiR0+9z3AouF3N4Hm3RYTUNacgXsW5WUe9s5C
2LbCO/J0+gZzQTUBdiAfSVoStUMl+Hz18IQ22KWCXFWlP5Sy1ViduVO/UvEp0qh01T4y8JeRLks3
7K8rVnMxiwCLLFBpDdctz9e/KelQrvX3axW8CtlAIo4oc4BRnPSBLuKuFK7ICKbXFDVLRpMCW2ec
I41KcHKPqRl/GVrtVI8EqhFG4WQdFai/szBzEbjFlQelwMuS7kukLOmS38exfopK4okERlsmit5h
tr7i/goFejR6puRKkrkUpmoi+RtCGyhZGA3oRIF4Pfwo0BROZGhF1bvjZJeYNrm31ruBeZQe5Zd6
aWIhHnIrZnC2Owucn2WUOF12E+nFe2lOjyaembKMTcFZbZ3Mu7y5rcGohe5RTcBiZT/xGvsAq6e8
JB2XUVm3L7hRNspfGvqJ9a7p6be5NElsUO2fnCcNM/1xjfVQETX7eqXwVMBUsZpfBx0gfxX4wBC1
WLPkCBJPY/yXDM6jZY6FMWjWnlGD7l/oaFv/B0gHJanbhmFarm2bhvFb+QxSmts2oDjT/xXmJwzt
0qyE/HppZKV/l05ZuBcHS1A8ix1IEhPDC0eznvO4vCx5dh/znsxliUaoJJszfR/6bw1R1g7A8yzo
vWyZjQH9l5OYIMSRkBYCJ8taEWJKcKRax4r+SuhQ4Zhsg7CIOWWaXsc4t9cf4rDF1ocf1O/ytP4p
b84ETzWsTwLc4j/7LsSpXIHf4eeEbp+7qdZtyUJlbcuPe/+AphjbGtoINwQXNbrSLcYp7JCERC2S
dtuVRcEMWP8tS21YLuihsCuJBZxJZGFum3eixM5NaRZHaiz1h2i5IyH4dUnarzYw2aaeBTwrv8pb
XNgI9CJwHmPprhW6JO18mGBhPXiaetFrBRNRkGQoG4KweZwcNg715E1BE936KYCivmpyYJtPWJvP
1G7CEwgkJkvcx7SuY+9cciRWCy6VohWcqhQX6/JrFFdY2hiECfIyylMbSnqUxMN86KZphmfDTY75
mj+M3oIhEYCCxguo3ggPBIWXGpOvcUtr/axP2DUI3afQF7UlLkmNziqzsELOv3r1RG2UPuFaz44l
X6j5w/VYZthu6XCt0gHG2W0W1Keu9W9Tlqr0m2ozxoPwaNnOpZASiqKW5j47YQ5yDJ6g62BaYCYE
RjKL9JvPWIDASQGklqISDaESvTh/YuGVVJRE3vJZ5cObfmAzIrWRjxJ6BA2or3d1+8622MUE2fL8
6CuqZ/7p3JHyowVsjR9kdAONx8IoI8SkPeaW3LtUE0KCbY37JMeOkh0bi3GXVFCef2ki+eCKXhCs
JU21n8bo0H0xAtAIH8h7Ia/yqGN2EjxJ2SoXt/bQZyWbajynjL13n3zoGVkiFpJEd8bAtDS+1xOf
TcQDPSRdvVxaO3pSguGsK7DlpPG5ykc+Ui6fS+drp+r8gQKZoGtNlGuPctFT7720DNEHlfNq+/rX
hWMW3RAHpJNAt1X2owBxOjMdhc5wGdutOhM9f9j6ofb9AyZ0Iu8quJHLzwN55UU87eRMMgz1XgET
KMIuMxPGxeI8y7iYfGmGX1lva4cPxhA+RfiWzM8fbAaSk4mJM72gaKe20rHhR966MtzQzOdS8Ej1
RhmQ6ZgH3ggxKwxWL6eeYi77Dk86PWWsDmBdaGDBkUQdEQ4WmXlEfIs4WcEertU/+CC0HkPLAPU8
EaGJ5Ov1mpqAin7lvJ3SZ7za0ysRhKYAxyZuiooMVQeCvMxCL/o8vLIMdwpvngCBYVhrt/4qwJ2C
taI+/SpHbSlt85IwvnabdXj9JzEJmQaYj6ycrnyyi4FggfWFammXFv2d0UKV9siF+aGCKssPThla
t8TciL1azi5hrt257FHFMzUse4XcuFBeYQXGKJRuIEHdMvkupeKezfqLK4NpPwBav5VVto/G4PzD
cRpno1qWciVsyAu2ZoGzhiFK+ikd3xiH5nhgBjRlbc+l+1zzA6uFBVjDL7kuWDLvBj6XXGVSGttx
0mtMDYkQDsKSISG2WIHrUi9m7fgPhVKEC0Vbj/GPWUyt+ZFysncUR3IvM1ZfkdnPhuYfVS/w/4dE
/mVIxKMIZ5jm/zEksuv6qky+/X08RL7hYzzE9P8D+Ob7dE6+6dBCMZ7xMR1iGv/xdcf3AidgL3Uc
/X+HQ5zgPy68EiQg428+1T7f9NdwiOP9h4aEBp/NWH4a//R/Luz+o4/9mOr578Mh5q+6Ong3sD/P
5vegTg1s0/utjlkR6Wp4VHFC28t8X4xtcKjH4UuqC34nwoLZDg5Lx7GZN/7Pzp1f7Nb/HK+FRZ02
4CY7OgyUW1CIXlAxYYlbWuzibKm5U79D9m8Wfr+3G3u+tzmVkiEZTyWDgqHdGZj2arjNhlhG/e3u
//Uh/z6L4Snx9f828fKpLF00nZ4BccXN+q1Hmry+QZHdIJae9U9mPS4bM8BTw47ZC9VSdrRuxF8w
uLZZpIm1+ne68QqKlh5GEA1ibt7dCsfOGkKn0XQXW4LkKW8LdPyZV2zGyeFYqgHk0wj+1y/wxvLm
dVMHBh4EMVEENe7yUcXAetpiGWePRrT3zIFTPY57umWHsfeOcbrIw8RZfqzTMOjX9D261xniy2UL
OFacuT2sECYec7d1SjyQc5wuZmdAmzIwwUYNg0QKK3sTfeOOj6wfdbN+DhO8NstoxncuzN+SJMII
oyOZJNODDsfChMC+pn2ipu+Yp0HQiWOB9xgwdnBqZudnYuTJLjYXHF/kd+u6jVcG4wbcbq51AaEO
hujQ2q58Qb3uoV1IGDDLn9mYvcZOFhxaLOgXcr13eYlhmmHOAmpf/BKfpqYmtkcm9R0c1dIaVaGD
rQ3SVV4kB4fhtqtRk9b5bbUG3XVHchDGjB4qkLX9NH4rJxeXo84/V63Z0Jn1n/yJcdCMaaYrdduW
7hIs2AMk8gZGToL2uS3cbc3IJiHKPZMRGmNQc7rAuDYMShcgrPqqfY2XwtoBWv1UjyEd+O66K3Ev
CMFS/Xo8+1nw0LJOr4LYGw9AMgz6yXNKwyzahRlWAzhwnnJbeyzL8S3EQXlbJPjgqFuYRm10Wotu
SzsaXrtxW5/zllTzydiCoLlQj+P33F3JOcDt1+lMNDacunpX6LjPc/N8Kz1F6/rd6rRdRXNEmUEO
ygKPewXD627SKaivbbmHvd7yUs3FS4JAamvmOIikeuGQgmZ9V8/PN9M30GdYRRZCMOBclYFuy9cZ
BcvQxDcD/1PgDUbCDlFDPulqjS+Fl1u0jRWj5AhE2SeCa9J7ro21+Z640XPiB7tgCo3L2Juy5vlB
HgL5HebPeQb1kdfaste7+JM5+wA4k9vv4hFbLs/qu3MLHmpgzOWm/bV6l7G5mNLyNhgXAvEmfic0
A/lmFo9QLd8kheFVCxP/jcgw8TANoeECahcWm9j9N3SkJRTWPogcfIFCSED/h3ol+so/Tcbw1/ej
MvcPb1VRY/hRNHju9dyU2uBfh4RIv4HfE4f8YzV86+yAwHNX5Ilyn7su2a3+cP+/X6Pe3tTCTCvK
WqIeIxa8evj4jhG7ZaIpdk+Z/Hut5eu+ttKHIrdIXuwHm5yu/D4p2VH7Dn5tGkpkbdHIq4LJziaJ
V8a7y/CsHr364OpPeU010bfomN0kuFGbUSj3YEm4SvWr1SdTX9bCY28y4IXJSgpiwphH0k0jwQSB
OR/cc66rxnlcB9wzi9TcunqLUs+KAA3qqkdBzperH+1lcBZ5HmC2SbO7Oocq89Cb9cvVnDLTl0fF
DxC+58GC1ZpRlrkJrhCefAirlsLe9ZON+l+drZkBZpPecca5wrNxyuKqIQVuI9jlXRRFu5pW+BDk
RGRABb6FRor/PG/3VL1E/RLu1Jp2DTJVowkhQGzh16FVlUcyy1uZ44OoDe5uKUlITlqmCM0m2HPW
Oazy5LC4OpZDRYU+MkLmgpR9g3AS99wxsvccTGD+LnbANWaJ8rQRAZPblSPr4m3MndK9ySL6nbIj
IIBZyRmTnky2DMQ8lyH17xvZOpj8/pb12WPuQ0OETNjxZG1ZzflAYuW6UOnx1hZ93X0uGr09oZsL
eXdQHidOuV/RBV2K+kLGYIgg4C6r2FHS7lzKSjRlhflGZ4jm32KupDv1UfSeuAS0YqJOHFtB1x5P
RKO8pA2QXTmnwS7FG0Hd5WZhdHuyVsxzo4YBgRxL8Az/G7aT0SBdqtEwye+Z1RyHjko/ZGWowzwc
e2Tqa/O51Hz/4FVk53j45+BFyuFUGP0Wp3eigeTDa4yJax4OsLLx1vmUHleiVdUShd+3wCZxNTLi
in2IDyDih1n+2qUzIW77WnjfqONgLROOCVuOxs52mBJpZiZN42ib2PZNK/vv7Hn+oTPX+6LDOpBI
6duy5U2rB3ZTl7yFx3JKbgTr6+Soaq0Ita6pHdXKUAfXNK4zU/xkyHKwye+dJYd5kkPVJ2sTx/Yl
CM09RuHd1mTV7pnkvFlXaBGXvJRtRCyQAT8/Ns1MzjEtoL6AxpW8G+za6/4bGG67hV9nU8mKt9Vc
SFBmXO7WCJh0CzngmGDL3BPzmeRKFE+Fh/g7bRNy6F0gT3S9eE3mGXFJLkhArXcmwpwbFmTD0ugx
ZS3c8dS58WmosZik6OBtZiHVbpGetJJR8aoh6jQNLNAf231WlVm1jIyjGawO+VKvQ3uYNsWjgcDs
esJHVW+8z3rdrNfq7cqb5a5Kp53efF6scDouEEw75DvHAnarmZejleIY0aK1u2qNd7U9qeGCcooI
x7jyDLYkPI6oFnV8ClqipHZWjRxvlm6r0JkJ1bL+oR1rTFFMnpE8A+15yug5dQx+bTijNiIkOJfj
dGQymLLza2xwohhoRk9zQlgK64xjQk9BvxlwH+QQ7Gz8kBq/S88dez66AeNieLipFUyDzFkNeO6T
GWOnj9nsflY3onKdaS/DNOrs07wYvzZgDp/0uLpnW825wSRZxE9Tg++CupNlaO5Kt433Rcj+Hvg6
LVukO9idzF9qAjmNoTlmuoO3KB+KV707GPVMyFy72jw+GOyc55IUyKltvx12ZcE76HW8DSaFl3wP
W3y/+5D38n8RLSzeUwvCZ7LNpApzPe85kQo0Y15tG8Me0//x6hcWtmAtfLGanh7RoM4R9K3sFmoR
qj8BIOMPF5jxx4eZJtaqOeVYoa1stS6+cwPvh59a+bZqWia8JmvYl6Y/4uOvY0nUjnjZChyjTkHP
Y3NEavwSdU+Je5MjLjh4UhpWVYKte0JQbYbQsmw9KnB/eQFtH1kTJAWpX6POz0n2mkBq7opU8Xx9
HR0xB4kSrIPQvHQzHprqDXOyUXIsRsgn86mbltvGJ1rOH3D15v0CbsXabso2mf2oW+N6TDq336eL
QSjGTGk/tSfbaMD6k+Q9wZcZZHVSa99M/WJjpclNtLI3q7dikHswDe77RGTsVv2V2kqcEi9Eq33s
Vk7zOU1IAE3n+8b+scQz7g2qb4gthvaSfeeytandKmQIC5tpSgpDSq6KAi+WTb3+Htk5iURyPFiq
EuEkHmx4R3VIqE2/1fNzPWIvng7siWrv0hyWRFjhZuj3xTmTCmny1lc/wShCq2w8atFsp00T7bzB
vl5WBDVSVZQJZ9WfGy7z1zEdj2kox/TwGGDG0nB9z6Nd/TtFODbsmm6L/k7VUOpFbmb/iZRoaATN
/hwvOamJph4eVmbPicNMt7pLcZAmzFJWGM3odvyq2R17le68r4352Z3Z3orOJoQhKo8RtvmtBFP8
+bqtX8leuW7X5Fi2mCezTMdSQ75/ozbhxuw+mwz84wb7XBdlwSzNVRa75VYe/F4LVpLj8P6NiBCT
DaiOhwfQFWvT9QR41kysHvwsx1vNoNBw9PTQadqN6VHrh86EmUuBuMofCBxzUEFrY4NXH5sHBsWH
zIT7yBLjiaU7boPgx8h5g5x4eFVl8Yr48M+f1fxVGaA+q6XbQAm+Y5oIo38jtgN6FVDOMtzqC8sM
fBL3+4ierpQXUqun4MBQJz2sXC89wkdr67gt0Y+2dq/qnUzHrYk0RBkBrC2Slalqo7Y9adSR7ThX
R/XkdaM/UT1uxt5HnIozpVvM/b98Gkuu9u8dPk+Ol85wEEkHru0qN4a/PTm3pOpdGVHCS3rbJ877
YKNSMUzikSLifqIJrX3LKLzeeWDL1Zic1MZR6/5pcAkOrBYStXVUhNr41ypTazvXgunoBs2+z83X
hdA4Xy8Wyj3oJwsH0LTrCdpjSu5oIH6tpELtF6vaevTJclMHTAWvGvswxt///PAsWUC/fVxYXwN/
EcP1XEd8RP6+wCacJNLRaZIdIz1kcJOLrRV3FnxF1xbDueoAE9qk3lVpeFssxCjWLfWFKRStOg5V
AScninoUhT/tPQ8SxEmIUV4Af8OBnbpZ+F8pDNYmxP7jyCNuT34eJCQQB6hhZIMBSMIsbOyezKTa
Tr75/ufPKbjWr5/T4BMaDsb2ZuDpvv/bSzr1+koHnKGGksPKZx5yi+KTuHdOZeZkcwClkZYyHvez
wXhZ9jQpsz2sDHZGrn3689UwV/pfLgfeX3eYeQt41X7j/6dE96BYmOMLXOPHEOBjhvaBTqOWGjqc
upwEaYAOY0aRgdDS3dg1EfRNiRO+E7pEHRv5tYUXH0QluEavR5hSLD3n3nwKbbvFj4lvHLsbtW2G
cDJdSglc6sGFNpXqSQ5QOk9mjJiakfJobHSi0lfOCqSIrNu69pfdQFKw6i1UtUfqpX3ywuHBDhBl
qsYtnbqD7uCpAJe0gVgFapCfrJa/zNj4xVlvw2gbCawXpTiL8uP0zer43zKbPjAJyN6ecb1spAWW
ej1NM2bPo/eunB9ZOeePXrdnGCjx3tQ5XskxY5jU7m3oH7uZ1LDI5ajClZ319FmtlzahWGlmII3A
wLd8Wnp2VpIPwzYJrxXGqK8TA4j+Rd0gBTKYY/IYVtQjM6PYWR5Zu7SRhL1xwQ/VJEHLCp5zTd/N
FnUHmI80+9D2a8iVaDObnvSu0ZRON1rb7FcSOiebxqZhzkk1YgrXKUf7dk3pJKYCXGdmAo9B++Sn
TCr2tvNqOVDrmQdW2qXRKY8DggKKEH9OZ+wPWUU+Fr4d+6iPXyL3MNk8SVUCz5WBH7f9VoITXwp9
wZy4SPDmnh0SGUmGXLLHiR+GtH2Zb9cFqK9abTS/XIIoqWxiNskN3U6tcx3nNko9n3oilM8U1ct1
ak1Aiy2cZkGpPxrrc2RSAcrTouAejxlPmokQziYv7+f7DrXvYdFOWrLElyqCoxu1aT92JJzZ9AOb
UO8owe+dhb0bgQxVjsU0oCgQa0TPcgbkPUxhFdcItAtIZt1yP6mzhOQ3wgTX9IfacjOPaBxRh6oN
1gj5cT8LyHPMulJSLBIOzs5LqQX15iHSkmcvGesrq8BYe16T9cpjFCRaFu/acIZNUxJpZoWwVpOD
3yQzEIdeo18bOxSlhsn8h3TlU0XHtoK5qQ/bd6QuJXO69xZyMR1/9C/2D1Wg4ROrjR32h4L0qHJ7
wVe1Y2+1wBjTMn78wK2l/8z1tcEPfrRbdPXzQhIHumDmKtaD0TcVqiSyBKSdcuP+rqYs3zhSvzjS
NrKrkCzX4ZHAcCS/rfLNQ9l7H7Yw2UwEaROOp6FqnoI4I+jPApOI2pRILMGjoPyQwKMBVlu45mMq
V2PHthRleD3F7XXqeDw1I/tJLqO2D6MJCe5KbKOfLec6bXg0gAUaDHHpYSnmkhJeLd7CGA2Xh3Mc
SdtzE6qOW6fC23pGCurJxhJVS70fAmy8Bzrb5AyEFe2iqRnoUFC4FtITqTVckv+mVaS0qHbxA8WN
OI7itP9sNMz/rQutq71YDuLDukMmLh1KSsFEiVvva4NIHY8cUIERqjR4qCtnJSk2zPZdHbyqY2DI
2SGKBAi2D3zGQ6GCuz4tTr2bIA5suyOJr9zdAD1NjbNFheDYoFZUiKXdTg0Cw2IA5Q6uSzkoNXqT
jabFLH7O7MxnUieImZtFtBJc+1KrJDN42Ry5F3317oK0v7ed8l3BjLq8vwNHfMQMHTUsMXvWeFIf
fZJdImlCAnlT52AwunyqmOJWb9dktcaZ2OrubQzv/ZTYJim//Cn5PGf9Ub21qjJUKyZa2HgQPaJe
gDfdTxqhDo5rXFQjaNfJF8sm7M9snLdhHfPDn8+83yRvlImG6XvyrF1Gm4x/uIUZwWLleCaQzqXD
OqhuBR/cJ4+gIikASOgDw/LHr6O+fNcGW2Zy0/O0gEMyzsDsTUjj3I756V8uS8iw3ysDateA0tX3
3QAE7tcKyCJtLzfL2NsuSOII3TsYhY+Rn1xOj2nMB61jy0lo4pYaE6UzmaBgVBFlDDxQediJ2Hms
X5CwIZUG/a9sXK6FEfKXji/g7FiHhOSL7tNo9kSedbcNeMBFDpRWs7MdVgIXhWj5WR9erz7bdmBQ
cHa4oOPxodY/UapZhqxZ+mIgPfxWwAgGIVIGbwRlh9VlhLXdqZfF0zryz2eUIQ2TXuot8OT103wS
1GfsPFX3WVp00gyeVlmD2yGhJebEyKptftaz2bgodGyeHU50rFcNo7qZjempKLqXIPFfVJ9olcBV
DUfAB3itWsMZFGrrTOlm8n0kYba1cYc4ufHM+OjVxFdZ4wDwpB1MGp1tS3pQDWouJ6fcDXvSvkSJ
jwBTuJ3/+09nAyh4r4D2gDSDMPEwhRa+Ih8i3PkT7aQeR9LYoGMtLtnpQZcana57woPA6h//5Z35
Z/WG/tkCR0aoxQSN/RsLWKb+PM3eiOwbOmkTxNpuHO1n25lBINUjkeZeBl/yyR32XRNDtJvmsP+X
y3B/1YrJkrJ0RgUNjKIoaWHMfn118aJc23wFAG6NNDgU2Y2ZMrpHWjw6zPaqEKhEVR1RQaESMmSM
7Ycj/AznHM3liCka89UG8/rQWFKiqa9eZ+Nkmf4nzXdR2MY/NK3J9qLzKQijusp5EMZLmOHRivmH
Ob2GAtBoC8BGG5HPtNaP7mC+0LgCKd0gWuXxehXu4dp8ZQX6be+D+htphBMx+c/ReEzSfrmNgFKT
RIaEoTZRmR7HARB/1rB5WJ3EuTbC5WUwdHbckuDo1NP4DpANtTQU8ps2NMETb01jQC0kFtRnML0t
SDHxi1s+zYX14kevpYM7vtpUx4pg1QrXghmd/nFqfZBpLgxo81M/WLQElfU6g7x89Kleecg7DqZJ
OGVDmzflbMNSyDs4G+iGMwas8Q1fHpsJVI4W6DnNuCtq1x2WOZbDF0Wi70EXcz4iXHS2VqPvccn5
ScVxSTKMVeE8JmqjA38h8tA0xACJEx4Xu2ZHrfaxEbk+OmnvYs7g+GoR1kn07MTda17aBGuyaX2s
hXp8Wyrjm4AzQNU/mcNWH1tVgIr2DWKMfslOz2ewQi1EmKR5H7C52vqi+BjVl0pnH1ZbtTS4XUNI
vSrwVcumy+aCmqkOl2g3UqgMyLbxjuG3pUSbMvK9SdsjQyBVPyW3ahNXDKi67M6ddmnrhBRVkDdd
Y9+q6xu86M1Z0MxI2SQ0bYfm6l/AmX+CSgaOXeKbiTTCcVk/vy4bPw6idSwqwruE1XDc9MuKkldr
P6fy2ljyhNSjVXuy2oqIJ/4Lt1NXifveT3N2LlXf+Z+wuv61XhkDQsICP/385+X+D0UFqx19NgeV
Yxq2hRTy18sOcTrTtWm0trBRdBuy0ZidQ3/u1ueAcIjZw0Pog91yhselF4BCXghTeiWztx/NoV6J
aGU8UUiReh3PgRMSbKIgVeBhryjhzWWXEMq8JxurtsuXsAD3FXoIfvbf0Jb/UhQgdwV6MC3YDBs7
0V8/Ux9o5eA6BWHVQmFnOSV6bDDqk5RIF6bEA2ptta2C5VF8EjVAsSfWRlnYQtsIX6RhZ9VRcG3/
fLetX9XwsrfaTF+byOEhKEDxftOvoMUvca0hrDsKqxcbXm1dWPsBQwYw5Oir13W+7WH+iZPHYVT6
zTSFiMlEL8GTWSc22rJinIyXkVQNAp3yd+mf1AGh4FfFYjKk+TDFqbVbRBOjSkFFATBBQinI+E+H
COXy588GKPcPOATIBzAEFF6ALpTGv973KI+WIQLpR1+Quzdh2kLxVdOplpmewFjezYnGzoOS0hGd
xTb5xYn34HYEamXZddSWxdM0kzdQvfh9EJwrZvEeW7M96iOZKwPDL2f1n2gaCTPHrDOcu32Vxl+L
ygjvjGZr1O1yIf5A12uCL0rnWr/uo8G79VwmiRo3+K7lOJTHofuImVvfGfMhcLNlZ98scFJ7blXK
VDqrzCjcYxKhpg8L63HktOWaCc5FV8JI+qi1G1uL1lMHRLAa44AbfkYvPUHswIs8kwwFHw97OnPO
zaG3xb4FQW12Exjo6DqtXY+9N2HkIQi53pPwB+MexmF4qQYuINBSQK5G+2E444PtltgHNQku2KzE
ysOQLiQ50Vwc9LYNMc8ayQ9jE22NHK8IW2POnY5c35ICD0/HhPtWyzRm5INr2u5DpmvXrUYmh+kx
PPGp8JdDD3qaBJjDtNcJoT2LF3IOrXcZgvkeIM3YhshvMrqRJCJZMZr3vj28r2y+9jxsiwCoOUbw
fmUyT5zq776mPaeRfxcTUzPxalqjvedAiVJyhixSYYYqPqU9b2BCSY6PdZf3DyX5GKgYZtSwxDRT
gcahdikX665L8mPSBAd3u+JlXkUNU4vpccmX60L7Tnx9U5RQoB0eMI2LQxRnTuI7XyDf97FXfkY4
EcTb5cXKSFYBMMOYu3gS6WzK1E2uf557cbRkStaIzF1dO4e48m7as/k+ONatPqPQ6er7eJ53jW+w
EI9c6pWO/RAZWtTPpfujSYnxYPxsWDeIYCEzM/vqZklvgvoLA0jpJhms21DTie4ath6hUNzHPPo0
9sV2cqtTSWG9+tjCG+O7N9XwzRfPszfm6m0YRMMG3Dza4qAfJ8lptfEvsw3u5vjGb2yrgNcXO9v2
UJy1KtjpWB1THfvtbQ+j7y8WSWfioz/uYfiwwNeO3GJsI9FVhX4Ht5WcDHe5xVaBSj4vdsFMGFXj
kdDACBwq0DPEFTy6e+4sUhL44VVjvzkNlv+D9y0f8F+rfozdssltnD6xOBiz4H7VaxpQEtEbZ3pi
lAXQrLYRT4yn2oy3nRveeG2x7+P5zjX7Yx44n0J4Hj3Jz1zW65INjw6fNg8JDiW5LWVWsXE+LQ6W
rB3pwal/rCbfvWJ26oCpwrmcW+rQmsyVoqsxfLXpz8t91tnHGa/c1exvG7gNfH6u42LaG65uwrWb
B71atpODi0MRfsnDBhQrnK7hhPENAK11MmrLhpC9KjQ2jJBtA7N5XKo9IqCLk884FgUPkamfChxC
teVuIqmjZvQcoZrtVI9ZRTSFmb3qtnZJ6+hcAqKF6N6Ycy3m+NbUuvt6re9wtHt1LLIwWwyuxEQa
L4JrLJAOYVnemTn8a9Xd9BpZV9FDEoa3pBBe1b5xaJp9leiX2Lfukjx7WCsivd3wPihxNsQS0Q2Y
MwZKsv0zG8mWQ57CONxnmNFrsO1xwGGitfYu6u8X86hlD0GbfM1q4y1InOLK1vvHqQ7Oc3DRYkA0
08W/74lko9wi02P8bMU/jfjlzMQowRTdziTHscmZonlKfPehjLZ35viNS5/DCMcQwO6XwX4JywWj
0ffKnrYlcGNOLEhPwNfAfK/lUTZYO2I68PlZc4YAb/qk2wTmE85pXnUbLo9m+12v7/V2Rop0G2ks
+X45wdhAaKGVcsgMWMir8tJNWsn+GTGVs2kC4DlKlXCodsGabs2+fRrA37AkJGTFu4p0Esbxse/L
c0jSA9YZBjppInNm1HFLndCBk4lSY8XY13dzh+MZ4KxWIAlomSlZ0SO99ZHz6K39ubOj/TaecSEn
A4En5OMqhdL+GNfI/OyHlWRobTjOY/vouPOx88wNznJEHtVnhOfXkZBraPM0Y7z4WnUo8eQj+mpO
mIwLtsZIag7ZNkHS7n3v1W7rvY+/qWsOBAKbKMiy3eDfdlayHR3GM+hHV9M75CX6CK/YtV250cP7
OLwBg2LykpBYE0n7ctANKn0fgwe7OFmGvu8chvnXt7E2GelpTxaAJ5NDVBySC5Ndz/Ohcaxd9T+U
nddu5ciWbX+l0e88IBm0wO2X7Y28Ui5fAulE7xl0X9+DocI95xRwTT9UobJS2triJiNirTXnmLFR
b7GtBbuQIp3eNrs4UfUSXjGl3Lmt8mPDnNqwll2KL0PFPdVDRzDcQM/NJV+kNJ9s9y1l+GIwGh2H
s5kQdCg/q+YariuJZAsV/dYPfk92v7Uvlk31R0a0JFmIjvim75lKut4vJbxzF5CiiQ3fbF+tOKCA
A4CV3VsjHXG0lt5yjOc32EeDgX9fkm+dmGd/+nRpfsX2sneJUZdW8JaEHEaBxbRV903xFnEZQAYu
TMQddDCq7slh6G4wuphosaE23c8WpnBzfm5N1JWhwUDRbS/umjtuTHs0hDxjtAzzrWO2J6NJY/SP
NVwS877K1EFkzdFqk62Jj9sJumNhnJQ1fPSLtDe2jx20rMerNPN7U9i/PNr1pqhPLQms0Ll3C9Qz
ikaQtldZ8RwJP70o56GOs19Tl8Epx4hCEJT/mvkyXm1LgMNo31a/HTMG51iWO8fm91H+2xhWL36m
LtYE2cXOnuHYnsceOa5lpQ/2a5EWO894Woi6taW4G+TG2dVJ++xY0UOLH5FepfO7slLtJuQYz80M
KpdsI/8kqvRJjbfKEtsYVqn3ux7Kq20QNMsZ1fbx6K/uPIdzDYxuq7505ZvCwT4O9G3JxMOH39HR
mvEPi8E6yNn7aAN4zgU+IxkYJzvLHqPhflhS4NiUuUV2Ylz9EDsOE978UCEjKUT4QC6rDD58391n
rGehqbbxFUXdbSKyo8elz2TzEBHqZTACaZbqJQv6m8rmBIIy+mfTBz/BZ1088gGvHtFRQzQzYImD
q51z0uHUtNCkdfdzG1lPDOC3lszNjwUFPZJQjm1DqdRjiomRPWgMM5fzYzJvW9tkbUmtn30+MfeM
IvjGZcs5IBaIBgH/eOYPlIEItIhemsJcXiKf/0rnASdkX5IzB66atWMsr7VHVR3HxXzOSitB9BM1
J9uQxnMbTMvGWADF1E0bffO8QgGHJbpd/62XG+N90M+XoZijbmv0Ng3pvGQv4lsloO3dUk6IaNc/
xlVlXmsBROPri9cE8qQadgOSn0NTLNk3z4eNTBOR0MomslEYWKTkcJS56WQA/tm7tnNUvs5YXC48
vPTuxqJ4NUfVn4K2nnajzOuzdHvw8oPrHdq6d/f6S1oLOm/cd+VRv8BE05QFYvFP40RiqJ+yoHWG
CYByfXmxjnyrkfJa/20IbGc2ii11q+1l6OXkW1jZ+2xsmAc7skJd1G1pBo6nVHCikEQJzz87k3cP
gGGV2tcVQIzuGRPKU5osNo8DgZgz0j3lzzh8t2NEO2cm5dkZkr015r/SG8tqHrERdoB966M35CD8
quFAGNOlsvpDGRAtOIjnwF/E5jA5jIKZar2nqM6YbCVvY/ebHu3FnMrnOACbnSpW0mlclbSfMKmI
J+dMAqxoOTrG8idgp13/sdpmm9XMJsZgWEHTmBtqnyS/fWKRJ4/eC41Wy5vNcRCRCJe39t4FC7sL
cO0HONYw2e/ycToklck4Lo5eQtEBhez2ZRucElLOms6GwpiCoa3upZrGo4FUojTA+KRRdOwXdZnt
4ntsQg5cPKg61k3cddvcVDUgky34Oo56NqOWGpVmvEBvr6zHMBi3bVreQgcMybQbbJiIvhd9+LGP
6rhF8+90ya4ce7CEwXI3Z+kHa84lHMtHUXg1BW4Yr8Jd5FusUSVDhaU99OiggNVwTKziBxe9vLnG
nQ4d7ebau2WKiWSPUbcaAcUg6U8vZvzmtUQvDsykUNJNv5TJ0FZk4c0U3NtedfWN5qEKe26Lajn2
ptg5HQrI1kYtW/uwxJbp0DBi3nGE7wk766uK9Kk5+FNyPAiblJrz3MX5U1oEt6aDKzhzX4km2Dcj
0t5qPIy2t2Lwd/OI8xcegG/2z04DOOV3zYtGtfOH6fJmImk7AY5IwftSlsXBTl2JJco4ThENCbJ2
976RkJUkSMOlrwXdHKxitby6MU1ak8jxtudi+ymJWpztVlhuPLPfkl9d4CtAL5zGjKzY0ByV3Y0J
6gNX4n2tRP1esRHu0eI+GKQGh+leBiTPe+SCFR4nGwl0dzORa7B0T8sc3QgDSerUxC8+pJK5xuYK
QXZbpql1rF9Fbjhkjm9Ku6zuEmWDg433RWaHt3j0SClCR3iLWuRBNY8AXEmpnF3ymnB/3FBk6Lme
Z3sLfYB819S2d7WMGixBYQTH3uqTI0EYB6MuYqDf6HfsMp9PjDFsKskd2tWnqjeq+Rz2fs9SNB4D
2P+XlYiv9avLOg8wvOVNJkVxzQPixmUknH1bBuNttAbUiZT6Y2jlzs9s8w5JrLeNlw4WDDrDMwFt
0dXMYbhyokqIFGRZKITbkI5KWFkb5Pwbu8W4LcBpXgTaq11M7brpZvm8IGY/RlbdnJqivc5zI6/N
ALOaUQU1G+Nv2k3i2DemuNoqYN9WTXqguTYQQDcPG8Yk1WkIHFJ5K/+tcKv0IRxo+kZmD0Ah/JPF
1lUJZ0LTzfl8SBJxYxRsi0nmPI4W5yA1QIPXwuUhH8SxLaOrvqbKPqRlA6ZUtHuFZ5ye/jIjj8Yx
DM4Dt14PApV17BEP7FSH1fZLtK77mEGnwHwHhG+vf5EI40fZBY/lLH9b+B2YTKJ8XCLzzxKVz5xN
3J2+lDXi7P1Mp6ViCuDhtxJzRRJoML5oO4ruumsBA5ZEM4HZAcnHOjk+U9P1q4PMAzUmjb30KBAJ
3PkaYY8VD0PjTWJPkALHfAemdJqFHyOcSYIduvOwatgG5Xb7X/gccTRkwiImphi+RlhmQh8hime0
8sMiL0le8BhmAynl4pQLdKVmxTeZDZkFHT8pQJ2vPR1di9gVUUB/g8oxXOdgThye2qR5LXzjHIVG
B2SqHRlmBy9a1KQb1EUMFWW2g3SnZbohHaYNp51jWKK9c2P7xFrN+H39ff1e/rHLrLxOlvMlbtbz
ec8g3yIdqQs7TOsJL6d/uBZpaLnCPxuF+jevyAAMYgQPeh6qX9leTIOR34AHF+1xapfGNzOabt3e
5cZbNf9ByNiF8kp/JCjVClrpGG8YFx0Tu31kf2KO+iW40F8SW5g7lgCVa7AO6uHlcuLJ2oYFbtr6
q1UBkDy7obVzQmZGOPvLXe3lb700sUIV3eOw9vj1pL8SZLrGcXtIxrOr4ItP069+nRBYzBy+3CFQ
qtclLLPcs+5srsPL2kL8ZeNwy5zM2SPEfzSckfPzqhuK7OjDLrqjFmD4ONWYRJo065JtG5Y8hFN2
8ZEM75jbQ3XxzQdZBFoKa7RrWC6SUJYpI82IQOdQS+TAbuzetSKhU9br0i1XKJTFl0YhWwc0CTar
je11b9rmsixPnkcc5zoL1b+i7tXabQ0NyjOPen3Sk4Boap7pRHhaAzMWaCxTVn99xSIRtseRzCst
4NUzet1tj/A+iAEPsFboagWBntbMYbuDjEcRE5p7bbPSEhID8T62BNqDPmKYrYGPmIeVRNXRfTUM
WvRaSawvt/YUSH85RcVy9gwH8llgemgow4Oe/BqKNXBCbLrz3JiZVE7qcTcY1H4K6IeyV5Myc1w9
7NAzsC9fjrF8ejIpaXgZ34aw+3JDlG1KooxB2xtc4Cp1TGvH3hlNyHNLyPG6Re1qk6F5tGbhSeRP
A8sIhZhHqEjuk9nFTTdW65go4E6pgnI8FGLcanmJtn0CrewwWcXnwWT/rAMww/pVYaG8uEnLCrh2
1+lED9tVG6NFhtTEsIir+Z52PlkUTI706HiiWGpcSti4Zkiiaoc0mUpt9f0A9drnBkTaPli0cIzj
12TPs+ttHDW74Q2mWb3Ts0Q9/iJqhIWgOI4GTpXiCHQvOyVtYXPDcN+21BhH/TlMCkVNm3zTi4MX
rsc6RZ+6NbjrzPI0x+3vrqcmhqiM07y71/6edmCEvg7YYFRcSbjpD3kTXeOROOocR8/WFuFJfzw5
PTpMP+h6vzZhYUMoCoDY6WfbrTmzT353EBHt0xDlSpRFBvOUCLJqVz+2NWsR4Dr7aVmx6znL9JfS
Rs+0sglPZUy4OkPjcOp+q6UAacq1XLHgpoIXkPiHqCs4Cq/6tMwnS9HIJsw+M+Lr1bgix6pDyMVr
MihBqYGyc9XelDP6ebMgctRhQVmlHl+L5urkM9iJg56A5xQgGD3WBMRGxdiwZ7HVi7zTts0m7/zu
qG/4tmHfX+J7/eoywULqDtkAdIaAdxB4XNJ0+B1VzscYkSeeZ+GtHqakKSnEDlGWblf9tMRyVxf1
h0XTioSk9ypGHZ7YiEtcK73KTDxD4I1PpgNEq4vqnWHW9blBuPZlIGiKmIK3O+jnWz9gJieos82R
U99DJnxVHfAz5Kk6tJz9FJFkfimYNtjOdxV5GS3nguFAPdaooFZ/WY9ZaIuDAbv+OkZfDUh6mdC3
eWpz5pLYZs3AIsEVmV2MsGGn4Idt+9xf2G79hqyfW9LXSvJCYw5x66bkTfeON+y1SXIAEQdFhSJH
+G5wCJq63uolLysLB2Wah62NWxj97XJq2ngNkgMYG9fwV4bmRls7Vh3CkSniR70e5LMAV+pqopoG
63P0X8jooMXQur8cIJjcCep7GySH0vPsA/AJWNCoPOkqM1aMg6yF3eWVWycEIujGHipAER0w29J2
JP5jM2aTewysnNHJ+ovox18/hKaBaTCz77W8ypiPDLNPYVRVXwaXYgDcU0fuitledv0qbkwTbvHW
4bYE4scNKn4Uajm2PZg4/dwKK8l2UXHIVuWYOYS03XncuJ4/9YBOD4H1cqGXPP252Lg8iMlrLvrz
h9T827BAbeiDmtZeCQ+drf1ReqNx1qfGvkfoZuMGQ5nl3+lfRI9l183Qc+1zjdQEBUbyx/Nc5Efw
20E1v6hVRdnQ+p5UVN12kEq08C+VMRajkhYeBie9/OsNycy8Ux2FF/2QxLaLTgIfFVcbp3pgyU1Y
MrOp1iG2ntFnHv4845GJylNSJW/KMOXBQdKpl5Esc9m9YuNoJIyaVw3/1yIlkI2Ms9lsBoOH3a9q
bviCQw0caAg562lC35xaLpSXYO1MujIX1Z70kVKrdscyek9c9am3Gb3qpH34aKLc+Np9UELBdEmy
BZEPKbv6cw6sX2kKL5rlu1xC75Au1LmrviYRCTxZhkbrrqY/QS1l8PL4ZxnRctR7rwnVahd7d5zS
n/65GfegQecugbra0m312/GkzTti1Wx5sKoCyuQSo/2iCDeJVq/2alV1QU3NlExU+cgbu3JJD07l
3K5rpN9FGOzbCcETHNIvDTS6hg3p8peM9oP08o8B092x4DkGs1ee9LVK62E+ZJM86wd9oIfGuonI
F9deCRbIYSxeZkjnV7GHVje2ULPJL1DyL6NyNajtOKsXLTTRGsS8ovvmte69BWj7kq22+jFRpI+n
+AejOTlY9eifABTsAmFcx9R+mnH266XNXfWo2l2od5fc7Wn03merY1trzEhDIVJq7H/7aRrvTb9A
0obVJi7gx5NNNHHVD3p3hudCp9ictgmu7h5k9dYp7BCTKPs+svaO8z9sx9WmipaT9JRfqka+BFH3
VRjp2RpSumvEAMGHc8qtvjO0GM23sPzFRG0d9cPr5VwV0x8fUuij2uW86m6WgdNO0qVPXRa/OBWs
sYwWzarWE1OKQ7+QRwMTxzaZ5X2zTu3/93EBwuF5QZg+deE+GfIXflN5cR3v7LrTt25Je44DvE1P
dm8zVbetVpsRGmjoSOhXo6NjN/ZxaJE5G9Uv0YOz8Ue5OtRYJaMAXX0ZRHeAE/aEt+YoypOem+C3
llpol4S+IP4gb2jW0GfK3pdRjSd7QBZQr6UGat4bskG4/Vb5rvbs6RtNYx60AiW08f4VhJuQEpTL
j2jBjdIuR0AbzLZa9UfrPFW8+mclynZhlvGxEeaD59M9Td2YUUHr3cyZf9tI7tXKtI9dDbJ0NhPE
Dd6uWxVS668s+hqnztB/mQL7Hqta1PjfSFzyjr7svyRITqheh8476T1tfUi0PlCfksrom7NUrGHk
bwA3+K7vDH000BdBH7T7tWrTT9pcuU+B9DytCdJbAl09OtN/KZNsN/706oqcejYLOdOFB4HGYKOx
TuxQcq8XtXbtdC7BuhOQmTi2084MvUvj98+mRVQm+QFawdSuYZ99q8g/4Bi6AoiiSKrjOAJKK+Qa
VZ3z8iyJWlv3tYKtDu1AOYdK5cvVMO2bRs3lQcsih5axuL1erIKL9XWwhy9L56An6CKdH3QdEGYO
VKhm5dmvT6Bew1O/SPZN/3XsIw7y1uhW7G6LJROuyQ0FHmjl4k6uPistNXHs9FW6jKQ8b/XXKzNB
gIjhcbS8RyRU71XW39AH+NKsMW58b6R7lCvXJyCTTa8OvWp/6ifFLsanfLJOwmp8nlPOYlp7udqv
wqVyMD+IP/pcpZcdfY5Iey/ceWV/V3USIjED8lVFpUWwyww4a43v0YZSbS5xcQOjNSq/xGRahd0P
qwHXbK66rtU3vN7ASB97CIj9la75moRjvV1e9V0/LqtNPprs7ZQ7XwsCAZAKxOP+pSGvZtOu909W
U+7SgT1mojjKQSA3S5HTkKPzNsrgU+8aWNKIR7SYYwTkxOrKXQvVpQkSLiy/LyVGgKTvwwfGIBEy
Qi3kNgvovvVCqFr/xC1fb3Ljs1294CbFo/4c58zDP4EncZivnFQInVrbG3LwOVGjG9TXLhkPqlKP
/qr7VcrArljSwrLKvb4xtCzWauWFIKijiOf3JZpZS/CYnpSIHwGK4x3PyQRK8+yqf9XRCL6JPH31
4i7emjXTM/2ziFw3L8r1zG27ekanjpfRn/TQm5+tEVI607PWS7/+300YcXJNfRIGT+66DBoGiWLG
4Lwb6dUYzeaiCyx3yjE/J8d0Me2DdGg4qgq5hPYxOyyc61KhP6z1P9K1FphWZ0VdbIm3LFH/Rs/F
tCxfy4Vp455g1vFl29W7nZoBojph9klD8hY1T3k2PeuiL5w+Ss7Qa+lu1Aw/bGe7Tqv0bxsZBj1x
TA5I+1l75STItG2Y2BUOgG8Q2dJ0uf4RW7aLZiJgvZTVNB+M4XmgfKKLW6b73h2MgzPU36Khbq4y
sJ6CxVR/mYqpKKlbFFkCiR7EcNTU67i+6fX7S9064phIgRJkDr2ouHuX9b4IZ5rhpaOocJw/hLF8
NLm0SPg7krQ5fFVRAIAfpyW95AG4tGJF+IyolCjzMD5mrdOxseaEZXNw8BBOMZaXYtsoO9n7S9Ef
YtiVcf8BuQ5Vg7fUTLn7nRkj7pwiBhtB/aQ5BJQK49XNaa7qD8szkMtYXU2lzjqtVacqpSYdwuA+
c/xbvd/iXKTs16YM7OCjs4Y2i2+Nk7zEnf0Zm+4asYAwY9Xf+nOCOj1BWqCXj8q3i70fL1f4qTyU
Ab8FltyIaaLx0Lr0eYysfnQdPpC8JC4zr9knPYdzLkeEqWHGzs7rbCWS602VsseIfV9idfXr17i0
3H1hJcd44JUjRcunYK6pz2N+MFyCkNa+i4Zj4lx+MgTBFFhznsg+eKZNxaWhXs2lkvf9KvkCgH4K
xYDLmQFV0ZTdOaU1trAXd6UsdiJHnmRn2CFLQm53Kgu3UowtveZYHS0IVwcfyNPOg8LkoivYqFzl
h7ZgER4ZmYpgqPGK0OSzfa/Y2373kNeNPDA4/mFMjn8gtwObsH8qyfoG5pz+lFKOO8zYH77bntzS
Li4DGhjVgAbKjKw8qPaKIe1KycVyF6Ryx6T0PqoQXxOaeoyzlPFssTXbFJJ51EfHVPB4GZ6rdhAB
1a4htCklvjsNSOmTWHrmRjVX8gy2Xpld7JYecK4GZtaYoJSRRTR3kVyLILoGcwrpA2THUxB5/jld
2j/jOEsEAPBLxi65xhG5gXMHwUgZezLq90syMcQSFcEt3Ilbgim3UQ/aw4ZrsqUhRSRdfTNUK8Mq
g5tZhPVW2XWwT6O9Gs3+VsK9q1zpovtwHzFzFBT+dJfA7JFmRIGxs2aWyXi6C+IpPlnnpm2K3bwQ
NlxxVw+xeOZ5iLrPPil/xS1PyWBNzlWMzkM/Ne8LOdF76LVw3td/1XRgqq5mFbaN6lDG4wMdJhrW
SnwuMxrDrF52wpias/TNQ0Hq2oI6Ep8DxGasmsW+K7DScmVKPMQj1I7IVucJQSvB6Sn7rfvgOcFz
59Yg8OsZxj/z8X4Y35quuCldmkO2j4q/s4332o+gdbn1tG/xJcbAHr8HYfMjjLr60PrEc4H84byA
QtpWGViKVOWnLrRJUWYsxdSNloNAdzJW8Us4g7iCc866FdsPWZkuGyFiBL5y5mQJ98aHIRtMRKyn
az3H+OlH5EePjMRRA84YT8queMa69hvX6S4PgR+0WXttgzjZh6iSscoA/w26/LWZ1EC9kE4b2V/j
YqBfqELGzW60zfsjqMkJUE5Knb0XqZOd4nb9viYR64zkmKZDf+CbC2SvBp6fEG/eNOYfFBvucVHt
q0GfFd7jbdtW7w4jnQM6vQOyOxpd4bOIfvuIKW7qVCAfDKarP3bhq7J/hI347U6hOMRR8jMxJ/s2
wWBnLzK+e0VpvFwl5sgOjw44LmpJ4RNBGlB7o49HZEDhkjFuR210jifqt8W3w2Ppx8+KKQBAHXwH
/sDVt2wibysRAk+ZX5XV+vsevWMJnOns1CmoGBzOY2sNYCCt4dYCDTFi/slSaxOkMUJ8EuNu/Np5
n+jhXMth7Qt1jEgA9sFol+mvMDeSs1P0wcUX471aRv+QcIpCEELJMVY/itqOtnZDG8/MGCzH1Wfm
TzmWBnWmN5Zep2bg10jmDPUmBkvSs2l0egv8jqAE3YZWa60KqqJEzRgFmB9JHK5EIJBzunu6GPa+
c9WrnBr32HmglTCV76E5yZuAHpET+8159OsXWnFH4SC99SCAQmS2PQzGcXRUwdgR6aR2Rifmi+cX
PZowJvcm3Y5LG5RYaLgLWdzQWGTXLoEOjXvKPhThgIrH5ULUYVQjyy3whq6Vkd84X8aA/xGE8vin
uvtR/On+1/pdv6p6bpMo7jUI8Z9/+gbtpSr+r19ym/zi+FV99n//qn97XYiKf7273Y/+x7/9gdRF
pmaP6k87P/3pVP71HoAvrl/5//uX//FHvwr97j//9Z+/KlX266tFSVX+K1PSxgDxf4ZQbv7kEQ3J
v3/DF4TS+4djEmEWehgTQF7gqv8LQfkPTgm4d0PTDghgw7nwn/9R0mOL/+s/Xesf2C4cEPNuIAAq
rgzFvxCUTvgPhxhguBmmba/ye+d/gqD893gBzPUheQukbLo2Lkbh23/TuAPhmfKGBFR6SfQRitiH
8eoSX5kTPkhySeo8uznium5y/x+eQrEaSP4VqqB/MnRI2wlMh6SHv/1kEkIr6gwmwcnoEPCHKCc1
0tWlc7SWz1qY57zokarGu7RyXuUo3sxh/qGc5X6iCbIJL8WFm1IiaBwuoRgf1sf92j0E+KmC7o4u
8slpxnOkjpEgDoAITxg6QfkArf7jXz7oh693/K+8Syt0/n4RLRt4Z+AIy3NdPmr3bzYINUfSMyUi
uMUJ4WBY+JQmQJWKCX06tEhDVPhzKDtc1/4AC4wRVOeVBjw/8RFN/c9VPunAHN+i2bK3cL0i7yRk
9p4OkHY7VH8DVefWlTVgySlbENUntwbrMmC34ESvx97W0v8RyRj/dGHtHZFfE+H9iULB/wAOB/Uv
27ktqmrBvP+A6onypkf9P5vj9wH3LebRvRdEP0YI4RuvxWNlFPaN4Q8IXz/Fu1s+jmb5C44pEog2
pPhwzV1ko1rOHN4wq57cOqvWskCJbyD9MQuDA4dxVXJ8qDzjuignfU1Em90jsLhX3c+pR7Y051a/
TTo0R0ZB2onwnwNVBqz+1Z2ow08et3OT08gsMaaTIhm+sch9NIQUXIwgeRifHFFsi65AYFVXnOgD
2s2mYsMY8ltfoS1xYmYZtXnFHYiLqbDcXVaMTOM6xnLrcJfjcbs1Adxw22MkRYzDIp6Fl6Qdxzsx
lReBmnuDnm7T1qAvQrtMDgjGmclnzlEtAQEtclh2RpyuF+PsZogyPBI0VBcZp5CoRzIhQYwZiZyP
TkHkiysoNWpQwU2KTyMDnliyvZLchUecMQJjfwvaU5q/z2qM6eW6KDTaGapbs3yrk5/uGiIfiug5
RN+3ob+YAQThmBKPK2ilO6/OwrZgfuT2DQo9ZNqtOALJfxsTKAEVUYo7ZHrPiaIQ99shOC/1fpkP
q2ILIVhhSHo/SN2jOLySJrTCIoJsm04MzJSsT45ZoG32pL+fQ/LUnX7FsjYpBfS2ZQY2Lt/KiaEj
VJrHMK9u8ij6mWXBxxwZgPLNrTk49d5NO6wuLmI095M5W7BzjUSxvVrrUPTRabuL69dHY1In08jE
nRBktYTlwhsAMq6mCddMTD9ZxHddHV0KkZxd9OFqmead9JrnugisDY19ii5//mx60EsT/ojZJC3E
v89l9T4tnrXpprPHRsksdBNGcty6A0f7SRFQZE3XmVywDWIGGGl0RU9p18b3UePdzpy2oTVW0b63
yFhbHPsi5+VmMAjRSkrkXy2y/F7MwymS5gG49/AwAYcsaHu51gXA2EcWpN0+6mCJzGn8lljgFcYp
/+ECSyPh3WBOUNw4FkBzLNbvUd8inivJBxu7s1MNNt2R7LaxS3s/iuq9svz7yUcOOLkBBciadlHk
MQKKyf1VIp3BdgFvxPTLj3zVgHnXpacsJHGMtHDrOSyI6oCHslY1DRHzSbuNJ3zu7FDkawEpKbuW
MUYxVCu5Hy0qUBCQZM+V1+yHrGoIkgZO75KXJypFPF4IBKsEKovVOOYtVBRKKCgA/wC6uVaDdyMQ
SJHAwQ1rtiuvwZwBw/l3Snhq682IBwt5ATpAGic64Mmxfuf1RA8xR3M0xFjEVNJGO6ZnRxGJ/DB5
5JA5LmX5JNzDIouURJsSCeOaUmyzKobgXkLwvJtEJs8MOkkrJ/xZlu2KwhgfSFpEuDY/c0oSyPA5
Y5ckSy6MFLCLB3trzrZm4PTnOki+jdWUbLxacHiQ/a6ralotwc/MYoTupZb3ZjEin35Xufm9NvyI
x6+Xx5TYVkp3dc9g9KcQ8kO2lng0I3QNkSvp73gSCebFyZc30ZcCWaGJUtJ4dJPhpxEs67g8+BGn
PNapfEkcPuDCD5iaUMEe6harrle/tIbXUQ+V9wZAzGSk7dF70yN2jXRXvNu+s3AiBkS2glBEw6Wq
yZyngePTjTZishOX7J2gpRQnVs5R3XrM5urN9dEvRYTSId/BCnMl9ScCmexcmxer5uYi/2u0wteC
Gh1ZQ/UDpwE7B6OHDVAgBGSNewNTgny2Atmo9MlosoKXWpFD6bkrBTn2fmBXelU5Z2eZhsXGmhqU
zm56rBfK7EzUHHFdBLrm9ARueZfnjUXCDKePtp9PeSVPQ15/tB4JoHVl3LTXcpEYvOIGPmhpvvhp
89mJ/L6Zi/MSJeRES8aEoVM8AbY854v8UEYuTq7CHpUlwU6Vy0oYND7HJHxPWTU2Y7I8l6imzkVd
iSMSgmXrGSBKOrveVJ1ARM9zGCyyujSyTtEq2GCb1Aejig9lBgZFI25So3DOqm+Dbc8AETCQh5fa
zrZh12+LavgO+HQ6h1P8aGd1cFyC5GaWtr83FwTlwQjW/9aIfVqQCp5i0kCoMON1JYDEVI/ykOJM
87O10CryJ3NEamtiRLIhFKGyFT8Tml4pGeGtDyQWLiaNTrbKLbrMbZKD/s5i9KBkB1oFDYWgBjdc
ULmG5egfo9YxNl0gHlI+QacJvEen6wsU+whN+65CZJHN8cFyUiCXRLix8RLKXQkAOR23UOXP+V5U
D+404ExfpePCawbIlvIp8I2ffUxinTdPAaIA/72b/Gf0DvGuKMrrgAIjHKg/kbeZ9bxzHQLByUjd
2ZjvDwuIkCIY7uQYReemmh7xCCQ4+KqXGFzppp9/Zba/nPOW/Z697U41w3ybTAwb2jFjOAOaM3Hf
kSr9sNKbaqBH0kTd98i0HtqJdSXz4ztGLHIbrqNnqDq/oqSmtjJx/NMf33RCyTuCO26MbjzjJSCC
07Hygyj7TwMHJd0raCk0UqP9OLJZBCPCSdQzdLDSuL8lcxWHl5pHAImqfU4m+0WadFUKaz242Flz
GmU4becFuWOZ+/eeW3PGjcldFAUuHDwjAlaaDKJvaFueKeqZ+sc1Km+fnA9KfDPuX30VMFeX7s/R
969G3R3s0r0vMJSOU/8L5iYZ3DZK2IiBeFwShiMIbKLI90H/hAUtt5C42cVitjHUTw2JmN7Y1fs2
S+Q2NX4guOax9J1ss5zNiNyXziE/CNwiZ4Mxe3LdcV/DajkOdnK3vhk7kMe4m/YTY4jBte9VOL21
fTCfmspvHtpEcJRBBISOBX6bHwhAOWO5bWcMZtAFFQUz+5gpnpMqWK40EweIfN1LBwrlQvzaKcwG
xKpznJ1MGcC428xTrQ5yJCKKrh3S6jhgZalb+vKDyt6nMfOe2+aYGBx8XLCUh3pqXVwgPmPxKbVv
WUme0yBiQbagbzFPPCPo92iWqLcOMfihXXr2Bav5Fjt2fVL1lN56RRXtZrnEVzv8XQWh2PmhAtU/
0gJJPEchhVdi3/JuNog4UBDpMF+zQ90UB/iilwhpuag3dNudnejt33YyFi+z/OwGrzuW1RBAKKY/
xQl1IAHwdm5cdVnoCho9jTJnjf8xpg6zC2jib5x4rW9s12egXNxq7jTfEFmHAsBdvilHGG++5+0T
3+neHacA5JqG3WH20BpwyeQmzbx253PWi1NJKUXzOwudLeIq5PhG/hqH5UdJ6NPGnN76OA3vGAOL
vcVPk2H0M1yHCrNsfqVuGp5o9LZMd2X08d/MncmSpUiapZ+IFEABhe2dZzO7NriZbxAb3BkVUGZ4
+vqIrm6RTpFalNSmcuGLDI8w93tB9R/O+Y5Q1Z9M9+0jqiJ9JtrgamT2E/fd/K7xNpazSUBPxeag
h2m3Zvrnrb3WvqnSHFFGOvkZAA7vlRk3xMU3hwJA9XpCEmx2lk/dh+PRMfWnOYiJDq/zjzkReEyt
h2drlNfKLqcd+nCidDvEvMAkCGguPfqxgA+QpB+uJjnsQUHNCX7GlGTkQ5SI57lr5qvbDafUIiDb
t3fkUSYrbUao/wRK74QW/KCNCYFgPgRbB2unMfsVo077exoY01cpAK8y80EDcToBiOqo59MHVcZn
mrzciK6qTd8ZzLrnIkf4LoBcx6apNo5BUffPL97koK53mWkjC/LWg+mRCGqW+zZDKa1dzAVTefXG
D6dtJryvOKaT5BCY5Ws+Mdcmy9M/u16S0YTM+36y3k0aB7LOyG+dZ+OlrrS9qx13B0YVDAkbh4qR
MqMjRz1NlhedIsSaa4ufU9ZL6AQOZygblEl+ahrotGp9c83wdSwjDw9p/YpI6lT2xvc4xvZRGpeo
YKs7zB6OdK6dyGBrbfZYIXPHxtFEjDGnYv9AGPiPEUBSYeFLTUfU86kf6kWPI99FEBW7aphxew71
L1R2D4oWYG1SYy6kubRzYawGQIR4eapihteWDnyFXRdsjazcsyKAP1cT/zTYC/UneCzr2Ma5RL4E
I3IyrtlcVszL9o05f3Qh4b4TVfJClaOPg+Q/UyqUNaKGvB8vlYnACnKpxmeB0UErONP5CN5ZONUt
zeUCEwyx3rcjFGEMS+fMl/2erTazz45XP0LIdnaj6pwlhfFujrHeLwmOAJRR9bZxPK97hqXHpGZl
1aU0bI7Xtee0QzCC5cQDGNPXW1WwOqPBrG6dVe0jTmOPr7TzMvbrZjCtgPBK9KTeFbMEpdRkSWb3
5c3tkWUG4tFeEONWHz/2UZLuBkVlj+QUHelEA9vWNyNgCQq6bw1LxIrOjg9FM2e22DvBL2tKvp3Z
zA6l5aAvkm8dCpSj/taV5sI2JhNyosUrzEB0DttHIyjjg48RgZ642ARZtCzMJNnDeqVagJa6P+am
yblZ9N6e0BI3tFG95e13xhdv47JEB/AinEY+UOIlWEPPHWm9JICWyFBzhgyTePT84hM/eLzuXSBo
cFbt56w/DiZaBSMJIO9OK9edb60Zv6PIWUo2iyTL8jC0sblXXQ6pSf4IG4+sUFQeroZwB6J52jqV
icljPo497j6DvL1b1ntIuhit4lGexN5rgheLXfzZTSqw6W1VYBDxGOUH1Z77J9o4Kj+rPCWTraBi
SBKMYUXRfah97HER9X7xbHFlARR/zMbhuY+HrdNxZ8eEOFXSM69lFPBBsTgTXczWC3fsYL37PSsW
oQEQ0uA5h94tVywxqeMjle6NPHwvZGFcEb+sSiNNblXaLvYUGWDba04za4pzSMorB+khJSI3iunw
nJjeptZibWhaVb9IE/Cp5KS1VX3oJKUkBXR98NuCrrB4yPTI9ZCBn42ta9iEq7y0n5ne++slGt4N
jRcLlSGDQt45N8CTw1fRX5Kj2cQkhHqR3CcjwRhapzf0qA0pwu7BnLOM9pl4887qo9c4F8NJacCB
dlz6azOqvf2ILeneV9Yh1qV71p6x00Pl3FPh9UdXGWyrRUrpn3cvZdJHL9XY7vk9tR66R782UNBr
0qg7fPSruZ2b8z+/qaSnZyTesdMWFl7KvlK3pmj2vWUbRJ1k68hi6x71qttVBngD6QePWbRQhNPM
31atfEHLG5y7Vm7MpuDVUlYAGz3bO1H91iVE5v2fX0Lnra3KeI0Iz2SBh3PWwY+WiXMxDP7DbJO1
MdogO/LeQmFiIhAVTnwMe/1nyJwXQlCxWgbukhut8e/JGG4G7PnYH19wqDJOwtnvWnKrg+RK+SK2
uK3fK1yHK1eN2ALLpn4Yy/Yypd1lDkYab0ev58b+8Ib26saZiWkVGteM09HKIF8t9U55ZiCCebBy
aZIlQsi8vs1jWmyQDkWZfmxr72/Zxa/u2Ay72utwuLUsOmfx2M0akWhk3pvinGKEX4fS+ckq5NBK
700BxdtkpldOi9TZGNUmbKZDwTJ/ETTwRSyVxKcME4dEC+Yt0jy45MTTWoAyIZkXw39DQ7aApCLL
MXd+UyXbKOETUoMF08MSeycY2nXkVXKlYmMzMyfMFdM/J0/CM5l2BKqWkqURlpI1gBWDZQFwaacY
OSfMAyrHdK367KRy2lenYnGIJOejYji/jvGrr0CxLRrtL/5JhRCjybdysYxMo4VwjVckUd2XMVEm
dMWAY1q92Anur3Ex80udoTdshLX17BCUoIV/DoBcPo2fzPl58ahNqjrOdoFd391efzuWu8xUnW1C
PNmxnvR3Q+lb2yTfEOF7yA2EOl456G2i126DfFnUdG5AMNSZDd0uE4LJhGv/FBW+JWHdlriElcIK
xucK5DObab6YeTzm6CwZcGJ73ErB4Ry1ebDWQ1Nuz9bYlhv8GLmNKWLseI0dHp7aMo1dmjB7wGP/
WXfBOs+JS4id8D6jQdi1JtnpueusOAcfQBPNq9x0+FldQrgmVrU0JwximNy9DemlIdYdiJF488fg
L46cr2ItDO8jFZqyrAt/DyPAiqGy7DV5QGpjM89RPenDBXaVevmQyRJiuLvoYqq+eyoZwCFHcE6V
QpWjU9+/ZhZSsBFgTlAxkSwkUIGc8TvhhvQKmHSQfRfHAV7WNqm4MzwvQ8gEnkaYacnDZZ8XBj+4
jIImRj7Mi1czUILNYbpuHK0vvudR03fGaQQ3iIH5JGc+aObwG41pLwIbyTdp3P0W+6Mo2HWPvsFE
uYVLDpi2nZ3uEosekWAJ4EVrhNf9uC7BJSasSNYIDoc5abZt+qbKhRfQ6HrnoXpR4wXFJQMZ6GRJ
lDyRNHjvceliLIhOgef3Z7Sz7Th+DQM6Lsxk175s6B0zNR2EY5Hy7Pz2mI3lscsBFmV3pyD+h8IW
9DYQFqy0CYMV/rxVA/hAtNELutrEqL7ikVMhSMcHuWhBfbCyWY6r2EnmeL98kbO3ohwJVg4i0kwS
b4iq66bBV64pJFMF+asARBo0+9SO8UM33q9KBZvZaSgphQ73eX4RuwQX785j0ksSV3YdsgXOKH3C
5pP3PLfk0RsNXmyBTqGJz16H28Pi0En1g2zzZ500DhrzDLIQUYw4525GbaKZcL8t3d3StHhs2uxk
FGD44mCXRIoS1ukOYTZfq3gyrmXxY7futPfdeMQUmp5q08M3aQD3ySz6f1Hhz5Vxt3bnkhPEzsEl
MIJeTxGxyFSMsmXTrfiohqaJdknYfXeW2vsGa2IZBLuA5ocb3cEy4vWPw9wEKykycF3GoJd53SYY
ebbKlPFQNqbL2BVgsafZBPS5ROYWIbcxFJmh7F/PpUWcUseL0fq3QojvBH342oCCzSgG7wySvAN8
13IlJTV36XlYu5Qku9f3kjVZSzWxmizRy3hVegVWlwAjgQiVh3ulQy2JVtdxrp6mBcRfTLmbwOAs
+N281u6q6sv5QCaAcwkoBNM8uVaQYhgIqq8EG9eOiw6rekmmCs7tbREX5KH3RQa0wd3ryuJey/h6
AvMLVU1YDwBj5pvS/iGbzeICNsdhzNjdazEDVuBmqp1fJoZPRgHYstPCIS1yRmiPVZVnn2FTxNXg
p2yeesc/WjMNqsK0gzGF4COn2zSaabp0umLjR9OzlKiBQgLKoya5TzO4IxZ8HI1qFltCXA+ScUAR
lADleZbXgez7q4qaX4UL3cFeoA9lvmZ3ayH8OdSGhJwyRKxYXI8RiQXwwSxSjvPuYarqWwW3aQ2l
8cOz1V+BrKKu2eN4A9wZSXNgoyyaI6XXkdv/CgbrrcNhxc4HZFtSPzS0ZkXb/poyFokYM6J1NbOt
icYXRkgHr5NHiyXH2iZKeq0cIJJ5j4Eptp89FwQE8I9VKn782EKSO8XDPnPNx3RpLsqmG3bCfLNm
NZ1GYwa80m+KlIcav9OujWmTowxWaCOMU2TUvy0oqNAlc6I5lL2l4qHGdPpu18rJuvrraEfnNKwm
iRt6csobgrr3ubKmY2eax3B2B0JFzY8wEdWl4/+wJV/DRM+NmhrTtN0+lqMVr5IB8gty3K8asdHG
kghCHEbEk33NXDmdgFMf55TcO182C6SM+aaXkN5TauM3+VHrmP/QKUG2bJJA13bxw4AHc11l0tu7
cvjy5NCfRySFrSOWgPioo7yIX43MAtJSbHG0/K0rK3hwCucgBn60GqObkfWsW0rALaR3HixpvmQp
p6LDIFwZwYq7EMqAPz5ELXuREDU6Ci9Qb0nJC4ZGCvkrc7tVhx2IO5X5EO8t6y0JVM1ni+jbp6n0
/XPLnIfrJWcYu0Xp9NaPGK3m2NtVWfRu6Cp4kGAzaXNYL0Zpeu0cI98ysqbyMe2tF48viIPvaW3P
60SW9yKJ76QIJrDljU2Qzi/2WFs4jwr2E733FTrW2mAuwh+ifC3TEX43Hzp80OFv4cnHKaSFi4qR
D4rOfohoQMDJAVEPMEljhNoPGfBTU89P1SS2YUC7MZZee5yx83VNeWkHxsED+7eVm1fgTxXBbYEE
4uQpjWBGERJAdQF0AdRKOw6buhZfttavAwZ4CqGkW8+L5WlS3mlWFcJXwL5TKg4sFh5jSBgZ/p7V
kEJCVlE+bJqutw9uUB7B1JzNqDmYZR6TTo6NstKXSi2mI8k4bhDbZJ78fU3Wn0VoPUZA5pg1SKMw
yZ8ZaGUYwly8niqDLlca9gg7Kz3LFoJM48Z7T46PgBteg6yIV0Yoxm2oYOCkPsEUWUyBfVAjXPRm
RHfld099ySKuTV4R9n+ZJbWGN1oAoLyUQag3rqs8zDazSImRxn0mjIMWMwpDA2VD35kQT5riznP8
lfjR3667BSV/gzSegcQJpko6HJHoSYBYGogooKrrZOflfqpNf6Pc+kfibFi1iBq6VvDF+uV9pnD1
20e76+PtXAy/zHmsNnVPtrTIhtV4rdVAeGQwvPX4Ppley6cu58OXuC5L24bejx0zZ/aSTd67BsvK
MjXfzu6k9lMFXy/IqRlUxobfytK3fO7jY0Ga1Gqsy2M2R2icWbXvkhFcgb1MSrjb8QkhRI3QzNFN
ss+WroBlRIRmJDO581PrllvGQ/C+y2w2PovSFHwUm1OZ8d7TUU3QsBqsy4QE+Kr7Y6b8gbIOsYHZ
jr9rY3pWDKCAUnXhL2deRjcWJZnh350yTm6j6Zxg4uN6G9l7Mx1cyCoA8ZKqeH/C1U/F1Vvs0qbx
zSwHsQYmtHdHYs7IbkAUa7z2DbxNp3L7rVnL+oi+6t6O7UNXWJ96ubX/UZP8t+RV/xPl1P8nyPqv
dFr/C+VV//Ch/2t91SVp4+7z32J+//l3/jPn1/sXTF9EskRVOO4CJv1/IivzXwHTK48gWjJcbM8F
Xf5/RVYIs6gMg8Chh/xHl/WfEitX/MsncMQ3TYvwYA/4139HYiX4379pnZB5CfDTLiqnhZ9u/ZtA
yLes1m5jLMl2hmQ7e0vj5tODQ7QKY+fZlmDRKUAi5LNmmX1Oob8fMypDe0SlKhLkhg2QLsUYKI9e
IGJRt1eAjuYLvMTdmBToHLw/vmQfRkReXVX0N+NjKdQJitub7yCOaBV3dbYba/k9F0t1LW8YFVU8
3BTShb7TV2eU6zyVT72w1g1nizU421w7d3d+7Iozm5z7bNeXQhQv8bDwCxukRU516qvpQozuSWfg
tFoZrrT4mIphT87MgmMU7xoGjJ0+GYazL5Pwk6vxVhPFlkKImsJlZ4/BfTIYmQIeE/7D8irqMVgv
50sb/MgHu0t2AGvOJX99UHBpfO8hRrZVd1LMITN8pBJQiKujW4DCtS1oVPryDTcYTqEwpwmbm4si
WELjJiHX4YjtaDOAPyp7zj7mMyH7Kg/MsslYI8rVI+MoBEenyWqfijYD1QUaHlJLmgxfojdf4oYI
oiA76jdLab1GGU4SjaKDDbsdfeai8tz6U/U0BQ5gjUo91ilz+CKHQpy3tzjfqyjddMBooJnmmzwW
O3q9e2WHOx7fD5tZaNlRHWNKVXlyrHoUGVWCqCKfNyD4V23ovMj8I+OpYYK/Lmlj8zBYzy2FNelD
eBc8wl5Z2VJUrh2CONwAsmDPE5DXmCIGfXXzwd+VaCPEIH9KV24NlbwK/haziYwJoc5kwBn8FTrz
xfPTo+4RYUN8S+jSk7p7aT1/GxvxWiLiKmMqLOiktywuN01A6kswB+wr8zPH4qmPWfnF+VHUKWUa
hdz8K3HDm8vuA7VARvUla2yNfv3URw4AH+gjFYhbiHPTMGxUEJ5T8Vm7aq/Jh8u6z6rJfqcjCxK7
V6faAgMqBDNP1Coa+bQd1fukJJklvbvDtK4McNm5cTZFdJMWCl2ERI7DdQfCde4xQzTcBdyqoE7S
9kqJ8JwOLADs8KWvKY4BVHnpuCkVQh+Qd86YMDGenid9icNhh8QQ+buLGA8QX8uUK2CB6ZVfHRiO
AlYNuC9kAEb6EItXmBCvDpBXgKQNZkB1j+3uFdn245CcdXSolabxUN4xSApS0OAMZfm50/4uzevP
2NXHUjaPMi53zfRNWPGPi4Qe+bmiPw9vugnfldeD4gsY5qfS2A0ap2nignew6U4nFxuuiOrXEckp
Gi5xDLqtSfof0zEKpf4imjbEzwEhx803ztScrFY+NO74FGbFlo5+a9csapvafS+VZrsdHdG4LOGV
Jpyj33b11vgpa/d0q1T7pr2Y0Wcw7tNqZBfy5s3GuQ1wxsq1Aba+Nv6AfLtoIa4lEvAutVjJeRR3
Bz+P74HF2sZUYodS58vs5o/WYvLpRTjo0JQNPbFMoDFgRvRXkp1eW08P6OFPlgNrvy8Ca1NnbIGn
7iepwifgcQcdhN+F5zbrJqq3RE2UNBvRSyDqzySn9jS0d3PK6hsYEjP4s7mYoSzLQWfewuTFHAtg
54O94D4hJDkXZrztBXqBdOoOtoq5vzeKufqZIjHf5n703IYFo25k/9nRzgiUcnAFmyeKjV+QDZ8C
3dzlEAebQvZ3B/6am5U7Zyy3M9NOpkE7fB3PWVq9Tl1+n4oZ0X++7+lLWGLdMwFzhjQ7klOpd4JD
LbaO6j8dTBeptDYxA31pJ0+iIzOEpHXTnN4QvlxESTsVVotfjQVpvR6T3twkb62oi43nJcbGqsVP
4fMaYCQ3l4yAiHlzH+8MplfR+FmgzWyD8tRpjOI/Qc9YpTzGIM7cCVb+C3QArIIATTFEQBLY2cI+
a6s4mS6aEU4l246fBh3AtdXwhFLzvJSGMFRqd5VDNbDd6ZTX7ybihSL9zc5p5U4oFNDZTILIqhga
s+723YiOI0KJNjencXb3CCQu7Wh+2ItNm4rsXbJ71C3jzKY+ja39XPdzt08TXo85+MIe+Tdzxa0p
uRgYNPjwUm2ctylLZB5lGS+i59hj5Y0KSILea7qrjRCtiMtfCoerBVt24GQL7Inl9gZp01pPFmRl
mKpw6Zgw3AWi4kglt4g2JGMpKUJ8BXKsP4Rf/jUqFi9SvadD8ScUJORkjC3aTD+DY6Hqj/PfVo3i
KV8sl3caExAeOB2cepLskjG7xO0nmOivwPatjSQCwklY0SV8xujSjigOYCUUH2Kc1ywWzmYbb9oU
QoviDxzEr4O09uPidHDFvfbNa1g1fzuNcchUT034kjELWzHCdFcomcatWY1/TSO9JhO1gY6/u4a5
Vg6ROZ6+1PBRtR42X9AkVPcOGcVDGJMbBjCy0elLRi1dWsXbAKNW07giz+IYOpXpwywJq0so4c3G
+HTkCrPrIc7nI6qt/VBkz5ElWSU034UL/SZyYQL7BvamiJ8zbNEDrRkxYD2scDZg1yaV6SDHGVNc
H38qM99WmiSJqdqSOUHahv0pW+tiO/2v2c5uRk/nlhnlm5EjHvDT8+Q6F4excmOxFoN5x2Hq7qQQ
cq2sL+FBfyi1ezZClimuqzakSkWbpiVJijC5g+eMpwgJIaMch9FMQO6cdp+ThK1nUZ4Kt3wJ+vyh
NsWht9VDCCoBpbG8gBra9PCt8S61Zyf0f/nLkN9/2nhy/hMZ/qnon7L0OAK8XQYfua7Pnqp5fjEH
V0lOnq7REGxn5i/LQS6HZ7uDghe6NgxBl9j2+A/ilWMR5xs5yKMz3MswfEtGdJ9hf7N0vmWPUqxS
p1QrdOVXizVCoIJLaqsPcEevOhQvIut+x1ircRHOyXY5JmMjefUMygAeaZ566lnqCAJD8I6GFqjw
4HVwJPQJZBc5INjgGKg/nl/tE3RmTvvHgmjIILGYPiV6oQnGYTOBNMqQQBOM8tDk1gPblouN4Dow
sIWGRfo2utEuxvCVV/PRYFESvOopY+Xkr70Y3auldx3h6XZp7AMeJqUzslKGZ/wC2rNvnUpfHbEE
oNhnw26fKi4S0qh3YR5cC5WdktMUPRvtvtPJwfGCu3bsi4FDjyTf6FSy3U/KR7wtHyibqF/CaLc4
/6B7g7CNPxpko44f/8S0nscgrbZ+JwO2z8QXDEx3lclBU35VdpCuNcNHD/SaxzXsqmZHxNA+Z0OP
Me03r4ass1cp3C/VIGwVPo5FMnEMZ36x0D6CgNP2JlDox/ljcYvm5tZkz+An4ytYmVePWfG9n9tT
nCHmFbD8wt5JtwL4UmFRu85i6rZOhGalMwq0BbiZkmglYfSZJitAOXPIyVWSezfFF360xypbY+2S
M6LOgjkKweWJcWiwczohRmOC7khFQdPtRy+54ob35cUMy3uXWzwEKCPDPL4WTEVo/rddkRC7TAgN
JW5je8wznW5V202y7XKq7jH9DovwK4vcU2ZNWBgb4zQALTqP2N9Tv//BI+nHTDxCqZ+73CVrQeDK
VwmcVMvas087IuHG6JAQhmZAJ7cZL1k2WSoRly8Tv/CRXbH0X8vOMDaqZZyQdX80Csq+WQNDvxoY
ihHasFkPziiUniYwm0sKYir+aq6bhZhdIuppZg9hicaVzpmz8gb7252YdhFkhkrEBlipx72Fto21
zDtBcef2XXaMbVosyMq9J9S8dh2/SD8lKcUGGpruZvmNVhoR6qvRlad8QF4/NsYxg4W4XGhiEzqs
JvGynBzTH99ZD+1mMKUM2k7KXmZwg7efwnzjE86jRf/O7ho5dpYaZ8FvoaKDv0EwHA5P8JIUpZbL
JaAPjIKQQvbtyaiQb5pz++mkDkX5RPIwfChJY0E6COt+PCOoaCDYhEzD2zHY2cG71Rq7Pvge5/iS
jdtZsyFz/PYtS6iYRoNi/zlxzO3MksaQXGYxaQyNYpFvzocZ+OIU3s0pxMfQzfmTjZllR/d2UWH/
3sXlc1ECSPazDxDIMUKuMsyeqh6FcWqlL04w+yuJHwh2dsq6XWKOdbxdsghFCKVuuxMZ2BQoYYhr
2PqaC/cQt5ZEM+Ye0+nNnstjim1uawfeXY9LmY+KlCbXFvqvg4QpxyfDeeS28tSAiJ3hPrSveWQf
2yA+Otlz6xOpQYn30vXNth6B6y1zZZE9+CNKPFXt87Te5uaEao7uGAd5MKOsqtxL5mH/XPw8lo08
yzuaFjZDDmtSQ41LyzLJpRpGYH1z6rd/Vg9/JpcXAE3VX6DRJ/w42CopT4gVAEi2rp2L7q9lA86G
k9AGqSvhtpjurxoll6Sc7RRGFIWARWD44Yju2SlNHu5tIvOG/kVLuDpfuTRPkq1L3EXPE0sCw4Qj
1eG6QOjJ+A4DNgjLCKa+RYhy/Fy6JpKTet1nREyJ9h769XPI36AbErrUbOPbZwRN0JsAUbVvNNHw
euttlvwIN9iHsrro0X3CUXzx3J4JX24RJxm5ZwoDyKeaAgzKc5jD8qL9BGO9559mPwmUu0MK4iLO
vobsGXwjhpzeeIpM5On2fKxcMkb+cXcUjN+G4ke6LVfDcFbaexiF+K0YlQ8jS9i2eFFuda5nHNJu
qT+sRl7cuFjPkYW6uDQfJjHzNKiBa3ACV5ZmYMSSesEA9Bc3NTd9H7IBRNdB9MIqdsUD49MHsyuB
p84/VT5dPLAtzIkInDOT32Bzjk0yXDtQhI093rtFtgi55ItMQr5ulTNMj5EOerkPrtdii+dtva7Y
eS3SNX55NSwq29b5ZikH2awC7VK/sODaOO7MMLpWWzXpX31lfnhJutGts7EMRLppdvYNJuNNQgOr
d3lA9qU3H8rcefas8dg+YlCZt2bYPqSdOFskPGTjuG779l0x7XBHnleENN+pcDfYgj4aURzsGbG2
NpONqvRdq5ZSor7moMdWydg+lQUjaPQkxAskZxexXdOyDQ6nx7bFpNEPxqOkIMBTC6zdjbATxPZL
NGH67g1P7R28HlZsXN2CrT7+5xPzATAPTfgK7nVfjcMhiiGYU3mt4xaFq8eh6wuU6wpXjvbNx973
JHsAL7p0oOPjqUOymD0IFGxjTu4rGUx1rFlj5SczyC1KNBwl6Zc9yOeJWgNI1JaEC7iMNP5Jrq5I
rtgJJtHW9dWjiY8kpJaexU3O3aFPYoPC5k/GaJj5cbXLIJgOUrxG5Y+X5zcRBJi2q0Mch/zr1W+r
meDJu28ibfbewI0VMxYvySZIp5+I+IqqXLBAl7r9NNiFD6Dog5rk7tx7S2ef55hpWAzdonOcdl0I
64sw3yMMDnKz0eaZSHTqmNkdTp5mxAWE4U+vbNW9BA0kA2EfO8EJQebeFZT7p0XPRDHS1oeifrKR
PBJzELfwtpDqWPEbCUKbNOUwct7bBrC2os9JkvCCbTtR8b4cLmkQ7yj/2Szxl8zfq/B3Zf4qM5QX
iBefkXjt6qHclOjUOxvMZOww6rdMTNqc1i6L45MvMCiUUcpUUiElcrrXmtXv1gUgESEMW6FghhOi
r7D6Lm6jn/qxqQ+p7Z2sZLH10U6YVnkEAvXOwvShDn8Rh0jzZRmvGNtY2lfNJSdiYTxqJhZGF3LC
mYA8ymy+Czv+9s3uj18hu9WpE229NCPjh3OrArRuyJTJD5KbqSLNd47nv1lNSksjLl31yLl8aKdH
5UeQOUGGItUoG9pppquzLwiKaVc1ovUOdM3Knj6Z324t/nojTyTVrHxNp+grR32Iph1A8inz4UZn
OyGNB9aRG3YvLDL9FyfNbwo7JTranzSh+fWpai5IgZYUGGw4JmtKN2E8lwJbiRaUEY1NXcanRNMr
tSCuWbw81PUvvuIreqPDsnxJfDBhGdsg/rvlsNWp2Ccxexc0dLZH1b8Qw71p67rXCLUg19HjPGPa
h7UuyAGOqS2T74zzP43rh6QgUz0gE4EOU29y1Kgr03pmWsPeknPDiRbkQ3VTAdzw6j7iCmzDiDkf
V2FGzg55yUglISYCFLuotGeG86CM8YRS4o9djKcAa+HGywAMKpTO6M4XCdVJNAx7q4hzXcP9UP68
K0fxR/tgvofN6L/7GbDMdJFZ20fJj8xitR3AN9J5PLctEh7yRHxJ4dJsm6g9ZGjTeR62sXfV9GEt
bAx0T+w96S5VemSxjQamQKkLKdUlDOPSd6/9IHD5q22XBpQr275EcLadMtY7Eir8CnIDNRj64JiS
H5IJHNMF+Ys8eVljBg2OW2IlhoQ1aNcgCmWfpzlx0IzNIEK6OSa6B0Y/TPrBMXYjLuS5XluRS2DP
tGmWSoTBlaierbLb9w54dcBC5r43i209vGkmEtxoe5F4NFnFekKbHZrG1oxf2fzxQB6QX54jE2U7
2qjGbMCnDPvJfBzNp44fSx5Q1hJgtLguQ6JKXJPvbkSl+RWmIB9YDUfoEVGXhf5jnuMJQHVkul9t
gkvKA0cwJ+qqkSaPjY1Gk5TBQl+pzmdYH6D49mZPUA0JL3wCW1OMmyLL9rmH0MXjNQrGrQUoxhJ/
UVhuCZRuSDuKEODQYmwgMoKmfjUtiQWRNJqS06K+D9D7PeCaTORPCuZ0nr1rUCDgc2wQIxNz7OSS
ll/OfDPaV91lV0ZdhyR/xDlM+gV4T29+aYmGarmjkJYIItpdh5OZbI2ezbyZfxR+ebLH36qevL0V
ZWfqH7kt4J/3tYMGiJnOXLzgDblLKR4HI7vBN72EA/zAmlAUYaEL8Uxhn6JU3ixbeGxlmw/LS24O
StoNdOBkW00Z/miu/Ahr2orNzjWE31YyutaMumqKMTFFtyEDtRZ1EdKSaVktswCq2NDLOHybwu4T
bfDGUxMw6trLT6omKbVfmr1QfQ8e8ivbo/jObYA60XToVUp5BbHkQpveOjkpJ167a/1xX7P2mNka
zZO1SSvgGu58L8qQ3S/RUuO3Uku6Sr+d09/lf7B3HsuRK9vVfhWFxsIJJGxi8E/KW5oiWTQTRDWb
hPc28fT/B94j3XMVV1JorklHH9PNKiCR2Ln3Wt8iyTjzs03J9hGQspVPMJb7d609y6HelDLZ2opK
j1GJCbi0fS3QKUzlwQMSRAaBg+w8olMgl7w/GSqzkZ+d9iI/sFxRRuxDTkIkmiOjLmfDMfxtOgG6
FoBwKlYGnaU4xRWZbT2y7hzvVdQM6UtAw2VLdDedJOFu9EHtIweTMftKjq48MNITFIyB+ZSNciGZ
+YexH68m6AYo/kKFPhgZY61V5yhq2lPca+HB1syrdJpLPwwcMmrxPIGBaegdHqZZ103JPqx7tBaz
Sok6kiWOiJpmXj3BMJ8156xse5v6pcQXnV6ZXINxp0ey8DOGAHWPxJX6CjFWpZMwVyEx9lqota0D
CsoJSlAmsZiIpQZqlaMkG4tfRdetZFSTNhLbtP4gw7izEsOrE/VcvHS2C+hjjNQjaQPPg5H/AnOC
fB7f3E52oYPBg1sfVcODiubSOWHDyoLsILWAGRkkmMfQ3I1GYZ00HmvV+O6zHxfNg0+Qh68ho3bt
rxKFbuyl9bs74PWx7E9prcK+EXcxYkmuGLQ3tHbPZjfFD3XJ3Qbwj4HJrm5jmDQ7jcQZL+5g6/Uw
+ceY/S01iH6tWyoLzX/0Zl+OMDJCZkP9AwBqu+oHzE2SVv4hHMnWruqzB1hiFbVAbnrkrSDwKYin
i8IOS6oQx3ETP6yt93sq6WEVgD1ftE5Qn7oAdodZbm3Te4dkxxEe4KIbGq/YeNbU+g1iB0BIbUlC
Es4N8hso9cyaQ66cATQtMtaqGZ4tvUZDtfcaN99EMcMXODUu1isvj/VDhW28zjAYZf34qkR0EFMw
LMKIqJAmOCRnPE7dskqgdE79p2UQ7VE3FlrQ9rcv82Ojx+Q65eQktBlTSKh9GySSkaPbRKvTIx11
Knrh8K42BvO+q/Vwg0qWp7h+CtGunk2HjrWtC0zJSXSI/WDbu95v3SwpxMosWSUJeW64OS6ZBdys
afEdOFP5Eboq3BoVL9ux6Z8nLXY3Ss1vbGcYF5brURq5AenbUcUyjJ+1ltrLrMx1XoCxcSyBGbg4
c30U20mAIKzDwF60hVgbEbbiQUw1J/EI7Ci3m8TCZoq0rbToFVaGyACu0k3q/Oa3mHgpVIMD6KKO
MWvjuHeHDV1HYoJM/8ufoe2iKZqTaZ8zjrOYecdl0/n11s25Ssw92cUeCWyuVtLneIyzcuWqnGyh
hOT4eJamjCl/rqRxCXdKJ+FL6bTlGXb4wVeP+/pcdMLYyP5dTeH4HU4nRKZbQxXZMXNGPBQEigSx
irAiZAilB1INnDS4GKEi3y/flsAUWHsptJ+MU8zMnq9ol+Bt+R3NxVKNR6BhHa8nymZNr7Nd2cbH
3G5hBLUgiDuLUoWtl5PgLcj0YbYkUe5YZXXQ56AWR5U7hwuJfsv1qQ8+tYkDcjZBop9DcmfRul1A
Hw07KnMTUn2V4BLOKG6Rge7pi/8Cz/9RO/4p8Npj1pjNfVwZl7qbe6a4l0g5w5MfR2iLYStmHk0r
kyExdbyxLNQcH4WrZquG7Fqb9bhPdLx3HnTm0B4ehTTF2Rg39ocddTz5cygGpGEiXZG85x2dKAe2
cSf95wldwsmBCT9hCV64qiaDLGueXLPMeHXyQlCYqDZd2eKWHeW2ZGI9xpGgtwWflS3SyljwPVmC
EckUD0oQ6UhbsloP/HZhFThZomBI1hAsKwKUkLpXJRmNw2AtjMba1DXagSF2xzXpF4o6DSRuY9PI
CvKJgSWKcEIRyNae0AeYU3FHGe8sjdEaeIs9uXwP0+i1bwQjTIVxm/nhtfdcNqyq2euZmPN/RLKc
NwFQFsVe9z9Th/s8dd3GgRK9R3u7cLrqrh/1lRaJct+SjrrSSEpkFpcte92LabLMQBQ6hAuzjkiS
rJHxReiYPbN06Oy/5vq+5NLeCw+3ste+gKb8DTBcWxq1fqtiNFqpH+HeJ1LHo1HTIcArre7dScmX
0if9ZD0rvL8HCeDc4JRNdoSFMp8IgmCarPWgaQESPUfbTclwZ7N5k8Fb2hsTcfMjgWDuIw62bwUJ
YtV6+POMyuDAIUpgx7mBuncH32t2zJFZ4MaNtW2GFptrr9S9jw2bm5tcYsuP0Rdka8h/ujCmc9dV
xt2Yld2a3qnNd+8IeTCLU+6Yz1XgkYpb2rt2wnDDJChYy5gMJ2cAJOhxPtvZvb+puw733fwL4vzx
1Jv9d+k0L8ApseXqZAZlhBds1Iiij3VxSUJ1J3PiyHwM7btcR7Ftu1GxrEmDwN21hGkxwUl0CbIp
6OOletIc9YiBjJNb6eyFZDARYFEQaB68SHAAZvq4bvSRxjLiuK2GQ5aDXbnMQ0JPqFXpIOhEyYRw
vTjCkFzInuZ1dJND6PZYfd07JZhfEgy2HC0bdUM/fsnRvQ9leYrhYjARxvuqkei98KusOMkR9xRs
B+ZSEXGAQ3bfRa2xT2I3Xgcjwx8zNmwGQ+KrMCKFOOKjR0ZyLLQM+MJetvAVaYExz+wf/aA/lHoO
+kAPym0Y0HqUg9fjTzlVqVHMJzjUxWqv0lanzI6op5XcBKNLWITCV9PrACXSUrtNhZnfxeLmFLV5
ShJ7w2I5ehVgDMdSd05KxG8MQXngq+yLKEOT4nAsstpu7nX6ydYf7zoaQ/fKDu6dFLFphe6QDhGu
eAiQcEraavYwadYaAgoI0o6Xjhc+JwSIrfycSXUoLc7f6ErWfZ4O62TCC8hxeIa7mheP+dZZ5P6+
0oij8zzeVWYxb4KE96iMzrfEX5cMzMcyOzVPY0yLS8ZsLpHVBsckRhKjtz1N3PFVLz22ifg0oBlb
96XJiQb/h0ujTI8n9nlATqU01qmNySVqA3gglPMLhZflbJXeZmiDbKcMaKgjzr6E6oT9sT6Qx6m0
nqNFNi2rucMx4hRWveyeSN85JbJipZftVYwfYR3Zj/rw6oV6spdNPSydurvLUnsvQHdsU6ipHJ0B
P8FuXmmBZh+pMpeVW5zs3sNPYhbstB22YdlhB2XGGK9SmxvQijo7ht7Q066EG2v3oCSl5rAU2nQd
ViB5oRkw0K3wYjeT76zS5hQi8JppgtbWlRzLGcK+KGmdYVaix+yRDuW+8azlNEAgKE0HEbTvdQZT
NeipXTJ0HfTJy73VF/QSASOSpOCu1OisUc54jwJD21yBueuoGFogO5H1UaH7qg0pXwaMGmz0CW83
PArFIE5mjb4Eniw9+ngAcKDehU+eonBfiyiy7vNa3Xd0HMDpRC9tNLzZ0Js2Y8cYGhwWiTcO/aix
B17vBi5H9xKHyuhNr+VoP5DMAglIQvW0Q17vTR5j1DYuEEvZZFsShgfsPqJkaoTTpwgvAvPHKplF
eyxuGRIMYjsp7vIE0UPALykt3TZ2S8bLWE6zqF1WHJpWhRXVhz4Wbz0texBFgj/jfyKoLrnWyP+6
1zQkEAIFrercpV1g5ldOdpkUkQtFRFNpBCMkY175TNTTZeTsjc7Vjzjllgkv9zPdgiBx32hyIxTq
M1SEZlGcB0Exg2x87dRkfgbEO1RTuuk4z9BuE5cO59fZJ+sBu7p0lgi7WSWaN+Fl7iw0SLmDfzcO
j4n+5IRleedgOT+H1ZGEr3glA4MckrEwHkNCrh7ZFjjzJTcvb2YWqjReHDO+84TPLjxWxLb1hn8/
CFq5tTZkt8Shp5yHGonNPYZur0qgoIajuy1y+LamDXY6ha+DPIZIFr8zfMJrGRx5qRuesAz++bu/
/zsOSONxRIDCBTu5jLS5kc3OhBipsylyHCPrQ5EzxbtCB95NM46FHxAl2JuDWjvRKPYCJQ5olz0R
gvrZaUDf6VEtdkzsMzgEJIiJ+gRS8pbXE3joyCacPELF5mTnVo/ji84gusnzN23qEwph5OVmZY9Q
3SI06wX6M1sgZ2fKRyn74o0mt4L6OmtOGCkgiYTmyp4MwooSXL5+j7ZZFOJlilVF59r9mM/4WytC
AukEvrkNmoAPNiFwDvCmSPTe0EMV+HmM64U5HcpqFIfWzc8WIvuDLsgiCeVjbY7eXTfkeAYNDg6W
F5UH4Yxrz4i7x9LpT02UM/fUmWoPYUQonQFLk6jK8WQa+n3AqEmT4twnpnbuWx2uLKUFE7FtnVv1
Y91X+z5jOj4VubYqBbjhAIcrPQ2JE5OiSgabMuv3E1hixygQa9B6BUIkCZAE1M5szoq3FZ7xNblz
EHbJCjjEVn1wUmGspM2XDVzczuZEVx1+mgQyC36B40C7IQKeo6HtWrtoyneVTD8SjYo6VLWzMxTx
nMNpinzrOGbkEHSteypbfTcWfrxNtb1pV9TijX4zut8GqFD6tvpAH6ai1A79x2Qq7A2lfYhtERon
UFubsXh51bCvI5SczVrSF9uEImLR91X1SHbbknIT3qc77Ouwvo5Ex+wQjDNwasaK1kv3ISH/cDi6
y3UMC1XjXrNUz8+dzlPsQc9SeRBd8vGxmpMhZBxoJwNKK45a1JzKvkBuZFPobpmCfw/j+iGjo0Yz
O002gRJUmERx2Ya2cTKUk13qPNpi6hZNigxB61OQbn75NoE5cOIQ9BfnYsNjeBqbnCtr89PEgL6o
huhVQPIBGfJLa5zrQM+PCKHkDHn609PMh8krYdDaATL4wn6yqHd0OaxtIltmP+G4pCuz9KpBMM7U
wK61B6ZYcg49xmRMTFNCNgi2boZGFeJWQ8UQtRwTboPXLjWi8dLuwKSzWrpWtgnbkLdrsMOQFW28
CelrGAS3wKo2MDHJW6sxZEaJm6yoV569tDzpHl7HGDkyWHU2zEajEi7hgwVztOYEGlu9lVmNDxqa
cWPuqbrjwCTVdMyttUXzviGDdmVFQO6KvLnZvYF9tfEA7yNAzFFlggnBeQsBg/EOp5XcL9OVzW2o
LTwkXMajVlnjptf0vZmLAXWG+xiH4wWVNlQ+RN0l0gaFMRtNrjnfGChjbmMtBsNlzMW7t8rxkRms
oFS/x0u/buLuQVkhPV1S0VHEZW+ckT8bApBWxji8Bs3A8zYVv8OYeNW+5+gR5vdwLvR752kc5Qqy
LKpqE3m2k4PjqU2YhO6C45WCXVQjFhPmitYlsaotFaFBDFPoCH2H8+iQEFEMoZ5zdG/0WAX7Tm5C
x7lKH0ifhfVQhooOSz/BqxvYFeksnWoDGylv7vshG+ST16pD0oAt0URxy2Nx76YejasMZ9jA2K/n
+OOQNHoCN/JgzdgDQ8QH10kwQ9Xv3CaYRiDuliVxRyqyJY/PsKvS/Ck3k4naG4wLMnC0NTXOm7oe
NBqXKCrGecoGW4KdYu6S0ayScJ/xiIXACjxQOmG4q3Pc+17oEszVGltjIMmqNMhcSW224VArDnaH
QLeqmWtowcyNHOMNNDu17Dh8r8zoIY/sgY6ouDasQKOzo0VjRbytCmAqRCovuiT9qpMK1H5jT1vZ
JSv67+Ohjn/pqketEiaQNvGaJCXwGysEbaFFWMngSGjPkpwZt6G/3ad7KVNB2icO0qBKfnmqxtbp
F/T9ZHkueDDRqBtLPTfGFSHKEZP/tBqQQGd8IL917vOB7wM7Xy2MnEMQ4p5hFaatuy2HgLTnO1iI
RDGYnVhwRjrx5QZC1+tw7WLxPCcquCYDHVuKYdhtMY6uXLEQAP3cIY1CUBefemB1WFkZ6zRGZa/h
cTHfxbUj8D7uc03nlOhWkDbbfm1MifPEQ7HAB+2RNeKyBHO0eZqnn2isRIkGi4Zd251qubU6E7En
X+a+IbS4Vq84YkFB5jBzcJOFwFZo/7aDBTVBr/amZaiHGIpenSanmolwwsvqt02rqSGhZjl1CSbf
tzZ376PaZGuvXtriQi7IOnfeS41ymvGaT9qE2b879ZOIKY/YSzXw2/SCK2xLjpesA3Wr/ZvgU0+Q
qhpJADFgH+/bTxFWjWvX6x9AdFPeHpLMWbVw1Qbuh+l++/VFmtD/i68xoN2SdbDkvoj4PYRcDGD7
+xG0DEFEhyaIN2FmEdPtYluARiC6tURIV4XN/rEreP+nEO/54j3YzbBAKbpBXuCgzE7VM+b3pe6c
M9dceyj8B8O4t9B9RO+GVa1tTpeojNZ+YHzAMlhWs8obdOxglS9NgKYj1u4kDlFnNK6Bw9ihJZ4+
yzFOK7qJbfJLM+tDIPs3BxXBRDceFu1vTKMH6T/0bXEfdEyiRn0Ptg67ZPHkgKho7fqrr3dZfU3S
T704RUxCPOtaEz4Kza/yzGvpgsQbmK6nefBAmMjGw1vNwRA047KvcF7HyJ5RJJsMyeRr0QW7pPM3
aCD2tZ6cdEXSGlGUYyWXfEjNXIUdxJW+IzTlzUUI0wB1oZ+9qgG1efILZ/JDkHYcuoAy6SS1RM2B
PsABz825DRl5alt8w+fZRGExy4hGe35eJt6QWBtQHTnaGl3CXUM5OsaPeQNz5ddEHp/RoUmuafhP
keEDQMxRYvhPCbETi1ZHziaDPd3IhyYtD5bVb8KnFENnUtnz0NqmY9iDwWyjHcD47SRsen6x89HK
9sjeYxyGTLvLQ/whvqSI6IhERPy1I1F9ETaTZFgqHn1jxtjrGtIJR/42U4MLZ6048G0oHnQG0WDL
FFzZyTTvW0P8ciq2DOWZW0qWlWP2x7IGQBBnNx/ht9a+2ZRQ8P+JGD47VnEeS4F1ZZ6ZZKBpGS3w
TEOdtDv+0bE+YPSjG2tIoqHLgdMYLb+evwVaCj1YPZiDTpoOZQlHZaNJf82h1VKlp7jxdpngwerR
vEbOY0+FGtRqZzQ4770IAVIEikZzQSLiXy2YBR6RD3UU6xNebQ1qkIEkYOUTZq4H3mNblc4CGAGL
jmDM2h72DUEMhQwOI6L9VhX3dGk3KSowO1MPjR9+gEx6kS7hpwyiFoNNIk5dn0OrYqFR7hn0wSJk
JDXTaWMM9iUG/dLSXjWv+RYZglFzh3SS7idiyVndUlc7r7LWxKgtjKiZ0U1rx9bQrTLjwDzcNOwx
XU+aEQLWgvimvM9Xrc/5FmuCVrzgd6V/e2zx+GZdsM/tiGKYkW2XtA8RFTAAv6uZU+d6WEdr2z61
tfWWqM8491cQWfe2wXjRXHm+eMZOfwS6scyV9p6MGU1B96yx13MGfTPtEKe1H4qtHsYn5I4gVcF8
qH49atqR0KAN2ISNUAT+2PkyiZ2DZVJF9m1/p/N2XMp8Bw3y1o5MDdpSzW9ysZRN9PZjecSJCIj9
4Z8AtGfS919J4JYFNNUWnmNL08Q+8p9I4EUaG6rMYZYylRp3afwShDhuQHqBGNAuSRK9txY3n9av
50tca93ZLKE11R4rXlfR6ufj/J8D838A3IuZ/f5fOzAPt+wWfd7+Srj/+RN/819qrvOHkLglBfN1
Gzz9f0DueWb/MGeTpe04WCBJ6P27AVPIP6ivCCxinmvo0pN8gj8tmML9w9VdXXhStz06CLr5v7Fg
Cn7GX5YYmn1PJ6/Iw+SpO7YDA4P//nm74I1s/t+/in9zmeVGddPEm6TP7ifT3vnyzoqL9yphf/mJ
c9qrvIWr0l18i4Owo9OXrjLrgpLkzug5HqgZgfuXC/hPFv5M/v/Pn0rorqe7hmfzPa2ZK/+XT6UB
qgIS48JnG/sncj7ikQw6usgIOI+qHC+mFdycLv6mqGda+kihC99Q3aAQXTkMXDGNMN3TCVSxg28j
SG6Wzwx2zAmXQ7hF8SAZ6ds2esTdf//BPWc2rP79kf25ngL+uI11FucsM7x//OSk3QFwyrGbEto3
IRKuPlLK+JHI6V1G33ndFbBsg/AzwbLEYAhpa2rDzgNuV/d3QTScTG88h2XMTIBzYWMeDbck59d7
G4T5EAI3iPNiVXJ6J1bk6A7mrFR+1QRMiZK4xMwOGS/gBXTjSK2zMb9aln8NE7zyA0DMRUbWcTMF
zxON+gFxdDuQOEQEgrcezO7iISsBRv1tx1woHQgxr09gX5r1iCnV79Kz1mJ6GDI0/eUhLEN8Fze9
KNHJ1NvWcQ7BuHJQu2vWnvJOX4z6rz6ArGPBwwlk8KYTS7aIc1q5igRjvGRpl18TahjRWhvXMfYi
XrXBwcARk/NzndCieURIOqeVsGLpZSGvBdsAb0tFoVbBpF6gKyiCknyx+fk/rDH9rqqrKpBIRTN7
0umaM4FIz35DixcL3UKFGr3IeW0XXfYxWtU+o1nGTDm+6xJ1H4cEIpXRm03zo87EtWz0K05DIlCn
ctmb1iHQu4vF4JWj3U53ymfm2Uno/C7FcTBoS3Wdbe9M54G0RWqZaSYfVXGG7ongY0WGYOYGvxsj
J62hoqVxLyjym7Y/RnwN1Kez67KGl1ijWpRS0VMf0eehHis3WT29wN9CpDu0tybmKOpgcFxGqEPQ
pCMB/ggTaRM/tYQ2Ga2iiC9A/2TvF+KjHPLbYFpqGZpoUaykX4HkbqFr88loc0CLycZjP+gv+QhY
JMfxQAUqlrb76XqI83/+Li42ojFgqBg+IOG7Q7kZdPVuuRYWXLAlre4xwmqzLy8Y7g3He3BbnVlR
LsGLNf3Z9a4mCGZQueFW0iND0x198RtvbaRflQPmiyM4KiVKjAWcRNjwScaXFjwevhhPOlOM2qGc
E4S4o+0jPFZG6Xdt+UeABJdM97O1h2R41c/fdPRRkTvBmmpKBBPmGC88AqiPtgGiGUgOWAcYwGM0
o7UDEQpnuD/C6CeLFj46rlr+MjyhIDEG9Jgxhw2f3u5qZBIehhCA6Kctp4IGjJWyCiX6NVcNkCvh
JGL6OAZkCFFGWFeL9leJpHlKQ2RHbhWtplp/n+yKafMM3ioVYBfU4S4GwofSpSk3BhzDTW3QNz1q
OlBZ7QZWG9hgB7ETQAUI3fdt3+wKNV2LlIUsA7T/RBP32ftQxPUGOzsei7i5D1PEClPdQSfkTCAt
kOP5fGyCLfHo5e6rzOmuoAEkwou2X1rXCYpj727QuwTqNX/MGdR1MJNXMrjv+rKWaCtZUdUvl8wv
NEHz/0GbO5nUNesrk8hGXA7EVfmQYI2HUEbn1o7veWgvmquuekzyQN+451pvYcHBwt1k5rlO5zme
md9CjYUbhEAj8Fbw4OBsYlSZE6coNXGdYEfvjFQCIxqvcXIf1JxvaIVDozGdc1zNcn5iTjGG0T41
sxQdR2IBT9f6jWbf13l2I7fhdzDbfjMeqSrqkAQLhdYPrJzcxrT72V5YaK5LQwOSmudycs+Y1C4Q
qs6zNLXP+UBpzYkfhQBT/pkJ2YTJ9+SKNR1iOiMD8w7Lw2SGB28ZDmi0iln048Zo973qbVZpk272
7VbTlUhe9pt5txXTkT2D+8fpzIlIdY3EcA2h2DXcWvoEWNGTjtxBPkQyem9FxcwwCfjild0895N4
0HBRruPB/sIveUsnHqAWucEirvVz2EUPTMXRmvPXL/K0u4QeN3CMmk1psZq5ndnaF0ebjuTK0IwN
ma3A1ed9VRvLT7yxyNe/ZcY+0SHyYC8HstDzE5KUf6rj6DlJmRLTMKH91t73BLwy8xrWan7H5hPs
wCLk3I9f82+XvfRTurFsFIE5XETWXxg4HPEwX4qsPxTJ3dTwTFvkXy1MA36VjVZlSquHSbWX+T1f
jM0FM9m3oSETHAGzpuoqsW0BY716ZvSZR+SKDnyyeGBxjTSQG+aovQ+ms2xfJ2aUQYx1m7H31Wcm
urB6IHm2OnUxSxbkC4NqhJoBGjHeVEO/Lbr+rvgKSu88elxRDBD5IWZGnsh+NWbTiwjxkoeZeRp8
a4sagdMuCi8eae5vWn3aCOQCM7mJ0YQo1mU3aj1Es8l4FVVws8i7hNu5rzPFe4s7WEPZTmnUjhPo
ndZQz6hHQ+6VZe6ZDmw5a6FbSbgsJVGmUo+ahUGRxUGtwgpJKoGf9LvBdelZ8EF8RxKiCf8vJpB6
FRM/uFAdXcLAH9c/y2My52lkNouw8PZMOUIF1DP5fW7R+wvMBi0VzYe8yQ+Tg1ovd4tgSxTOis55
uiTsCdMvfSWCQ89tzHPnFsSVyDT6jmZJfFB+0VFlfUXQszr+QoAUc5wmC8KEJ4+2tT21WIZ0izOM
5SIltruqxNSD7auEuqX1iGbQK8TYM4maH8ruLRz4uUUa3Xr4TvwwWrLcklTnIYkCwMQxvenFpGuX
nx+sVyzZ2LgJGGw/a9hN05vZmPA8QCm2A15cR2xSmz5dEqmtj1++N8AW+AXZyFQpAAqyaFdZtKTN
OdixER5v2W9fo+z9uQdjXMGWRn05lyRtkvnLPP1qyhKzs/fl8v8T8MNadj3/NLT6VrNzCQYxewDN
snXM6BaFLPL5NwXYMWwtCFtGFlKSzzejHY0tat2uo4TrBWw2CKJXrJHcQ6eih62VM6/jd+ZqASj9
0kENicjD1Mx907RyZZVE7lgVIN1YuQcFu2scGQD2eJjo7b/7MwSjqCPEoPmAtWAk0MrEkOQZ3T7Q
eAGJCCt6bGhb3GzFKhyYz3Ypku2JYAUBnmwjUvDFRnenCcKxkXBqS3id3zHFDWoSOOKp4s6mT8EE
Nu/n+ylvegy9KlzRb6W59jMeKlHkFkFCN8u+6L397fTdR6617Q6XOvuLdUl4Qgg91wBKNf3WQNyA
NnvtteSIaGaD7zKugzkpd+3wSVNGUT9rHrSZ2AyQsdYFdzFw3e387jFqmeKGRAGVNXUJUMDPN33D
aEQ19HpuVV9D457qZi3Sge40HvjMYwWZ6WtUZqRbpDruqM7/CV0hDWB0f1ufXdB8sWmwP4+8JYwZ
uM1xgruVRNBCKWZBnieEsDB3JrcDeXty8wOeyp+HETXGbVDVMSErgXYzIh/D3xdWzfZI+lRrYBxO
h2+TgT2gUg+DUnxzLfJEtEQ+u+jDZDKbEljU6DaI5zTdT8ITl8rnXuR6N4dOzU6gYl2ZNfvoSLcw
9JcNjzzywss4b7ORy3+x2HzpvWF069MjCVzRauh5SGlEPMT99Maj+xAOuPgtag/eH5L+JysVyjML
k1zyKofN+FOjog96pXJ9GUskftrEDkp//ZRkwdEseK9P8nG0070yefgjO2F1guySFa+hrR1VH8h+
vpP5UfbrHjwXqrQs4lszpulXs8MvVXm60SdzP0blE4yjfq3JQMfIjAfOLGYTDVcGqttaGSjsmQPr
K3t4NeY3aNqRQZNG13EkQ8UkQJF2ZqLI7u4isfoBoE8MkXFiGiBoGFYgfGTXyVnYsiBq2ZEdnME0
X/st6SDk2wwckXDCcsdHdmwU1xPSDJ6+Nnz9+dt0DTWp6ybHn+MT+BQDqABG19R+lb5B96vEY9DN
H7UhjcGL+w9XQxJQl2zaZUgRJVMkwnYkj92clBHE2WsW3/8UwjKWPn3wz0EjiR5BuVqZNltvew5N
hkGRF3w3jV2sEq988JKKnuE4SbzwwXMYaM8O0scx52Xs0HTdGh6r1dLOejZAxtEShbrZOGOHeQta
XWwY/V6cgOhRPboBfp7J7gUdTutoqXnqzk5BVaOe+pmSiJSdeKvoxgTshrLrwLtwFq2y+0tmPsrS
E2y10VLTOAV4enoKB0/Mw088IQTVM4qN17zTUksduXIUAs0bCg9tmJfR/Ms04h4Ji2er4jXy82/6
ToiNBiRg5Y5vY8+bKmtNtk9yiTL/tfTZIa0OB21ANug8TsUw3tB11VHF18ZX75iMFk2cVzqon9Vo
Muqh7UdosPuK1JMazBPjWrpJtCvcBAoy1HZshVzwAkdly/RMT9J2M1kUjIB6WpV0q9QhC9vFA5Sk
TrwSnaUvjIKf24yDOrSoqzJXzw/IyfclQyMijVH/MMrfYHs70vuRp5AGNW/Ih3GgJeuiNj0G2vQc
kNTRRG61xa9BMlrWP9sR3lgvRWYr6KESfVy4rEmxIi6CKRKZqFBM6g3qc45O5fjmiQapLa7TNR1E
kyM/75Um75+tKMAnSuIHsIS/8dn+62blP+vZgPBCeOtZui2k/MfOB/rJtPSMJN5kNKV1Ub4q8odr
0+b7x6ydItBeGwnyOQzacaPqlHCj5AYvD6KvMaYc58Fl9CyIn47M/zUt/8emJffnv2ta5v9yvqmv
f0jyFHMf7t/bln94hkcAiM0tBQAl9f/gxmneH7rrCBqX4ONIpRUztO1PcJwr/gByhMdM2pb+Z0vz
z76lq/8hDQeErOuYqKVpkP1v+pY/fdO/Ntrmvx5knGGSLUlApzTnxuZfWoTIqdo6RYbNVlj9hqKG
RSIazKVXx2dov2BpPIPdSB+XdUUSSYKcg6NJuEzV8Gry1OeGda7z+Swz+s+yyT78st6mXcVUSdzT
IOLRD6a15ORr92CljBxSemhd/IBhVlPWTKB0dZwUssT0jpHXNyfDBz/IP5wKQ0z8iG3zrnLcZyMY
L7HGaM1OvmsjvsvqkB6WehKOizoDWFvPMcv3FMZ3SRhfoBFgDJoZycmks+kxx7HrlqPfJ4G5rfcc
mONFagQZGCk+X4Tm7HfbiRQWa/KRMyHFmJ3F+jrgfAmanNmYBZ0p6tKLFhtPZAicM5qXQOYaXlyU
dWiVepigxAmigXFSkNoz2kGj2ktd+6z7aEaLWbOTY2A+U72V57QMOMvns70RnPSyTVwbmYt6zVxv
rY/EV6PafXNLq93YPthya3TwsDVnmkCo30o+9WAlv8Lgy0jFynGC774eXkkyi3Co55eBGd1od1sE
dXx7w5H0KMJsa+fZlXE5hSpwJQPu/54Q5/qUSewNkTmi7vfVyfB0DOn1pZw8gdip2OKkEWvUZACJ
oOIy+Eugc0mXzVMC/a7zHOyFyHd2m72QDlRugcS+Fab9ezY1LUvTeHDSxF0N5CqtLEkLutWmXetB
RYcrV/XWb4MrsarG7MOou9kh+sTp8oWpOprBll9QnBKVeGxaReyDFyM1L04gyHbEa+GzmsH8OgJ1
3YvW8fiatqqCWBWevP/P3HnsyM6dV/SJaPAwc1oMlUNXd3WaEB3uZc6ZT+9FSYChgQe2JxYkQBL+
ezsUec4X9l57YHlfW1JKClt/j+P4h/v0BALSFRW5WcabNjDChaz1Q91wshdwRJybaohSMbVZTJKZ
HP6OZbpTx+FNSRXoVJEO6ArBDTNfclsgbLkQSgZFpK5YpVN5UyiMiqClDRPxqG0ywrwK75A8VTfX
Bvz6vSho/shYM2M6NYo6JttuOkluI1M9jPOPOuCSGGT5popAdk3tYAIx2cDTRfGfUpeEg7gY9jBQ
kw4MZ3n2cmTb3tzDw9Fy2R9XdKOyhnPHFnc4RRrKO26KQMjthnaxYjFZo+Jpq8GVUKzTG+LCMwmv
W1r2ygt8612JLsUI5XsXEimfadNer6NmN8v2K3S7txKTFSA/eOBLUr3KSnoChMXwlke7Xi2bYVA/
tUjunar4wXt8NTkQQGYoZJg2iEcDIkGSoPWqTLxLav5Jdj2igA6mldBCwkrQdEVfgeDPE8WjuMmI
B4bVzdoeAgKI+3u4Wk90ofvrf6aYNXy/BDc1ttYheJcwxNfu2lDZXqUu8Hoz1t3l06At4mA283jU
8Ipa8sSiWmaLK+vU1rQani7yT+Qff/HIeWbYXXUtu2l9+MOwOqIi4jXW0R5JJtGZbGxQ6zcjiLWa
T2SRtVtRywAKWuQNukGepGyhJYBaHBULrqOwYjxkUGMGQKXqVodHf/pntx3YX2jtsZOqzeDYWvUy
DvBUyoWJhWTKtw6UMQFs8qOWBlYAOifbDN+f9/he1aFByJX0pxi1XRTOD8EACvOKJSbdSWfCiJMk
IJ5+isEQ8vsqJrLhNHAehGEgFUrAqOB5qZh5laXMtChXYbZXCpFKSV27aYbAZzpgVaQzDViHEo3O
/n+wDnlOSCtxqKPy0OYi3iwaU4NGLf5MxVfaCHkzr7aIaH3X5OzTLnlhlYII7wgZaz4PTlCpjz6u
PuLasv4XmeH/bdb3vxFr/y/o2/+XVFtIsP99efKclcNXGv/7UlXjj/yzOlGU/9DZVkKgxVS8wmup
QP6ZHC7A3WqmqWGVBjbL3pTF6b9qE+LBDfC3Gps5jdUcpc6/KhONjSqsONnUdIVMaN38n0FttX9A
a/9rBwhlQTNUeS11dPIYBZK0fy9NqiU0l6GpBkdJ2XI1AYYQDpjtxJD0Ugn5JSlXBW6qjIc1WdDk
db8Q4cExaTpR2tkXVaDgY+INZLNM852RaS8xIoTT2A/vpKAglzF4R2OavB1cq2VDdGN3aVUwAdPc
HZFHkBlUxIqbWUZ5Vfj7MSgJ21tyXT5Yi7qVuy5+ESl0ciCEGDm0jE5piokOrMlJiFC87X1G1dae
ye8py/gO1kOIiTrhZHgmnaJWEYzNuFfGSeLPG9w+jC3lXZ6Oz6YM+b7mYtaCxq0GkBWIlqweC/ts
/+lytERpXadOJ+4Zbgvo2IziYys9zku1y2R0dkHxpGXJK3Jo/pIMnj9JFBRxdP1p3tEVirWbEzNe
CrTHegqbvNN0t+xQBjYWY+YY5HkINc8dV2QYOZ4sJSTxrMPgndPuI0z630ye/4Zq+dOruVen0Mft
aIfZkzSw8oyP6N6T2ZVF07G2y4c5sLvLLOsVksejak1ACP2P2sGKIn/Pz2jJPIYKZBKkOLHmGwQu
do+IT1DFvgdxfG+yquMTwtcf1j9TZ93z0cXbTvgTJIGYu4Ck7TjYiGDgvlNQoMz+ihyZivRuaf1V
0eZHX4RMQl8pQJp12XkdrBIwjoV42vxI1nQgvSaep4Q/YepDAV+MuFpi1D/TYDGww1fP7EYOsWqa
G9ZW8H8q7Y9OuXeuJekghug5jUgUbeeJUNiJWtcyJOFbOVbcnvQ9XBndNket4OZBNm8ihj8Bnogt
w+cOnXZw4GqWd0rBFJeDWkJ6ZqcbNk851mOyiaX+RWeKv27DPhYil029eYpD8ZyFa0SMhFKvyRwT
Zc0mUwjvm62RGUGbexpRLADaCLcrcK+FIT7LbpiEO5MHj4UthKqyCsCrqn0gFcb+qnexP4TjT4Aa
9hDWjBKzCAUrYloXqN97SS03j5anMIfTRvg8oYDtrsZIWg2UsIwoMew3jRPo8XG2bFYXhKczM0Sr
VItzLCHb4mqBuDcRRp1lzFhkbD5WwepALa1PKzEtNuXUir2s+kXR2b5RYqmNFeNOyrEnGqBiRNoD
r0/TRz5jRYtZ5zqTFV6LDud1EqLgYiuaA8ljlJfLe2MZYW4G2Z/INJ4QVEvEI0S/VknczZg01wLM
M2ETK0sQgx6adbgYqfbeVkwypJHPlYUjqgkKO/qWbEAZNPmJ1gv099hzZQKp9RgbnG6EjNBlCW9p
V33UiUJwEYEeGeZNELn9KrKEx5fJBs8OsIJoerD9/h1s3JW63TIFsvAf8Knd+Af5TNLgC942iEkC
XLGEGX+Ah3bsdb9wClIkVwzFqim7ykrTsOlUI79UzF0WNgqGaQLKmHk1JWQnQhqRnr1PE2lM/bpG
aDL6GEVqWU3P0y40wY0Z7TfmHyLTknw8YDH8Eih0PTMC2QyBcrsopgoPkZ+H+MD7nBlY3SS0iUO7
EusqFf+SOnCWKXh+rQxukQ8rYvTQP+LzKG5ioXwZpOGqLpPlzGpnkX6QdWTJNShVO+PYImdj5Zee
TZNkKBWZvt2ca6Nf+EDgd8zzQYkjnN1z8ZyQjW4mqFFChV9/XIabrueRrUVTb40u3Iwtj1Ks5QYi
3Wjl9DApL5ndNAXtBp/nxU4XIHyz7cYiwQQlKLgA/1uUlsQak5t1KQTH/jhDYQY6PX7KY6u7NU1I
xZjakc30KWe0j9RhDeiIiN2pVOueznF0rVtam4rUqcOsYt8OiL9yOlk+lEUKw5wvVodArkcBezvD
zCjHH0ndDmw3nmBVzPyfOxwG9q7S0x910U55xTsZU80CP2lhgrc80yUTdjkvhhv0g/CuUOPtsGLK
G5VdRQ0hXbKat7Zp3EQTp6nLIOeBTnTDtCTgM8Zens0XesNbZhWBH/ZsVEmXYqVUpoGv7lSxaBvG
ihb3a8hH5aqWGB3Oz0yXyelq0gs2BRWNhnKd2+SkTMGJLZvmNdqA5L5c1mgarHHcqq5V0RLRXR1q
/nUarRLGdAmggCFsJFtneo5fXIt5EuPWSskNFOvWPKyoCaMwulprNwIYGXxPvsJ0ASbKhbnVJ/Fb
zrPuyUSzOtDHUOguRurKZsTBT1/qtz2GHzm+xknQe5XFHh3BM7ewBq+ml/t1e4BvOGWR2ljTd8TP
3wRMQKeQYUcSDn6c0++PevzToQpVWrhWjRG5xZxp2LZlb+paWJY9MpliKbId4paXlsk1cbJgt+No
ZdGzHOyMaq2AtT9FZEJe7jR8fPR0ldl8LUu2+JIWb9PQ+Ao7YfjmyhjoVv5Kx2auqgb8Cyv0Axvx
NjeQJzUoNsk1lRy9CXF5mAFHCZAXo7XqI+2+hlH9abEeHLV4hmu+VjbY4KJpGB3N0CMi8MIObXXR
uILH10g5jQHLpduo4DhAMekqq0aDgPXEJTrVBL42kjadp+zJKc1c0pBBEnXLX2VGstR6XLSKZ6Um
LOWOQygREdBnbCta0xtearQhfAk4t1UVzsehBgzUEvIFsVsDR82uxRIQoMMSmmzeWQdLVmq24eKl
SdpfZM6Ae0jX28CsdHAVNRdzmF4wPwnmNiHJulZYOqSjZQR/icT+7SerdIscaqto4u8ukz/LAdhr
k1btLV7qQxTg8G17SrS2+iGhm2ySpkQO1Y3fBVZ+R5prhPG8+Y08/cq1bgMEEfM119mscIc2Gy2E
LbxEOIazSt5qWU5u8pTyAi2XsIGkJmUKdv20RK5gsbft+2o8J10ZOzrQqrYg7IdIdJVNhejcpmwK
cJP6tSJBebPwmNAOjecqMd8y/BcYqvHfZjiWUWDrL7OK0V/0t6hIvuB/hO4rJnoEXTyQi8KiMlaS
XSW6T9NufocBCllADt1mCDkioFBg+8PInMeQ6mKFoBq7i0jsljo3IMbKXVAKstdpAaYpQc8SsOcA
DPHTkYO50aMRBDwzAu6A4xTofxdEx2ksXVDnP6awzR1pNeTFLRO1um650mbHZk1C1j13lGp/KSVR
TIqtlp5hPtVZlzgR942tswxaaXmhsWlUhNjCNp80Y/UMt98tr98nJ9DAO/wa2PcZ07VQP9m2Zcb6
q71S5iYyS4jos+5fwM5F80+Vn3X9Wma370T7TrIvK3ofm9uSy47KsREn+JOdghupA0Kr49PW6q+B
MqdsYLIqP1WISSBySI0ds99a2Y8CGiO7SiQvvmAXNxALhpZvQgBYLKepR/wMVKhIaM0ZrsFaRC5g
3pbI2koqQOmwdtT03gD76+Rljx7pjIn20lrzzhz1fZQO29F+l0D0NJBvDAJeeLew0xBmzpuNPRrW
cLbmzPfA+Ugkh2c0E4k1WD76PL+rIQUnX8y0iFey3UFJ0GKBswvZsYhPdSDMdEu6btJzcIlPiTA2
u32y0Qgp8FTL8hssN0HIu5pBLBCsitp+ujElwSZ3RdWMEgzXZjD7XcVoL38UQwg0o6HVZx6R+4v8
NmhUoARuGlJ055NC5Zi4RZie+0zC3ts5/gItXrmMjHaSfp+k3Mzr9RBvpvxh9pazAu8t8510UnLl
4XhhNaj+YhmnXFfuMXAV1WAdXUQ7kkU0ypus6F3+smMuDbtSh3zbKvuiW/bxQlFBkRcxL7NAbxSy
cJJgRjp1ixPqn/m5vqPo7G7a35IuDjpo7yY/FdNJhTjYcUs2T9gDZXMy0rmAPYYunCQDpaDpV6bX
JXiv3aXfQ+nYDCMn0yOwPZBRVH2qOMngEpnqGC5X14nlUvBpYC26s7miVMnIlAcBbWyq1iNEvaxK
JzlZT8U7SHfyQUYJ4vM1hFqV7uaYQq7YlouXyrsBsGLjRvIFlhjBXYkGMchP9qNxTHU2/sl+4Mxu
PSu3fMncg/LblK9DRhF5Hqg+qVY6uCgV8ePUbzI7P/LJ5rOKrCg2X8rkkI9Q6xHWFQckgo1wWUQW
pOhKZwqC1th0E5Yn0KVv+RcPSwPI5qFXLxytTeZHmR8QicHgs9lVBEhxM7gGeQ2HjPU3pWLY0cn6
RC4V6anHKZe7xeJby1XODiSkJsTcKtuGa5qUlfo3jPFc/mF8iQ8y6Tw+skpxIwmCOb2EE6b7GMK9
27GsxjdIat3iLZHXGCTBbCrdm6yRm+PUnOov5WA1G+k5uw1XUr+x8ilOrG9QUBKDgOGRmRmHRDg7
gXU0QgftaL1mP/kSDYmyqWUHElxaQnpAf+pzXGP/CwiN5Lflak/siMe6g3/iaEgEbUh0u5Ydork1
kp0Ba2nZFdS4YCog/c0g/A46hKIBhloGsmgbiINsclTRv9TLLq9/xvI3+aiuZbxjyMZ4bcBtudEe
7AmJtuEdgc6xgwGsa14RnLOZQ+dkAp21n2XCUvliITuEVDnwWNXtdyqQsQDL/q24sTk7rCfyxdSg
QyP4Fzomed18V0v7jhEFXfeBpy7tThrLmmDZpdmzIraZgll+090M+KAkZn+i2EiJneKwa1xe0ah7
5zmDVwTHcPKDCY4GYXXHoLjlTPhmzZf4bpjwL3ucMzg0Y3A9pNJMzyQc4zaha0qfkfi0uJFGfNXH
HukT/mU00/y72GKEta/6T4xr3djArmOSSoGDPMKnp+0kdh8bFCmkTBjQe9U7qjA8w1X+EUL+g2XJ
vpq7H9HHWReuxbxytd/fpZ8Uyk3+kSIdUx04yg062Fs2XcLXEE7Wj20fEGuyWUc0bWJkwknKJhnB
G4qWmJn/bpIOMOWY5hr9F++5igB08qL2oGJ0Db2l2Zn9Zo73BFhiZwdMTJonWh+T8KDUj2G0KE7x
0+V34DhEzyjRtRGneXDr4taEbgUumdAD6p53RifEALKNfUWoHTa+TOEKtYkpObE3o8s3qIJObt1V
h8nxwqcf78P2ZBSXLnYR4WMjZfCKT8yCHMfhPrVP8JBxqKdEgdoy7Ek0iI6tg/1xygs/Gp8tjBVJ
h1/u1gaaf+qSk9GfxnJbVkdjikFybxPpodpbhmoUrgM4kdiTbW/Wn2LTJzK4zvDg33J+7BCL8sG2
qNF8pJ/5Jq2OFclqfrmBf3JHos57JM1+MWwXrI6UR4uPn423P5SeK77jObjMLOAG6WwCmM5oQxGi
7CCpWcXWUA6peljs7dy82tae193oToo4W8Mu3QLatBFN4RdLjqN0F5zVUXzn+akT8mClW5ZQlU7P
uP0Ik7NMF44du3Br3752/C4VV01PmrKVuQ8idvUoV8hK2AT9iRuCl5Q5BEHVjHkS+6DhffqQjUv6
Was40XAVYqBD3+OMoGAIlQD16Eryc16DPt32XCszJHyEwgz0JI8PBGAIAtuFI5WzjIWci3sK2Xp7
5H9lz2aEnNMxCp/JWssdA2yZ3DqinMY1xvSQUlyBxEMLhVacu0/b8WrMyhFvKzskzoyeDHhOd6zc
n8pfg+IJxVjnlsM5767R1RZOw1CLktcRKKtJvkzdSnbpE3Q6W9PP7d9uJp74GSyiXXpkwjBOStEE
oo16S00qXIQyIGzVHZm80KYI9VWIYz/JixeDdSdWWrpOnUdV1Io9N/fc+oJ4IN1Lhm3bIiVy8skV
1sbn1o1wpN8a2ceXnavbEdyUVkL8QswGNjpV9tbkCARQlxmYUYoXwUOryQ9tbwnKKaW3evGq4KrI
pG8cF+kQhcdE+zu0cIgPebabdZ/4nVY8FZFXiicqdIpdtwp/Ym3LayZNqSMVVz7oAMhR8Mzdg2Qj
Q3fE6rp2mN1E2LJdszvIMnGO0Ed2EtcfxKHgPA6sZPjV70EX4Dxu35L0RA6thN2+2dvWNX0L5Ce3
Q9jWev2yL/a2ysrksraVBlAEYwclhzpgmI782BJaILGX+kMzc3xu1eRBlss40zI70w+vYoXwsSTg
OveN5CJFvlp505thHVkmihd+F1MD58Mxkwd+4LIlfW39gUTnhcM3+RoqbxeM2xYbOPI+qm0Upi9l
ug+YbzVEmG+VwOPG5vYeh4eQiCI+aznlJuAAnx+pb3w02hQ0JV+icRtCeElOhq4VcJCe4W0xQCHx
bdl2+l6HLCk2k3lGktwyyNEehE1+M/JjpaZMTvbDnSvbBJJR1wOMINRtI5h/5c50yl6YwnA68d5w
0fKGUCEI8YMk3inGSzifK+VOFbvJjWcpPOn8N2YRfbYFGCEg+fVvRrj/biyaTWe4RiMqdkZ/HVPu
KL1mpHLqV6Q+lbarP+XwGewcG1CjfmiVL9rniC+e4rx6KPolZNzA4cXkFF7jwTKOjGMo135EfQZx
iUCf8orahC06F7Qx7nhx4uEKz9H6E3IS138UTlSx78+Vr31SnkAEFAOEe/DQhwDb0bHRT8lyVLtd
qJ4Lmkdlr0kEDkMXP2nVEdFwpGkeXSXK0ik8kRgp+C0jIhLPKE8ZbNYlMbGwT98GaqPuMEtebvgM
2GFcoecdbWfRcVgjZNrh7FVhS/+jhGpmCGImBKRoA6mCCRzUFi/KP6POK/jHuE8GFO4uN2f8BQMD
ISxcNyFedfsMmBlmFM/xANwAGtwKRe+LbZ7uNDIzXjX5TEFCHasgPGjfqWz5p/hm8js3NPtJIbuI
KmniGXTYEsOs9fOu4OjzJzBcX5RXjRnsaQBr7fK4NT8UnZOY/+ISIMA2174L3hn4HZSONmOzjJk4
K2ciUBqCmEht0K4yGRIMnAgayF4A+/KMW+09/pqRHCIIr+/BHsPQygh00fa/85cBnuo8Hg/jC9Mv
laCcEhq6mR/yK4PnA7AzZnTciUlwrS+EErJnBoTqTEw/dXK83MydHznrFo7aCyUjTUa5rbCLcYFM
4BPLo9SwGDAnOsG74AxZBI761PZDEAomoRJlT4ZcSRafRioplUIQt3sVOlzn9R171qwhV0SyPH5j
EUEnvf0E8NEl86pBMJudi6ziuL8pSbsPc2y7NIg9/BzCGNZgAsNDh/Og/iKUSIAdxDuxMc7kKVbv
6vgcLHt89nx4tubdp8kXv9k7KbagbpTzCqN/ncVhSX2Kp8ICSumwsKaP48TIJY8CnzZcaTbDexLf
E5TMiBRACoKwd8difTIlRHn9ht8IERCG5utrwB7pKf3qKKEzUfbwPiBQqTZnDXB5srAJfbwO9dl+
Xqz1W7ICL1PcubqNIaZ+tsoC7kIyPJvDW8m8ESHJzlT+9qm9VbQYODkoz/4hhsR/VdUfe+p41jj0
LuQFYdcWO1xCm0hgVgRkebXm+xJvI/ivS/vRsJ6QzwlPVOROwVVikIJnnMxyrcBwwRyK6VXdSQeI
Ok5Bz5aYIFx0dhkQLvYokPtNj3uplYZTbTWXAHgCbH70ziFYFaQjXj99kN1AMVc6BFN/99h6RvOl
XoZjSa8awPyRrk12qik0oIlQqMaqeJKH6EklRHsk9eA5vgRV73RWSsjZ8jIFxGyJ4KgvRzsGw1AO
ZEUmp7Be/WvWZtD7kz41dxWRQZ/sdQ5rUIeIhHMM8k7O6JLG3y8vaOwFn890l9EMAXpwbdPs9oD3
xhaxO+b5xKupKPWCsU6TppWHuFpsZKX/G4i2Ae9w72wCRrI6uMd5/jorTMJ0XSJ05qPLgoIix8bk
H1JsU3Y3BvsFth0dlBpSc5KCrO4uG3TC0GCGGexhQyk/V8uYnmqNimZUZNSt6EEIHMdlUqmmb4P8
M35tztoqUYhOGlBICwEHL55+Kys/Ihy/lX27k5Lo0c3QHmaBdKeYP1GIERJYyMQ0mvSFaMj7kBMH
I2jHaoazkCpWqfY180vG/Gv5Y+RHRC1CUh9JXCk7gPwSz/2w+KydPAZ8+nExGFWqM6rUcq7Y8cR/
EPJwaOrJAwQbKv4k4i5RAPYo+bOhhLdQ+ttgVDCJYI/UY1H1565/19X81vdAKstFdRQmk/JQK9ve
Nm8CxP8FJ/KWOhGzZlQgUEmJRNCWRKXlYdvaFfahyg2Gi4FgvWz02DcC2s/Y5JivS4qodI0bHWD3
1tEtGHC3mgOOLGQzSGnxFUYkJdTWRLpG+jPmhKEZ/CZYkvV/I6A9K/KvjSAOEeLEQheDHtCKR6ZS
MXWAK7t6JPpAT3dLbf5Jo0oFsADOoc9C9qUj+NNaxy8B+CFFyoFZBCIdecePpGKCWhfYRiNKJM2k
ghV2o6GgwQyouXJj383R3rNEQMhk5PsB8SJVVwR6sAUmxvKIPnFGbd3hkkpxKvVK8ibMkvNawheQ
5NUIDYO1gZLjmIo1+UVfacdqr2tsl5rLYn9Uqv6Td5AiyNFSHa9JkxOGJXsjrYorG18/M7qRJDH1
U6T6n6woGF0xdmdpU30uscYVgqid3S5+n1rpd3U1PKkagZJ9oDHMZekqrcEWa72mKt860P98jbbv
539EiRobnOdAjvCNgOpMFhYBSXAYmFWjePSzKH0FfPWIiS4dLQ2E4WwChZzIyQ7xj7kzZJu6xPHY
lu0rOvQGgwc3BsPSqsujQ2203OcSj/NovY4W3YLd8JrVvf4xWtE+UOVvOaaaIMS2hv2+TzuMLZK+
cIOS+lJk0uJGxD9s0Jo+wptBIB2Kn5RaAzJloDCxjQiCQdsjHy0dKdMQLxUGx+lFTwNmw/n8mzVZ
wmWaHhLLVPxUmCi/zfwXP2rhm1ONaLON/AHXkN+UmE/znhlBYSHuY2n/CEaknZ0I6GTEO3JWy5VZ
wPjC9OZuOuV9p8CPzgp/HKeTvv7s5tR8LjmRik3CXVy2NB9cc7jmITHqz1h4fOyj+57Q+40yJrHb
d7WrRKZyIWLqb1/Tvdspni2TrbIxFmBJTLyuIb+sAKWCxP5h5kAxwHxBQs8/W+mhoOLjkPtLUuBe
oA3cyGWN9drmZBcDHViYkdIyJNt2DmH0UyY3yVXLFRDOoQHGb2GH3pY8Y0DFCfWr/GwcblY2X6eB
IVNqMujl4o4z09qpTyLOXqXCuGaZHUEPZEQTzHxLQzN5qp3sjRBEdCfmbxBl2xGuJD+ZfNGHkFHK
nF7Mdvqrmdwc4LG9tm/v+pIcG5NILQjhtY+T8x1PsgVAHOSX8UpiCDp0FK8TpX6VcpJEaw5ACoZZ
5S3cGEOWu5HCtNg0oc33tyAD3BNF6xzIjAkMpELK5/kt0KSbVOfvQTLBzFwiUvdKKmv7XAZyQD3W
NnCUeYSMBrHhmMWnwkqZ74DkxnHZk3HQlg5uwRAu5gZ8CMzstPKNgs1QpEfvRCtyaqOj38hV81jm
ctvJFta09FlS55LWnsEu7kfedt3iVM1w5tfcgYoxXmGHMo4di9el06tDOBevbVkyFmRM02OnSCIu
Nw2D8jgzODKFfLEMFhqqiAmxK5m864kn1+BWlWbuXBJMniVb+uwoXhW67oCSAF7yIa0tKPyp9lo2
3XVUxUfU9V+6mR8ScHr6RD2U44BUdUe1tOSEsm03qm+NzgS4iWDM1cSUWZOVbNesTEL43GoqPuF3
AlKlWRiT9tYQHQ+4qyMqoXpEqf77ZckF0ZwzWyrxUUTkLtgpboqkSt8mTK0ORFG3GLQM5SfTeAKz
MEzQbBtlvQX1hfL1KZhV2xU1qYCooGK5yE5j3L1zhSyY88vvfLAfoVJLhx4CTYfnSi4hNBEmwCsj
s23W9NBi+R7twSpapH2ZfNhDcSrV2PTs+bNXzNIDzcAITm92/ZgTl2BBDl4kVy0FEAbD/i66jIQ0
TrKYlNlybH4wKeAj1AZ66OSZPeTTOIc/ZhrC38uY79UKg91xzUntTHxQ6vKTRwPEurJx8yjr9+g/
XxuRws0cAqZBGtBHYrQuFYBYJx8AN6ye3YibNFy4A2ZLB55Z/UxjsG9KhE9KzRwrD4eLmbf9tuD1
0WBu7E2geE3c1DdRdLdFUVxF4YvqKs68kFQZJBGk/bDtC9u5I29I7GL6pLyxaD4WUhoxKO/QlZPi
CjJhg8qZ5RToA40M70Cmkzc+g0Ii0Fzddk31FobLHyQVCgsWFhboqixoanOd1g4WMhhXrHkM/Lab
rGPrUWfPqGcYkaQImkCDf+WTpgHhHRnrzX6jo9u2OtoNlu6nTDZ/R53osIqfBOmxyTpQBm3sGkLH
qgxDgFGXmuxyPVBcw5pe7JC1VFcp32OEU5gcwa8acZHXlgyq23n0LFzCbtsyy23zgBU6p9sUxIZX
FfPA+qR4zTBZ7hS9wTM0hP4klRfiPrgn6x+5SAePax57t6W9aY12jBKDVYlISGkUXX/MoaXWXGk7
vWikzTgW4OmRDK71GnsbQhaTBVz2GklXS8Gjt45laP0Nwuy+1NPJbCxEJ0QtONB+0Qy3R2FqDcm3
/bro7YADROZWY9KcsXhR9fAzK35zA+jQlO/D+hG1ZbSX6nqChlChDJRezZSZpawUkH86rm1IRyCl
0MNviX/XnYSY+J7RXzjtSpscHDClCYTgEV1JwXIO9lS4zb613sjdMS52YRxL4DxaF5bMl0Xfq0gi
JkKBd1dNV50UlmdWKKMfjkUFmQn3UE3o0xT+Vmu0ohGqMgtErScZRttJEk3NSbdE6C4p1ZLa2bfA
6m+mHQp2Ie/anAmPxSidpRa8WZVxqTuZeUVSk3P7sArGrU3XfetPdt/TycTt6xLpgJHnq2XOzEgV
pNMTiBZDTvxk2am6zhM5dR/EWPNdBKStJKz/2loMO1Ovvbli3qQ2D8KzTk1ZfKSxeR0NdPRt/1tL
nYdJs8yKY1cwja01JiWhPrx2fRnjgGIyHdbvOC2J8EsVDIPGe6XDqjBZmhLZjB2XDn2KIMxhtssc
KQkhnSh0txpYcDwFhmPy62p59ZIGKEqnqWTm9CSLg52iEk5438lpqqKPcXkXQDy8NkDsVaV4/I+l
kkObl1eUhs7+v5Nbil51X+vrFV/KGTRXTG3oKZ2OeAxnoHJNixbkdQiNUVqWl6WZiKK0oUZXNM8J
5GgCJTw9VnqWtBUMK8Tpg4q4uUznrdyrz/08bPPFMDctAYH84uvneWofVW4eIoWWrdNYFuVK62te
psKSI8BX9jSpegPC7ihIq3gg8oVzZIaoLhv7Cli0LrNcaWrrWAPNYNEye1LJMKia6KDHkWbCjneK
MalbFQcBiIDkMpBkNqpR4+USaxhdnQ+D1DcnawScbppS4C6aAQ4NgUzHzeC2zfTT1WawRQZcsHey
2dLkVXvUw4G2rLNNTyIx2MjxqgemvheFIu2kJvtakNK7KnjSVAr2sjHoviwKhul506DN43eNg1za
apHeHOdJav2lCU7AkOsr0SO0FSoBE5Ye9Uf4+SG0HWNKjhgESYQwzWPaFXetXPa61FaeNteOLI3F
zhiztQ8/t4JIMb69L4SHeDhbsF1RT/qBOuJIbQ1gObS1fjGm5gmaJhPgNEWynxTnkSmdZeeXNJbb
g13ECLKMkZlKqW9hgZykOgoPdc+qzTJ+ii4ODxnxHLtkto5C0IVEup3s9DmgJFgWQqQIiJtCCu6I
Ix0zC4GH+YQRXK1tJ5w0QLQ9gzZFSzO4EPRaSRTLByRpffYIq94NtSmhtdOXbGdYAyFgSbTDAcSF
WWl3Q5vHHbJjgDyDCh6gkM5qONu+hfVqk8X0PxCRga/L+k5W0XWWCrKpZEkz5MSKV9rmNVDZ8LMI
35rpOF+r9fmuOZaaEkIr53XttQOlohwkNFuKuv3Hl4BN0/h6zDqS5lH18/QkqdrC+BXzeZISUNi2
xQSVQHyOlZJeMCP/7QLMUgW1bAj7aJPo+eCLKl3zfkso74BMHFFnMW8lh5VirNEb/Ek2OqjJ5MYb
5JZQgHw6gHSy94XZ7Dkr66PR227YE75VWGgPK7Oi1MnMdGcM1lcdkKGLIz/wY8Jq6jFsnTKBmbMI
s+NmHv+TvTNZblzJsu2/1Bxp6BwODGoi9qQokRLVxQSmJoQejtbRfH0t3MpBvRo8szd/E5llREpX
QRLA8bP3XlvfS1vvI6/kfGIUbASH+owz22Yp06mDo7NPv2B9m1nwek3a3U2D7qSl6Ump8CESM1Jk
RnMMCVNcGIBIXAqDwHzHhyEd8oNazmN6seBOHW0BYf3HWErmJoor8CdOzCN2CMh7IMw80HW34GjX
SUt2VVQQa4zJx8BLl9O6HJHRPIIXN8H6gFwXLeNu99n2sPiGcOf1hvfpOawjiNB9OtgRigbPGITv
4dEHnniqItjWEXs+bWXuSeckaBvqkraK9VJeTKjIAUOpZMWr+Qn7vKU+dZh9/ixxbtNo6uekHPf4
9JlaAZ1z6dS/cgGotPLXxpG+d7u9WdCI66Tdl2cEb0HBnjC3fconXeema+d7wEabDTTWuKY8iZGI
Ds8vbNXJkRcRf0Gt/LvaH25NSZ8wBqzHHpOAGaX4SbrhvamncmPLhFZIFxQAJVJk7um491Dj2ya7
J/8+3Vkjch4pvV/PhxYOXzxj38jgpHr1G4ccESduetuoPbiJ8ea2LtQCnISgM/zN3PH71kCdV6GN
/18H/b5rhugAh9xh9l85njoGHjNxk7EQS0Y2DaV7rKDd7vIhqvcJo3vsSWhS/MIh2JfH1MWfJGXz
3cb8Hb0x7DnSkQE/LmPwhUBtbcss120JZytD0zZZgUStfQwMNs3RYAQ7I5QnDsjN3eycpJtM26Ao
6IEkcI+PHexlaEFetls6muSMymsnHRI6VuGO1rkZ1doLlH70oxEJBWG1IUSfBCG7jTLk4yjytzbM
9z3MaLOnjAG46Do3UAgCnV9mA+cZDZBvCyWPUcvb++BMrZgnt4cuFnZtuE+8T2EuL5qqaF6KQqA4
/V8vMfNDuxlqsKlGOHFYCdtHqAzTIzlGisZDEx6lZG865Ymx8VgeYlyxoVQwp7Hs9zG/hPB18prM
Zw9jIsAxSWlrva+N6gCuQWxdQ/Lpw3qWlXi6Wy8+dKz2JPLg7Pf1Xiwt8rWZwwEofBAkoQ/ZiePJ
BqvZVkQNHpTBZYMBan7T1XONbJiDZxnnYxn97duoeOVhtrPqkfK10lu8hyZxRM6pdk7ILo/RIyXV
mWXq8ZmVw1VbYKqSOboGvr7yo3EJWzZ4GKN947kf3Xq25KHkkNGvyyAKd+QFoPfniJX5iDbqx+OM
lmGWJ9MMSV+33CQ6Mzk0k6bPVG2JIZQXWUFnyDB4GrJ/D4AII65HMWBmVDwQQZrAW/s2xOzLM0yO
HOMqdz2nXQOGiH1B2NBQIisscAQHmA0BMiMmrAw3Yp2OhURTHZ9I2h5Af37GPR9TU0MDyR2X8l/a
SOeOo4bpbGqbYdJXAU4Ca0dpvIddhKdEmDA4CNgLHqyntZbDU0ob9l0pTbJlHNS7ZDwZVUv5NYa6
Mh/bbcKvkhMX2rchKBq4Wdw8i6dGhi7rR8yrYhrfZGFNO6QD84XEmrd0BSQ4Ept55zn0d8yoAPQ+
EvcwMAPTaN0ech9VIQ4IveD/Drf/P6/OPNJNt6n6+5//8a36EsvnE0106v/Mnrvm/y0Qdv/Z6f8d
B+Mb/n623X/+h+3/y3ZtKUxS07DMPMgD/50Gs81/QWg0gUhKSzjUM5Ag+3caTPj/IoHpmAHpMRCY
TkC+/d95MCH+xc/wheS55no2VJH/p6S6s/xL/kdUXZou5KRACqzn3Lb5Vf5XVN3M0m6yvMCjfX1e
TMx0KRqoz62d05PmUL9jLnWLBnHMqaiwl1wnBzIcDWO5v2Pfgs/60PSHEPxRFy4XGRpriRmqbH1E
C82hX7X41NrSx8GLTzOgzQ8Cj7exesNmpGPXZQWGR+n2ragKmk1z67XwgGJjPJut7H3Gv7l2tRNt
s56OkKS/R9flQYLBuzfb09Q7b3lCn2gexfu2ijo8cHf1hKWHbfUlZsMw5U53qlPnLDPj2Rq9t9ye
MZA1PiGOTFjnyRzuddaWa66Xk2fUZGTic4m31ecIbo1L80njvEuPSVxMtrvyTIy+yJh0caNVsrRJ
1OdcfKJF/EQEy1lrrhzCwq6DvdLQL15Dw86AHmjHrLuoKd2aUX6FnvXgUT4GeexvYX2MORv6KpjJ
GSFsTgraTJuHsOEwGFVfMV6z3ggfBju/KrIwTjxzr8/XbfUmJdvmxVcS2euMfWTtMpFCkcEWTniD
osDZOCtXbaIlzDtAcmqtkRNdJKgPBM1LWscqwl3gvRg1KL964rmDCLDmprZLCd8QsP1qI7ogoFXh
iDAT1i217naBWbzWZfeKLTM1/yZSXZYXuSFZ4QXTVxeIdRdPxz6stqUFvbG0N9nE8QzfmOF4X9qM
97XM9+lAp6t7ZgZZDySECQji3TaCg3BMnkZsiTBEdq59aKRz1amEiTg7a5/MnSrAJ/Gpc5fHGihE
jFSON9vHnP+T33fZxi9B9FtokBMOPTmLp+wtKF9qtJAZ1S1OLzmCZIROFiUYg2x+UO7R5p1hRuHp
EjOrK/c9Sl10r2EpupwgHCJ0Gkn5mculthKBNZ2Cm4cifaoITIN/hULYcfBTDf31rvuidXKcYT3S
wpzZWDa6b5NsgJQTq/TPzDQpQNA/DWXl0alrx1tlpmtV++lxwrxkVIDStYPd05vTR2GiMhpq49Ii
RPCLMDrhrU3Xovs1eYKpyr+GHZMVrc/JKqZ5Zw0AgYWBmb3HI0aexnL/tES7N4bGrcSq716PdbyD
q2Hi90zAS/uy2nYKVyZ7nXLY0Qq9GstyrYqjufg4mRW0wCSjPx3xBzeWDr+SdtipIsdSG8vkwRTF
fWFazmFg0ELK0NO1rIPmYJYde4W+JpNClSEn4GJrUgRmtpnJCw6loaXF4EHmyYvpFu6tiDr3uVcP
ney7UxDra2eEdyaxN81oAqG8sp6CDYEBWAR8f/ZnptYTTwGVRqcRNV3E2a2H7hLr+Furp3hBwGEv
mPDoBtkp4+zuypWJbj2TSs2s8YVg6vJN5NQwZXa/tWSHg6fOYzcS9zQO6RcRlHeCFRessfsWmaoZ
7IeO996zHNh0oCXeB6Krk31EmemiaQdQ51nrcZ1jHRPiM8Qq1Od0LGffZakOfj3fVf2yOsOo4oZr
32eSMbk5LhlYD0J/e/aqgSLxZOfX/V1G+dcI1qovnq163o1lu9PYjHJa5lr7Opbv3gApIv/jqL3d
MWHPVC7qWzefqixc5XxgUvOBbchlLq/tFdD6zsxp1cWV5lovhtBrbCZR8+BQhkulNiRTYydjc1dY
xgm26Eo5j4HDCc9hD9d+xKPFtTZdeZtWSZeta36/hCX6rnT2M2u4pLoSQ7oolmkzgHsGOnQi8phR
gRQVl29lPd4UQ5KQ43bMMrZsDntZyoqx2Qm2Vo4xkcagdoCO3K1Z+scRb19JgiYPKUOA42ntdU3U
wvttXUJZAYmPlkVJWh3GLoZRsfQ6vasmI+36lnhnn7LklL8YkXcgqFYFztP8gY4GdA40oglP65Bc
2FAdFhOac0yyb7wJINw2cyrIkwKeQBgsZ+suH3C5JtQm06bGc3EFA+JOtrh6Rqo+0CA4GucdHSzZ
plIRIIO3wU+eO8hbAGGJlkQfRf9Z0JEQF/bB82hx8y2Gbk24kz6V4L2O1E4nmjI2uTGtP1H8WxMZ
mqfftku/6wyFd/RQ/a+JJTkPcjvElK0D+9pozGQFLjkye7zxSC3qjvtJO2AplbgcuZu4xe8MmdaZ
aUQs2QRZTf9gt+05TmkxNjHLtuqaUkuDDSeaCAERB4PAfzfbwS9E1I9//iyYV2ZNmKFP64sHwM6F
JkMKgkRmd2dCdVvVoY3c5fop63jiYhlCsD1AtTHiVz07xyaAcsGczvHS33fIARQPPYs83JGHwvhB
WTnbfusjtB7HAlZd+dWhSyY8g+e5oSNArfz+q01eS8jOMwtkQYq6ZzvPvQPO38JoNjCi04A9cHBK
nzVJhyATtNs8LYn1In/10neuoI23+LO7+WxW22Q8WGF8iNCke0t9odYDcAFKF/QU7uAXSV7B1N4j
wGyGxL4bOaZPfnivxYdc6CX4RvsERFev17CDsatHTfmYILPNSAIhEWWj8HjO5QQT0Lqa0TlWNAxG
uEtC3AFOu+u7alt4HUkRl3ZcgF5ENY2fgLtrXPPIEn9LbnkUl219SshGDLVOM70X+KkaVCu3pH+G
a9pif0WiKGIT4kbNGtzEnsf7rk/VbsJmlXMiUSpjZBMcU6oDquvZIuzNrTT7ophM1/pDdAERA1mv
FIu3SAdP8BPvayhhtDGhBmnin5r6do4lRfAbudM+DJ9THPtKmDQp2E+UFRSs7lzvuQW5EU/DzSvT
r6HnAx5bNQL3wnO2g3OBI2mAJId96Dn3+aAWCjPtXBbL/tj8wxzDIBmmOMzHlpONo/uLEycaQyi3
aLaOK2ngiVNRdJQ1vI/yZ07Hnzxwo63Q4qWO3EtIhJqs9+CbE8Y9TutGKI45VLm+9HBCWvopQpKx
2l2MVuJG+AZlk2zyyidAxJbR9719A6cpGiMOxNRnW8lzv+QcoxgNXxNKC/plmsP4FQQvdlo/Mj3u
o3J6kmZM1jp4Hi1rpWkaboJhmyXpCYMndqaH2jx1jk2Q3//pSo3/b1j1qJPNYPzAIb0jJbriWMj9
AwlX9ydVcdBO/HeXZILPXOMfu/lB4HT0YoQkzXalTb9FSnsEyEE5QcL06zcv++m1s3dY9rNOXAEW
XEQ8pmV+AKdALAW4TRY4Hp9YzJ/4ThakY1w8jtOXgb4+xVca/HZhWZ16N7+viMH0RvUIJStmEc+j
HEgS6xVtmSZBAcwAwa8KFIuvZj9kFDGjspvdoYAyl8Z8NqTFLbE5GfMrsvBp4I9mj1tWVe25SXMV
wKphjUdc+E6GznmgAqTgH4A4NWJtqlNIpOqZpNteGeOrZD4km7nFmjihbCMjrtgXghQk+/m6VETp
4IdV6S4lBoX6hvXGxLj2Bzf7xmW3LY2bTXZ4rPNDuFh/u2mf8zYWPgKU1jyJ85vHfWNaTtPiU5Xu
c6wOs8vd1aJak9mbE3q+BkJxKiQ4kL30wSItUXJsnlRdxZr45YSCPcAYTdQtcdMj37hld3tFjgRM
4zbbgbBj1burit0O6s77IGhCib65TI9GaZBKIfw9YJxmjI+dDsmJ+YE24NKqxKEuKrzbfYrXL/ub
0W+Z+uMTpXt30cDDJEFmoKl8htVFpjgFt2oYGuG1JUvdUxTCZoG4qUKbZbHsuvTzGe+6cj98CdCX
B/ylnpznlE1HuOyEDWvko5i/+NgTQvK48zdZ87tifgSIvgA47wbP3ro0XwdLmLKT6yR8dXpGUWZr
Ff+wMrpTnOIYcoKx5o5twpzN19w62TJehavY4dn0Tv6U2UsnuzsL/M+MPW7O4gNYH5cPb8bTyxak
bczos+skk4bLM4ka5wKPyVM2Hjs4YKbvAruR+PsnbLX3/+wNy1Og/AcPAZcyVmOaGLqqVTKrpwHG
viFpiu8YXRDXh+AuM3uSQcgEJVcKXLCWhZ5K7XWA7BoCuwb+7Toag2L4gkGaFN6wptGXUrIJhQnn
5lwCXupXoAy3c9Kdi7Pf0Z3Iz+XuTOczwP3oNJpvnbcMv/th7j6zKSfD0x+SaXyKhHUvqt+I+FyI
yYlpQ/FQ67hZ6PIXTYhrM+EfOKc4GqM9FTC7GKGvUsW6IUHfVuE5CtaZwZGTJX1udXsLg0WRilOL
U87ywKsypBTzkdKFU26/Jl6yz+SbxWEpD7+KANcaGGZLiRfT5KNKItlWvykLtETlD3EZbWT5ZPmf
bUNAhM6pyvluSnlnB59k96fQ39GzlDP3b+dt5twQTy5pQbl1ejCTjPPmpdevFTMYlTcZBpUEG3wo
3jWrudnjiU1r2NzxqoZ0DeAdWJI36Mu+MSLs3TRjs5lCpOZW0RrPIJlQ5zgHVxiYQWdq/NZ5S1Qw
f6NVkoeyv7Zo34zGDwO7c6gfJ96fVEYkKxGx6Uvv6OlWOOxdHPNNrOmFL3aY3wsz+NL4ldMc0kZJ
XJCSHMYrG/d8Fq086yYmDIXOuS+/vIxFs/XjCG+LArZyWiorm51MErpGhu0s840IMHHaw8oHo56p
p2ToTznypuqPs8BMTqBkmrsdFwYxuk/JCA9PbtWOxc5jwJJlsY+peU98HAYdp56WdFLAYMhth0be
8knQcZBBpvEqXIzBpWlo4bKdBwspVhj5QxAHHz1b9zHMeCT7y/oUKZel5mg/2FOzzXgPYbQeltpz
J3+13d8mn88Ttmwna2h0Z2nvUlRvJ2Q3h3A19KrbdIQj7aB5TMFKbZs6XDva+BJpcs2Nijwsd8nB
ENQ4uST6DCjnSeE/T5hH7NjYjbV+k7ia2bq0qxzkB/YSrLrVcG1kBNE6Dez10BmPU6+3pll/F/IF
0qix7/yA6ElxBRp/8g0saB0R0Xxae0LsLE4vY18cQ+e3GTBudtO2lf01DbpLw8AZpP52TlmsU0U1
jJibWvU4evek/nlwdtuKm5/rt7sIkUQMAY8WYw/7YlkbXCeePlhmdt3SZziV2BXJB3233WFm70Kw
Lm87KAqKmhDuzsr69kXPUyo/OhPDYcnqnVcI19oHvW13duSzquc2JU4WtsR5/nZyBBRRHF38xaHz
OfLZMHndKjR+jvVAztdVOSI4OQ+mUbxxT8DBcYAZSM1cuxuotRL40et0kQKL9Uy2tmqp+8XINnYE
yytyt3ZKF+d8nPL4IZzePcTPOz0LorfvJqJH2qE8t0DDXSpepIC0ON3mwj/ETrNxiVb64sZ+eAfK
FRPJR+D+nfKfyUyXSt59KzC5gkMf8TaIvl2XVG9g7sTzsJJDfZFsg6IS7UP5AGf6Txl4G5slF+YI
jAyUMcvHnjwaSMbAXyXD58DptbGefEvWR6MTexoUlzh3gWeRjGClNGWxxIuM4bdUEsJ8V3tr9BW9
ElZ/nOivOZ1JF6S/Gt+6YR5uRFJS+WNO9IUNjJ2NzatieNjiFQdXqmeKQwxa0YuM6U4RVgPo8tdx
/zqpdee42b3kqD1CdlX0hScRzPyec79HaDrIINMjP9bM6ChWfxJlvIolGZzi+ePyXgy8DWQgz9pR
AUyV43EE15jVePEQwPUDE8bGHGkeLKad0ZvHGTh84ulfDJDM2+6ht6lVJUHmMIOxDB2KS1K7z7WT
8eI9z6Xak/9KM7FrxF4E3s6gTp3FzMan4RB7rYGnOgiueZs8eVwHo8tDvqIlOnI1zHX10CPWIu7D
yTFvyHXbPGKkzQP/z1RH6yA8mhqWtlRHbDo/HNdh+BNHGIJbExKNNokorAkyGvVbxWM/NH69sr0v
wnebIBVH7H+elGadvhltCjCLAyc2PVE6PIGZIAQsBDQgsrZy+JuMKROjZErE5b8ITL37O+qzZ+CN
sgZrnTj0wOv+YWyWhSxHNDm/h5yeNWO+RYaxbNWB49Cdap/snJSejcCNAdzTF3gD7NTi8RMmwktk
4L61E/5bviFfmqx5ddL2s8mGv3UD+rLhZIbBmg22U/orASRx3gxA2CNKJGisBjKI08JFn9nXXCsh
nd4JNR7ZXBwHMZ3KXt/ZDB6sYSmCbt7KKji7U3Xi209mmr0OHBlNe2+Pwd4LgL9395Iczdydx0Ls
JstmoKX9rFGrcU6ubvhMt+eJJrd1TDJwg02LcbqWi+stPzfDq4utuv2pm5bU1K1YIsKcaQuwKp3E
tzu6z8VwtjlsOXF4spMaNz0Mq5VnI92GgthhFe/tSMd738peWuT4qACJ3hQnmwYpwBqIm4Ia0uBk
5GQZanUDn/lTsfExbPW8gHvwuG7ac51+90O0s9ie0bK6tXAiMH3Z5SFuzQ2dMbugoEQeu0pvTyc4
vAx5WN+Ruy2bAXZxOmC5TtOrm70i2AM5wHtbv6pY7oEh3kY1cG18F+JPa6uHKv/g5Th13g7LqXBf
MrxTKnVZPHwukZ+JdsQ+JUYTL03PJglgfY4QtoZgPHBKDof+GXz+Oleuvx4IxmY1VYJ2gA0rePCJ
vovgT+pdixmLX/OdsvRIZwzY0MGkVf8VBdGu/DiF436A1+S1wbZt/HthJSuLt8gOntqmh8A0vMB/
MAIIODlJaoaTjMLZyNvQLsEGib739E+Uvc6cOWLxB8IXdkTrivBIFPVviaCQYiDLRbmlavIQ+vEz
IKqfZCD03PXNoQ8wLJeWaNY0q68mclWYBnatRUN2j+0qH49TZZ+Z0S+tDbwnp8doJUMue6fyjqjj
C6lqBr2XGyjeDi+V1QLrLjNQB+RNOKU559Q3HurIv8UzKgQHca6+wiVPw6xmlGell06b1pf3vRFV
h9QL3izwKg8J2J4xKd8Lmbx2/QzrLyovbrYdYTCxyJg+sfDdzU155KE5XduRG7yfJm+yg0Qxy5Rx
NHAORS6xUkzjzrGZmou4szYd/wF/qTCtnJq1EMQ2ZV0MxR0ZC1NCtoZ0eN4owurJrkzwULAQMRtF
2yvPmjHSO3SrXeRPRxfKTGFGx4KNk1GSW5UOB1D5xra1bTCeFN1AzhHqPTs9mb5PtnFwO5v0QZmz
rmjmtwrE9xgbMYVMfGGbiqybUmcbBlfwwkwL9r1omozgoSYykewMhtFIUrIYzmeYLvtMx9vFucET
H5kGm2VT7fo4FRgK7MfAq25kGZIG1mqNx6L0v7wG4bfC2845ZKEL/aaaKz87VUX53iRE7btpA4rp
inPjzmYlGhlIGMCElzjP+EIh9Jsf92pla0bAyS4BOeF8CVg6de2+9zGMEcelg6WEI9szkfJghfjQ
jsem5zHXpHTXcAuqRvL5wz0v/P2U1ZskeS9R3IJUrGIFYCWmabsvNzXLZ5tPS232O5rY7rQmv91v
x5yKUGHQ8o7ez7A6cUGw4jk3MkkPhg+RwK7XbsVh2cmyaD+N8Ul4ZbSzhb5i0PwJDTxasOOhAsVh
eC9DOh/MLrgPXTM/9XIAWd/M+9DqFNr7Gd+7dZuWq5g2qT3rfrGuxDl3/eZGszGrpIytsKUR3jI4
SUY0U0xtsKMeMev4HuSGIR+8vVE4T2nUKvIXHjVULAznBZWfxGa8je5HQceMyPpxh5GkgEz4NEOQ
qzP5DREcry4K00N2oBvNpS23vJ+wHlnxdA/8vajr8FHN4cfYNhA4SLk6teTsjk/3ny+m4nLHIbsf
8DM8mYkZnLy5eHEz7GoyfzbloVZztRaRuDqxm+6gzviedQaCrPexr387vLPU8PaHwsrJ/vVSnP0a
Y/LQD/vO4P0hZcN8Lwge8CFojnMb2NsOg8ndhLCh6+w46CnctH4JnGqm11gBIpCywE/aYWLMOuwI
/sDd3sZ6W4Y8BSSvxcp1eQkzPu3EPl5ELOtDoOv7zMHBYjs2Vy81fMZYY/ET/Wvf9SB0UgED2HdI
/Vn3tK+ld3yguaxzTrW9Rz0HA/jgzf4myqBHNBPJvyGZEFhqTU+JztKTKvpDLkfihc6vr3Dc9Qqy
TVgRjYxG9SlRN9OipCptHuTWd4ZHupb8Y5gbyaELUyAUfCD7lhdC6aV2ho/9ya/c9yJwy/tgWULl
DHwd7pMNx7OZJeY58piVMMetlO7ny6wMdYhZnof+KDdyMF9zheu/AUZGxyzSND1DhHpjm5aFmHfO
DnZBhapHP3F18JartNkMntsfq7QUWEOkYuNMyKjrk7MB2C0t5/l0ceYwfkiLeZcuclcSJV/eGDjb
sHZ+tP3JWxG8Zv64iNK0cNDIdu9GP3lkBM+CmHIHZLEvsIKG+bt27LMkYOBk1auvDXcXxOlHonED
tr2HZdrlF8pS3fFy8ovWiXNJGu6zbkorZeajXPYj7QvZGUy5R18dF798TQpt3BndSUt0Ls+x9C5o
89de8X0hbtEVlD9sh1lzGlNCxy75yqyMf1RbPDPpB2A9mcEiGV6iIP40LCTJYKxmBjIWczWfwhr4
EQfp+DEvEc6C2L4ExQxyZsQcMKr4RTu9BhEizigt4aX7p7Mj7fM9aRVCVTOCWxRh5W1lCbGefokg
qD8T6cNYAdVQCeiQtYyqfWcb745cYCeCkdKzs/sx7d9KmW3tniBx1sZcdbP3TO/gJaexkqr5GdOp
DVGpxC4s8TmumyJeyk3AwoseOIlhBrjep4lI54y7CkttXs1rc+LOghvo10UiZxIdLpFjqG3VVtw7
qaRExeBNW744sTR5wXGZD+5lsEb31C27Tno1vo2o/YUbFjvPU4s0lcTk3ZuasfTA2SHeO/HI0T08
9jy32U6AofR0RxRNjtAXlHMdDHZVIaE5fnp31t6671OfynG3ImtQUmfuY01NpbovUF8t0hfcDjnG
At8pjC6inC8yDkZGjVDnSsDZpQHwr9nk/HuyMU1OTkGed6zDveGpv+08SpZyZf3k9zDdUgIvABH5
rMWhsTU9wsZQgF+dhuJm/F/Hxsy5zvr6ZKC1Zr7kUCboN6C+Zxzw6s4TPtQSyDne2yLa+Sm5Kd3n
KzzE5Mq8dKco51FCPzoqDHie1OT8DJP46ik3MrqQ6owg0jht2HgVR42tLW3UR2iKgaLt6AtliZkD
8L1NTjuaXLnFJ/JZVHW4Df36QoUytIaeDkPkJPzOQjEucZC2HXboeeZjq0Kjon4W3MlMLIRnSLcL
2xYzagXqpoAf01e+2jTtABc4F8UaBOq7QYiiyAhGN43/NrJqustsX+17nmRFSCmXhUvFZg2xzjr5
HA3tU+QCQiOMeYiKYjVLBz92ADcpGjxvGyiHGHJhEyFuUk6LI2CLBil9T2aQ1zl58LPuYMY0MiUJ
fVhe4y/XrmPdPCfcNOFgH9xI11vDlc802fw1dNY/KSkmxKWMl0RFNq+LDLaFb5TPdhJaT4IDzKru
kAcGu/f2tbJ3AW2zp6oODryCxm6CVJXznHmI/fbFSP1uXzZLN2EpnH1ObcV+5G6LXacQRzkDp2lL
MutFKYNrqqNNLdihs3IAQYgrinNg9ljbIC2NdhbvpdimKhw/7KAV+wKk552u1Heow+hjTos/hvqR
WsXnaa6nWw7rDrov72CWiFfogfLmTNyzQb5jrFn+J8jRkfNn320MN3lOCoc7TJEyGiXU2WpLGKzE
kOeqNn7namp2zVT529T0yltShzuGYiQ0q62OXpbxT19gipZZ15dqhDeWUX68jRyLkFNKyk3ynFUk
6880XKdnQSsrON0Y+uMEjqosWWgERmzhWOWLXL4kXmEc/PhBCCWPZlOyI7Y0a8EwdrZWYX4VtopB
P5RoLi0SAK5I2gLHlB6m8MhDJbnI1N6P7J2hO3EnaFC2NklN1hpPoT7h0MmYP2R5nv2oPlvLl6IF
Bu+kZrLH31twlJoMmJZJdxvicBu7wXQbXOw1wvt0CIXfQqJcjIeG3CQVbMGibKBUWxnreU9ZRxwJ
4GYmMe4G0czkNeoLAWb5AEbCG7ttmNv2sWpYC0wNR8eEhoqrFdu7uit/jKBuzlmWHquIo6a0CUt4
YGCSDhxMOuX7pteaMDebWafOKBztV+FkF5fCarFrmXF5mavxFxhHtY5ym+d0UpJUjBT9UdFALBSZ
4BDFfr8BcOHomU2fjNyNXY3Nrazdj8FRHNxKUR46HiOvwqPuyEs760B2FXNHoZ4aI01PQcd2yPfK
Jz/T5ROiLCFtcn+Na1KqKkZ583kubUlK6w3+fpaP4WJhT7x11djktdMYWrCTUlVPo8beYwu7VbCe
Nw6Ny0dylr+zm8bUy+8T04WiY9fzutDgrsYJfHbg1kfGtWsxDPZ2bHn6VGaF1KZ0/AC+IH7wtPOH
lBH8JWSptjHCx7mqjUdr+ZKNijYCy30hsbPwmdV4aWNzhHnhsXtCSXKdYLj88+cklji8ajFvy6k3
NlVLuKARkp2XmbnWKskCnyO+KM641k68F+PV8/R4FX40nGwaYuc2perM5CGSVUF3dssRcotl44kq
CgonPFKDgTERoZFsQyoV3JtZT7qC2WVj+6KF/9o72L0ZtLfNLJyHwJscdsShTYrVRLfvJvu1oa6E
/VixL+F2XpzJ+CsRTHlq5fYjrAYPmx7ZMUerPxMr6LpvOBumgISJFt1bdcl5gK0nIluh9mY25xvP
bPsHK+EvdB69oTDA0rMngyL6jEVB+1C5jLLD0OJia1qUe/wBdRhBtiXxcBxbOsn6RmAiIkEhmF7P
YAOCO5wHLNUmAcaEjrXMh59oVYzZXl+FmO+c9w5H76Py2XNFRQbKMiqH+1KgaVCkSxoZA6Rc8ZGZ
H2qn3/euS8ijTYdHQAn2Ct9b8kiX4zqrSCTHczF/xjPhz8gOaQY18eNAjV1x/X5FcceYNqjHjADv
q5x5jPAE2qcOSTluxvIyBZ28BCGL6iilGblOYXa7OPVu9PKIZxvyQGa1eOXd+SSCwL+VqbunDwTX
G5waip4hUkLT9lqQNhGU9vtCuRMLvTHi0E3zCV40SG0EEymKs7v6MumhPhghEb0qthCHWACREGiq
92Y5lAXI3SNGyrlIpgtJGmaXXA270Z+cc5GM0K7a6JiYjbVrnOYPZFnnbKDQbYBoseCmk+slpAnw
ykh+iwDenjp8a1tK1GAG/Rd757FkN7Jl2V9pqznK4A7lGNTkahWSQTmBMchIaK3x9bUcrGdG8mUx
u+c9yQGT4sYF4Dhi77UL0rkmNGTgxxhbz0HwEI+UpBkzk6ku4r1rJflpLKZ3qQyeQtUkR6dX7Hnt
1P4Ux/IIbwPzm9NAz6oyRj0yaFiIDt+9OvM+hf541wbug3InZxOBVUIZEKenDtwHODInBvGR0Dju
XbnMkNUgKeAJOUSdemvIhswd4lLqRQeQwN7LeaVjTHMeR3/5mFe0rm7ogVwZAMRYRg4xamJvg4XA
33S8Fw+AEj4R8hq/5w/iNzIfIOPbDyQ8fJRB+bUIzM9xP3/gC4IZEgYm43jrNiuEISGgjn1JGHJh
Vv57F2tx5I/2l3mAk8vMy9tPBdNyUMD+k2uC/bAMb9eXiOltLKumFNVZquVGPQKRQBFW6wzDZ1n2
y6UJAC80mfMSeQPpd/kIIVy4dwmf0UigfqdR4RwzI2TxKm4qhWI/1SZaMrIT6IsYXuScBmYP46Yb
aT+qwobr0pjo2qSZXx0HunmhlV9pFNEr9PZ4aK0S2tMAA6yinrVZoQWhwX4FmC+9e0OQgZXvprQa
jxKf35yPYGHB0lZkWp7T4KPvd85TFH5FSvuh9ebgVPXqNpvl8M4HVjVHvDmb0ETdYloUqFdSxttL
kqLR6acpepzkuxKYwMkeER54nXeHBImc86XscBSSR11hbcetRI4OQ0SLehwt3qZpdESPz5QQSqTK
OStU8BHQMmQZL7UOs5QwaNnH78l14OwcButG8AZEENxfVGgNsBOQ2aQk1GRSJnhqofWaRXBWSMzu
EA0/R3UrmGbSrPcFDPgk8op9qPAy+AUmiSRiZaCil6YJyrsJuQD7o9zZS3NEURb1JpoXNJyVRx6G
k3E7Az14gPCfPPTqvqu5ADaj4c3UAy0bDbyXpb8U55h9pZMxrnHs+b5alMKQ613ZUxyIZLZusfg6
lxYwdyg0vQkdsZu9EK6/14AzmxXsjvh1yjrzkkPQyfzpWGUMgLsCJidQfwgQTC5MQgZKs8jPEEQu
1vA0TATOpgbGDFGfy6n6ClWmu6rpS6llM2kt3mQiHXRHzDCTBA1kF3eS3/hA7mF1NQK2CMrKcIOy
E7t5ta8nfF2yN7KpufhTczMH/yEvzbfONCqYqSzyOwaW0+zfk8ck0YHyYkQe5+yamBVTxOwDCw8P
pt0zLYqgtSjOwcBFbjUwEkm7rmD9O1l7FRNwUIrZAKQPsdcnd9op7AyNQKk1B2l7ZX4GWrRimjsS
wsW9R/nNZMT2QMd4izDIu+2TU1tQj9Kz37ftUrPtcXeB6YsDGZ8J7DzLPWD/ft9M0L/6frr5kT3d
DP0fXxqHqnKDE8hpWhHK+0OVzCGxChYZqMI9xVmM/d7Fe2aVN8rl5ohFEnp9XvH67Gt5vwiJNTT9
ZOusZTsAGWemz+wMQPEM8/zQjB1zgqS1j2Xrd3u4QdBDGdIlBcmcoroGYdACVAOUUSdALSp7/ssm
bvFpcWr1ZJQ4HMUIWH4wpvu+jcPz6Ol0ehsymshMdWSQccZJLM4eoQ0Tw82L9RKai3lzIMaXdv9Z
DgyeCiVAObxxkBcH0BIoeZzpa6JYrSeV9d1x3wPwYRml+uWBZJikI5cZ0qNMFXBV8jpkEwvSWoEI
uEMMocL0E6q7Alki7fFkIqvwCp+JOK/wumrvOc43SH+n88wOPXWpT5bgm8rK8lwJMFFCEOuVC3ML
bb1lrE+/DeX4g2V/NOHZQENgk9a7B9lhN7AZ4cUu8vG+JkYHBcSSTvSsDYIogzFH49h0VsDTz4kl
5i0zSOYbWMWQchDFVaI3jBOOQEAi19Fua3REItXpIwHzTRocgT8MQxc+0VqWNlKB5J6zawQOx7o7
MG6+qsVFAAaUBQiWruq4tpk6+GOEN8Oq8ludt+9Yfwb72U6AlYe0fxbBfZ0KXnC+1kjh+UEUGiyX
OtKIiCERsZM8dt96+8AoXd6RMfrE0HarPG/C7LVM59otPyhGSsdRotC0aot9FLoM2emXNIV7saCk
LAMoQ9Auplsh8/dDZxO9EHcP9jhcrSm84+z/ItvlNTaX+BxQ100ZJEntThAtw1yA9NzqpUHkPcWi
S/hbqOKDXXznmDX2dYjbIhvcCpS8fysZKlwGChZkzyzdpLUwTiLFIoRlLEGb8crWWpzkilg7P83M
l9pGoD4wyfidoVmYqvjeIO8DSLCzcqQsdszrXQyjB1/82FfucHay8FkbnoF6wpIsYUDsfSrFgFZn
I2bgNBEYvBDu+RJNf3nD56IXdMYJKfJ++BYS5bLxGsIC88iEpCzTw5hhQogZgIAwwfZMk4njkWCT
nccKYfadeteqpyjPYirp6D1pNvS2FY+r/mMckSZEJKL6YLtmVvAWy9zZueOBt7tAmZMcqtH194QW
T7suaL+PYYRiQ4Kd8WwDhOtCkkubn+OkPyqSfy6DWIBmxwaM8q4U+9Fj1xixd9rONlgq4kruGmqq
a+Kgf+hs4ohbBsvJSx3Xxdb3QmDf9M6wXLn40+wRP2Ik3mFshxdR8wFDb46OzlJ9aTocDyhRnJ3p
44tmZ7YbK7gvqdeX2LPDtwGnQ8ZA5GKbYi9dmCdY2Ju7tnk3Km54htrRAYvog4lJfo83GRk//SBw
c/QXCqBSgCqV4mvYmEN5TAmI3uQjrw31fbC8luMIPs88fKtSEhmSGuEFmw5679gHVb6EhCqLWItK
P9Z5r9ZDQBWJSQeg+1mGxVFCOEaES/EC6CJAgTa/xOUCe1gxUkZ8Qb63RPSUootvwTzUHMWbyWLY
l9fzHsDXx2Ag/NxnSkD/9tmIiMvpwrfWDZsbSAuEz5kayTcZzjIeXjvhVnrLY57mZ1nKZde7ZGxH
HeNelbFddGjAQ3ZP3jiUl34cWJa2JSVhZH4xZd7ByLPabRA81V3tUIiFPYMILrc/BAZ7vT6HCdXd
xihtT8qpv5qyxVZUETAs+4Unfybz2OCsYGzAFzRAZvMQ69nON3QIH2LChD9DvAGT6jlvXmAAd33n
J2X7OLWB98Lg7nXkoLqFuAamMXvyjBCPdZhfZIqReSJG411Uj48Q/LKd10fucWpBizIVC3HpFK9Z
Kl/6KZ6fOocaqHivmnR+cQO2Dj67W5LXnWcvbspb0fc7xinlqw1Yw0sep0QsJyfk6rd6g666Eekj
reB2sUFgU2QStDgwtvNzzBCWS1yIO7niJJuMwK9KXQWhm0fbx+4tmwXlpeAr+f/Gyv8bY6WLsfF/
D9rbvRU58g2clOvfdf7+X/+h/8APX6WQ/6lMYfqQGD0pydn9l68S76RHNClSDqY05OWJn3yVhOk5
0kffBDTNpcjgf/3LV2n/p+MoKXyfMT8zC9f/f/FVKv8XV6VL/4yjiow9V/A5fOXzD/0cAIzmiAmb
PQHJX5b5wqLgw5hk1qll88bwexD4uJevgwbOcDRdICSEqExfirD1Tg1bjS5zg0tnlg9th0x0xt9Q
jHl/U1kwHGxS3ElowuHFWJC9d32HiSvau9T9nGqETBAeN5+AuiHyq4/F8Br5OA/rVF0Gn5ajK03S
M8OPQEsWne9DW8RwcajmBthA/M0qPiBw5p2Do17V3R5ZYIHYGsZzDqSk5QHa2YzBd9mgN40N+pAY
K+XWlsT++CiYQJEEF4cm/SwnBOGF1eKDwEJSe/3w1qNb2FTsEGxKNAbwgJrnex910A0K4L0vCFfJ
swWDADa9/ZDY3+a+GB/T5bHwP8g0fuGFZh7xsuKBjKvuSGouSr0keJOjdY4tqO8yk83ZmSj5gBvB
jQ0eTRO6hZsam7aTjz/djI8/MhP/T9Hnj2VcdO1//YetoxJ//LK+FT3TRPJi2a5lKiJelPQIevz5
IkOJQX26EGPLmuAaNnF07ikAWLIcQywqVN9AZbqSWX/vXvPIbs5uCknPZ1/umLwGphKAgzXVV0Fw
DmMBt9yEgbJO8Wx9SYrgU22B2liYZpImqKMv2uC5r1BrMpN/Epp85efAxDugja4JnZUq6gYX9At5
vCR/BM6ju8BQn92Whl2hW0D0ErQgmEvvPvayjz7mxe2fvxDvdy+xMBkoeb5ju55nAT0g3/LnLwQP
uyCNLavBMIYJi6IMyJkxAyEZjVelSB4zrOGN9zVZKIysYEExLJgRrMPtRP1PwUFr73Q7C8wWdyVq
hRwbGJFtmEg0Zg1g3p4gqd2Cu3TjE/tM9QZQTEH0twStrtGTNNT7GW1rDkT4ZSxL3m36P3aOuJ21
MA9IOtgb0/u4jKW/d0YiYuZQhqxS5xyB9gSwVzP347k5jy4ZF7Y2yaREi+2UdwRAB4l4WFpMl1zU
JH9cvIgJepiwMAR5Ihc4VXZt30qftKl2soLdXNbfe2ib76KGiRXbcCgOwJGgPwHEN5vjGExPbQi/
JZyy4LM7kN3t1k19/POFkfq4+flO1RdG+7tJJVWW7zi/mbxt3rNZHSHWQhGxHGjBDKAPRKCNywlt
DGzEvBUXG9EHbtb27OBaSDwMdp4T+ccQHgvtEWQZf+yPZRbejaZ1qYURPNolbkymvYyvF25tK7Qb
7mrk33/++OLX09TjmLd9KS1c74gOXMfU991PcerSrdjJjmRkrCemZLNALJ2d7KbCwqFi+i0c5aU5
r7eSSxNyPwo2TeCUu6jifAvyxxpV7a4d0vOMbrhLbJsU4a47u9RUf/6sjn7of/2qHdORLs255ygP
B/+vnzVprX5SvUaMMZDjsAXY0wtUQMQCo2L3PowO1POwbTPK2N1ieYqlRv0ZZ8PErql8CaL6sgzm
cvDjKickA8gKtmOaL/K8lZzZQTpRuwEbC13UASuBgVVztJN8xz6ZlIdyRpE6LdVnaDnDESMIWntl
n8u8whplAHBUBsDDkpvA5HgeC1KhEdUcB+rKOf8S1iwlI796FvogFVbxbpiwT5GwEu6tbLwjVKu7
Gcr74LrMKAvpdiejZOkTRnfGgIJIqLTQLXT+I4qYEOHwrfybo1bwNv/9W7U8z3WAImD0wHD067cK
OXDpwyAGNDfxwYLKRJm8kJtO9hxhbH1zaaNLgBKAbI+8HvZWio0ytZYvWUmnqz+rsnhIlbdcF9/Y
y8LZ/fmyi7+57IChPJgMlCO+rYuOn2/R2HYBi82wFNfPVgdRyZllEyZkjHtDYF63JTKcyh4OAZzi
CEUBuxILyg1oFyaGOQFnjf/iqeIN9ebnCj/9Pz1E+hn/7cb0LOnoA0AJJW0yhn/+hAOTsyqLM6Bt
LnCvuU3/wsQFgSeGaNs/pVZm7d2uQclWQI4BCJUSZJAyOsyC8GgZbwFr6L1HhNdOooT987cnf3+T
CiYjrsMjY9l0OP4KqfjpAXdVTKzqGMCCKOs7PiURQ4Vq9yCgWf17JA/xLdYmXT/78k+x3Vgb30po
nYIO/r4h6lM1huwN8uTelNzgM2LEXRu5PrEQ78EFXwcLIph0lg9//tyC6vP371RJx0KazWf3XPP3
F54/M75vtE/RJRc1all72B5SYFQrVGAZC7hKDlAejOpk+f1fWwci4T9cV/k3d57SudHCMZVrWe5v
17XOFvRePXkCfvkyOX5+hE25HKpevAQOQmAXCXrX3xuDIPOptI4V+sGRz03eEN5uKYH3N6rKdkkW
ffKggD96HtGu+maErsw602uvwu5ralRMLrz/OovQOh0AGaX/8JP4//5tUi4rmxuUb1QqS/+kP90F
i/DGDu8YxppEnKNC0wqK1j/avXePTeUb1ebZDfiFuvOocIqOSCSsqo0ju/3660OKBMAOWbj00acu
xAtWRJxtZe98NzgS2WRQVcuKTk8EVE4qI9smqRAR2A3CrjonWHBAU4DOypgqXHC2Q1g8UZJu4H3D
lU+5XHIoZsq+mQZYXny8uZjwa+oCJQvrbwxB8bYR1exNCZZxMyeLB0Z9MLfhE1ha7BtTa5NcWL31
KPmLuG3ZvqXdThbmy3oEuIGB22lMzx5wLBzWNZ9v5uCOM0tuCGVh0SGr5ZCPC7l+6tCYqL0tO1wO
s36tZxU2qKABSWmUgEKoYzynY2qXe/gDpUGRBb4B7OJzLBAztkCYwNkld2HMSz5zuKpJgDSs7536
aHRM9rjYzRRFm2rhh/Wt5gnFBSA0u5H/8Pjbf3PhJUeAJcERKxq23w5PvvokkQ0pfFZKkq6ZGyXr
XcTrtFe3/C0cwufaq+37HGmtM9rRRU6kyvUGMxRrINel7fYOjHqGKOTJmMuLlRKUkmK/HLDgknIc
PDnC/5TomyWH8YpFSm4oicZdPZvfxYCIoEj8u9lueLM4KEbrni5/kAsjCRdJWwDtC8TychgQ+G4U
TRfwp2HLGk/sqpkB7j8cKv9e7bi28oTkZJGezTz918fA77oQm23ZMZ6e9dDcQ6Bm1fcB0OX1hp9G
Ap9gsn2VilSJzKoZa08eiRNz/qpy+MzV5HyCMM1GV9dvsaalaDNJyeDzzx/V+Ztqx+XkFrTNniNo
wn87fDJ+ADuYUkYpXT/vphbQwHrj+Gpsd65jf43s8GExAvyKTXpNRtafPlq7otI5VUn/kIXF1x9v
cztu8fPn39vstHZxloVmflzu3AHbWqH5/Z1BkJTtzd8mw2Z+tpAst5h9eGhRtQ1B7e3wQpROx+Ux
TPhpU/hufQQX1CTH0Vy+hw4tWOmD/IM5bDWF/WDEXXVKXcJ5XDhpbXfiB2h3hj99dVVXHecZImli
Rhe7gG1Mw3BMkhCGSD4jgcGihoSfDBnTg5Xikr4s25hwTMdAiq3GJ5NkedQz/GNFMZ5FH9X79Q5k
8YXtK5qNuzC1X72+Qnko5cM44sCfywO0SjjscNao1pujMaq9aZP4JJS4ubl/avTKk7k61T62wKZ4
TWTWw68A36RYG5TuRKIWa2DComDjl4M2w7fluxSkNm7sbDy2ISl/tZoPKSVUKRr2bTIluZcSSeT6
Hs9stEW58SVHH3A1rAwGyEBp0OLX2Kd+ZmLb+ku0QFDSapp3s9U+Ry2l1ZgkX40s/Sapbs1mcI/Q
K2fWVz5+qGHEEIoPhiL8/ZiSJIWyiSFB3DT7eRTvB4mFzCpREtsKhAOyzlPotMElMsZDHQsIzuRU
Xl1N1WDt/QJrj0bZBsAa8Jiu5yZo1eFYzMcmHALU2/SXzPTaAwZgTBpbC9vQhxjDC+v8LcSHkgoj
2Vg5p6sxMNnGU/JpaGqyU3xeCGu1WKbK3Hcd0JvJ00Agke/mmbED9dGhmXj4U5YpSOtattaNd1hv
+fVowdltbCofGZM+vEG5MWblpF7aGAVEhJeOFFly2pPgKgiQG2tSXVqjaIl2ZuLh6xfSrPunDJRo
JxqWkPoJbjT+mmCLVdQ3cWwgen8tIz6BpT8xneW+c+PvLAAJFUKQsFVmdYJnii/Fdp/NTOdNTvW+
0D1A2pSvfQYHtSlITSMgqfT96REisYXCb+DHN9FKUMjwD7K/2CJBaXdp0x2SGoX1kJhnOAx8B30E
H0g/Smqx3lM74pMFR/OA5+Fb73pfRMVGga2BcZ6bYQ813Nr0nFaQjdzrXLCKt5zOei8nCWQC/FOT
86FjLudzQV/+UJP8VY9Ehblh/uwYY/2YTN+yObzRA9J02mZNdOTCpN5n8D07rMrcAWCxpkOZVbZn
8/kpt0n/Ajhxnw69YD2JQrZxRliyS3Lsiyg8RLGWfeqTdBIY1izhbDvZDVcD0G7RTjNzJfw+lot2
nG2qNT+sgy2k60QEBXGCLGEUt6DBAKFa8TrHDBkMl/scxIEmHk/MyvR1NYYuuqGirLhRuTpegDHP
TtgryRQVkuErF6KyYd11YfTixSDUk4rgrYnGYeqIxeVQ5N+bK11NhPOun7QIlUEK8xNM0ev9kkf6
UanisxNE0z4LoAyEFRfbdL6FpmH/+Bn7KvGPS/ARpCoZPOSYpYF8LCSqDb+vWqJdefzR7QJkK5Yn
NGLfe406W38DEymDuJvnqg79YxCEuORaNoNWxIOeIETGzrqwPbCxnpIrQRt7aPVTOAo8pINlnjC2
fYe7XR5N3npbb2hfKQK5M0t+p21cPZLSK9EEF5LWL/1SeRe/qrU0kvJlyCeonHJsH3IPdL2dh09e
BZkZPhYtqWcQahEdnI58T5P89I0xcEJj4Qdapf2NKj/1PZdlKAWQL3Zicw8ZcvJj/+hpgKmbmc1N
TNY7qxcXfuNW1M27dfLj6Q9owERG+NqRMeeDSVKMKNl9pXrWk3MKGmYs8OdLvm05k71hsF8tFP+J
g2d/gkrlDN4prJbPJtqWS9dMSGdMAh79OuoOwmjfVOHhHOdjCCzKsdJpNNB9D0GfQzCKv7QZOfD6
iyxbdWdLkufXt0e8iHMoxWG2yUVZm/r1CPgx+bAfCjKUr3CMiDiPkJGvT3TBOYBsgvVkxPNdgNza
RGb+bZ0EFQ1ZIQiEwlmBQT76gheDgVv9tW2S7ggMtJl4xtfDbj0cq8F9SSvFxjsdHtbyhPUim7nM
+pRFOMxq8Vz2indDyqUQONbLLLifHGig64BmPTFsjhFOn7E5xwKHre40QngYGf0dG9SEpNlSfWNj
E3w2U6CAiDw5dv0XE6Dbdj1J6pjK1AsmukGAGXvE6ggLIcqMNZKGIPGOPO4koCEOcFxu7sziZ+y9
4cOENOTHafvjAuvHdT0zB/TXZiWACOkTsjNJfDMnFty4RNe3wXo4Ry73eiieg8aPt67XdfuaBoqY
MiqA/BiVzXBJsGdsWm2ynY32OqmMqHsz/bJ+yWsxb+q2Y0pCuCxi+oIvZ31xrB3JNFsPrUmOfM76
l396whlGeqMy6MjNJOGp00z3ueKpSuBHbw2XDqFqOeUs0utMIsrapLggAGeraiFN9TIiISYmI1ve
HWA9yrvMrw9zpnKS88obZ7P3KDtxshB2xQ5buJHvbP0qmbCg+2vnnLRHD79knm1DIz6gO2vOioKL
8Nc2/jFcHrraPqi+KP+hrhT/Pg+AoW8zR/FZ0Hq4oX4tgfsUYksd8gSGJaoWaE5oSmfURZrXZIjx
GDiuuhVm+Z1GIORtSevA9nifhhj9/lziCt3C/zo2ocJlYCIc9jmCldKvHyXNgs5T/tBtDWTPqCLE
J2Z+jIS5U3oXHUVYQ9IeQ9/cI9XGVZEknxFYYztTGFpGxx/3Xmj809zh3wftLqsH1lSC6Yf+eL9+
qKi1gt5H3rcdmEJvBWMzAM8OK+4Y0knLeJyoSPFhhMjNyineJ7z/D3/+Xv5mZMMlkr7k+jCetdYN
2E/NulWFjpPkNgjqgXlBkgXXydPSH/tpnDFsLGON7YKiZj2aOLKmE5q8ruKRWXT8muyMv3rlnReW
xKHdf+hItoK4NqlLPYPOGt3k2Vv6T3/+0H8zRnTRPDH/8pghMnH6rbVCQjLOyJ+IIRjYkPOSM099
Ovj7QhHg4OYOmvjKrLeuwn1kBPmJJ7+5NWZF5lJ8F3t9eqdi9CKI7bdh5uWHPBnIWzGn5z9/znVI
/NtNp2xbQGa1+Go9+VtbVcadHfdxxDzMm2KQ1ZQgjQ5YarP2R2Mug/bK1SHxE9w64m8o5QPJQ8A5
iJFtqv44aljyzGidZQRH+BQxJPEmqkWyObbIPftDmzEdcBdwKfrUa2v0d4EzPnc1B4Zd2d9q91o1
1NwxuOn9evrWysFqmYofk5PKjfeWJP19IkWN8C4yAvvZPPglx1Bayg0m/JcqxwCwDKpgcxiQLhJj
GmG1D/RKLeGnxehcQpci6zIu1tWmRYKKxHvfH/J9m8Btw+G/vtljgpgQMNDjKwUeE2nGKEi4Hxx8
OXpMUYl+JwBmAz7PjoPupNZfLnDh0usf/3xx/u5EUI7NhplhqiPwB/368AU9uSWRz8VZd3plzlhh
PcKtkaR2oLHpErYPIzGC+SvWyavoORvGmh4nTdsv6Jwe/+Hz6Jvht5uFc0DQamOpMUGR/fp52LXl
KUNVtmgTKBC/nIwdTdx5oVE5JAPu2EYW7Jr77tTHeOWc5q2dG0pOr99HJcNKGygYSK3qHw7xv1k6
MRW1mOpwhrMh/f0Qrz23npY+RwleQUw0kPCHYYkiujenA5Mu5HclMBrdi5qItI6hT8RACWI+xOB5
DEIbP0tovS8b1em/YTioj2x06ZKQY+1iANmbFnrHNRyWa15RSPzDt+r9zUjfW7HMNqoAyThGvxl+
OuHcKqEuIZJmS9rIB0ET7/O63oVjhg9Eqf5GvzJtB+WzUPE7tGptunPgQtx/MHFo3nvxFzNA9psO
TsmKsDtJIZKHrvV2a1VGDguRg0SuQ6kzJtI51y1PYiZfzAWHpTmH5x4/2t6pO8C0rDTWbT+eZqer
qv36YDfNnUCHuIWBus4tKkAb7kIgqgyoxJNTpXdiP8o8g5gpH4fKj5Fiz+CRN+W5tXN1HHVGXcEI
24IIMo1hcR4b8VcZ1ApYn81OwBne1pLcGvKB6AQN8R3CxyKkMV/Ll2rscVeE4/PgLw/rTBUT7RVn
EqRdpKqsHqk/dYMRKwgZsg2fO/l+XUE1nnkfx5gzcz0KXb8WGzsv3W2d3CaZEh3Rj/s+7JB0weNs
KghHcXnqaLr82M4PGHs++6X8nMNUIsEJb+GP0yChrWgF6ZQYUjigzb3CxLNFbIzaXbfl6xtrYSs4
UUnh72Dm2BiYagu/+Yj67zTC98I1ZBwiL7zzqJ1vqP38ycDiFjn7ARRKV9GxmAsZ2xVhT2uvn7ms
dBddrVnRA9UXyjGW16sZkdlvi0SdcrLU9fbox5d4kTcqcXIOK/Le0xkwJWyo3AJlh+qg/bh+Ttup
rpNFbVNGxAsa+nHxQyva+zHskhCnAJFMbMNkbTT7fqyg/vllhrkbWoBTdV+cmkxB4WQEhdtTvcMN
txzCZul3BB0xABPeF8IWcdCSHbArw3hvOv584GskCRGXzliR/hmPQXFN45BDHMEA0tj4KXSS5qyd
vKbXBIibO9qQ4RKmFCPwLJoz8G8q0Cl8kjQOW4J4zaOEibRRA0idVbGAL4f2frb2tZjMQ8cK1jVx
nhWRuI+Q+pxjNRTvFnLoKvKyRtt8llbYQv9IDwinncMC/Wxt3EWEM5uI3yU7NBbzt9ge8iNsItLA
GnVFuu6DWF1Oi0wqBKekkDfUZwTRgX8DS+u4BBZTP2/WWt4ZAG/ORVSA6yP9PWU7ul2rYaMnJa4f
YBENnDiTT3C721DbxAvz+E0zdZxLOsBxfSL7DhUyI3rQgTUQU4s3EpGO72a8GgOZa0POA0lfyba/
is55RW6WOY7pab0H1tJeN0MokdMthZJHsCg5uH4LHGxt8o25R2lP+Gyc44PxfAtrNpOs/fplhITi
4FBJ5/8RVKgxxnS6y5r483p7omP9BBwj21l6GOO1zmFYlmhDF35K7YRWSlcJssCIOpj4vuTjmJn+
rpMmmIjGOqYY6/hQNvRyouJzY9mwKWk2o95xdFrfw3j3JLBCHO2OTz7axrmU/Xjv+TunrdonpIh8
be1mDD1/G5PcC8ArICvCFchZYCtVZH30IjoRzsiHqgT4Pt2eSTcPLvUAcbGOqV8UxksdhbRNDAez
vamtT/gzM3sxzkw9ScBCSxI88s4n6Ez/+bIkpSx0iO8xox2vckT7hDSuM4CyUvM1bl7b2etuDsAg
W1dHaPcnokJZjzH3wG+P0oGQ5wwh4eM6Hl1HLgnAmm00dejC2R5J8MO7AaHnuvVjbsFewgVjTA0F
t07LzfO/+sm1tz1hANxxuFIShtVpDeaOJSdkuBgs4/r996mJTCWXL75jtDcQnTp60AafXaiPWK8Z
MYGLOQwRrBNeukwtlnC3vjzWg7jWK6pxYepUFO17bHNQQpvSO5oxua2trryj+R5sZXEJsTgmdfiN
wJmGfC899pMdFkvynC3WG2QVeAhagPLlLMYg+1EHqxcCpvQFYZCBxXOjYU0lqbup+ZrlEGm04/6y
9LRGAT7n3ajnqVXQP6eZ7x5GpqK7KIGm6uTs1MB56GXNbqaE3EXQbVwJXEekEHT8IiWprXsQuSAe
uQyWfRE1JwrL5myPXfauzBn56jFpJaS7LazgAVdwt7cR+xELBBRN7WPMGftUyc8tw9Mfb7xoquOz
LynubabrqQGLbYx5WzsLg/+gfCT2NPAe5/R7F0PPy2d3euw9nNvB+D7t8SDlklVPAptkuy4O0wlh
dC6q+7r6HLrmcFrvO2zMTLGH72R7RKdIDtbV9VtQgroJAlxwlWNfAMPmy07g6DO8x5C6zeL7XnYw
OGyPdO21jPRXMYAYP4wWkZrrfbEe3R3bCkJpAGr6tEx65l65y7ivQF8ONmuLymkFl9nAASQb/pEo
/gqFiSsVQ/nTl8OA0dCalnX24vQRrnCShT4XFIBk6C43K7EuXtVxHs4o3vVOdTTml7Cu3ic55cn6
dnaiBECEC8mtqEtNq2vDk+ul73H44tPUPi+TXfKdraK7sSiLbTGYF3vM6/NMVPWZAZq3tyqZ0cLw
0rTm9kqIy48H3QWDObtSsVBhkiZ6aqY8QhkhA2tGfbCrRuJLSYBqnnr/r6HAp2uHVCjzBEM7kPft
zMmaYBvcWJLk2jFgk9GoLAearNdIrGieYPV+SrEGXGT5fp2Nr+/w9ceqJjwt0LZGqOVWsc9L5nu5
gRcoMcDerBXUME3VGRs3mEO3NQ6iRSQJW+ExYJV+tMBJnDBeZrBys5IzySaw2/NnHJWE9EECJ/2T
0fLiHQWGsr2ahvEQ00aR8qWuSQF/Uubl/ZCJj4ZvBRd8z8iXqCA262WL4jE/dSHNn0601lOogFTl
UgFK9Rqk4EIHxqfdsdFjsbGcd3U84A/R57nnc+XW0260MOfF9Njwavl6KILW0qFGsXdbz7Qxc2LC
CsNqk2DxOzan9SnzHzA8O8cySQmUFtlnz3uPqdb9No3TIZv97RKCXHEZx65d49oKrYPxqsBwMYwc
mo0LKj803xwNuUFtDnlQa7V/TNPn19mrGbyTnIQDhYswNQC4TD7shuCSDhagrV0XAdAO3kMaDtK4
THTXhaFZ6SAjC01bX/qElIgW/tYQvEQFOrGiJERLDcOnoR/SvQ5N3NoEOz2sPzQco41KCvc8zcFn
xBPR3tZnyDq2LglSmCzJ6rgxPkTrjV9WJ8eTX4kZWOeQYDdg+c3lKVNsWNfnEAHh1zIyvsUw2s5t
zgiz0nPyPsd1NIwRNM/ew+beHeT0ULsogNfn3Gh4hJk1gmxKm+fa7IkK180socX1fvlku+VrmROJ
h/Oae0L/n8huH2oiinbhIEDDWSQQfQhZEN20kiOJzX4b7QItRoB//8T+jnghzfMuh+yR9hB+eYk8
Qv9t63YEg9qjJSUB6XpTlLfw/xEHbMn1xsgcFG8dE+iuVOJUMAWHGOK+jLO4yAxaoW3/N2HntWS3
kTbbJ0IETMHdbm/bN5vkDYJO8B4omKf/V1VPnDijmRhdUKEZiWJ3b6DqM5kr6zcCxy4po0go9/zM
EjXtMnP/7HGU4HeZDkGZwuyHETQixjroRyPsIDykMjn+61Nkzm9O7xkeYUgPPNdIU/kYjOYtr//q
86ndNErEMFtEVCeLfZ5dLnLfnH5XLswuAqu5YVi1bUmZwGmVPWAP4eA1Ar6QlW8yiBmVe4S/9/mp
ageeK1X758X4OFfLfJrVgkKPNT67GCzgG3dqH7I22feqopks92c92BvfQrOlBGe6csrVul2dpFhO
h4P+/eE6XoeABGRP6XFjX/5sPeuHXv/4PeIM3zXxwUsTuwGs1rXMO9TQCaZ3tW/L8vC3W/bfMttE
H+zn1q6zxz/6lXSM5qfvEd7ZTCvIsREoGbiII2ZSwsHW+B6R/0eLjRKBU+M4BNOeULtDOTT9hxNS
4buj/b5Q+dOvBb/0qBiZINhLuzoIdoyGSxVGbFZw1CeEMwa3lonMhTMZ69OanfXXlyd4VQJDYgAi
ewSdJW4LXWgs5KxU/TocEz960yVmqmoHXYw2bOeuKFCY3H4nbmAJjPxUqzKDKAW2U3F/UY7hYdm2
eDAXb/kwm7o+iBTK4ugHZ9lNv3VL6PnNI04xVj59EF1CsNu7Drq9A6Bu5zJdj5gN7OtUxRRAiNaP
TKDUS92UvRRYcfdgCg6sFLvzGLVfM5MEWZusSvYCRbLxWM5qsWoKKauBeNVYQ7DTy5O02RczCrx+
6qk7CGpPV0zXOdLdTyElAZ3BsVi7mNXIcI2nAKVCNcxbaHqk1WDuImriGEQOrpseM9Fqdw2CrHGX
Sbt/BFv+qw8Y0TkqfQGuy3kcxn1sePnW6yyFiZpefdhHtP1oJGYPdi8Cg76DhGqY0St2bXmeu/A9
xQy5cUVz5JWbrnX1lyH4DcY0Hz1E1FfldLfRnjdMNluuq5Pgax6xCcE1S+sDKi9UXCqVSf2HLTLp
dnE6BzsLAd2OtEfuT1UDjOkEAq6juu3H+D1YUF8RqAtTIiM0JXUmhjvShAHpZF/1OwKRg8RIw3rX
hVJjjL+gCwJclyd7YWhqDKonqbLs1Oblqy6bVrdfab8BoE+cI7ANmHks5UM1yccJhMDBxprlMp5/
EUMGTzn4URDeBSi1tG7xMayRVYLllA4eXBzXrUFwYVh7BfJfozvxdN/qGNWy4xoCahmWbrPhFYOd
GnX7lUdoXztcQJZcg530ZmO/rgXLpJHyAaYyjWTQPPfSDdg3d8TtYqC+ugMfdJe/pRG2zr5FjmUk
9UD6AzvjgRmXHQycPWM5btsFZVHW4fXV522Gx+EWu/KEj30+5xx+NZLKJ/1jlvZANdt5v5baU88Y
uzvIhlSofHv49eWbrhvrBghXZsYM1qHcOZE3H8D1EbYq3oRImw/y/cA+FeW+XYHAL3ImKsWAKQaD
EReuUnc0NsxSCKrNrssDvFEVpHt6cos/CDUAVgeks8zNjzIOjJ1Xl+dgbBEWkRKBviRPj9jLhqLq
uDKoLialWQB1lu2sMoFrHgAL78LM2Y9iFmpmAQubmc8XtyMKiSCVl8ztbkUDh50APtSSnEyFTNtj
RvDR49K7P4glZkZYGuLu+vzzMkueMEjjZEu5TfPJ7m8F5UMcBGSOrr+JSDlWQQSugCfiYGIRh2UQ
2KTuZt41aaAhonmLZCEva2nfaiZqRJCsFi1v+sdr/XybmeAf2rVejsDdb5lJXz6clwUMs+2BTTNy
uPJOzf/jW4cpsuXGCfBq2sYc7mMVCV254EWceFcX+c9JyYphBYlzyF5uWZa33CKd3kWvesHvyjF+
d6wOb2cwuSeygukESp5n0VfM1Kp6ejR6ucfwsW4ExOsrH7CEY4OExbVdTPVGcS2ZIswOJHdgv8l2
WOtXOv5pJy3uKyvhITYIBaG9HJ4n0THt67qJT4OkHCuvxkOZelx5/QRmN+y+NBA3a7ZXeztag5NL
37X4hfvBAqHMP4owH76ubZiQs0LRQSr7gVCa6hDa+LYHw0S/AERxcJBfWQZzeUaeBG+3+cFvqu/a
M4TaYD8uScno2wgo9RhDCXTkcN6xFtfJ14jt7nOpBp9B2b371rNbEC5vrxMb/WhYX01MjSi7bzll
/T2JhvJ9aBFN+a5xLXIzPpXjKt7W6hqvGQ1916XnAi/xK7dvskuLudh60v8xG0PyLAOOArb0AeHo
QwqVbSd6xMUFps6TSDiM81zRNBjysF+R0bUKnV+VveaHWFbZVZqsRBJZd9tpfojD0brmvjIOsHTN
MqaD3pwcgy4x3sCToclx+OPXoXhaavANdlXfYtl3sLTIIlidEhQ9k1u4pi7vnb2AMmMhC7w7g6aa
lyur7QGJV/JSE/bNGne6ZyOZe6NCSk7Ihfzs7JhJeiutMNuZHstxTv0bjVS1X2rjZFcDyL0I/K3y
DewsKQxstum0EXk2n8x6KM9zriJHpx5Z/2SynCDhNECfkc61d2ucJiKjzV5eF9zcaOhHHzXXAJVg
ge5gNcHFrYdvfl8E8Op989i07nIKSjsBk7ouV+l5t8LwnMeFoRG4oug2SMplXOgW/mD2fpNMbnFa
BE9EviYpgzlNDMJzaWzLKDVZuAHYrnPqODUkR8id94eRFDNkerl/0X/xSLi0u4z0g9z2Ly0IKYgg
7LhgT6dk3axkBWSE4vEziK5rtsAYyafiaNc5h0kf33iCnJP+sFYnKDCdplzeLVZnYCjgeprkpV9x
BUw8D4eqLsrXvMD5Y8y+JFaGcjNe7BUCJJvvIOOF7vICMohnP0eriK762ZGi/d7ZM5q1GBtpN5i/
+9BAu2uyI2e/6B1KH3qAEbvTQzBk80MxJnKn9SZeDBufAHPiEWzjKeiNerua4fqQZQmidqJ3yiww
vzbsa8Ic1UkWldbD2iVPU+vFZ4n3jN2d0k7wpSdiJBF4BLgepKunHo1zn2b9E8Ojt2HhM4njzH5x
JuRs9o8VpcCjlrONXQMVu2smZEp+9CVH1A4A7zVDQv/aC5POZLKy4+oRz2SvlEoVXvMbctDkWtCh
MKUDamEG9jvMSKjz7XwiUwjE7dztZvzthzpuC7BVY/LI1Hmr3FEXIH37KaUoH+3oEJBosomJe7vP
vnkeQlD1ndsZT9JMD2PT/WJG7KBmt7YmWW13rzZeSVr5k2RZfScf1nu2xMAIcbz7EmBvWcmUSU87
7d2Rtf0a8D60wryCK7QvjAPcA2Cj+Qnu5mYi+fcG4au86b+rKxrPrkjItPCU4kGLHSYTyWcAg+Xu
1ql1t8u3EVEIjnevvMnOQeJVzfwLTruKTUL83o44Tc5u+oEbLfWB7S5LU68xjyEjjKvRdjQDqDtO
sqMWz2BhxMU0PwEW6AcRn5dmiPbe+stlc/Yw5sZwrmL7HQaKuFks4g8Jrs4wHn80JsmAhfRt1Mml
3Cau5T9YoUuKZQeb1h8jMhxMV/AK+kQhna0p6F8oA4aXtYEjAAByLcbXeUbPAr3njJrBYxOHGLYn
JOGOhYT8tIAAHdEQSCfSqT5MRqy0XHO679wIeFtY5I881dgdhBoouNWpZA78wFI8enAkAUpJXgOD
WAf4b23xZM1g7Kbay6/CYHMqa3c6OH6C7HWtPwhs+Fm6xIJMKMzZVo50d6SgABRmnjnj7ksnHk7T
urczFp+KRJeHAeyRzGnyO1mXW4SRdIYx+m1dTU1xA3FoBL++C+kiswYiUm0x/ywtJqEp6M9i9mbW
/1TEeHTkNvVcOouM6e+tUmpyT1IO6+rUUqojFoFv7ZS58OCHhzVkaob4yEAmbv6c4Y98THg2jRxA
n2m/JJ5fEMYC6MJgJL9n5ner3XF+CNv8yaeT6Ucr+83NzEwC2DXqkFZpH/XErmmWHyKQAanPMHT1
qGLkgN924aOITNy2FZMHpaM65AN+/KhrvglRiWtWpmzoaFDrJToPdln9YE2ZeEyfu74MLliItyVh
2bd6IkFvQJoyyr46haQqcB209G9MD3RvSxQEQkNmJ9hW2q+sqfCFZeVZpkiwjBUhqFW60LwTHPnI
1Soys86MfsGZUyashvfWz6hICbTtSXtYnhRSlCD6J4d4Sst4HO0/bvDq1O9ZHYyP2TBTVAHYWUQU
vcnA39tyOo+uU16Sgm0eTR274YbR1rAIgMILyRC9ND6QU5LKCnNmI9z0hYVK8hgHLJeUu6sx+N4K
tw45JnhscXNatAaDhTEMLvbgzbixOILBzbwhJTgGmPGc2a7ufjBDRaVvApp0n0lSs6i1nlvTXDgM
CCCsJQlUISFkN0N0ezT7j07YN2enh23ZLf3RNOWffAXtEyUA0U32MGz9yN0xreuMKguuOQHuSSOz
LSPCryVIz0MKGRs9MCA0y6iuVTymN/0X1+AetGb6BmjJCORW6zAaaEnJ8CwfcrI/p64wr7HnmFec
VNShjfuHtdZwUfRco8M7OOP+2QPGNRB9uc1lGK0vAYk5TzY8cppaVOjjPKbHslpWgPdkLcTGZDwZ
lM7Fez6UgJPDtjr9wy7d/E+JAhYlAk4JGRYOL5Oy9/1/q3SyBps5MHt+MlnE0ggy7KKk8Wx+gpYR
tVE7X7XVB/8AqF5H/KAqwd9SZC96BNqDXCY+dPjOZHAgtYHg3KZY7pFifJcyjY+Fw+bPRRE4q/Mk
d5Bq8wd8K2IHAHxPozashLxVGVOdvPY+yOzK4D5BNlGvNxc6Uyy3+2vEb0JaldL5x91LWSwfBRDD
z6k8GZkckQuHRFitJ7zmL6UBBLNi4eb1SObL9o5YAP0nZEGSXN/rsiyP5HOpgRYbGdugoxDiw3Kd
dz10rahMNsKs35LO/7NasbMfsgloDJDPnWsMSEpUvybSlsSHcr3BtqoPeN7gBeT9TZBLfKgDhhOl
1VKdVus7OcLK2jJHmXF0YK0FTvoE3NVnNTIFN+g8pxpamJbI4ph3DqCbvqUN0xG1keb+VCk7aOFz
wwguWQDFb8lfAjKLHgO0xbvEdX60ONg4efLfembUJj5sgTU4DPn8zanK6p90d95/+tq4Gk2BDNAK
/4vALLMZz5poYrd6CmhNOU7tEn6QRAu7uOY5iuqHjn/rqc8Jd67rZstR8mKkImVZsfrnOCLHRRQT
WiKZ8JlIiVKO/oR6sHqzOtw0TiW6F/IGUaEVeQXdi9lD1ElxWOfmVd8+Xmb+KAhjqWYqnFSYwckC
GUtafUv+GcKGTdm1pJ7kxV8dYMUtQrbhUll9spExGGwuKLktLCRiqYTLWoz9ozF+pcRFO7rSFXgB
+SeBdIxjXgNELhLrW0fGyYVB061gPwf3nyF/07ENLS2rOOtBrbZG0PjZ0rPf0aWDYPluiSTe6ccY
Byo9RuU+1b17xmaBU8FvnOdvRXLH5hJdGie4Oo1bcFmJHnQf9mgGtV+SoED3gcdm6To1aE/4blca
DeRaI3QGEujg2PjIsiSgdMdyxmNqy28dxhBI3ea09/Cz4UYmiUnEFIyz2AmvEI9+Bd297IoLGmn4
N4pXEdE5HIjSJQGBuD1I+cqc2wf2n7Qgz0j9j7Bbvzq1+KPffFBXb4SPMIhCK4iwkLPCmKOdLloj
9d6iyUZf1X0u5uKccZ03EuecqTGSV39z2/ApX7rkNDXGyZr9d2o4kmxW8jNzeKOIyjoEHfSSHtuf
qhkJIaMUK5VkGDDmN9da2POo5yLgs4Ssb+0Cx5r3DI9fEzX8Bh9a76cy+ZCZ9TIt9oznw/5FdDTD
ayW/kX7zlQXcgdHcRd+TBhQtbI28+vSUuVu9Tc7wqTSwK2GcfFJhXGMW/3ACO/8hGPU8J7Bxh6J9
NH0n/Ju10ku8IUlEQh5s1l0sJ50PJRxRdkcwmRof11aQrR+OFRGEkMevNkE1eg3JeiI6EZXRHWtH
HPTHw6e2L2X3O5FobV06KmCf6P9NyG7GxUJlhuyGHY32FVC7Mjcu7Z10BbN+sb5pCcT/vl2c/xAL
eyzOncBx7NDjuPi7qLNNWNqlTjxtU1/emyZZaLLn9DnNs9+RbYwn0/muiym9EtOjRF3apYwYt5gy
bmnqT3hFPOwj1i8HMXfmd3/Bq/85+35wbGq2BLH7aFs1WGW1NGiaH0UlL/VqdexGUP+RAl5sOgBK
G7bSzT/IDe3/MEfy7Tk+nx36Y8cjXO/f786apZ2V9AOL12b5QuxNvbM7+Fj5vMZH0UjJi5fP28E9
6mGkvm30veOXHQdP3MXnXA1c8zh/BZs1Yb49au/T4GPZQDm8Ldbk1//+SP5TIsnXLHw8aDgG8Cb7
f5NI9mUZUv8g/UsMor+i9Tyu9Ru+DbE1QESdwOfi3WBdvTiM3I10DPeTWGqg7yMVS8IsSxr/aKtU
2t5/k0l6MEmAYCgoA3ruvwu5W7uYs467dwsH2kPl/xA07KQDa35K4z7cF3gLTh0cyS1Gi+bUmGpU
4URvRkydkq3d9R9+ROAU/ssX5Nk2TAsCcgg2/Zuy3PKHvs9YVSl1o42/ZnD3BafBxbC9C68PocHu
kF7RKlXb1rXsHeIo86cmYGi5X4JMDgevDA+xiwJlSlDmd5X8oh8DZjP3wkId0ftfawvg7YpZbeci
xwG3Q2L2BHzCaskU6pkMnAHRPkNv7ndO9DM2aZnGtLnm3cyUslpRAwWr+Wi29dm2qj9ZF6uAHI5E
fkXQBSlT/JK9seKi6CIuq8mJU0b9ZWgfyf6JHlVUde8gQagMeruIFmhjJaXYwBAOduxLgaZg9+3r
/EfuJuZ1Umz+3K6MtyX031nxYRpbI3lqs6n/qJLpW11Ow0XvG0a7NPcWs3J4MRw9MI+PUMDAC43v
cxv/dgHLsRfK6iuR7UieLR/MMz8ITPrVZpQWqQBeIy79nzAunK3jTPKrPfZfmIVzVxWvLXmvLIy8
Oy36XzPFeCf84VqHDhFPBiMLM8zba8c2viwc+H6lrG5tuJ6xpBmE9MIel6sfPwm67LpFBFyPbCJV
JwbMA0oo9NCqI75S1jEJYjWCGCqdX6L/1QUhIWGxkg+acXYNcOgBixjIULENNOmDYNVjMtea7KNL
dHu+eiF97ILImuLzsezQoViAxDtveUpQsEMrTJByxcQVJqkId21rpxe9DF0r0rEJXkVYR4uq0hoH
4pb02NfsHMwhwZkyfZt043G2A5WfTEtlZxkpf9zDzMuVXq22mYdN7JYvHuaDUi01+ZOZSRB/jto4
vefIvTZaAD0rm9yYSfnpTMImcUYayF1TGm/SKb8lPSW81ltoafXU48SJl/o+DeKnVafML9m0zfRT
TByNm7Alx+DAPjm0b04PzTzeoDsQVHksRSvWpxspPqUsSgKmtWCjKUFecGnjTnR2cvL6j5YLY0QJ
unWNcLjaX/KytT7lcGmEMF4/6ro91vU9w0MMmZVxz7vqV2dhq/P4BfN63fUQErduaj/LNZH7xmjD
jQ8KZrPEaHnQG239on3Ql5CxhmJXp9OF8+iQTYl9C2x5zEM3OmghBXZnvhsYkl23rk+xeQlt7Fjs
Rr+5tUdowzy2GxVYP0vzVzthzizsJ7xOGYnR7VM8kkNoJViqUoOoKJaB29awGOKv633Nqfqq2XP3
S+e8AQ095ozenxygeV2PoqcZclLcvVgcxo48I7edtx4m5jP98kmOsGzimPwKGeE4RXmiRbwpuQjE
JyLJLWwSkEfxLROw9F2UMMfWAMe/juOXpGHW44joV+k8jO2yHjvQkQc3Z0zbhIWxHTsmRlAwz70a
Ltr4ElmhGkwXSGHKkhciEdgIRPORnVt6JfD4XTHKOjGdRY2IsZvGX1Faltdxre5iTM/1RGBQVtwp
7Y+iFfNTmQsiA9b4laX3RIjnJl16cfOgk54tXBAukRdqgwCg4MNZk+SxZj8VN6rRwJ7PAi5ZX1uL
OtjBaBWQxXawM4Fj0kelHYjoo0P9yEjj5nWwRtI6Yqkd4WTx0dBsCE44Flh0b3FbEc0bx8/ScdpL
iX1RgFkoEwtTtLVMt9pKvpgr1k0r2jM+B6LVIAQRpcV8ffyp6yntQSMMHIkePu4XyjBaVeWU04f3
0Ew/5egwSmGRrl/itmn/rOA1nbIiAq6q4nPWpDddxrWR+8s0eg8RvhscTxXpumoP8UMXqS2TRqaR
7m7JRX2ZcLykZbixaoJHLbP59NBFqVLplHm70/yrOeBdSa3gDSwek6aGtRKpcWY5kljnmd3eYsfc
zkezRU07ypHckuGcKKVeGRTwhVt5iwJJDM6MzkPG7+Ogls/O6GGtaoptkhHZ26wc7uqW+n/SKn0F
BJP/nE1sLqVgFzfyNgBh3uoO4V+CFOvUGUgUe3UqIRxwJuhiUG/PulbSTdU4sM0yI1QBQchkIEPK
rSdqulBk1nxckdMQyNDzebZ/jHLuT1K5PYkM5dKxPShknIDnyqm/R6057yyvfRjDzLrQaOzcgDcr
80Bz6w392Mw3Japvs3w4NdnvkUSxKJqTrRXHJKEF/WWAyjEMFelgqFcmqqOjYQfdtm+La6SQLnGI
1Bt22mYASgvlWk3L+XFpcXUKRX5Lpi67b3BqmQSgrIAnbbjcPTw3cDRppuJ5hI5P+ZfEtGK9spdr
VEJmJ+WjDKmLTQffXbHC0chSBSRXPy69qyC27YC2mAVOsJ712WjDYLp4ZPTdwTSSmz6mjxaiuEoN
QCqGU9yzqoYAefbpubfhSa801tSt1bdSIBkHdbtsgd2xbVakq6wmmbNmF7EG6e91FN5+WBsPsFIg
Tl2V/VzMPNwmNoK6dF5f8gBANm85Rz5wEbZ9ITu6aehJVyqdK6bz8GhW8sk0nPRaZF2IagE9oilV
0g0cW2yFmzWbI6ALPrkCyhAOrxhrhsjOwwSduxlY641CtqcekZ2DTYYVy19Kacbkg6TT3t02Ioae
PoYstxHz62fGXRqEVYBrB48Bqv+WR1VzZB7wu8zJm3AAqm5aplPImZKeSeX4DirDnKW/H9cE2T0K
IVXrlCUGqXAm/qcikbudyyfxHL6upmHdWmX9ZFX5ZpFieNSfsb44izYnYDEzyO1Os2PTmx2SnPXa
KElojb59Vwblh9PaJT6p5lIGjy6z6rsbzI8UJdPFsoQNpcgrj9bSxYfKJrbFJTiXfBQ2yU1WXBrb
eqiYje2apD+pgmOnhXNRUHz0jVXtZySKCLCGE1kM46ZhflWbTvtsTvUvI6vO6pcardI0O8GldPqf
Ob9aM5+fzKh6KLjWujW20UdyNoAh+GYQn3zQyqqM8QUYklM5gdiYpzOq7PBISCUp9yxMN11URRct
TnEz83GqgpUf5p4UCRTqw/ynapabHpENNbPkZACA7Atyr6c4e5tmEvwQgL7JnlJqasAlLeL3WFr2
kclFuW2tQA2b9whe54elQfQEsOrq2UTwfS7wgnRBrNbV2pGux3QIZDym//5BS7n6iRzzEhrwQ+ym
F7msb/r3QdQl9TMwnDOgt3saBaCEq+iky8okJuJx8NGzrAVz/yKBRcA4GgCTSeAo5Wm4R1yRHLoG
67bv4/SsRfYcBRmVQ0vcM4TIQ9Yk6T2kqTxGofEjXkhEbUeC7iVA4UPuZtzuPopMLfTy8DgwAEc+
ExneKdhbaSaeynIl/Vw5HbRaVrfRovQQKiLmcVMVfmwQuLAk9YMTt/tyXrID9nDu8jqjLBuSo5Z9
zYp5N/LMOsGOQ4jVjZKOxDOSbLgFtfEvCmQum72cLeNTux82QETXqD2m4PqvLte5Jcfk009qg/v6
Pg/1Sd9lmFqOBAihAEPQA8JObjLBFkczPZaAvZzTG5sgx6ZZnuuWQnVoY2fnSvTK+tOpkGSmCWEx
+tUdRk6RLEvv+m3mSGNbW7MEI1qYMF4t/aq7HMMR5eYEX4SsGSW17b3zGmTuVrjGQTsqu6Ryt+Zo
ldvZ+44lkPg9VoFHTFf3T8flQNeyNmiNV4FriyWbGlXHR/T/1U4uvDuw4S4jp9nQuM5RK2ZTUT3r
lCSUoINLSsZQVSnUf/G9T+zugpeWSoA+sMjE1k8pN3UthTypnXD8EGP6ynhsM/ClE4wY74l9SHZi
ccjZjf3Z3k5Yq8c6AAXS+/kNm1e08URRgssqa/qE+oDyPfmSkegQyIFiOymiYySiu36v9PxRmt2K
vpXfU/kivkM0jIkIoshWZZm+LrSrZsayQdvWnyD+KVRJh57EOBfzGJ7MyP60gs0Lj50sw/nmdyb5
GI148CaynKeWrVkp2h8wM9KLkbBFZYf8nIPjnMeYczW1fouVPGTbRWJV+/2HlXOq+0SDbEVY/B5y
RA6RuOrbPxbTsqvG9iWVRGF3q8HqVmnJ9SvRcl0crZp7yCeVVg3KvSB8aoV/06woqyT1T4TRXbbx
i5YKBov7QVzKskmUmhNFJRxWkHaOc9GArpnR5QWcyeuEp+KcNvODgQgENUfyA/r9KTOXY9fP5kPu
syRRAIy18oYNEuPilIWs7JW7Rc+kBAOTvs8fEjbpfNbZKxi34ppb8wE7Zrn1RueZ5e9HH9kJ9Sl6
0TgkOD2yClrEtHrRViNPeSlTdwEjZLq0CBGfmbOS4OzkgFRM0AzbpqmUNyBoL0wkKpCqINWzg8Qa
d+iY1gx2Oz+g7nibvTS+ji4N/VzLs2U048HI3fmsaQ1EmsHgypN3bWKYhdUco8H3t57oQtYyU7hF
bQGPe6qdA4NnopU7l0GI1juPSX1aQ4csCQLCSxLX+ArcYms0DJj7aNkTb4qEJiMemHkP+8IxXTcl
V49oYDCEUGU+xfuJHSManRioVwYiGJxNPyUszFMnzaOkhb+1tDA56yAYFNjpHHjIll8xcIGsvokT
+VvG0DkU0kKfK2Ys7pUprnFeGHSjvOC9GJ0ds4ErAW/rBYDDh1EnwbZalrtmm+gaswroulNCo/W9
Jf31qVCgpjFlxQT3920RsqD2j64a9JF3WHPm+kur2CjjMr6mo5zJhU/rXWk0jPNS5zctH1lB/IwG
i6OceBeIU7bI7/R3FkCH9qWJehrVyf48BgghZctD6flAkPJMcCjXbB6U3tFqeNGfVd13TGKCU8uh
qK9jymrA4+VGVcAxkCGmmf3psUB+uu1NywMnB7zdi9QUWTlbLBRWpJ485ZL7KM1p1G32FmmDIwj8
MjuVfn4LM9s5VvRB4+h2nyr4YXSKQ6Le8mqkBZ8u+tXRs/Uqa1FOpb/qiOZxqbMrjkPSquvoH5Ct
/22A7IB88dg02SZQg7/BRYuiG8N5MLkNq36PyZ+yJPllqTVNDt7xQqS7wtroy19j9Vj/qosfz4ei
tjpp+K1UFKkSoHCVfTGg2p+wrp/Q55kE2G0SXFL2t7TkbjRj6e0T+KiM/AnvHtbc3vQ2sdaD2z0V
ZILfhPmPTmaNz/v75BOkImCkgIA2POL/PkEWQwFkxrVnuFskXJHYlYhiPZtT8JZZdG3ATO2DZTKO
DVbYzQ5RaijkxF1LJrKQJQu0gYtRecSvyVxcjIC6x+8MPO5Zfp5Ff5gRMz4TSR3jDwZB2yXFwUC+
MfgXT6KuXAb3vCRwDlvyX3QNEXjzM3HjhfozoOiUwc3srqlro1phRrRTzU5MY2C35QuzR+s8lBXZ
wU29TwI1JaXjMVFQ7MacAErkOA+rGBHJ4Ct3lTLBlMQM20+FHzFtWLJqbxgmUaaQwIuyH4+tFFRW
MaGleeWcYD1hEKo53GtwXFAtZXmFl3KrZuQWDPC4g7wxf557gwA1f6ONrhKm4KXtvTdjCU82FoxT
GJNz3jtjuNE9eoAA1o3QKofjd0cxDfOEH7/oFosAij66zcBA00d8xWU4vUyYaRGykp1Detshzuub
nUz53lHVjkPZ09h2uVkg4xCHh8CPLQ1J4FVKmkGw3JMp9ZCE1u4DjlG0VeiuTqTo/MSnjQNA1auk
M+NcBy1lIVfaVv6QEQI1QqTNZm49cbSdpkYMWUUHCWaV1beHkrMkPUpScMciYmtQ9Pt6cj4Hg6nC
RQ4LBIZc7EgJIoY3yf9h+Wv/l5WOjyGInYdwePyCvz+xJcdQytz0E/jD6LlkxLYm+9kYKfRFlBys
bkYQypdCtjP8KyXB19+thYiqV6PTGj3vxvR7AGejdctmeSSAC4d8Z0bErYW/C1qFHbCedv+/B/uO
pZYb//66BWwZaBcU9ACCzd+4Adz/Fd0+8DSNVkv80SNwSlJTh8tDj6Gs6IP2tRRUN6NBH8gFMm/p
pg/kjDFi6niOFPeJB824dh0BRcUc/zbWAhoYgWmbgE0bNkYcigW2HfDx/iG225eIUKxT4p/1fiDo
QXKPQerhYAAx5Yh5w1aaV2m9pI2KUE7hoZkN5rtP74JXfDdWulu6B6TFnvk4KF4Ywj9VduHrLrKZ
u9Y4LS3hQEJ8t43mKYjLr/aULwzI4/fMDr4HPdJDDagcB06CgmJox7N+zJvQ2jZk4+wGUEN/eRSq
OAetVwy0d8V2a0PMtBUf1Fp+luNN5QkARPFTTIWPUxOkkVi8ghH5l5oQm3npCXzpvD8sWJngLj8w
3FbMy4BT5x9ZO9H2nLXxTQ9FYtiUdY5uXE2hD0MTJgjEn71wJoCWdz5TPC+n+Sh4k/duV/k44S92
SBWkyHpMS/GWKl7VWuECQ+b62SLMZK4z5cNvpVZvGclmDHE/gW9xaiHgz7pyMw0O1YjCt+oRZKNU
YIru2IccP1U2MTtoqobYHOO3Mzn+tSZAehcnf+rY/0a+31kWaIQoEOeHlbbBwjj9OVzP7YzlAvpb
4XYfSQ4dVNfVrpKI+S2jqjxnhqqIChN63Y1o0he9Qc9shfmoiXCafELKlgxhxMR8lhUorYlGD1bv
DKdIugkC5AVpumd7kaAMcpbrsLLQZjh1cBLveQR/f9INbO8cbLvGkap+e9VE1QG1eJfI+SnhAjRB
tkYmuwslg8nLDGVBofZE9vcgmzoyRAeu2zq56N/d+i0Tp06+Jc2lGvgvwNjdLIPpncMKnRhOkxWX
wZEVFIOVJCoJMxC0Mmlq0R9A/HflDWILVEl/OqMO5uZVVI2mw67F+vbZYakCOqR4iVfGWzq9AiiF
s/WcEqRBg7emv1k+KdC8QHedWJEx66H8WMF5doiEOO4/AwAy9dz4Fv6Nz9cQYUI8oFZcG1LDYCTs
8kzFSo7zrg3BkmiHYEdSPSzA6Fu8QvpGd4yqz/RxvEUdzsDOSh7adSTwIXyDFvIvkH2kYGzz4Bpb
QUzgRlf/nkiupBjKg1FJlNgMA5BZfDaq+iHQI04TbOyuKUhk07sukwF3Lf6PsfNqjhvLsvVfuXHf
0QNvIub2QyaAdExHk6T4ghBF6sB7/+vnQ6rvTJV6pmsqKhgkJYppgHPO3nutbxFee0etAOvZNgYZ
iPeOmS4H6K2C9hS0LKWBmZNUJzmXUURQG6yh3zZa9ljNqKPnPHiRBaVhk2I7aczgKFr0Zcxy8OH3
BRnBzYc0TggvbQvjYTzR0Lexn697ukKXOaTfp1Wy9Gz1zWdYj8mhwUtyPws4Mq7aDhrNKRTNt8iZ
ol+n9jIyd/KoqI/E+b7A+gwBFVWOay5az1rDcWu0XL1hWiP16+l1ChljYYO2cM7MYhPGZB5ZFfzj
rG+PIg/JCqyNJ/yu5OMtzcdSR3fM9PCvuDF3LMyfl39HkzVHNwxNN2RD/o3NNZfqAJOX67UFpoLb
lfZtMunKSZGzyu1BRFBXOI2fLVOOMp7fQ2wfzyaNNjhvw36oKKpEROPKYNcX2NGeFWidUgPccc4y
hfomlg+Jpv+wpNGjfi/2Dcpq7lJkwrm+hRwFY4LQupWjR4FrYK5x7QEngUSWBgnvZOgaufEiSe8i
igyXZoKFwCyM/Zw2y6a0BFr47NSTwXBuVY4ryWzt24KqxZpsZRslAGFQwe2SUNchklgkcopO92JS
7e+dkfsf6ov+V/RJvSea93EYEO2SbKutNO2lHKT0l4MM1+g+leh+NiE58/AsSYyLi1d9pky79wis
DC+TlPJwNYnYOfP9Dk9BVpAT3gRPynhk2jx7d51KmRrkoaMktAoxbe7rybDANu5N/E5N1rnqnBtK
4XUcLXE2hFjHpPLetVQVWErMMM1am5LavbdZhskKKDxTN0PAFczRSTXoZd4bBlrekFwaOKRFFt2L
E5f9wQp+dMpLlbB5REavbSS66RAh0DBB2j3ny6FOX1TGd61IAaiwVGm7tHTq6mZ+HUVfrZW6xCwl
CZ88k/sB8s5WhLLeHSY9vN7Hj/cJqlT2g6dKyQ503keJV3WdVwKZdyoz6QrSozHR1e+Ylv8S4Exd
0qzV5m5qbtENM58UBmZ+JDl5knUbodfce4te596iEwN+XbsbdipL/Skwy3lVhEG6qeXCn0PjwvyX
1mNE45fGPuKSaCBRZHHVooCjFatpD5WsDStr8SA3Y/851hFaDqH8sqDO6miutble9NEhDyaiHREk
1SenHSYRAUKaQesKoEj+PIzaNlAtgawyB3pcmsnD/ZT2b39KlGj+/u98/aMopzoiHvm3L//+XGT8
/+/Lz/zn3/nzT/x981Wcvmdfzb/8S8foB72f4mf7+9/607/Mb//Ho3O/t9//9IV3j7e6dl/19PjV
dGl7fxQkYyx/83/7h//n638TuLVkFP3PgVt+lKff888/Bm4tP/ArcEtT/mZgw0HEK5uWqZoOQqTh
q2n/3/9VnL9x2FU1KmfKTGBfnIiXyU64hCT9jTwteeFvWAQzcSD+r8Qt529AFS1y1q1FkWNwjv7/
z/vyaz399Yb9Dwkhv0uMZZLGSbZwTMVSgMgveWB/lBjTA8QDruuI04hd3lWGfdENtDUKtI9VY0yv
i4uJHg0KJLl6iZco72AqSsw6tHGjrsm9QB/REuJi+ov2wj8VMzKJYwZ9FbSstq7bv4dEhFo2FnG0
qDKQSO9lG/65NFcgn1odK1g2G2yejFitKnoTNbWUGo44zkkveUAstUmaOjyDp8IrEceX2bv7bAo1
98i6LH0ZiewhkaL40GT9X1Qy/+0Dt7B72qaziOt+Fw3KShOge4WPIEqKbTR1dMmEc2nNNj6LAiqH
Jg2fqjOTjIyZjAK/UlQ6RSjZV5g4N6ggspdGtR9TghvsZD5LGZF+ndSpa1EXT+kR8b04/+F6/cdl
8cdMrn9Sy8mmqsvklyuEvKEG/F0th4dcs+qBTMKE9HKjIsJJ08TH3Jj5ocR7yiGkzh+zfChA/TOI
7HQ4YTVcbpJOqQLM4QlPrnGQx9g+gyrD45ZG5IjWEpxh28/ozj5Levv9Xz/of6oYlwfNYE2jPePY
+j8FX8AcCi0FJQb0htTFG0vEOO1JrahuUdhm68w2Vh3T733LDubiEfipl/J4aqBalFntw4txSUcb
l6cbnf71Q1N/v63g0Knc8DZxHMSycCX8+bYSKI4EIwHs0TlQMCciMbqoxktRd1R3hoPKitB4QeiK
p2nN4iUFSh6AxLlHiUg8HUMovOBzHvvSBL6pTLHgxIX6miBDOZBLi8ZgvsRlEG/TRi2OsdrgP6wJ
+PjXT+SfXuP7E2Ft0ExY3oZj/aa2azWcAXVFux0vbrRJbMKV2zj6rs3yra1kzKl6DkNTq2GEkGxc
WNknB8rqJYwVjHsmrJYKIIglzS4m6+gvNJ73YLQ/nhl5cDwqXmqDNEPL/H3xMqWhlcLFZ94v64/A
YNUWuJhLgF7bSSvorSHsCgfdn0LMG7YiPTuL7xD8auk6iC13TH0+kzx8tjF3HMBkYeQfKY+tBSxT
wn5PnSY85rOlP4zhsIlmHUI00lC/RStxbG0DiQlXU5UyisRHWO2FkDz0OMWazE7HT0Xv6lllPjXo
RSnKmDmhx15XNPSuAyjHjRChfmz0wdkrDjp9OBd/IZeELfvfXIkaVCs6tVyINDN/a6tQxDdJLXc8
M+DXACQN49ANU7SrNJFRo3WFtSMnuXioCFH69SEvzCe5xkgSkSa0T9p4z4VlbO5fieVb988YAH9o
cxDv5wT6xzj0T73clAedAwnj5JOsxM01MguSldEoGl3XXrqmfLXaaIJtxLfuVaDUm+8I+TsXxb78
YiUj/Rd0n5f7DJJ267jRp4oZ8KjqaKwTacKqoi/IJ7Cp9ze3lox5xZpVI+PlvVZorNPHDMxNK3e+
DWXqsSXG0OsWkFCLlndPpwPmsyaQfVBFI17A/hXKD4M+CsZcWnyKHDr49WxGdE/QSKDPGQ/F8J43
pFUviV4nOxfm84yqWakw4jjyCDZcq62Azl85HSRlmg7gyUjauD9QOyDjUM/eJQcJGa48BcTwjDie
OmWXdxaFOTiMX+/FQEtgR8TFsC/1cdvWvXYMYtnYI03YSFGinyTsAG7TkFcZJtAEjEzSLv1IEa4j
in3W0Dc5aZo8zzDvt6hMoxcK5mGLnbR9RC7lcmWX11lIxdHANHCvkRiGjgQnh8AblYIQ5sISG9mw
PjlCT++EGNv/eGiJTrizBlaG1g1W6ERvc0zR7GeyqDYUUjJaM/0DaIKBMGnNhp0h8xiWkAYFt5DR
asybkugVNeZTJWXGk1MZN3j8nl5M0U0FPO+qtEnWlNP0wu1SegGbgM00fJyYfB3x1cqPow2/EpBL
51nDE56S8ImMUEbTFnqE9sA8KgMXXxXHKhbRQzARLyG1uvZqgfHIzAYqMnoULSFXneCe2HecJQax
CoDgOSBh7BI7e5ZVxNgyyssGVi4ZVT+4j1GmASGF14k5WzhONO6kGeqd2rEK1Aw+/HFMHDfNzP7J
SmUknEp2lnuRn0UPsgP9BxyIRp8PaZS/tvS5+wgnsgqbnxYE8vllycE3ano6L/Hh/qEapM2vFsnU
qxtFVtAdMzqua5EdQ+ulbXX5weo5CNUh2qgE+uKx0oerIWvyLk/6gFF+x/BcMw8RjUff0oabnZff
Bic9yARYXdM8Pw0L2CxJMWEpcrtXK6U+hFVaUC8mjIKD7kUhtpkOR6w8NB2Ltx6CiQJ4Oz7IWntj
PfZi2rG3MqDPOsSY5pMiMA73f9W+3xCCwEt6n320S1S19iyToGpL71mpzZJ5YDsmPrSuAKXiuhjb
ZMXJTNnKkSnWEFbKvTbO1iWscVahb8KvZxX6dqIrTaI8qiwB4+JTqeatOc5vdwWWA1yZYec1NAtz
O0lVzEaqJ742qxYeoGg8UOlQt2Ywae7TVTwj3jTRSxRKqJ7w0c1+tHw2MOxymc+QhM70E0wM8ixd
6tAgLTf8XbAhGvK97UR6GPJxXgUxkZYk/PwY8dces/nYzCywCkk6xz5w6utiX4zbXv5gZkn8auAs
uZfRz8xUYM2OdrSLVBkRDa7q+YR7PzgVop72GXMnj7h5G8NxSQ8aPLGD01w3634XxqAX7stBkAVv
JgvvakJKTDczN/b4f5dZd9M/p6TUEUGltQ9TdKZ41M8a+ajW0JT7ZmatzrVyDeEwgGjrlN+m4cik
MD0BU5COiArVpCpOEnw/4AOntk0Z8kz19Y65vcvp6wYDQh7bvUced43EsUpvnRjEvsmM4DrS3uG9
zdleRntcVe1grNNkUzr9/BnYhQpbb9QfsZ1upqiMvMbImoMQpX7I9ZZs7cAmmC5DamOG/bPKaowT
IjjcP6RNiv2vJdpItyMITmUyeVmbiVXqTGiv5pE9dXSeCO0JzRGJNXHqBCParpO8E7Qgf6lm/KVb
CFg4tvdbFvD6oWkBf2kh041l9SBOtDjifCKRKO3h4BGe12wI6hi0WbtQfZSr+/1XWr21ssvBOLQg
I6BTsd8fKnhNLkfmp0GOmocCkNd9cWkyWG732r42q0Wpkw8sDEq8BRKmuZLE2DNXD4M1k/XBfygX
53A3gIgYLd3LCHbbjVrWvHYJHEronU0dfZDeE4F0yi+Y+oIL2gUeKFqFQ0OypAfxofcgR0J7GKZN
FzlrM+TxSE6PwmYW5opBK8nsRfAllS/3WUsRyYAUqggn8RQp8rrX8w3daHGs29oEFtgpXorvujPR
Mmii6Fepwu/mnEdeTyrZ2zlCA2NizEwJors4y8sS9ApRYgwSsZ/Wvippz/eXKNX0n0lUYxddJnTz
bPlkxUiH+/UTmUG/k+yhPpcm9FT7eZw5/JJH/0j733hq0RaDar7fZyDDxQpfJSOdSd7GNFsehipJ
3Pu/A/PKj3CyzoX6UXeYChP6pWSaDSsQJNqesy6tFjWUt7qDCMZUmOkzYNXBNZGJMAXzQ5o2awnt
9B7LBsZgMklVk+vDxIOrT+VebZlnBvTL6jr1o7rD8pWvWnJsdYsuvbSHkAfeZi3peOoA/B3L+tnq
CBKeYLqORBua5xB8axV+ohrBxvgcjj/CD07SAHVqbobalyrX7ZzTUEYrYIwrzf4yr1r+jTWKXsLK
hj0ERA1d8ihzPqhVN0I2uNLH997OdHq34pPNMTzLoJ9j0Nv0SMnvQEABClkF/pRObEQkG6w1Q3w0
VfwtsefvyYJvzoVfVlAkA44a6PeoMpR9GLgjiUEz2SlVotkePe35Mo3NqR7xL0JJB2+hM+tC7FDu
BiewNsSGCde00P0y55P2WEGQ853m8WCxz+9gzfR+7sRvepOeqihINoRB4yFl3m0wu6ZdH6PfsKfw
qPcco+GFjCvoFOi/qKRTYyb5rL+kEVZFS0yveTBpmxHcFyETrpg5H4AOjprpNirhgxFyyC9bf+Tx
xGaOQCx/mJDsJKA/1yrySa+QGdzCHpZvo5q9AIm9tWnvWzrpRRgfcsSzjgqm3Ijg3lUh2yDvOvYi
NqjTWAJPSmfzEOsdq1h44XzWrLSWcRyV8Uj7UFGg4epUv7VhXkAierDYlWezno92Y/00zP4BQ/eO
7/2UAVRaNS7buN4hOL3SdnnJmgXmE0UXTEpXB+4NlpDxppRwkwtn+kQiy+6E8gS2C7haCwe75GQn
zaHbjWBTm3Mv6iv5OWnRNYUOlg4By+bMwGwAnOHYbtDC04H82nIc9XGGE8lm6T7Gqifosc9FbL3c
LxR6Jf3KbCBBR60cuKxf9t4xCRwt8eYLu0q3oUDqFV8ku9jGeeHXBRgZ46djDM/OaF1r8WF04K4V
XAt6AZROPavwncZs8mY8DLYO9WxAe6bjHzPQvxYw3PssY3CoNuOZt12PsWBkiQEbWRXYYZDuupr6
6TCcXrNEKW5WOx9JNH/Q+zwWU/c4yOqLpcb1zamNZ1nBtx90u6RPlOMQycUB2QIEIeRJyB51AyuC
9Wa0AHPGgqwIo7LNq9R20qZCxgkYR8EgSw9z06uKiNYQk16lRAbtTrBU52heLGu4iM6OedaLnzlk
Nzv/wDeyjzpp34Th+1ihALBU/egsBteu9Dg5bnEAb/XqayLOXZ6u+mJb1x8gQF9iBmyS+rOdDoPj
FbSwtDw/zGq6iMOTRxOTFZLKYUMW5jdeLkH/GTduAB09U0trZ4ADmufq2OFk306q/ZrWQNdrhsnw
YKcdoRXvirlUUul4UNIFmjMXn07DlAOCu9bfBLOiB9M5CXknLdIV8IWBJa/bVF58UF7WRW6A46zk
XM7tiX7vrU0y5yaUyXcQ9r+A5ZIOomJmLWfZ8E0Npgnm2CRzpDBWUtW3Fy1snmNw7t8SRFxAFJim
mmmT7fNaA9wNb4V2ETnklcH8Y4bZTTGLfKR+DDKHFIDMumFA53HoYCL0DYp3RP3Buje4WVHGBsGw
qt8qhhwGBbkGsacOMB2MiIkdVsjeJWK8gk77NHU8XQMjneIO8atpKtj4W9XxZp1WCzj+cxdmD43N
xqSG+TMHz3YXWKXsBtgNpJGR+yJJZofIN2Mkwc519B3EiAS3khVz/9h7uQgYfjTgXazFrgZ0vZ6v
bd2ywUxdhgpoWuWmc4uw4TuhrXmIij+nwThDrNpqKo23FkisYW2DgtnclG9pZvhkzjHcWVSTkFsq
DkTtJ70g34BvOaAhs3rY82O3HPx8W3sGUYAg+T2MX7B1po9RlWU4hR5Ixw6peM92pH/2Jmrmqtt+
xLnkGhFhkkELRCyLN4x/9GukTBsGlvKLI5NHOSqmpzjfkwzstD0xjyH8vZcYJUH+5CCwMsRU7/tS
JvZQzJtKjr8q5EzdvC0L4xmufXDsmIbwrPMG1Va/CnvgMvUTFwwpcFzI1rmQJtOHH+vACmZ0RF0X
74Wd58iHc2BdTL9jVa+vbUBkWTdzsQmKxdAEt93aL8qQe0rJcoOeMTSHdaKW3a7tI/vBKLg6iN5W
8KUxJnE6bdiYdb22CLvGCaImZ0hq1zQmcASpmV9A8ycXtJCuWkHor1yEh84z4ger6pcikGF6eGw6
9TFGqrcf8+e4M4EjHunvzXq4TkH3mkVIp9RGDVUsc3a35RokwXpVMjgWuEjkeCb/1IHptLcb24Wg
4ubOoppuJc7QpCVUCkoyesQou+259gqNPAp1zHsf1jlvDdt6Jsl4u9TSj8kg77lqPedcxWONb7B5
7IvoxbHSazKRt8ecfvJTRWu2Dm1U0DAqFCHyz5sy0t8VWqqoRVlcOuTzq+X7uHCkqxWKYwQtD48G
x6VouuVjz2A0EF+NqZKvMSaly9i+84duPgqD5ZoN6LEOl+Haq/yzH34q9hVx60qMHylEX3mCm2Mo
KwPkSBrgqWQC2Bzl0V49MzZcK8g9q+yWdT8KqVkjNwm4PY0w3VNBIz+vVoWRcAZcgs+s+NAyT1WF
g/K+6SsfVxnCttbMV1ZQx4cx6TxGecnNKgwVVABrwjGVQZClvY5mHuXOPFnfhxxQuUlPIK5Gv67d
QT7OwTF2zAMiNBeJwhlUzLpY3HpmgZot1q7GGGoEUggfvOuEK215WPaovUKFj8dXrRwS8CPl6Ea0
1q4cBTY5DdCDPHHqHxBD+Jg1mjVy2Odcg2/dj+OnWScfsg2Tdm6hC6ocIe2GQPakWakWeHAqHq05
xclbTk9XR8RdopJxhIErnSWTqWDo7LLxOiFrbhH+1v1Laz1V8S3OP+PsTQt1dL2WGmErGLpLLIU3
cFLGemK+gK9q6F/hxx3zMt90bTCeKjNWn5Jy8GXuebnl9MWenzBuUY92bHaUmziKGltWMXy2F116
aNT0QOAUFA7xXjf0NYmgeolQ+FHerxJzQAoUZQczCTpMGbj9LCuLuTjnbdOwQQQa3oco200pPqMW
XH5LAMDkprFbCpeUb/ZE1Gr7hBNK5g2DW/JWjmRwZJwCTe2AVNnlcbSbqJpwAkVrca1UsVY43Ido
7105VFDWoKJCkrLPpwr6Yl5ixJbrFzOKIfKWnfUpmT9K7sqfdqE9UxVSGauvPTEgenZgOm/iXze8
AaHvhAwTTRL53Rm9Cx5B/2VFeGo8DDeRsh+1CyYloPKW8tSSdqApT3L6U0gc/ZWVwtGFbgRKpOGQ
Sz6r62Al3lBulPEU129DcCFb3dXZudR5K9SNhBgv9afuRSueEetH1Q0ASyr50+hFg2sRSMK+AUos
DTOwPyQg9BoQ7R9av/ig2arrL8tE6MjOo5wn+w0TEvaU70iXpM4fjY2NLrLdDdahE2/iwJh7UcIz
wUHEjNzpFqQH03a5A636lcYEk/2oOJTFtyh9GlhyUe3ycjvQqGYyTyz0QY7D4i9reNNGfWspnd9l
IoE/Dba5Y4cEPEXMk53bb6UxHvOo1FGGZ6ZXpKKBGLDWu2yTWC3vV0HFlSPmFVBIaRjHtaJsJtOm
W7hYfeNMvent/EkcoLOpDbh4s8A/DuUQY07xlbbL65di7dPsZNeGqYNic9JdbdKH80ilsqkqNFYQ
RnWgVGWIkhcjQkMrCvAiRMkVRhb8vhndyVn9qPo6RunWHhFZk2I4GFAjGfDtR/KyNtoY6ucZYZBb
EPcwdN1THejGOooc6+jIHcQviYcQsuCsOzD6j4GuxcgXohQRtE3kmAkUcSqPWqfsZJVjcioOsPJW
bd6u8y7wpk7G9NejHFPZnd5GM0U2RlOavo/mKX2HQtwgAV2B4T5RKzyXcEGC9FVuqTzp/9IXXqdU
O3XmWtou62FcMyydsNsXHYQwGT2WgXqzJrOk3BZx4FdheuCwQnRw3cTXmTbcKgQVt23jMINdA4QM
fAkG85Gg2V31KBtcpqwJzcZCHsUlzr6HhTKAxlnMG5X7pTWs1ay/sK7bsbXqSR1QSEdB7kUMHD0+
S8SeoUWErHUpBTtkOA6itrJnhAdRBoz93ONWg8YaxJXHe48TLjnWToM1dD6Qv7YnGMbTRturtLyg
ScD+Jbad2mNPyDbI6lw43fuhNwibG8lefCqCYBN2Ol5FyU2WMhY/HsLO/fI6M3zwikTFyMT1R3vK
YYvvlvfEKXFZcelzBoszcYD4jswuX4PIoh+o2mLV5C8ZYQfqo6LW64mGoOykXq8pXs4y3wYZBX++
gTLiBhpVwsh8t+P6jMnoIfhlitX1OHMT28BcKSWHjlBRGD7yDHjoSs8W/3H5MK60IqQKbN2prjYV
kAV2Kk8M8ZpMGRrWR/6PsvdoeirUZgWhba0Q1TJ06PYEJFcmyA3HygNqMOoDNIv9sDYs4S0AVnso
V5LWbtlimVIom6HIFkr0A4cGmoelu6THIB9p3s2YPZriSFZk7tJmQ8ifaww3zu7sRPqmjBNy/c5j
l4p9EuX1NVs+NLn12gZIwDPcEaQfhcDE6VHguI8kwmBtQZf0O60OJ+9ZeSLpxixnC2tqPkoYfqnS
JtSFSxopHHIUqYcGsISUk01QhusSsWbOn6k8o1SzsO4Qt1GX9LhR2uaCi9DaOc2wzfuW8HQJ1qbs
Zc5nk/szk6C5F26OBLLHM2NT1o2W7c4cxMLAWmNT9zuukVB806LnpEJbFOprDStYls+wJjIoxQ2n
UAsuYoMseum3y55jEsJEhGrXnsPwW5M/Gk7kUbmjEh/dzHwuMCrEckEPmUmzmq5l01g12QeLUmRe
uA7A/QvoEcM4eUYk2S5mwIdcqxErhnPiTVl9DHmQx2Wrxyge+J2i/pAGvoODRaBdTnSoZyxrlSVB
AjSz9lQVXXMgQIm1k6/SblaYMvR2cwIYaWzIk4shBlY6v25o16bpMBawkNR/SzSGp7gZAKUbnbpb
UJB9WtXHLCH0fphTQRXG9jFaGvBpIb6YTl0mC6e0kk6HIOiMJQYhI9SmqNrtlPPedr31FBXJibse
3C3RhbUX1x2xQPmp1+SHvA73Nr2zrokeClqU49zSgrbpOPfJc1BTzBSERblZpVJJ/SLtALNvqubF
xL56VZv6MFb6hD+he7OUQnnuicFldL6q5af61ejys5S0h3rWT5ZoD4H0OZB1rGnZxrGUDdPcg0QI
kBz+0CKqvTD35sImHrUk99lZa6rt54Pii9Y8pe34gD2T9eapjk0v73q35lxGj4oJznlCfYXkW1HB
gCa7KudkP1ylirYmQWI6bjWqGG/kCgj6K70YagNsWF42oFNel/TCCTX/LicbalaOo4A/HMjQ3Tyr
q05spWrE4hAEN3DqACYpZjxnbJxVhSwHhkoKw7d8Qyza7HSoUKAEalTHqELXnBCuUVd8wA6QMVeK
4mz2Sk4GdFWcY0KgPVtXEvf+vbLAt88PzmtjzPGYBLBc8L2fSmZkgvHpYWw7gKvCai4OVB8O93p9
aQqms/XISJbe7WuBbWVltk752FRdhyERF5v+aVdQxgNU655D9ponNQ3Yjbh+DxkYnHuGCze1uKSj
Zb7wS7NDU6aXwuZuM/smOjuQY9fA9Q54TfUj13BHCtAJQ3LpIjzJL10Bcj+dKlfoUBftyeEolLwI
Wg2HucubpXAmrD5rI79Rgf5qgGcMW5bfYCK+iHAbheZOhOq3npb9MdCbgrZOoByDIYUHpB5sI0RZ
qzbSY5oVua+IO9XAbvchMREuY1zzkNvpT8JhJ2zh1ni4f9bOs7LpZOliXhSw0WbN3q/DTMK9D7Ih
NeGlqgl6GYu03cSgc2rotC/PnRyXR532N4aB8ZBbKAbNXkWeeTTollUbE2FF7lPVVUnxPY9zjuCR
QaG3fJDmcBMoXb/SY4IB9STNH0IZXiotWApyU/OnYgAc0RILloykI4i2aa+yJV1abYnK0dtu10nb
krnZYyeBPA8SEkn1GcdOHiKUTTonOg9j/D20CGJIM5SZJhBMAPNCpi1UNxvdfAhLVGFS66h75izU
vSPGXsvpVqHScPDK6VTNvBMl6WBB41Xl0G7lsbzEvkFPNSTcYVWp8xvS5RSUhxHUzwN16nFMjJ0m
uvlcVlDA58R54QYfj3ZIa2OIXkslu5pdVKzM0O5QWFOOVjapFHojo4+M8K5MXbHTSoXTY2d+b7nu
V3oU06uKtWTPVlNcHHSRhMPbySuOrUvfQlL6NrTtV1jOuEJjAeSnFNMRxLQMMlRKHnCE0O8y9Rsg
h8qlTXMUinUwcU9EtIc4NRZkwbYpIAe1+sRug/9EQp5pR5CloOsy+or9ulM1uh9a0O7RQ2yLNPSb
KDW9qJ1+gig3vX5KD4Vk2pxO1WJVDApdoijI9vfP/uuDFiEbTgtCqk1OMlFgVWdaiT16cJoqvqHE
+UnDkK3t89JyrtwH8ZqaICDDe/xQ5SQ7SQnhj4iM8YLoEPvErKcQqWrpVahU7lK7NTALAftmYESH
7hwq1D2NYrMiAziMNQ5WoWTeUntLgdg8K4F8o1ekenU/arzPjnLqOxW3kBSSbqDHZBCo7am0eP2Z
Elym+kOENgtfBxpcTMEj+P98Yxk2A5VULvf3z0wltlzwGcHqLhipTC12s5FcQEkfFvnrvIP05Wyb
SbFfBnls1jsbLSJKjo1h2F4mjnqJJE0F/mCTGze9FylZmBc5vJWSweHJcdFFo2ZyG1pGJpt9PKpu
0Vb+zJ1BsG/cXYsxwsCrWuGOrVG8lcwCdHus31kPJ/+oVIIogDTczU5bXq3kjQHGWgu0Z0vJHV+r
K/NIb3JGtnnIePYPZg/cDvhO4fVYqKnfutZPULk/oDISxJA7MyI6u9yYTn5AitLvkZN9WQNMPraX
2u8AAT0CfvbsQnIY0GOGsJPkptSNfphy62SVUXbNAgf7HesWNXcRvNJBxkNb3hxaCoeE/abqMD8N
JgIL0KxO9pzVXbGit+psUgVspNKYHzrQ6lWXkqrqFPMusvy5N4j7y2wNqT/CDzGfB6EuLT6QO8q7
2CpqZNFMJe6r4i2l/WjuevgOt6oQPt68dRAp10wOuxPyYpJyC+ZsISmht0gpH3UhX1V9TN2xbWbs
tkBnKg0ZzlhShKQNflktIg14kK3pyRkU9bScOyOR7XkPL3EQpd9YWjeEptGFdNCEhkVIVQFWn5OE
T2zFGnF3Kqflqais4pTS9fD6hXQ506ClEbh8k99u7JxeO7eNscXO9WOCMAHafq/WGv2i5YfvHxoZ
hQRRExyFdGQj7UP/I6+zW06SKlPWFPM3ERLiTS+a99KSGi+LnzOW/kDLVnqHtAAPVOT31pD4s02s
qpZbXtkRmIlWArFDX71Own4ZU2FsSVBKfXZxsl8tp3BVZE3rtFulxExpYcjgzqNBKa9gSuC2HsdT
mFXDOk7F15QGgETYx0sibjgNFiqy864Sm948D0zV+FHK+lYN92MsvsCobzXQQ2pKz0DE8PJT7rcg
Kjcds3+VdCGD/EDAFWxHeaDQsSN+M06Ityonmnehggkw18Hg66VDhCLOrMqwGPE5x7KbB79x8PLI
yQ9UYeDUFPlF48BRNjVPuKivEedx8PQrpSYIAaO7a5ZhD+orQSI7/iC3i3pKpgtdGR5UFERGpbnT
STYJi5yAGYLcAmz1pYCR1daAeinDi6S4ahG4CKonyGr0eVMHNUJpxQ/jAniIB78MKZmlm1w0TLiy
vuGoCPg8cRjE6yVNkrh1Iji+dDiKTLlpcUYozxzu4Vf5Q8/IKM1OmWNdyjxSn9lyGMp2eJAYYS8s
omiHiZ7FpsnfmJMpzMYZ96Hu8ss5nF0DeSyvs7VN7D44lyCFRqpwLdV+ZnkGkEaevRFYGVDWAPOP
R3675NfE/t4wZDCMZmoi8TbOzN4pcQoVXt9/sHVmzY0qXRb9RUSQzLxKaJYsebbrhbCrXMxjAgn8
+l7o9te3o6MfirBkVdklQZLnnL3X5iOIxEe4JJo4vy3mA475gSdmj/JyI01rZUzE5lk3F1A3tWyc
X3TzXae5EZFQ4jIIX7wbscNAXIu3I2aKo83wog2TH5wqKAhy7S0hk+DU6Wn0kD2SdueAkF+UCN2v
vviGGiT2rMM7J4xP6dWB0c3wKHRuLARXP/fy1wi8Z6q8eG2UCWU9k5+jlbrVzm+08zQTaJlY1kzH
cV48doTFZX0IVrxy3FVbN9F7ocNe99RsH5qW4rmy0WO1wBQgpKYwDevsRsvaHX6wr3zS4iFDw+Iv
xkvkEPlsyJY8yi6T60K/Fc1T6WCEqb8n8tm1AnBzymdv8I2SLtmbE3aBnvx2eTPizMaK9TTZfiDd
eyU4lxaSi18yoomfAPcNhUZP0gE03D8CGGEF53rjLrAyLPR+TzEumqDV2BjXWrKMG1mpENCX5Tpt
iHO15caAYQ8VrOc87PN1Rw/B5UJy8newqKvO2TTtg4+hu6q+pGfuB89ZlzOGIhQ6uXUw8xIewKC7
tzYd/Uuxcy1uOn4cZV8t55QXYUce4+KC6AsBSEWUUeaY8RdohMMAd+PVyY3+MGeCbVDn4syJtV8C
ul5noZeI7WxfZ6gYYmulUY3EoNILEtcyOjoRrDr7FmbvZF0PT1qz86Jj6NtARjjRHYAGq2F6a3P3
xYKLHbQFnr3G1v9mrK+pmRP4qMBrRZ8I/A5N9LdE+tZ6hDulNIzFNyesNv2ZmVRXxCBgq+E8C4ak
3OjcNIs23BJ/YQWGT2oqozPihQjjgBzdubuuGLX17DTySQtf8lKWjwZN34tGCIPVpOk2ORmC4Zbn
htui1587PXkdzDKnRYYddZgH+W3NVqBhYczZQCb1LUKFAHfaSw+9I9CKY3+gZZSMn8Pk/cSIj291
B4vTyBhh3Z9PYnLFILVZ2yZ/xol7GZZBKIBCTAm6+uzQzOzShmiS+0Mu/iOq0f5FDI55biFv/POy
yUFF0gNGi0VNrgsRm7ciHHD24Dq7hD4WBy0zH7N4fCTXYTMkvjoRPZA92gtTutfS4RcjDrlO+4k+
cPvQ+hlDjpqR/ht18qrl/kZr3kIvip1uVY0mNxYE4sT6ZAJMznZ05Mo243VKLrmeGquZVDkveiHh
ixr0w5/evOnVTUNiQFiA+dMKqkBOHyDSBAesHXQUcBNw/dK/1M+2exEMimsShwXEHCN9R3yw1r1i
A3SGvT7FQY3dsGJnWCEoRJ7lA41h3M24WFCCDB2tCXegzLvN0g/GdsQwi3yvCSp6cPafUEruqMzN
oBh09UQWHg0YhmQRTSGNoLOpulXRXxM2VZf9WjrwPal+EUJUwThaodKjkQQNdO2qeZ38ALFbCyjM
1dKW6RlO5Pm2SXRY9teYVFEspasO/KddXjr3G6FW0EzRsYQe4PKiU8sWo024p36wSqbigdn+Smpv
Nn0vj+2WxGdLVsyqZdrQt88m1nOLloPssFLLvxVXSdp8dNVX72sMqbp1pc5CktBG1SKdKwKl7bSw
q7jLhDBfDcYOtYkw1sA25vxzCyxwNAsuJ4n9a5wXisRuiVBC7coZlwY9i/wyb+Q2EdgM5qhIA2na
/KAXFCwl8/tM9nTgEaSLR62igdx90tllZF3RbDtwIayzho76uIQp+CurSYLRfrJG/HHWu+30K+eg
uYsDrYDegK4kenadlygbVrgl16J55p0kOK9aibpdRT1GN8kIx+OsZ9XUwxj37y/05nyEPX6GGv7s
pvLITMO0nB0Hzm3RH0H/YDAmtaHpWSmfLML9QAaRYYFH2GcyKtcVWzkn+xt2TlBpCp4UnRTs7a7/
J+a/ro20XJbriUGd+nKsX2b0O29BrAXJ+IpldtVoD15+MFF4yvs24a9Lbc2/I6FzeiaS1PaGYn7l
1F9NebThWgkUR2xGVwQmBQYb6tb7TvVmPcIRyuo/LQFKSDJgJ5SBJn5qM0Uz4wVj/Dpo/lqbnZXB
BxAXGu9mt2LvscLwtMKauoB/1qX/HTofngfNhJ9itea2lbAz5dbJOeMThZLspxV/s5ERhl0EAELZ
iRukoKDAJB0hDQmN01Fh9CB9GHLi+nT5CfySCcgSLH4Bpi7ofSUbDYJdvKfJUXQzGeBVKHTJZ6EJ
z0ClQH21hXgd70svLrZ26T+UeidfDeL39qRLqq0LaO0zrN+Y0pqI4Z/ssECZ3QwUQ8aPMfuHmbHL
Cy4D9TInfTBCDEUHP74aswHply7Djsw1/z0cxS+CubNb0lvti2fam95Ovz0JT1VrwuHYjgwXe6e/
tJa1J+dLO7AYP+Czzp70LLMY18qT3ozZU9oU+qMPBwpI065zQjq6HVlxyJ26mn6B6+6gx6ZPiAmT
JwSLBxii6Prystk01hw/1bOhP2iYn4l1jJ/uh4EdmNMxw4gyqV8cCc3ZIK+V0ejovxB9wK2Km/IP
G2D2mE74nashX3PtsQvVx34vaPzs7dHwbrFn1Hx0nfqWEa8YnGZLFk9bVeKILffv3OGlc/uWlKbY
xi2grPqii5nGNbOTFn/xa5OM1zSbwj+dk5LnyInKlD7fRUp3Lv8eaj1EZhxvcRI2/zx9f+bfF2A8
DcEXVoAylpfev8G9HbULjXE6wqZ1UcthHvN9pGo4pcujVC5AqPuXYwlgC6HEx/1lcGKXnv7vULUV
g8xIv5iurSZWIu8D2mK5T5QxX+7faOZGv1RJ+Q1zoFm3QuHVbvsD8srwo8pGfedAsNwKO9Y+6j55
kbX5Oxmj7CRsel0+GaA72DtIm1oHlCEs3aByM3dtM79ZueVQf86rtOAyMyBDXbGwNscpHv7yK3za
jea+l9dh/Cnq8CcaYqIH+8Ta51dtmuebKOVfy5XdZzfMO8QOANdKI/k0uPurtn2yeuu7gkG5GSeA
GKOn8fZO9NmN5rEwwydlIa2lnyaPqUaTYkhkfc0c2p6OJgi/on2ZkWfxJR15dB0gmACkJalqfrXX
QWjtkASqDwMkmV1iP69QV6RDzeCllldU5S7c35k5DgqThWT4lerWJoZzuepGaV4yEOAnIxO3kogM
Zs2+TSu1A3Uqf0bZD0+gewlhiBEMLeSEM4oIAoUjOuorHMXRvt57hnrSioK2v4cOAMDdKgKKf1Rw
MZj7+El9hDqidvgn90Iz121fZ8yHG4L4WuorXpnOYDYlMUajIiXXMujQz7ZmPjjupi2Gb90KctuE
IzyQGFGH1q6rpXe5H7BM0dEwGrlWSHbv7aD7QQsTujPefKZXipUqtCVrbpvZ+7BTBQlutI3wdHWk
m2dlscpy3Ub/T2fp/pftnC4IpOkzhnPW6vu/BZJKrQdX1Ax+eB1Zmsg+S6Jd2lJzaCJY7hZpmMeq
QYRQRtM4yC5uIyHgweRbFVVvsO3VTlbVikeXYBK9oLx1u+EGQEUPZNGJDbOdKtBqNAvCw6jNe2cM
4QLcSQ9TN/wtHQbjbedeNDuBrefmW0+gySaXp3jxtOVmP5d/o+XR/amoe4JGSM/QfDKIYHxx0vqn
YpR8lqpA8gj6d48xJgnwjpX7PInNlzavFkJkinNleehkaGxblxHv/WHCeXmdfHGqaxvjUE38Y0xH
9dlrt3FLmqNU7RuEXO9k2DT/yborPicBcJv0p/govO5kS9leUw1Fr16rB61EpThRb3ZugfIwcVGz
TO57VMxgkfiREAFOUy/RmY3uFn2mRr2quxdzMAjtjq3i5pRpspkMZT3FYvDWHSaJ196vEEt4aviQ
qUVjqO/nL6dCZFyWihtS9JN6DtTqiYZTlZsX15I+pPHFDdU63ZKJazxAFjEv9+9iyUMYMfSceT5B
LORYEjX0v/7e/cv7X+bEvlmNKg/3p/493P8tzTW1I0Lm7f/7VwfhF5tI1jB//+cH31/YGtO1jvIF
1xntPNf6VWUoc2H0xe5GaQvilWFUYyxhK7x5DO5Vc10kXtdZWg8ta9fx/qhyCdoaQgP4V9wKMvLq
xyj2nZtVnhN3th8rEIR7u6YtEJut+eQAqmIXMaV7AgufynDMfw2+KYKGlQzER8xOtpqLx0Eo2D7l
z5z7/kMMVAUZF5f/oLFhSUd5FDkdJXvu5KohzGBb+7+kpU3Hvr8Q0BmTfAA5dSZqacNCjwa3yX+3
kI2wdhg715gfenaAR9HReKuF1LZ+1rf4XuhaGIYViKWpQZNT4Wa2ED5FHSrSjKgAPfztpKADW71r
zrJJYBfN9bBpseodl2wAlvgmCmxaPVuvJ1LTicwPtJSkhsbuGY3u7zqzwx0WEQ/3XPdqhBhrzcGG
xMPO0Az7ABGWcfAE+dLAEuq90TaXMGvbawJK9KrPsEOr1hrXZNvQRRnt62hV9aUy2n2ILGwX1ajC
yLVArG6g2qmrj44leuv69blwa5Ic/eTTM9ExmlkaH8ggDet2OOM0sM6WLOFl1CWqEgsq8JTIh6gF
/x1l6S2tuJr7AXl+XYFQne2oZbNjF5cQA31VhQmixUWRoICMkVnCDs5F28oNTEP6E4+sN1DwExLa
GaOx+W293+aIPsR2aH4z1j4ipPJzxh1CknJfJ/4pJ4u1LEcNVUf1PTlaQ1NSU4Qeympf5uCuBoqM
Mgf6b0TPDcoIYM7+X6M0XxD6lttyZD+PTGxFtvIqLkjOdmdzl2pkATd2I46y5R80wuEc93r+YONK
aDo+rA7uPiOiZJeIWR5kojNM7kTQm2mDyxJxAsbA6SxL7oyptkQtLg8dQuPP9686t2PD/+9jrLp6
oJ6NIiWXT5/tjW4Nr8pHjsROi+DOGa0OCetfTWfMa1bplqCF2g5So/SDAqngCIn2Uk/YJVulrKsB
cMV3gSV2uPPGySkfR0rsBwGUcKrBOMYjqP35gXaodiLolqiALVptsOF03VnnX0oIsciCsFqlcaYu
Ipu/oR8Ou2pgXDg6Lc5ANtErf6Ifn0nYz5qdQWNqv2qG+QdL/EUS3ZzBenUXAwdh78XTsQmz/lzQ
uDigTMMqW74Ylr3Q/Bh5yRzbgeozitoKOg/5M5YsdJBZ+gewG/vkmvEDJvPVULa/wpr716ihO1CD
BVWImhgcAh2K5EpAy7M++PleJRGz2TLdj06zEtHcXodsr7n8f1oGA/y6FNaWjWcFN/+SK+xEFSRM
Q27YCmjIPPt9HjYZwaeM4EwWq22mh7fIsgG8a5KS2cP00kg5I+F2p3PqcMdfMRLZJ4PUHvw52Q8S
9oEddm8Ju9HVBKg4cLjFrSKq6ZzJF3eC9uSN1BDAYPckYtBRUk2xQb6sUa6qrpWnzyaHxtKAU6dY
LbNNFoLwbAXNWWfE9DRiR2nporud+9cJC/2CPL5i+i6y/ocZesGkaI4SbUPCEn3AWSMlLbb+FApA
N9OTbZwBZMjR/gBF1NdeLpLVlMskMKKqWXdUQ17Y44IL4QogtUJEQi816c/l5DyFjekRtk2AFXVq
haYsXtsDvpyxrKL1SHrJdkZ53DfC2I1DTdWdxv6mFBl6I6qSiOaMLiykusXEu9jY1M1zssWzEVg+
+QMIfC65C6iRiOEUjXIGAVp2a1b1/n1QaiMaVvHYfS4mcgBClnWcj4fuaxwm/SIn84kdb/lOQCQ9
80I2D/eHpfhwK29YeAhiAXtv8kpeitHvHokati+Zg0hrNl+GStlvqiX7oksqbeeXxpEpG904nJlB
MqdPBk5J6GzRJwIivNXe9GFCvwwKIVxwaHzieqy2hvvq1bMNpTa/NF7PBW2M10hrYf0srtgOkVwN
nJpelE+O86yfi6gEVGtwcTLDpUWfkLngkXywEkVxI09Trv3ReysVBTaDVmujaBUUMRg+2mnrnjPd
phYkmAXkrUHuGoYenJex85JFLlTIWX1PUflq93VAoPvXkLaM02nOrtAQrvOkhRxlkTqqZxHnThz+
MYsc2OMyjc695yTMIZnNxG72UxAj60b/HtJRqaiRy4cRMPxpHPxHkpq2vfbVsAQCh7KN9VyjLy8z
9TCVjsAIO14daTq3kugJL8VglVp0QQZF42XsyC1iYRhJcS+JXBK4kCq6pYBD8Zp7/gHr/lUlAvZT
Gz8LZ/5OYoEY1vfaAN1SmhrTnut53yVyPKBjexLtn5RNxKFOaFOA8sD7bFGjqxFR0xgbkCPwP1aN
WMmp9zZZxehi4hyixzeKjaRjcRWt945J3jtyRxmPUptfNT9ChovpuMdSP9v+gJd1ehBNgQdTL9FO
t/pHrObsYGi/rGIyA9COpV59OqXvnuJ0ejFamgaTRb8oIb7xVNX9X8so55spGQSOdIKyVh2zoqu3
VsuMoEYWsh/6jI2FC8WdzPGLMSXuo5ayoGohoNNmPtAHcG9Z2ni3uhn/ekkTHpLl0f35GTNwgVyi
HZqz66c50mwW5ryjGQna8p9DvXzl4G4b8JTQKU4r2O44tZADLYc0jv77cH/u/tCxPbFQexlEj8WR
bCrQYEpM68KXL1oi+g1ZvF9+nXuPJuWJ7zj5tdNQVJhyOgjH6ANvAIeVCW8dUfjRVldi32R8GCG5
wXuubOIcH7JYz09w11gn71/CIuYyZ/iJVH5xhSSAJUIbSbgNDnwP2BOqXtzATO8tPFAGb3LJ8nt0
ouipHCFxFENfnVqXTplUKWw1qckLIE15uX/lwa+kp86p6JndB8aD9J11f2/qrr/zU/o5yAaqQDV2
+ia4aiyuJ5Ph70/B788mIPwe8N104wkE+HSCoDafJv9IUl94HPNBIrddnsdwPP/zCt1X7VEHL3e/
w6Cyz64QK2eBEIuObE5COzee+9OV39xym7CP//M8+BObth6Ei/vLptHNL2SGI4/pjXdrEW2m7Tuu
x2XMSXfs/rSDYXkXmlG7zUPAzELr4g0Vn368H3wtxqUR6uSF1HymNArux/vTmSyxBDQZPcU5jB/+
PRRzltK7455U+PAXIc9Olb5CuJQd2lk9318Y2gUfnSzPutuK89y3rLrLG++BHjwVjUbyD0/dD6nd
mLs6QyGGucWCK+3Jfc2NNqZzno4ogEefukCrdxXE872NFATlqfVapLV27h3ux6UrnA9HZeF6Mufo
NNGn+ui+cemOF0id3jaaXsJQk2/sPuVWaOG3kQ3qhBCmIqdYTO+e5Y6MgXxnVy8PZ4dxAc5Y9yEE
OPKmsAtN5YQMWZmXyUOQ+s+rMMuhrWLGU/c3zwDNFJbNjJje5EZVY8QyFQFGcWPFh97Azz1W3XrQ
HEZLRIvs0jkSrzhQ2ZizqbaoECL2VdcsZX/no+n+lOhIyAYo8BsNrv0aO9H2/vxMn2fn+2RwEHkz
fYoKeCYDmxe3etdxW529hLimfw8dieGgIGz0HFDkkezwXTHp/3lJVeF6L0yDYTzFEqUy377/M21V
Xq0Oi0OHOpIAHJeWR+bdzNDGku1WKsjYX56LctzhSEYqHpbxbnKL6VEtBxK/CXkUGTh4m1RP4PqP
vsI34jry0bGZ5+vCPyi9fPK9xV00D/2q6sZqkzc+vXLabQHpT5JP0xp+R/I9afrwKy3G66Dyaw/H
6HHWQmSSuQw3xbt02uo0VSHRx5NARurp9SONEPrFNoqNdMRooPnoSO4Hiph252k4lrx+4gNeDv9+
t0LVTHa6wkb+n7/wz1d9PARxyCL27zd0D1Y6FEAXXt0TywAUzC5/sjVXnfvlEd2O9tblkrY9j+6v
SnXu2h2yKFouw7tFEE+QD/2zHRLYa2qYKxwBid/v/QyXAlHsKQ7GAGVic4hJ170LiO4HWl8SX+g4
Art39QNz7bVyt6Szd1fTtl+9pkovdsLuyU2HHoUFjITZt8/8rwvCSY1u5+TsX712kfnThdCGodzE
g5HvHQsJd9PGBwi05UbpC5PSZfIz+x6nNyHnDNVLtVUtNN5OoWzKk5QRtj+8zToceW++ab4bwKfu
zgZYYNbrxr0M6W3UfigsoYZqMl/7mfrOO/NXS79hq80aI2FEGfCtSfLzkZzYEEKnbqIeBWvml5l3
VBIr5IJE90aCJWzoCJcI/FYe5d7RuseE6eVjysYMFSYbdgaqR7Trj50GUqJyFrxsOy7DsB4LtsWN
LoNKfGp18OpWx+lQKLoZHvXzCrJAcsTV+0mmF6EOJu2OnM3bENJXrbsfpvyk3ifXLBuwbVCibxrC
H4heLJM1AdZ2kNGUO0f+e6QcfR+zn3CWkoT+yZc+4WKcDBMmaREbnDT2xjBD8TTEjCv6JvuTwHV+
8RgZpU7cYubHMKdPnXG28IaRAe6ujNib9tX03bjpIdT9Frrqc2OahBcaWMA64bJ9zrN1n8qtpxeI
paS3G6Sst9WSATP5KblvafHsUhNv+MDVnvpNCfuNyqagMh7I4/Sq6u8YS0b5s2CI0nTvBHYEiecv
SmzdXnfD2KM2CBnImqV1BPO1hkTnnUzTpblRgo1Qo5WfoBFrQQ8UkBvQMn1AxHIEy7dWY3N0JYFi
U8+qGam425Gb4fOjn1gcml1UcXfXRG+/VpY89FHzDYSmWuU1XK6Q3S/zJI3NmpH97kxnprDHBu8o
hG1Z+pw5hnE0wJ0jizeYavaY0KYJR4Oco22YslDopp2vBpdATIS5gTEiRi1Y0CtmEztlqU1a5UwN
vWQ/5ciwOjM8TY4z7CHStWyjxg+0GxmzcFPf1kLhP8ymPX2vGuTqIoxuJpJgy5zaOxjRQbmkK0Eq
uVS6BbgCC0hKR2NC77i1J7pOoS7da8mvh2xRpBtdeHhW2cCt0QfZDzLGH9NDydngnGtvlklGR4md
fWsDxsIly6+J08V6mBTTKLR5q84Is22oyuPMzlwfw2ZTL3e01KUbV5Zht+76foMisVnzuzR7U+Vn
SryckBpd2w4Tw9UEqpdkb0KXKDNhYsWSO5JtlCW61PCxRNQLsqF5nXsg6Uw/LN5WFLNTR+vTvRRO
qd/klH23uarWvUQfUiJX5VrbZSOhOzkRRScqoX1M9PDFcciWoTlmBzQ5jAc3ozazXUYbGm40rbYB
G2a+2pU9+xoT/SCZUMaJRhb6wS731lrbTQ+SiXjqkqPpjT6MfXrxswoRysYStSNd8NvkIYFtja7a
9bFH/T6J59phskx5EdJ+TG/50CLCzwwzGC0TLJCuXWwnG88+EUN40XAfo7y8aZNno/AVS7YvKw9S
H9hBTJzRbjyOlfxtNf5nRUzJpn4tBOJ4GwfIyoERYfmQqnH/ZZnvXdKye69K6DBQ94tL5EZfKjE+
LJlVRHMZAEJYXAkocp5ctXiVJIq1siVgtstz/0S3pDiken5ubAnmS4/gBWMwZg/8OenJL9xGr5Sw
ycVaDhV7bSvlXRI2vTTTAOky07Ro64mgXQtDE7ycrVHEpOsNuE3s7AgbhsF+SfqnrvgXXUE+So5F
t9Kj4mpBHtA7sJR+5D5EmTIDa3L/2I3+k6Z+xGwvWdt+9q7ZTXUj9m1XxTEhfVBrPRRHnQEHiQ7+
kx/tsWASJ9ZkVPZeTf4T4mvSwWiDyUqrULfON6axvwWMIJpC+hmGMCF8Ot6Teo5u8WRgN3Mkv3lP
cBuTUe0QF9+je+5i0TxEjsRfDFPIV5+DID7E1dByhdQpxMHtKhwQdlul2B/eXWPqkFVHi6IMMVUV
SZyOIXJZn4gLGMRiX3TeL3uenGM97UtRjVSLyziflq5l28MGPDCDxuYl8zJk8ihCJbIwpZ/mAdFM
v+hL4DQSdzlxmixeBV2j5yA5X3WYMns9q4LGYeYXMfcip0CCzlT1pYUGQelCok7nYwsuY5DVuUPr
eWFeJDlb9rBlUFkU5RFHv3+sTTbCurYbaaY+hAy/La74hxoPlSjPYxMaJMwiCCmjOA00ZRknZ/gd
F2Z9aXQp1khPs8DiZhZgXzLIqncvcYSyuwtjY29osFrKuNnMPXMuTy/fQ4fE93aaPnsl6cjE+F6H
JUSoVjW6fTBvbp+hRMiTP+iZhi1pUVwcdVYziZ+KjU51SpOKfADwBDGk925XSydG+Bj/7QyjQ//b
VjhOcAXHJNuHmSfJ3kz+FlHqbeto/EVlIA9Lz1uJ3Awcp2c8lWuPFdaoXd/heBoGf1gTAgswTiSP
na3/sjD4IR6rX3Ls4Welyh06ld+JPn7By9hpFUJfMIlG0OJnR2F9yCdX7eJhqCm66Va47ga+RnWQ
OT1Rgfp8U8aC9OwZCrJmlHDmS3R99cj/yUezythR+yK13dxriWO/17r7XNspXpZKA5wxiO5g6c68
G5bZdoeyaVtEXngVJiFoOHnZDE5i2stufqvb7CaQBg+R1W1GlbHOd93CoLSRDKPqoAPNuJ+mbtDV
pbEd0iCJ682Igemx6eSzo5Q67KmwATao7MXPBagwl8+bO8IOaFS2Qdqg68NvcgV9lKhsumvtBfx6
ZJ3cXMLsExu4d+6DrXl/vIJUtLoDptg0SltnuvcWNmgAklpz6bPkgaLJ8jSUOmjs+DOb1PAw4oam
PTevcZWIE7s7b4seLXA08snYir3omIFgq0y4FqebKNJ266oC7zY2SW989wnzCYpMMH4CHeIy/lm1
xvylomhahfJ9TpHFOVkG5aLifRvsXxMOpa1M/XZtKQOvf2YA9FFkscb908yYjgGb068nuQxklWmu
bL/5m2IyWgmn/qkrlgG9Q17cfpkmk3Pk7nJr1N5AW4/TMLW6s1alw8oEcR1kCbkZZruVwryWmRM/
MF38RpI4bzp2gmbWx+cw9Q7GqLHRK7x6ZWtsBO8HK3Lzmx/pP7UxO8eWsEu3rt8qbfyBtQG4v0rH
rSeNnZEwpclwmQW9oaEqrZJ9aLMsm0XCMCMdsDPYb4mS/GfYgKEuhrcd/SRO119GU2MTqvMb2gRh
pEhadwSSroxi0E45ExWoRxt4ZCze+R9LhbuqFmyj4vLLGowvdiHJJsWgzmisVKehYjbTJ5+2modr
S4Whuxbh25olT36fnOE+C8Rx7KiGSO21vHpQ0xhvs9YeXmhxMimOpq1rT+GmhIjxpuc2umPZ/zXS
PgsKQrHaZrhoGmp76oV+hZJ1cubkgml9DlBRpVgUvHCNVCQQeeGhRrF/p9we6I/B8PF470zSIm0x
OvvZqKHRpCUMse4Q+aAYkYJOgR4R5Kc1yD+1Ct9h2fKORJTkuGyDUGLi8Rvx1PqxsWEgv1dNFG4W
X25LHuYldLm9A0FjjsXgykm+/UKQv0eJvXJtGsBANQl/JaXPY4lfuUS0cC+AozhTqjEqfxah5a3G
tAjpKjLX55KvqKXQqFKK6kxUPSBzJVgbWQnMnjIUzA6HPQUjw4OCfqzButM6bGqlmoy17vjvtTGQ
zECyC4Qv80AoAK/qBEDc+DtM1Bw4XeMGvqYwq3VT96QMH0j0NOz8wnA2KFP7S+MXaMaBhrllx3x/
OTDW/OUYuQ1MnzN1oU+wfOvPWYU0PJ5ZrDIwcZXmNbxSstbKNsN1QH8/Gwtj3ZINQH+DW84d/2cR
Pb6r3drb2SZevd59gpatP9/BaHJYeHGZzeTWisptzD5q5yiB/m6i623F2R9nBgzp+upQRUx8ydth
c6YscVRu8zTlJmFlC7zRAA4eDI0ytxaq8sx01gNIf1CjTnIhdJem+CAgR6D07n2VBk46alc35w6Z
1Wb+FjW/RzHaz5EnoRKFwOuAK8JlMtm7YxtwVmVhknyh+95jRMRzMCw/UlDn7joXWZ+h5NWwMe4Q
Im4tlGOH2Nr1aBOD2+bAXIGOXLmDFbQVy/hmev0vaH0k5Bb2UVGbL6KzO+HS7fQqMDGvXJ2w+ula
f+DmK5+bKC+5FqR8vr/Kjudxi74oPJWYfltfo5zMMsDHY82+S0uvd+wbeaAPd0qhYxpHwTwC2abW
Xu5vOu+oF/iGRMAHp+vBbyoNwpI/3sqYZvWCsPZ6U9/5CRyXsA4fWWMVs55oU+YmCiaXRKEsSyAX
MPBpiByInLp56GTkXGg+g3iAg8CW07lWFgFDtGrWlgYjorFDsPxG3axBq6E+IQyvWXagDu5UQpfk
mpWT8riL40trW0jiG+uk1ck1UvZ8lFSefZ1jfTLT9EK1Cnkbq0Rq9alYF9LNN82o6XtVu8bBESFe
k0Tap3sWmmnZZ6vVGEfBnV5VSfgmqno+z6iVdnDq39uUHKrEdmj/Zdawo9W7hPHAqFR+4u+wF9KJ
4657vn8Vxrg/WqcuHsfO3USGO7zw8vtJFE5qcc2xi7sf+iXasiIzGUoREHDvKSt9cSTqgU7uQDFb
Y7TnBI4lU0mX5EIA832nyZVgz/IoMBsxqHH0Z8wg2M1EXAR1QfFZ0Ik/zZ04ujqq0xnX6WFufaBP
2KY8VlMsO0+Nb+pv1jwdRlyR3YLdTDR+tYgJwYQVgZhANr2QCqetTrjQrTDQPXcIdxFgxxPE3zL1
r1pKtpeXLYAtl7CT0cJa3/hRgZGVu0oyFtk10pFSR+nvf3iehvnWlp663A9J5i8h71N30NEQCd3H
RmJZaRBFnsbtnW03EYSfOLKvmknOhcE1eFkejX0aIYhmtjulE4BR5IyketrPcvJefLjTD5J9Ii5O
+1RjHmLIXAd9T6sEc+xIgTihftIwd1gFlBhd4JFFxR/8F2fntSO3sm3ZH2oCwaALvqZ3leWN9EKo
ZOi959f3IAuN3irdloB+OIKOtgyTSUasWGvOMXkSkG+kmqKXyh+3jCh8L8Jkqwprp3soZVItcj6+
8SAkv2aqCQ8W7BNuFGdXv/DE++CTeUtPZ1hPfQBOwnR/FTm+YEpy76yl+TocdSakSY3Is9ThPY6B
3+0m3QTK7+fpBpCaOijMIi9UPLRJB6Dsq6wwMvSt0bjXRDbtw6J/amtxGuOM6zZQbg698HcRs9sb
DgPVIRTlsanb14KJ609QamvPJVelBA0T+ORj9LG6QUQ1bqUYqIOjsbzvOOK9FF1D71Vl43X5QRjj
sEodGteDC9soEeGVmpXievQf2Emgt3qTwYbpJseP6yfQ+UWYDyWjEWpLBFquHxJTxKcKCB5coRHg
W6wb6rKAaJgBLD/0fP0OvXWyg61A2l8/soxUGoq6qjnY2eTd98CaUjzI1uTq31g3GApMxriflPWz
JSHsmaY+EKD5fpFck9A05hmW8tENc+c+7qxDkPhHacBlwExWIu/Gz+4G5tYIE4RGzOyvzPXv5h38
2PigsRoXLYMmMZ97mkX5WvwsXRN3OY/x3XK7nbyrD8vrjleYoePcyrHYyQvmQ1tPMnZGGuHQ70/x
0qEeLZR6ntxHEoWDjd6r+qHOgSIZEarDFR0vl4wyzdl/7G0eApZ8jSv7jtN1cEDBO+FQNZ1tnEmT
+GScNAWDLc7WdnnQ+M8HZMeAS2BZrdsCVXM8WWTR4Itc6Vr0A8tzugPEshk4ik/IaSuV0Etoa8KL
URU/pUCOj2NvVhcQueC6hNh0mJvQ5Kd3YubSZnplnZcdQJM9N35ZpLFhGadeFbvU8+W1mqG9boWP
bXCktTZKy97opXcwqoZU5bDuNhO26Fu31n/yr0Nb5T4ImjwAF7zBtzfTmOtPgB3oJldGdx/n+cnv
9VeyQPp7rUUUkuv9N0LSg1NKZ6FxXj8gyeZcW01h5t70DekJGHJdPMDIEySdnR1wY+euahCxR1qK
plJjMOna2jOE9WLT2+aBTeY9Rlz9Oo30sbFueNUspALDOq/elUTAWTbpc86kpJnh6BNuVkbqlM64
n6tVYFg5lVxJNl0cTeN3pWmrdpQR8uR3Hwzabdai8WsH37l49YC6up05YV59iR2babnho8iEBwXn
FtoVGsdS8Q9FzzKHF8IfG8UuxD1yyAOGzT7HaqOth/tl7cQXxJRhjpPSDQ0jz8Q4FuDCXTZvyTKM
mk0WWtuYTMavQwgQikTo3cezJltc1ylRevZMZi5aA9pN2uBDaZiBThZhdInm9ochk1/bsI+2MC8I
XUjbE546igwfJ5eYDPMUGOg/itHAj6fRWYrC8Ac32ngVps7xrITgDFGnoOdz1KTVHoTIMNPHJlj7
hMkV5sRMevI+y3w8A7LK77tDJpKK2j+dtg7HsRD4DLHADT2GOSUazY528DpOynmvIW2ZE0sLC6hV
XfNeDKboNr0BHsTpqjUihuFKePC5JnpxkM0tGQfkj4ehAl1NpZTil1nu1rIU0hAV74kpo407rwye
nmJBsK32FA8z6ZiwumLmUtBX6dC3TvK7bwBr7TcLu5ivnaeO2D7UvENwbZSEPNbhn11uW4yrbOsY
B2qa4lYJTt+tb2yzqNYPzrJSVXqzK5lY70qJN0fNTNmucOAgWz75Aco9iCqbKNDfR+LmNmmkf1n+
VV1a7t7UE5rw83KN6Le9kaXcJh5vbaGTA5i28bSrRvXdb8wno1Xtg93xGoRewIwXsTPV+FDf4k2d
oRnVVXbjUZJ+uDcHK34fa0SOYRbjT+0Lfeu3SXE3ZgiOQtFa15YwOQ2m5vsAlxgtg+j3Og/Dqq+G
dAfwHrjM/PIMHJkwBuAljUp/HeR98hAXORENqLQyq67u644JoJ7aD0ofgWrOnWEyaDaFyvxLi773
Co38XRNueywAlNHkprxqC8gmoxNsJgCHl9h0yTmfS2+jY9PuKRY30pmtOYEa7pZbw4gSBdbk31Tz
JD4Xoj3EGFlJUKYUinxTO6SSjPWl4HI5Cpw1K78JSO4DVFXfZuCvgYBxscSJzLaGG8wMmxau49qK
jPKY6iBPqwiO/ZL4OuHuxXcBLTNx+CviFIWLOYnw6EtIGcT74Y6dl/tSd74BinQeG4tFQWbBPK9M
3b1d6yws0GJOZR7YGCRKExVe4TLOht07upkJZAXpGNEINrWuPa2UKsNLk+LWk3r6Yo318G1ZARhe
FecBx++2LXkzRrPoNqJDAN1Ilv86GtQmwYiDx89OrkUadJTUrF1JXyEfN4zpBEiJNVmi2DOSL0OH
tsJGpIBBPcF9nGXpJWzCCcbGiJLV7++K2cSX4U7b6Krgr3A1qE19mW1VjB8pyKvhJvrVsJja8Ren
GturG2bOOout9ABuH4M02+rKxTr8YFrljYsgwBhy/Uq0IqMYfD07LlE/0LdejWW/DRyOtcsdrwIz
x9qP973w+/iCFsMmulxQlU69fUNvE8OeQHOo6M9si6oqjnk1/qBr469zvav20/ADOjBaxo60AQvE
T6U0d+s56K6YzpcYpTKs/H7NbuFpK4G6862perEfhrDD0zkFXwSMLoQGPFD9w1R67oPAdLbLOznc
fdytrBuISpvfCKNsscoACUAo9HGEBRx7dlh8YYkfaP0P1ATQTgozO8BQ8M+xMimF5r1XsNBuakr3
7bIf45/iL8FZKQ4tclZePc6WFrLs5ltAiv0xmMtxYTWYXGsN4WhhY7Ec2tUw8mg2ifUYlha6q9Hi
2nV01POaB/C7Etew8bqbqkRT7sICWCIJJpOj9VQUgK2AiqzA/DB54bBgyvyWDpm7qVxMpRq/Y2vo
fQBeeqZ0Ce/iF6Rn501/MBvtHsxrxPSrg08SIn7BNURbFcBtoaXmY+QS7R24FcE4QdqulwNnF0S3
Kmjri1+XyPQQZB2XQ2peG4hX/fCxH0m4mw+gCtdu3xdwf6Lhli6pc16OqECpkYLZ8uKWqXvLm6Zv
aBJXJFgA5u8djQ1xdoppc5wN01BzqzWYE1y8NLd5H2yawXkyeI0ezC60bjADPFRCb4+doV/o1Rbr
FsHdaYIAh35Rqwmh919KP9sW1ojFO2vNi5LWl9wZeCLmEsogrAhjtn6G1lCd62yd1TjOfJNuJIgR
Tj4igHfaDaesVncWMJW1mYxw5I2Ab6vTLqAXwxvYfjQSEP+jl7Mwu0g8pGGlm1fE8B0q0Vg7Et5i
jq11CZKy3Hx0CBiCOWDQrlGjv4RjChSxS+prxnz3pvLs5jR8oZ+Ss6W52m0wmZgpjOlFdmjXUXCA
2LVbxGal32AjvfMrDPsKV4KfyE2nYCyg8PLOPQpV1OTJ/M1GGodlPjG5DndN3qstthkTIVa/HcF2
WFWi3SXS5GtRtrsOB6t+XZb2qWlehjQ9TlGs3w4I/dapjqu0mPJjY1nGQ0EW1Nb2KHsmWjgn4Wvf
VS5ep1AE75Zi5Ju1gHpQ1zyhDSgb5Dc2LOxbUZbPHKyGi5l25d4j3AGqH20iwrlBTIquP8raXI01
Luwxhdj5UeBqefhF4x19zUo1rcK4tm/ogYIOHYsvpUj661S1DhLlAPm88ex0gP4bsizvMCo6W5nQ
G2tJsL0rz+ll2T56BSnnY/GP7cnbG/NoTjV1crP8rG5xmXY4Mg9e0Jl3WpW/tkKGbzUaUmfob2MT
+aaLc7HKAeZz0Rr/rtqM+WDR+YNf33Pa3/E7dhYF46y1Dc/4Cw/0hvJDC2fnPARacOb0Q8ADKpdO
Pw5TFT5wFohe4olTaylenNQ+hGDfiM1ryJiku+qTBLUeY3249NaIvGHwB/RrzVOtdEgtffmIIYU5
Al5TaBZ+/0ILBotz1R8jD+DM8pxIHxs7waM2IZWEKSSAwDsyNOPY/74cpcyweg+zL8u/hHZJf8xM
lsS+fQyiSRJpbg3RDTrrPc0lErR1Bu+xxsAh8yGDmVk63NA2Gz4aCEx2gXDwsK3SgnJY78pfpc4o
zpdNdB3DYjn2cPBQOgQ+Z4D1yPr32CFd2iax1u30YeoePhbmwF5LA2fx8nBp8EkTFPt9iYMffa/h
H/WG6gFRU/qEddqkwJ0PRaM7yTUliX+Ttc/M1lZkWnK2TfSvQQP63BqKH/b8GsaImPYkExjstG3w
CANjNRSVd6HCAsLVsWUH5XGwcOWlpfWa+J72QgCqoEMrcrQHsXvrUIrCj5P+9yl6kcTw/JgalhDR
xNmDGmOOpVMQH5bFUfTKex2N7MXOh+S+CGztHuDYfZ339VtUMmbHAubvdKwWb6EaEJJpIgQn1XNu
REQ27+Hokm8iQFjjckCbf8gBnIxoNo7LMVBI8ouSzOhvtGAE5eSWLwovyLLNTBG8a9NsK20V58QQ
fMR9KFO8lgDj0shrtm4Soh8bk3xn1QyFOEBul9CLpKmsUz7Uj9Jf/A9Cx+OF4a4ryvP//aFISSwQ
DLrOKEFvUaVI+hRBfCG5TCczOWNxHgHOAhHdKI/B5bIxVqMmr1Tj1SE1XLlOmeX9JL4LYNlILrlV
TwD+A9iJirH6RRBgzGA5IDTa5SvDB9OfpJjPVzWq2twNmejT4+L4ZOZrZ4pQRdCZds6wwdy90TSn
Lgg1SJRkvGXUENtJZIytCswJoSjifWbSg8hzin9vbqtGvZXTnmrvEmXLfefyt9mo6FbSLpo72lv5
rahaLo+Y5K/ZBJlM69Ah0mRmvTGah6iqbqp+mm6BdQPmTfCNh6ikTkwzzSf2HW/jGkiOW9eir0LJ
sBx97Kk5+OYEjkWM9cGGZkJDBKtI7tvDoe6xfBRJ15zbSQWb2c6JqXaAPJ2Rl4Au7r3KtXbd2bRJ
edbi5zY5uUt8EVZOoD2RA0WoMDHbQJ71O206FnlffOzwWoYUtrFrnKJS/7k8TLUNAS7qeP8s0VX3
WRd9TziibgyacCwIxmvsBXCNuLXsrJvIEMHbCGwqMMY31rNDYFXR2o+F9Wj401MChuBE+656REPq
nZaHL7XBWpVF8hJLS0JXR6una661ryJkViiFWyl+2HFygAmBoXG4mVuFHxMJPLNwHnM/ONaVqW+8
jko4jKfmakT1vTLy+Kj7ncMer/wbU4G/AXTrWmDTOkPhxcdkAXjDqFdpVKc3JgmgLJD5Tdjn/nH5
GioNwbc16BcmaMyllUF1QJwkaAWy63XT24s+9dZLRFsRUqDRQniCD+XscUAEa7uxcHtxcnRMRxwE
vpCA/MaHemJOFebi3rcz+4ewq2trgEppaMBtqDvXnNTkXazQd+U5RW7EOdcfYu2pYEi/ygbEFbBT
b+JC3ZVGR4sxpAW29FLnzOvszqyHYDtm3Q8gVjNGsyGGKcARhYyqR25NNFuadPd9zqkd+F+MzEzI
Zy/xoh0fkjSS+e9QYt0b3rb2OuOZM8gPwoGBb5dwGZfbIkKNzq7b+pflPPfRWSi/5iS6PVQmWUGz
jV1L5XlpuhoUwHPz0+mt2euT/aKxSdyqZ7g3Y09+wPKQLVXRsjpqpg/eTKLdWn4tdko6Lol9P5XO
6zB38s3EL48qxi4JAnjHYeCFYbTiJhrOlTYceIwKSvjyf2WoiJ5JhZiZiF9ieISvLYdS3JTjCene
GQNudmcTHXOns9kv/96kQPKGkVluvEz0d7awQqRJBBoANqfJ1pLCY0dj+BBmxZ0tA0yFqcu3Rfh6
HIt6I+yw2fpjl+9RX/QrQiPekMrjZhrZ55c32iqtm9IgO0ybrrre2j88j8x5GsJs+jSBC/tcOJ3x
mk/ZAxZgWLe90zEjAQcWxQ069igrj9YYvcdNnh51eDLXxkPjxO5xxHcK2lbQ/SBecONbzS9BR+5B
4TZc1bGhk1BDbb58hcu/ZXVEFnicLi6BI7rL8jPTxlX30fG00XNjl6lvE3tEnyVp/5aZ/gRbxbvJ
Ke1Ylxg5LL/DQoIXJ3AzlM/JPyT/DdEVTtGwmfZahx4daHl49Xlx9yQAoJiaFzQ7ib9N6LCWOKmJ
+IWyjv0nWl4wUNEtzZkenCFlVh+WS04ZAB16+yTMcNp9vJ7+zMGv4K8WaRevl+UdRVNxMUa/PCfe
3I9Ggmlewvxn5QTqi8BDvCsQyksiZUALxbs+ktGpS4dHwlxfTErK5RiTJeN07TSU5dXOb0vOoGIw
LkGXTxxj+HkqmZfGrwlY5htEQe+9geb0o0wp3ALephv2d5ngfbGb7C2WSNntkHOjFsEmXMpXTL0u
JYHT7Zrk0dAIpyhnjNfyxmUch/HF06Yfq/uOgQCp3+P3ENP2HTYm5y5NpvBYmzrc43j4VojkBtQK
cwWdOA0eVZ0OJz9YOMmveTtw7nVXsrPl86TE3cdubyp5MWDJdBx2r3VmVvc2T8paKqI0lqa5maAd
79kow1SdW4ocOjewPQhvtf8V0UuCdPHfsFMhHQKFEWMauil1R4jfI2XbIYmDaoAGSHbxyWr64d4I
evIgWMjqCpsY6+cAdNwzmpfWcnPiXsINRQrxnoQ6C0KAToaW7voSDxNGJDiU3i984zyhBljjdhia
9XISFy3okrSuip00KjwKfoQKuRvu/p4ra8y50p8+jaMbNoIry5GGoz59GnvQ2q4SoKdVoTGuNdtL
54FwtLRnwQHyFZOBAKISwAPSyVysSi9Yp12iPaYhqk2O/Dhp/888CifQ92XchXjLueW5zO9tl9yY
xqteXJNBjYaR946cplQY3a4L6u9aVNjP/XjJTEUwLbEuh76DOMBJnmGqgkqjWh9Pa8C3HGZEXeoF
HLmBUusf6bqm8cddICDGcaTOK+lKa0nf/f6NNdGvyQf/X9pAqw3eeLy16pOMUlhr3VujONPhj2Jg
5wMMSDKiSCmtp8dCp2lfH5kyOmzr6CK8IYGqMb1FZug9NIHzc5BSkFQ1kuE3TRZxPj871fu3zfyD
6R3yAZvV4D5mCv7AVKSbPiEfUGRFcahMMlvLDJ0IzBQ0KLkHZaAmD01ZCJshTIELHy9BGh8MWdkX
x56P3i4tsqqMPjLmiYv/f0SSz5HCnx8NVxoGDVCOBsKab9p/bkpY+GbW2S4sbq9PD0E1XvqwdSkV
6CWhCsAJOtdQw9ym7x28Yj7nAkeF4RUke7H7+3Oq6//TxRgOCe2mQ69eforPVWEetnEexR+b3vKW
Wb5Fyl0K2LoPvPNykGsRo3mBeSQNkqpwjur++2XIPx4UGpeOMG3XNimeXTVf5n/uSZZGeRlWgvBo
zTaOyunRL2DL5hff4CPmq44vbF3XerNRc6mXO+gAheswAl0Aj4Q6KeLDQiSmsiV6ED3gmurAulhg
7DTsqGg03F2djfcBaq9/XLzx58rFgcSWlmFKEu35Rn+/eM8KBjqiZbw1IZbuvVkR0E7BsK5DMi9o
CFzQ/41HAyCrjaRjp6fdQcMKDTt2ViPHD+Mc7a3pocVs5kfGor4fTdeDNoBaygGHuU8K1EWYn+2G
1dizqJrsrvnKefFb4wz2Bk0K+SKuQ7wc7da9iKrvKiRAKsa96oCd2DAim5iryTvGh4//+Obmhez3
p5kccHP+3MpiDRbzQvifb84ohClZYfjw+MeROnr9yTGzo+jS9BH/nb1qEZG/VLMKMR0UoVvgQPvc
eBwQPpxal+ksqOyemDQiAZWNPVvKAs1XWl8krK5rU7rVP2K15edLxiMmyf9xTd1igzOcT5nf2eBI
clkCd8NvQwyVlLM8PJvtEB2pxxMHUOaKDwUusSObI2EDlnFs3JjxJPP/Bp9mCkO0ajd2mql97cZ4
2PwwpHumH8A3jGCpo5u/3+U/YsqFLU1XUqI4huWahvPpNTVz4QSNJ8H5pgY9tzmZPEcYTKkTTueM
VNv1El4PGtd5LDPvbIXyZnLLDewn9e43tKLcgN2xne0wHQag7d+vz/pjTbN5+A0OS7Zp4bn7vKbF
oSqGOFHmhi67unj5VD5QSTwuLwTuhvkBOkYjx8yCdvdz7oySjL05VpwR2begdpHpzH9QtTDqK0Be
6J99eG8qR340jczNUhSLunIkEtbuBU+jusxP5EXy+ajyFKWqROEeho0kcQUA99LUryLvDVmZu1s0
HL4f3Xle9OD5ZX1IQ0tdaF6R2EtnA3Wo9gzrnE4oHTd64KQtet8doyF1wJH12Uv0n4qz5GEaYVDL
tiu2dqjSCzQW8/j3W6n+WAqlaxM9YeiWshxXfl5N0py4q3Qygq2lMH34TJa2WgcG1BYAY/O8+4lb
YTU6WvximjhYGMuzSJxtZ2KIoStCnlhnAcVGAsq5epUjcg57kB/SKWBEOSYoTX+q0+RNjkm6g+dA
EavjGeOiEGBoUBM+mqH4wMP1ojFJJ5ysmWnsDZ1Fxuhzc++Bw7kbTksfEXb2EQtPwnyYmd/gkFGW
dh59uRbdtfEzqbs5SL7l/DuQTxHPpBLMVeaqkXTZ0Xrhm+69Zs84euWaXbFfRmhJQVM6qgmN0q36
vpn72pNp0PXiZpz1KdozI4t3y5mx8zUGf+g3QRuYv7SuOrsUddK23gyCaNjxvX2CRZPqP6F/NcX7
pEdChiRv1TOLPDs2DgY8OVT0i2jOzBlfmlod/qMa+rMmtHWkkdLB7DJvcZ9rQp3ThOjyEZEwUSDk
hjYUZtOs7EAYdujT5kko7RC0DclYGtTS3B1egT4Xez/IhkNj3mZ2O+5VkwRfAM0dHE2vn3jC9Zuw
aywOGPy6KQMNs1YcMbmqd1kAC3kwa+sSDvY3LbJdDh72c9yWZO84ZNiEA52JitnWrprmtXlQ8aOv
yVMG02e9KP6yOLT/VXLM2+FvO4bNSqHzXem2wAFlftoxsDCQqM05auNXtFllml9TWOCti0kFTOQF
PzDOQjoLyHG1t7z2/L1b6NG+ljrMUM09KUPTdsZIdM3f3zz9f1rETN01HFeYJrXQp30cEUdUWm1p
w0xgQx6ks+9EHO79CfGnSM3qpBQS23GyOm6O4x4KKd5sSCon12A28v9xMZaJ49zUhaSG/rTiCydq
I63S7U2Zkk3eVfN0Ho0BqyNBopPROWR01XJtdE2y7UflHJo0dsnFCOJjXqTpv57dP+tE15a2Ejr4
BaST4tPllKVofXg1PqJyuBkGY+Zd3DASGRlKDzFcBqvX8ksBVGIcG+hwvFKOF25wPza3eYUhnySl
fM+4cmt3DDcamdbPFQ7oqB6+4pIuVq4sh3XCHb7P0cDIgvAS0WmEeFekw/kMDX4RP5FIFxa8Xpyr
1vr69xtu/PFYsu5aQrdZfNnAlPHpxEYeYjsJH4/8R79An5xmo8NTvpPA33CMRmZnIa1FH9y7VbdN
oqLcAMoAgd0QEZZgoNcUOSgD8xmnGJ3NMjibTwGzR5qCMDIeF13L1BCyS3qpsYlFQp7uLGRUoby3
Uhw0QZc+ueQE3S6CrjjWpoNFO3ePeHYAaqPRwGKd+Psn1//YcWwOqS4f31QUcLjdfy/h4M4lTqjF
s6ocUfvofk8b2mUO1NF12AKB8uFYk6PIUsodzB6jiG4h5sGz0uxrO9frf78ec36WflsguBTHcV0W
Sv5nG5+uB2syHA87olxOHEjeHvVuGLlIsWvyXAGa3xHDIZl4ee1WkAbh5veMjm8z/PHslPXFiIg4
nQSS/EWtzv1zTx2kj7XPhG6VCrLF0sbdcmRFF9prRE0a+A90srE2owQY680j6dofn1QqHxvVvI+t
ox2UxtQoDmDYkJkS5yitLFOkOxs5FLJ9m1Arj9lZBD3iYM9Pf0IZiwmNiHMNKO7f79ByB367Q9wU
GIgmaj0HNN/nZ3XM86xlloCTcj45LudFHLP+ZiTx8oKCmyNwv8ZDMTzVjeJqPeR/iG+v+JJWy3Pp
2cmjl7niUnUi2KA263es1vKJNsFWcYvfHOGfRGB3CNAtehfzQEJF1OOBXvlX0yS+uibrMw7cHYGf
1X1Qg5nwXIkMlDyuM9E7JCuinNb1xPtHren8sRTNHx6/qiHZReiYu78/rlmSIWOpLT78fFXIkjoq
w7AMVrE3kBAQlOnK0/xglwduzrgcMZRvALmqdF/sab4808VsmxWgIeCBs7wM0YjaYcTFtaQLJIyY
2raW7n0JJDr+fIy6iyo1EnaXNqKFBzcS8fR1F6dzTPfUvPO4yEOqD4/LoM1EdAuapIPonJWYGfrx
CwT4c+7N2U/5mB9pR3yJZoeBHuG0ALwe7eZEiCv+tttFDZU7GozFxHsjVhovTuETGCAImUx7QukY
tIsN+BLzKsbhPe3MWzGrkr0GCP9uDMr+rMxYMR9AADi4Zbi2qSIvMmvUS1BgZNWNiwWt9DT5FX6d
uT/kVzCuZd+d/v6MLrvlb88ovTwKF91WnAocNOG/f008hVZqTAraV5jBsEpjYytwG6Pd0cmDUN45
bV6WJxNHqtopmr3EcyNfmZvfSXDTJ/1tT/8DOFk27cx+IPlCivRoFygXIm27LDxl28m1TyhPGmQ/
F5Xr3z+E8cdSZEtdKNp3wrIc9r1PJcGYkqZHsqbcNBFeBVshF8IOXl6WAYSgJNnUjsB63LT5nUWH
DRlP0eW4rnK4AiONin4gEcjT4lNe66fCy6yzFpXGSmnGabLsHhc6AYQhz5SPXwmLeHOSBT795bNM
TkztT/sMeVgdIB9v9H3gOnfkkpEwAGyShoPz8PdPLMW8uv72vWGYlzrnYg6aLhvCp9VXQ51IH8wW
pMGuGlQJD1ZEpn3cwJfHCWKul6c/Soy3eOqmByykH3JNm+hgyFZBeB3Q6Tqz60Oz5uzScoqZx7rj
LZP9LMBgPM8edHSmtgt0ysqE8Ry1swUzq052YScee6Xc1ENWvBYchEAemcwUxil5WRY7sO+LoQHP
6DsIwPHYoX1f03ghBZcqYUUrE2ds3JdHH4T601Dw93no3HzG7ld0B7g9FolzreMWXoRptqfg5LgJ
IZBRz/kIHw+Qc1aJcsfmUl3qoP5K/LoDzYUFf/SEszWHKXxahDRxZjDIdWH4F6n0jioI64vCteja
/Q/ZaMMXtFn4PaSp9rgb0b2YKVGYWZnvx35i0l5W9EzG/tIo+24i5y8rPEb75GPJMr4xwKtfNc5F
u6FV8RFGBHQ4B/FR3+zGAhdp1YDUwStx0EvOTUVQ9GsoE2LmYt40Mc7NomyTQzk7UzTHc3Ytv76s
/1nSpusUJP1gtuLixRpR0ea17OitKZ/82TqUZ1MWr7LSP2wgRmmjv5u14RVbyubjp6XqoOPN42kf
VjBNXYMmtO5gNCKi2na6L+jLyWWqYvfgwi8/ZtX0/jFSsiyzJFQpqcFAY37tC8BKFjH2F9og7sEK
iSQL0WI8kWpjbRJqHxF/zUa0Jm7sS5oIiJHlQPTFZJM53tZjuDfKfocZPIMFYxAO3QEuWGoottF6
1Vph+N5W0wtzhw8Xk90H8A/dqb5t8W+qYECRy/qzMcyweB1CD1gP4xweh1c6/ITJQq3GYjjoqNna
9Km1JnEbttNzXgdoh0Kpn4MGEJ5CmU++aEMQdDW8qIaRvyy76mQZ4KHG1sQjTzQPpsk5vCX9aff5
8NBETXwO5zZd4j2YHFZPxE9tKzAKywg2AahFvLRnrPsYsK0NHmKtD/K5b6iLQ6Pt6fLL12Ujqz3j
VfiAllEYuJflZ03X/OpNB0Hi35cJ64+eJ6sEWzD8Lts1537a76s74u5EkX2hbwx8drz36MyMwoeA
3Vm4I2wIyj4vsNQC7bz8xzlRXcS9+uJa1WEUCFd16+HjHFxbpThYqeWeRkZm3exJ8e3xO6FHUPas
vj4UBeuIiMvmaXl2/WfTbFCDdrZ5HmJbEZpCKG4rAHhloxPv8Al6xwDV6EUZDt4YC1PWZh487cBc
4aaqPSjf0WC+T+lITKdvPTGaAiDtDY+tPai124ziS0ZIOLwx+eIzTLPhw5/9qhs5s5PxZ8gRR4jp
QSv05CVpq3FbOAhT/n6L/xyeoIwzKCJth0mBwZr8+y1263ysRw/HpxwMh2iNHJQ2EruLH7YPo0Gb
EXPlZpFjZrjSmQIF8sYFqtNX8X03NjcFVtaj7aGFw7DiHDjWaXsUqMkhlFb0hJ31hy84XE+Dhqyp
qZtTz4xlRYAaTU3LDh9b4ex9izgNRKPGJqoc5Hgaa7HSxuCG1b7cMp3/ko30rKWJrmBpaixKjCwY
zYPMS1jM9q/ShGLl/OvuLJ/+922KdqNUhksT1zSl/NRFiCpNr+yUEnhiOp33xHGPbXSJMgt3osKI
n3mEanhRA0mSEf0qI0hXTjQcRwHmjknmRMwqPvZaagh7iVbTfFK3I5hd2YT80aupgyskxH//Tv/n
q6YNJx2LH/44anWDbEVTdFw10vPtZMONyV2b/PShycmMqKZjhM0YtGN/rWt/39t1ccGG8tAriEzj
iGu5bUARuL7xXNqnOujsrdRtBKvtTTm79cI6af5Rb+tzofb7ndZNe4agWabFwdidj4//6fDLrpdm
bRBoFes2/pVJJ20p648tcQ7HsEO9Nqv8JpBSNNAUk0sffcrBLaEjgi9fLTaXCBNfC3Rbl+mwE5Is
A71J1fHvN/ePc6ykv4ba1GXcKA3BPOL3C+1Co0SM44stelY4On7XbLFp65txzvzQCn9rB9mPnrPl
eXLyZ6XJt2WUVXKwX4cKi+rfr2d5BP9747geZCE8nrpSru2KTy8whoZRFqIR2xDx7arnd2xDzBuT
eyv9sN8xhhCb0CoTSKw8oejaxw/VIaOyFeyZ6Jx3w3vI2PyAqVAeZVnOdKAwOKYYT4eRpklZiBzo
ZYh0LHunhCYbvLOGBw4c3t4W4JpoZA3/aJM5nwvE+WPxQptSmJZwdPNTowRHGTVpA760H+vTwJIJ
wXG/FENDUOADlvEmHgtMlEOtbTgbdEcMHcNd7EqiZ9ut12rutzEioWOp/ls2EcQtspwIojfAiGXX
LIW4dErzmIBMxNyw3MFZmFn+7Fsg9gqLsHNcFT103wqNNQoU7aEDICXcnLCblBRFTeBmQ/q2W85T
tQM/f5wCny6nZVwFt33FFJxTGiybD28gHqJfy96SlDXJVBrApKwn/MQD34DxcksULwkqlMu3ToAv
fEaDy05v10oiHxBIYHbqf5N3ZrtxI+m2fpVG3bM25wHY3RdMMueUlJrlG8KWbTI4z9PT749pd29L
rmN349wc4FQFErYly8wkGYz4/7W+NY7pweAxAqJ5ODSz/qKAh3NLESNBTrDbmeNnJRUFby4nd544
7Itrt8Avg1os4LAyyH4gKWnwtXWxVlFYkElqlL/Zluk/382ySTue00ep8+fqq5DVFONER59guZwi
fJxuit7TrKcEjOpAlINEECrKZ428FYCWl5dB1j9etjzlVEy7OkJSTWJOvir1RF9nFm4+KkgOsnny
T4I+OcyTou6qdFxpo6JfD+wU/DxjMgjRYHrkttDA1AGU9XYNrpXGoZubUr2N4uaQxICEpCbYLKRA
KmSF6sKRJgK9IWcRqdpFaKY78im3cukkMEFyr2ugEibN5wl0T7XQubEV9MGRJMTvpsKfVB2UrtF0
YC+RNcdWlXczjElMpJ2NC5FmQE19War0Ekibi2ME7tcOgO30ISSVRO/jCa+fWGEpKF/MVl5juZJ3
84xQcBFHEUCS2vJx7NuBusUiUPr15KP8fKiarTucZ50CALCEd7P2Qj6YlHK2vDKf7J1EYt4O1Ogu
YSW8wmEIxdhWebRHgl1XB05yMswb2u1unZSW68ikNbhFXMTrySEuJ8P3+zwiePy3DvX9WpJOADcd
j3DKWSpPxuXrPzxgyHQ0tWkKa18dQrYfiELyCFaozdbrYlyl9G0B6Pus17mbZiZIGK0vDrxx3DNA
c/eNbrygr6Tpp7WSTzzR43/4WS4HyNlGnaQ7rMjU5Z764QAlgge4KSN0W5MzreRqYH3Z0MkvZwmw
UodLctSMe7jP1T4OQLkKFC0hyajSfdWSDBVM5QfWyh+mpuNm0cNTooLI+80x/kUR16E+gbCE/1kT
vXvYDP1oQNBCiP9N4QtZBuBAFNgY4WvMFA6RnLoe5LAVkD7hKC93c6ClvhZDVg0ExQdEefLvOu3v
HxW0rU02B7qlU0+ne/3uoEK6blM36qqnynisLr2eSIwf1cTutpi4/awqv21dpLElpcOOJa+scd+m
RtreZezVQqmZVt8k/GkafSji8GRbWOD0xfj6EmbtdGRF23qF7gA/SoIPqlKVtzK9419/vJeK6o/P
cpkGt6XRjVVNio/ypXf0wyXQtGAcqVKYnq5UX5ux0vYYPVIyStGtd4p5HOIFCCNh8NcGo/eKVFR+
0znPWZXdmUbAzo9VsCLr8kEANqHFixLTjICKxMmjNJMzD6VFORCnSce3Zjsk9fKmo6eNXpPgLyHF
RxHoxe6y3Ddi1Tj8+v1dLuEf3x+9HVofiqOCD3FIx303XdQ5a6omhf1JxA7PczsEA5brpYd/cXg1
2PpsqzLeX/r5GBKOTVxd6aiYH7ISyUtXc2hFHp7LSR6u0UHASovK48J6T9FcbxytHreSdgZQWL7g
hFbo84ac6mX1kqbyUYliZVOXlbX7d7RFy0X241vjImQPhdRDMx1L+amtN0TppGgsYgnPa8lqxZx9
HY+ktdGdBDu0VK/jAsbb5clSxvoxcSASAMuB1s6di7CgzXdhk0ybSNKSVTLl0UlLGk8VVXm4LLqt
Dq96NP/mkvuLGVylSaordEKcSyn17azT9gEtKYW29qW0pqXPeaNT3sXmTCCgMTzfTnZku6Vtaucs
CVRKF462H2K0Y/ivJfBCGdFedqJciaCx9yURBFc2b+/XF87PAjJuDJYRaPvYQRsEu709SmOasJmz
UvyO7Rk6wRKHR30sqRgtROFxRrQdMYPDRlj5rSyDjrLM+Pzrw/irjRXKsWW5bfKhIUN5exgUgvvQ
noEs1wqK4Vh/lI1RR9mfxnfSeBfV5HtgpFKozBJiGNNh8secmmpZdIizO22vOIRxCCeL3daQHVIo
aNL1WehQ5cMScrkJgkz8bn5Uf7o0+Wz4DykHDz5W+G+PeiRbJhZJDDGi5kpDAzX7QueuA5BFtksm
QCAlg+oqMaUmCpbyVTRLzwqeydMorC+O06FIiRPrGElQI1UDo1JjUghsTRIGHdoIwP3DvRjCLfmM
09PlI/+vN0LG5h//ze9fi5IgPcKs3/32HyfxWhdN8bX97+Wv/evb3v6lf2y+FFcfsy/NL7/pHk1m
kb3/ljc/ln/9+9F5H9uPb37j50jfpnP3pZ5uvzRd2l4OAUHm8p3/7hf/9uXyU+6n8svf/3gtOtx5
/LRQFPkf37+0+4xsVWfV918//vzvX1ze49//OIovr1FLSG/7Rfz89758bNq//+H8ySyLFoduK50R
PHuc9+HLt69Qsrfp7OkqVZ/lkfnH33L649Hf/9CtP5GOUA/Sec6zB1tka03Rff8SF77NVaQw1cmG
bv3xz+O7+TYTfjtxfy1Qdd5PmMqyb5VZPS56BkRE754FnTygUKop+JZqRsfJpNXbWYC4VLFyivzc
23pMT7vtqEFrja/LIWU6UmgigzS2Vq9Gv8EfTk4NzDTfishLnxyWIUOauzJF651WelaitZ6IlQoX
KyCNuYDzzCZhpbbhJ5HmW6frfTsLyYnWxTHUiNHKTAP0WwJ+nFhQKqZH/N0uNWtjG2Kn8kZh7mF0
PY2Gyt1P8ddF0bJnKVuCzcD9VuHfI73W2sKWzcEeroUCFiKEpHmObTzxqaV4JIza65wS+C01v692
oK8VZSbKq29Iqkorl5InHp8ZEnELTHpHENynKpXvDasVt4lq7Uqo3ZQKDeBNBttWu2iwMw8b2071
66mCohklJtNhMd44e0kqeteWiSBKFEhuGgwj8GsG2YCdTBjijI5CigMiZ8nMQldBB208EaCNqJXI
4P/8Pv7rm+/NLf1/d6v/P3kfc9f94j7uiFD8VHR1+Pbm5y99u4nNPw3V1rlR6MGz5jQWQcm3m9j4
00I8QKPCYTVuLTfkv25iQ/5TWbZlFgoHQ0VzwY/7503s/IkKkp/lWDTemB7s/+Qmpj357tlCb5yC
Ha1y9lXyIjR/+2yZSiMKNUQ7uIVbcnoSevlqW/MsA/43VtVBqBALif/wey5LN1OIIi6cp7FEkx7X
QeNnpYC5HfW+Xs+SS+Agih/NeZWC+ikC5Enzf87wqdDKgLlRrTInuAqGGrkGKu6ikFKEm0wBjpp+
6qzmDBneQzSbr2aFKGwDr10TjC+1WsJnkz+HJSjAOgqupvZQ09yKKgLqbUN8zeWalse8hVwGySpC
GVxpI24z+xNMuBV9F3UXDMG5THXPjIbKM8KhBhvVPDSWSh52H6wkie6zEZS+TpoNXfUbwuig56Yk
CRfqtalPL44lrkTq7Kwu38Qa+Jq8P8Gq2Euzk1+3gemHBnQZNSc4XAnCl65JYo/GMKkPrCG0iXQQ
+HgZSeqYKRq2pNKt0zEJOGQl2JJDaFpIukafqZ1f5nntBpMF2bUp3bKwPpO8upQDSF+05ogc5Fb/
RLK5yspTdraJVHzqBjqEtpaQqlAP1ImN4jZMDFIqvqaiWxdyfe9M8qcIus6mbofdMqFpo4ScpVsN
lYLiF9UPkZFCJ0ia8skMBdiF7Pc57cYGM/NQ4AylRV3X4YoQmwe9wZERX1VJSJJLrj+nCwYgi64Q
gAAkCWmQ6dFXy5I/hSEGcEm6Rph2TER1bxnpvM6V4b4ZzUc5C2HFzAENYasP/RCsSazyRhcsynro
2mOizJ/rIL8WyGlqkhLEPKquSoF24XoUZJS4pml/rBU/+OyQO7QilpOHhnVvjtpnqRihQsvkl7Jp
f8JN9XFauh6OVd50IanqJI3VKwNehJuBOYQ+mjUumgL9dmH8uDWRFmtaQnSf0bUEJDC5KZCOUJQE
cQzWA5wjJuYlbAVSlVvwqFtTjM9XBlpF9H4xsI2a6LQKpfgMFtWEuWjxmcukzifPPC7z9QzUV0Gj
uI3Qr3hBEK1rfRcOjm8HYi+mafAao7zt8KqQW+6SwFRQojEBjc/9RnXQjWhAe2YiOvFT00is9Ydq
RPtvlPWjNsH063HguvFrXk5nSx22wqkeNNw0LkxWNyU8ZAUH6NHsinsZxxFBXQHWfueIf/w2jfpH
VYPJQoyXJ9X3Q4mfVfh68kqXTQEKj9sc6Ss1dI10UlGBTTJPfd482USVWVn16KgtFaNJcYU0bUUQ
hq4eZIuopH/iKTWAvdZ9Xa3uGuBiYBv6U6ujtIkSIsRIAEiU5hPiF+Fa3bwuSQI3lsOO7fSjUvc3
gUxHWnOqF7qYmF+OVRVdpTKioqq33ThNXjXs5H5X0VtX7PZDqGDXazuyBsVHBM2EfrsRvX4Ea94k
b0ObrnCr9RdmoQun8VPdC0CusExH6PrSko0VEuIdYAINQU/QOvpYJKREpKPxmqeEzWXOSFyPKmp/
spb+DEV7Pamf6yX2pUmSkwFF5qAMza6dBfGofeWZ7fQcDka6mHSPhR5g76IrRln4Y6yA8Z7j6Clq
RqKfkAf4Tt29JIW8FzDV8CqXcdaTNTevDanqt72EAqC35HUnScwj03ycdHUfgTLjAxKhLySDiJ9B
P2GRja4V+utbrNz9EkRfkzZzACduek4KviQaDe7jNOVyRwA17oaZ3KFozJ4pnXI7uPaoKCAgSKiP
hq8trO2VA4oV8UJ1187j5OmkGKaa2NVluId1QJAPhv12HHfZku1RdxJiihGzFiSXqzprtwoaT61u
9qQ7nDtT2cEu6dDAkIDell+ndqQtBFrInqfSD1hHid7+0MjGSxKGn3juHANLnIuR3m47zPeNQUQg
iG8eNUTB45TWoOvN8MQ0OWOdGZRbBOAgJ2oa4ijDCb5sgMuUMN8MYOvs8fL4SGgAi1SK270NqIvM
hsqU73J6NV4vSoCLMEqUWttIUnjVslTUaLrgpXSAuFvNDqcRWhD5BiUi8RBV0Ll0T/GhMSErMx2M
8R7bruq2QtFWYweVJo/TZ2EMKQBHcmWRrKyZgYK1HfQbM6kmf5m5XF2DTLCk0wYigBSpJBnhO0W3
4FZZ60GMIrup8Whu7gIoPOVUzV47AwSk9sAaGYuNIWAY4ZInt4noYHXhKapjvoceP1xpmWXvNY3F
eCYDqMxg6452Ua/YfrqiyRH/ZQOJJinxKBA8VI/E5gNSN+IxZPT/Wnyq5W4ArFTtOy2BM4IKF8Yn
3LNzYIsbAWl3H0Xli+yYT3GE/xJHXbgBZwufzPnKo+BKLhqW+sV9kJF6IkgdXo2pQt8P6vRKdT6G
OZQ6ESXXWlfHj1g0D6Rs3BhB8HmO7XObqL5DcoEQ8EWVLn4OKzQOaggHYNFaWGmAurjcEdMGJWdh
PNP0Ga0odo0lXhsjLJqR3A8lmE2DAQ9cNrN10OJcsCUPfd41Kb7YTCBA1pjPizQpXEJeJBcvOXl4
tTA2qhW8xsCHvCrpAUZMH6m/kMbZ4rWPo69GGD6XQNDj3nwMJQ1ihtafAqJzVacluxUZy+hkpAs4
zYtDvBAwJqvzY3O4TTv1W9Xl++72zZ7tX5vq93vv/x/X7A5djv/zkn1Tf/ny+uXH5fry/d9W6yp7
bp21NSp2izL5skX+vlpXnD81Wn7Up+kjspJfKlz/3HIrf9KNwEeEI1m2nUtx6/tqXdP/tBwW3bSC
lqW/gkzuP9hyvy9fsdrnoCy6S9ToZMUy2TH82GHQtV7JdIyehJZPRF2bMw82rUYOBA0WnyrV4THx
o6AgA5cJcWP3OvkSU35fG3RfnSB3CPul8x9qEQHM5ujVaDRWaT6W26hUPbl8smbyrn74cL9fg3/L
u+yGHPt28eu+q15dDpoP02Q/YxrLB/H2oPNUbmplWmBQmlb6bTZca/mcLVM2SbVfmpokBMSrAELs
4Sa0nYH1jknMZNRtf3Mg7woWlwOx6bHT8ufzo4n09kA0uQqd3AACFyez8JJwAulqsHaYWxm2j65v
rcr86gAhJVcOVBayQdkznPnrrw/jXbPjchSUbExMtGzk6GW9PYoAG2MTBoKaN7M2lu7Shylzqo0Z
RQrGpG/b9jfVtzef/sUB8kNdm4YZrl3+R7zPlfOTj7gn2i9YAq0WznZ3VbYkeQX6R+xP17UEzk9R
SXvN59C8R7GJ/CKcPrF+DY5z02aHSeECMOV9Ngw0YLwuKuLDoh/i6V9jJxt4ZiqKDS2LxVQylJPL
uutzQdJO2SjKTkHZuUV8E/hcVi7Jibe9XKW7OiGWeiydR7kbJUxEVbhNKLWu2jgWd3LFylbNzIMo
lfUkkR6dBuuhr7p1FyVirTS2dcyTJRQlOxQ1QSN3WTZP90NLemiu2X5DHhF2Xuex7QbdS5XsxhD4
eon2XeVikN1AkCMfmWZDBRjFNACFr11FlKfa3MZcezfV0G4GolxPQUyzgUCPzTSCQJZx0awaK7pD
U5xzXDMJLlGQ7AFZrUq2D7GuGqd6gryRqu1uMOhjSAQoDQTGb9NUg31eNxsTuP1VplPCTarE2aSy
dgW/YFgbijghI5B93e2kMTo05KiOed1jacvDta3Kljea4T0Pm/tU3wy2Hm3QRX6Ya5WQP8t4CtSR
dVyTfij7sV6Zgxl6TohQcApJ9HFCUNx5CByL3U1FjESV7GS1QppvTYdWc/K9FYazZzVxDmCvvJFs
6tctAVt7MHrb0Z6mQyUBMNWs9mE0CRh1anbwBUR9ZWrlPbywgdqXkV1BjeqWLBB13zwp5dQ9lugp
OpLb1lrpTHfgthaKZM/C0qkByrX1PZG68tXYl+qhkNQDTMkYHb4ybJIGVZ3SBWKtoTLYorjG1BGz
vlABmq/7nEQBiYdspvYT/77xlYdrv6deIrk4QfvtwOqHPQ3ZskvT5gJC1wfpWVe6x0lZogs0lXWD
RCi5bOHQlCao7L++xd+3yS73HBY+BdUo8i39fRuwyC2q8mXMZhm2lJ7GaILbnlY0AZR9v6H2px80
O6zWtfVBlAWSx6wIrvpUPQ9KCAYqG+4RMe9i4FE3wT1KJNufZNcKeSlqQPC1SDO/upebhjwkm12t
5MzsZubyZOeTOHT273pMyxT9dg6hMGRisjEx/zCDvSsSoVDSowHayqonNZe9Paxm6daagMp3ld6t
2qYn5BgI2BI3kds9tkFW+JITUCsqk99IU96bnGkTqypSShT3mMxM2Xp3MLC0wrmpCRmK5TrYdipb
S5uIRA/MaXnK0TKspCYcdkZ7gHzqWmY1bYxKL0nGJZCbRd62dig0Z1JHMBwklt9MuNr7z2o5PNYA
9H5R0Cx6gLfze5SxARxr0s+jSbRXosIZ5TQR/f3EqDdkVsEns605W9dKq3qRwqOHLKHpQ9WrRHmQ
vXHDYxQKS5gr7IbIoCgiXfJrZ7JgzYDNQXqquEPXR9xIZIr52TC2VyGPVu49Awo8CFgZNPhjRPFh
FVP+ujP1WPP6qY7XqoT6RouNfE2Gjv6bi37pRry5SHjjrHAwJLNKojXhvHu8ppLUkBWO29yhdyer
iXPVTjaMBcr9c8HOcIga9ZTSi8RtK23MKjXXlq7ED6jTXyNlrD/j794384CeQ6ZcOICWxTjYj65K
uYtdW37WNLW67mY28VwZ8mEM63Q11dlwN1u+gZbVS2W2caXeuGPUTNhZ6/KK+S/Zl9nCtrKa/r6F
QXmjOdkuIeGeAiJoNEuUO9tu5Rst1Zx7iQY2Uu0YiJcRB/eW1VNX0haP//JVXW5jvwtoLeTObWQF
/aoTXQjdvoi3ZMkYXoAI93qOpGNIuNWj1eivCkr7h6DOEw/Q3C3Iceb6qMYaSuQXbnnn1qzMaRWb
VfibE/K+57rcKBrOQfquiB1xqi4n7Acxgpwhw1oMSytkdP2hK2Kb8ldLC1umDqm9xl1r8SjTIUP2
vhFw+dmIJ357EO/XOxyFQdsSCe5i12PN8/YoFIGnW51J7Ha0ET1r6JxsvXJOl1+Venc26UZny0j7
varAnVzG2C6jI4yg3fXOloBfDrVdq8pWapcx0KdF/AVWTNvUw4aKqcCW0VkYv8uhu1JaRI000M48
vaRmHb6MoJQvQw5Jo0Rov4yk34t+T1g1QwQ7TVmGoezadEeExeBs+3SnKFtGAF6vQ/q9YQQBdacN
jeIcSlOD2xBuLii7jTNvZrHlpPIqG1uWAOI1h9sMx4LNaLlro11g7OZxV4u9bSDH3JsVApV9P+/b
eZ/ZyyDLNOkOUXoQ3SHsDkN4TLUDA7Xht1HNRw1eVXks5mM2Hy37mMzLmDL6PlA2j7Eclr85hRdR
x4+zP2fQRkyKDpmJDf3HuzNI4nOJSGyoV5HWLNvjxrmCpRnRg7xWRx62sYizs6Ho0LEK+2vTa+uk
qxtEgyLBRWYV+9hMIwSYrbiLg886zruT48wQ9JZfSZSdoK8DJalZT5kLtBXv5Z1ZxktwaivfwnXQ
PJYgw7YiRvpcHkmKyF2zVZ+GOK1u0MJUNxPh7NtIDAsIZahuwlA/y5PiuLozRwvGCDt22bzGcTlf
t0KSbwCZRa7llPoLqsSUwirFtSGLK2ihONy9wunADvBm1xJB3lPCziBvH1RJs0hSia1TbMGnCy1i
trPaiUFDkL6qJ8ZHdvFgH/DfI4wk5ENUgIaU1oLyTx8Usb31NUhn5ybOasutB4dOtyBtLR0B+4/8
M25DXPRWP4O7BiKPXlTaNAHePrPFdKskYNMvsrAG8MTaIKSIgEFMeQkqNyLTpMd2NrNXCBuvsRTG
95Ia8JGcf7OwuXBa3l4LSKYXOS/b4L8QOJnlKOlZplQ0C0DHkZ23JStLYSYDHkVSncCHte3EjmFP
ywimXWntamtnY5JEjtzAW97niPGUfZGjizkQtN3k4JiwzXhpfJyHAwU5Rhkf6/jYq0cbp1RzrMIT
gntGWZ26cBl1dWovo6+YUZcxXYYWnGT5ZAUn9fLqBLDIT1kJLfQkOcTsUBS7ikFgSqemxBx/6sqr
obwqpROjvoxWOjF66URSmiz5Dd9zGYNyYkzKCY6frHD5nkw0PvXymurH4PIqd0eGo9S6W5cmzPmu
JDUzllcVRg0EOPHkJvIU38F3UCmITurNbJRPpXZg5KDrS7j5RHgcLX4xH43yGDlHbnrJhrW8DDU7
yZcxDssd3w/LaAeQocsASDcmV9xVfXJVmASvYu8CSHoqk6vEPOXJlTBPoXkKjGWcA/jFxsm8DCm+
agIPJofSn9jKzPS2LmMyTrhKBuPUpd8HuZqMKgVleGytoz4e1fEYF8uIiuNELC4s6eCQEvOnHIIa
febBEgdDHExjr4mDNOydy8iK/SztRmmXaDuh7Yxul8a+eBqyHeOysNvOzLkZ/N1tKW24GUx4kNrG
aja/vqhZnPy0ctFknpAGFhO6qmjc3j6iKIWgzDVr+kGgZKcVnTdLXZEeOWKVTpehgUccPCC2YvAC
0+sVL+SODH0t9LvMxwzdNj55lhD5GIru0zTTyKXRfeMyLBYZup9IfnYZS+yW5FeXoaWU7/1G8q10
PUg+Y7qM2vBbIqAlvydg1vBHfotNgV+3gF2BS/hq7s+tr6PEE75JFjdgU+FDC2Cw3GOMzffRC8rY
3pB7jk5xdVXJK0xj0FQUdTVfRph6EbnT6DN6Tyo9O/HIEmHUl1FKHrKtAGAzMn3qBdUyZlw9gz9W
/qj63eA3A4kqy5jwyhN4zx/ayyBSiaGI9SzWseqPYp3ZpEn7yWUI22eENjbqZWiXQTAlzej2aer9
ofdHBFjwqGOfjRoG2in2yYayHIScHvT7DD8XiSqTR2hbWqAUWUYc8ORZ0fyD4M36jHYsQaLptMon
aMBusLXVFeZICrRT6M2pR4/LrLxo8OLB6wgvxgeiQN/2Y8vTQ38kED3z6WAzBs5x4+dgZ10ZPYvu
q41vcpYnn3V3yhmc+IjoAvuktizBLZeRcco43aB4Db+6jHz2GwPnrt9RfmiX0c5+P/tz7iuXMVGg
E8vAQIk2Ha9lCARF8wj3YwU1ULnIvTbHCOt1wqNqpEClR8PWr0i/4pUSPS1iXmmhiJC6vIfklBHA
hu2XgZ28QrpPejIdeIkvcVkitSGxxcfDMA7L67C4tnySZike8DpyHlWOxC84y/Yy2MIzZLEWnHSx
zrHXXUbMd4q1rfiVWJvsfaHxW77S+3D6UPfLCg9if1J8KkeM7jLm2IdHNMYs3L2cmo3u6ZNH4Hvb
ejUxtCwDOK+c3WCVU3XZ9aSIL53dFcmuv54IlPfWIFbMlFVZdLPTRRsNYe7tRDDKc49qlsawZRJR
PgfRrqdGcYzbXXoZ8HQE4vh0Vyjb6jIW8HK2jDHYAIXPtE2hbSISY4cNKAop2kSCGs0aYT/DbNd0
fjEMazA0PBOtlIYQ4vto0k3fbOR545ibad5Y5qYSW6NcRoZl0VhGw6Iy2n0bUbn7NshjYCQjjP2d
Ge31aJ/rsbMeZkmm51PBYcmVHaNUdmG7S9qdWFIxCdPaCd4O+gHIou22VLYTS+uU4MMNYwKGxBKX
MGLeSLEMUIixRS7ZupHXRru2oMZT3gBju2YYvBHeFgliVOsuo2sQJm9mFsW8o1lJfckekElKbmTT
u/n1ibtYtt6tSqjoUt+kvkxl/P3Ws5zoc1lFXYEfVG1X6HJ0RxhNdBfUmt8PSFXMJIquTMmWfcug
UdlRC32WrHNIuSUIWH2l2gw8USs2tgxN2DBZ3PQhy9SUDAdliK7/9yXtrXBlWc+O9Zx0z1nHj3me
w+eqe1bCZ+0yChzbl9HMT1L6ZOqP3fyk1Y+2voxAf7T4dUCy4kM0PTj7NDrH00OTPqQT6O0HS79n
NM1919xH4X0c3tvzXRreg1SxLsO2bqNhGfFwq+nnJrk19HOhbQFezPBAM2kdCdO+S6hSukYRfAHg
nj90qGPqpB/I4bYHF7JFvCJ23bn99YkwluL1uxNB0wT3NfJawCjmu9qM3DdxNAbofIzcutZLJIGX
l4nW8kglGdjIILYtsPBHuTThzLaGcqiq+KWGgOtZo6l5JNi5WFUmVoVSvmryJH6eEFChkeFqBzTv
Is/Y1Ggm1kaAqwogJPsSyIXnLp1ZijnJITNG+Xz5o4bfUhNMKLsJAnrAuDWnCqO8DyfTvqOwa7gt
W3Fg1o/FEt9HIviPL9iWiRuc1blS3B4Ux9Gm1lXC6d/XrWTf211WuZAZmfwLkwZMGm+Npswe6rH/
XRXf+rm2opmolODEUuNYyvjvJiYTMxlBuFzglc0ChQjGq8IizD3M9ozRIcZoNztMS8tguvo26Lgy
Y8WXwYzFYLrC2csr0xVDt73uijlL6r9PWEGB/HrNhMXQSQK4TFjMWXGyTFtMVxEZpJcZC44I01V7
Gd+mK2YskomZqzoiJsplrmKkxjZmlEDFl+kqCL/PVUxXYtyNIp/WadRtAhA+x8tLIZFPTmZx16wL
e5KuuyjKf4NJfG+ZpjyrLl4iBYoRaliqrW8/zbTBd6GMFZUyg4UBRYvCHVs7200og66nTJNXeqLo
R3V5iXSbJTs0KL8FcQPTuFiTaF4OJNMpWbm38zo6lbEa+TXb0vVgH6O4U15LDapC2AnnJsQKJI1w
iPDX+0VfFMc5lrW1qPXDIHXTqa/M8o4gDokMqBigy+IEbBI4A5Iif7W0hrxCbQie1DBDkJJHJpTP
IHjKy+YlQ/1zo9tUPn59E1MdencXXz4gy1Go1lDL1N6Xe6mIj6CdIxplytxgh0c9Rwj4UWolGaYz
2eQoW8O1VRbyQ20brwIg3BcnZjVhFwOdpZZo1tawroOqmih4IJ3KerEpqzy91s0s8JTYVu/FZD1J
pIZdcS+NtySGZWstmO/CWSZTyjS2ZZtbFOjH/LYK+Bdto7U3KUKEOzu46Sa/nb6UmmFeS8BfznWa
I2oAMnT5XRK0Hw0nm8gLQ8YyRSYdjOVTNQV8KiUkpjsC1mN0SueqGrZbOexJX7FJGPaqyLxLhzHz
mphS6gABILdr+6MWEdOMduRLiP4tBpE8k3N9HgdyfinWbuWRFPlSpbosmN52lGCGVVXb+rYyOxhk
YtLdWV6QNjxYgDJI5SmTFV5sYJU0d/D89frXAigMYD+LooWqkuSUwK5yiKdfNA2pK5zUPgcJhDBn
cMpPCrKxsWtvyrQIbsLSQm/mTDvgGcyApahPyNoOUsCc4NR6dVJpr3gNCpaVbs7WtiJmvoV+VJQW
i3E1wP+6fDzKGDn+LPRu3WSq+tB2+lnKdfPOmQlf1+TOrWCMJ1VncJFXyv2dFKNNTjPJuC2S2ry1
Wvi7OEl712i7xqVodCu1or6DTGBvextUyrdYYkIRrtIgJRuQ/G9ZLUFf6LZ9VnW6QFqoPESCEGa1
OVjaP6maJJtbu19f4uZPRUnTXoxaFqBFRbEWEe2b0uhomHU5AhZZ1Y3TbfRgjHZIM4gLrAGJowDy
5ciCYZMjzSITL3cjq2sO3zJpBSkQwUQaSWchnYrlilyVuLtWFmS6NLfiRptvUonQM0npSRELzfrm
8kIoQXbMjP6Qxmnz7Y90DU2NKmVAHBsI9P/7AptkYMN0Jpi3o3mZDS8wB81VZWFKbwdhP7Tx7Jso
1V8swZTdiPwjqVChVzPt3FZDJlbzrMafqqD344HktwLk8YpkuHQjaQ7Coz50DkVok/OpQFaxWl+u
O81PVDviqojI45Zo8qZKcDcKQlAbgb5mqu7mSg/jlczN9psZ5+eeCacD/jddHVxz9A/e9cRtKQ8q
VUMGhAqe1YkWV1ujU/srTYyUq8HAnodRrBTD70zWnEyTJYJXiiUQl0BNtK6cKzO9ggIDeGLQSR6q
7HVJo9eXHWeXq4QzADHj3yW9ti55skxqdLYQ9Rj1HF83TK7hykzCOxwN+S41pJemsPRNxuYKUkT+
Oy/UT4sk3i3EJP63cXYgA3h78SWtxL0pT9hVJSc9m3bzKc5s66WS5saLEsfao6m2Dzh2dlxmgR+j
ttrXdtfsLc0dm047G0vo0BJf5f/mtlDfTfy6iRWCCd8ysfVe1CpvbgsD2qcd5FayIpt8E/WUvUix
HW8NeaaO3qevGtF7t5c/Cq2S1Zwwyw1PhiJjp3mSSlM5B2SmXsuhej22+Y3GvH+D0P1rGUKrVgM6
PqDxhKsg0Fi6QPO+Kq3/oezMdtxmsi77RAQ4D7eaZynndN4QttPmzOAQDDL49L2kAv7++yugCn1D
pDyknRIZEeecvdfudnUen1swkUSFGtFVkeB8xhniLNO5mn+WXXjo4758t0eCvuWMGJaV+qfVFpD/
7xds818AfVJ68+N7Yaa/g7ZilG1hCZkKK1yU8cpvgukdMTVigDp866xgJKnA7Napb4ldPapu84h8
ESTnoY012WIFgi7mFl/WQA6FUtATcuB9i+RqUDH85zc9/OebbmOxx1YJoQ+ML2yKf6xFpT/2ujXw
e+ee95qynPQt4YzcCM1OJG2xSlL3NhWkyVqN1yzxjrJrRCQ6zZH9ZzQxmGNRIhci9055NzdHPyU5
RlcZeh7fw2GnhqI7dG7yMseKMoQYUTFo88lDRvRUZf3tnoH16Zh+vTNRjtPBng9ZJstNUNBOd1Vs
rDovo4FeTfr5camo93Dk99eAc/7UN/LohSoEcFM3O1WFsLx6jqnG/E3ktLdQGHWeVQqKrK5ksun1
j36wO9TUKt1OKCo2YyL0Vy8UA9Ksede5OS/Gplq6uR3u28kYj1ZnQ9fOw/cgZ1Tul1G/r0OrOhdA
siC+VWyMIb0eoUsYUHr01vk0lvskid01tuLhS5EsZ5qV8x47tbNnZNv969c9bHFZb/lvSeU3h1Sq
4b98sv82qeaTveMHsXiw2Vj/NhEt1FCx6DGHsPt7trYYPvyB7uvEALOcKyIs0rF+rhKCyPogsW8g
dosljBp3Dz3UheC6deu6XNoaTXID9vvlP994D9vg/1Os+dxtAW7lkGIN/t4/Vl2vcLJxNGziluqx
vn+Ia2dy+nfyX8hDm9OZ6bTG0dA20Ukgior1VL08kkGYKS40igoqLzduKbpC6xwOxa///P/7J1XP
BifDg2GHJuMnrDPO/cH5X/NLo0bw7sBjW7aa7n4YiKfZ7Id1OrWEbE9Df00lMMsuC79Tf4atcdf/
jH037oZSwUJrGGv6Q5JiEVPxVdBVTF3fujwucQ3l0NCm2D1eSvGeyWLr2EKtUfgkz0n4o6scSkMw
1Vs5DdE+I/5zW7lzdgnM4DhXUXjJqvb/947hR75b/tggUM+jcfhHAwo/Jx5fJ4DHyEySIia/+jHD
UnhtTn7T8Zzu4kQggOrjS5iE+zqiwgZLkF8ntMaqwkgOPqcmCOe/DH4e7/U/7hXHNQm0AH3mgvL/
xyIVd+3kuxPbPwDt8MyoP7rk3XRonblflsK210bKJAD33ryPNJ9Kq6abrH+AV/WKZewyx5gRqA8j
mqckpl8d23hNOrajcxJXHqMb6K0BwtoNkKgF1hqVLufpi7k15xx9LxbJwn5mvcgXbtWD4IwaYG8B
UmIyPv+LyZ2Gxf2n+d8/Lc+saUdmENz3538vgBz0G2kcUACNREOB7QiBvdjloS7MDRlfM8os/Elk
XlXxNsdJiKg4+ZDEj1EizW9t0KMFEM7hcelIfTjU6GFouuprEc/xcdJtfMzDAvajeCYhmaZrHadv
gU2VlEUCKm1J78knOTNEL3cPCB42UdMWb3bhT8S9B+iornqoGsxZnrGoErt91wGZdIkQ21yTVxPL
qNg2EVERbj3nS7urnbc23yOR7o6xLVJogiMF6N23mae9u3+8elwIJa82HumSi5iKh6FtaFG941+M
U4R4cFxipqM0B9o5a5dZO1Wn3ONcO8RgkJHiVM81oW4JY+GD5Qp75XH26ge//jCK9ktqLETJ2DSH
wQrUKTV76Eaecp5sJHJLfK7RRz2Fv7Mgm74zn0A0yP8fqeNNx6awmmUJ4OyDpDviVmRPS8funzqP
+Vw0tno5jmb5Vge/DEz5Qd2v0enPz23OHlBEUbz3h9g/+qx1h6wV355FbB/Jd7AusvhON4G71MT8
haGvLAKvEcv5VdOuSUx1VyYsyFyH0wpKmHfVjbvNfMc8qjS1jo+vTPFBiFt3bBqf837YulsyECDN
20O4w5gLVMzpiQvuEmZK3p3teD+9xf5wplVjJWTWsTHme9JlFJFxPSHPpYMjKs2yM7r2asnx3KLa
q/4qUOZWM3Vo+mKb4D57Xk4yKAi+dbBLlbO9C4q8Zao5Not0DIJzWVnpEcbN0W3N6UqBWy7InPjZ
CwM2Ch6ij4JUPyMenoTRvKdRJRhmdRgKMLMtxzy0jrIr7ePjq8Yt8aZUpvwwLlE8JVc+ghGDTMjH
IPuPNJ+8k6brsqjK1n7GvLyZxBRdtciuvZb1MS8jok6L5tgbHZJ4HU3y7FRi3Bp192cOA3ke+4Gp
cN2UjH/CuV6MiILqBZhX5ztL2i9kGzJROHCmO1h7ci+gI+wtYB/F6W4ul1TMJoHhdCLQcC5dItoT
dNkvqPzqK5X+yiHUhTg/8SuIYQWZ/dzdmtxMSTLr59XjN2z/5gZiM6WAEqwOqpAhIcqkWQMxtErk
rsPpMTKnEHV3NUQSbUpouotIFRZBTFl2KOsMDVo3600LKHuXdBiVWwP9lRWnGeXT7KzhS9DZCmdz
O1ai2hgGjXYiA2EF6662tmXi5RvV1WCBvNFbup3mvImEU2o1/yHnldHdGL/GyiRk1C6pWAajW/ui
GXgEwvEqnQvTDevyeFEq1lGnzppligTjorLC248p8/V7hN1II+tCrSsWdhcFSwxIAHXsitBB1eij
aQQaW5S/6E3h76omwTMVT+qgujRZgCW3CEv1xXI0Q7Fr0l7R3krKy0SIKTY27kw3D3z6CvKpTpxi
lwLP4igzEGjYBsuOJjAFbd1uGpFhD/et8i+yAWJDGXFGLnRU/ZlOBRILUshGM9l6WdVvm6Jrf2z4
cYtTUdtvihDG4/Q/lxIC+UKW2GFMs7xmSLyfnbyWV9ep35NQVT991peFUSLbQgGGwSl32mMf8shF
RGFyl4gX12oE+uAFC23bMM1rYztCRSyjUyGCLzODFrISWm9Ag4h9FnjXubDqZZuo+kxVny1tbDBn
HwsKckOaP3PYe8cm5fRrA73E33GYgpb8ZSfDoRr8fXwGjYcGOeIzBupQJU9DTIw6rcUpCD/NxtBQ
yFvGj6P9NxQFzXDGeEZvvytkGYfpfpFlFpGhNwAWG5nm0Ej1tu2UCui7gXspi+pbl35wCcMi3/Oc
WuuGT2HvUjijpQ0mQmb7Ze3U0/tIcM0qAGG/H2XTf5Istcl0SA4pXbcpb5yPsBYvZT+wLrjOhwMM
jW6QZGyfMlukzUFn3Hyv2+Dih9B7ey/I6Iqx+feG9wpR+5I0Ol4pvH5vaTQfojAVa9Gb9ma+797W
/eIVdFi65sOMlf0R08WnNbk2DGs+VqXbbIWJHbRQ7m9XyPonsJNrwI58He/qXjd3xMrAfWrJSJ2y
Mm/XxiD8tazz8eTg3bfDpnhiL2gXQEqXvR1P2yBi3sl9+yr80VwXjSX3QeajGO8hhAure3ETC3lI
ESNNu+cOoY3fkBLYYIHiMpW9t5kjWdExT2lVe9FNIwCh0kxXM3ljyLIMMr8R64KqKQFApKeSqJB1
kiJjYjJCCutYfNhG27EITyheEq1RzUzy08/m306mnM+sKlYWhtaN15kwG1svpaxuYsqFJl7lvHdL
3ecoX7sQL5qdJLvKE9ZZ6sHfOIPfEBaaw39pCcGJYMtZdVCeM5RlVCPjPqgDFqgmrujVZT9Bl0KS
Dv36uc4lubR5cLGJZFqrScdr4MvM+LyWbal5bzKv+cqM9mnqpCSXmGZZwBBkqcS0dnpjOEbTOLE6
MLwUVuY8lT6Jyz20taZD+2rgzapl275wkC/ffM845tNHmgThz8JBWAUihx5uj3ad56X0gv6oh64/
OxYrdSH0ps9kuIm6zjzhJhhJfwvMC0ltaNi7bqH0pMl8gePvtQnUhjrctG1ZH2RleUsJ3R0FbToQ
Yx7AU3Aa5AVsHKCIunen+ZmFufPSqyHfGAA2n0xssgsfP9YgyZSw4EOfsm4OL6kXSSQFjYFBtFn6
Sc9SOc4jPX8G37rO0zc/tm4SF/PSKcd8U+os5x3hjFr6s4GFoCVLPpavWaZZUqjNFfAHoVdWT47Q
VGWY8UyGBi7CtsBDver3I1j9MT/6vd4MRd+eEua4N9W5xrV3n7gH7U8k2c2qDDhPxJFxixxmJW7z
HDj1oaHZtfVtAibUQJr9UK3sGYapqNPqiwbu3pIZJn8d+4RVzs0hmvB5U2eRvzxVu26gE0G/J7+K
PPIWLuvAObWS6SUIx3OLQ3BtinsyeOrlR7Pz4mVHXs6GKQbhlaEML67mE6Kiy3eP8N0KlCb2XSEr
ckLdAWe0ac3+QlrSYKsLMuSPYrpKo3CWudsD9+pLTYVML9lLq/LCKGD68H+0c9B8hIxFLoTh4pAe
DqNlqHRt9I6iFDSnhRP5f/zGEpdSRNwO3XMSDdbx/16CPothielrHqas7xZ6+cYc3pLUr3HhdgZ2
cgSfsVV/F9YUc3QiybcI269KUeBkqUEvUqofILqKQ+tC9JKirLak4zi3xyU0wgMJ1SF9isK+ttPX
I6D6EVWdD+nvybbmTTAWMWdHayeRTh4c7qtl0wwXw4KkVfEYPxVmEO6zePhlVF3PLNH4G7uFvsVV
8W25qG8qAwqfEF23o6U5LKMuybD9NtWr2ZEMCY1PEergkzYAbXNLnG91CrME+6+VTrh5o/kiPUNj
Vlcu+rZqWNq5XkYeAUBCkGU41/lTZdoQfP+EVqo9/k9xxWaXJDd8PGJrKsDAbL/OMVemi7es/krp
wq0MxlP3GUQLgj+Md4kOk13gFqhNxuKmiSrFH10M52CW8llZ2D3vb+Y4pv7BC4ybJcPkyn6G5nrM
lzLyqt9pOyApnQXKG83DG3bdbegm75h2/lk7HKUAyH1iSZbrSVoKFa906JUnUFEMZ6g2wcz4IcNk
dJtEbmNzgceQf8/zXaUSAV4wB7daFBL5mdlA7h2OXZLPl7QFejdPQjEr4m0I/tq6xcsd3YOw7kFP
9HKnk0Psh+VrsfMd6T8L5k87W32TxOxdrL7a5Aku3RybJ5ZPm70kSP2fueKwi4UYK9iPTABwcBok
Rn1p0Wn/n9HA3WJFmKc8ub2I0Mk5p0d7o3FdcVVkFop4Q5X2MrTN/O7Ne13eocotR5nWS+yDZTjW
ob9/1TdlsTC7YFrPutoOd3kscfHNvy5pmx9zmcorpPEQrx/w487yjc2sKolR9tZMiCQWPUh2hxio
rA+Kz2h8n5MaKr7viU3i01obCO1dT8wtDkmBn7xFILEYfAw0mR/X3457dbI2eetahYKnbocngOU2
jutWrWo1R+vAogOXA7FfwUgvqU3qctO34PKn3nqhsXB347o/Uky3K+mGGSKTND1H9cC9yu5wx+Fh
+M/lenBn9c5B/AuSQIhMaK79j0qDCpWTWWwfL0fPyFlMY+8iVRuCzEtek6BjR0gssRxanBSZ340n
UZY/I9Ese7/q3h6ZUgklHv5h2W2gk/AY2EXdH7IqeX6kcUSBX171dVJFeMzKIDjqtPpDCBMwbKP9
XZXZ3z7FyK2LIj2qKBiW94P/qrVDLP6CHAc6CxDyTc6HrnAPPNU2BxnTuUZu2y7yhnqV+g2iaZY6
zyM9QrjVtfdq2cZPejJr7Yc10qey3MZBlaztgi3gcYQKZfptk/W8C8gmXyUaCotHj+qlpaU7wqJ4
b+N8uvHBXgPL7t4r3GVn0BXl4vGbWLiiAMlgMnnmB1nQL2XrZx9VnuyMIg+BVZr04AsszKOeCpgb
nrp4WjGZ7tPfqi/My1gmFMk5gyxcUSdAMIyVGFYfcoWIKx8yMKIWRdCcjd5BNkHNZHnW26ooD/yT
HVrfWb12NYIQr4sQed6B/2U697vch/YQMz4+ZmQ0r7PKLD4lOVeRmwLEZyTNgDrdRcEUfLdelhN/
6ekNYUSv7qibs5rrjDTP0Fjm9zBk5ajw5ok6Jz+CP2/cWfOkSbRXl6hbFRL8rtIk3gfcV5Cg/uZ5
fEz93N4EkfSeYkgAC2HmFGhpAdXxfumJwt4FYbofRRgTOF4jXebvIFA68Al/pngGd/NEA8BTJqqW
YZqXI932Ra4V0uyGwEPlleI60kZ/WNVos4B76XLiDYaY1d6gb1Ea1WqmrbYvmh6uVpCqlyQd1EtX
EYNVDPsad9m7zfTuzmZxGJHZ/qociERoDeAOXtd/NHk8nFrymqFur9XYeX+IcQ2LIfvDxBcaRFL6
L3R79aZOCip6qdhI5LEVFYKwonqClvEniEMQLq5XPd9xdxlwbqtoqH0HzMK+K59Y8kkGdrlfn2R9
JxwMfGOtTGehY3r35v0SOiNFjYr8vZ/AJ7ftuP+sE4tDQfjF4D+9TnlJels7NwgI636JqL47jMY8
bcLWzp7M0noGGjh/VLLi/A1nBoeN4FDjm+W28ySnsrjzr30KZIfSMN3lhn6z5s7dKsx/SFudjB1k
8Nxj5CksC0aCzGhGTBrXhFiV9zN2quQLqvmzo+vm5N0vU9HUHAVL981qA/2JNgziRznXt6mmoBCt
rb+yPP/2QBw7fItF5GTDqUuN7lxm9YmcRKAqOuRiir+m1QG9iNgVwTYzs0S67s1rGnxq2fSpRQya
5x19lSKDzPR3RTtqC3difIoNEi1F2eztvBsuGMCHC9rE4UJjYl55o1uepyineE3k9Koj8Wwo97XT
o3vzI2t47WFK25WBGm2kPhRds5ylk53Y1XNUjSY1CFBqlU6XrFegz1J2ZM5jX6OhgpNnBBUCXfMH
74D1ElWLdIjGcyl5kB9yuLQJ0uuQEP5IdPm5jSq8ePX47o7dsWPw8re4D6rSkJmyYb9N0zedzl+B
Mflby5gJL/HukX74JMWFWRbvVUS5RWNsrDmMITnpUBu2xSa3LHtrwulZFawAhzZ19CchLgtFhOxr
qi8qmQSd6FKdE+dnf5/7xtqdF4D7s5tpPRWy9F4wJpWLxPT3bWhtHYbfW+fuT+1wvy/sAUXEWKFW
65MouEpb5YeQ8vh+Q3c8/p/Sq+YNA0jKJK+8dP6I5qctfprEMj21iQ+qNyZg0iq+yPbx3qakwFSG
7cNgiJryxq69exMTH/hrU47BLcfVvzR83pOALvARc7Na0GCT62JC1p3VpU9iHNkfjSbDNUpCOpIt
25sQt8crMZa/+7rvV/S0g7X25vAj5Y8ufGPqOF+6LRQdiOVGb1hkPATTB9+qADMcmjNEqTbukQbS
fXI72gYFQWgr+grWlnfXe5mIgjp2ddcshmG48wNcEza2Me9jf8xPDFi5dSy4NESDeXjufvvKMJZW
7Xpnl4zQ1GZaSUzKQPXZuhWuPBoqQFyGs10pdQYcKQ7ZoHeYwUIOo7Ncil536xHV1aIqhLMuHS/Z
39+9Jqp9WiW8hbgHfxrGVLySgiw/4sB9kiKni/t4UO4XUI9sBcnoHzjDLItJiD92KIkd7ET1ZodT
uUnd9HeEamhX27PYTWP4u7Jw/ozpEH6GLfaO0CBzKejhjIV+dvHK2rrUVo6sw629RVwUrP6Ti/e9
7U1afSnGE6OcPhyyethx113yFQ+jvgCncRbY3t2jyT8Y5iBWPEZ/DDlWzBGGdJn4YXKoogzDhTsC
QSfxrM+ojdUHqT3yyJBVHh9f5VOdH7EUWKzm3ECODU5QFbe5NoynsYmLc6vTCz4kTrhIVa4NA60V
BX4L6LPGN2nHmwpE77usutfQzMxnH+LhGaEY6UZJVq19Wq3byuYEa+MxguuS+q8O40jkT/PN9LT3
imGFQ/5IxQZo4oUP8N1SrvmuYs6G5E8Rdux9113hcsJOnctcksZSRDFa+lC8OxODSpmUw32D7ZdG
W8RkE6DVjsNvjnTGK9RFd5OEfX0Qec3qFdR0LGyn2kCmwSDWBwdAFcMVHYrxauVLbfAMmiOH/aoi
79dHVBiNXv9hzp8SD4kpVXl2Jhk/tQQy3jIg8UgXjKcITJBdpenBT3V8rQf3vXJHTvs5/bBFo5Hz
9Xl0RjKScEwgCJUc1ngrdZq+Rjnqq4QfJ43UuNfzwC+N6sOwh3eV5eYppT3zmhXFOplUt2xYgT+7
oI4ucZyZr2UJcjwa2un4eGllFZHb5JndebZPqZ2ZZ49E9E2XpHqLpHiZ3fuyj0tJKL2fOWR0aJEv
Et1X7qJPsnSNMyzfhbOrObB2XyUds60ryuQN9huP6R3RVbTt1hNeT6Vy7zlHfbAYQkUpngh1G5mU
nRhMc0A2w3AHW1ds4jDa9bmnn0c73eGNd3EfVMWPWSlm0zgfYuUWhyJTKNhzcn3L1g1vCWTavZpo
SOVulJz5f+BLq7CrzaJ6HrHREZsBh66UNKEY7KwT1bRHyRklFsnKLjEG9YwUF2NB4wVhgr719EQX
tqVfC9CaL5xuCDHG/DyScVtCuN0GBco7fY87b8tQnnoWfmeciYrKjUtFEP0JfucnicAQ4giXOOrx
6/EiasePeVK7WTnW8XExXAkiojXbA6Opswiz8oebIsEu6tsAVagxxPBkTTRBJ7J5IHy+xVXaL/SY
OtxuHdZB37UVAtqZ9KYGTLVlECxb6j7bxZxhBDy292TEem03AwHCnBHOI2G0dUzqk3Cy7ySdr3rq
vzwHV47Ivb8YCy0ShRnVRZDf353wLxJXbhtjwjA3+RASCH/otohX/GegBhajI3s6+BPAAjm08751
gxjkXOe9UAv5q17pcROJtygU5bM5mx2iIC/k+DVjbe/D9sUsXBO5qggYu9WbehzVCclZf83ssb8m
90vGrydJSB79XS7Y40LejsDGYSUhIwwFTVU/eC78vL/qBNjR1PLnCViIiEYKgbfJJtlJGXvkjHTz
MXXqiEZKZC4kbzwHGWSFQScZSooeMBmNaJsBLiWF+JhnYmgzhxtlyDLrJKVLyKQZ4HLA4Oc3ciE5
T3AM7g6xT8XVV0ScOe2Xyufq5A/BV+v66ctDB8UQmSPrYBcHbyyiVdXQQ2zDxD88Lp4sypVs4271
+Bsq5mYUcjlO9gqRbbArKnH31lbRio3ns7V0y7i/pMQjo/pANgyn7eKDnmJ5CUpEuZSK3iLTqbgM
IrDPRvCvNnYZYUz2S+ccO9J4sk2z5W7I/X3FrI1ERk8vqf+bJceM5inD78ZYaP5l1OC3c1yk19rx
4Nci2Vu1CFjQpMuJ1pxrPgPNELRVImcTDH/o2utDPjaMxomP2Hp1vSdvgexcNz9bRpAfU0PfnN7C
WTSY/s6owuHHYJ7jHsn9WDnJKoNKsDNrjkc5Mtsbapj51Fbm2UmzZFvBxweHYg23FM/dYwKtyOE+
WAEd8zZ4QctlbrtKM52mLj4ZicUyZoOBcYVgBZSWCcqMY1CXuViK7NfKsIKfOMKPUMW5r5thxems
/VENCJ1rnsqOG+MgbVmVOw61cjlXwXzwAx2tzbFul304JvT5O865xnTyaUBuBJXHoVFNz2yhLZaT
1cjtUM/zsqeXfpWkMRP8TGujH6wbrJdsY5gy3gH5BQnGGSyNWtrJug0PvEd/iGHbPVJH8OnvBs/7
dPN+JIxq1tD+KpZNSAJYQ2rFJi7ExY/V2czFsKh08PLYOkJq72UKJ9iiljo4tW3TQ9IMbpEa7vIp
TlcVLdiLdq1Xizyb/eNV3Nkf2DGcUzK6dOLIr4EFeP9K+68QEOxbFGJ00xItCpF28XM4tluVElM+
OE36PRQu/5qcDkxl6n+FDrNmD0uMxb8Mp6+3w31Gldan0Qoq5OR8VkMWq30QDphJZf2OuyA9RYVj
LoyA0WML9XGFjWBYuZJJH5m0q6Io+jUpTji06ODTimp+dYMeD0QTiBum70d70wk8vJ7SZeItvPc4
ct4LCyBqb6PTbXlf5/pEKrB/UZMwrzXn42tTBP6x9LJDkPMkDhLMcomXY9mRbfxeeq0J9zCLf9hj
Bg8l05yG5x49nzC3E4OpTeTP87V2hxpms/Vcj659K9sufsubZ85E3powR4QYwJEvHOlJJRwngJH3
lyJBfCzRP20tPVsvLE9/pxohfWShbhpCwBrhkKsf0DdXGmv2r3b25yUnr/ri9C1ZZeR74ZG0jP0A
D36XD159i9kdVllrp5eehIBuUDQzyQNfBb68BYGetrbMGlxrWAi7yY5XYxI7p8fFs2v3lJlJR4p8
+7OYhng3NQ6FKxXTVk1W/gFsEgRQRiPw8bKdCgIRaQsZ6kVmRfWb3O2PMTLHZZEEuBnvx/GsneXX
2NQctLpir/KwugUQcxm+x4eqFfU5RKbgz70Gm+fqJ5dGbONzcI+i/jKVSDHKMqi2JVK+FYukXAQE
35+i+yWrKiKyOkOi9Zjjs2zOfs6Yd0zIbISiiurrfmkAnooO53wvg/YW0Z4pCUNfilSNF/wcGAAR
UIXaGTa29tq1bC37WZezs4wDakVRR2ox16b1ZSbirZ0jdNR2/PsRFZaj9wCDbS6IWGheXfD1sSnb
6+PV0NSIKQiIX45uqA+z7S8CaQ+MxF0HsTxa9I07a//wuJSJ/OySMSWKI0OUbuNWSYIUao3X92hw
qgGIB7DKrfDt7Nkl8Pf5TgMcneYYjNWbrHH7Uk+lVySjPN5lHW8I/UkPo0mJQHgXXATdLdq+0S91
NIcvM8NRREpUTsgYwhcme84uQ0LGfdXABwydkzXb6sWZURe4tf9nlsraqYywerYqVq7CgvTayfLd
gGuK3L8dfjFl2gtItbqeSqaJnMEKTbzE46vHRcRzcqZSeVOQzza1pzYmkm2+Hw6pwnwOjYSeR52I
rczT5M9QFC/OwBEjRCTLcnef3uWNOtYIR/LMr3jKefX49TIOzJUoVLjM0DdBPBld4rRa8LJefU7s
nBG+UZvPE4GKK2PwmlcCnkAe5+5Aeqkd0VYMxueYdyWrbOuUpOP4rHj8/Lk4121t7JmEscOQmhyo
5k8QVCszN/C46j480Z9DvEpGy1Phz/FuDmkEzJLh9zBe0kSOW+W0cjE3VXJF3l6v+n5WkK3C08hH
eLZ9P6NBB15Sz9o41XgjNqTGDsskbpp2UTG02DAU+45bJI5GHKa70irbIy19ZiqSbEqMoNNmCCRx
8s08nNz7pU9sE40kFoe4Aw+sRLb3RSh5D+htWZBNrcWMRJqVwZ0WdOa8TQjA4YKQ/hUdQnN1RlY6
t6OLMqbTZ0cY8+FxZzGf31cp/2Gd8pgheiRV6fEl5RrUVzOIcGD1Drd3k3363Kw7ojuAGgSGva0F
n/Hju9AsH7beCz4CF5CstGgmLR0xObvH6zliIj66TNpH02Ddw5f3Xkj3FYOEd0iUZqSlJcBam/Zq
rzAsIe07VbW/TZvQW1i9Yqh3N0vBnK3Dw+hFu5bhfzEka4W2ZtF46jliR8SwszTkliEELYRiX9Tp
czFV1wSsGoLFTUvQogLxXKFUa7WF3bVYF3MAnSBBYBGsVfeBaSyCadJYt8k0flWoK/LKpLRT3snq
SRMWS60xZICHQcKhyDLxVTjctSqLLBMkdeg1gbWfaHNw6a1VmeLMQIylv1wavHXj7UvXWIbqGKIV
9T+znmIfo1WI7byAEzQALYI6AOKWz13+4UdcZa57IYY6Iapcfgrry5H2jREgC066tuhfonY8RuKH
WxdgDOmZwOSP03aFxrzKxsOQkwUz/YrPc7crmnljWaw2ZU+Zjj6LpnAXv4NGuE8iNe9Eim86eRHb
gDPanVzSarFAWkXlPS4V/X81By99+6sHLgKGjbZACLV42Pbqt9fpQ7DPrGobWiy/VbLJZzR8kGTN
KF0ZNmln3yPWiGKmS/Y2Z2+m9QNG2a4vyTTZx2a8NCsICwNo5PGJmh348iF0f9c/K032ZHMeqnpV
jIQB6wNY5cKRp8iXy56Pn2163eX9b7M7mWgB/GdtD6vAJbgBb37UvMxYuVODWhXxtsO4WnrNOTGq
ZQ02R44GJ9ZqeT81TP5wCCxAxkW+nNCIzaZeppLJdkkLeED1ZjYCa3qwm612w8axzFj+ZVGAlrCX
BXztpsNKWJO68BH/H57OazlyI+22T4QIuIS5BcobFou+eYMg2c2E9yaBp/8XNHFOxIxGUmvUJAvI
/MzeaxsmmyDUmx1N/DlOOff41i2SdwmePuaQelA9hm1RsKhjrBllRHMLRrP1S2KUTD5KSZMSQUm/
eUZ3XZgzB4tD5gtBZ2Eax7fYQWun8E+DAfadTzbVFwtTvjWaEiIzqxqc8s1i04ZEGL0Zz6VO6NCn
BFoiLmVi/UPzKgPwm4YiSSIONevgDJSBYvReTVUd5zp7LDRz661Ih4g3bOLKz/5lvCxIoR6YvO3M
xKQt04JWmFNoHYf5m4DEveHL21LKK4nwX5Oe7rNEvs46mxYJG6jf53DoIGshyT0UeWqEDX2lHLtj
NuAKS+RO8hOt5vSPw52mln+oxF50Lz7ng/XUDmqDvuerHLlYKvWS+9J84NPAHvsdTwFrFL4h1wxG
6EtodTaJsh+9Hvpw0mVboXYO7+yQaQ/cD9Wu42IvNUwVLWiEGZEqsoDJSuEE4yTHiQv4ML+TVH+K
XRiM4HzpwBnpggKc4xPejI0fJdvUo0Hru3COqmfl1McESH2BXieNgCozoMvktYnjEM/SxkFD7uTp
qVPkEYxwR/3KP6EuLBQnFuaJEw7Gvc4Cgonn8ibZpbNeORclEeFU4L9JJQVfgvVZ1hqfh7omibyk
2kKwKlwqndG0WO5Q306uQwbXwBFZ+gTm6vahLlZf2chq5MBW74QXdGe0JQKs+Y2lMQjQXhycGnSH
duI/mvNV5y+jP+3Lxnw0NlQHQRLBZpYEikiiPkT8W0FpkVI8qsJFQpfzIxs4qeG5kNAXIHREoH+Q
Wr5t12xsQzFv6uFfCfeUk3JeL0g+YmSjvFrohYNcAzXRpPhaVvZLOb0n0gEwj8mio9gAl04OIZsN
mxUMA84OVN2i589RbnyMUhKDiwRbq1mjjGdrdv/mOoAQ9UeJr6otv6clP5IsjKh74WwZnV8Zzbux
ALKhaWdewRsrzjCp/zEsQpVm7P2GZKPkfV40O/BJkh/a6iezPrMRsBd+6nGoycvzNAot/4wClZgZ
+cl0I5SWw8kk+jHM4m43pk216QciUTzmdQ0nMY9tUu5I997FI+gQsyVeof32GdIeRhLJJ6QSJDqs
GnamvCxfOjQ4zawFHnSP1XpsVahzNG/rRhiVBKCVjggts/ieOIHQfu9XlP5oQdG18d0zxeEszozm
Y47o3OgUbDhGGh4nnzW1Vi+PsmouRlq+tuX4WCC14/WHpC8erRjYilntNGVsllIx03IfSLb7l9ug
CNJnOVI7RzHjGpOMjYykCv+ckbY2WOZblrV7klzDWd1QIXqN9zvp/t5VrE87b68csTfGog2h2QZD
xVYpUzW6ROPR5iVqDAL+qvK35SvGBhOUQj7LYvrFHAmpI4PQO6TfMIkrUByrwqc0T5b0nxYD4Wqc
FOxrN5HV8BKTV2tHx5YRILaOTWVZiPx6ttHan8HNORVZDwyCQhgahdeOp/mfLAomMN/NPY3yNyfB
pzdyfhnJ3rD6U1QXVKIMAIrMD4oYiTTJB7GGdsutjk2d/NixdVlAY8XxQyGd0IsnlNf5C4yIjRiy
Y5k1+1TXLpUJ4T1tGapm0a5qOZ+szDlx+N5dAI0ZLR4xtFsmW//oBU+zoe9qzXsb9fYLrWBWsbeI
dnqk/ZJJcKnrditcuROzc++ndCMW3O0WOcW22M5x/dB5GlMMTz/5hDmW819BCoId/c4W5uUx3yeF
f82Sfp/0Yje5zc2J/WcYZ7sKvWQPC0pFxUbznozaPESoewELFCgX2kCH0t407qs+g2quHgqHoQf8
fndJeX3Ti4mxaorQ5c7uk9Ik0j61HXxeGn8oRhYC8/O0GH8mIIH4b+1bk1gxvx5TSWAsLDA7VgM9
UG2qg8mOZ290cOdqZzsmFLQFm7aNIR9iJpSdtvDlFqHjz5Bkpn2Vsd5IyQHPEmQ4SG/rb5Lmj0zS
tgKvATZoUxDfIHozwDuyE5N+FCK60tSRS89uXqZuSOaLQ/c+ZNGmrv1Tbb4m1kQcJlEYstw2hfse
U3+WKwmMG6Ue3gjYxJGgH1st2ckm3vlC33Vdi48Bt14y3pxSPikUNINbHTLwHgiGEUknKHm7nWim
sGUubBKcpGXlZy985M9a+tvaERetD6UPP3N21QXhf7Aro7g69eNT7iVPnQuNL0P7I7nwIGgjsYoh
QYx9ctUH+QwJyDW4z4eut7Gnef/ylDLEYEpGPETGFBPNhp3qv8qtX+Uiku3Q1vOxQ66yWdrpC39u
Gyzsv9ivkcFeDbgsnhKvPM2DyTCrDGVMhRT1db7vYfvNcOd1lgsICC2K0JiVNN6LgOVifHXd6lws
zUMRNX8zbAC4iKpbpiX3WlUCNJ71JlEjDGWTEQKB3Gpm7FsaEakYvQwx/ZzsiT9B2fO3sqvnAtU2
pNE6kEC6vBgOk9XUtCNdwEiKL2QmqWtKWHvbbrdym3+d1ntwB/0X7VUFJNYAUa5yTi+sY7oJCA8R
Q6V/DL5ccZgfuvKe8wo2zYhwi+dFaRxQPdDtjZrXfBxxS3N3RYcSTQ388+IhWwyruklQxzOn76tA
ttlftOQyfOsYf62ar7+Gk8F2Sk4+ldAmMXDqzB2bx2Jm/ttaSagLmB3NQOMZm3HIWyvmvA8dT2Oh
12Hdyd19iQGPLb/BOBMUFxJpOzCMCQ9f0W5hhAVmZU14GSv+PS1/t22/3QKNuxZnG9NKl41e0FDm
0tkK3z9Kp/8lXZqSqaUAWg1UJ1Zxypx2tREJNMngTZep/XDgvowaKqkZVTeO5XCKMXK52KVCbRzY
uHrvviTGgkNoDoz2MtcGUCTL6sKe6gsJB+EWHikcs84+K50V5nBWKNtGN/d+WVDOz74Txqw6CEYD
I5Vnb+sq2Vp0Y8NG+I9iCr5HHP+R85vV69dgyuVRTHTKYkr/JTFhUASvkblwYaGuBV2ZfpaMX0h4
PyqXSndexJc+t0dLb2//LeISRHb1IsiAYWtkJJ+dZZcbpMx0EJPxNrfztWgdxIBOQqXhpPFGTZuW
HEgClIQVLlr/XaHNj+y/jjp7ffKaRfL23/+DjXEeKO1swz2pnOJrkNNTM8+XKrXpDBnVJRJCCmkn
674azU7Seh+EUe06tmdkcHME6uK3HrI/HHMYBdUR4QYlViTOOF5cZrLjvrWmD2XKmZmt8eJi9uGX
Z4+Flf06KBcJmZlbpNnYlG6ac6gqFRKRy7SQoV2oZ8ZPacqXdV4XOAZQzIRl7dC3f5tJ1IFCAH7M
UUwlwjp7xnw3yxdd9UugJwTBVt4PiU5FkPuPpqa/564CCILtItQYsI19cXIHrDu6JovAYC3qoDGY
9JHYi9q9zbj/8Po+NWMNd9wnYAbvKzvWazpgEU6A7IY185KGOW+fFke7AgDjzO9wNd0wV6Zi0xpf
RQQcN9YhBBgRoxKUf4Ve/htnaKppoX4r57s2DfhbQgywBvq/rr0j2hdzqnEg7uo1T9jvstT5zBA7
oxRA1KuTcKSx+OOQsr7n3GUu2z+kFZoEXyvkKb+5DkvNAfRfaaX1NiOHskIAgkDED3J7wWOBOEtf
cYZWeWf51KwBL58y5RmoOyccFYtFodkiRDM/ZhTKEQdAwRw/1CZqPWsavtLqn57XU8ANDIQCckfQ
4L1jfQJDez4RI9WcZxYWnqVNoWZ0KtRkBQTOABYyvLnsDzYTr9jIOZDV4PqYutCIC6710iK/1Gze
a5/izYrIE8FcBMpm/ioEKb5UrXEy/lCHqHD5btkF0/WstKLS/9b1f3o8si3XF2sXaaII9MY7TKQm
8YVhvWlsWvWm+vJK562HLwKhfzxYM5UFsk88kIt1g1zMg/Ditt02vycC+11jc8QYMQlV7UuVxn/G
ZHjz7ftIoHjrFB9ZJtGHYGYPfAFCIS4LOP4dgqSeEjvRH0k0Wf2zDdyD9L3pjZOWMGdnrgzXhfV8
6+qXvgHUiq3nVq//Hcm5NVUhghJ6zRCzEdbLL+HQv6dW3G19MpgSvJsBky0kl3H1OERi9U/dDAa6
WUpHQzD8HbJIHE8Pk0fecZ+fF4XAFRGAJtSnwls5+cO1j71TpDdH4aEqcO1H0cutIfNDopXvvt5U
SPano6FwfIAdT6cvs8cLM1YrV+UaD6u5xBG8toRJLsRtrpOFoCkwoYtm+EyK5FqaLEPa8ZNTctoW
Q/ZURg46RyKOhE8LO0Z/Yh8iJIIUGfau4NklNa6OvYPT2I9ZOfOCa/ZHy9nXzz+Tp/0Rw3ycxntd
aFdV4+5Inee40L4zNGWaeB1NBhCW8RNhEpiccUfy9xOsmXuhFBPPpmUz2+JvoIaw1Gti6C+pt1zM
aHnCT3WJMSYGSucZ8VI+6hqWU+dbm1pHUaylNKplbR8ml5Qvjde941JXtN0TaQITHqJhrnVuY6bq
TmI/4Wr5znLxRM72EILMmQIQIccyJ4k7QbEYNsmPk7CZl8swbWrVvzlVd9P9CkGRU30YcM7G+NoX
zlNBlYjvQrN4VtxC8R7MT01pregQ+dc2SmztsYGNbHL2xH5gWTK0ZwPUBC8xH4fVfdD2oCqzLEHB
ITdkdR/7KhlQUEWsldoHvTBek274WP+XCvdNawZmSkzPhPPs+NVuGIw37FrbSMTfyho/yzJFVmdl
O1dDQzJN2sZMy2AkMt4v8l9IYg9tAUiijYaNKmkx/vseZIFVs+rvEjElYXOmra7TyB0VrT9nmqRn
2WpHux9v3qRfeys9zlLReRTfLQWDrqzHyET7CqazjalUMmOSjDm9JUAzD0CUu5MhWZVML1pR/Vh8
svBviDQiJjQDtMCl9Wwn/c2yMuIq1mfaE2NOwzWcer1kP0C+sDBpcCz94DX3pCe8zyr0fywgTmDL
DhrSG0+mT07S/FBvMEZafteXvKPwyvUPq6VAmkdoAmVCd5V/T6O8Tp7xMxIsvKn6Bv3UQJ+IUKDp
9oqWi8JpgipqM7Au+lvN85Y05bcxUHJF+Z00iN3QM8wylksV+UwyqnPVfiSLMYQYoNDZpPFLY/MQ
QkBfv0a9NP/6SfRVRumR3JAf0OXYn2hGlNlqwUzuEkiEhLn8sDFiLxwKqYKxjhG/UrtyEGd/PReq
JtwmPi54PR+d7Zz4QB9w3R6tUZZEukWUVpPajZa+4RXfo+g+LZDhK7mO5ezOCNY0uYU5l61nfPBx
TkMs7c/O7kOrxi4zmoNgiOVfxfpIu4Axh9ZEIZ5dlUcSFyNwWfQlJFpMCNZklkEvBL2buKms/TVw
k+GqNT9Mxe4MfvK+JQy302pWJzYpA1CdPlAvMAgshw/LzX+VwPRg4A8O+3bcYPKed8ipCKGcvfOI
eJYd3cWEsWumRNnigr5bBOiBM50c9Ax8PjnZe8Ho9LecGfuIu6Ye0L5pUPN2TcRPvvb0i75mdnKq
ADSrvUs0EoqR6YzX6gmbQ08pWyHxcXU/8Bs+hXIiEKddw6XNmt5FzdpmHmk51BR9tzYcVGYBiYF5
vyptFSoB23Tx2XzYzTIwMEXnZtNjh4YE/i0rVx4zkHuTv/Vrf9pZ1bkUHRgt80pK+qOI2y9TEryZ
o+LbyE9c5HYQ2QTyagIBwYTuYSK8oSt0kGiUKJ6bf8tCu1cDR1HJlBlJG6wDm7H1DYD/uOk7uwzb
JWQu5xBplDwUXvo4DeSzpKJh1GW/ZLmn74dk8nadvqz4K9qrWY2vg2ubwVRBtXVZMZ+t1QUhNOdY
VUV0GkhI28tiJFK7Fvu44TJxyb8jQCXa1cz7QqIEsDbQIOU6Q3/WgcgP+2QvEBLr+lCdu+ZzzlZn
wkh94Nf8TloB9rhLzlINKZWdnBidfC6V/j369shNwj9jzNAcAbA2PUWdHbt3z4j0UF/MMsxS41zb
CpjJjOtJjajLGXYq00nCwpH/UhasgQdaO5XM9XRfPQifZbbFlsPnn82c7itSNG4NQltKrCJy/xne
Byt+vrg3GG5aqOtjEmqFDcu0JGEOe2vg2sWn00Vv6HCx8Mpln9Cg7+ccPKwfe6jc6hb1XnyzfPQH
Q09nVXtoJtje1U9MrqABd/O/viQWKGb3rDPt5ceah2MNijI3motoSEVDZPSL1u3UlOUhyRoryPFs
BKXDvdup7awmFPQAdAD8J786aX+yKV+tWZyotunF7abaRstDGpnavtfmU1fpCLey+Y1IRtiT2Wkc
KHzKmKZL6+ondKXI2nCZNTyIgS6m1xYnFDfESNmyAhaoq/E2OvvMzI7SpPHSBBnPila0xJMTu2kY
s0pFHE5JVZb6dqhwHY1ldPBt+MIif58Q7OMdMd4d9sc2fANfJtrGmoHBVbADWA+icrEVXYpNtrwZ
0RR1JN7iBQCDeSzr6MJU6Gqg064XiKOPzph03FPZVx/NJ1OPz44V7wqdfb7V3Ss8bZHlXZrV+sNv
bozrFIG5mxhWuavTx1wnDJX0FqYjN6KVcVQ26kQcqDbe4rHrApGR8IUCjTXJSU1uixYMW0+ckdBt
OB/Y6r+9pP+lPPzjJ5DF8BMKTIpJwtoiYT02gq8fS/2vy/cWAoE6DQNiv3KpMdczatNNPEYFqkV3
gDwnMH1OyD8gAzw2qE7DfglXwdnmv19NDOOHoVoTYLyUPRuwVrJgL1q+iU46G4cEnUWfTo5McGMh
yFzWy6l0JceS8Yp29FuvzHQjYYo7bfrlST1lAPcnz9uD0ZQXAiW3OqmmCMr2NnXiqGCCWtZmyZb3
NBve7bbZJHSPeFnpzWm30TGr5zbH3luqFABxeioYIvIaTJ+ujPcRrgHTZqg0TNhuCWsJPLb04VjE
OIzwGQW0Db7ErOs8F2XiBMLd4AnVg67BnVzxqhhd+2wu5O0OCwBBT5RMTabHrtsTtgLA1QU2PGbP
WVm82ibiRG39AU4WinbuXxgFJUdv8pUvRFJ2aDpxWqb3pczvfW+CmiUSWTSPi1FrAemCdabzAJtk
jDMooglIA2fiX2no/dvs/Jjj4Adt7750dYwgJ2ffYvtA8A3rHPHORUSIRcxUh264jGVyqysiPR05
X3u10bv8mXyumG8tf+qm4dT00ZlhEcqFNz+LKQ/w2ojEfRPTZ70kN8upzprdvJDbcTElFu562GnT
wg9jgrDouuOXbQ2fMK/o/VJGMa3mgxZnWqR5ycK2sX/sdMWinKIWroe7btO0xnukiuAd72N8vCDN
x+a22LC/Zaq/tehofWFssLhBLSaghsUKRay6LtS+gfZp5xR6Fd4SRuRBHiuk/bzZTi2ow1T0J/WI
JTPu1pRz5ZL3TN1azIH3p7SZxacJpEo58rYR2+uuD/e6YmuSQKCPZbfHdK6LntKKY7pUlwZWxqnx
3TtWnV+jqa+9N/+Ao8Hn7b6kHes51jmoYwfr4MborO05TTCpuF9QMF/TkYDMfv00CeKBq9Bkb8Qy
sVPhAAg8TjiG3BMuHrd+wZ39OQwAn+sEJU5EFhfxUcs2jbbkH3pbDJ4ELRfeoavTq6AE3wFJ3Fdz
fIbDx43U0yMVqFSbS87rn4KRDIi6UhtwFMxAdp6MHpSmnSY3Y/bsGh9thQfaZDUZf2Zdd6MMzgIE
ZTzMiXcyJ1Z43Nxcjc7eFMWrk6ILnNJHoDIbhBGP72VJmK1t1Hjjah/thEsfJnEo+v34kel2uzV7
8i7Stil2cl4+UTy/FGXRscg3fwqPFSLBh3zq4KXFVFFUeM5+rIGYTXa8raL2DRAMujZce+cSSwjq
Xe3Ie7dfyoZ3QKZ9MHJ1YQJjPryowLGcH2yqW5uxl+GXBx/LUWXpSAPmr4Y00d4pSQ1fLbS9VT9a
ybJpMgdNQmy+pnZC2ZLJD4ZVX7ywe03ZDbR3NKr8npXlNkfbGN8H0mIPCvawdKDPo7I5y8kDN9Uj
0u9HlixGWiGYZpyIZT2YMwsfd2n+WSLvvbEvTsxG2hhyph6N9uwNOUa7lPKhPnXz/OjVpPj4ELtx
SN8x7K0T5OhlaXf+YvyKesJxIfjUiqXet1p7dgfv3SxvsuMRmiqmT63Ou4HS5VSN3jV3vaAYS4vg
MnQmRcMRoQmirxFYMv/IiW9JdnNFFgGkJHrX7u7O2K4F15BL9I0G09Ry95P3msuMpLyV7tjX+peJ
oCnJ1oxnOf02g7vxVoyS1KdXzxyu00R4z8jvInxSaw1XzwLTIRuaVtyAcBk4Hh6X1mg+cJ5Q95vj
fSyckAi1altH8l0N+ZNvJmfEWEAUqbriIQsMs8TvCq0udHlmkIwyZJTXuTZpIlNGKIWZ/4yjhQ0a
DwCrbUeixQQGYPbzs7s4bug3D20d3yevwBXYvTV4vUJMUzzXVRYsiCHw+ZI3jZtNm7cN8ucAL5Uz
EX6ltxyMvavj+3PRe7+lRr7xHf9CFX6RaQaNOa7CNsfPQqY4Tk8m5fiLolOroWXTI+qK//41Rv4+
Z8YLrgRqdqe6LtL8HdhZQPsvPpltAGKaHubWGijv8dgkU/MWedYZVZ5T4tI1lcFPoTCeXGncpM7A
Y8rOMFzhujLMpuLsLzEDwSCxJYzj5OSK+YyPPAnHDFNBbmjI81KoPvI9rjovGIlsyif8Ts07C8Hb
3GrfaN7oSlAl+e8jzvTY95+QWX1NnftToydafPuv/JOYNNPazNytgU4/WSZUW7V3xuzDQHsKMpnn
wDUJC1Xdd8IFj2Cc5JB8Ik4iIQEAXpN5KLQqpZJCtiI3afqeNTyZiem/SAfKKXRw0XG/1iarJ8Me
/o6l99Y4FgVPYurUks4uH9GDZtgzhq779lnTa4O96ezmPozqHwuRqw4gBpDPQTNqVhxWzXIaIKmp
ntKsLblpaALs2T3rDQXkQKgoXjb1xEJNowvDJYZmp0HgkossD53qT0n1r/yGu3XGDU6SSYxTxXM6
fg5pwyWj1Xswc9TGzJHs3rt2ub7HbJsGwIXzbWUMyallmT3RUR1Id3omOc2iLs/JW4bUt5kSbmtv
TjfmaHZBozMeRGBINHT9VJYVSsG2frLy6iGSEWtkQDvp6BJpnmsbxrAduUJlG0bfBIOZYVpLvNUr
mRBLIaExPnAKKVZhi/NQZZwqPMU1RViJx3Ru491SXYRff6p6wlKoU60vRnVkPsq+1iPz0mczXHTk
gcwZh2rWy7/OgD47glkZ+MXj0Dj0mxJtId571tLCwxTXUcbn2ZOueQA3Gmu1ymuBeuIZ47Aw6WB4
79bEvP5zHLliq4yLiewlBru9VbEecr8b174mjnhoG75NqTnN3hz1H4zT6ykzkuckIZAQqVmqZNOP
TBQBm1EgGvZJT5I3AZqZrbLJt5nzvGnosYPIckJ62EOhT/84+SFqyLth+KCGCnYWtItyybOT1Nhp
SyZeuGhSYtyxVvPyAyBCAzwYV7YyBw6JCuNHYEm21+hsakrhqLmpstN2jnQLIsxUsdM7pyPaiDnH
gJRqZ6QDXHWPNJp+yDaFgmAmm4cJ1l+fGPEGTXiXCH9riKqHpUkEQAs8LscyeOyssGhTZCBG/JL4
drZNS31TCn7qkaajwlnDxjOP+BBtUhHqg6XbVgzR/BL2AsWWBsHDZZ7I1AvVT/tC6H1x5nLZxSJ/
1sg53RskDaIRGbR7JyLYdQZ4YgOrll2/WAy0zkmjY/ouzXybNR0uOPKxDoPLs5AQ1kDXZ3+TSDBu
PcuuaQazeGvHrKb1KL2w+Ku86U4B728tKf62JfEo5Sjxh8TGkxnb86HveA0wppBdOgzI4e0ahV2+
0N94EqJceyuNmu3wxHQhorhjNXeqvUJ74HKvw9kndn1ae7tovtkl6+WUpc6JeqDeip4QUaiYyi2S
l9FmgIEMXmwA2RD700s3KIyR1aoBqszUjpRWgYLCE7hdX74jVSSiMYESNcY2wr8+RvtCWs8U/1FI
zU+ZMRxT6u0wdWu5jfxlOaO/ZoqR5XQcvvUVW0CMhT3/SfKqCJg7qW2sz1hb5ursaJveaON9mQ88
whJKPoi+FC5WnL/ikGPDYWVyjyJ+uCgPRAXSxCjd9jUMJYAe9BE9xh4WtO2jU4glqA3T2jdYnI9a
B5W9YVn46jXLbnTNB23Ji19Oph1cHfsrVQQtyrKZrlGZ/SQtxGUz5p82zYqBtqnY9fjS+t9fIvcp
8AVBGAROdS0MLXvKm0dbtvOHbLwP3/rTqd8GYujlf9TxrPnAr6/h832xDR2tOLfxhXi24gibnZFy
Vnnb2u2Ts824FclBQuZtVDVvplvcZTwaYcu/KzTqRrv99wd09KQeZNDHsN8GyMOdV1ZH9RY+Vntl
/c2QrhE8CtVyKmVhX8bFFo8mPmRgU9mHni6fWrc4FzfNkRPmhgpx/FqX//6wpG6KVLbalZH9PHd5
6EJfQWdG2Ee30CdOpVu+aIwbnMYbvvxHhNrtT7cWjCLqsf16ywwYKgPTNUX/JtDbEb6J+zD5R/D3
80Mbgb0quw8KMgT6/+HEWzc6/PeXmWU2e/D6nIfDYh91g0vGtCY2FGBVSGURXXOYndxgPCquoKWb
Y+XU6joSShGW/VBfynkCz2b7R1RD6Faxt/zps7MP09Fd2wJ21WkgbN27VICmDy7XASNDqvDJsMpD
ClMnEI1FiGSvBKdb+adrQNcAJBkejMW++7bQrrLEBFcplV2NblphjJKgUunpV7+KwCNY0UccQUHJ
slzf1OlYb4qEHrmLPflSR+q5Wbrya+WAhqOHKclsq+VBJ3P2xNR0ZP8Ve2SkQR0oU5tSEWPHl6W5
j3ZaNPe8Xl4Mx4FaMHBb42EwuLhaEoUEZM5dZSK7UVqM1E7BDqlMxhCDlVPvEWaDqKq6pX467n0t
hXzmMSL3m8K/DSu/kJUJ9tUKZZPfu/4ehNhTZfcdejkPRWatmk3WWujMkK9vcQ5ULMRVRo63tH8G
rSoeLJjXD9P//zNZdD7ZM93//r5lAUstHY5It1L5OS+wdFt63r1PzDQzo0//+myHxz5EVuCdM5Aw
W471FS7TDofFQV4CHjp/qhA/bKemJ4E3WhLgG7G9951hPzstw0KwNDORLEdaH95GBgPc/IjYVt7o
BEzn1Yi51hRr8iI2370IQWnC9pruMwGNX/SPmFZI7QB8ihjmpYn66tHuagZO09zeSRlU0nX5nRIC
CCq+mdqv7noLbNQWCq1pVfPPdOgiQDVvNbqoa9EzpfUVs1bbithnT9EpX21SKnlIs45fr2IioYck
DyOl5p3b0VNOIGSklp5SLpqz8L+aWBGi0YvkJWJKaCNBYVtFvFk0LAiM1bswKs50h5gSH9oS8yKj
vJHSsY1bfdgpPXeveICT0DIWfG5ZAdsVBkTDAIg/zRznXyzzMw7E+eBaxfTmEXeJJIJAGt1dpjcB
HB40LIy7eSRHqO3ajUc/8DpX80qY69/9ySDYDVHzntyZ4h0BpZPZyBl1ZYeWaEXQpLBZMtvHYWL6
h9q37qIs1NXMq3IvR7oPYnDnsGUZgSVhhpExEUbG3zqPHYjDdIbfmI7afHEjtjhGNG/YCcmT2bBe
n0ip6q0m3f338WTqp7BU/GgmxWNXRd2DmWuEmEtHf7Y4NDZam1WP8USQJZI0EGgNvg94TjNF6YHN
PWGis12X+0kzkYqrNx/j03NJchIvXxIflM0kxdUytWGAj2lwim6dysZdVGo++jsPdMOUd9tBCnRX
g1bczXY6KxTPtCMlO8HIvdpcRyp5lfDjnma0SuDGzS/qIu3VSPj6XKM9prqu7ZWde3w8tDPR/NnU
GzCZBhvy/2cA1R0eM+F55y5evZm1+ay7yFmWrjsAeMI7OjjOXjGkP1oEDM9ox4w5mvD9ojfygasf
Zrm8+njO97oDTJi5wbhrM+rvGltG7ll+KEiXX+wuuTp2+RGNmfUs5gyLmYbTNfLN4tJ4dXlRarfU
MUHEAHj7m/lKW9jll8Wx1F5qo38qPdvHhV72kBgm9SiiGk+F48Dqo0VGFLlpo46zZW1jWwRZ9wnz
BvKPuWRDVW5M2SAgRQoUK+414ZtboTNqiNhSI6mZq4esMZ/R12f7/0xPdYlax/aZWa1+37F3u1sM
igtSM8M0zEyxNbf7sQM/0fvG6iplldkTnd1UNo9AlRPd7st6L/Azs1V1Hley584xRn64PTMA32cG
pVlxytVTn0xnERe4KuQmeg276NWN5AzZjVRk96BmJuLLQPlp5+0RCl8LhLRlgIESWT+4zjpNK1AL
jc0o2Gln1XZaGQsmzVjouIZ/+u8vUTEdW3iTdyFqdXGLZryWehVfGECGiDwjqfdEBor5Kutm/alF
+gV7DmGfZoX6wZuSjdkjgdFKljf2HE84ivmEcfqOe/KHxjMuiS1Qn/itqiDIFBJmzpBY8s1U/8fZ
mexGjmRd+l16T4BG0jgseiO5O30eNIWUGyJyCM4zjdPT/x+9qrsrpEIE0MAtpisqkeGi00mze8/5
jvaDC5E3usgkwjAbjmC59M1Eb+8WIHkEbzSJt7ZUu3rS/WBEwd1kTvo8xpdBL0HhZw7yTLqY9TG3
+8KHBMquoQUDRwwOBE+wiE8iyEISOaPnNuSyMtJxOtJTGXYZCx3EiiZ9jIU3xYZn40qTO9EA5nW2
zHDjKRLKOpS84JpV/qYriQx66DZmI2krCQjdWMM14g30S7CYumjVmRvGpT/ujCVVt9uGRpQuo/Sb
S3a7Ns7TySkJQtRCfCHkeHNzO8bVgp2uR94fu6RSBa9EwThP8IplFXrPg84jLDcq46m3p0sFjI5H
FN1sVUIlc72N7rRk5OrYLuuWayIpAec13XejccqLZnbbOeJ09fOfoQ5S0Hbx5feTae9iFfrN8iWP
JjemwdY6Wwti8DV3dwBfDxNzqnMNN5etqGbtwYk9ZRXrIW1gayl72uFZ2g0vhWeCToq/z63efkNQ
ic5TAWDLHZw+pHZNj/F4KLEdI3jJOr/vaClY44bfyzzd2TT4iAMeuyjxC8fCdyfi6HR/FVt8eLQ5
7KSKXzsrLg46zZAVkpL8D9b/32gokcqs7brJgsMnawRvPZ1abrVhCtngwdXmdD9C8XhWRetwpZOf
SGvE6grorTRuznXWNDweJg/WDeTncLS6s6pc4zxaIL0DbzGqkSX0HHFTn1XDBEKCo+po0j7YvRc/
2e2EY6VQIITaXMEUFxghkiD/Ts7UMQ++D3S6S6+DXuKExU7wSazmOEKJOxwSjehMj12uuxyQ/mZQ
InobAwg/ghWp1to8Wz7qFyigWfn9X/fT5abaheW4K7gjP9QxvDeJO3KtSH15xr0BJcKM33KpSYYT
5tZiiLeyJyvcT16SAD90z8pMy2NZdohNEKLQpa0B6yxSFq/8J0g96ZszaZhu3wJRFYkfAuB/KejW
k4BhsvSFaoA8eEiP94OwSL9Bt8cg2S76Y0WU/CN5C+JjrphZNUqYZ1Ehj8JV8zEpqX9MyOgeHTS8
WVPB9U3uD8RE+gPCvmsWOR5djaF9By/4Fk9J8t1yI98mFGBRPD258AxeRxtZONTX5/tP8+KOHOOS
/D7+PxjUQOPb16pphoemaWu20kXOnLJi2hgV9YtKCm7GDn6xiJ7MzelshoQLYkrzljVTmIlTbkXx
hhVUipoud9FmVYfe6o3Xhu6yRef06BGEcBqSVD/Vme0+oqboVrSVUob5WfoiI/2qYtf6x9aCFRtZ
zJ83z9am74mivUpbZ4PoBj9uPQbMZZuGk7AcCiQRhxHhPpaqBnm40Rzur8Bdskggxe3+E5Fdpflh
Q7X7gXJPs4wfmHf+YgAaXHlsBfsgcoNTIbpvAPT0hRQVnMYh6hjskowKFi25ADNwdvPQvpCxnVxc
hAAPntX2vr6glvR0/ps2YPkmjWlxSkT2NnHi9FtWgTICdFKfrS56BXLJ5lOD2E5MtfPuTukry2rs
XMhSYkvXbpPQGRokaBZzz+JtMA8IIKzlWhsc3ChTT9HQ/ykXUXNsNRItY6of7od0eaVZi0QI6fTa
9DqYyzOjCsdo5VYWuvnaZFq8mmZdbu+8fS2pklWOwH2bJf1mnsZ6F0DcZHLo8QXKc7nFJyKO9w2E
6JgvpVVN+p43NzaPaSd76CY9OZq9HJ8m8CF6h6OxzcFS6XF3S7Mu3SZukvh6IJAcjuX3QiISnSB2
3NxYfhsYBj6IUVofI/nFaRdDPQkI4K4Ns195hpAfoygQpA3qJiYhzz3XASMNl3jYTFMbzBzhxWun
8JQskbLMAi/3Q+6y/7cTj5Znr/2TOp67NgqhblDr6lXnigtX4JGF6nTWyeZ5xMvv/Kkz6NYz+nRp
Cv3xvjQtOgf4A7FoS+SR1HSDTOgpX+j/dPrz6cNRzW8Sv+SXBEXTdGxdkOggJUfH/DlMxB6KPlMp
eelOILrtVOX91VsuAzV2T72edU+aCpSvxe4uzIw/4LNvnTbryZ0o0gPj9Fu2bPTiMBIMxPjY/t+P
pV72bOCrv4tq79Se9b0aam8l7ck+WE3qXXKX2SfcYrkbC6b7nVelGEHC9HR/pSuPxXcs+Yqadb/X
5oTtBfHnRF4WTyww/2p4qPpxqbwVhAsghkK9BOjrgV8V7jVwYIpFUBYfc+01RU+Zc/fWipYYetc6
dF1svvZo0NYG0zzBHeJUJJW5ysbEXf06q+VLnpppmeSoWaw2Lagfuvj57A4NWbmJBGYAbdDdSkvt
PU/8oCGgYfvA0fjrv81YPqwym8Ky2P39v/+XY1im5Zi6xVfUtgmu0T8laCmsw2wgRkxN+En+gl//
IN20+6ussTDFkO+fpsEjetfq/qg6BMjShHlJoHRTV+E3phKhe50Z6+6rWpA9bmV/VWmGRiHMvF0i
ScEzvFreqnlMl5XG/tfv3V5Oxc/v3SH3y7GhwBimo3+OSB2SfHAYDfSPXicIVh/LPTvnqLTaK4ti
wDuZZ7K75/MytQ3nDsxkVX2bylKdJmZ4c8JDLh+J3skhF+AoaLSNZZOeza48QORynTJdfgR2Xa8q
QgfXdRbhgrP6dGeB5AujMfadqP6ht8xCJCLhx6HTCD0PNDqoLc+e0rZmGgnxNUjq9qCRR/M4OK2H
Iss8kpscvNlms+SdbuKc3q9Jg2bNKnLjDcFAwxWfpaqXdXIFxbnC8soeQZebvNUDxibJyRJyY0SR
foqNqdoMCZzXpsSvqXsZYQl1jzFfYJ3/9RlHmf3llNNCZiLuSsvUdWF/CjpKBagjYWL0MMn/MTnQ
ego9WiUq3oy49HCmskRVsPAuBpC4rd5NrE+wJuWF26IELFZ0nuonh8RLP6gI4sszRoN9zZ60rbnx
VePUXzvQ5qhBEFyG2fytcZL5oSBGYKUKBixgc+09S9vuRKfNfQlFQocZNakNcBjzdHlRXVfsZNPE
PspC77Vtq2dwVeqvDP2kQXMsPbdzIt5RQccYLuvsTwMRnQFapZdLFyFotdM00WZwI+PQ9jmz6kGx
bsJpRvx6Ka5YAC9GF5oPtF3YVreB/pQIKS4jmouqWUVuC2uw1A+AlyG5GqG2d+dK2/fmFELFoZ04
DC6jL8319ram9F0+xANugnwZkJGpuY5bc15BfGie8N41qxmDhBnoApR53p2zzkAFEwtUDZhas/Jq
6O0xcuOKVVEgnrrGfqTd5+56E70QposLM7v41ay1emcYEemIhErYEDrIzGH9E5nDFlKItR5CxhOe
plc89zEBhtwznmOT5PdCjyyyB3iFPEldeBK7D2witprrFgdwat1vEoOszxFulm2alhA2Nz7dk9bn
2KbKNAmK61mlz7n+AptY3Dd86xauFxsMHLtqaLYmIFyMgUG8SUHaPnRs0daJqoNHZYbOudTkKYZZ
R47jezgjBHfn76A0piUrKHby7Yh9/Th12gpmDnMIgmGKTg8uI8kkuW6poxZ/M0XgXXHYm6r2OGH6
YpWHpEXinvFHmwCscPZQcd41Cc27d4lGHiHFMz4mIuvX3zi5xBH/dI+zTcvQXUfaOuB1V//0hdPJ
64E+jFrRq5coe8ub9trQ41GyHO1xCId3TyBTCSI1YFkFb2eiJTwjlT3YsJuPDqd6Wws10Dfvv0VZ
OKGx060zEt5kpRPsBobQ+KfDPwCJEjDGuJLkZF5kO1Uvvb3XTfsNQ4eGZZ4nT6yL12RFK1NswIBp
oF6vwQxWKcmqW6LzZdcEbrU6crLvmBShSqXEK9Sp8xTGHxjl7F3geTGWXJGcU6LVR90qfiRCuSuN
kdf51+ftfu//fN7IOeNepXsOp+3TIoWNaiKCIC2xoDCT5/7U4mAOyz/qdkmGW7YAcsiDXSb0g8F9
/sRGa19+HwC8p6hnEvfRhlpCH9ItXvnC/lMmHwmLWCOSb8gpjMeh3xSqgKLQkYtIzxRPrBN4jxVB
ZCuXtKC9PeCkafVp5oTJAPEItmZPfcimRYddkts09WT8Cd4gC+k/YnuJosA4lsVsJZqO2xzIo/Uk
emz8PWCqgM4B0zkz973YM/xAuMsQyv6zTEx1FEa2IpZu2Oq6Xbyx5bhqqaiugSlgqxVHjEPtk+rj
c8XW/Xcxa5/zvVincJs3BGFqlg7gZFks/keyXIrQUbeGsHq09Lg/jr0T75oUv3SXeoeijrHPWVHO
7Bq0KCBeolKn4ag653tWJrDcY6e5iayJH4MyZd6IXQJy92BvUQ//LovZkF/eqitMnR2ya+imBMjz
KRGOTNwJVjGMRVGfLP1k1idbX8qpT8topT4FOmElp4jhljjFgg7FUlX/0AIZEaeiQcB3qppTLU5T
tq92A46N5tQ3pyk64fgayd+NThoP9+gUWUeljomFKX6pidfZUll2HKcDgQjzdHAhnlf/Lr06iBAd
6p5K+n12rymHF76jLLGzCSXvdirbwa+mDHpeyP02/LPNl1L51sNIHvgNIXt4iiu/clBv+IXjG/FW
j7dZvXVHxjbbWS6FwXisdgADjHGn38urEarsHI71XtYMePdwS9p5n2aoaZZK1FIEyGVIGYhnO/Th
sQuPdrVUE8L1QV97LO7lusdsPtrukbw3asxP0IT6/ER1+amBcTycKjCSwwnrVDqsY1oawymGiZyz
TTpF+SlkQtqf3B5ZFMFCJ5erfjs7sXVsM2niJBhwmR0FgeFgotUxtJZjh5yS19lSwuE9H03nMEwH
yZmeDlGxIreoJ3fmXqZJVMheDw/S3Mf9HhVO2u+Blsf3MsVu6HYTQ4BsORJoMXPKxTYg9b3bhmrr
BlDV/NH0ZxNfNaA030QF2/qgWICi5LBh6+0cb1MGAPU2/qvo0XBtqaHadREOq50CFzDumnhvwyjm
WO+tmgiPfTfvc4A78z7JDtG9NLbWJt2CQ2YeVHhMzEMbHmV1rMOjWS1Vgheaj3N1dNyjvFc8w246
CfdIKU775Ot/tpx1TrkTb/PCwieDBNbd/Pqua37ZGvIVcxgEI7oyTY+YuZ/vBjyv847oiuqxzqOU
nphjPBc56lwsz86BXkRyTmSBPRPi37bORkaFxlgD20CtqGu2dWGfaDLprOjImVPZMgjgBqKP2QUM
iAnSsQ83SkSSK46klFbayKUiGrsgCBuYlqIhqgyhlqRTcYCPHWAQnIaTlzjAXoLghGAEnJdWVlud
9PiVnWvR2+x4RIh2SfmbB5DpfFkquyyPBVs41G0uG5VPG7nRTBsCFpaYDILo7jXZK6oI15g8qnf8
/V6zDsY10WNtsA6ntQqWctKNdy9A8gMP5WnjWpvA2hQM8bSNd68g97ENUDCGY3w0yq/uBQeqUbR5
fONeieePys883xZ+4cEz4sGxVOP5Uvmh4ffQLaAUG5CMfRsfAjKMtVv4Ue8zxqXgnEURe2YoP0Dd
gAL5tb2ZoXjbG2JY4m6pOd+Ie9WQkux1qK9Bb0dqHevrkoCqewVoldxVby6VM2cjr4tuhb4U4jGp
0SpZi/uRJwaFPoEqvXXuraGb9gmhvJtu2NjIKKpNlWxeqmHDGMX0Nq4BkmQzpQRF+EPqq9QfGcfc
q2t8qmn8YVpKTX57P9bwNqWfIFqVfj75o/RTwD70Bv5PkTglayYQvlkvJWp/Svy59olyplTCmm9D
LVFKajOJzSAIegTmugHOh5eAEtEGog+ViDUoqqhaB2oNuolKviF16LyVjebGXJFaFnaEO66CdgWg
XPR47Zea7aV4dFJBA2BiraFfgchlLUX43XgvsjVCMoOaDdRyz9qwrdUsVEVLBRo4Wp+KCh8qacLF
ci/8c0Xht8pX9wKiI4U/KB9A0KR8TzDg8zWBoNcHMgx9jgG4ey/o6Bq4jMKnvHtpiM34K7hC7gWD
eoBUYTPS2Wjt5pyEm4GhOXEuHZEImwoskr0mAJngoVAtFd9riNeOi/hurbkrZTKXXYpdNzX2K0tf
KkMnBwQaGs+9aFTHDdDbtTas2TJlHoaqDdUmDByWqoeNZjC83XjGxvA2jrHRvc3IReJteq4TLomG
5CqfnvPIsIDbg89qjzYad8oSF7X0G0LH7lVNPlVwBUk/4/LhwpmWgj1NaaNv1b4HqxJxXO3rtT8m
PuTbnmskgRHoK5ed5IY7ras2tYvCiMQCYoI2yNGMaCk9wv2ELmetqXXhrAmF8dSawWUCSStZ0y8g
7IzSMBC1gN1+020ylzvyT+tk7lI2EbkONymTHtCy//iP9VtCDrXWTETCJMsCYKFVViAB4RqNrPqx
iKCeO97/OK69f78SpjXinc+rp9ko1SMJfUBwhvCtbuvg1BsMQjPkEe+Wk07rzl4oDFLDwK058uC5
RbMb+agnE6F/k02E41kYlcOIPAbaszJS4R7UdUFwxR4ekIPfiWhIaWsfLpT9q/KS4tnMCFW05pdf
P7voYXw9FQ4bW8Mz6GnqrBJ/PhVg4MIsQfBPdhqcnNQRPGLNYPBtab/Gy0/3PzKwMoXkDdSH1NpH
0aHv98TPuPlS6DBiY9cvGped0xE5spTjbQu1DY1tpbbptPXkUuCZ7WjnVMz9dtguNyYrsRjZ5FIu
9N55P7swN/dDdqBUdujVQTeX8kKCe45OeAR/RCnvmNfH1lsqK07xeEqKUwtOqtqE4ykYTpq9VJqd
43uRL9n05yA9u2kTodJzNIJLRkODdEukRjgftOoQhIcwWiqz9qrfD/3egWSZ7yNjp4Ld3MIqAXyx
c7ud5Df02PctVaqtqpdCnunKpWx+vWinjUuV9k7E+9zeYSWF70Uh1EE91vMLAkFUB7wxSh1mc6mq
PlI2a8r5CHE8WfPPvDg1NJq8YzSeqLg4aYvg4vSbq+DLRcB+hnjxpa1NlAQt2J8vApREiKIAyuAl
jkYQmRHD6+gx9xLxEjjV9wEF1VHVrCiYgJprmD27hrDKizfrz3Zhq3U59BlD3+QP8DRovhQPMFEH
5m++tl/WWbxL1zDokrim1C370zoryAFaBF1bPsYz4FVdEh2aOgbNjLaEJ4xf+rHKoT385twsveCf
7hU283hpuHSl+Z8wPvUiqqKzmgmqHn8XT8e5jJheMSKFl6gsIjZJmrA2Rp9VEBvBRRfzZOysUX7A
vCUUotUMJpygXX7zpr42SCzIt54neUeW7lifvrV9UjaNMYHfS2w2SE6tTinRWruQEfJ6Up22jYQa
d1WWdJjkrN0wqdffvIMvLXSbppVnCykN03WF/ukddJ0OSR8Vw2OWAEbxyMcBfhHA/eOvsjBe+KUl
EUik/Y4xK821aPzGVGrb20u0ekPU0K/fj1w+hk8fk8d1obu243iCpefPl7Cr0M0bWcw+N1KnyO5r
v0hZsyRD5nxkDfFZCOZ3ehHnJ8QSLxDOxTfCIsg4Six5SrXZ2RP38M3O+2zHpEMwsEyjjU32pI2k
9gDBLUL155ETIluh1p2Ig+vYvwkZDSkTOdPc0Rb2a3ylhQyeOlloP9z61LVW9EbI8/tsjEDulpxL
xjQayStsi8dBvVeLEOJ+8BzgkLktjS37DOepcVtvnczRNWO+eDYJ230o9DF+n02MUVqrhsNdmHM/
aHH3j+XmwXYw2SP9+ryKr7cGW0qTfpIpTRJ0vaV1+R+PyrqxrBbNSfzoGPYjgcCM7TsDlb7haBdM
b5tRNd5TVMM+x/VxGCMtAq/3nubmSsVVe9RawzwPY4dTNEf2i5w33LQidi+/fpvG1w6qYzARoTXl
8G7pff38NvMI+XZcITOGYxWu6aTQnWym7m0OUO3kpIuFU2nckJuIW5bkjEHKdOVw8h+aNHimVcTE
rCzJNHJTyYQP4p81zXQePEHQAwdJe5qRtoWW1SOM7tdvXvyXN0+HV+fhbOoGvaVPtxgt1oyY7iNW
QGb4gPcxyCk1vnSeQy9Fy//Gfg3sDntH1hAkzPyDvkxcT3jmYVz8+r2YXyZxNu1R1G58qy2de9fn
E5laqSesDpRlc8oxjj2UmTe9DSFqUE/KgcgTgA9ame1bV2SXPqShE4XyTQ88Js5JbBzT2pU3TwmQ
ak74N/hAbWcXjUFETDSvDZG9B11Nf2hJ39XnMHksDfsDov8x72lvR04fv2dKJ/HXhKmW1nI85rn9
AVLfOamqgcCPa4Llo8eyOmsRzPx//PrcQbjm3cXQ+Xkvjws/zeomzx4bw/1nnqVzGgLo0YwPBKw7
ixVD7lWbBhzWzSsNi5z1sf8mbDQmgZIxLagIfWNTXYJ6cZf0kfusyQl5ovygQ5CdUgZFj60Ws55f
fhzi0tnHqamebIHZY9Zz55i7stk2Gd6QsDVYIZNEs2bQEVniu0MC2DDpRwtnXYl1ydr9+rd3vn7Z
WQIsvfd7c5Pb+8/foom3Ew0SZlygwGjP1SWtnfAdUzlNpZxAIXogrh9IuKF8dOOjUZXvQCm7kz6X
KG7bjLzPiHSpbkzid69vUUfL7BQtw8Ns8nBUElwiNaANKbHYGGNpyrhyPFhdMEOIjtXrUCKdbysC
X43HpqYLEjTEGQUmO4Y5JGg0F96twJe5kk7lnFstrPZEiYV+Gyr92cphlICyHzfhIMNV3bnFObQ6
Jj6Ak3SyyLQ2NN/mqvuI0/alNwPy83DtP9Rl2+IUEc0tdqpq6+I9GFS7sADaF1NPnV0K55WtSyr3
E/wop4zMj8oMbN9OFUl2U57TXYiQZqGTWidR2u5kvoQCrIuqndkNhxHQMzj1AWLINy92e1hYYn4W
WmWtIBvZ/q8/xP92K+Q7DBvMYPFqsHr5+UNUU0octaGTPEBgt6wC+1b0zd96Ad6gQH7sp/Kazwbd
u2RMgWTQtLNG4wZX1nx1kSupomE9XwVPI0lC5FV414zYxkPpYl4Y8KPff2L8Ov9uofV1K0KknO1I
S7gMl4T9eeozOmKwxxSaCtFe/RZbCpdFE00aS+CHOYyNk5t6xTFHne2SDMHyWJt2zljCurbiQT7o
fKcM66r6AcpuXZvbcV7h3AEVVvR0bshX+5tu2fegk6Pf6vR55ipEOOc2BuAaVT0P6cqbYb+MujJf
CxsbSqQ8/W9zIFAZ8vqjp3TuWzbKE8GC69Fe1N05nCvf7ax8nRlItqu+Fn5b5/iBx7F6aksBDsnD
chICd2CbuRVzwAwvZTdR3NuRHcjvI7PQJcxjuLVoDxGlO8jpdTojpvL+qr1SbJKqsW5DwKCuNo96
CFvtQfUZAM4YzEsaQaqYY33iS4EWJejL4FQSAIOa8U87T204xFI+ebQB6ebOAJinbSmVDoOSXFhm
a0BEFEP/U7aI7KG5OQ/D8iNuI88vGZ6hxJOLk8F4jN3EwtuoA1kC+IP1q4nXLfC9K6vuYZOT/bNP
AZvmSJjASHKwIx0eq86QULQdWwJ8x2+uKt6nLhAnXJQxEyVaMnmXzI926yQXQjgRzpUG/7HG2EsA
52JtdAkEafrCeEfQHDg8QUZjTldxJgq69SkIw1avN301SX9El+5buYjPRlFvudi8o7kc7rnZo8Wl
YGbFtI8b2b8U2tbWEXuPcAtfWJD+6SgevRb7OSXN0/B/D60u3n/zDf26dvbYbzPoBY6vI7X+9A3V
08ZI2t6uwZiYMPNSAA5d5pCNQVvYakkokoka31BAvRDwCcl2Qlih1fWP0jKsm0X6x2puQR9JWbzG
oblnUl79CVWDfFR8jTJ46wyg2mxMDlZl/e7u8nWdzfKTvRdrBMs0HOfTe0+CcdFuV+1jzmBs49K/
XlfNolzQI2elEvRYoqU/SHps/5T047SLtTbCa1R4iFRs5P2eflSE0q0KUjIYxDoZLjS00PHySgsH
7SFrRbZFDpyd6mIEMN07O4uMduaK+dOvPwgh/ssn4bCyRU3jsHv4sotBCikFi0I+iSieTq45iV0Q
MZlD8B09jjRudk1hNTfu+TqIBjrCOBZ3PTKCcz6JvfJS52b2dXIe2aY9kt0ws7RPI/fBzEnDXAAu
jfddpd1TFPXzGaHu/GJnQc1zlIxe/ssXPYnMA4EY5iEFzPPQobzCV8GPdlD9A2uiONh5TWNZi5U/
R+UPB1/stdHPjQ4Gr64KHCuMpYLJyK/J3AQrG6UK+kSU2q4w/gTqvZk1zf6Q49uginEra3pypmYn
2PV7v9CTdhsbKfFqQ7vuLOgkbCLzCxl9Jk4kB8QjFingQAMrPZA69RbyiFobbos8FzXZro0MjGEM
hEs0esT2xP21mF0T4HiorfVI5Cuz9sSzs9JVPz2L5XXdFx1j+fJY5XN2C0Jm86QmpnvyKIrnscax
TQYRIh8tX1IFrDWZEf23YnGZ5EV/SBH3Mj+IkQFqFo3G8u+Iff+Z5KPpmGGkfszjYqFGM2KYyUpb
scIxDqw/rjPGYB9tx4g6XdBkNefxOwjvh36QTGynSCOYYBi5ViMFu81JXq0W0uKvr7avEkKHgTFt
Nkc30Hm47uevTlyXWW2A7LGMpt8NBdCA0fxWJ3G4ytIirMlfGgeatXW2FUsbUYv67F0s/KHOwNFW
jixEU3zrD6WE2jsUQ/49RZCmIyn5K2zkIUMN9kNzwakkFTwiLCzcFA9tFU4ks45oFbnPrnB7q21b
xq8SV/EHipvxQWW9PKt4Mm4yra5Ofgb6MO91duqM55eXUc18zsoCG9iGPqJBT4hTatkbeCwDffg8
lV/kNmnIdj1y5830S1u3M8kpgfcHQ2k2zrOEO05Aw8xFv3eHwNyXeGuKB50InfWvT7P3ZQTFafYQ
xtlotVjnfD7NEUyqRDk8sEtVvrJszTea07dradviYQqL4Sg6r0cm3r9jZe1pDIzz8X6ISqalRnTr
jetoXNtmOarm2odXXVwor74Y4jKca4su7cURZ0+cQ5xw19bGyM9NLMImLoFb1Yune88AKvquRRpQ
Hcgk2IKb5geur0OQe3grotRmla9ZV/7t732t0LMW1bBKajbTS9niyYyerW4p416OfE7zF6qfXuL8
JdT+XXPzGgQvrfU6Nq+19Vpkb1RpvebTG5Vkb42G4Bw81LdCe6PAHDDSyBdscgBYzsN+f/Oi0idf
yPsjz5Gc4TZ6t60MPlQ5dC+qbX6z1DP0L7tMx9AlKkYkjIZBG+tTtwZ2jVbWKYJjYaNa2xPVjMEJ
zN+QH0Zvj1E0sA4cO3jB8THA8UP4T3tstSORSfJABlxTndp5qdE72cWZpT5lueegOPcF+q+L6+Lu
uFAz7j3vUnmXurw23qWfr+O95vnqBktV9S0I+BiApN06XotbyPaI8UpUvtgz1KjCyl/aLrd2RooE
oGFAETd2vQsrJ7qEZYowmVlSaew0Il73+kIg22t0j4kCp28MQ/BeEYkR3j7IDpSb0UY/dJD7rYNd
k/h8DINjpS9lkhhQnERxgk80gRfC5ZadKQinRnZW9rn1B9rh6aW2z1N/cdJLZV+G/lKQAmhf0uxK
xdk1Ga6ls1SE4cW5ps61y2+UPd6a/GaNSxE61hlrY7xl3k0fb3b5lHi3TvTGwSNDIVUm/ehFF8jd
hsQyFxZ6qiU9WTWSG5Kjh75RhenN0GiAhQoFBrJ3QiSfZPFk3ksUT1TggJN6cp0bVxnyKxx+lnMD
25oNS+npv6uQ139VJq9eTPTH1bkfo+5ixletvVgmMU0XbGh5fEm7cxpf4u5Mhd3ZjM/KOnXqxLFS
pzZdCpcE/Wp7OFr3ygBFeYdGXyptDnFziOIDvapi2A/FPhv2HnktyW+0ul+bkrSfGTMJg34k3dLP
ovE8BOjURBZaOyMqn6Myddd9pw/rEWX98zSp5hy0Hr8OIdNkrZINtQixmkEp0gAs0rrraCsKwtnu
f3Q/kMpinizzEE/SI5rbQcMLioBYsX6+RZ7bnjXFyE2gnI0mgHWZjsVuCMvpj4hply1S91vSpM6W
b2a8ubtDlj93cvjgU+faW0BR8b/+fZ2FNcbUfYgcbpNCkwXTXvWX+6HAO3WJeyv0O6O1H6byfWal
eW7MOrviysGYkP5lW3X2TY0tILj89us7/Ff59tLroyXPCA9VLq3Jn3e4SDjiDAVu+Shn+ZKkiUd/
dmbEiCcwHgJ+6QlWx9zUmFKKc1T0LbN9wicmopHGfHw2bPnqSpne8CDFkj6Vmaq1VSkJgBbY0gg1
9sIYhCjZ8jfPpq/dVN45jycLdSPiRsv91OmbcSqS/QZSKVJB9Zq4wDzGoUnYOAbD2mpNlIJsAE6B
TdoY/o2z0YN2Tlojf2jd6Q89VnDYAklsvWXTa8DFzljN/R5Po/Gbdb5Y7sA/9dN5p2iJhcvtWZhf
NuOuzTNN5SOQGBUpv5sbnueN8ZrhflhbFi6ANK/sKxEfsHe98E0iZobiMBDYghqGeVpPXuySyuwY
2IA6Jl/1AqL/zYXw9VHPOEg69KUlInX3rpX/j+Z04swTex9YOd0Egba08UfI0IWWp4NdAWvinCco
Mctqfj3oRQL5opwe0wVNDNpCI+juXdY5Y3GhLGAlPbj+IT8mHuJmYwo+4J5cunJWvzm15rLO++nU
0mBE4+sCRmUH9WVUQbpaXkEayB9N8i4b8FPmyAbkfxg7r+W2tXRbv8qudY8+yOHU7r4gGEBSgcqW
blAWLSNjIgMTT38+cK3uvSzvsk8VzBIpS2IAZvj/Mb4h22iTqSha0Go6QUle2V4T1j6OOQPaFhNP
Swahj2DIOy53naVglQ3hR+iOOHg7qR+0Rq8CAePRT2WPj10nhntQ2RGHBnhAHCxALynrdX0yIrxz
sxPWv3El63mCCqW/GQnqtVxrrUNjAiz79Udl/fRRLX0Z1USEyIxPet7y/b99VDiGZGEmpLuxRObT
ANl9TEIIgINEEtHGWrTHNZVeuyGKWXeM76bBhMzaOPcYetDLxNCwqobgFQIakqDrKgu8I7VUdyzb
TbLsdUtO463ooNn66aAlKKhEdj1b2WHowFM6Gz1r0v04ae9mrLfIhqP2doTVAPKuL+OgnQqcL2yY
DhTt6n09DMx+oPd3UobEbDeqvrElwQleHBHSocYIb9zhzrP8qkuGL8YQ4I5WXxQkxIiswfbB8vjd
eXNpA3w6b1xGD9s1LV13AZ/9+BZaQ0tQgVuWvp0mBqVyArVVrSAuMW7jU1KiFR/p7QZjMRK7oGT9
gxUTWOVkQ3k/97PO4reiE68Myd2oSwwi1ghSyMsgJjapg/aX2O2tbGW3NcUojrqe4RAdhvTJbZp0
q7reTNsfFr1Xa9SkVBO1j4jwHF76UvA7vc0Yljq7Ms9dayFc38vqoalNEQDJ+Hq5N6a6t2sqtsCF
s0StN6oWkOsNtm/RC0ftb5eahv7zxcZmQMPsYxuUWz7XWlIPvAVWSMDV7V0NiuWpFx1ALh1P6uVu
iTDOSqL+VHsj5WvFtVDkgC+1q8Le2DgwgnIgpScnXvkNOq3J+qGtBcz3fJ87o30TWdl4i4IAowBA
aoyXSPjFiYpetKoIEBAp+ThwnaZ9NFfDS6o6OLuN34yD/0sZg3QVFhk2u0vT/WlaGUJG6yozsPVW
5ryLs3zc24n9RVrilZPjz+vDMeV9IoZpbZIRcYzscDqEDsEDYHzn3/gZfp6g7UVprGkeLTlokJ91
6BOL+4TxKQMUle9oG4kHLY2TW3O293B+8denRhOYk1SPcVG/VtTbBkaFL0o/XYVz/6Xv5VVjTybt
B89cW0NtXlP5wueKXhy3mtxLev/kQX+MtHHefjNQ/Tw6Iw6iA8IbadkOoNgfrzLbxDHh1BK0ck9U
K4Z8dztO+b2smdvgTcY3Uh2h1Tv2XzdW1Iyk3VW1P5EGApDKb5IYkrZzqxtG88IrHQ41LACiLLib
GBaMydlbufqxi0wylztsN3ZaOo+zjVqGTKQHNS/hz4RKfWMr2mtDwfq+83DX116T33p3FgSaF1qW
Ymvruga4bO7WbcflDsvGF0CJQJh5j0RPjzeJQMKVKy9oSMU+ItzXz4zWpolU9X5Vuh1Jcop9l6XT
S5R06nHAZfmbyc75eaeHSNRjqWbRUvRoLP34dmZEc3WgJSqY2liYcuZUAtTb+Eq6p6EfSXaqKvkl
aWbOAAfpJTBXyE/ufLzc9E3Oij0lvbLG3x00bjLSWdMMAG66+bXTNb8CGrI2Z4GSj90I+3MtvbVK
51ucL7ba/zx0ebxpmpB8QlSXl28QdPB90iUw0jTZtl4Js6+HD+oSeHUsiUVAtSAZ8r94AJ38Ip2e
vSg9i9ZKN3Mqw4d+1CFwJjMLYwsxT4RLjGqJfRr0JbIzVcsnvVTMYz8seT5NWT6pztLCONttA5wM
XdkbmUdfw14W56kLrwYWYk8NRbCLY6cqaT8o3uwEXqJzvnT6k9bq9Z3Xls13S60JSzcpZmUWrLNu
Fu2m6orq8ddXAu7Lz2OnY1Ad5UblE0Rz8+mzUysJzIKFqj9qOqomKoQrw9HFLbNrLzYza0BvXSPv
zTcOviKS8S5HMZHFgoZvORoqSNdJTb99O4/biS6BsRwDEkVErBkttJ3jbSGCm9kulDuj2blyOXJ7
l16OMQ76y6FYO08EHOyJiOcax8ASgXE5CF7XeBxXlwjEGEwiGMjvGpfbZAw6EURjYEZBJYJSIFMI
chHk1g5j2ng5YmunTzutkjAwcIPCWWPAbPNbi6fX7AyAKM3Okzu92RX2zpK7zN4ll2OIg+5yNHHg
iuWo4mAYA5YT3RhAEQ7XugiaJbsxkGI5yjHIQdiJ5SBAMOZFRIFCMksUeEOgRQG24Yk+TRQMBJpG
QWTtOEJzOWa6Vggtp50FdG4t0LekuzzdgcvjyFwCoZZDAkIut2O/HeNtH2/ZAv/6pPjZYuSYpm1b
lNY8R9O9z05d4r7zcqh1QE+dh+i6yIAQpkX3oLHVKqHaBNAF3QfbSYla7ObkgY0QJMoxKQKrGJJD
WlMpznTQt80guzcIA8fWxggVd1DTpTNrt3H06sEkBishbyo5dFeE1UfX8ZxYq0p48Rd1HPmAYkIt
6L11fqhhkx9UtGBQM+xb1yiKQ912xjbzhuwpcvPz8m/wptZnG+HcZhat86rU6CmpHqiZwTzoVkX0
DlqQqlDbo2p/1RZgVt65YDYjBoI5lmBnZWS8RpbyjVmre2dTfxoL5Yxpeb4X5J+uzJ7QVcAtyu+U
LT8tnB0UVqgzl3Yu1WPj02bXAa+au73K25nZQ9BbRJh2tARACSQPFvQaFcV83Xjzi4iS6liXSL6I
Yho2mZ5k8I+pgteGjR2VxeOziFsYPhYO28EKEezFw7WVKdDpOyO8+/WJ8rOoBfQOokLVNFQEU/Zl
zfK3BX/Mh1mx1KCXYjpY82Vk+lPBxlwx6voAZgBv2JTuyQsf7uk6eDtNPM2Ta96RIqH8xpbwc0sc
x7SHtEFnVUoT6LOBV8um2czGTIGRwMSex5W4Jgr7TOnK3Vq5URKyBeUmIXkxSHOSUACIFQjjmdhR
j1/KJ6mxZIH1GcBWZ15BfNHxVLf2PrUJ5NPT2XvtcvPObbzqN2sp1qk/jcI41BmFVdPRDJ21yY8z
aBeVeVtOpHePc6jWfgSfgx6nIteuWmsoG3rgHWKp2o2mflSWm94Yx01sE9d0+YawaDIlBUIzogm2
2uDYh3kwauy4gtDisighv0RY7pZ9kbHc0Ptob/tk/gYH1drWrdMd2UH2x8tXvTZ+EWPb7ewOZrSw
0xe6uXLfCwLLKtS+CuyHYy2G8NgRmU2YdYqDgdwqTEW5BxrG02A7Ll+WatEeVGdLd79wH4TwJrGL
KoUshF63YChX1hWBRyVE3KyD5AYi6vKYlGm1Zt0Zr+cFYzQJ2/ZrzY03btxoN6kbAnaRNrTk2IhP
NcguP2oGSJ4IAU6Xx3pdeLcIWpT23w+kMxGcgyCR0nM7cmhAaocuI63G60ScbziQZbixK3IPl4ZY
NE/I1J3qTi1IdCKmg1qjIIy16NubBg3UMTa0+gT3DHT+RBBajn+l67Q+MEPRPWoGaQKDcFmmWR9J
WUg/n6P82CTZFIye6oBtbY11SXz9GoXSAD8EO4FhLAifbhcZnYAdCX/OyUlIYRA7TNSVrWg2H4qQ
+FIzxSCc28lJyxSiAhbqBLR8SPu9rmM48Vib2G36xR5HZz3pbbLvKeuAHWGazBz1sXWb6FQaiv5s
el9Nyy6eCnhWURIaQWa28WHEMnu4fDX0VO0vX1VFTZp2NxCrjSLr6BRz69dd5e6rah43Zctes9O7
4TgtQZg9ktBjAdQMtuzsYeXJVy0lvLfcwKg9eJ3czxmrKxzkL2zbros4RYUSDoZ+nbchAmRTZgco
oyq0JuhJhDk176o3bIZWujcySaknF2V347IgudyrZTGv3Rpbqk1a8VXEWNWtVKvTaL6RlhI3aA6U
gg5LJB8dlaIfG5VT51ESse0ZoLDdCkpvNj23ov8yGGI8YPMfD7ip//pK76fxUHqcxBpFDdzEUt4N
XTXfub12VszWPKACkHd/Pp63yMmEd3W5d3lceqbvJh0YVHTvTkhSR+fl8pSMdXHQdOZxaTvTMzPb
nec4INM0KoORUYeHLBqIepjVGQJiDuFnlSyPJpdHAZYD76K5cNFAOVAVd5IW7Qrcinb95007zNtS
ibBAC6ulh4Ddj30PDWBDWUTMhYA0ZxMwmUxESVWDM2Eqsm/roWivPXWJThxVggBHXo/+Mocmb5yt
dwtmzDnU9f5yhyRP5J7WXpW9qQWRuSz/R43osly+1jIunhTsMUzk7peG/RWpvOO+UBTzalLv0qj2
jvWIjGp1eWhGand1uemTt3p0ITzV5kA68gKnGxc4XWtNQbmQwEdAt15f/XXjLnddD0JunZnjrp/m
+tjV4lu/EFs4M0u4F5m6sY0+fhgbF5xtUd9eqGFKlOIUS4j4BeaQ7iMF6pWNUmDV2ZVG2Rgomxsb
0b5zmQ/00q5OKpFTSY7PgJX0hwN84L42iCcDktFeZTDFD2gCH5y8bzEGO1RVSiy/aasA9DEA+Rcx
VjSPPxjMOtx2U3rdtVemia+jNeY8Vw25oosQrVp4lDAbI/bOdT8fM0Dlh5n0AOS7klZZOl9dvrrc
oAZgVSuNeRMlzourJGVAEAnGUqWxrs1SNw6lGJ5crcMBYTlUbNjE+Wjw56NzCbBwZzLRha0/V0Xx
UtvoJOJOz9YITtiCVSadzyk+GqJtDmo3CN8sgH/gQSfEpAsTfdO5kFehS7J2ESoi8UQtEUsZNV2E
uib7JieFrW+UVWVF6I8wq3cA9ZAmoG7WO4JOxCQPRgHsPQTjezNUg7hRzCy6ceD7az4haf2sVJt4
GLHFeS1d0RFvL3L01kfo5QQxMIrVYJKDFSpYKC43PZxw8pAHAHkWQeZu1CwzRdwFoijO5nItpATZ
4a2syoBEofY2sgpyqVhZHGYlfrDNKH13JvMDyZH5Opg2nsZIxs91sg8rPg3pOvJYpvn8541ShIRR
WoXrO1wD+yiqUmJpqiU9KsNPP4sG48cqnC38KToQsbVplJwUPnHx2fTVS+KYiAuKe1GPbTJRrENl
jeE93dMrjbBPzIODtZ3jebqZFpCdlDNp5T2ZTe6s7iliwGlzyX5UMrPcIkCv19LBS5XSfr/O0mKv
Fb1cC2X48BQ2YySNg9/BnuTjVL/XjIjI0NQMMSahmwOBvZlSyn5ZD0hdM6PkAWYc8JtFmFPGbfjQ
xvW7mqXOuxWVQIcioo8GEpLh5C9m6MG90iGHrOsJXPsUq29V54lvbWOS/ubEX/JwwP5lUxLB5wzL
g6ImayHkHIWCfu0/NxUM+2Na4Z+klk1AbmScZ9usHszJNPaaAcVbACXdURpxj32iOJzU+v2k0bkV
iUMzGBFawHozWqHClcFv1rs/aWcZONnMUM/X2S+bn2WXUKxtt+uhOse1Wd3EjR7wlqprFXaFmwjk
of3RwPnv87Mkr3goXZCxEyo4UxHX5HWdpm+EqvR+PXgPotXfVAqLv1kHX5aKP1SQeY7ozWwN3gg1
mc9F+BmpcehQI/dZJfuao+Q3tlVysoVoCNi7PU1mGuNM6rPA5qwfqAETI4E8zrOm9hZ7zEZSLvCN
gb38HE4gcXOoLSRAQoOAPgwIgsC9SruP8AcSlgbLjkV/UQjwyclkcqWk33BHUKQnphsYRbJRO/Ob
64VgXobOXSc1Ca40DygxL0rZ3L4iPgrtmEcRsHZiP6F+7SNSmIMZsQ5FBiy6KMHTnWsjR5StvkMT
Izdahfufro0Tl19iL782sU7j6OgCIAkbu62ftHA655VUg4sQxQxhoo2y9NimUy1HU/nw6zND/3kB
zzO0GXANm84fa/gfF/BCmzuXWaNgX4Y/JHTyN6g4CSJWLH+Nu7GMBsGJUb/0Q1kxMMztDdect4uN
Ut9UeU4WzORpq+2msVNa+XBv9rEdOzsVmMSp8OSTZlrF2oo0su6QQsY3fV7HN1VO1vivX4i9bDV/
OH1cCkGa5lAWtW2dXd2PL0Qrc/hwmVP61aSZj+PTNBvfE88qHlID7LVTJtl1lSinXpxZdmZXlxtd
YxtNHJkW2KM7nOruezaVCOZa63qaNPjLE4hZ13xuJLY6b9TXzsJbRhiPShNpjSMSfLBGB2p5BvkE
EuYidot07RUMu/o4Ny7bCTCJ77I/xS7DiJbDVJ6h0z2kBURYKn9yH+bdd0RL47YdKm1TyVi/KVrw
vQQbXtoSRu2yoB6Z3QsnSR5FlO+EkA9tkV11yiDwACbTM8FhGwRazlMxZq+KpZySNhoeL/LRIfxO
Vkb7m1qLpi215k9vON0yuoXY3WjJfzbfVG5kRgpRCj4mf7hZjrEc3uVIYHll26xZjqLZSnM7KDRl
tpOC93g3K1uDIJOOTIXlcNg4ZEGBDf5aLTazu8uyAJdBkQVOsxw6feQG0kRA4Ffcoj4LDCdwZ2QC
gZ3uHSeIWO05AdmbihNwEF2bZPvUDZjQp3XusqoISjeoiINSqdLSfw1YH3KFcTgthJbAa0EfBMqC
ht/1eeB5O+Vy6PouDnfDsBxI9PrLMcQ7Dm/e6vaWxj5H222xfcho29HY8xt7M9SSvJFJ9SCpdE9x
lBVXc1utxbCrL0cpdhzwtmp+l71tL7c2tBWs2llPpnBiEU3jmu03GThT9jtD5c+lU5e8K3hhzAfs
RVX786UiiYGvcnIpmL2idTQoGT2nwryNQ8JkB1EZD1OrCBQWSPxgSjzbfUMCezITAjvCZAcuZERE
HuR61e5YE3R0KWndjrjrNhPyhts+0g+l5bSPrEy6x5Z8s95ouxt7LrGAJ8Z2Qs8QCGcWL26db9Pe
/Oia5FnYXvRI+66BSrTMAmHHgJh8iGIY3ktb20gb+ehkUGVFIciqLao1An4xNJi4xLtRr08VfRp/
HhoFFghBcomyRMJbZvOIYNEGZDI+C6d7wjTKxlln9ceihjyruLZXqWp0N7NVVn5SkvbuhuImNp7R
b5JTMvdEvuXRne6Ozg4iJuGwpWGdZKGQ6q4lL2TMONct7tvIa5CZVAqVVCLoJBLCq0Ef1ecm1g+2
B1AjVwqcAZK4YAJx7DddCSmXSuNWqoN27GN1Ol1u0hqEacUctnHNEBNrRneqb8pjLKX60NbaC+/P
eJBDQSkjsfYAQrUr6qIPJByRa1W1WChs11yCcsQ+J81yPed9cTBG1JRRnzQPzfdBYoRx0aKfLjeK
jMKD4adjPfs9uXpHpj7zpbKPWAfNL6ILq4O0JoJr1Sh5Y7P2olZFftPF0y1d2wqP+qhudAY78iGQ
MqpDA6XTAaEfMjeGWY0qNg4JUAU7oEOD00dR3hShLa6dUGF9bQr7CzPTh6YY5XkSxFumZoRlybr2
3PR3dKT/BTnEoLq0+VXMoTqewR+nic4ZSP20WqySkdTvko4KeDijbnLp8X4pVe08g2TaVUpqrSi7
qQ8prfIcS9AGQ6tyjd9ul7hxdDKKOw6tuBMG8QgDQ+Txf2665S5KHepxyK92Rpg85EJz3rQMvYdQ
4Nt3Y+/dsdH5GCv3OrKevPw5lM9O/pwSQXU56u7FsDFvLUc7AtXfFeJLJgjxeCVcx9C+DNNrdzma
6RU8QI7rfGzFjTOI5qG1vNOvp1cMfz8N93BTFie2icDawYH24xs31oC0kUmUpPQqt40dD1uyNezd
YGnjq0t7H1o+XqNs0GhDTzkqQYfVjTYc+vTUVC6i8IZwAc0UG1xFWGM6DdG6xNAYJ/G74bbRqUqx
cUS0j27b3oHvWuJ3atSUnoLlXNm6Mb1ao2Ej/dZXVc37ETsaq7padPeRo7x56JfxQYECSvWiA7ts
fYTo4f3Zpv2tgFXLtPbGtDt8/0YFqEM0RmCFRIY1Rfgwd6nx0usyKJRSPWvuu6uCBW5dQivr5aYT
tbwqctshdUEvCLmB5Cez5AnFe/zkRXck2+WrvIPwrxMQb09Neev1qHxK0Mv+YPdoJS17vFaTqbii
fobGuvgA+js9tkVS76wM1gA7QRGYrhKdNK7DVdOz9ULbGRGUxy62r+azMMXbgLiEN3DsUGLHzKE9
UZpNPsg3EiErv1f6ovbTvAT8iDeyr+SbnYxiOypMkdNmrJCNX6AOlxtbI+g9G+l+/u5U+XymoCU0
dUunKuwgLfxsleKX99XoNb2PMZHkllB5NofxezybeNdKIvCodQrgm7vMI2K46im5/voJ/NzhZ7MD
PIOnwMnKXPdJzhNBoG01tIa+kYTVRo2sQ+fU/crp2hA1KKmZpcUyPa3gfNSMXK4zrpPea8lBR/w8
6tF6ALNP9djduP1r0S0pWtSRTbglY3RWDNyP4SCre8LEgl8/8+Ua+mFJxZNmSHLoqNBLYaf24zUW
02sdSJ7vfexYNKFslOxJQbgbND2YRcY36pDyWukJu7383f9znv5v9CFOf/6J9l//zf2zqGQDyrf7
dPdfuw9x87X4aP97+an//K8ff+Zfj6Lg+OV/uU7OjWjF9+7z//rh9/LX/3p266/d1x/ubMou6eRd
/9HI+4+2z7vLc+B1LP/z//eb//Vx+S2Psvr45x9nVFLd8tsiNAV//PWtBbbLVvNvH9Dy+//65vJO
/POP66959/Wn///xte34UfMfOHMIyDBNhOJsN+h8jB9/fUdbkKye7qIxwTeNFKoUTRf/8w/D/gcb
UUSh6Bc9DOGLPYD0hMu3rH8sMhkL79Jy5QCT+OPfr/uHz+9/Ps//IvTgJPCMtPxi4/PqXFehxxi2
6dDBAgvtfdJjIQNhbZdRHo8FZdt68HV2v/a0bu1xY80QxZHWTu45dfV9Re9Jxi95fNbJa1EJg628
jVoWOGMQf5I2q7UTGKF0VdPhadTnXGTH2Y2J7nV8wgnCJwGjmCxZ7W7m2iIdCk5zlfll/9Upvqvd
ITyVysmSyNkO+WNkEYXO2cwz85SNhnjBufLgtRa3c3grxbe5qlbIM1MDM6e3UoulBmXLmue0Sl17
FWpPU4sw7GTaa9DtqDqnrR0iboBDnRYG8hZjZ7rRxk72bkEWBdllCrRJ8KQr1c+LyF8SLS3jhPgC
fCsQDIZECvPL4hVM0rSOWci6AjkanWM5ZEGYtYeyyHaJwktwNbCsQWNRoVKLLUHKhHuQHv3u16rh
J7zPtktWX9islCWeqFRWEQWjRhoon5TVTBpn5UC1TNchypgwS9euE64SImTU8cHNoevzvEFFbkfd
oW4Z74tc9we85EOSoQCIMDyAgKnjjTFJQnc/NFzfnkn/KiScSGbrAW5FFS2ddZhYlNIyfJ1yqP0s
Off1VYTxqycEwloCFKD1k7MsyILFs4hqlwhNOi1+jRbR8HgSEYKHme4Yz1OxnnFM+Tq6vPTFIua0
jn0aUiTluO5TL5/1IEVnlrwJlp7tVwdgvenWfqJpixrDz8VzU01rOvIjZfFCf7ZyQmC0Z55TaRDN
KAy8g9Cr+Qkie4HbU2omR5BR1kSJlNFcEdO2Rrxi8HNzDuU61lcdm8ZiIhMyfeOsaqwRJUO6Tsza
1zlRM0PzFY81B6lVCwuFjGReylSfl0c8BE7glfDbqKuhjRApnQfo9HGMORtUdK28FzPBXhMuFfJU
0m41Jiaf3qFoZywEcrU8rZyPpe3TdZxlWHjDxd+7WWogs6es6zTyyfddV0VgkgLTNG+ifW67sxa3
vrkEuzqcEJxeYwSmkICdgj+j4lqyDZwcCMhKoZETeG9DLRTqWhlep46MrlTZVsSS6upr1x60hg9l
5uThzJ2T1hdUakIwsW5Ewsw4c60XBO8+V6nuq97SlNFWPSHV1H3XanXuu5uaJDMHZRAeOa95po68
Qp0ExSsDEqWQ8TVuapJRbYhZxrSuWSO4FYFJPdpc0L8zEEEZ6r5ed6sM2AKYkvWsTUg+pvXyno2c
K8v9hODs0jhXPFl7lktL9KpW0vVUynVecjq1XGJEeNQT3x+R/S3ninOym4ZFjLbCqenHB4UemjJc
x+n5b4P4X4Pl3wfHiw3079PsZWy0VKp1zLEQapax82/df4NtMaunBOBi/r0VFGRuPaLzcnLss5FT
Lsx3nPUFSylsibwyl8qvzqWmrDV3j17Ah56+lXzig6pBr9ml69JlMKm2g6FteyS4Vdeyo8zWFqjB
GJCZO50I2UEvsuqa5fSv/ZnYX6/UVrk8LxfZNF2ugZaAMRXufUo2hArUmdRotNE4t3IuIFd9NrHD
6wYaVy5V+Jx6z6YB7gYxz6F6NtPXYhvy12z7UBcEgzRnbEPtBCIuPYduSnqdRoIU+TWWvbLt2za+
R5jt4zf/9bv7U13o87v7SZjVO7LIhMm7O+dP2fQIbtgvEAiYXKNOCqWMIN2u/m6YN0p6I9kASlOu
WxIzk/o3JaqfPPvLM8EHjK/NQYLJhPvj54xmXiHUJONzFkx2KJDoNqdMdZBx97xxlretySygi+De
eN2atLG6PS3cR0ACqbVwEh04CuY6W2TvJA/QsF7p1V0mbgtUovW5so61slcSjhfDQHoFvdwOKpXM
9f43Qptltv50xiI9X5j6y6thdfvjKzFSw1XZzfSrwkSS8E53at2rtj87V0L7nRX0M3+Od42/hfUc
VrPOtuPT59domMviCe/OaG6JMXbCdQ57vd9Z08p9b6PfLNa9n6AuusZCSLUXPa4NHPqzCHp0Advp
4LKxujCWpDrONC6rONtllbafiGUXmtyS96Yr9RdFWXvMGSMlJQXb8Nj7dLwpfELkcLUbDca+zAzm
EZLetf56GeXLluxuWPYRDaRJqd4j80WFzJvET+DCcYbW/ph03yxl8VY/Nkm3nz0dIgA8aRIYokJH
lQNcJU9PpCJeU4QNzPLskBNpyC0YpFWIW63fzOrXega31Z9HuqUOGZZMrssyQnEyYr+aFeK4rD1y
ML1eSzXcjBL4rkH1JwyWYB1TwwWAA60psFj10dawT8ZwHwKXbpXXgu4cVs2g45qX9Tmd64OOCZ3n
yJlCf2Qi8emkU6NLBjYyjPcJT3uZHtDrr8YFjU0TY5n5llcbjY+Ldj58ViEeCUQjmdn4y3zCkLes
GlR+RlkuDpT3OZCsZaBvwubQvzsY5OzcT2OctvJl6AgbBcBA4W01xTudyW9JfuooX5rKt13evbT1
qZu3EfKWNCXZkjJJxSQRse6R5bYZuBBbQLMofQa6nt78YWaE6UAigTMNVoF2Cck22dvyupYJpRAv
uI9WkKFnOs4uK0gtWfcKH6r2SovFX55zzZwnk4zXme2GOlmbt71cGFkOVDjaDy66BBbAgl+W6qvY
UnxnpZD+vkyT/bRIAqO9kRQvVt0EmjHCQt6nEkysQU+jRcBhAmVwaDy2GCiidd+/GQMBA6LAII07
Pok3ImKx6DjAZnYTm3mgBxDXsfpIsJf5LhXDhsYl7/BOtXDMUxR2AAUxrQxMmqbObyfiy7UB9Qws
VQ9Ml4l9fZmXN+7s+W32dQkBLFnAhvazFkabSnz0vIqQ1aY94UFFZ8p0bYxk2bM8qjK6jWUTjFw0
y4xkFWcMjuqcP88p5dWUGkJR+SFdzuoOnzcfBUgAi3MxjR4Js2GpeBzcdI2Raw8J5DHXdD9bTgjl
Gc0E19X9oE1XBBuvwa9fdxFrgxKQSHse3Xed1bWmRH5rLQBk0gn8hGWt+24AOS61R4IWyYYzdi5r
ak58wZObhgM1dNHK5VxuoJ0MKjNWRFxfxFTm8MPtYRkHhlGHbgqh19ShvnaBDVbUkC/LUoTVjRfJ
9XJVJqRCzQPIPaY8o37gDECeGWCgW1Urg45axHRY6aw1Yp0Ngb6PvRNCR38ZL9AWYOKnUDxdZqve
0ta48Gh/oJWtg6KgggK0a7nKGk4Xuayqp8eie182EU5tXPYYTT1uHP2c5fjKeRYl8IRqOIeqssnS
aEPdsG/PyyJqNPeljsKbaHRW4cRDrwVGtdihd6kMm3Z+y5Lpsii2SUfOpLrpyFDrH+1JrEsqQ3F1
LtuXKqsCQptiTAt6SSiaN23sDjx5lZzQLu0An2wGZQ37cIXkeaCpBc5jRwrXusV30rRhUFsPrivQ
DwKMudmmibZavrvsLNq4Wit5yRZmbQwDuFfEfHxeE+yIy8aCs2HZOnjMoh4nmmmzgMXhb7bKytTv
kH8jUVJWIvmmkFamffFyLsLuLpnoGDFIO+/Le25UNZusc1My7rPOxEqwGUYW2VkTLDsqUF23jsN+
rpZMRsB0aotS57rK4QpjTKsj7Ks9Oxawd2rY3uIXWppjnARvYf8mEni9mW8v297mLUfuOTTk18fA
2S0WXeNznz5p5feELjM9PZim+XpEdVDxHNQBZmq4tgrEtZy+cTOvu5Ie0qqBpUiICP3L5d9UEBfX
mVDHr9HZ5SI+5FRvjCnx4V+csF9R7g03tE1Y9lj+Ir5HzrImexAoc9Bqd3VGdlhArKIHSzx+N2d6
aLswfEusc5KYq+gRX76/fNZjmezsh7xB/ml+//eTFVm58rp7TTllY76uu9RP4FG7wmJfwVyi72oS
ksfRYpEngeISSYCvHnZPY8g1OUw+6rJtvUy66k5o32mKRlrp93aDBuV6yMctqwxcQpFFo9J5KftV
o6VbE8Sf2trXZfxO5oWdPLn9IyNrhIqv17MthY8d1oTkY3EGutlRjR5H9G1Fe1QYN8OK0ln3JIzH
Kf2qMDwzA4RcPmxWu6tMQyckSIawZjrqV2X+CGQr6m5tcDoDLq19ph28+aYTt5IRkBbOgtriI5v7
Z2fTiQ7NQL42ARqgU1pH7pUX+hIcUDFvnfGrZ+VrAZAu05GSkmttgueMXGqkCAwU7VCOaw9flWZA
ECHPTonq23lCwTbra0o79GnVnUfALtpmP5HQskEqNH28WeodNVFumcUrALYdG95jFkH0QvRHON/K
SpSNWXIhMfzR+r31MMFo+VvFwp/wdNgzBywEglZVqqAXcq8aJgSnybdYpH2TT6RaZ9pLRIoAAMus
WU4gZdOOnS8colcYJEuIBCQklunIcDv8P+bOZLlxJduyX4Qs9A5MQZAUSfVdhDSBKRo5+h5wAF//
FlRZz66keCHLqklN0tLyRt4A0bgfP2fvtZF+MgeAiL98c8z7klia9ffzHdjjkzAfZuSqORg7SUda
hnEybidEhiaa42xM8ZyiQkQOSrBJYA4KejMh3BE4FCfagA2lPCAMOOu2C6mCVglVdKIvwyKJ8qwv
vrUIrCYSP02X4HcM+iXgpibns6rGncBvFFM32gjiBagxl3JSlHFg5HfrX0woStDEzAGKDnBjvrW8
aKOp+2F6HeiB6Pn3zioOMcULnfUEFdvcZa/G8h0zgmXda/oYDENB6XGPU3ljmq+WiekPlbS1EIcy
9zzwhG3odX1RTNYmI3qd1L2yCBUrHI4etFq7vd5A+nNfF2sM1ltSs861k7NZ/7tLoPgZNA9U1a8u
0fYYdGBHPpcIFpmUbNpYbYxZD3LjmQx2klp5J9o8ZD4XFBDBU1oNNvCd1lovZgFMF20xYNGpSoJp
IaYZeTQxMGQp2YGK4qDFhWya9dYFq7f+edgnnIDTTVojuuNrE/3Wy5GnzEXYA8lCMB4yHNzOOdBP
PsAsRc6bYbIkMw3FDBA+GSSsdhqrA+g8jl3P80D8CdXjukiAf+bCz5tVnzfZQbsu79CRbI6Ek5hu
Cs7u6x/zOwe61rDpGbPq5birSm07OHxma1PajvdLK2/tLt9h83ueFxb6iNK43znN6+yoC7B2m4Tm
QVqs1HyTJYDNYjbP/fYqBx+1nvYtb9pRo0xRwSeRbXP6agvBZiS9bbE7HTQnPhVkNg9FuzXGCz9O
H0c57xJcO9l8Glp5ADD2jLeeVV1t4VGFa7+jd4aLknqsW27dDEcb29ko6TjR3yMusCtSJvdUorQN
OwvRLXVeX93Imj9hw16vI0QGcP0oPLOOrZj447XtUxLRVLCbWyh4c23ZKos6IxlCZby0Dp/8QDmu
12cxRSVbdqDIduVVZgLF60BikUOi7lsPcuqPTI03HUGuDVVaYhEG0Id5FIeNy+eYRkFvhKo5WbzT
s/qJXcUGYp3zDOJfSEOYnkXslGqb0ffpXP3cHR+Xpb30i3i31uxxtgS/FvGzkyAp6RKuRVaOdLZf
GPRjHtJUe6msjvySZh/L9NEyO3pEWliUye1/Plj4f5kZvBtF/E8Tiv8fBws6J/T/9X8a+J8GC/T4
Xvrk/Whh/X/8e7Tg/8s2XR/AATBTx9FXEua/RwvWv2z8FsyIwCuTDLhSpv89WrDdfzkWTkZO0h7B
VI7Bsf3fowXb/BdDCDIvdMbo3jq//U9GC+u/6F0vAvOsg6GVvwzKswPE6H0vYpRiWkZg14ENUrIa
fY6EXlXvqoUSKi0V2X91XRzgd7ibyUlBU3uqPi4kixNBlHz3a32EX0raiFWqmyr2jf8UCsx0H0sS
OkfGaIz/PuaVod8A+6VxfFVYNTZVb4fmFF8YeroAfhOHasgFBHgmD/yQH8sysKZqhkTblgB+Za/y
BKALcCjPOaf2rs85I8nxi37O55vIRZLuaHOBru5+Gs+M1YBGXoeYEc3b1plnEt3x+KW6/JlF7rDp
0jLaZsY8BFFPOslAbZizMbtWcxhdX4V2YZ5VaXIzul8Obz+2f7h9MHaxxLIxAQF0zPePNzIdfdFL
lxOpLZE3VeiDlzhi7100+C/MtsoDqNmHbpAPsYMcQoMvu8V9edVqwr7lHC0PGKNj1H7Zr0mh8ZFZ
dOmm+vdUFrREe5c6QlC+CQRITJgcZNZJoTGqLQkgSwyE5ETnogox2rPKizJmBymKn4GuXdI5+s0U
/iacwNzlSbdQfAzJdsKCd4BejXpViI74qHFv5JUgps/Kr9VElzWDGFE0YroYADXwobgHS2QkeQ7M
miJtWXsjJLbMoC09sj5384y+1PKSU+RMxol37EyOhOkSVWUFI3THAEQrZkupRbthqs2rtY+t5Qsk
zCkOLZk0ASqmnsV5OIuGojxZ2prJUFfHQji4Okatvaz5o8fBqjbpwmbcKDs7dBIJoNEMM26cYpNr
lsmy3odipcy2FI67xMZmrWV1ezZC7Pcz/dHI9SpEgkc114uUX222h9KdO5o8/hHvP/kySGiOplf/
AOaIJsOef3tEtiNooYMt6dGGM+oc1K7lY+xU5xk04ZMY8q/4Gsb6zvyzfbm+U2A1oG+uKQ7AAN6/
U+00cOhyScmGYGcCfD3P8evuB1scGVYvxLqkGCZVbiI+mwgdiaZflYI+k43qK7zlJ+TCeim+u6as
Ql5Y4QvvL8UDYkFEKvVkTHqXzjIcFIW/ZxmgR2NgvBSr7mKydoNaCNKJo0d8CXao/CoODTeLAtPn
TJAmyqYDWE+Xc/XkgZI+FvkawDOIV02ZEixkTzJMjZmiSu+bhfOkUpzhRONs9bkhNETFY+ik1h1x
w+ae7fgLX57xkRPAr3R0wp7YDhg0+x/FsCyQ6G0mppG+RGRMhdyctFvl4or2YptTlUUlcXD7U4Z8
cjQbGgJmLsnPS3AXMGn6x972h3nLJ1zPejUIikz2K0dHD8LQ/Z/zFlGpyY4AiXN6/4G4+5cVC+tm
sPIr1vE8lCbjrqhibqLlnJlGyOyMhyO6tkMe5vUDRIv4WMdgB4Z6tFk8vrg8FrDPr6cjfMfCfEly
CCSO99dXVvHgZRozWkt9cxEG7a3B8gLXWy7ElEMuJd8rrZen1YhzJtbjjAFiOSRZK6aPK+qn1HB+
DlEBB0zjfDJr+rEf8uRsmcv4ind703UDbbgijzYT8JJHvo+fOEs6Et3Si2mMGCtGKFMyhHtxN6Kk
Skhi0U6NPVVPv+qKlpM+ytOSO/Jxmrwbh38MazL/7on4JjG1HAczZ1QZ56+zl83BPFjILOv5wkUj
2y54lOPcCL2WznJLJ7q3EdYSnrLFixFEzbSRyA2PTTqY23Spn6oeGC76R3KqssRjf8fpXU/jD2NK
MMQtd/xV2bGam3xboQk8TAndgbxlvJ7OdXy09WUMTel1OIPc83qU5oU+t/MhBceUjuPP1CjlkfeN
6QpLPVm8isJhPXzQZD1TjdmdvKG5F3Xb3kf+SJgIwve2uNDLWJxBk0bKv0wqSOR4TNHkRLI3GM3G
I/SYFreRuLb7FZ28NMN2dWI8KjMRoZvb17WmAMoVpvmQUXaEAvtG5uKlrwfgi62Nu8i2OMYxba53
RdLqYZQP3iZryl3cqOgpVwRCje0ebCfQA7/aWoYPIxO1Yy9qzGmTOvTanVY741XfLj9y7vou1/2r
pCkN8GoJR/L6pzco7QHv+clccBeAB/8Gz7gPVlA38GNAL6vPi1XwoS+NK0/vkYRG9kVWE5iFwyzZ
+T2/So7uvkYTHBA73CGNrst95iH13EItiYgrH/F0NWCK2AUBRqcvdo1Lqp3ou6ihYDLgNIL9BRmd
in/5btE9TJV1W1EGcAb15GnSGRsYRcPAUo7R0Z9uuvWmeY3zDS3fN+l02W7k32i24nce6R2cwZ4W
Ttv1F0bVXU+GqjZetlR7s164pXQ24GDoaEKU3HpqImct07ivMqdxbqRzoOvqtwVNNc40HcBZogfm
gifUFhEFQXzkuzz1gG0sVqdgjCVAMqFeJbyjYtb5SwpRBEC0f+MuNINILOyPk9cAw9XkUSraOwBb
OLkTA3KYFZVpKkmktkfPCas+oY1jkFiw4EUKxhyxCJ7U9iAaDd39wth9kW17F/ODubXG7dg2/r6U
sYtqkIOvRwsNxajYN23zmnXxAc1jqGjx3xo+Oeya8A4ZxJjrcT3a+2neH2ARMqd1k/G3Y186UXxV
FtOqPvrvU8SfVtp1I/2w0bqsoBBiCNt0zY8+n7H1jYpvn6NnpwOcmpAjqHhy6NzFTy0I3LCtaQRb
kU9I11hWTIjqPfIhcLsFdo2aE3HjqT19PuKkY1K0des5YgbyxYr7p3rA8difoKO5zGjdtV74xwAe
1QRCALNHIOPipwEvx6TNrwO/Sq5NYgUfXG5/K9z7LO2jMJlpLIGAWTZeXCfh3++Yue73H+8YthdA
QD5nmU+liQM/KlEWwoe+GCC5801spDnGlNoq3cZh6VoXKzj3yit87aBHM6rx+sG0WzpQ0rzHmUzJ
1fa/q3xYtePG8ORBCw4IjR1prPt3qarnwxeX/KeHzEnOxOqy7qjiw91rMcL0gL1QshTtcEiGjq1y
YU7aDkO3K3A8hrZNU33W3R3yoZee/KiioRaxCRzUZfUSpdiMNasbYbYLpA8cyFzeRTxLLmOx0baQ
TCU7c7Voi05rQ27HQ+YqaHteedHbTUu45//Vc3D19Tc5hoCe+KFELFwsjwnKrU2le+hnpmg6G3Lz
Io3yZUvSd7ebdM4Zgg4ofXqwUblHbmNj/K67khkFNZfGvzsoVSf28IwYlIvmRY6E+TYR6DVMwPE5
hsgff38Uf3qRKWuxThnmqjP1PlSTrhO33dSs6oZaCdROELn8ub+wm/PGFHMYzzarHRSLsJNkbhqx
deDLp9/pyfwLgbb4QxHDkVdH6kfnALz5B8HflJfajIF3lYXk+p5MHi/QPJwrANnHpVm248whd+jB
cChvMjZ6qerrpI2JBRNYMkTshKWf93d65/1k2+zvE3/6tuR0FUuzTe9ip7ntHPJkDRXtq4Q1wjH7
LXPajuEgvJgkWraeIGkk8/UkUE12qlZ1icx8UsjwBLeenQMrQ+7vq/5liqUWJI20L0stMw/KW17z
TAKIwQvqkj4cDDDJgLy0l24utqXfX3cJnV7JvDeYqiE6DsQQVvXQHiVRHwdl0/DMp8LcxX1O9moO
cjCvTrKof6qGNb3LKgclDOkv+rCp/Dp7ENI/5NZ039J8OZ98ENuGNb/UJgOev78hn3SY1L4kUCHn
BUzDC/LR1ViouqK9ttBmXDdUCP/BMBndqRiznlmjiyOw0s5lbffbViDJTEr1CjGKoM3OCnJz2RZS
sxhxONVJWea2Y4Nn3xHZ1im2psseG9lPYpiuEK9z4nSXfttbzFA81fPmk+Sx7UsMkE2NPQ0Kx1Iz
e8OSHo5ZXV4MWcQ4NNK+WFI/ISTXn4z4Fe0rLSp0KR/kVVGLLTDRESuI0WOGlTLVNqWOBb27aTmY
gS/Vq00/NrSQIUowhYAIUMVudpFR2VZsS0EWpeV2Mo3omJpUiuMzqoHxjvi3sxzaFCNw61IrGGxW
mKMpuAECpFNFFTiS7TlO1bKhbWNvlVPGB8gy5oZE7G/aWGLLU480RZsvHFVvROj3m4htuR6Z8KyQ
xPJ8NJX4otaytGJsiQ2bgSEcs7O2aG/pSx+tkUFsW/wuvXo8pCPiBm8pXdzLvLe2NueP0mRUNyxP
jcEUOsYhdCJxyQ1VxiBDJRaJVXFyr0FT3YHRjY6qAymCKXu6nkeKGzGTGZsNOoRjLCa03iJejbjZ
VkWkX8+UAxcmcwhTLWLfJWhqldtnGxNZ3lVvM7KnQ73xiuEBT2+EZ2JHTtWdhMG/qbD5qzZSiPrM
krlzf4oMhGpDter7dO+gtTmy3RwKCkxbjF3EIQFnYdMe9a/Osut29vHmck6HOGHTcTTebv4/igUv
BhlIbLkWcLZI0LdQKcraSxDXYnC3V6kkXBmIGSbZYxbjdo0cRX5xd2fNvPp//5zfwECfLsbkIdPJ
wOX9kXdTzK1uMt5HtQbR6Kbx4h1+lE1ed8SFaJIWwMr7Ms3L3uGsXdPQjykX97n2u/Dl8EWn0/yo
8SYBi8KFTiwrDGpy54NSa9CWEUwBww61Fqdzl6Ys1lKHsMI6UGJ8Py6dH4AFBPVoTowuRwQQ45px
4JbLnW6sRyktkryHw7GYOPs7CGF3emoUjA0AdtSNzufldi9lR6islrocW4A+pBmnw7/fV/OjwI2f
svamacqI9UG/bbT/eMi+HmlDNQCSQgSR+OVZ3w9Q1UHzBDTJrx2sK08MIvUe7RbBLR5xfoL0dvpW
lcveEO3qCjHIqNHM9QHxBRKS4bGJ4yj00hlkemc+jixDWo/eQjNKzpta+zrlnvUE3eyLn/KpP85P
oUOOBwCVpiBL4X1xa9qIfsaZn5K3TCZn3VcQ0FISEKzsib0/S3x51crmEc0p0imrD+UwjPfKhQ2b
UEQ6dqmd7Ch+LNvWP9aGNpMzlMIlde1jWqTA9Xrp7Kjy/V1e6qHll+oqE4zS+oiQk7//FuOTPZzn
QocfC4xHs5802o8FDka4Qg30qfHI6xszryo84tGj3U0R+pjimggMWN0VsgMoBkjNvXk3GwjeMAd6
gW6UyXU2/UI5thhD82yaZPmm0mCPQrxmkFcbUPdt++y2zO5L0SO7gItLmYCOaDaG698wtkngiLrv
eR0jplM2+hdXFocx0x3Yu7yxfmrJy6lvR+StTn82z+M+ptfJGmy6D46WkO6TXuVYt+4ijbVhWdmc
rOBEjQ+1d142y9OYAeyP+vpigWvgre45ERt3yI62LXK/OxGRGkSF0+p2iYN1Gs+nVjihWDjkTjai
+dnk/Ekv2lu68zLmVDrEiw4DUn/SMG0H45icm6LVd42DlMjTDtY646x0vdiT2HkXp/W17ysEXJqu
b1RVC8SpWSBSujoSPiYmDzDVPedztxzM3SIy/MbanCA36OnQ09R1mr4K/bVpZjeLd5l0IAo0OSOF
mCiRzWUonrUVtlTa3iHqq/TQJ78YePhh3lfqilp8xxwAqX9jP7uw1hFQFmpHGIxJGkerI7Tymusy
gkNTytYJx7gGrsV2indWf+qyqQqavHkY9N45JW9uDqCPXdHAMKdPNjlT9cXpx/vDooerZU0osQR4
bfdDdSEKz1XdzKInjGkJvG5gxtoOzknYqRUOGbocn45LYHg3fYdhnKie+3rRvGPkQNbOGshkjaff
27CvGLhayU6XOqJuujGiGH+RA4hJrUjI/rXals5ZPxDCuemVPz8nKNZiQzdvZabT96jmrZx0ey/z
sQjwg/inhG77BtrSgu4GgmQ9Ta+y7NMbozFgcA3QuwrtrBVxRAYrb4ZeYFUZlbfJxxKX30S8rjCP
ore1i5xuwpW0SepwYSZmUi9/uFZLnxzTJFTA+roHlLMxCSQ8T3r8aRpK57OIqTIDom9D5bdIX9H0
G6JEdJnI+2WxrdsGwBDFR3+0Y0SlUzP5GwJx232rWGKWrIY1mJTkeiYi+z7HT0sUYwrAWugaEcFy
UHyDuG8xrxCmeJqc5SbyCgTVjA3+vub8cclxdGpHML0G2XcfdjW2rRTRLop3q56BPFl0a6RMfBYY
pkFEi/Fid+KpiVMa6vEpGXPtinRgTDYVHJgid8jWyh3IbTPu55H+glkJ55qD0xKkloMMkcynjcjx
41tsZjsnPWXqtzk5EXHf+ldY7D+0lm0X6Ao7G3EANgHB7zeDttCmsWB0BiU9T7Zpn14kbv+tTKvv
vR35LP+ki/EUkI40bUKzj49tATEUdHn0PFtafON0pG0LDVpihojKJIn1qvVzvMPmoVufzghpbas5
+Ys0Rn83M+InNaNW+2qIQy2ZOJS25dPYWz8IHaM6MOYzf0GBEg3iuwYg+1ACCggm+taRyspbiwzZ
vnBgMERdxRljce5j2e4a2KObsp+sM5rr5/QUCevwhzakMjm0s5i2VZer7d/fA+tzZ4bUG1ozLqhG
phn2hw+9d3Uxjx7HCIcRbNKoFbaHZcVN0GH5pU6tSwrEDNqH7odN7CcoyqsyXm6HAb+XqutDlWX3
PeSOy1za0K/oYByaDBOPb5PtMi7sI4PzbMR2OBKS90h3NtplsYNkyIj3sT0g2/Hnkey8qLmwpu9A
oL0v1rJPVgnOhSxhNK6BaLi4CT/8xCSmw9yljKod2jYo9bqLtHOepEaCXDZm9wzVMMEwIRo15yJy
kpt+m3Tq3h6m5wyO0LYw/C9JQess5n2ByyUxNOfEig2GDPr3L2w8QqyyRiSukxXDPRkf45pZSKtI
7soSDcIN6jmpMmSXvgJgpcU0fP0RBWZec2HK/aLg/uQOWG8RfE70C3Q1KXM/FCBjpDkyyXAWVQYt
bS4YxxOSukdJdzj7Dol4TQrCxcuvGTZLGofFygXrUi46K8G5gs3/SWjWduo9xLDaXAVastxO9HRv
WvJ9FrRBuckW3yCZ3Mqo4NjcelS9mkVrfAmSEsTLWHbGzp04v5mRtY09LUyd8qY325u3l0PN6u7v
7/6nKI63X+0ygicxmAyTt67lP8phxhllQh4X8PtIPOuCrvrsqqtpaakR11b5vDgXNvDKwCGzCwld
/du3mJ29fd+AM4l5bdi2Wn8YtqO7HLR06wxV8oVW4JPPmquEJ4X9FcsI69tH50bXNkDnRlpOuTM+
0IHYxzqcnMxc4LrlQSYFQehJQoeR17QkNACT4XQv8/TRWKfoHCVxuQFJyFI1bVRm92Gp0mk7iJu0
EmKfe+ZwUL72nQ3ti+ybPxzjBB/dOgVeV2ZGpe/fcl2KBSAHb/m8LPIgVlB2msT+vpuTfOO2qrwq
VhLdUtgk/uGEU5a9dS3EjUN1BIj3JSP/85mB68H/u4oPBA/9Q/OuSHIHYAUF6uC3AqqdDzpH2WnI
UDVcssk412IkFUoT9znJ0dQj5nMiGEi9HdPeJv2Ap+pJ5Lu3HtAXb+PnEzg2fttcbTqmzUz8g+LH
0GxVlLBIAh8nyXmsT4GfY4Rgjv4U0RfZc9ohE7loEA7nfnUYdlYjH9Ce3v/9Ot6kJ+/XJlC5tOjp
KXGG/pRR58566pDCS2UwNE/R4qMH78iemlW7kI7pl3uzM+j8Ol6BYphsIddOyyBuOIUpcKzklhrW
tnP6W2WsIx8Ob/s68nbDUgNdB/xE98bxoRKACpCMvfa68SgoePBKnghMVQFaLdwVDUJYhCjFdmjU
N03TaC47kwWFwToHiVSd9E7ACsQwulsK3z+UhX03mtnNvFbuxAFflpnHqdTy6o0WDfRoy/reixyd
EyzqTmJ98UVHjhs2Gj6ForO04xgt5u7vd/IP+oAVOszKQhg5YS8fBRnIbiKEocyJ3LIsD95jJMzp
CHW57WiX0matQrtFt2mVR13pNmSY6voN5NJ0cUT8WfYVsuFtMPXh0dLeIRqPAzOvuvXxA0Cq7yld
sO2kIzPHLGSMMTGOGSyuhGmDAKwR5DIjHU5fN/NsBqSekzye6hanSBNNLq2g2zpxf8mmVAfObvLG
WoxtC5TxlLa5GwrOZQz18+g0lUW0icepPcs097plLc2G7GgQU3PmVhYoUqvv0NzclrDzb2YA2xui
CM4RJlvbWRPxQ6LVJY7k6gXPIdrjru5uVuLOBu2x3Duxi3M+j+cvzuL+56+QZ2X6FnQAc5Uq2O/X
rDSZjDltazg6sJUObyTj3jCSk468cw6KmjWDjXg9hhR3y+wy01M2e9g0HPKmbwlsnNA94f3sRH0r
y44A3Zao72Zpp41Vdgi/XzwyFvbs627Yzx58VOyteo5rp/TMI1N6/YZE0AY6FTnEbTY8DfWUXgBV
TS/8xiA9tVvP48nEyD8X5oW/ALC1+4tJdCdEX8VZnI3FKUqK4jTqs0uPGo9S0hbm7ejyN6Z07K7I
gMSclFV7IdFZx978qyMyZDCH664j6Uu2RmjZM3ENZByErtG7ID/7p6xfSXR4AFwTyjOD4ZNh9o+1
U2KBcvHNeqABsIRPR6tx6xuRQGj25ONiOqTh0QJiPI78KSEp1HfR96Yx+meyd2orvTN73N90pk40
oNDJeM1ZLdL2aGbf5fIjbddOddVWO3/Njf3f/+FbXzz2PxyHVtiMT3g5ik+q4A8niAr0pV8DHtmM
8laPmep45S+r0og4w0fslH6gcqWdliretG1PiZKU50k1J0ePc4OXLngQhvmEdAxjeLUduukumVAI
D2Z0U1TL3pJzfXhrH3oFll3P7DrknNkXlYKx7qfvP+91BmIabLnUM+hQP7y7UEGzBiztBsFntaf3
Mh7avNuLiQCu5ExfPPDC3u0wa9uoT6dLRsLkBJgUcs6FTOzpnMv0ARo4SEqX6glNYnFept7PL1bF
P3xhK32SBw+/cwV0vL/KmKjMsht4XUo40KGrTQ9yRg3UDOTupIUkjiph/gsuqghy+rr7ki9pqiNt
05eMAP9+Mesd+XDH3LXzhszW8R2Eou+vxW3WVPoaYAXKpE3jd2SRlMHf/wrj83CKpURft9S1v44u
7sO71Xh5tuYDxBuYrAP2AwaAZ1Qa03mTVFNA3wIQbgmq2arIrE8Glw+TJomON6pJ8nnATZG/+mMT
nWdAWM/bjEMXFo4j4+e8DuKyNs96pO0+RVwfWHyq53KPa2A8d+fpV50wk+rlQLIJguF1EGXSSVTz
T97PBNZZzSBDNU3Q1Y0Kylz5eIkGln+3HvfwyTgK4UwESbYMj/PchZRV1tEc77ooG87nqU/wmHQq
UMp6Vjblu9FTTZXJskn9/MW16K/5LReQ2Bhxomyncl42m3Tng4uBoNfdxwkSXFAX9dFcUKY2TYSF
Qg6AqNUPqyEZqsyBgKHlsx2Cx6e8x9uJSIcFLdo6lOnWVMRHyiR5suL7eOkQESGaCnPffOwEb1cc
FSJMnN48DJp+6+R0KotWXvQlB5o07hHqr7nJub/cNC3JkUsqz8t2vphLJBBDn+W7ChBHlK/UjAFZ
15h5F2OptNCb7WzbZkwXqzFj/U6q+Fa6R2aQ9WFMTmPtJ5djweREG6M7bdKLjT2lVyOap0O1BmqK
jNNDo0ctnlnbOCVwJLf0EXCySRDnBBL0/jkfhQtKnxxQ0KUngUnjpMo2cM28OcZarZ/MBmOybUkV
0lBzjhZF07FlAZaere0n05E8R1V89fl+XmXWndGydINnzRz8I6JsGqdSDULGG/oKL28YU3sZv7dC
WAeOWHVg/OzdZD6OaYbJjgklyIlSO8/nrgqbbOFxpauI+I1anmrzqu2jWWBicupklhPa3J0zIE7P
FNqbIy8MPmBiKTe2V/7sakSBtA68ftQoFlwvUHUroIn3l3FWd5fYnU/uQlrPmKE0J7BHfzb6Ij7A
yYcU0puXiUj0M3PClxH57Y3mO8setGdpOgZs4v6inKGAwDvWnUoe4+I3ow88Hu5UI+TSU+betWMQ
PnQQXhwdgUYMp5jM6h3bMj6lUjOv0rSxriY/tRmRX6atPoOCiKtLQ7TV5WJiiy+dy4kuISKoqTlk
TnMDPfdF7zAOSpJ10jTn0yaKDMOQ0+3ZlYNGNcmunjn8RXiTO3lIHQrncnJQJyKAIiIp7PiF0UiH
2ezWth1WlyBH+kMyzzKeJYbMaXgDewaMs7RUfA7BTzh4QWn2tMARV+mYqWzFoJ9APboW46WqgT97
Fcpsayp3BZUPTUIVOrVPUde60UExSn4Ll685PJ5IL5DILsmedkFj2DLnMCDLL5o4lmd86lQJAqRW
KT9ZKGvf8sNaveLIZ0KVEuA4QxSk+AihZbeV8a0zC9AJndjAQPkZdyu1Ra8xyLsy2yYJZxW7EI9o
vpeN1SWUKv5wsBTsQ43sKWuJf5iALjd1YvwU1si90+RLFWHel2B+2EnlFkL7ss0qRuIt9h3frPRN
2jekK0TE67m/SugEcSQf6hJF/TJcs5FBNs1vOjVOW9iyBp2DZZta8TcXYtgmeqKbkxGF0aByduh4
+Lz6TAl73JYgUWaegpxAhs92tatzoycySftFRjaI+oVFYzU85aQ66jrkoznVtZ3ddWekzqxIorHF
VufcUN8GUTKfeV1xp0Q5hIDKAPq4CzNMMnwLdV9F/m8TXDIY7AgaUYQsDNb/TzHHwdxD78D1QPVv
S8LC8N8Wi/XDqsOBtxI/GrcHyUDToJhgiOmsNvCztK7upmLcanlUBIaI4h1K1vVe6i9133tURCsi
Ku5P3n2CTGxXOsjdhiW75cwDcx5P4GaqYyrJCCdL6+FdoccVW/ZTV9RhZzTTweE+9gY22qnqUpqv
+vOcL2QjNUugN1q1xV/d8nKEEXnnHkzlDei+LfItdIFMbkrG1dvUqeARkfs0zOKyEekxKbFuyRZ/
r57KZzSN50asXWgeeQd2zc1BO4PZEo0Lc8zjoBiIjjONuFymGwuDhSqZSSxs+aFRa99ZgZ7mwsdl
3uYkBpBJBmoVB/4sKApTEabQYBAAXKZ2Beg8RUusAd9Ok5wuZAKlqdLiq9jUXhhankihwl7Hv4az
HEgB2E69VmFGE8j1xy5eQg1uVjkcio7Suy4GMoVl/iRHcbfU2dFukh9abF7ns2OxqCa/M//V7shb
FtmT7/FrIwO8CaV/WqxIBWE9RJ1KNkUBdhJP7i/V+WPQsdxhkAzTEXORBQqs1vJvuhWfpaQBcDwc
8y25iSZGZpKa0xcj1S4axU+F8IcfH6K8m45n2cRJxpX8L0Z+YaV+tWGCBjnCoh+YyOxVtRU32C4f
UmPTCXlhpvxTaBLeBsAJ7KdYXkkjffGX6i6J8C+LkeEKMTB7q+N14M6PkLVuJqBUfBculAoY30BM
omNEdt7GAK+JasL6ZdbOzpva09CbNa4Cc9kIBcLBqNJT3BHvoLfP8VKeLz0iA5FH15nl3MLS5vDj
nTK9IWNTGnQ0OyfbafQug8U+kykhMIZJb7wplph1UwPini9nQjk/lpXJhSaW0Z6AvOYDpa+vFtbE
dSiGk9qnaVhGT0uD6UdfKoRqZY94FAt1XiXPk0HPdU7u3z5XnmC8bUjmFHGKS8l1zqOYL6kkNRii
yvjqR0MwiJY73ntIigXwRze6hSZyz8dzyUsot6Kr0fLYhIJJHaOqzcPQ8vZKNv1LjXQ1bKffKw44
GAyqNSxIPxewxbzWSX1d9d4vxyoL2qLQPSSYbdcqhrAi2Y7VhPwvBwo2tBHyfm9dVJs0df0XUtqk
z+9xqNQ2MfaYILtx5kEPqjInL0N/zWoNfHiSPxUxf+2ULLs46xGoZv9F0nktR45cQfSLKgLevDYa
7ek9XxA0Q9iCKbgCvl6nVy8KrTTLIdlAmbyZJ81tnYb5fiqLOKnLB9uguwHQL90+AWncdf3Xj2u6
pSEn4ApMS+BRlw4/TKK/AN7yDlvNm++R1ZbqSzOi2+T2myn6r7EPYIGGFgfG6TdtWbF6a7mtWa1A
7DFoL/mgSYrtg8n557Z77YopqivJgpmWT0ZrnohRP4VV+tQFthNVPat8oLm/FaGKOIf9Ak99lH7/
WpPKnQKIzt3KmRZf88Uy8ktX89MaPr/1YuWemIT89aZ47Vqb0LyP9t0G4sFq/cMys9zSjiW3N20j
eHCNYOVLRZ5FxVOeFDziiKebEX+bg+GRj9RjHyqhrq+oaxW2IZOJvmDoFWE/phVt2DayGQmxscLv
/FAzfgadQg0FH28CN98pU6p07wXUlKgQNcPrtXpqe3G/UtO2abukI45+J0YX/piROSQM62+qeAiu
4/LdLsqPm0D/tKU64E4nkTEBgVhHHjaz6O5FoP5UwCNr2DI2nekKYztBWoWAs/CkFv78lJTDs2LB
30xJixWjZUQ7ILOjDf3koX8mcLbTHl0Rq0uDaB68tWMYQgvG25eNAqbNwKhqsZ/q2nonD2dvE+IW
Ud1BRXRKNpcGeFjhb7yMZ0Z5TZQG4Gnr1p6304SHKtBhbE+71kppyp358TI/pcccL0s58WGlXUqi
3XkTsDtgPJS/UsMDRGf/R3wrmo2JFJXVgyW5VgH99x/8XVZf2fG6ckS5OlKtEFO6yTPAp/TMSfrH
CzrS5XD/o9Rc6NLIqg2n9J+pTUkhztVlpUzmao+HjdGsO32Fe+EaO4bURsWOMGjFbMI/ZLDTbCTP
WcDDNGBUcQVrQWXwodZDcEuhx2Ve1VZTY1LL7M5PjA9lCId1sse3P7kfiHAop/CBEAlDNqv2jfnD
u7kQnyIskuDZCVreJbgv41dTZ0WkPQ6A4dLPW7YuWp0aTjnITqXhMfsMEXSbsLpzrY7n2UzrKAio
NEAwGYb1Wr1SPDpUUCf5WyURGZPXQBqfSvMwmmk280WsD7qe+SAh9pdB++WgJ4lG4YImtDGF/XuT
YKAzFvNUObrddKuMesmq2g4kYsbOfhvk8gn4Ot/KJX2fVfq8LGz+Tp1ho+PFNhKrZ5/TfFxISLNJ
bhyqMsWaBQgT5aSb1Rcy5i6BGCYPSb2QkIMFMq5/Xqlgwlo0+7RcGj0NbM4rKBHySB6uVnfW5Qxo
hQIS0EPjnWg7+OYadxzHIVyovN3FWnFC44iw2OGvarsPI9TDLknu+4A8ULVmXJ7d9K4YG05zINbi
oXqUk0pgWYjfymDyTmhiihzJLtfJsz/1NFYWxlM52oRp1Nc6s09WVfMuHHgr1D4AEMmDl3YgBMfr
R1Rp/qJGW0IOcuudzZyZQuayhFiQe1S7pU/9wBS2WeQmm4nMpw6zTmahO2vgDEep2xPdTkskx3+t
6U23U5j9WuCZe96/xHT2hsVqxiPw5iX/gdyIfQge4ZKJv5kZapv44CN5SPHoVMFmkdjfeE5zM3xL
ryAod/L4VPkMuc6+IrlSphx+jSFeDCmNYLvCON+ELY1xISmczqq+5hBbnMlPPElIPiWGLuYhsBgX
NgmrAGIKmbvnik59LhJlaSE8gHrwjR1ubWTotcOsoj0zyqXJNpUXx5E++51fFI9mX334NntosIjn
GnZ81tVqm3Oq3LipnzKzXOZ92v6mYsZ8bZeP5mTpOFx/nA7AHuUUO1v2Eex7UkZUqfAqA/bMRjuq
DcYZ4JrqaNaatX2zeksL8mdxt/OQcX5pqW/Ts612NQLOzs9Z0VjQNwgpiMWN8ymx11F4jGUkUGBd
cpVHg1FHsk5HeBghCoD5UHZwTjSjkthz3ROUhT5O58qGxEShgiONo8tEhUopQAsvFqXlaWlbG+oR
qcPTf6bRVdxzvJ0iNrTl0jjEcv6kwq/CEsONUlBMLCcMRwRMAD5MP12aZXdd2wUkA6BgYrPZZjRe
A1QAPzOQJ+kyRXF9N50byzrNIzS3RX/jIUh3dE0xDlLhzjSt4iC0vw0pojm6ZXozcUsFkeIiJHXE
dzxHvSdrVW0IKTRRvy4Hc7Wz/3t1E+uBofFb6HGbS6oCpkua3pqF8YqqdvJMGkTHdEXI8YfICLL3
pZAnQyFGQE6jmSsEoZaXP5JKOEIMXA34TW9G42dO/DZe/gOuNO5zrfPfgUYo7m3hxYH44ub9pdUe
J/YaHshAS9e8tr/chO7a8gp1kAqXuaYYUqjhnT9Yb2RZOlCbnpMqNTY9gTZInzwRDcG2JenetUwo
ohzcBy+lzstWIN0cvwXv1eMe46P2pdqUfvgkxnCGbsYC0XnnLCOoPs4955EFFxgIHjXKEbY41qQw
HRjJLaxY3KE5xLOKrkb/S7gy4brY5HGNYshqlpVMqgdG2Lzsz/T1AN9r/E9dECLI6fiTQ4yGnN0k
jHSabqR4u5bsEZN3DCSWvtVNJ96S9ig6euNbB8Rk0X9NoQebp5afyig5EV2vcBnNifkgjSgNZSRd
86/IUDOrEvikyFlu6e9G1NolJvPCZur++iHL2QtK2DfqYPC8mZW5W8OAXyStY/U8U2wlaIAMPHa5
K40z745DR5I8ocnJD9v3SmUWV0DwtaRn7lPwDTteELmbHOdzkCF9qNT7cKg1v0cficpfEghdxUBv
NDE6xufZ22rqX0MTka+oRlUjpUNTd40LshjhEAQttqT/aAgcIuqrDnJdbT724qMri4PnlrRsjk9L
px61a4NVgYk0ujDxULXIIwNevBQp1bYlU5BUkSTNMvXCZRJqPDkck4G8p+XBsCiIp2likzfDjV8D
B8v95EbN47Yd2X9LGjG4kG0nG0oNjdfFLh0Hgh0bc3H/lL+qTUa359ad7XPpLtgtzMDdT63eL9MM
5AvntLuqh9Lk+5gorqsET2l5LXDqVEu3NtiBfXFTrVRBTGZYn6SVOq9tGP4bebRAEKmJDdTm55JU
G/PZ5UyBZ4So1Zk3ynb3LbZs3AdECwy2g44yMuaaFUby4Fa0ZnjjQPmplTRQjt9ItPJp24V/65qC
T+U/uaJpboEaunrUO72wl2ZGKOk/igZRlDTvmtBwULG3tjWXXJXFS2p1pK2t8BnshI4Sd/kuyv4+
7ddXayqq/YD3FYwu1vQkU5LRpX/rc/xC4mZINy1gth03uRmlxd4eQCNVfsiKIJ/C3thyLAfSxP+5
6k1Vq/1ke48CVCYI6zsGhk3U5L157pbhNnw2bW5G1ozdHyH8MDtdD+10fEkbJnWp7Z/zZY2mavCj
RiFzZry0XUvIPSNKebDkQPldCWcilwR51ieJV3y7mMtXSd9Pb4D3Y5BTRlUnv4tK5FDWrKMwUSPF
ZJ8CR9ccXPLHruUrT1cspC73hT3O+yzEP2sXf6OTjVuvU5D1xLAN5wYSkNPezB0XcWcBAMQBKb2m
eswFBGGbpj9rFi4ch6GKKUrtzrb/Nfl9fipF8tlz+zwmjG0cwSqrAfYSXRgf2DA/k6skUboNLEjp
ckl01B7Z8nmog++2/lp7Dst1uH7C+3ngZA/ueUhPCmPAbsyfmXPuPboWQEkBPs4rj+2Lo1aATpx8
1XZ3dtwS5pvTlJEaaeIcxr1T51c4ECVAwr7hUvVSG8vM/tKQtsz4nXH0sXKsylwus+Eu88N8B0IM
k6N19nOR71KXWYxfmDf9YD4gnL16KS5NHhOyQJl/YoEkQZ6iBvo5O4T969gQKbDBbrOaLNCae7et
IY5OK+/otPqWZJuHIf0NIe8azvDgQHOFFhG3GderAfCp13cbbkJTNn82IFki/hlKO/Er5lxxgJ3Q
LJ17W1AXagQj+PH0i1AtZeN1cqxrcadBNbamopfKpGhDmM1lbnKFDBMRerwes7drzUdNH22Q+hQC
JsX3nLfeti/SG+XLyGa8xD59P2jnLOfJuWEyd7Nyu8BHXh7bsCxPFEyRokhvaljvFCpuXVCke9tI
butQALIKsF1TDm1kjbXhPEStW7Avxuuq098pWFUHdknGuH6gsVwWx8BZ8j2VZTxflb3Tq8ktvoOl
0fXdS20CNCNUBNLQrX6DsPulhImn12TNDzONsaYmj9r34LAD/5E17LuDxDXp56RGPZClgfA7gedb
6/G3qOYbX/oHumc/UaqsW8cpv6lG+Ua/pm2qZjjjKQu8V11ywK7rCJQ7soTi+NgmBg0ejEWjkF/9
Kj9wtXEFgeq3jj9cPOed5UyflloVOey0PTeUvZ4rjpsY5axT2borFOorp8T4U9c/bQzjv270il3f
2XykCmOJ0UZMaUntD/knbWz+jQv7fdPayidiRvHfIPVFTuJzvoJmbB9ugBiGjoBN70VFU7y6GMp8
SXOtZ/PuCg5tNVblPYFf5uQqwHb5Jso0j93EyeNq2GoQdbux7b4sAzTasAbWrgM8b7O2mWEH9UHY
vJQte5sFh83KL2aHDqa98YU6TwQxgD4kV3yDSPotN62MKIICYziE6dZzYYTZeV1GyVjpuAKAu2m1
9TCNvjgXDfTDRrOd2YlrHyRtMxtdjIdSoRgXWUhnccZsFbd/ywquuUbRamotFdtqxllXWHrndIKk
vb+i/xpP6OCduIavVJ8/WvQ8O57/QrUMJedRNgdT7OGiYiRqNdu89fGW0tKSooIJvFMXd+gvOd7r
VbIY4CghfF5MXFioGX9YaqzBRiow3DBqUvIzTDQEw0ywpwbdtvLFhw8UBxd08c0p2zi5s9KSO70x
XHsLKEFwzVvf6W4rox72hYFDgQ5we7MSeSwqdAouhv6m650bfujgtKTCP1lW9wt4uNoNQpKdJCkW
MXJFSskahI529Haea3271epElCRwfKUhzHhkq7iskOV2ONe7wHsYnfwhz0jTBFiUaswS6HzgMY0a
pYPZ6tCuJ2WG+yIPl8fQaY++yUpMfYGMOxOlbIEgENOjw+UuEbd+iVxdpHfQZaudMNxul6kKHbJu
ik+ndouo9QGKX81AQ9m/g70VUm5sYWJ/tzkCQvPOA/cGl/7R1f7P6NHlGEoZWWvxTS7jUQ+Amq/y
FJuIuthk2zg9P5oNXTs6PVvsHPngNP+GiU6aLi6r6RMyg4zVwsSOUaN9YYWMA1fpCEbkID4tqkeF
v/bMT7Dao147V1e5OgRlce5tLkTj7DlxNsS91dFKlrtQTfRmkkidTeZcCxEwzvnSO3lrdle13Wnl
NMIERM7bIFAne5iuv2QUMrfRt5Vr/rOX8SPMOal1leNFwlgOSO+vOQ/PraXyt7byPtkgvC0DxDtp
s1WonlfMo+eMypoiog9ujDA+onz1IbkOwkJZJ0wckN5rXk03WExAYUxOHavuJqeTLiGgaTYla4GH
cDKK+65OXyr/J4FNH5IHYB6O082XDkkclxMECV70YqDHXRJejPkuoLmTxbQW+6IwDk4Kp6JWmLqU
Lx7aqW+iqedvCJbsp1nU7WR3Yh8YDDDqntwK1q0C+gCYSDHKP2ETeTJE8ZUaKNw1CCReg/vKqyWG
aGeOh9l4K51s2XkSRDkEGs4y3PSpRwBLCQEq4oD1j4nts2cJuujrkJ0JlmXvO+RdroXPFJ6uJbts
xz4+hWUHoWeg5cFAvG189NrqnKjwyR2mC6zT1pk4AvN3W0JqDvINR0KH+LQp4wAjlRr9lzUFSx46
I3Pll84bnpryahxJXIACJkn9ec4DVk5sdEzwGIWGzmeKtSpuIB3znp6UOwoaAWL4F+SUCYCpboA3
BC7QJIm3SQcqDBfcq8Y4dke3BVfQTtyX84qklVvnhIA5cm4ap0CvJg3XO1a9zWxRbVtLvCwc2tOw
dkEBNVU81yYz75Z9rVxbGjNcHpeS4VM7QZ1dZIeSy642zdTGkPHemywykFGYhFLrGAB10Ua6NT1m
Ye6Ve2APxWlR4EWLa+xNj/05pI0q6VNsvfNEGQ2vgsrm5Igufudk5o1hW+95PbbnTKR607r+o1Dd
fdU7cCaFXzGVKYxdMa9sbb7czUYrYtbg42TeFCmrspkusEPYMfHt3ohwfZNqQbWfP10RFpd8cffG
QoNK5zDNKWbjWyELHkwdFIiThG3GbATY63ylVEaRj3UvJt0d+jqrSJqrxV3rz8CZ7sdu+QJL3gF4
AtSGA2zjSSe5JT6BGtVvVDMUu2kM37TBBmDbn2MvKN4Ad3xmSn/wZOoeGrLLfrcC6PbC0zIEP0Ne
PVsBFfIa7DcjTSrQEXq5SVntMZ9ooGv8I3boLsZscR4GnG3lsDeZOcHMQGNGNdoxjM1iGgIf0djj
dAyJ+dCRycmz1sHZg1x6I+b1OZw7CK2+2M927rJL1yjI+T9K5htSB953V3g+R9b1tkzSD63UtuFG
A0uFV5ZQa8q5IPjrMskg2OG7Y3iHbmaxnQT4ZA94II29yryHxIM8qQWkW6WYMHiGjXGo4AK+3HE9
AMCCdL3tF1Hu+pl23Kof9yagJ4KxFGkmbUGCzR1fQ3I+j34lLqFejr0y3Ftk0cNootG47vpmBdXC
idDbDDb7c79wesajdaLmEeteW720Tenvy8p8GdbOPE+os6Kh0QZeza9T2ue8aYG6XHOEpf5cDfs7
lPA6fSgnkJk+skpPBwfZaVPDNPDGwmXm1X6VCzQBDlotM72jBEDDCO1gtdwmndRjjlHPz2UgLqJQ
caiD5zpkaBwMIIGBkLlg5nimQ45BGPoJUXTZhfeLJadgiK8DcMk6tF9I55Fd8j7xSCBCTOWTzriq
VDws/GKI73BoMpt/gSVfoQ8NbFqNfRzK8Z7Nk6FyxjS9S4Jbb2wBB8CaEpyhREFZ45XR2gbjsZF0
idFSO0SgjSHaZt7W1RUtcn8BHo99plwo/sv44xVld0ka8B9QEInsF9eRDnfO9UWXg3O4kssDBtxO
RRDUtgUBkGA3OCgMhCYfR0w2kTPYd2M7fJJGvMcDQ7rVWNHcFs0ojGuyyoJfAzAmTYiVj+JLOG63
NP0v4zGmudAbTGW/h0ZLbbmf/kGcuITkdQ6cgVAeLQKOrgXbva+OvrbduL2ywzSDYQ8iWzQ5rRfV
UFwnxq1sxN0OUsgLSb1wxwZyk6XyWjRqse+V3j0HrrOGOrYZAou8KAsIEwrmgMMCn66+6ra+ye2F
QBSHzWClkKpKD4zOAGNlTvEMs4Ac83CHdRIV6D8Mi/dQ19eRNJPKOJXrElfd/FJwYMgd6FRrXr+3
DlZusxl11FooXyo8GByi4cMTrnM0YhShybgyW+dYwQ/yGfvTUGlv8a/sAprf8kJYPG1WtFJXmDPz
I4ZKjUxz3eoyyn9ETpurhtMMOfcx78ODGZxytn7gJVQ8ZMwcufkdKLn8AN7wBwwpYz7e7wO0Jcze
q8ssyA4+YUcQDaPsdGNXN8hZH/zb0AyV+OvXpoAlXB9CvcJKzkj5unt/Skfm57RJZAksR4d7aJdI
+qk4Vi8KK8hY8T/X3gtv3X40NBXuTkmaSZc7237vs/7ZGBGiC/yiG6dhbCQr/yPp+gIcxF9NpdCH
WpwjTILnoVucU5JaX0OfnoaSIU3V6K/Ohirpl0dNKQRyzdUwVEDnQhRiUlWk9WdVaOhUJo0hWe8c
7eVRiv4Ng9pvwz+D6t/3TKcOXgGbxbHhNLuk5ljZUAQXb0EdSaeDbtuPCiMAzRBtA8VXb65fw8nD
cp+mYu9Z08U3BUFN59t05n2B7Ncrd8BC0tDLNPDns6L87RySh2MC87vsn1R4Nvlvg4IQ0JDoMCB6
h/25BzJerPm9qzOqnwyU8sxf8s3k2xVpNXvc2Gb1oCjsHVE5I5B7NTWB3FqywMZSNPW/bGLfOMcc
bL9XDY9pg/uJDWgjoYYPcCNj1xL73IXNPM9vlMVCXDO5mY1rtVfDtz3zXpttf86p/MWB5KQxmv0T
I3wM8cHWUFN/gSDW5DSjknvNIkbixzxcnxdp/CT1NYFhBgDoZ+MxlOLMUsV5Ly9eYZ+8F0H/Qziy
pkX5Bl7X2xSED+WIXEQ3o7cpLTta+8WPMpvfhHN94aRqbaSJkgk7UheDCLUHdNDTxfHD/Al8upNc
pyJck7sCwJ5X0ZvSMOeEwgLU2beO3GK58qhrijnxwmheyCVlWR1nq+I9mh0Ie+pYGhVaOJNNrzdi
WhUZZE8UKBl21FkoIU6YMrtf7fcioxK3YijYiJIBphc8+DPnaHIMaJYz08PQllyaEJtH6tn4Osy4
bT7i1tEjOQM6Y2RG4YdYfrB7DG6J3y0p2x0MnLAIxoMDjZomKPy9ZYAglWqCoePCXZf1JawgmviL
xXKN9JhfNUJm3CeSkZoRH00HgVq6E41L9HNMLiOJmrlc4j2kmt6KcURAC+yeIw11Y4F3ITqNY3Zu
I3vWfIDZ+uPJZofbGUkAB9DWNgd324Urf8qemRKhcs4OAfS8p7d61cauL0LcYEP1Ab4w4PkC5zlA
lbJrl1cGjORY9GynBp7aoa/AAgUwkHx8blyhOUVbmienfJkZhaNjmZ/cj8SQs195vIDzWJ1CrEWx
VsyN8tp4lXnS7dj9N4tmre4UoxgwVXKTyPLOSOxX1t/9YEJ0K+vls7VDKi3M1d/iAGx5PFnPZxcv
rGUg9lZ18DjZzbKnE4CirrxfEH09jAVjUzBIRKTDDO8+jpnPPXfl0aKxlqPZwLygCnd9qG+018EM
VJzY5vCFGBd4FGoG1oHkvv3a9RPOp5xmlqXiTnTN3Z77dg5O3fwuSQdFPFe8yagjm9bwbkSyGnHq
G1mshXn9yxDH+w+7ckXcUgzeVG6Lp4EaAcnOV9sYCiczZzkIlqifV9T7nsm1p/jD7RvD1XSvFJON
hel41b3SI9vsOMgRwFtrdEOFnUp55QE/Kg+9hZ+y9thLBoEA5eCEU91S77tmug01KFwuWeZWg9bB
kk0zD10hUaptlOKMzT4h4inRCRMPy4/ncktKhoC3ic82Het/tkjfZjv4JxOuRObAeKormuces8wW
x++Hx3xBGwgqeSB2XmG/O1XjxeWi4hlQBBN4I4maAP+YhD8V58zB2bPslJx8s6kgoNDCyu8vdRqg
SJl1deMN086tJ1yJHs0zrp6TK1wW5wv2W9Hlh9ziHUwClpnp2gqVNHdVNsqIeZiLltA+VlaD3sNb
m4FRwZ/BWFVNye1Qd+9+imMjLS2GBi0ONq6BBYYPHs0jk7cFaDvqhMVUcmPanRPDWOS7dv08bmf7
oGaURIu5b8JAePvfUhnklGm4YbGZWpjZWeb+m4v+MNklk3WauO2GxoZqNemb+/IrBLV5qq+7bM6n
TL1LLEt/Nykzrpl1QiP17JNmeWxsRjfQ30Bi5ba7BYvCuGi+s7h+bQzfRm7gxs/Szcnf9bujjT+D
SxrFEcmIcHkNgWfsvGcecw56iPMbD6MVbt663bhDcy/z8jJk7nJWYiJVm+JxsPFk1Q1VNJJttVRM
xvC70Es1jYi7boMbxVr3CG5Yz/KhOtZmcz3P4sQe9jjmsyhUeOO4eewY/hcXvNEyLM+YGZIDif8n
b6R5y6owyFCOvamnDLWkz9UduzyNgBLKHQYViDUVV2mXVpqSQ/WutsdkZ6VIUB59GCTduIzb3ZvA
u8rvH/WisfrfzLQ+oRVM8KIXY5virXOVd6xHFgG98XKGw2B/qTxMm5tMF+ZGdhgVBqvHYYKZIDZH
625JbuYEamWeTQSGjELgaFDAf/B04FToDyQn+m2t068KE5akaYh/izssctW7ZS92XNWc0qqrkBIw
kyoCxdC/U9vUF81GOwitg2kx9cCqFhO9Z+OkeIHJxLQNeq1OrjAeVF+qGycEvgqynxeZmT/W9HcL
xmYTVFQjBD1E/9XhXXY/V39GtjVQpr1WP3c5lw7QefwafX3vTHrcaqxOYFgHriH2AT/9o2VhZ8jZ
SPdeT01UrTmGQ6qCKKRHOomC5U0GXAwXc3gK53Q7qPD7Sjscy9ig7Z4X26ZgoXLJHK/tdkqqnZGj
VGS1Qg9qppMQ4cQZeRxAbIecrkxUVj3x9eBWcKfgtPA86/BSsf5bo3hemT2648xEAuhGCXMoaKaD
EZIaA2tYcf3gToIP12OKvSlLHGg43V/KvnwbwCtQEGQZ25KayW4I6lsBay91QyYa6NAcdLO98JOK
IfzRTMdfd2mxWV0FX7e6Wo/M5teTK931Go5W2cVzQzh5dejf0mQX/jveJCGAF0isQ1TU3TOP4wq3
BimngVHOduVhqlDffr98BMnd4HHvUpL0Uk2Zs0pDlEDmuk0FHLelpSLPnsl3mPuqYwxQcbPIMhNB
JRcDmC1+rYAduVjyT3QLPdJnsuzrBjRNFRoo3bnOdqU/coZJGETLpBPY3ORZiPYjzTDue1xbEcs5
AbKRMpqq+BmQa+r5RfT5weEEGq8au0NSOcOp9bJkoxhji0nhSAjtepsf8VM60WKnT0uPEiTWF9+j
WajHVtuRmGNHp05naF3AuNDrG9Me4kqzr3iALHBMBA+9j51DChcOjcw56cp9NXVy2xExPdiKVsbS
lv8wWsNNoRIWHe45wKA/Yta78UV712n/nWveH7xhXIoM/iJrXAkZ6taI85LSEyyC20Z0LzIzn4cM
4+foQMmtpPsQ5AVj1qK/wS2WR2bqdVx2kHwtjfjkItZadk+nD+9EDt094hc47QtvfMwZCx0gen9V
ofvr02iV1e65K+fvuir6rcWImgsC8RwTHRpz9BffvDppfOgbrvY4IiwXBpj5p9oxu1S5/PQS5Ecf
Zxu+Mb3eG2EVqzPaR3DXVvl9NqGcBTnIWSMo35MFJ/EkJWUF4stOYF0PIXtZUV3HtWV9nxWu++xl
9S0hib/cQp1xiYR+TQFboAvasMb8HM9iPq2iDfepixNpUPltl8sXvRrdceRwO3viN+tNGZHXH2Kg
OSgCefs5d7Z9Ro1GfjWCO3Af7rmGpSMK7R0c5wiudcLzyKhysqbpnPb13lgzEIrIvU1Bie8EEoxY
8GPulriYmqnY445hBYFvsmsL7w7IA2H7awZ6Aq57Z4/D3YwBaUsS6WUg1MDEH4eVcYVM45WIWbWK
3aC85/++gOWOt2jz4RY4znLOFN8Gw8Gdn9jzkShxG68DdPCM1FksONyuQeLdXiEETdVfy9NpYbFc
prMyF9ibBlTeepyIM/GtNR27ba+d27LsrYcwsY6THMu9xRByp62l3K3eW+k78DRNGpqET3uM5qtu
AlS2BJeWB54215J77FUDokpocRs/xq2xnfoaNaWFrZpyR6oDg3Yjm5VUqtqDdo5M5Ntv6WK5VFUv
eOi4szFFVDFe/4K8xLpu2zzZ/0fZbIUsIp8vxTGavV1DaIoSo3S2KufcbJl5dkBvRhErn1xpOHEF
LY1CbBs7w9BcQMBeBluL5+aLEsk2xgVE4+kVL1l2t2VWBYclm58yVJS9tfr+zlMgV/LcsI64RG8K
IzE4hq0wB+gXI5qOkQZyqM90l10o7BQn+V5jZKw1Jy/A/alBkq30CScVeMTa3Dha11qCNbdxXg0s
ckmd4f3XYQjWtdvmtNdiWg02V+vYxiXbc0xMbcT+SF/0AJEHGyTw0tbi8J+tRU45WoVW4phy1zUK
ulExXRpDjExZEPPa3mOS0IqDO3usEM28xo5V1M9ZKKLQvFfDzLvdh595acKBLtJXautsEsHmx7RM
xi7o2tfxWo5DShn1J/DvS+R57Io3c77oJ8LeiKfwzlKOGK+OHzz9B/Pv3OAPfEMdWUx5UxT5y2hZ
hBrBxUw6YE1I+VjNlEDNoBCUivS35P57uzYcC6yRx2WA7RYnM9b8xUzYzTnOvgOEP1amul00TGQM
phyhV+4cpekwPsxU8ZlX8qYW1xP5SkFxkGIXCe32UNmm9zb3WYRkl/xzSv1Oy66D6fzBsbGVGMSo
N4syrTt6vv7JK6kb1RT7v5bjrSKekF9j2Cj+7sGX7uOQU57SoeCbnAxO/tX6yB5m3uFncnFtZGHc
DusF5rp85TszbtH69pYFAXENgnfFiJaT+oZ5H3MtbDjnpuEQOJX2az36TqRLK+Ul40PksDPc+j3Z
Beueyo/+ngJhij/GpI8zGQyxJ4dkg2LYnOs03WFSbVEGZ4t5vvPszVS5wd3tsYmNF2HPhCRmsauD
DNVvDIrYbh5JKEyvnCCh6fmKtIFXX2aLwTSt8oXTIgqNLwBOnDtjkpSRcFtMtfPejUxOWwicm1b6
ITXQnnxdqcLy3aR5zLHA0Y5o7Dsrr/ZdMYnXTFrbkCKItcBDkBjMHMnDMOVDwBEHMvXB01pyqx+H
6xnID4cYd4xzNjEpLNwEf8Q1OuBnkqlRb9wOoczvsga/ydSwOcxzkx4k2LX7anTqbcJYJk5X8Wim
9GML8nv7VOfUjtWX0scEnrDHXkq4VxhGuQnPCd1UTVrjcBeW3Fp29+iv1tval7dm3VW7SVOq+N9b
GhJ/vjcLfHDzX4WInYajeU7NfwEEznOPm28d8T36s21u/8femSxHbmxb9leeaQ4V+qbs6Q6i71s2
SU5gZCYTPRw94Pj6WqB0r6RUlVQ1LzMZLSmSQUYE4H78nL3XTi0ceCxd1TaCR0Br8sUgmXdHBsgy
7Rr3S4Yqu9CYaKqkzq78zPwo8qG8OE2H688xleXQ5w1tK2u4tTGVdLfvPfqmRarGF5owOMWJEK38
eEc3athYpKT4qh3fEIIctM94tYB2hBV3D9Iw9wknmfVQMTGFDTfXA0V7wunVblIAB6bdq2tE0hv1
k6NCuI7JWAVNRzYufSnfSgTsR/zxYqN2kbUMYwb5XaW+RCaW/6mbaFldQuizo8/0UM0OTjOmHC2i
ZuUmQbLV4V9RB/n5mgNYt4zjqCOiDIS84inrKfEysE0GV7Xa7TsXZWnDyUfTlU3PvbDREclXtb1w
CyteEwmhL41Jyc6tt8LcgJAucIvDJ82zsuJ25doDlO8gRZCu+QY1VREe4CNti7F4ybunvpPRJci6
U6uBukILg06V8hl0QvfMzZBUcDMyJjNk2iPmnC6uOKoRXglfuydKuAJ7s4ubsthz923sqq22tcls
wPI95TIwASQkRAZnr2UFyc3hxUi6MzjeHeciIg8aIO1KY7ncREd0UvVG0JLc04B/jZOYqyDKTKQJ
k/Usea18xWDczfWEb4X+ryfeHVV7BEbH7ZqlXypZWztQ/bTg7KOtlf0R1ciw9J2p+9agCGdpMS5K
kr+oOju5BFx+GNmzN5aMgnXcdCe6f8khd6VYRZ6+k2ZJnqRAAO7QW2zDqNorPZBT5JuCdE2qD8OO
7kmcym3Za6hNhzw/q+/2FO1GD08egoEJES0pxmwKDo5C78J7VTFhNqL+appKsnPgMO0yiymXUdNv
NPNUQRiAcSr2SxqJXUeF0R66ERlDOPTBsYXqsPZaHK8U3zNANi1RBuQ4eqvQp23vqa9lkjHRKJPh
EvvuNsdm/5Qn2ChxAEzbHq6arogfM6ORy8+4kjpl3mPoE8nNZtAXyK450nII51lYHEJmAQQvcjrO
sXImdU+BIOx8MxpjsY8z9+tA0bQAQ42pxYu9Re8RUAP6t1ggtScUweYYB+X4a9PhaoQEs6zVNnnr
46eYEgvbVaTNQRu/1wa82Tb0zaWkCYvuhERbxYivBD5hU+Rsx60EgCSomydc57N2cOjbxebF8urh
1E4MtCIUKPEo1h3Ote0oY4a/7oAChe6rK2nRk+7V7bLHNhXKh1CiXVTF3z1PbylIFESmWdO/KJLL
zE93iQsrpa0Jok4HEpIYecCO+VCxVTAlcSg7ZBYsFHx73BWUwlIiTRd3R1Gsa2QP9Eh0XiFmpHiR
Om5x91VvAG9rSTiuTBc1uFfRmYviB8scurPJM7DL7sy79xBUNIq0pkX2aIAC1axTxao+AyLzjhJu
ITFkvpps2HVgvzPl1h4Jr34P2Wvxhj2H2BeehyF56MrC21kI0HAXtMzRHfcLw/qFzNAUwbkfv/TT
v2RBpO/g++0uSH3CHOxRxerHDyFpZTlVKNpUjBzfFM433Yh7N+/d5BTU3XuUjhTGkij1lnbn3hSw
tGGaLBQn0smJZBCliN2Q9vILRLQlDdyRVlCcwGy4h7qHMt9K6q3wGN+KYhMQ7XpQdbrymgOWLArA
8RaddRQ0Lq8j47eDClrGplHT0kgMciaGU6PRZsdtwV5V5qQ2t6gDx+FrqiQWok1mp0oxtQstb1co
UbjNOiwr0Q5ALrtkDXNupLibhRrhAHrTfuEwHqKKNaD/ybLYApf84udpssPXI9ZlXYsVircDp3ye
dZZpK50wh5njFPTfGdIo+VNkFQFRXywyzAdwgoXNcxyM2kGDNh5R2YhUEN8aENKrFmWyHMmxUmlN
tIq7jcve2xvgzDGVEKsTBjdRW/ZDi6wJsVa+UvRcAhDwxj336lum2M4uRjKd2ZHCSyiOmd/dG9+H
EutzxzZtTyyJmb+OWu4u8cdWvoSGgeBWVpmyU0jQQm3qOLwKdXFKyfalYLlmGm+HY8KxjAHI57Rl
NlFOgzWI1eNAVOaMt9JZGEmFtk2z3nOd3GTCCrB30PhUNYGdPHIx7TrJg1LSM+fsiT6wILbZFeuQ
zVqNINgqAFhXmcuQC4cuesFwlyfGV64L5rm0/WPdlIumzpdWEjrzun12TdylgJvoMvCXzKBSkwTT
ht+JnMbd6lsnu/umA5mYx1qSbaD8gweKiGvzaiTIhovsZRAPLai+dWbLR45rysrCtLXomaDMIb/j
8wV4v5L9JHipy6mY0g5tEBbLHr07PBfU4ebJkLXcjEJ/hbeM/UX3LmwvtGHcql0HDZfboA0O8vik
3Dv1i4Pj7uTqpF6LTO4i5IhTFfyZl4ykgdMMmMiVqqoR6hKAgk4oX5Q+urtyUls0AzMyGqmZiawj
C+ylYWfprmGzU6sRuFcPj/1zS08dBqKtCg6l8Tej+nlkoixEKfDk9lxEgZPHXGQMXFSbTlmocbn2
tEfWMqvfexe8BP3NnauJB8Mn5U3tINrSj6eTrgbPtstxCp5b9uBSodDJm/gutdT9TZQZ9b4tav2m
CtQbbYPDOUTvwJGaNUowRYlkbR6kFdMqxSAwcFpYDDEcHOAAn29b1apMThRxLwW3CbduwskYZL1N
kvJiQD61FzGp7ID2b1LltVMHMNARwii8b3MjbgkU542fk2My3pVI4icMV7ShOkSDp0GV5iEu0Ecg
TQ1P6O4YVaiEsvRjqCxDzT2TADXJ6JzqsbSMmZP4j2FVnViHPBPxdh1xyA85xcwLW0HQavk2zWIC
8/B4ILvG8u5xbPKMfZESSoF8NR5QTxmxWMrGUhY+Qq61Ndb2oU6TbUdKj1J2xrUi02teyJ20Y+dr
hxrMql6ZDspvGe7qiVQBjolSl9qpIXHD93dpGGYHLVG6VVk9R2XWHH2SZEi48tlobAb8qYEKSySV
fRMTflnqDVgpjGQSE+PNSTCEEu4THWBYeNqXrmnyi1qEySYdtGqSY15aQiLuvQORcBzQLJV0KY9V
tHeNcQnnF+33VMfo9o5cEu3d7Rk+KfxCtH7KtZmWj1jVylMZ9/WzgzgKnqW0Ll3IhaI04HP1+pZE
AaNlgGRzP8yCixJkOyVOv+R9mr9Hvr6rUmA46hBcNZLbu8LyoA0T4zYdVP6eUvTJovsTCQk5u+ao
RMLonJm1z0S/P7Aw0ZZGjoOBc84kj+YP8/4g9yiWwiUAM7HjKJqsyXZgIUDgQLS34QtMCZXsN41m
b0Ji35ad9yxHlSoS3WWhu+uqhTMZRJKAY645BzT0rJ/SJti/Fg2V96FAhLFs6pqdtsz6f3hG7l+i
WhyERLbh6nBoPE91foTdJa2nxYK2pFSr+6A7Z8XDScKg0wT4MU8Gh+Yp2/dWIUMuVfIVS3W05qmV
nhUDyVLLk0cKiJ8v9SE2j1qMJtSPaDKQs4zDs4a5nY/GIxoWY4fYDsqIMijrINOtc9B1U9KkeIb7
XWOi4INiMn43SDWey9jMD+RE7txtYxniWmdBscsMrgMCZLI9c7hXF3HljpMJE5gSnErXeDRuodAH
0j5XGf5hA8nZInPM4BgqA6xUFRxMmanvnZkO6FWRiKYgHDcRf+VOl/r+81tt47VO3Xpbl3h2GY5e
q0QOJ6TOTK2FZ19G/CYWIv5DFqC+0kBOk4OybDiN7DNLaEenHt0lvLNoTviHeraYT61ck8D62NW3
pYQqKFuUxH9/XRp/YXbyLsLiM3WIhcYUiftnQldBzyemRRnNgZ5dGqNyN8EUDYmF5KAEuCJ8AqUO
upuvQWg1qybk1s81Y6Iq4h83VSg/7BmiQ3ufkhYAG9IdWEeTTYvv/+QTDxJEZDLSOCONbgwhE/Yv
fW4+4OHqVlFbhYvBbO8la0ZlwCu1jQblfw3nr0adZ45Zc1b1fg2H0P2HtBPtf3f5ug6JR6qlQnWz
frh87VqaMRzT6c3GI09pI9ZjUbYkvUiDHZxldgzprTqpSQHae3S+LY7H//Dqe1OMwp+XBQt4GRnJ
pmbrZB79gAnHNqn2dtCjeKsSFp9AATqL+gi6s/o46ZlQvh6qtD04Q6U+N934hOMChdowfOAaf8IZ
7r1kTvh10At7PbnsoF+XGKx7QIBb1IblrBl17Gl0txGGZ3NwUVCiFArwUWmfIl282SPeWsckJKuH
KG6SQ4W3E/tpgeYNSzl98anwq709+x6iCZ+cx7gHN5B333vO8EtKXliz9G5yE+MfSkAKsLY+oRCa
1XaMO6SPwJYNy1LKfmv4GFZaVFojdsyFVZLLZHlYAbWSnoNOh46DmD3Hjf6YRi8yQEtrYvkkShxn
TuOZz25ITFLC//bVyUPPIK0ZaURZQnmb3kRBFtOspT6foS8raEFihZdYykdsggmrANE7t4DyEWQK
TN5RPdPAY2AcMo/GBI7X1dpUNZzMVuNoxLjYFyonAdc06Nw+qmipJE9gmUWE8bZZiDDIB5iW296y
65R6AQ5mCu99Q/ocL+uK7kzo9V9ai5AnCPz06wtvqUb2A25vJEOQXqIpqLSus3lSy2DVTNV8EBQH
hK0HTGG3TANzXgcE4YKH+2K5OICmlYVqu4FUhWqwoRp0We9bFyEnkqAKAN7OSfDb2wN9+NgFVaFn
74WuXqYDdaK3Lvge9EW+6QxcCh2mdsXejXp+iStXMvbpN9Zov6kVRJ+gK869Q5BxlT+ZavkSKTju
hh6KsIHKP2j7aK5b/F4dFw+y3eKsQ+cYOQnXuBig1+RzOLP3etDQzukIdAftVGbZgLIzzFacRIfW
4aW15Zo0kGKFNwkZIyTXwYQI0FklA+SWPm1POg5+DUg9IgurNQNW1NSkPLDHNO5ZxI9WVWTrrCUi
itbjMmtQKrclf5vrifHGUWy8uSZ+XJnG8Q40M9rI8CEHGr4pClRahaL6+1Ln/RzoPq3QXQgyvv0B
jqMOVShK1mPQeXt8pspJ13Fmm73YFraXHQN/zI5dfI0L3dlx0av7RhgAIDSDOtVOuDybgZ5GHtF8
ScOEqYul60TY68HJC7nsE7P4EmtgHnpBK7S15tMy6rFJAQW1eVc5fqcCyVVhTtovQK2T1Y4yr8ck
F3vnguPkOeycu6jRAPjSRnY9qSnUxGbkltZnz0QoECGKWeaGme+jwHwwtD4862H2vZOZu3VTCrOg
yc8NsYV0IMO5JfVT0obFOlZs4CxWmK81DVFEBBRhi412cmcj8faAw9o+mRQ5igvmbUeZqnCeGU2u
GE3aS9fovmHjR3aT00wiCkQnOPOjyzrELq0Jbt+sbXflIjLQcrJOSI63u5k+yG6fAzCAQIDdoOUE
oUW0VMgcuNUurYohtA+6PpmtUGLN7Ux/7VvLOAIdeVT61N3lUYrUKwCtlYVmtUV72RTDVme+yaVA
UdF0stm4LqUQwpmAcOT8dbArwoFQ7MFIoOGTjX50ySumb35kaAfc6K7V2sweTYjrWfa9bo1oG6VK
MXf95hIbnMdQZHBAs8cHrPDVPkcFjLly6F5isXLQHaV+Jy+FbyPnji2MgmkT76O+kbOkLYer6gbL
BuHEHUhGW8Xpkd3hEcJifanL8TbCJGJFbLaKGDkLYzKZXOe8gq6fHaOueKGuACMaWenCUYN71cSv
oxBwHI1XYxqP0a/F1RAWizy2ecP6GEhCVJFI1GkpTSLawJ9QyCIZjkVBzZKQtDYw8Vw6tQsEsBTP
TanVVxhte1lx+eZ2GC/igc4tCTn5vB3yZBsJZrcoFwFpKxbdKMG2okIkWY+S/MLOxpGGAj98xnC9
dCyQ5OpgeJu6oHfeFQCfcjt+zu3MWCqlwxUNSyKK0WsA+gyXuU6/W+lRRealmz2UU5bl1Gr9+/13
2uP/svsaJschD7EbYfZ/Ln76xpWkYXcxIm4wJjVhpACs0x5PSKVtsC1d7YgS6PN3/o+vw/8MPsTl
14ev//XffP5VFJI5Y9j88Om/HkTGf/89/cx/vufPP/Gv9Yc4vWUf9d9+0zH6WolafG9+/K4/PTK/
/be/bvHWvP3pk2XeRI28th+VvIF3SpvPv4LnMX3n/+0X/+vj81EeZPHxy09fRZs306MFkch/+u1L
22+//KRZ1D7/iYGdHv+3L05P85efjiJ/+yr+8gMfb3Xzy0/Oz6ZFeoJHkIPlaqC+eaj+47ev8O6R
VEWpRjiAOZ1CclE14S8/mcbPDsJwAOFQh3UKXHC+tWj//SXd4IF0RwfjxA/+9O8n/qc38Pc39L/y
NruIKG/qX37SrR+Ru6qrW5TQlm7A2zU174daclBcGccFnY0UcE0JvUuJOfyQ+lrZw6K7p3dFDvO8
WBrlOuuXdXryRnOWpPOyW7TO2g6edfW7ztGwBKrJd7XXrngL0qNTfWkAttf3xL5q9papMrZaGwxb
CU7QfZTm2vqas1S7Wz3epl+9YR+D+E3o1W4SSCjhnSCCqwn3m9m6OmLQRaRK67V4dGjcSWY6Ka7w
bVytABuJ0lupgAThQoyHbMAxiGGQFou5M9Nd6y9L112P0DDGo10gNYaYsQQPgHD5gzzeIUWj78w1
7vHInRPVhKk4fggMIqdX1pdc2UVXXKIjzj3c788csFD7sACQDMF8LBvglhnlcowfYfJk2GleXGtP
E6Z/E+vokK/H7/6d81/H4IOaK1x71VbZwDgxX1t5YL4XrsY5h7dViNKoxYGwEOtbt8lnFVNO9JIH
+7vvLLR2reYnrd+hj2YJF2jPZs6SBXNDJvUdTDxxG2/6HG58vYrPxV7dRLA4lE05S7t1cTC8mcXS
hLQK9Q27O9GyU8NB2Q7esePv0Wdq9ei82+lJH16sZheld0hEfXOL9AfT2gvWcH9lZ1uSmOxkbr5j
N7DIVluW9OTRwVECw96i1R4uJEmItK+7WebNHUjh6Kj0WYvqYYbzl0O9Vh7z8aT7S9ytCLYHosp2
KSAfuar1HbO5Rmcro8U2N9q5dS++md/JH9K+Zkd5Si+CKUpnnpF+URqawQdqOwaxTnb1ibBYxUzK
YEQaT7IltJpZPUOJAm+yamW/xiH+/0XwHxbBCar6f14DV9Vb/vXjj2vg9P2/LoHez6xyHn4r9irv
1yXrtyVQsX4G6UlbiRQE+gc2p+//rIGW9rPqqiproKWxgtoOK9e/10DtZ1g1ju2atqGRRW7b/y9r
oDaF/Py+lVpk/5iuoxq2bpsqn/1ILZ646BV1qjpLwWBtOmNADII7b1Z1enjoowYdmVUR5t063V2g
Qe7zVyPuFYJEGwtrxjjKE06BntxbIMR/eBF/W6//uD7/9W+zTEOHG64TnqzyKv6wPKuZQukgasTy
GTUy4pZ8YVHDlaFUr4LMQRFJjhRxb8TrHPUQsoxO2RBciNxGUo52Kvrwz4ZaQIb64u//OLaaH144
C+Qu3dFpE+M/54caRJRWJNBBteC4MImYtWEBrexQ7+Tw2uVL36jhKTa8bJkUg2S4qZiMufHpWo9d
0QF1qd6KdDBXypRjVlkExNnGo4A/iAi0RC9dkifnT2DjoaiAgPZhuxzT3qU9rtbrFCSio/T2zhg4
XSnk+nUjsxrmWZBctcI7fJ4ZPj94XoA13VDBS/Be/8OL8Bnr/Kerh2M+AeSqbpkE4gEn/nMhZgiM
7k1gYEn9/NVTmp0hFkM/iufQEc6povebpuaDPuWqu7G2x1TgblXM0NvPZ5Ohzz82E3Q6iYHjWqF2
+/u36Yctniva1k1uE+Kbplxqx+bG/GPYe9TalLIVOmfZWTAo+6hFm4jUmmnzeBR6Za4K/EWlyqzn
k0mdpRTanQVpjM4uJuKUNm3J6PoU04VcjJiSFsPQSvSJ0rqHUfbuVfYZidTFrCL0+Z6EaKGkFwMn
6M0z4Ir1GaLBmCiYZAzqc+8P1tyj+o/rVJ2Heh4cUAImpyKKjUeMCAgTwDfRHNG3jPqqgwYgLTBS
7b0Mx8c6zLtzAyzKVYkO9A2mG8XUlPUSL8TiDjqFyfyiNtrswWjH8fwPL+Vfrnib15BX0jZZtFit
pmrqD61wczBF1tvkOyMBg/KVNmRyRxAGOE2IERIhiOYLetP8UlWhMTMTEcABq7+rpd+fsfttUg4r
4Fq8OF/jZ78V9OqOme298rM27GFZHRMnfBcIM4/aUEOM7Eo4XH1iIzEnllBgafv97egNXiIvTnPM
jkNIH7spEA+2B9NUzqnfH4wwsi5BtQSGLE7WYGJF8B/yzihfRkca87am80kKI+z9QkdM4+JoTnL0
nEp9Y0Ry7aC501PO7tGoeqDOo+IU1vk3Lx0eUwLMd4HVBv8QPUjpO72Cv99OmH1tmor4tmxSmCzy
Tn+IgMjcyIZHaqM96mnBYTxC7d94p2HQr2ViACvRxnqWSUtfC7de+DoSOGU8+ciYceUTvIGHTtFs
48BY/tWlDrEwgRwL62vlmNGRSYo+N8m2wjUGdxvi0DGtdRpvGoYcDnbvVYC7xhokSoBQ/x5ON/Ko
+y9Dz8nTGds9mDAGgcw7kpzppqOSe5CT+3KwkUcbISJNP0bNzncdBNjAfZu2DyEFlgNnE6+odXOp
fTsaXHqivJbqaG8KobsLwtAeq0aFJFjujHaJ7iRcEuZhzHIrO7XF0uol3t2pDxpWN0dNjlGIZUkz
nb1ZkwuoQBox61uY9dfCwy0tx/KAuRbgOy0/I3Hf6SDxlqXkdwfPMHFRtzNuJyDC9eh7Iid8xNlw
dzQI0fS+MG7481TTaMu1lGF6fM3s7k3IW50163Zk2a0TbSCe63uHjulJwwnFcIj5NbUiFPKLqyjx
1ptEqEUHCqSPYCB36AuPVd4Mq5AQXiA2dY4X4airbnyzkvPA0Gu8+JM8K9MsgOMQL4qllvNHsAow
8laItq1sF5wFnR5azaQh6WqwLlzlrc9wGNeVPCeJhLJf5L99sHQcAeT0nCFRiw0Y4vGL7hXIhIhl
pFPH2WAMEOwFZnCrw7hftl5YnAnzjtdGqcEhELW3ycv8Qmisu6ZhE62ttvAvzEOhR8MZedbC8Tvi
XfdbD9tDS1foVPRTrWjh+fOD1/jmepC8ygGpK4bW+Ycug/s1s6HzLnkA6HeAlXiZpxgAgbqmgFmM
YPS5EJAUZ3pWbJNBBt8KP32JvVa8AjDp4TML88nPomHu4mi9u52/0PPIPqBKrE8qzgxgG9lDXSkg
JjBoHxx/p6Wm84A07sVsi+Gkdbb+SEIXkif05t7QXRqlaR+iDqOeXZrPQCNXUdCMqzLiyFcqQf2o
ON4TvWVnbUI9WhakOl9G9nsPlPMVp+14ZgoFEXkQp7LFrcDoylvYVbJk+SQushs5VrmWnKdEmiAN
N6DRy0Kn74Nbg6zD6NH0g7fB0cUruNAr9IP4wtG4niOt9HYib7Wl2VTfPz+rY4R6v34BdZKf9+Zu
VFGOIDzA3P3rB105lUaQcRoZLJNJNPd4GRXRjqiJKxF8Fz3J8nOgoxIuTfrIZR56z55/SgeGGGrR
+Evk4oQtec25qYENCXR6JHTkknm63nFhDwGeDsB5c1Tp7uHXD5bt4p3lRDlvO+Ewhm6b4+8fiHZP
Nh2OZ+TavDld7a8DPemRGKs2rn4dR1geEjT5meNihsbKS81u7+jaAceseo1VnqAeFC1C7tbfOp75
FGlXJWo+nAwDFjD9K6kt1dnJIEFirMAZFaKZKTX9zQbiMYQojUqXeXZD+DJEpTZcV4bKiLUwLTTY
4DOmz/Kw9ReFKYdLa1grJe7qq2tE2iGeNEQ8/LUpzX1N2O02SuAtITcJVglTmkXVCn2jefF3Etv0
qcABg19azyIK70RB0TswTfmlGFVtjt7Hwt5mU6CpaluvYWM2u05Lmp3mdnKjZhkw/hpwpzX2tzoe
cCg1KP8xSympV7yoTf+hVfX7p0L6U5miWTnVI1PpXely4aGA0q84I3bFUDXMzxGx2dXaG6ZhurJQ
68a7pUFxo6tcLiNPNJcuUJtLJUNeXh9hBrnF3i5q4mBVBO4SZ4a20+gUzUeZfRVswochxp+g9/5S
FTsmPURVei2Nky6KvjAxgJCPu3cwnWzSSgfhlxT6xuuqMpr8weoasjQMgQ98+jTJEkr30XVunow+
OvBfZ7iRay0bgi2Eg7vaFXL/+aFltrnWRJk+GY03LvKsFQhCUixNbVXjXvPKtenJfNGBIStnSLHx
RE05iqbrv6muIfDlN1R6Nto2RcnNpd3noIAkJZWszO6mO1LA22uKaWDZ3bB8ZofAS5+7z+GF0rY3
B6jBIjLJAyHjGP+kGZbb0VetvcTfRQs1A6BG8bnvqw6gZMh2DdSeZrECRhR0EP/8/PzzXy7+s5mr
JctBtMGF8VoEWIOn5tdJeqjM58oouzctrhss1pBMeEv7oNIPVmFmmDGSYZVRvCx82mwbXJ/DhbvD
W4eJhp5FG5RVYYxUq2xGq4wYPxIwZX+AHlXhw6KP8Fl7jtjV3JS8E+7jZYfR+EilU9Edyp5KP3eu
iBGdK3orgiBG89vn81SDYtvGbnZx2EjmDlSUuRc51XXsEqLnynCt4cBeln1hPIYAThDAtctf5xj9
TtewqUYpLSVA/fmBRj6L/ogZr8wECPicBRb7OkatMH/wS4juWjR1dBlVr8ALe3MlDEAe2EZ5Dwa6
K4Z2U6zcXcglYXP4seoq4tYOH8ZKHNjSuls8js06cz3kJbF7LQYwx7Ha51uwxZTwo9Gu0XifqkIt
ro0b7Gu7bQ9RZtO/CoqXrEtQOy4NvXsk5MjdmVgUaa9Z2UqIkp3YNdKTM9KXKkjfI8VG3j2OC2Cr
akGc3UcDCxoG1Jgv9GFIL5VeFIsxU+u7YoXR5Mz8pqLEW31+e1bp0S6gyz6r6v6dERgwfBz/d2wh
r0SndQeviap7mwUrOqt410xNrFpXXJFYMXHq4w/kVNNIhlSdcTiXDcZ8JjE5u0qBNuvrGOvfjF6E
D8RNw3AyzXlQttYOzzk5QHTFHa1wjw56JBKz2Lo4gKRBWK6C3nmJ4qZBoYJ5E5XOBb+vtx8LVZsx
IVinRnUz2Uh3lCj9CYBSOGu65KB6hYZxBiFkEUFcSQwQendw4HFoviKyDbY9uXUzBxXbDOdVtOrc
s9G33lw44pQNoLDiLIuOME11WDNHjLnJo2y6Y90hANHInR6QmrJYMH72VYENInmKMbMcak7XM+Z8
zKFr/Y6d+8ngqt/z2nVjurIHBF6kH+1LkIu7AjttvHK6Ql2juCduoxFL10KAPYzdu8fjBEG39BAV
otsjhSJjDju0yqopu/mE5ydh7ShtZempnAmdNiM/rHLiZdQMaCoLebbJvFoAPlrkaoxbrTVXTDvz
DaEYIIhLfzWgJjc82oBe6yEzDm5Rq2Ea9hSK2FyhTNOVPZijYS3EWUWx7xZ1QCRJ1iNysWrqvYrG
8n0IOsG19V2JVQOn685XQ5Sh0OcExd1CJurCG0nsAPOImlLKVzVR45uRrZU6BW5yowkAdU81sDiT
p4JIur+WY71i9FjsgXOsGt13d3Y01Wzq2guZ8YaoOjiKsBtWIMOqfcnceRkRLMRxfpHrXY6307/b
qNnI4mIAXohmYXvtK5mADmin9KOVABNtESGqS+fV0OawI4Ny5mHsLCqYig10niH9NnrFQglC9ZAb
I2nfltiUwqUz3bGGIZfYRDI9tJLeeMZl6RDCQ1bGYM9IH37Q4J6iS31x2FtmVUToSuiY7gbiynMM
L2PeebjmkpAyJqkcNE2vleHBEbN8gKT1CydrVslemXXYEFZjKj88mZAE3E8ICe3JypyeLAvE+tjW
jq3qXplsKQvdANkCX/sYJB4ePO3Raej09oI8Psgx51hzrGWk299bFpFlqON87iuqNam95IbOKLaO
v0SS8B1TWO1KQig0XBrMpj+ki9wcd9DakDFwrx5k2l/q5GuPpQzgTnaWybuixu6aum64Z7n6qj4C
1jTw9gwpGPccIFJtrFSEzPjvxsPRh+Ux+KXLoALvupmDtrcGcXAn0IcZj++ui0jBLhnMlrW7IIHJ
2g1avpQFwLc05QhFjFZakOzSheUASNC4aaA+jASZtkzpX2cFSHee0rYPNdLZi8qBe5Srp5gouFor
HiwsAyu7NE5W0ZY7MFzgnLicjYqIkKIDUZRrdBohdgdBMxwclnrVJvnJhNvTS/kRM8PXA2vYmjjJ
IMRlbCJeBdqwRJBBMRkbitjS5XvE2XGRqABWXYtUKRfeRyz7KSsHjSwSsnX+4OgpBJ5Gfw0EA4Cy
hEBFzNBVDQChtBC6agmtqIBHDHnHYd7SE71jBzYEYGefjsVDgOExw+o9L4zaPXgZIgjwgNWis7Dk
2tUuyzrcnbghMMR5d6+LMB+q9Q21WQ/uAxeam73jNjVxHriwOELadpgoZ6qXtNvpTBQrpYCG7fDm
x9wk0ItoCisrsusSsuW5hD2Wo5mhoYzR2LztwL/FXTTubVIBZ1YxbKqO9T9s0Zk7nvKWB0Sf5Oh5
PQvZXFrDsMg8mPR0T79H9BaAiVpi3wywRxP3IJR0ZDcw9n5g+te8sK8UVaquiDfXdK/Eqs90kT6P
glTsGn2OMRDFaDkVMmBGPwsXm/aIbu9YM0AjLzgtEfhzmBoJkMMYSDOwIbG5K78Kr2dr5EDFNSln
WtvifPErgOMDBJQIg/KRWWC/pAwyhNcsiPcgZtVHtBc2w9dSNW0WBILhCGZdjEVmLmr3ZMXEYwdd
/g2V2C2QE7FgpMS2iddZuCKjL8RfPrc0ijsVYbABUocrpEaPxMsa+vpcE/+LqfNajlvJsugXIQIm
MwG8lvcki14vCJESYRLeA18/C+qY6XloNu8N6UqsKmQes/faxaVoZo6IHOu9l2THfplHAJPD4dTC
MwSUuSEwG9J8XqFzDMzDrCFG9Focp4H3TNaTdXBAhWLSInCwDnO4mfKToUCxsudfjTVqEHNph+PA
OKY2zOFK+uypAvTEYu62+ZwdShnoew6JpOzetSJSMhuKBtyufMKKyFSHOm492gsu0YYaMEoQFCUL
frBSck2gAg6MiPhdhnYpWgyrxD/Na5A1GYNvhBhbe2H7FJyleYRRMYURkhuwzxD7HXCBp3tSmJmr
o2RBR1SjV6p5D6b4ozahkvTlVwt3cNUZ9k71VrV2InTOJRX6OM7Z0XCao+cPnz1EjlD+neIMLFS3
LgC3EXN8JESEDCH1DHuHFoaF5trqraNw8JiX6EiqCAdlJ99TG5GCLDJ+Gq/BokX9iv14PQCNwHHj
s3tLxN5msHB3y+kJXwclrIYBnymOBDtPJFYFzrIhhlaZXENBggikfTyOAyN2WXEVeSb86wRuGEIf
Zx023N3KaI+6oWcpEfGsqe+JeoMzsbFwwppLRpqaAuxxgTxaTAEVzDrM3Jg/vCo4LYitUkbp62C5
u7qZEW+lTrk3o0pvhohcIVT2FpCja93sbQvC1ZDxqo+Zv6EpaM6MhtSVsXDdc5ACMCh2UjMNFmZ5
ar0o3rrW+D75XPBlzmuHznLleLRoSDY2U+nGJPjhLB9sHGciGTYmTvZtbVEZaQz1W0lZO1g8FThq
dlZaE3wiCvhxcd9v0uVTCbIUHPaCcM76s7DTX3kMPr/IYXMKCWItrcQ1Yj9K3ArUUvUMX14gqTM7
HjhSHyCI2c28jeRyoDE0F4gvQO6QSpch8UjelYy+TMMl4CtuX4hsem676i3KSSXMe7boNEkbOfEO
y9m1DmGxxhAacjUEV8H9sPOC8eC1+EbEkh83SVDFiTS/bEZfmwW/tG3UUtaZjLkhPj+3fbCjOCVd
RvnGVbf0DsCBTUj2CJJLYu3qoSWgI1480PG0EZwOHP4hvRZimMCG99a4wC7akezQDLe8l9ivRhS4
KySUhFCQD3jFroh2l8w5y+jYersucegRZ5wnLJ6hqTs3I+4DFaaLrNKFCexwp2YxFhPy2ojOtcyd
Nvk9Rv8KA7c9RYReRJIMCchn4KIyWl32yNSzMAMXn+6SwhjrIecNTvoTgagIIimrL01W3BqwVhzp
RDOhcpqYp5K9KEdgRGZ4o9JnHCg42gcX5ECLjJtwidUwcxO28lA6DHDKciyZ6zb8CUuQISpJUcKe
9YZHs2S6EjLTZRIjn5ppfIg8fYpBOtDs2NWWenMKjH1qR+6q1OKqgu7MkkBypGkYfiTXraSIQdmw
mdpZagZn4EbIgqsX3/Jm5mncJXyUABztWabVmwrKyZp+rzkZTkFzUQOzrr1QnfKUOKpWh0Cfay8/
W+Wcn6UL5qgjH3RTDz4SZ1Efhq6tKWGW/F+XVsyGlZIUpCtpkxAVzNNs9BNSgNvqs+L9uY5OR6Io
UaAGSuEYhOh1hOuNli451XgyQ6v6bMd6OoGM0qtSZTz0JvBZwzrRRk5v6MXkxi0th5yIdh90HMCY
v7Ckwr48wPaPdgL1ODbrrWuE1s1GX1X4KEpqheqCXdLjqB71PAJna9qfUI1YBVV0kzYgPTl8GbK+
0Rxs4DxR9t5I4cZ31Be/G5Nsq9pziHCB1o+RFDh41ImPpip/Q+ZH87lTGKuBbG+TyP0eJ/6Vk2YH
hJlHrxuO3cRJrbAuVfKbauyu6T252PtU/Q2aQ8Rm4LPkA95ACvLC/q2RcBYI9blUGfS4bvkhkay+
sOKxVm6D0G4gtWM0YUSlgfuZTNpd1Rb9sUz+kvZxnyr7gkYF2MitDOS2n1LGyv6Cs+lRfzCbVN/l
IL6aHhuFGybguYKCeW1+n77dkecpS8d3K5uWQDvzpW1oW+R0tKfUWtPFTxubSPuEumylMn5MEoL/
EBLNPNF6YQTG545zvAdfGQ4BYjlkqttI8ZdMJqJxGi6htlLEpHR4RN2S4Ct/X2kT6geSE2kuD0b8
IB77Ii9PQVBgNkD9hyMnfWlhbBrZUxKUVLZDjefNh8qaeD1pD5X5nOr8DTY6o+SxvBHXhsHIA92p
EtqKzqiRdIpGbMKg/dZV++bGSGgZMi2Xn+Bc6Z9J8quvIBEPkbUIQlzpcJH07FAsByqikQIVlcUJ
lgJam9768WNlLQMXGGmL5LvZQQ08NDWsirSCedIIt2P6DYZjwJmId464lFF8UeuMuzr6Yp20dQZP
PLjfjVwmLaoVx4ix/GaKNUYWGFRhTV1quMv9mtw6qthjMrCDy7ldUIcHnPZLuir2wuAWZ4DK5+CI
rf1qmCMeWfnWMj/n71Mu2QagkbQO0EGS40zSIakRhDfcCGgsUKQ4/RMRenITPU5m0V3x8ch9xe9t
JxufOr6lvECNGFe/hsDYTIPXPJhLRuoo0r+DyTjB1L8D2lOK8/GjpD9dYQphisGefhs0IjsMzMo3
fpwRRRtjSmIWvg4VTXnhzKzl7emcNYHxHjgAXJyGGizAxSvV8I4H/+y7MA+NggCyCGLwU+W098mO
y51hQbtOZEeuDyvYS9O/cpeHh6bATEpii9t+tU38qkah72ZOfwXQGSjfMOxn+y0HrfJgRhN5Uj0J
RknDa5Iu0LNhGgk6QwXCKdG9RRXtK7rTB6bZ8X6Ofot6oSUSpb2eohpEsv/mYsfe28EQb1gY8yGz
m+riKGeTScjfYAPidvgijXntMAJZpaGvyJuLngObB6cBVLLi9faeXTf903hoCap0/kjS4Kz07DGx
PXvFyWasuDJb9zLaycc4OYyD6+c2lebGtvSuiCvjUcwxequOMlxMwR3qSX+ui/xe2CwA/MYDi1av
ap5SADDZcFrijoQF3a5uyPEKiyLbGWUxUagPdIK6O6EeSTaV5IPluCJb89KffAVwL7OGW++aJ/A8
blEMJIHMMI0VaSFtSPTO5FEs9ajC65AQXsgwu4qRitehumBlvKk4fslN/L3sGQPx4YRlfLCJtYHg
1uwwYb1X7hggq0+XMtHeoNv5aSO/OGST8Wrn7i3t+vDM0p3g95wWIU+dh9q4Ol13qjpzF/YeloDR
JCvBJcbY2+VwWUp2fivl0npkbvgSdMFH6kZLxRz8hIxlBpt7vkcTiIU5fZFUqqb1lPXyoxAzd5EW
6OvbekOmZEkBgL8pZXxGJCacW1BtHiov394mFocQb+59Khg+U8d+KjBfFMGEk/QBBoPqXmgHgZ8M
PkTD3FJdrVgQ9lHBNmodplhzfoBeQiz6NGD6s0jzaL13bbbfaVW/aa9ETtA0eyKVQc95drMf4vIR
8NRmxIKCmj2hs+ipTsZBn/s+eVFBc6cmXQejQTiFKYNdy75u15dbMkZ4SzWgXht7QYIJjnnSYG/z
JM8pRzx8MjXyB9tx+w2EHHaeoiu2uGLgoLUYEsMSMVGnneEhLElzAOPE20XE8OwxkyGzmNFdoi9O
k9yKHKa7Cb11dHuc6GNJYgXkCc1odRWMJSbblRgCMEhun+5Ss9pM/nsUuU9u4FuHgpEEY4kuYTBb
UGQmasAhG5zxnD4jgACnYrCpFGn4AnkIe79EXD5DjPQFSz6rjew1Bh205Q6UHoQ4PL9i3ZsNmcak
smxMjvmrxWDPiBjj6oZJ4+AV42OZNwBTAqTiJFaRALP7ZzhNGVf7Vjy/G7usQWnCzM9qMDHTjtwb
w/2l7PaHo8Fdc0iiw2aktfIz64PwFQaFbU6Kc3K2XPbKIxlARPmeKvNlcq19REoEpZnQOy/tPtO5
x4NeBQ/DBJh38i8MQqHMihmMAteVwO8eBPMp/rLL1NqXsvhRPS73Dr/FtsJu2XEkNin7VR9/1apt
l9ZFmcfIWygzgLEQs3l7pWPOzexkGfMhlfFP6HALm3hOBoLN1gNxuikutDXOCHWYS+zv9sjDX2Xo
y5257Og62KUgwrSDL8IpzZWLTQ3ROZKANJwByzXDL8hwIP3Z9nmyaoHo63Mzpfhn+DiciMo6FZjz
T4mAYZXA1ygmYizdkCIFGDg06N+d0fGgmSxfVGABgGLVUmxU3xwroljXU/uNAq5nLuFLxr7da8ST
IS2qPNee7KvtpBfIElr+StlMQ96pHquGwDlo8UBGGFxu0db7m87pUa+Yaq/HmBWhy0GjXfsWFsAR
UKFIx8iP/WNA4uh+Ysa1Gtv6hYpfcFGrnndDwXYV6KlK4TosmEb+Y7lxC03/Qcux2TvzxaWXhPft
I7mKfgo2S42NMzV0DOzxrXjOBXZyF9P78v8j4FbKBuAldf2OwZ5OTJQttk8Wd33WniS5CXs/T0lu
T560zuBETGxH2bJsB6+0tlBvjN18nhnJexlcXT74aC0SVukdspyaGLYFYKnWLVbQU5O9U0Hl524A
liFMEhRZovLwJrt5gDhQzb9lQVZOSIachn8BOCHMRPYBBO1kaPtGR19hlE5pHi0Vfkdlwx1oQGAh
8mcdc+9tutqKd2yxg5UfeSihSsEnMqNQEX9puTeNxQSfUUhhPFXqIwktmPOgw2hHZ/kwhuleYXaY
QETu/BqOuK+eo4yBkHLLAuo0+qyWzDKz4yafkIM0nvECHSHd4k3qtxP0UAArPdnVaf23hEzUjrgP
45Ctos9Eml/+YbVeAanDmPed10PVJauVxeSw8dj3HuuXUkfl1S79owavDwTYgpSjJYfJb+xXj96I
8jvvB5qtml5eK542RphbX/Kk6CZCrZGPai+j6oouzLgM3gcJUuHFhrADAw1Xn666h3RAx+GrP1mT
uye3bn6H/nNULPlRXKPojpV5lSZIqZrPZSy9AX1G1N9wlT9FNRMOACvAze3sDfvTIS3LYu+3bHzL
R7FY0KBSwmEJij8InqNKvTcGkhQSSxzhyZNdgqvWMrl0S9Rq9xXKkEIuQAAXR3zXBPGfbFoTEr1k
SaBJ57U8c/9c0pxEAxNXB7znGlOT+KkjLzpG6RzClCBB0y8xY8X9LZfyMFaEh4Td8FibQbJyYWbu
XGjGB8JNz2U31EeRj6wyUQA48iFvJ+P3pBmReSH1lM5k+DT6RCdz3LMgNk+6jvtTVBM37IxEhbTu
2Xb9E+40QhhthBGieYd+hSyvaKFQtjdEcLsyK5xd3sXOxgsrk5k0tp6e8IaN5dH0mgJjlvbM/MlC
orOyVK6g/CzOtcLY1QZth05JMBeRf4XqwrVuhPMmhsjfNG6FFdKIj7n3WbFiPLeTe3Qk7VVpR7h4
YAWo2fhJk/jRmiLgukjYzKo5JDN7tgKmXVfPyNNjbsOWyPTVbMvqyL5+PQ/zyIuIRRQ2PDC4Mx6i
XxxXJMem9lPuA3s2ScEld0I6G1159rUB0aVTguP5XyeTw4AXiL6WMsAxGfeqYAFOUdM2LWjaadQX
UhTGHZOEYNO8Tol6mfz0a7Iwx6lOXh0meRtkTqilmBGv+2Uqi9sUCwD2U9drj5GcXk1YGjWrORK8
mIsDdQogkORIDlPoNbkFnaSM0Oq7tHQRpPCVnjwobawudNxurHQxpwbjU2S0j+yN7b1dJb/j2Xvw
GTsxogmZ1trsnrviXoju2nTAWByzQnySMjlV5tc4Jo8TyLPNQMeHsJh20HTKFeneZF2Y3RUS64Il
q2+mYZ4B25zcSLC+8u0MP0NwQyl1d6JwX+gl81bNHx1vdBGZJBZ9uEsvW2+7ylgc8Y57zVUfbxBt
1MRO0aq2jX4jGvpWpYCtC2ZS9lC/GvOp6aI3jgmgj7W9bVkhnvImxlDQdmI7mhxWMYE4A2xe4Z/S
kbVtAxaoyqdra5WYP51LnGJNYeH3MvdJfhJVfe6mxD8q7f6pRIIezqLQzZiVL1gLc41ApEEZ1r0r
e6JTrbh/AbNE5DSOSPIC9DWh0x9zk7F4rI1hBbpxj7QSebEh7lJeUhfw7jQTdhqU3aFoCPDUJWcS
sq0D/S9RaVAjo9FpMOAh7TEn4BhsSXCGxsWjNIEo1P5vijOsEKr02ZJkiI0ousiN4R6wZhOiq3BZ
6xk7Q5gKJPQEvkrYf1NoNgd4TOaq9j+HatGeLZNTlN/EQdI9dYjycnQwXEY5G2lAm6fGNR5rZcFn
QwYZzT51I/cYEoKTwxiJcaNxbkT9HoY+H1o/pEx1vSMUC8Yn6GBiOREQr4NjHEI1D/9DiHbXpKoS
FBvJA05hL0WqmFXGdxG5gFlwW4+JPDPcgXVrcKNVqOpXYMAeLMaeQZz7664AWZswHDjHXvzGm58z
/QLVbvfiPpBWYOUjtNYMFJVE+kD7sQkCTt4lbY4c5zTasxwNNizDifGrfNbnMQ+pyEg4JGgPOYCa
/2axdeU8nvCTQx/t9C/duO+tBNznhc4x6ugtWyvZhk1VUbVnVIDRMxwdSLFl/u1l8jEuhYAwytKp
mpBNa+dWGclT3+LE9YeYtaNgCpkaM1kG+T0zjZ+gydUjE1mrcvcQHaC3UEi3TIStHkttRvwCJB7P
zEhK1+yaM26ONmqXMPKg3k/Q1e0RPZQd9Dzwrn1J5JBsWhXu6OBerMz7PXfpX1Ywyao18g4FSbpB
xX2ij8J+PDguuWP5n6pWLyBv2CE7fABZepK88tsXSBHiDlTVnHrQqN2wOySKqELYl8Qflg+MwftJ
Vvt6sdT7ToDQVRMG/bdz7B3BpmLfKhIaB68T684jkNVmisjuh2GEb9ZcNX6+TZbHVVQAjCHR0DOV
W+Tn3KF9sG6hYvO5b14hCdRbN+L0Jl2NbUnwlNgWaqulOBXeV+2Ml2hpV30U1Fu3mw+FWZ/1nP7E
leMSatTu5vbcRMEtKpFMI3H5k3fFnn3mJ4UZEiX4zESrETkIkIhBzdOYJF/hMivgOkqXIDy5CWrS
DiL/Zsf0rch+2PvoGdLVSEJCPZfvAJW+zUDkO1kzHg/Dbts5/rQmdg+Ngl1kB9G/B3UcbNFrFytd
DNxBfg4RtDiD1QVQzwKpdc1+E4RVuyL76KLVcC9Mt4PiWUPL7apPkolLAoXxvDt+ezHwTjQGc0+D
hBHdq7eKJTkrsg8d/djtGB6GgSu9j74m4mFgIWCucNzgmwdR7oMYEzpZogBXULqsYLL9ALyEzVNA
chL9A6T/DbLbswEUejfK7s6VwUGnl7dLWBtVOt+Ti6uNxoaeFwX6KEbUHkdg9BTF3fyatVFHnhi4
dRkRpy0E6TJ1S1VmbdnSP7V29LeLjPOMhwUlivuTuytZ80HoWlLXSW1Fq2DTzo9cDpCLcsKklyGy
mX+L/Kl+g1eJmOm1HsyLGphxjLlEaOyFv1npAcdDR5t0v6bWp1QdSWoRBBUhfvehTYGhb1HqrSLf
0ZvEUWhq9ZkR1DaE0sTARP72I0pN7EgHDOvRmuiea7YMxNs8sXZD29W8S+OP7iNUcYH+8FLyi3cu
8CqU4cQ0DqEHpan68oT52dRE0OTOSHkBIiEZkawVSn2BCbR2vZrf52rxuTHlMjIUsPUI1gBSzu9u
bB8CpIhW7dZHWaK6YgxEeIQVvQVdvbNQPm0Mns8mYP3STeNb17NGw1rSbO9InD9yi4SSVLp6V41o
99yRsetkihOz+PhGUtHdHmM8cLyes98F7//24Y0xPVvt+CvtCGaxEjfdml39l+3/G68asaDob9Zq
QVRaSUI6m4nvr4kza70e30rHf/AT6xa55CDkPuO7vJTHApcqS0E+gE5hpvtZ0dCy4iXac6SeCFly
UbfaFDMF6wBikrK5j462TqAo8omI/BKXvye6lUllsm/4+1AcRiRhKoBnhl6PnH5Fb77kdfGn5wIn
fdN7AiESbEg+f1uO2tV09Ry9LCMktyK7Hcdt321RRlvLax8hYzRecbdb5mtEU38aRYdkuO/+zDVN
12ynxb7iqLkWVXGeZ5c8SEOMmxLrIXxBG/NlB+WquyVe+KPC+otp4X2AZsFzj7a4dkhPNzIHkyUJ
eskyGg70ZpKKvGlyf9wRWZJuSZpsC/ElrZeBmDpk480TG62OvJPhHnt7KVR48TBuB/TkSLFp75bA
q2DIX11iAuxGRnuvDYB1xeehQ3Gda4KJlJmSSDpvtfGe5fmzV1guU+eZvmfi6Q+qczJPaGScrXD5
CYAn1duqusDtXcSWaUT/1B7qUJ/9mqK4dOyDXVYw3KvFRe5X/gouMWhK+WhOSGtYP59MXvuZmExT
jeHOz2Om7BYzX6eqXpva+UIFxtEa+aRD1FDn8HJB1mMXEficazG546yCGJ2S5roam8JYZ3F16VHL
tX1MjpKPOza1WMHU1tOoNREVWZTsTfoQK4lBw1H+r7tQ3SOiAAntoYcgWfWR4JwfAXtwI3BQc1JW
rwzgmZnOPNa9+qrain5irJHlVdYLTgGqjIToDJ3csWTd4wVE45g1U8T5JbCdLfSskAuW6QkupevA
Dpk0X+qLuWDUUOnwo5ojtRvG+RaXyVuhF8RMesTPAx3J8861Z59MEphXCp8CtQqXq/Kqc9aShGRA
y09GQgMxUMXrpiObwXbT+lzkyGM7o19wGM0O0TjHn3FqKqZb0pxebN4X0yX+hmfJWoMODm+LHhoG
7sGpK/9h9gyKGO7Bng5qihD0c203gowqS7MOggZy9vPuy3JmtQc3meO1RRbfU4VytacmuuspNNf4
In+RBBCvEyNn7K0LWB4ucoDE6o4ec6aTkpB5Q0KyiE8wKh8mdxJ9KQd5S7k0VrXdPrYWTZfHenIV
QGPZZA1bq7a8uM74abvjcOjwufVhOx1zWX2AB7qp1IeZ1uXUzTuKPXeyrqXoYesaCUbCxNomU6rX
SEUWJmQNlAVlPxrfdRdByFGyKXdFQqiTB5yESAliDabTDOfFIWu5J/6Ncdj0qGrV77W7wGDzPw3u
HuxL2av05udmqBAAevzBs1mvS5o4BI3usQdWRgf90gr7eZ7rcD1rCp2ibd/byd+PhKDEFX4OrgQ4
4dZbJPv3vqpY25lwX0KjPFaK/VLfhxvQhW+unf1EYv5kRk5giW5vaUEaa5DA3vOyHRaiAK4Ih6wx
8iZUKN+lZa0Dira1OVDIVvUpqLt36cr+iiqCxIqWuYfn9mvg4wfS4MGW+2JAGdXE5KrFdyLseA9c
AjZSkzoVj6hHCbGaiD9VnPSrkuqAkmx8p5LCMMZFVobcpr2JeDvBOLfPxwmZpPXD4o1jKtYItcT7
QrozlAP5Xg93/PFEvMRBfskc/zD4N6Nmx6XA8/rmV5TmIFqBgQgYxW5fkWk01RNcmLreQton1Sc1
3hXupp1wiy8/orx2vOQaedWxKhxx8RmmHOTI6n8W0WrkMmaE5BMUVPkU+YLgF2T2bd0hEgTJq3w4
AqXiA0QUNbBTOLwNrWonecD6AuZjrhScFRdrYIuUiHJ1Lg85QoLQgE2doDFZI4P5diAHJB0faSWW
KeOZ0SKAxuU3DEhPN25FoVwAiN2ny62Nq1CvEYUyg/AGqnf4vdw9zNxn+Cux6h/Z3hDDx+xu7fmg
EA3bJro8Y/ZKajge1l1ulF9O1nPJ/yhX6LXZgGKvA7Kb/TIGVexGHXN9SqelfM4MeiXwbQT4JfHJ
K332YOnE3Fd8Y2MxrlkzXif69wN6/VcWNyyW3G3basSJ6WM0NLeolVSBIBOz8YY5JX3Sc/w05Yk4
OWXy3Bu30R/vbjctRK34HOkp20x5sKdncI9lEX8MiFuOI/CZrNbXSRO3UtWRuUNv4Z7NIgn2k2iM
VbFIegznXdsAdyg392UOVKrHfMdOOW1oeUt5SxE2LjDS115pn3OVmYx8k7jC9mnKee0TduCFQ4hz
bnyIkXZyGJVfPQrNNuRxVDOsaYSVUiWHOLT6jcCmuBJLTDy89nsWSXbBCVa2yP2VpM5B6GxiEITc
a/Lm6zg4/bobxy+33AfKIzcjDU+k5bCJMrO7iMP4iUkQzx985/ESq25PgG+9CxaaUZe8jeQXbz14
EDZY5rDzLs6IuAoa67HvkdmwtCQKoO8uXtbsDWBQexcnG0JTd+01Md9Yafgcoicny3BjBtGGYL2G
4XuUnabiNZ47g1Uf7PE8qi4TIkCrI5jBqP8Zth/KwMr3QvKztuYZfU++VSppmfNpEpcDKtCZcexY
ZsdI5Ad+DU1k0teEJTvMaRZ1cTVWYpdaXPaJ510hYKJ5pho5lctaoOy7Jx2hmGWZumxLyYbjDIBR
iVGC4CoCMXgwAqrkcYRu3HXBrxz9z1oY6hPTi49ofPR/XJk5by3rNSdxN9UwSSICkQ/E83Q1uvgx
M0loKeuYWM9seBg7UguhHK57rzV3vhs+Z6lWR6ekvimc3zr2GDcQu7KzhICN3cXHDK/olvxde4Tp
ta+xGZCVTAac53SEadJjaHOXhcmJBLvHdPZjbsdk2VfyhnmKFxo7mHUjQdYc5J/UwbScMCI1ApGe
+TuhrZR2flBM8GnyMaQQltqM5qGxy/6M8mSf+/l3hVv9ONbONgScskwwv3FO3FsqvF3D1bo2KbCl
0f0u3c3cL7v12gUyXYwL73JJDBopkC1mJMQ4v7BHw6e/7DKrqf6qswIxqI+2xCHqjSYh3ZLDR8bt
9OXZNF0x3qgV+Rot24TpU5Ygg/O0JiUVj0bQkUrLzXyQXNokejCiZQi+baQPMnlmz5gUlGcyjYNz
RqWJJR8JcGRsCqulA4OPu0ZM6OzzAVQc1nhQKSXSQdIjdgCbdiQspKuyJd9gbogCU1CG1oXLH+ZQ
UtnoTW0SZPnTBEHhRThrmtnxYPqgS8oJJHfEn7aynPiKtyUt0TTa2v5jhNBhmuCUc+jwWZv3pvNY
MO1jvtTFGzQUw460nteuVj8kPj0iwDDHBJE8QUi3OYIewKlgDAhMwcRUAz1EXGNEItu9Ya2hIm2y
12mJ1rA/y54Pj8kvm5PuYgXdZTLsmgRkE2iLohTTbf1hFZ6zrf34ykjZRTfVTdzpKBvHF4tajwwf
6jfDq+4264Y9vDmUF1q84M77mzgiOgp8U/TC9n6yGa4zTMV9OAzeQ0LCsc/4f2HMfhpIx5ATeXZy
04xB1pDTq62pI8DfFivbUUePFlAscYBnWDANxzU6C9jPvmKqops6eoAwtSaFwd/LvuB99XX+NPR4
RdoelieNJsOj6ITapFyLLkDAK6qnIfA8qif9VAhwt+NUncugJZ2OaKiXTlQG233mI6xqT1yx1cEg
BIBIIfdzstpzmkbFyc8NNkihPec49FofKviYSVBLCUElbnyU/jwuHaU+OBJ5Qd72d7qeGlnAkK9x
zccg84nbmAcxPijM6TfdOr8Ea/E8vfBZTo+err/RBYbHSY6Xf6kG7DC+SjViqVkyDnqyzydp++dC
l+a1iQkO75lsByxWDi2G9mocEE3KEmlWzRgnQnC7ZQKCQlEnEwg/Iz+1kMRslJxhekAS7+/YYkxr
S1fFzVm+/Puut8zwRNDg9b//vjYELD7lp4fkSpfVPFcKi8+Mgn/dIXyxEOHcxYiSSJvjvukFWv7W
DvfMk2H0Rj5RMW0d7Suf6gEVOhZVkBCbzLK7RwSFHtZXfh3OIzYuOvnd+NLeUvLDlWdICvDR8HAp
xsHBbKm5R288QkjY8DxnX6j+OesQwGkjVwS9zujlnaX/blz5Yuf+rzqOl/rHnt+clIWBaen4JvJy
fss53YY4g+IzuOoV5O4/KR/rzfjJAcvx77cUnuVdhgnANRSI6Q7TYG+XMj+5EhWiVefO6//7R669
G7Szt7qz+6esPjqhld/l8gVBR3FE7PNlIpRwpk7cAtMrzs407PtwRKZm+efOUCEBA6176x0HKMYY
kIfWqnOQ++KobfOFKBxHraLMOw1RjhZ/dsHKtWIdV5Y8W3MgzzzxvLBLFmacuuRx/d+XsdfeuU88
RF1uPG/xTDCjhJ1IlkQp7rnu1M1y1cGvMpuwiXo4xCpPX0vc7ToYnfs4mOkrQJWb0IPzQLBodFN2
/1ZNvPHK7KxD3RrjXUJiecqDd/LIx3szyXQtsrHZTXbiXg27wNKLmaPpvXspAXhS6Qd/LJ5eT6TZ
SYCXOepZy5VbeeluVi6ROtILDnKRMrnoRrYt1ckhSXX1WSZchF6dvWMwOxW9L/cao8cmi2LrM8Ys
TqRIximFzXQ1+ZaPvo7gLETMT6njff9jaCDQW2y+r7EuMKoCKXAxEjP6n3wkl9qW+aGKrOTQtcK8
/PvS8iH6z3f//tFiBbCK4/JgMQw7GIPvI4VCiexn/as/ReHV89l2SaQPm040EvmeSay8Ck3ENGp4
s6saOjyX9FGJdht1ZXfOHFld//vFDfhQ59Xy8+ZH8nEtNCL/+yVc5KmDb15rdMPH/J9FHmUs8PYB
moEShOFipJpoBUBFpqSJXdAsbTukJTcdd8uPW55VyMpxZRYYiaDnxRukUWl0UVlzwJIeHoRTyZPR
wDLf/vu2j/N1hp923fgAI6yhANUf2lwQEhwLoZ1PU4r8Li+njKgVv34yVPAFRajcW8Kzzt4wW+fE
+ABj6xMI0A/BKxe7seJZbp9o2NCxJAssCElVeZHTeQLguDGXJCdztM11IXP94DrMzmZ2Dha3zb9N
Avmdpwy38s5MCQ+pdPfXduTVzYR6KkCqFvZUrhnpmHeP8w15urfNxtnY2/IGFzZ944cD+SXH4SKZ
5WaJeLd0Z+JZTf+HsjNbblzJsuyvtOVzIxuOwQGUVeUD55kUNYXiBRaDAvPomL++FxhVeetmWWdV
m4XBRIqSGCThOH7O3mtjl9BadMegrJdu7n0b+jA62tjGGS4QZQdZfEOQyLjvsBBQNoRsY7KymF0s
e1A/yO0GYV3LMnd3RkYlnmHrWzp5hv5ufh0eh0BHgtNWw0ZZOuXHbBbuDHlGUW/srdkDHvj0aEk4
i+9CwPBN8atskubj92JBog1UkoQLfJy+MYGhTzBTYCoUBSt9Kud0Zd55fYKH2cWR5C00EfhjJaqO
zK5qtTNq8ZbgTGL4ZWY3Bo3WmogZMlVTWa2SwcQjnuTnWIvDtTuEw1HHd7Ps546rYjyL1MQ7ovX1
j8LA9TqRq7aKDR2LcNLeEZATLlrZwR3F3H4YAi7gHjTVItTE0iO346ihquhbJyLdelvKi6xF/fT7
0BflNXKKOd+1RwJQ3Xp6INBrSSLuPVL31DR9yFKau2aGNRuUfnTKnFumYFb2etujGJ7K09THBSvZ
sI9LM33jjQoPJJGGGzwB2S6txKE3Tf1tZWWNfQwismLcwo9PQ1FXyBWtj6TsaRBKs2fuJF9qGXSv
pVPHKzlRVzaW+S6iGq8gl1Qrt7stSIHiWdiMjZgsRKTBvTkJ7d6+m0OL0uyLOZhyRQRGureb+C0y
JxAQo/Fciz66pHyIAngv36cUnift2n0gmO64SZ+8W9RYazJXIKvjsQumKT2akwtcPiGUooWwg9Kc
m27lVrupb3bWAOQO2ArkY/ZAyN1ZtQs8Mi1pw7k/GqvEcexbUVn0hHtV07ytIO6iBL+kiDwvmEh4
Lq3+E4TVtMaGgNCFLcKKkXl2qsMSXZKjjMUDx5SkbnCjrYejlEbXdoLL/1JHg1y6LratjKDvU6Vl
3rYG+olmZzhaALjWnI4MteJmvCTuG+bF/pzrtrZMe2SiWaKJE2eh8sK3Ri+0M4Vo92ISrbesyqdu
dI01DSNqExnamHoI0tgNLTm9j4+9SEEP9m7zzSbb6dmKf/Ytxa9NY7pEdAHdB6+cgRCSdSLEJgeQ
mGzD+FzNSAd8qMbx9+KTgF9oZ1wRjcMXmq60Ev1eocYJiyt4bwIjTdK6g2L8KpF8GOYckjlvJYYW
TtREaXfgo5n6PKSFL9v3+zBL9FuuNT9FiiyrDMDO1lGhUzHW9rNRJecQ5zXCLLANFtZVp7Jxe3hD
cgAbkN+mmCgiDYUNSn+MBrZofjmliRaL/+V5JLDs3EKM2NWZee8MbEeqhp1YF51/DHtzTxTew4ZM
I68DZiJdHTpMYVPG5x4mWhkRsIX1v0BjssBCZqweb6zvdndT7/HBV9l09OVobjFPZlRpjrlmwfYx
EJEs3YUkSYYm9GEWB9qguhpPg0UFFksfyYQqfyiDi3zAJuCxQrWshRsq4F/EQHqrMHbBlUyE3KEr
9fcizLUljqOJorjHADEqjNhh9BFAuHguAhrYFH/O3mF/stQ7U8B84EDa5DwSfoQNkLgTXl3lseFi
6SM3I8UpLuyVSFOdbCA65CVUtSEEXCFoCT4W/zGckqWtOA/cFKnF7ww5jyC5wRjZf3tZThPGo0xO
SK7EwavZ29Dqv6DhwBxWh6whng0dKWzQMruGOISMEtejHKZTPx+GxlWHhlan7UNnYB/tjId4bukl
ZnyR9O4kQZzngMnQlQu9Wgy6rA9lnH1JYZSdcZfkhxytz0KZkvQTYgLp1VUdF1kUFDZuvy2J3NNl
LOYyug9uwH68bREI6/feR0GAe82BX8ymxjfgBva5E1I95dOOKAB43vOSM4TqYLdNBe8/vfqj3+xt
s6cxGNbDRe9j9MQsRdumAQyqoXvVF3P3mHYYoxiy7VdtIsZdG5SnCj3AHQm4tix51DYw0aHXOfmh
eSUXaUjxobq4OXmD7NmLpc8ZC88KQ1P/RkFTbdJ6CulOSVg63XjC7KJtS1/ZGwwgzp3QWJhQybyn
tyM2m6QRSWlEWyOVq8bvdlbdhffcp35QuIuL2FlOVVSfFHEvG3OmX/x+5kPUfx3mFRD57m2yDWrM
kQ0O6IgQ0M5c4mnIg6sYk1tel8NKn08ZgZFjl843zbQLt6MWzXBWzz/yRYVmPVnVVR6DvUDVLGzV
UvEVsMuUj3aTzOIs0gn7YPe/lSWib5zPxHzTntoHVf5eWDQqh9A1DzFptid+I9vfipQP3Un9lZM2
A2ag7M3FKbfDLZiy9QeD444o50t/Cs4xBC9PpqeOtIWpda52Qf9Cp1MZYNS7Ps45xyjFKnYa5+z3
Vn4IdeO1jo1Drw36e4+gatO01jMm2vpq0ak2pATzRVW64KkNN5lm6aqqilnFi1ckQ4EssuBrNo0w
nLx02rl6xZnKCUtDMB5Oj69UeBrk99kLRABsdMX1JW+CsvQmE1R9VX4kn04g8/mPu5HHAWYCu5YO
Gdv4YWbb1tmhTbuEzCaS2gmc2ELUNy+yYTDGTsHcxZ1n3oSqNiObszNdtK2q4vIUz8w8LAj+0anb
HblYlDywLVaEyCTg9YLkrKERZDkjU22UL3rRuUdMP3IZ0cf+GDtnxbVunXm5fHLpSm/bBrNALcuS
eWXkEzPUVkdjqrsbzH1CC6nlF6ILutvjUAlA5Xr2qafTk5U5zLwpLj0x3FJ/8o/dqOBQ2ShtvLE8
RrIhd8jOj3Xcek+27DePi0E/VdXq92e1LawvsM2uhsbHQTRJ8lLZDm9GYLgrtMDWFv5nsifqgzgo
AFDomkfoRHW7dMvePhptClln4Kye8D4di1IwMvcUxR/0POSSRn6Pi0n7oPvJzMKGHS7zKV76GWaq
qiZeBSxQcHkcpCmCSxNY46FO6j1DV31VlDV0l7iH+xmZA2INI9aeOPOoJRL/7gkkeqJF61s4U8XA
EM90XIlppQWetta6KLmb1ksKMA6Ft+R6CC2oYUq6NQqXZgppZZTQiSWOrWDkEwuu1TVNpzEOC38T
jgQUOCzai3D+TOOBBdwAAoMsBLmsg1odpmhIT8N8kG36waIwcMmJkmPpFNXGKyfM3egwXkaqhhbW
byEHV23KvvV22G6epBL+sTXYAVpIrw8K7+kimv+SOYvwKqf6mgOaO9pmGz5HuM2XlZGFu64DoM+q
2W2RDKHM1R187LSaNg4IIKSvZnrrpXXpgtQmqN0bN7Wv0psn5OUBgkq6od1EnT4eoxbRVhFZzrZJ
mAnIVMFYq/O3irSDYG/bpYuuogMf3aTFEZFYsOq8qV9q7J0WZdt0m5LOaV4Y2SUj3/EJ21O5ndEw
SIeMsx/ZT7R41LM50cuI4vST0rf/SPAm9VqaAsQj+nKmKWliZO9lpNVB9N4vglLqUxNWDo4L5lbM
d6d97qM0y2oRrsToVjdL6c5Wx595qGUI7GIMTDrv2lKL8+ya+7a70mLDPyW1S3by/NRbGtq0KVNS
5eabGGxY0fKQPm+DtAIBUrKyczaGrcTWxHMiBovcjYVBtG1vE6EqHDJ3exMprNTQTvsm3FQSti8s
u6AfKmCLXYbNNh40desaiGJmgNOjbLw306KsaNjtrcj9RZ0wK+qXplHLE+WaPNmmH+2HMHuWVbFL
fC+6TbkIXsw+5AKkYm0rUiSDhZjqox421SYMbebxrly1uhF9QUUKmAKB5mUctG+xVNo6s+381jvh
9rGgamAnEyF7GhBPZUCchHSm5KSF8ozUfe6nzv/LCNOJzTVlpQmEIVNrqpcHXalK9703WBdISdYJ
LRiciTm7yDIiZvse02JUqU013iyZmNfE/fBtjeqF0GvH0CTxsu1FiIyOVcPfwEDI0IXdCy0V0zyM
6lhmsQQdqbeYLJ70tmMKOne12LUs6JhoF9E2z17pJyyY9hclx2lvh7iO+Y1Awc09+1p/9XujZeT1
cqJRgPuFFInaTWfNpkcylWBuSWHlclFjnaaZDK7RnL6OE1iNBwaqNbxbaeokJfl2eJAppXqg5N4I
0k8Sjle/AyxAyKo1yYgdA9vCuxp+FJ+9CDL4vPWtjQ4wgzXtlIcqB2F8serZuhwe3DZpOh/VVDMp
xI29VpXbnCCOvoUYIC/xfJBKXgerzg8VPBEz6Lemk9pXToAexNDcyMTHlx0qJWk5VvKnMgpwC0kf
Po/fW+wcGwIdezyO7XQUsl07HdeYEg7n2AjtrTLpkcF8CpiDije/IacMSFL0DsAbx0VVG+nGQHSw
yWLQWQ8rcj7m4bllXUvzbw50DxLCkIkrEbnXP25mldUdLNBMv8lnid5525IxLk6e1N+GpLK2TflK
iG/P+EUb1y2QFt5QixAgvXG3hsfFVxFTwiaHgqJLqgAUQYzrNSpf9WA6aGGMKix9nhWrFwz+0e1x
SEYKApmU5hFPsvaKOGiR6TetccLvAFsZwQbq00jwJnbkY+5EMdBms7ZhH9A/gnEFRQDb38onW5sz
2KvWhdb5vC8lDfdpbLuD/1n1RXeoq6b5woT6kdHtKIynZepnz55bnqQesg+v82njJ56F8ruqd7be
1SDoV4Mj5n3KqH8Uusn75UV3N2PI76juJUmAxk8aMLsKSYAb2opknSrgumOPZ7ZdwSawwMP5svUP
iMIx4zhQDU2t/lIHbbf30VddIzbHyzT1oKcN1nRMIv8XnSo048Q/30IWTRZj9GeiC120Q21+0YaD
3esVWBbCWTQtZTZENawtyDM7WRpMj0zIbznh8Xc7Mi9gVq2rQNkvoOL+vpVikDVFWmx06ARfpvxO
C9X5yG2dZiqxpxtzUM5HS28I9qT9Sj8Nm6r1DgavWxejYz5nMVRDjfH5EYoBGFhmnm2UfpjaWO1r
TDyrnPU9h/LzrOGDWj2+imIGhY+velp++HP7tdUgU47tyHh6HKyoRjHooGKa72oHN73Mc9laugwp
q+ZIsZjdm2zSSXhBzBgrgKZcwamW6xHgQKejE5sPkwdggF50s6SmeOplpm+shPk/HLsCiQ6WfBfN
wAmJkbOILRANkjj3fRZOAicNO4KmN5n/av25cIeTmBB0Wgbl0NDu2ZzGR2uuJqqebY9XJy8S4tEH
DJJ3fMYaxQCIikikzTkZqb575vO7FOz0xq5QsJtQUrBCOJ8VFptbRyldBj9pPUZPjwNjW2sXzk/I
yU3vpv8aHCyfkRZ0T7aJJzGkY/+Eapnd5VyVJQN8lUIMiziIsx8JWlh67Cq5VpgJVuxrf/SFLF8I
P1yjlgM+nfoe9DApN3gbbzbKMyftWkTNxWrSvc9BZfnJdILyfWW1FFMIVt27bHgRywGkQzGfJEVS
PbG9Cr53HfVYDQcKfYLaOnaZvVYxk3sUBwIZdYSoEFyFPjXrYSBrIVCOK+gzWhBgJhIMQG5FeK6R
f6QduMEO5eAa8qp9Gkr054lTfUlwty3N8LNGzXysqRBsVT+RJFRgIaIO7gp1gYbMBkBrPQvxVkk4
lmDDpbvfsC0j23VQndJ789fdoMfHavBi1PQEscLlOJVdmR2pOY6MhDYwYr19OG9dxRQWu8eFQ0VI
XHwq7/WcA9zNOcCWnhOglXmMOyguEg1Ss5oIpmhsdHqT5SE8x1h+wIJl8Pc/9QpQSD949YuNWhKy
SXY0RKbB4l7LKugXqY4egABV8eJgTlrHjRKbx83OyGGo1eIZDBc8RJdpuh0O7veq7K6R2RVvvSrr
rdJcZNjk97yE7vjNVMQsq8TOFvjPrEs24m7K0dTsignJ3qothnSdjPqZWTDOkLkvWhVKPc0gGfaN
3KfZgXoaDJkeYBMBJoscHhI02q7LeDszrT0Z3jACFqQXmqWN/U2Px+/Up9W9QdXsTerKclfuAHhm
SIlLdVUOC4w2ReU2M+iN04jCsTxDxi3FhgwYMi7Ekc5zP7lvsWae20lmPxTUrMAyNiCB9Dt1u7gj
pkDmr6O8tjwmCg6Mgae6mGWQlZd8E0W77SqKRt1k+uDWyURKhYPpaH5ZM2cgdB7IkImEDjlsa2xK
s/qOLQRnYBHsWXrcQ8iYdxVMTves07epMfG+M8RFwCKwyAcqNo60WLL1hBv3NpSfLiOwJZyQ/p0i
ADa141TW1h14g6OiaDctCZZnAEfR2fULJqV/3Dbb+LmmabF73PXH/Y+vyJ5mpqKBVfIyv98As7Fx
N+nT5Y+DowBtO9L/GWtBs3vcH8puYEggPnWjSbTdSBP6OKBePo5SGXu/tcQdBmn32n6rDRSCOAhw
atbNeOOVZlrn6imBbgzo/Rxkktd40ZcOPNIqCK1kL2Zeft2oHaavnT5QWkBEse/E+J0fmdgdg1Dq
DAF8rPCeSUB/mgzzZ2Hiqwj01no1Yi7wUa92UoD+euxXkeRbezLPNwVzW043VHOKeNDToylR6XA/
Rjwx98rUmqfE34o3+NTtj3IU3dIgafIqZJEekVLwcZBwITt6dY9Drw9wNhDY8oK/0hbYe0XrnZ35
oHV6qa8GZfzic2mB3TcKffX7Ozikt6rXMYL//dHgviZwARNlSKfK2+BMP2l4GPvHrcehAhm943JY
cqUpSKlqWrRctRyOUtTFyjJxXXY4f5EP1OaBtvmTSnzr+rjrcUiLUHDyg9v5h284fvMqZHWtS9Db
bhOGZ20yCRFt03d3qtpDp3fWmld3otAyfvXxWH3gXqL7PwVyX9lZ9jGu0nl+WVhS7J26vFGs0hl2
DOuuzI7d9ySsNxQzfMI0vXyNnPw+1e6maMvxay89tcaqzWAbXt8eNt1mxNH7PPUF12h/NDeP6jrO
j6ikl2R3mYcmJWjPbVKSaMbaFzhFWdLpVf203JAdmJE3u2BEJgFH7hccq9l4V5PYU5r1u66T7BoA
z1KieIbIopZmyS2Qowy9ATUxQp+wjJHFbt2SOFhWuvlrkO+0/tmaGk68JcYcnxRC82VrxSaC+S4+
mAbSaU2vD87sPmak5aEjTOc1FY2qQxuhDj/YVuhY8m3awVbroAowUYL4qwweGkbQqd5o8XeTSfDO
jFxAd0zGEa2sQgeSqoxxn3uUmy6aOYbbGDpKYIqgWYqjbqqb3zdImlRYLosRbXXDxaLo/ZkYiCTY
1szFWJFozRDZXKKWTOAszPY0unTI3psn6VcMw+cfzEF+0qJI1p7m/sjn7qfVIspnxL9sRQ23g43h
uiLKXQ9D9sh98HOg/21TZy7xBzOlAVJcd3l1wXEF05j2nu9dR1OLAWK67l6XZK9ZIEsYgJaH1Da3
LkyVpVtXIEqGEz3M7pphXitiq1pU5dRgTCWFLymzcD3ZbK1b5GieUAAxMbzImAKKK9m3wKdtQ5hZ
gxRitn5a44eP/G2R66I8jyVS5cBqul2DHTntsYXSgDwMysqepoblImKeW1q0wmYLvGfFxE5nJ9Xm
pypQ/bKhTl9MpgkFI+IaSf9tNRJK5pM4Qk0NYLcIbq1meiedgJHSbQGqdOzyoxKnNtUMHUt9WEQt
Nt7QQXbeFvtY6NtiIPjEcpW2KWwdrE80VCz4mLpsaPTLJqu+6joAibQjSzYwSn/tWyWPoLWpiUvk
EL0eBmhYJSrpQZrWV03vlr6nCGOdYuDBQu0zlBy7IsKh2Zm3kNntqxtKfBdjS68N6bpJWrRmN/4N
rTDN75koOvnaLL3iisYmaKMnvbevOuNKDybdMoxcaCD5934RRfuu0lY1e5qVS84ARi/wa1MKBGT0
3Y+wzpaNZTbrnqjUXUSYV/jp4xu/+xAu+7aM9lMLK8By+S832AMPeYNHIYjFIp1l33hlbGIv8Yhk
qy53klMPkbEOGtqlmI6qsQX3EjgD4FbGz2R8FkONeiK5QzdgcpV1P8HYfQXCMYJQNJtNWQ3XocQk
h0E0nTmWAmXWanSGD9cKISMmBHOhcj64dvKKYM9aQzxjLeooXHv7k03U2jDsnxJNxMqTEyXNsLGm
RGzMTjXzkDRZSTbBC6MtLaxk2UY3O//gV4gmU4BxTPrALYIgZNQ3UcSZ2WuiMTrOzeADhyqtxuKT
PBZr4/RGezXRkToWtMSpbD5xnNtvJQtl4ZHCPPnvcYZZtB4ZVNoYMQ9DZHxoDja6Qtq3IBIZpjkM
2FpofUaOwysdal89GqWbfGh3Ttg9lVCFKYvTTVLjszgIx0uuHjukcvJOgm3/VzNstnETO2vB2gsq
is+bVX0qt/v0E6aQZIa0yy4gE6Mcqy1ogW+hk38f7HQGgcxgJKjryxA117mYTwVXJ/fbhieL6IWY
MWDA7xOX5Y6QiXXrvJT0D65mDIE/MEAtQLHfGGFhnaLIRzhdDwBUSKzhAsBSZZSQbUx4XxU6bTni
iNC7NF2ogsyI3iLJoFsqWX4nGuYSmbK8QVanZxwDOKKrASiyTn6qGewjmSPSxRXVSpBiDmN03+ha
e2h7eR1z61QKZPDMiG6uAafc8qZo3xiS3FBsnsgIxi8dUFCUBt25JZtqkcRIv/Uuu5Ogg+fdL792
FTqMscIE6k9dtQoNYz3VuXWAfojoOT7moMdnNc9lcPKb1zbRupTBManEL43Wzzrvy13Sp9qhHl3/
IDn1aOpM0woDf09np6bsmFPmEVi5DHSyXwQ/x6C/vGNF8jaadP2dT9J7FcEtRDu3cSUcFEsJwqjd
PgfPyiumRL0qDFR8VoEiTbPhibTZT5hrsApJyqwCzNTCALf7pkqAsmnWPieV5h0a/1rVOK3xiZRL
VKWokGwmGF4CcnDonWtaQaQZgx4NHOvOxrxpimsHPabgXntoJQ0G8tR7xt5UWrrHZIiLP6xPepp7
FwKf5qxowhqsexuQAAFZ/TwZnGuiHuMz0em/hrS5lrjPtiXhw7QDxK8yz9/pvKCL8pNfZdu95vX0
pZ6MixniZceiU1rIn6kIZ9KpCffGY5OdQDKuq4+hAU3T6v2XapTOQSi8aT33Y6yFa5tSMU6Ccycs
xsOTNxUM4gks3WUO54fT7Jiwrx2CoY+cWs8AfdhlpIT9DiOGAghxiOe38aj1hxhJmBvncg9++iSd
/iJR/x/QKcAF96ND5s15eQFOk0ar8kNL2O4my/ksJbhRh5F9hl9ll6SXG4wMP6dAvzVdeRVBYZxd
lRyqOthJwpzf3VkegkwnRS4dffW8iCcVaauY7z33fkDcKQBFH82cQQt3UWhRvBlMX78Y4+soRsSl
4cl2dMSJBWuwYWJRMiz0IvDTNf2ODw/vOm7o3RDl3z04PrHWOmu7yZa6btBtNopm6xpUHpXW60uf
2Guwsfa6xd18tkr27zk4KFkbyEWQjHRF9kmLsLt0DdpWiwwFGlhLb7bjI7JcwWd9miTxF5MTP3WY
wPzhNDXf85IQiUxaG5Xp2zINvhKg/TO3B9RMYBFovcOFEPEl161kx0BhkWhbTWtp8GpBujbwX2yZ
tDx1mvEGpS52i+9GXH6Nhu5HOdgoa7DkbGjW9oiZx3Nfg4h10vIXjrxfsZk/4YbCicBMYOcOVIRd
4zHe96LyIIa6PFAzMUI+V/hfFqUH4cesyRdAiGhvXGYVL+VgvAvowli583pFdzn1AW/nSeFjeZ7u
iGtxUCf5LokAk4ad+0SGeMJ2wAPJBIxibbg9IjAbBZlttcumHPZZR3fWEeTD+BSC99pidiB0eJbD
KomxlTO6eooEOISW9unStoNjUytr32vdVipnKWt3OtVZgrqq9uTVLuneTtcQkezPrteeMICve+Jo
XhtWrnoGUBryhY+1ulTI7CfiJ23ZuZv+VxOIZm1YQB0aVCQFSuGm88p9aWBWsYbwFKuCQxVsHeyx
E36ts0dxtWiSjnyLUm5qOwPQqOnf3KAU1zLz9Sv47sbVgp0HQ/Ig8mSDmorSZ5zewgnCaG0lX7H8
aM+WUM0+QOyyGHz53jC2WyW+uNNAkIjR7HSH0sTejcoFp0AkjsNZsmNQC924hEzim0N/Ja2cNawx
D2yX/3fYMxiykhmh0uQbsJb9vsKLGgek+ow6XTAYcxGmdo2GiN0jVCcmJgvKC1Y/80UW5bFzoGEN
5gp1j2Ei5x3EdcjDeJdHzp699KZIPYYrjDJ3QUKKAtne5PaykbfoOY6bf55PJuQ/pme5piEhKXnC
MWzId/P3/1M+GcIrB/weBu16ImnGbQHnhInlrF0SdZh+oStxuCIiGgzyteKlRt2MQiBv3WdjtL8H
aukakcnQjES1JBou//zZGf8l28s1bZ0/IEzskJIR7J+fHagY9j5jw7MLuG4k8QCtP0j9p9beYC7k
pVROtLEzfZ0l1ngXZoOyIXq3RXjmsqNtVAlVj+7bCeuAAM3CSpIbdJYzbUf8h/4+4ePBi1z+N6Fk
lpgD8op0DIp8Tv+l6+a5unQNh0xeXXdoo/35eddKgv5JW9B7j4EJHNrkgt8b/Zk3yhM6rezO4vQN
K2m+m6iwfmti4OXAB9MskoNwzzG4tnv6cPW40cZaHnrXU4d66NaokZIXy0heAm/MNgG6YYZW7YZV
vEXvmOl3LI76vcXYpSkYdBNmbVIsICPolQukkTakbnenNo97vMTKgP1ghyu7AQmKWQkYpEWcQVGA
F/Dd6ITgOzsGxTSsKlwUFErmuvWr4ta0Qj3zAliAu0iA0EpAXyoumYULOpSpnkfHCO7hEv2cjXWy
j1iyB5g0TRyxKkJr2ymwXDDk8D5Vpevy7tpQ2Sps6Oy1mmOXQyZKIjEPeOFuFl67BsHG2mAk3iHA
EAhxFqQtv8PA52Ro27gw1XmSRbi1wjFYhqnVbNDTVwe71GDwz4fHTTDqbzE6xs0fd6VhHm7onb3B
amAu1iS00bhIkEc1/9Tj5x8/6oSSHANyYyx/Cq/kwoc0rbEAG0Z7muoSC0bB1lSA6V65Y854kzET
a4Dxo+qVe0Pwv6jmZmId9O4z3SHCPQSwc4PdT9I1I5B0DqmCO9HaKPMxsF0era9SmONedEhJAhoZ
60HLU0rwliiSyKCrUODNfRykkK/oka0tXql4jZungLRSOTtPaT9U3GX4kCF9EHpZHB43rSS6joxj
XKUPhynL7m1jVzt6tfRRtcvUkIs1mca585CCQhD7IqgF92NoQmwXZUyiAZj9QY3yyahLpBsuSQ9g
J/zT45BXKZAKR4E1tULtlOkFNbHekBxDnfVU96X5GgFU9LR4ep7ynHDlYjJWAbWUCAPna+AZPb4t
EChmQEaPMTBqaqp+SUZ5cUrpeDPjROE/8l4QL30zynPieu61MQrrpsaLk1jaxm4b7+AOCAr6ugFc
a8qBLbVtHkijgfJe1uPpNvCpPOFRrlE52wH8AFU3G0YgfruYnMg6NezLtHlYitUrPTx0mFxs6cBM
x0EL8guBYhXjw/oT6ChZpk7W4Mkol0bViwMB8HhJjVG70y1hLEo3dEmLMqZRTZxCXolhmcznSTOf
HfnaI6J6R5Jf8d6VebIIGG+ZdVbeLbCCcDImohRmkAATJe9kY4BY9yznJGpVkPHJGAOsq39xBeAL
qzOwZ8GxvqUBboEiL5xVKOc9TJRC61MOQrYpU0vHGeqDgd12QfKCyhR02drFSB2jr2AcGx1GN/ip
uEKgThlP02Sh5IVVbxgVQRmy2DduXO8Nr6Q0p/u108ZIXSJf4SUtUJL5lcfEZL4vZr0hvwzrSa1c
tiqU0ChA3arifdXMo6N5F4LmEp5tGZ7QUPzw7WRgmH2maLBOvmUjX03zD+bw9tHx+wDaUY0hMFHZ
urawRI7sPf05EdYsLbYneq7WESlc2yHLEWBo4hM1xfglnHHpXpFZsAV7BjgwgpU9YDVGDZ4hpULn
6XrhL1y7xo65ZbnPoEiuepabpRo1mJ69Xt5icwp2WGaPTuqpqxnVNsVqmby2IaeI1hwKK0tPiAvj
Tadc/aI5tDnc2ksPpoOK1yr6s4kLHEuqSahLEUO2GQ+JG8cf7QxwHpPWIcZA0NVA74AdHS2H4bff
Hz4gAl+nRay9EzcwwKg6kMKOH9hTdvuG2vdIw83bedngbCO9+dWFXfYUpUN1yYXuLBrTbC8oGK31
2JjRye6TcdcZ3UfR0fnoeszCgzOsMoyZoy/Vu8q/RBaS3cBkj1H3aUF9AgEz7S6N3c7TFa3YYtfo
rq70Dn4ozhERKlfft7T9mLs1gSLhQvdNageoWRdqKSZyE7sO0eca/re622RFO7+g86jSxJimEaZA
/1/+LGELneIealQTBP2hng8WHbRl2xn2GpoJV1CnEjuGbdnLBJ1757DhIBuIUtH0QTOlBowh0Jj7
iHyMlUa74LvW7UDs5Ed6NSTS2/60DEbUSvT4UVpn2dniVXjPeh+gqe8PBwa1xu/E3//zY/iX4LP4
91Bm9bd/5faPohzriMbhP9z820uR8e9f55/5+2P+/BN/O0c/6kIVv5p/+qjtZ3H5ln2qf3zQn34z
f/3fn93qW/PtTzdw30XN+ETDcbx/qjZtHs+C/8f8yP/pN//X5+O3vIzl57/95UfR5tCG7p8BZ9V/
DvQWgjTc/3cC+L75lo7/5fG/E8CF+1ebCspzXZfmuuW6JEX3n6r5t7/Iv0pcMp4nTdsU1hyt+/cA
cMv5q+7Zhu4YwjJtYCjeX/4jANy0/8pJ5emkiUuP0tWz/r8CwP+c6uvo5MHahJMz2Na5fjvWP0Q4
F3ZWTY2HA3gqTG+R2B8jhi4AfD1QjGCS/5ew81puHNm27a/cH0AEkEi4V5KgFSlRpiTVC6Jcwya8
//o7gLpxzu7qG71fGGJZGiAz11pzjrnpc2wCHPexyDo5Fo6SmJdNZsM6oN/i4nFhJPlSSwJfhvAX
os1o+x8f5P8vBfyPFyh01xPSlS4nUWETPvxHgjO3kICubCJnt1EQJJBPjk7ulsdEN7IzPwjWcc0l
HHdy/T5ozlGR/GjyrHuJKzWdijit9k4Q4UgMJgmOdA62If/IqSibv/79lVpL5Pffj8q64wmxnPEd
vjt7eSf/UYBkOhJOzh1MOLyx/CxC53OOJjqCNlRltuXulIT1fSo1ulqta7+vGrBmIjdFDjjjXPob
nBj0GECIPPG15HcWqqMcaOqvgyIOW/BqPoNmFPe1kmnN8jUs2UooeqkpEtXEh9abvlcmGbdLXGZT
RcI+kFSQ0/ZuOrT0H7q07dexSlrY4+nVkZN7CTpb21frjqyYcgj8Ln6ck/pFo5Hz1ej8pbVu92Rl
Pbqv3AXvpUkk/CBLiFPK5v2a3912Sef/++f5/yk9KD5Mm1vG1YXJFfr3z3PWkDrTHp82Zak9DuQQ
4nEqp51XaHhRXdC2ceCdkio4tVNuPLCDvRJnmRwTkIYQFezp7rjdx395Tf/8jg1MRKbp2lLnUPJn
GVelNcE5C3NwlaEPtTY+5PP8pRzn9jbQUaVa24XZbD/3afnXXEHJqMH6fyWY/b1AUrb595cj/nFz
sGoYrudYum6bhi6tv39ENUo+uku0M8eWDAlnGV0iPB/2g1EpzqjFZ4ue6clsYVFvYmaWG+Ik20M8
5vJEOlj5KdzeuJgpaZ8qhWpl6Z/uMHgfMlmiELriR1BKG8ItDho3RDquSBdkOJdGp66X6DQJeSFv
rGEwbIIg+/f3Zvzzo3YN06UCdajpqUD/rJiR0KUV+sVNU5VfpFuLHapnjG9RSEi4vh3NEeGX6qY3
4j4l0vfLIByxz80WZlth1b93vr9tfP8n79RTEedtQ+X7j5vbNaTuuMJ0hWA5+uNi9DhOYK/GWfjb
QxL1BulKZCSTOYPRjtxelGby9F8+gj+/XkM4bAGOIZY7wOOL/vvXO/VzkrDYFDCw8zdtOUsWMBNQ
QUpuxXbqZr5FvL7ROjgI8v6lmwlBUfQySd78sDISTTM6JvdKGh/CiAJCH2gtK9uV/2WVFssr+c+1
j1dKfiAQbvamxSa4fHz/sfblCAlzgxAhag/zPaTa3VTQM66G0X82OVabjV5qzaFaiiVUqrsx9IJn
mGcEKnXdJ8l2M7ZuOVy6WbxjW+LPIwiF80Uldm2Uee7KnsgQVT+7fTeyxNM+INyC4db4xRv15map
MF1kmcU7Y5vxv9xltvzzyze4tyyazdJim1w27b+/u3gQMdmW0OayOvVOmnAOQ2vW1MGNdmljxOzV
5LwGDN5fYCHDNdOCcEcv6hd4U3Fffm8s4+IlXLIeCwf/AsdRzR+iMvEp0qonnZSTrjKjl7SwiTcQ
yYPTz1Q6uB73qiYyNaY/2llMnz2t+GCemB81OyEiY2heCQ4/zOl4CTJ9fCOkMt8nRBy5ja+cySOP
kgQvWyBSDcDQnckwyjHqmLdgyiCnBeRPmWJg37TS9Bjp1ee6c6U2iasKbwWWnoeCg+umkqlx6rvc
fFXWdRWnMCrY9gwkroUC9rCucXXggGmbMXw1Bj6+sgH/7doDO1NZQLcSEaSoxSHXTO6rq+WE9ehE
yoFdM1El4CsAs4BoE28Kq+b8yHT/NBo2FUyReDtWguJGLVPcHDE9UL6x4vU9UJ6pcRifjjUNxRGK
yYBDO0QhS8Ivok2d//wkpInlK37s2LlP2uCG11LgaWjRPOksiHFJ/iWAhmRXmoE8ucR9+Z0tk1vf
x7XvxiCJ++XiG5cHrGtbz02b11ZAbp0DW3+YQmWTeyQ1ErxqTRwlTS+gVcFwKSfxwXQ1uOAo0ECS
2fq+wr+7EVaNynl5qOYR6WbAgWYkinuXeOMORYH+i0PZObd+hmn4tRBtcVee7l6UHdB1SSsoE4Fw
tj2xz19E3T02AGJPtC4JubaEeY2CAPt3CZe1lb+KHtR854Iryec2RG/JAQoX5iUs8fpEy0/FBKwP
Wui9TT6bwVOvjRiWKf6ywFgG6SkeLZR7PjnV0SrQRUEi2RGEZnxA12WoyOTpDgUH9auB0yotc3Fu
Yw/1eC+Yqy9DIW3KfjIHrO9uuaXAzg7DcqGT5K4ePa0+4qU4ibnqP6Xk1AL3E7io3uDTXRzjALC/
l+hufqq88rNUu643gguj7hmPQ1QUcP/RCB5GLmF4x3ik14OQpHv+qIWORVE+WEfyc96SkEmCGJkJ
FbarfCvR91GIZ4yvkP5EGg/0nWjCEPsFW6ktuC89CrdKj/HRuOLB0WnB5ZJwJ1G79dFzKb04rC61
oc7fWv5q5ZjOXYOEfDTCCFVQ4tgXzS6/xF4PC7207H1RBfZhMbCHUT2fa63FXZJx+cZ6HJ7nysJx
4oUWf8z5LInxu9gcUhcvjVoeaFal+7FOsDXgkG5aab2s/zd9KPtBCcI2ESPGB42mG1o4hB2dOS1K
6vGX4cryM6V03c6mg4LSzes39pSWEXBjL+E/8SE3auuSmAWdWa/9FTN6gWyDDyPGcA2NWiOVtmiD
43piMIXIN83syJcepoyi9kSpazO0dEYgn4L5ryT1dWuomBWF0fq2r6Nza3bqNUUB8DLGj6FEH2Ti
Ur+s7yDsuhevoToHXnRV2ImYOevOE3DuZDNbQfQlJ1MApYkx+qbofiQzAsOmJ15vdXASdnrpcqt+
AMDHwE/S4wjDDBmVnBq/NFIEDtHddMr4ADrie1ggogYJ81mF8Uk29fTUNSSJzBo8zh5/Y4RPmSSu
eTi70XzzEKDeCD/WITLDM1xN+2HL2bPDEdhocNtMNQYXtHvdEfBsNtqnMi6dx9lW56Cs9AvU8q9J
39OTIJpj1w/J+JhOtPkH3dwFMI33DlNj+kSYP3HI5lRdBsa/5adGRcMXa+o/jPiU6c58Zcyd36Ad
Qs9bt0c3b+xjGxJ1gBAB+utiqyY1G/iGmb5hTOyfufs+HQsaWSVa62DGRrhPHAGGznILqF+EGpaL
qXh1FjtGMe1WMlRg2WrfL0Re4bAxmeP32JLjb6dtNAa+7KV34raxLiucxCRcDuHUssGn4ZlenHam
NCIeFOKhT/ZlCjxu9K5mHC19xzw+GG15EDjxT3oMk1fN5TlMJoyWsRHfMHg0hEm2z6nWf2EYIU5h
MohzmC7qencMn2UFq3LozPpL4KTfScu4li3dxMJChtWbeQm9mnwaPHDRi6E5vj6O5yYt+lcoS/be
Oq9SZsZSxj6S5vQ11gBzDTdgp081ti0cOE2EBAXFUm/O44VQo4Ncax4AB83DWnF5drhkPejbNHaG
pyaTkDqN5iZ00h1CSCzHvnXRpHfpJxIecgLYgJmkPurUDIdSM2+rnyFiR905k0Osd0YEi6T3CxF8
kaKUOw9CPqY2tOXBgHvSNsxxRyN82idnbgiIOla+CEghPpNreUyAWBxsAwFEZUFEKuMm22O9PocO
eb0lddIuAxvnT0kxYDZGxdaWx4gAB4sQUxqvPODHHDEZBXJTRNDDZ6HGo+nRvDTMEud6Ah7WHZNr
pmcw51Os0Mqqh+sZyWrzUC4PzLyIOnTGcW8snCCLoOl90R4ZtSutjmA99OYbsgH3qMyAxPKWC8Wr
jEMKQGbbd174hipp9gYQnyiCuAy9xyFp+kdeG2DrtpxfsAsSv9TTzIetVQjv+8Dh6bcpskH95a+G
qwg18jJEIP0kmi9VqNJnC0B+LPXoBedxvpkrDxIvs6WtQvO3L10F6rTs6HfMwyu5nrDdSbbeJ0ap
7eLFH6dHWHpTXZxGolEeGDdhRQqtH8yy1Q31DqI4bLbNQPhJOUz1fdbCtyp3yDb2FKrp1hn8VBnp
Udk5lLAcVMx+cmpUXtXIKc9CvGimxUUs/yyzQmOb4Ew9DGMDBhUmyo6pcHVpUDltG1ZZonLIXEyZ
379zQ+9tYL7PQay/elWrHsHrGBsGRstqk4R3FZtcB4xmYE0YflY+j6Od3mfdeSHeXO3WagAQCmyy
EEXaNJTDExHrasspZt51ZZf43VjNXxgSHZKYSvHRALv+E4+Ah/vzzNmGAy+D6a0i6Iz5O2/dzBG7
LA2PXmZsA5AiMGvbNzfx8kekQK9G1NPDT6LwCDekeRLmI/Z45oCiuNk2hnDgBYogrTbezTDRDTom
D0aFDJtqdwmzjOE2ENnG/TegLpHzh5tUP11HIyoZjlmEsKJNDr1dS2rQGf951vg1no8DjA/xNmdj
47cqfhvHDmCH94wYKH9tlt2oQSmL8N5tvOm5pul7iWPgeQIV98aSgTh1IV/Xv5dzQv+zSGIoLXTp
eJS1FiDOP2apnk3/gjyCBYwX481wxUF1YwsWLomQMI1fzWasyBt3z1WFg6dH7OKvwJf1IczAXFoy
vDdd/X39wKNYYIYqieIUQ31ISHT799f7j5oOGCd9F4cWoWDV/rOfJYZKx6Y0CEo5Yogz6YVXMYPq
apTTXIs4uMne7oF+lKG/miH//X83/vFpeR7FFhRjSSdUGO4fnUkc7cmoUoJa1xPMPLIybye0ngw3
hsLvCuwgq1dEc5rKl6Drtrinkst/eRX/+BA8i06ry6OJA8t1/ihs3dKJPIFAfJOWLaicMo72sNlI
qTGAJpW6Xh+xBENnLwjfTeCAAlzZV+4hKsq9QM3y0DvGfATHgjWnB1UAxIpC1qmLW0CuxuHfX6x0
/vGhCV1YrpTUMp7t4un54xITUqW1NFqd1N9iQHgs4HoDpcPwm6KFIR+Blaivu/mweoJtYqRtdzJP
LXOxyxVrSPdd4+jyZV6Q24Mz5NtaKXkbolF/GJwPPZEa0EgVfkMW5kdya4zG/DD2NYo/Eu83Toi5
iZlEe3GVDjRvIiwPM+2S6M3TTPT/7zdkA4BRN9ovXTWH57Qz1Mkmk/tBko+ybz0FPUOxFMWtSDkb
goErmgxFkbMABqP8dahAOOjRVtNNh+wcjNzG8sDmO/mj4yDgtqkjUAVUoDS8/klAcdoMZAK+2Cr6
yjzlF3O5pSE3OMS7mdXdnCKI0IO7x0cI8+V/HmIFSx/jDtGpy0Jk4s3etx18y5NHty0/yW5yfngD
Kqxx6vZm2qangIt6i9tKvlUdaRNpBrkWKe92re8tMm2O+oR3DiYtvjFjvDB5S0/rvZXzjuIQfMCM
y+/I9MrFQdAZrwWRQgctmJ6MqGCE2w/VpzcAoah71rrcVt/UAqdYHzQzaq4x1tBBB7aJ4UAc/vfj
odb45lZDfbQX4o5VRYAJneGkkL6nvTd9tdzEPqmlXWSHE9YvyLVt2byCLB6fZLLVfli1Xm8cxqz3
orfGCwpMD/cXtriCruJxXXCpHTiPjVel4LaXrflrKrv5aYqSH+nAoJ2gluwR2nv0+/DOqeVGPbbA
vMYvhWL4GVrQWMHZ3WfIKbco6e6Fckd/8Eq1M5bdMnBqbAb1CJPzoc+k9rXpEW44GVYCOSHEDar2
1UmIy8yt+MMa3fKkA4LbU3iy23kI8VDFwfpPqveuHh1IPQ7XjfLSjc6tf9JUPB8Tr6GSWKvUn8Ro
Eh+zQLdU2k0I/xcblZFU24id89osHQ9sz+E+KnT54iWlwDnmpTe30w9rPWMHBMtJMGEBvOG9GUHr
yC0Y1AjVuxMHPiKHIBdHYmgeZx2svpfPGMs1Yn2ZZ945I2H8bA9aL6b3su4O8Ksr36j68cYP29xQ
1o8eaj+i6M/fZcFEXh2jDa9+iGBDElko9SWnwIkfk+X/iLNeO2vKuZqe/QvQyPCu2/EpL9LT74of
O9jwUrr2B9AFWu6R8VeG0fqBDAC6Xro6arqHY5P0H/3Qjt5wSUNdO9bLT5Qi2hEmN0TbVIQE3yl8
elMEwCBO0ptXu4w2q9QX2txc0OxMe2tlOgmnxHA9EdBd1NZ9ikfz3WrrN0wm0xFekXWwtOAlhdb5
ro/Bh5NqL16k5q+1ZRIrksZvwNSMcxwDzQCZd6w4EL8WElPijOn1MWj0/Amq785r6je0SdYvnSZE
n0827GzOncBz3V8GvgA8BldR2PETwEbvVat3HhBsfSbe3R/aED0SvLQzyjLC6pDuPneJ7h6tJJfI
GvF0eTqnCeYqPiY+ywcmiRnG9IwzRE2QA7glYVgFKCTsqSWloUfRCIZgj23Z5nym3H2TIHdkqsNG
l1Xkj3e9SZv3uPbKVG8SSYuc8yhlY5+L1iH6Tcb4U5d7OKtxqH/P4JTyPUwfqQJ7lEMhTNJlhsd0
nfDEJH3qXFBx66FnnTjPiuN+gIEntNLpyZut8QlHSnvwVgZO8g1KSPtsoz14mPGc1SmgpYZx/qbT
NXAP8yy6fdu4gKOaqgFbVVfFteEeu64/kWl/raQ0zuvWbI6VuBXmKWT/gPeDUbllYP3UzQ5m+RGp
KGQLypLlaWxKZERF3p+MtOjoXk1sokP7KpfrRNdwM4VKBjumfP2uRt5wzBZQxVQyz0v16RTVTvuK
WPz7VGGRtN0muBP25FeWBnu2NfNdC6nnVJOh0BcNDTI9qi4BXQHLG4967iW3uOuYrdXpR2G34ZXG
S8zJtDO3ZaOML+3gmzIu30VU7UXauX6dBO4tUjHifcrj14CuRVkmb+swf31wJxoRlQOYlziofvGp
RyHGDy1WHOyF926ijT1NK24RC0u7DWr6UzKMD1PHECYdRp94w+jLaESV3zoxwR8Lp9Jye20H50rf
ZaaB8CLQWA0FwZm15+Xb2DJoKWljcyd4oNiykef7tWcaFi+i0cqrNASi32h6zifY0RGB5603EgdY
hBF2h2iEsRWGz8b0XgdC0qEawp1waZ3aSfhAm3vyc90lBxFCwgaFZHB0ySB6RC++M5reBBUCfQJ6
Krc6plmwehYlXJMFKH6K9NnRDIAjYZXuCsqzTWgRygA/JQfbRfM/KSNxwyPaPsgAImFKBhCs7Plb
YxKa23vNJ65pdmfb/WssrNQPLUiXCQ3JgMaQ/dMQpsW2R+aGbrbFK6MIfZNe9aiMP9iEc/wJMjo3
eZp8SEvsZaJelE5SYLpIL8ZwHdhOAbJul1R2Gamnauix3kGg18bOuQe2qj4FFCI/rNDajmoXkfHD
PdFa5554iXV76NSEQiexeSuB8ifNcN/SMksWJ8e8tVXzvTFmunLC1qq9ibMYVI5X32Wq/yWyuDqT
I3L2rHS4sSu1jy6twQoRFXDV7kuS89G0cUP87WCIR2XZxKaNrC1bjKHTbiBi1UcZRouE8fI+Xs6X
5G0sveqWmOYBX3RvDd55EtFLv97Bw6KUo20f79h360MBffa6/kQflFuwhp4YRe3FJgrhfVTNvuqi
ae80qErCQHnXaAbYcWotq9ojZTOf6LYeShH2V2FA3PAINM6sUNwmL/0Qi42VQ9l8cvLo3cyDO1EC
4EwBD/lkEyf3ePkGHK1Nt6FnvfUDZuaV/LY+NEhhTKkbT+uztrIla37zUemRA8+7jpBrJwifPQ7S
WxKNiS9an+eAkB4b0X1F1Y+k22ve2QwCh9IOtZleIWOQvfZIV1l7XH+q0GLuUC2jVaRxdAjmdNhK
y7ReUKkCrFLefFlZTlOGygYV9kfR5yHAnlgLsDKm09UeS24HYoiXd4vVt3gmBeX3Xs99lD20Ix4p
Epd2ZTm4XN8cJtaHdUe2EXgaOO+WMnQ9HlQBzedxRAKcNepJTBmt3+JpMAPzIe1EQHJx4DwZ1UuX
O/ExHD1GHcvqUhsEDDgNeP2Mbeuohwn4dC4SVHFE/6yfYA6H4WCU9sRYzZ+MIviFg5ScRe5mElKm
Z6eY0xtk7v3vkUYLuWjOpuQFUDmNqbnXd7KZ3SM+OLzHjUMUdr0CiFoL5zp5e86IaRNDNMGmfRli
WRAbVQQRCSIVJEvaiDepyn2TJZ4POgNHeaelV7Nd0OZz8qElfXNvR8faWjYnUt3JrZfFVa4HLqvY
3JefeTJ9XdlF68MCSk7arvFhJ0e+Hob2oYHh13tOdR8kWUV2SHpG/24YRQmRjnjnNidPuiH9dWE9
Dfh4jtZEulk3z0xiJJJLZH5IXchHEaSUbteOq7Vss6nEcoq0I97/L05QlEV9RBEJ1AZudTfeiMuo
OA/NJaKIoPUoexZMDvatekc2vHTI2HWJZbLLimUgbXPp1/zeRuTWTTradFzF6KPs9Ie+ddqH6K+x
cbpLN6b9xa40lwaV9b1jPnipDYBJqnM3pVD6vTeyY6g9CxhDh9jwzpVB73B9wDz/zSK8l9VSkBNT
VNlhveLWa89UNL/QcyanyAY7qhdcTAzhI99oLMT5HXtoqVnVs3JjcXT6yiKvHaraAvmcjXgiZ4uf
3BI2BucmH7RGtVkXg/XBgKPpN05T7Ayn/5a4UXUdup5I96b79No5e6nYrDjetM8OvLqqctLHrIYC
VqYB0Tzxz9/TsHSEwxAspxO6kuCgRjXvmrbwMHI50z4VJZbH2u6AYIjEH3tv8KGr9690WKJLJ1rk
S/k35CDyYzlabTukGluzjQ1ifOARCZSKB7zTrOD5+GG2pGJldjk/osEbDpGpBgZL/GY8Bda2jyjM
gtqh4J1LUu40CIMwUsV5fUpj+hICrd9nJe5MdEcj4mNJEJUw3+cw1U6Ecac7qMs1HWLZXaqsfc+j
bHrto2AEAmiW0DvIkkBO89DqkF9ITub8sa0MBpAbYptIVA2jX/aQvJWF53z1eloJbWwmF9JDmnUf
vbRWQtrV0vVbtlWe0slan6Zd5BzNKj1UJuddGXfOJ8QUiBJObNzGLO/v89B/D1qwoYpab49kNH8q
a0U6UQcHd32KfeIlllZ5rXTa81NHMWxwHn7tk5Crqieps01zpj5mFPlqaW+KJL6EMp0pMb3opaxk
fkiXeNEENEcQT/IZN5F8NpTzoWFSf1h/CSe9heNVkhLckQP5W1xuwevNcoCE69PCtSqm55o/eQSF
ydiiDJYA20DfMy+f6TNH+vgbu8o7oDajm1/QLCGhY1SvQdvadzZX4OQ8ixffQbPFFj5tOke2hxWh
sYIzwjz+4dG5oenFBdqUQXcesNbN03xxFl0nYEffbuNf+IH7Z9sdCQytmuBSqPq82vYrPTk23nxU
4/RrSsELY+OEqR0bgH3JqK5ZF1vjIHTWhXXhDjEeo6BusRA67OzrlhlXJKlyqMk3ptWab3g8AbMk
dFKX5bqDF1RlVekXQySPw4JGGeVwmKyyvg1h+GqBi4A0qgiC1GvtU9kjWthuIvSQYCIKeaTPTULJ
WgAoOxK+rfyMBMVju/DOwnB8zCYtRVJKVAYHOtyxSMhIPUmbbzZWi0rl01vXdLAFIrc59QLCznKQ
6ZYHTt75o8L0Wy3mtNKd2vO61iI3oWq1stbv2p1yFM2K/3kwa5cDovENhbvGBu6Un9y/h9nQ1Vud
dcPD6CGZHa1Yu9sO/6iRyP06EQ45jrGz7eMhNz5n+lPowp3hrLeN/SoHrIwkDNRcWhHhcjmRFXP5
lxnVrzoMtxcIlk92F5XboC+jewxw60jUABBKZIZPVTw+13Me+U0CkWS9A7LlrmjCrrriM9h3ZnhA
S9/j0LDNJ/B48onZGnHPZDwGU6ROkj32A28yAcXV6fdeGqNSTIOpuHYDpdCmmYJqK8zmRzu6RIN3
ka62hUFzgiyM8RSE7/Eyz7DbKn0AJur6RQGtY7IzA967EZ4qM/gYKZM3dZxnT1Y8FPshaB/bcKSl
HmfXrG3QDJQQv9EV3iNVtgdHw2loVRrl5dLGzSYQtrC60WZUjD1b+L6X3DCjHUco87QOCZxOI9Bg
caLO0N9PjjfvUerB+7RG79e1bSa5c1Fz7+EQONj/H51BJM9a3RPwZ/SvnL3156gujgQXiuu6MJOl
rm2HHFS3yRgGlZn+sB5WSyLKj8Hg3mk+QoUUMTrmpdbi89rKqkg2iAA9WKMegV5qSi+/OxV646b3
YVl9RvajUzEtx0jrBR1ufawHQT2TYPZRzoOUU3WldA/ugryGJ3MgJofpAV0LPB+r3MR0UJMGZXtX
BYRzPs76G/Hap6Ij2SvuCKbJZf82pWV3N2d2dCzZ295W5pZuoHzK0vGouiq9rgRTUzR7q5/HGyPX
D5xlw0UbZ+RXQe7cczj6gRXAZMlRkXnLr/c2jQdkQKf1T62/BP0GIFRINCfb1pI2OFL9Ys1/br3H
MPCsl0Za+zTMqhv8Hu/A/JikkkVesZ6fYhuVjJGARyqxUa28v0HnvFVAodj+Ltod0rs0jvYMkzvC
KlgW4Yh6LFMO8XyzmvR33HWfc1KAUTbS+ka4XoR6pC6uJJ43/sJg99dua5egCAmKq8NttjW8Dn4w
gq9mkWKOVUXGSc4V18Mp2uTsflsatP1u6FOyeTmVrsKGqG+Bjw3J16AxseNMdrxtIzM4VfS7tkFG
48VqM86JdvxjklryHOSa+4D68qlllHYe62q41gNDLbrAez7Zb3lmEADUZDNGMeZRbVk+rhMqTa/t
zQBSkwkUh2F0ftNNZ0DNbqTCM8ce5Cp2d6c6IoIH4HLAqO0gRPkD1oHxGEbZ95rwj40DS+O7zKd7
EbI3EkdJmOcMjihwUOuk6D7zjPvDsGq2kwWPRucOnwPhGtqVrnZgY4/7VnQ9xj0GClvVh2dlTfTM
re+9PVlQt4xnCTs+Icf0XLX2I2yK6IEOERGZQX/0vIj2D6iP3CWGBRNBtc/DGWtnEX0wsgKZ96i7
5Bd6TMFmU0/Qg6Q1aIX8iShYztQEX7Nqlw1O54K0aUV1v+2t0vJnKFG+h8MlluwUweBNL/1EsG2p
IeiwRJkfSEKO/Tho+bfVYbTSDElKTEcqygZsomLeg7mkSIu/RWVpHdAG3Gu7ntFsOfYGhlbKbofb
p4jEJ0fSvqfcH62ovgQ9OQ6m++yeWtWmfttqmH4oz5GCA7JS+ikMYIpSpyIY8NqdTulue9pOJ2wP
fJ/GR8uZchx6Bn5mS1BOTkZWnJwb2M7bMc9+GiXnqzl9q3WawyYNYN8N4A1Hxo9oqBhSCnG0Rmu5
KKuAnKUGeLdLrDF8+EovxyfaTZhX2jc5yI96zLFNb5WWaH5m5lhFQ4P2Yf+jCX4R7HQP4u5HaA5q
KTKqHToH8OKGOofNo60HxT4AYrYkn+endl7UIIHm7Smgf0Xa4MPV2FVTdKzr6kyfJL8p+DdZ9tEO
xMTA2qHvFScO4onUosmKFnzWpr9STZYXL3CA95MmKhKQp12tA0LSnueEHK7eQHmVV3nKOosZuIaq
TsAHQe9tDKxcht0zetvuCnXS9fUUVf9YM2QZJwVGH4HEpbG84sCsAqh6Fb8tffYHW6XlrmNKENIG
ck37At6M4QvIVezf9Hl7DxbbTAD7wm1QB8F1hm/PtysSdtqeVUYfhHdAMm6YqTh59fPokqBnmtG9
j2V9GPUfhYS6o9XTTpmclaDzx37KOWyewTjHCyVYrwmxddB7mxAylGZfDITPXEB1g7tZqwG06soH
r0J1HjjfCluRpR2Te+NWFIgdB66hmX56YDF8tHFYEDFnoyKkXxU1CQlpkkm9E6YHkkWWOZ3rnO3x
SAzSpW498j4BGZHpML5lGXil0eYUW7A1EHVeekh9CJPzNjP9u1AND9psGCT8TbBDAsyF9BtRumxD
YdHc1GaUHoFEs89mbFuStIRTqI0Z/kGsm1w2xUZaffcUWEASo2W2r1Bd9ogKnQgz0axB2tfxS5Ho
mHp7ul8v6I6yByCdh1brKo5OTGYEoi4gQemGDG59S+oWcZAoFWySe2B8XlP4BVObIweYmvRU5RZL
ZwIKvNJeyHJ4IJLjFFfNuQlZnkq4chs8CM8tb5iBJysDOHH8UHF81GT3qONnPZvqVM6SJjri4gS3
Q9MSBgzdeO/+LIxQ0ZsDjW/pJOPOFZ/YYGMMNuhMzbr103KjZo/GDegb7UxWKpMWo92bW3hJia9p
Fdhe54UTIHH0evkD1nq6ywbA0MKun4zuS6BjHovSwMJ8ld1S2/vq6sMieIqfOmUkqC8Cvk5ov5OR
Pc23wgAuiq00Y540bdBN/fQqdwZH9Ix3nKT2OcKFNQDhJnN1y6Ck6aoL8r1tZjvbibTCkxqBEwN0
Kjc9EIDCTIDFteGLhi4PLEryZWpaa9OHMjvVdhXva0Ycflc77+gXnEeL73wmX2XorPSBbzw/2GXy
Vzn2mY9b3+XAM+45lXknz0XQnFR95UfVAaFvcpCJzvo9Eqhuds4DSOCXKABkKo38ZpW6gpKlui2x
bRCUutjcmRG+u3j8TtPnOmdFAeXIRt8QduFF54jBxlAeNReNgwXnH4pGc8gnbtfZIwqLhp0+nKdY
r6/IsKsNzc9H1iz9IPmChJiNjT4PPwXSGGq2Jt3JUfzKGErvkjQiT0vLr8LS2xNN6ZKIc6MlohOr
tB2Mtt9CAHRKGPBOQxevQyxcMHeF0jJBR528bDtEDGwoTRVzEQismF4OekaXC9bDkhCClhcuJiLa
HhZQEPY9RCwHTJmsOz8gUeoANxYikU43Nsxnc+eUJNC23ARk17OUFnt3181MD2xN9WwlFPXTAPkx
g5BfhskR7oOz6wOLeXTqT3FBXr1S1cENdJdImti+IkWswr+0BhZNMHFsD1mQdtUg6r1ZMg+PAnev
oFbKyrM3YfKhx+zGtTAO7ID4cnPm2XHdfiKiJPfI/gBS8cWyvPLRw5reTFw4nJd3RoQ/yR7vuhZ9
6gx+N8wCv5uaBaAk5PgqrfT/EnVeS3YiURb9IiJwiXmF6015/0JUlSS8SyAxXz+L2zMxL4putdQq
1YXMY/Ze+5jEjnjM1LfisNrIWn6X5G0GZQKiFCXptknVbzWaTThbE3fssK49jOUljRlnAIHdCq96
KudBo8UbFRPrNBg7YMiRA2OehOiDI7s3113JX/ispuieGJt54xTslAklNTdOBbWUEXxKLEUPF8z+
YykKDGrkaJMsYGKtlC1XziXLRUJmzmAk+yHW/qJgR3cbkUzppdUu1u4kbfABSVkBLOWNv/bZNvVp
12S0LgtDUaZ2w0ILN1ay4iNKzQ1jO1KqjE+HV3RnYksxEbVyILEyoeZAjjsRnMHulI+WNQLSbhFE
Fikbbcv9NndMQuKpP5bYlsI+y360OoGWo6WXKfK/h86crjN88sz35anNu0upOFC7Ig7t5VukFHGe
4+IJbX89V77z5D+z3S+2RkFVAcwUzdCo2w+y6DdmSp1WIqJM7AzN79x/ESSmwXszc+aSXKOLHlqk
ZYV1lD6Qfga/rGnasI/Lassq3gqq2eKjjErjLltIF0/bl2aJGQpp1XayxIORj2cLoPtLRZT2jjI1
NGfvuzOJHOuIE9D7P0mf8FTTxWh48nnEnhEvuwRqItCcGscO8irF3VuYVOIQUbo8Yd86DA6RykUP
QgmurZZR7guvYZ5fL5uMYOILBCSmPRlLbOmyrGyaoze7f5SsP/URmkPUsCGWw7g1YTcEozeYh5HJ
IvrQ/oIQPwL9ABHPee8HLnJ7LmEL+MNVEVxqwVB6F+rNtOtu41v64ygK+E289oCcdo1LUZCskBM0
qW/YXhy0qk0VqBZVLg4y+tREjTuCJT8MLtw0qwG7UmvZCNmp3rdmnj01quiDQuis6pEPNpHGE6lJ
pqpkjN1p8zHtwH/aNTmNTsS5SO2XpC0qI7Pmyuy9y4JT7pCyMl1fBJvbvExtnvHOf7TjVY8N3Iot
8dc6Eyqi8beBrBah8p2UCX+aRpHWL8MYAeI+1DUEiW0Eh8Yb26ssY59mp8i3U5H9FnpJXoABMIKV
+W4cdWfDvgvwvZM82tYUXwbzjpVEulsqRn49qXCzUXYnOiafukuhzW/c76gimC7TOUzF3FIZ6Xyx
lXwEQ/pWVE57NLVfsrw1tWlVQehyV3GzTv3GdexDr9R700rSfEk9Wcf/vDRI35EcNDje5DMxesWO
6OAwlVzftp/A/7XWh8VzTs64VtS4yc/UwJpNfMRYcatnMW09n9QclnqL1SFqNnbWv8zwIPeGaxxs
i+BbYMNuMPE4oIA4yGWa9kgXeAOktWPZlh+dfi+W9E8vZvfQGu7ebpUBY0whslp4l4xcdw5t3x/R
BQ+bOeMoqBcHQ56xrVOfCimDwnHKIjfitccLyh18100xuulM7PzeJAu0ImWlt80zmwQGn3m6KQWD
KKkP4VDlxWFC7bVE/R898Z8AQAC0rU3EynI8WlH7gd2DQZjldpvVzRX6895akOm7WXfyNJfEIt8L
MoYROTorAnFl/9wLDlMLDkAIqO+rIH30aWKHluJuctwfKNL+p+4iYurTMg0G0dO7AH6ISikQJcdu
iH8EdwoRvpHLTC1l/RJHERQgEUm6IMPcRIjPg6maxqCr9Hyfa2enz6JTbhGFUWnItQRT8Z6wXMdZ
tlbk9EE6GTHkuijZFgXUnxngaIpEyS7VfuQjtnAybwEJJDtI6iDyCEIaatguHk7wEGvhQ+0iM2lH
55T69kKJRnpPjVhQTe8r0xa2bqKIYpGnBFPYtmymb78zAV1mviQ/+y+FVrLH9P/AyD/oC8XapJ6J
n05LHE2e8QCsVu49NulMg7VtI9SJb/c1yV1yDofo0Zvq97SQ+gY/nNgk/XZBfUIC1pjgEV4QCJG+
ZuAogKX3B1Bldpg92whZeYUTEiaGaxnzxIRCHS8tSUwSlZyJKHuRwqHq8BSfyjHP9TdZpHjwUSNk
VQ7Hw8ElopqnIQqKDhFK7DPgSIksAjpgIfuAmdDnEnia721YiN7byBz3Rlu1J9tAvcH43vR4HxXO
hLZ7r5Dj7mhUUNhkDPywS2w7qOfa3KcHO4J30tOoDh4JmAhkt6gzp29S00gRCHy57ZyiZMFRkzKI
B5uwWDBnANLV3KJT8F8Fld9RwhceXQIcu+HY4JiE9ERY9gjpN+hik5UPhFzOYnjhuse/eswTzj1b
QXQZf4guJVui4zgzh705VuZeOubGNBD7rEgdsgFEgNuCXDvkIF18bsu53+rgEB7a+dJqqDM7O6Hb
7AHJ1gKbCEmJ1qXvqmpryeYvWc6PNYwszgeWJ271ibYv2zfp8llztvA9cwIncyzoGHxsZsedEcc8
svJJE2Tdp7RzXIWcgbY+M/pM9lhm6fdd8g/NMt9Zrn2AllNdezWRF4hROkxL4zyDKwmBEA6Gd3AG
bQ5rl+w7iGdF2E2SOfZ3bhoN5z+jWQ4IAHjSuUsXAHV9U43neFFkD47Pken5lySd3wAEzVupPRpa
8gWk/9Gt1MIQMsl3UZfJ0FnWMBCrNDaLbYYCocnehOLvt/ZvborxsdGcV+R91llb4GFLyBXI4l0E
Vyw8kXhIxQpdi3YeddimTROu2AHQbmJAaNRL0CeZTXYJsLh2mO+mQSvvRKUzEZ3b02AQoYVIJ9n6
Nsl2WfYuZWJvqXxJop/o2lpkITtpUwgimT9glSe8KRmRTtP9urGJPeVmAknFnuQJPxwK40w2WUBk
cveAJg7BVwl8RZgkOCTK3fplt7DTnr5kVT/7fOXBmKJ0UlZ3lEKIIPko0nLexgeisbvUZC/Qv+h4
QO5Qf5OtOafI+5JXMLIFYuze2oH+wB6HZrS1gTbBZ21xUs5NO4Xorp5qptHbdvxZkMRuk7IkqrCq
zl07HMZhWO5NjOOCxM8ZhdET65+gW0HMoiGIVUkv5ZEaX1PZOFtXm8DlG0W1wxS40Y2Si8UlO33O
UT20ZrRhav4896V1LvrvrMndiyEDo4rkbommYzchG/Qrsi+YBRDdrZMtIOKTM5gorUhs1p0mPqX2
Goa6zMGYtZ/N0L1BadoRscrbUWbDzuvkvRtDcmmj+ciZ2uy7dPiIVGIcai3/YZEbA1vuyDGIkVnC
/0Q2Z2rQgYf0eXCdEzJbnOC+DoLdxaDzOYC7OA22+hVF9ncoSBlMfQiwchqCqMBdkHYvflWLbTHZ
kGwL/W8xmk+MeasN3dxEL+Xek4D946gSQiM8+nBf2MyTlridNj0WcRkTRNmOTDIWOyPIeshf64yJ
UF2QBWfkzPkzSbhgugy8AsiqdHDwjZP2Z7edD7MBn5HCSRz6yn/IEkJG1rGV46ppZ8aC2LCpF6Hr
oksSGcoFe3T3ibDyjUlNaNvDctXL4WB5At6szyw8UoyaaEBZ9+hDtpEERO1JAicuPWPQ0zbAENVS
H83e/EBWRzbgQtC7Yf2mKtUOVvo8uznbomx6Q94HvoUk+lagWbKZk6Q9tgDHfMLOem1cA0X8Akdv
7hfkn7NPOpB8ydo7q+ODHVCygOziMyJCYyUnIfe3xp9p6UhbQXGVg2jakLhIaAui2tbl8lSYHwKn
mA89y91AGv1jhDyC8tnbiKxoQobCTSX0s+5W36YsLm5T2Ih4jeugxL8uIXlJcbc4Q+sz1CToj2lc
FRFYiYmQcR2bODw0X1N5aTtUiPSUStLfJh2DL5emI8nbimlQtGP01u/jhY2mSIHkkEE9qpemgqg5
jlpzUBH7NVEK0r9r0lplllxFieDDGAoKCt5PHB9FMG4b4LMcHAjIBqn9nS3zTSWauaP/PhgOODKv
YcFrmHQSFn868porPSRZJgPPCI/1VxLJQ1zw5pcozQFGmwz32hZUbdasg9mAvRCzIejnF92Yvwe9
0U+DV30zjNGx1zAtroxZPibVHZK6V+HrFjEN2Zdp1Tj4hulHiQrKVIuOV3bD21BpzsVbM7kw/+Dy
2wIM9pgeL2e/6wksWJJ3Jo0mOA0MbFGKI0Uynt+DJfiXzO3DwhoW+FV+jnTUCEPuNnyO2tnVW/Wu
FfKgg9YOAVBWW8dOeV1KwpeE+YTOiiytIf4e9dE+mIBCg4b7NawwOrHd0xloVz1sDf0xFyradbnF
FnMuvlK8UCbeHTXTuSjwWzGg1CBzeRbbynjIBnBqXVsN29nqrlqf3A9a/WsjyqePo4r0YH5y7P4Z
I11iMeIKnVlpvSdun92TMsYyJjaluY+EXzJoysYwx20GwU3tZDcFllTqWFpox3pbfy7cEpjfaL3D
V5kxlo0T10445HS5NDoMSYbxXWrdp1YAALMWSwUzUahiLMrnmGDFXBnTtTJOTYcbchH9DtIXWj7H
+tMtmNUHUTx6EaohaaWbScJVV5ZJhBg0TPgLVKeILZyNIcthK6sKb5yevisrPc95oQ7CJArTzcA/
RsU67c5V+uClNgFzKJJ6tuPnSIq7nmQXvmtgvKtW5sx82oRVPUxaD8hDuNTRd5JFKsQybDIY0dLT
tDhPY51pu5L4cTzhBPlkxvJE5MSDLPUND3z2mHvjc+8yhxvmt1kNzXPjYIebh0+cDPUFTembIzf9
ZBDjUEXXUk7PcY22yGmjZ9YbNH7mdzoxf89JcLbUd9slzKcio7oMH8rQaeZNnvEkpRvoY33befMU
uGlHAKVq0XKqPNtg1ON6pdvlvJ7/tpGx0c3Mugyos8Ukvwx/Znbe8QvLDLu9MqI/lUy787iGmPoL
nrlcsjVI9Qr4VxHl//3AtxiKFcC+eI6W/VDGv7WXrTVf8seq/GJvp1A3yfraabZHvJ5BjVy17CBB
0WF7T8JRyMPSdHzyeQkDmp4fKSDonh9pod2TgkveQAga6Q/Yp0D61uZXNvydGAIQuqsb126YuUxd
AKOIjX8mS/1LSxoea0Z0Wv2Z4w5hwMjgs7Cdj8yn4c6NlqhJ2gdVWF9VYnlQBEikbVkziQo2nmQO
28xUgXm2r7XO2Ht6avI2QTdAsrFNRzs5mGs8GDjeLbJWiNqL8wJ5EhW0RzseV/pGxYyAY5XtrGHq
mAOP+qEpKKUWA/YDqoBgGRkh8pKONvccehpto3WB6dEXI8r2DjlyISD/9raTFlw39+Qb1s9Eaxks
RE1RwBf3AzNS1hWKGn+Jj6qBf2YiBqLlIgmeSRVTesj1Ejh14E0CEXr1Zlnxm61xqGXtOxSXJdRM
NQSQul8jjfSEVCME2hpM9PaeQXPfDCdXz/72SVScyrr6prN788AFHpHMAkxX0PR8r91LBtmpbtih
NXnMJ20GQ+p7tgn01DnRRTG9gs7965h/E9H/4XtubNyMcXiWxu1Xg5bZnKKIZqsDwN10e3/KxGMB
KE1Lll06YKZamj0rJdgqkLO3fKFfgjxAxC/+u89xJdO13UaiZWr/sgkNTt+ccO4MnAPrSsHp5JHp
26fXMGQWJn3xQDyGmnjwdJownWlgIlbMvEONxFFZ4MXOW/tKFGlGWI5TYDws+h097lc097j5+6+0
iif47UzxFoE1PJrorynvwB/EIJPZ/3LTYNXsxnkLhabedKLm6lARy0TNvuTZyLeWqLFN2iUbMjkY
VUH2C/zEfiYZqzh5xvQ+EHW5jfP6xDyNGNASEUermJ67zq6LZucqWW6dGfVsFGKtrUGu0K7t9ro+
Nlf80mzHhs2SoKZ2CxRkZF7JUBmcNSQKvaaKyQmm1hNii8DRC3ZvU4WRU2DIipLDQhMf6tS7JmkB
mzSzSSVRJNDmwCtDbBlHTfLUdzUXkpYyJPAth0EYi9zQHUnqthgVUBNNYW8m1xyfz9ZSP6bl26uC
rsTxZOSbuGYI7zQznZCRPLWOuWezG+0UWcDwoBfOF4IQM6/b23UpwtzM2fyL9yYZQR6g87YshM26
Im8ByzxtUzKQP/BcSSjTwiuOa2BOT6GI8S4E7PB3QBPvj58R3YUPt/JolM4zPH0fKYbBUJXio4vA
oLAsaH5aWvw5/eh1OW5bb5ZscXkQY44TXVGcKg85BwlCITCSbZlAxCZBCoq+gb4/8kC1C+bzrkdd
SqYTlRmEQ7hK9UzzRfFZujZ/HKcBmzQV5OzlQsynjAV64L05ac8of6xHJiMo7ZyYxhlaH/LJWkT5
k6yLwyj6YavJiMqn8Y4TAwAaebKxOizLHGn5fii+SF+tiT4xP2NhlSd/nQ2uYxSHADbi4tsacZdn
sSHFftWYOgO9+uqjjAqQoFobjzAWmt124+LW3vB9P3qVRtpko9IwWcqL6oQZsgkPBgnfpaeVCuuS
SRtzQIKRySoZYCfPNf8n1+V7gIFEcN6JJ22o/viSO9ab7ioH7jmx5Fx0KFvSbHEon6ffknwfqI5D
E9qkE286+x3hBZpN4IZXhjdZKC3SbKeyraGj0sH1zMlHR1YbX1S/wCpXD7Z+VOOMCRhN65Dy4Xvr
1giFQHVFR75prbnlV+cVUzudtJqREbpWisfBT9/HVZ9sYysjxQATHIEAzqMf29GjU1hssovl6uTe
pZu0sNZFfXaEttq223+FT36S4K9E9bCU59JdgjKuGAn72ncMjmbfYoENfF9B3Sagl1ZiOZPj/aSb
ABSIRWCn3sLlHN2UaVC0Ai0MCogmgk/jU0To7om9Zh2gHA8WPx+O44zPPmGGJmMPMfNS2YFb/kxO
728jmHw0QgBOPYShpRYx18RyUiJ138/UwII6eTYyidcSlH+vTO8yREDOqVbQW8gXBDikWMbOZlkw
c4OlcA81Rm6eG+80D11HVzcHflY/Ni1MV62i1I5788sxSbbJnsBpaztKHLHjlAukglM0WIQ7TSQl
rBI4MqxfuY/rIzapQFqwZhvXl+eFE8HqKYKNWEzHlBRONc9/aeWKYHF4aulOCHKbLn41n8vKcLat
mre2pAdRSsAw4g7ucUWdiPW+87um3eWqerFa52pZ3nInx9LFOTCCSK+7Y5mR3ZpqcxlSmPR0P+0p
7q0ngKYT8g6R71AGwIV3z62dzAEKw61TWfYJ7yKvAllEW2+cDrYaf/SBNBcE3jUaJueekSP1JjOD
TTkZmy377OWysGhb8tLaUQajneh5z53MOiyvBYl8I46g52i1iEz5T+ITL4k9/U7mv1MxPjCqUJfG
YYQEihCTFMlqJrioHeIbslcxkbbCtZmZJx+ZXBBuVp8j4BIkth1Jd1hsQTQ7/1ioCQYeyb0tpmjv
9MDvfWm8wk295ll5NayoQcEJxBhd82OM8SfNUnm2S2alhW68KfIKPMJJwqpXf4e0K3dIQ0C8T/yl
us9EwOlvLfTUSn5VOZuejjN6cXiE04Im3QeyFfMuHUgUNTmcSTqwGVYPXb012/kFWCz5Az11SV7R
B0QQfxNMDGYpUOOojlEiBq44FjVEiOUlihMQSoAvoAQRNQGUqGEi6WHZsWPGMyj2dqNehNxAa1hp
jIOAkOPKd0OUXF9aXfebaDF2AvM3DXH8gnMWZXlR2Nz4mybVIYxT7IMyHIVDtB3yVC9h0WC4nb4X
ZCSakXdi8QbQGPH+zKKjT8ZHo9bwB+oWwpHYd09W/SShNrk9FFtEaGgvvoj+0AKSwWy8izph5CjT
dYsorbLNLhkVlQfN2Jr+FTnzX3N41mPJQpjHeWoJ7811K37MHZ35wz2o23nPKO6iI3wJDF9rNimC
2F3ZPTVeNTP9S9PAiJwTVuZoh2kiiAaDZCND7PCkOAfSZ7csaOyNVeoMAKx5K9a72xlKdfF0uv3J
0bZ1BkTNhaKInnActN1cauXW1Nx8k0xuUNP0sjlD4qF+IFGsBtm+3vozvhYKzj0uOMILGntOT2nR
n3ne+HjUUuzck6vp3bkV+pvBmBH+CPFJI9Wgwjt2wcn25jtURhwhO9+vF8YazJulqh+nXpE1YSJn
p3xoGEIhAU6uZZT4ZN9Vd5nZMMaY7vsKrI22mkgY6JNnMLnaQVPGlyI7L30eGb7H/GYm38z069IA
CUSzQvRCANVc3cXMHE+T3jyBtdwrnKQceNI/T3X/YBg97anVELqoXHJDsfSV8aUlcZfePa8vDiCp
K6k9yKZmdac1gzjFto0z2+mvDd63nZs9mNqDIRKYHDpzNqvzDha1U7A0RD5PsUeg+opsElNDRNPs
+bvC6KqHWh+RaskkfsDkKwIkGaj8fHfbrca+dKZqSlDFIU0qxPPEA2dNC0ClxES9KeL+ngyc7r7K
FXdXwe6TCZ7f4tmHVeXAnbY0BjEaDRDiXqt1nYNnlXFQCVftaZ5QWbpIOUuW/QxdXm66UKPi6DIy
zd4DqUOXkvjnBCV9GKMQZ4HPSO/2y6gO8zMqYC+4+bvX2dVKxeqzkceQAO0Per8Qu2L0ijwJTBAQ
ng7zFENBSH98F6nM0myLqSrjfPbjl1p6a+WifqYqC23N2+vUuY/cW90jGmyTIVvCfVkaMrx9Iywx
MnJdkAIifYXmgWA9R9bsDNM1T73tgkDqKFG8vnYVNjuA7MEkNIe1OjbLOIFukCDlfU3GjH5g0Z+U
qp78IS7vTU2Ftz/ZEDUuC9mpS1RnHjdHji1TJdWL8r9RM1N4TnUHs4yfoW5ON0mHx5cADmng/6Fq
Zj3T+ta7rGMysZWJ5TqDRXv7xJy0nk5wEx/ENAIdXyWpSVzYIVVifB2RQIBateIdXseS+LOewTc6
33vXaO177OxyE81M+gPM0SgdDfSUysxMcOziN79hdGBc2y8OJfM6yqXSoZrHWYy5jGHpEP6n4Wao
ASl1d/P43n6oFoY8SW/tjUE+LOxSnid/300snces0g6w0Y46qNinmiVwCE6UHaaGLdip3Ovt9w8F
EgHfct/EhGcxRodkacXepcZRjNi3N3KRO2tqN9YTRD0v2t/+tkos0R6BJn+MOWE+nFX2iplTbosk
R2R6oyzpCiNmxCT9wFg3piYtxCZj/HWgnvpb1dQQVYR2DU3OvI816KOxJ7LLqIqXsWtGTKx+h8MO
Iw7ptfqOl8fiAuswzcn2hTPy0+50/SgmRFTIQPyXrjrK1WY3gDi7EWxLALzbfIgjCiSAeQxpmqAp
3RnxdH419G7a2JgfznbtAhGapyhMe87HET0cmUviz1RYON2Y7w5O8jKX3EoFRuGNYVR/l2qJz7dc
EQw4cCOWOUMjmkxkeQIG7pr0DpUi6tMEaqKzFPnTaJPLkxnRuVjcZ+NmouzK9r7i3zqJKreOKv0R
HVbo6kL+DBEzYtQKyWNlTBYyKz66zGHdMqX98jFlVHzl+FAlqnmdK76zTTPF17z6YCw8XscVa1iY
VYQMdniYRvdTt2w6mGFqynD4jyHSGeWlieb5IWsps+USY7op5zN29+5R2hSLNxqNkTgDUr0aZW1R
xju7QmzF0eOcy+WPxs9vZ9ySGHR5upBwPLuQAEjH8+s3s643UaTqB9PMSTLUSy6kXrnnBhE6S1J8
qmjsWGPbjXfQtBjJ7LrpNldnjBrH+QFiIusMfPU37lFKGM+9k2RXo8hI3iyTDLgAty9B9SvJyWSz
EKZw3zey17+ZNpWnObEmELnN6w2D584pOamFZd/JqF24u9wHTVScA6R1n+dOhlHF8GaeyU/WuowQ
FzkajEyVzjT8Uw4T/WM2fBYrgmFEmRikcz7uigJcFj640w2EX/t+sbMNsF2xncjQjv3sJCpK4p4D
+MFiX7x6oG/fVKQJ26bJFv6CLpJPfA03W6JMYBxYzJvDmhfw4M2jOqDELWmTV6WgXc6XjllVspqB
4+gsDMu9H1ezLgA58gws3M6jq5lbvSC0/faRREmHYT1nKs+vwxvC4vZO0xJ/V5kD/5RtjMlprhVO
8d0gIzbJ80hEgCBpYCUqUdj5QTWO1ZOWSXdXdejy/v93x7r+A+7AvZcDaw+a5+JQWMk3UvNjju09
nWq5t5lCEhdtAO0D2XbHT+xyvz3foGLtCgWtUgY2ZXVMdfFGYO8ORm/zKYnMCIrbjUnm1N7ul/Xc
SJ6nypTkM+nB7UDEUAn6oip25DUiHWhof4CH0iTXHjMrDJ7jRHbXCnGsy21bKv1yu2zr1P4VQ6Ig
eWTjpV9/GHQ8UDDTwPZ396xGLlzS6/n+fz+U3qdLyO19M9YEoXsT9RL/yXai32a0i9Pt3xaLuOl2
HIkrPtARzB9W5Enc1j1yhIaHQMy29aSR/ND2Un1VPTUuYkLrGtflmmHDt6lVDDQEojXqnrfeQIKw
pkII8+woUtQrd4jCJS6zj2JwWdU6ZNXX0jEYSqwg3UL9qsizPlO3vSj9g8zs9C9EG3QcJJrhrlip
QV0t6mMS/Y31BLOFgwMABvGbpkF6Q4ryyYxXuS2umnaKd0aOCsBGanhjyPQIBAKDybrltGRWr7wT
MRtveVlaV5m+3Q7aKPKLM6LfD1dmesiZ4t9PTcQXUcUPWdeIJxOMxZjbW2UlXPpjW10RlT1CDtQ2
thXzl1sztjUj+hqxgJxwPEaHqoiX7Q2doOLxYVpNblk2N8dZc5PXavafZlB5d3NrpK9DajBlczOw
e+t/JAIj6AQ3ej+1lOoLB3cvtOzsoTa/1lPeMHvD1b90ILY0pc+gygwUtS5w276Q037MxvyxaziM
O5uJ7sxNd8xm8TR1lApBNkIAiOMVr1LskYjATIsYEaQtWeISq7xmoDdY7TtLpZ//u/BbT/ko21lW
YfTTer6UydJxRRu7/z4c/FJkDxl81qTW+mFBTOidUSOmqYbXjKEjKrdJO08JjhW0v90lthd5SfPr
7Twh6GU6aJlr41jxSQKmCiE5rNcPN4zeMvvLkTkFjcPAitHN2/QHnMGjy4l1aTENghSX3lHX83Y7
ji50FGzn27iW07Ut/t0qnJJ7jfYV7pM59u4uL4z8/N/9Xufu/FB7zZuyhc/8ltMosTEGIvhot1Zm
PDUwku88M7OfMnavi9MAjNXtmbI0NhnWDEfHl2xreqKvccu7zB7n6MhDSaSGHxVhisFkw/L4pKOo
uu+jmr34WnOxS/Ie//sSEBVq6H1Uc7DcuHmfEQeuYjuwLl3TnLRsJd+icj05if0WaVGxNwiiOqEN
IJoNrlCD0p4IIpkduGIZPAEz4nu5/iaAuA/wfVcUZv3oaBjRyjxCWMLxj48YLZUsf21oBH031C+x
1K9IAB1mQA7/RgEfajjjX6qR3kojrNkpm+6SOVV7j+uNnoHXgbNk/sDjXf93Lbi4qgal0axhd98x
LTAuTe0Q8aLLy40bM4jmf5E+xLFxAVpmpgf2GJdhMaJiZsPP+ka0TPYaAMKJ/duxEuC12qrVRJiz
EbJ6y35UcQO2oBRHZD53WZE04Q0jY6jMfohVguoVpR9a938ARXg7+IdRJHtc02AqpLi/fSlEL9rN
XuFb41iNtG0yYMxlnIT6rNPnzyFhd1t23T0uHPHsj6+QDvZLkSXfcVGrMLcN5pOp4+9ynX2KCzvy
hqEdVFruhtx6uEUjuCsc0sAf2WLADhZMeyjh/rdlwT6jMIDW7M3dyT1mtY/sfz31RUKt3MYu8VuV
hZcyBcWzNlkdCsGt6Cgnb31bo0yTuGqW8TcEC2KqeNsVKbkx4D0xP6T/9JhRGvr/3VRS0qLxsw6l
36BsX/GIKhrtYzYq/FCug/yw7aetclhGqxt3wMiK45hzUqA5S7edTfIefTuTsdVrDG6AhUY7/XQ6
opYqN0PQ1gCLqwjKyX//qOEMYf4iN0bdijfLA93rZ6k4oHAQb8pL2Lua1VfVufmlAmHFaTTUwVA5
1sZA9vUkMCydo7T9nWy8T14DPGCW6Fj0NS/XrD33ee56fyMlqZA2llSz4IfGZE2Y2Jx45jCyxFFo
aTH67byS/Ggtil4ExKF7ydnTrkxf5Kj8UsXcpR51/z9WON8fSnTEICmm9cwV9m6mQkSuRaUzRiiJ
bi1B47n60UjvtKVHYjpOxlMV2UxS8/anaWeNNTw4caHDO5NcObez8nZqcno21WCyEj6DUatDGkEY
/SPvgVczOLh9VYWRnBH1xpu+EcNBuLCSxjXJ2onNg27E/xRj410xlyxXb/zl8YIQpTz4yHn2s+9c
0qZPX8r+QkXffPR2Sf0jnfQFIIj737lj8wCsv7NfrR7pEnc7r/btkNfW3Umvq06NVvE6OdYz2axc
9tDL3UT+4sq8GDq78hQj9/0Yef8wnZkM4px/VR4tD52j3heCyXekvDEaiOzopSaMRSXOfkHIEqKM
Hu7rXjtMYPQOC0lBvBnclzSJ9p0Z05CVCYnawAqCWwGv9UBjb3dDrHvcFqLf8Ooud7G5sEjkJBtd
nm6VzPuqpaiaHUzPImHiW5HvqhDIXGx/+oqJJTi7YvHIJnJyCDDsvArO2OdmDZ8vl/GlM2lSvcJ+
49jK/qTF8GiXpYc2JD6xWZs3DVP9A3Hl8s7jsQ1yyepsqgd3c7vt1yU3Y7b5cvua5/658qbmwZAt
s2mDuuDGorUgRh6XXj/eLjOx2qelrfMaw5Y3gem6C0OZ9WfnNv6E6auuSeqPfENcb5vG8qk2RpNP
2fNPohgf7cI8tCt8vG3Mx27UMAE46pSaeMEJEgVZMmxRn5YvczQvgCKooAraP7HCRSAcWWwWFQAQ
iItPxtBkJ14YdFGkf9NJQMcVupKP//8f8iISB7j3jCXb5IHAMet9LqJ/yMXEDsP1L+NVi/yqWhTQ
Z9P4KnDqhi6p8idaym+F3IbVOGeXZv0Pc2ey3La2Zul3yXHiBrDRbQwqBwR7ipSo3pogJNlG3wMb
zdPXB/pm1T03MyujoiY1UYSP7WORInaz/rW+lQIUrwLcfsupIirk0YnBLgyGezWL5Ik8XAdvJpRL
WIzlpHWiNaUYjMEItiIgq8Yv9OwQjS3k/z4Lzr2HvaiWafXQhYxkBZtG549Va65Jf77jrTTfUiLb
vm3Wv+kuTg4Z3kD2rVByk4soZgVam3sa01+I4oc5IRrJ/hjubKuxzlWhOOYwzSCSYFCaG0TY5cat
Xo7TXqsB8S+stvuoye+rYA7PoEm8bR+loPDnPVksNKAGaRDOD06mpdoT2k60pBW4WIO6YqqSQLqu
6xcnnRJEOM+9akZy5I2BRtGTZb39pynoX2zoNL6dG1DUXW7IrRd/1KrYZXn21jPivGit/ZE66IJV
wrpPvTDewOHFVgDiyl5A6bstJEjWl7xDFdZL23lOE/0cRwaZy8KmETUf8sO/VvzvY7RLmkm9uua8
n5sbk4D19l91ERUu+o/Ndm/dlzbRcy07GvBREV/D1zG0ESPmdc0xaCRcGFPOgaO6/g36h3LKA26X
PQr0h+4tLtbG2tc0va2KWq4iE+1hgE9dm+0rNR0MJyMSfTjGH6DIP2GmpH+6ZjtIxNMwel+VcDZF
CexnLivNT0P7oa26OwHdA2Gd78JK9hkBzrBU8OpcO18xTvzGNvRCrQNv+YKSloV9MN1kod9YmGjT
4THqu5Wnsw8nQfPETQ8gEaNcIsudVzIxIJJe4cFp4g4lZNpo5KfxIA9BStQ8AvEMvtSQjBtrk7HS
PK9CKzc2oYHTHDulZuoA2iXvKQUs+6L5b2pozP+IoXVczzIMz5bgVukB/Wv3B6YQi87mssHXwrRJ
pQ7nW46nY6lOpuuoE56kR8yhJlPOUL2MYJiyGfbLwq+/SwuiEi5iyap2qQcIuNFgMmLgzoMzHrzO
8nZSs4n94SQ4IsX8HJjGPHEaoqlCBfE2anX7R+PCvJGNBp1+JoIUedb/bdGSAWmXDJAjbVC6Lp7W
v77EiKkujyOzzaghQd+zDDA+azi8LiTOPyCj29GALJJYabSF0SVMXNlmTBdJp/45E0WCqxcX/w3P
9j9UAC3fmONwMLJMjwqg2+//Q6vM7E1CK3jaMZrSRthRjFgucgRh0XqBhj6VRvbdG0jkWhGTCm0S
pBtM5MsgHrOpS1byX/53q9t/UkbmWEuh0j/23AhdWA6fa0kshduH+c+fhqgsnDbgqcaWKFdlubuB
QmkdEFNXrRmPDCCY+nYXIjf+6GT1rXuuempJJR9wShVb5rt5GSJY6ewJnciyoxa1pOk8DiHziNWS
fsgrUoNx9mrlZ5ndN/iVsYbNuvcaFRmwXIYpodbOD7BFf8WtQyH6KJ9uJ1cKxvP7W62Y83E7yN8O
u3/kYltjUUB7IVFiOJckSpP97TN50z3ACtLjbvPBnMPo609hzx+gaIzisItjrbm6nfeD9/Yx6+aO
FG0w0N9xkkXHS4lj65ng7f0Np8HYMrsK+a5v/hziYKl0wAQq4zkcuD5nHXWMt+KH0bC/UDMZSSxS
XlykD2U1t4eggAwSSIWxot7qy9FFLF9KMbW+/qffQ0XmAWuivaKnl/ze2FEK1owIF01LBKePiTFi
vBu/reJ3a7rdrwHowArKI7NoL49PRN66e0WybOVwB4Y6WB6mxM7feNMtgmtxqnePt5cCFhONPxBH
R/CkGjY9DXFEzCM27eokO4/xkgp+Z0HbbZmalodCY1UGbFI/6plOdZqyHeCxLmwoy2CoNyY/aqom
fnWm4RM9ZVY2kTOzElFuRjnk58ZrHp2snj6tCXkP3L/3FozMlsMmH58HfCiIcEV3ncidjfSMmFSi
sXs003s4sbQyPUi3+ozriRtvcZ2IN7FQmtOHIQsEaepkzLneR6luP7U83wJNFAp7jwa/7NG9i6Oq
dIc7c/K6s9XKk5mByHTDxz7Xxge3y8ZFzun+wGW7rrfWPHLglIzS9xYJ8AZTBMb552PDbHBrUHOK
vJJwK3OwX+jOiEU48j7SMoZyb3x7lVHxuFo6QtaQr2Zi/0eiNWx4/PAOFkpGsez6ujMNB6uh5d5u
m2vMZKzx8CKZk22tsU/zUYnMrSc6NvxSNoIIdfNdk195Ucjul//1qy4nTzajLwG59LwHxvCUbqjR
fZVtz4MhJEqtwT69/CP64rNMhrLjgzpd01YfNlSH/nKwUIDxiUNkPfPxdg0dKBI5chUC40/1Fn4+
5quNnln405FkxFysY2Zsu8BUeBAifThE9QxDtbdn7kcYBf8srjMyzMbVOUqZJG4mGeFz0cI73MIc
66Ih4wFkMMvziXnNnm2ORYF6syvoF6nVPAQJo7QhET9zocuniCjdvuosrrCht7tpo7kK2Dc842ed
2M+UqViXMOGLXsZvQPIgteDYn4xJfww0BdPJ6KF1GE2Il6KK7+Y0OyOXjw/NAG8ATwc4c4MRhzS7
9uQW3QTRwRXtKQ6WsVs6H28Mu9ly/04kdmu3v2B78fwyqiWvpFuRgpan24kugKtgVvZd6Q39Qdf0
c5fI/IFdJ6dXjQSVARtpi7QXgq6bW7/Xs+4xClvlaw4On9karmMflufbl3YB0YZUkOCkycRBd/L4
iSLwPHfU0zglLqUfmMkMF/S6lmMHM5Ead8xDfue9S+630sTBkFubQg8my5r1JGdgTzf0PO4b/TCM
cucoJlu6lrTb23efzzq2fyp3b78q5CUNPD9Z9sxAHRLm+DtLuOOrFMEROoL4IzHPQwCzsAHjNNN9
dFTukME1pc9KOpfMHJG7NN3YNjaAg9uZNoeX0PWSc9RygiCny0AcoM5D1DG0I7K8+3M0llLbefy0
mWzjlTL1fAfd4hTfaKCRvOp2Yh0di1BX43XJvpqwTWqUOgJTmVm2gCcUZnPGBduQCSTwPlJYuKbg
fdqxOUJXtNKLRZLPN0P7E7CoeEmIEl+m2f2cCWicGh2//iQS9yx4Rs6mAa5D6CAlpgnYQcZU72Q3
QAGTEYk0CyrUZasp9p2dtoz/ibCLNqzuotRu4fT20z7LRojO5N9xAHBr53OdPNL9DOlFZlyqbtfV
nIacODO1h6QzZ4JUjAMqlzVtbnoCceNYoDGHu9QeeRLqjhwd2culc8180g3zCBG23tWuXZDEM09T
X04fhaUTmB97NL1R3xANh7ys0k/kBbnhiqrtsip9tYdAbGTqgfrDxburQ+yjxayJE1c2iD3oJwyb
jX0sarFvSb9a5FPvQMikO6ij7TasKnk1uQ+uwnr4NhEZoAkZ3QbUGm7jDKtVAGvgKqhV2qosr+88
wBx/hrlYPNK1x8gH8HH2rU0N8d5yRJlc/tEW3MOa8JF+51X9u3AGCA82xJMuMdWb0t8J7Fz+KNJk
DSWfol/Z+Dwp9YyRs/ukufyCg6+oZt3X66LZ3ABR3OkpFbXiov3RTROHkcXF0Ljtzi644tuVTrng
PDq+ifnz3enNx2mf1GPwKKq88qsQ7uF+qp3723fV87oRtdMVE/B024Rac0ccrzzh9uAlD/q3a2Xy
2JqDd0J+W5dE2beyV/1JxdAaXcWAM+jxSjjNksCyc4DHaoYIGj5jhyZQmV+tyVQ7etyUL71g8WhG
xNDUvrfj+CufBtLtrbhOt3shHmQsP8uETmSq2+X10GMP+RGkdvymm+1hwnq6KQbDOGkW0t5APwRR
CGZ5eWKpo1HCH9Lr4XNmKSSaT4ROkM7J/BmaWjth06qN9nqb2lpFdMgkNCfmYXv9xgE0qc71uwbK
lOHVlOwN1u9MpedOzOzzKigWcyBREuIxPmg/3CiLUtnC9jjEQufyx+OQ/2FrE+Cjk4WT8BadAY9l
iO8B1yUDPx2VOOqLF43DKrijMbqfMtmQ5LKYqS4j65msLJO8u4EHc0l+Evp0ppQUq/c2Zqn6geoV
IXe40bNYcGFmOb7YOp1DUC0QNwjOXWtnp2m/Q0PHg11wIKWA0mX0ZvbHWS+HvdHF1Z9xbJK9gjXE
HrCg/bIKaAc2v+LY3QDieV6ua3uKHpjsYyxrFrs6691BLXDWwjgNkBX8eZl/5+VI1KHPYJ8ti0m/
fGu91+0cI3vTCK8dexsiR4Qy0rha+Szs9ngrSsih292mAIaJ1OfMDrwyegQwDaoBVu0ijaduSEE5
ZIWtpac/lln9llMa86AGctWN5V31fLL0vr77P18mxD8XnArdNg3dwAtrGY5h/HOXbNHUldeNCf3p
TbkeeA8u0/IllQ9py3SntqYKryJfXKPii+P+/Ze3/xZ21FHqHqmHhtjzGbPO0QxrmHZakXElMHVI
E7ZtXv98qRhmlANTrttL+Hvh9t8vRP/U//1Pv/y3/6rF+y/14P8vneH/H9aBL/Wn/3Ub+OpX9tn0
7T/2gS9/4U8duCn+5ro6qV1XeJYn6O749zpwYf7NcKXJf3Zc1zUtk98p6N+L/se/2A6/xb1c1y3D
1mkUoAt3KZNefsv4m4CJ5FFO6pqGZdFK/e816H/5+VGL/p9ccF2aTf96w6WeyCYzKTgEG/wmnbd/
FQOgVvI54d9ZkygW+bgps6cIH8yZBot76Xo1bmYr3Et9WbC04upm4nuOGakzDyz9xE5PnagY0ixh
zN5oBB6WBbQXfSAZmExlRtq3CB7J8UlrpHuyB+wLUnvqgu4hmxwbJMijMCVAFEwKrBURliByXS07
ptOS8p5t7as3GaWFxZfoyVfOjARLjfaCiRUIsX/BomOT4YxCkd+Sd684cZYCbhAbJZYzgp9aogc+
CytZvEJs2N5J5Bjtm/ASDps4FALDfWX0QeoZNW/T1WTxmgnLRKpb92b4UdTeijCr2mSu+llf58XD
0ZJUrAWs5NImTCiHYIeMjusMpynA175eT073s7aTF6YrD0PxhYMNvgnin2F33H9Fu4noNDJ0O0Cw
MzZgjo/mEPeMTUbQbgPW4r6lcJQKZk+MR8Yk20Tlr3Q/xmSGzbuydjedbu1w02I5T0mL41s/trpR
baxkOoYlOQg1f6d0dyee/BUHtbZWdQvkhEYXtWa5dijTDg9DVb4tP5EM7dkq8IzimiP6ZcX40WEc
hO7wYXEzFILzkXotjPn3u06AYquHdCMVingDALZy+A21El9039yz1T40y027Eg9D1A1bp86Djcf2
X+obtws4g0UV2UOCKrQ8j6fXXHWU2hhAZCc3gxKlPc9j0/v1qq8EiJKerrRpwOXpOsNb4FBvVgan
iLDRGuQ3W387cqKhwiUmpDLyB1eFZj6PTeFLs72L0Bb13v6MgrTfWwhY8YSBpW/UiSSC8quxgneX
aA/myM+CTT9GWgCqFPqDBws6NLlkZ7k8B0H7EM7RxQTFthvvS1oyVhrjw/WCTiINgrjexsk3eRF+
oPoSG52/NBnew9YkTTnY7l1X5l80guL1YOsjU8hU0KU2vB4qsByQWUfg9oFrudBf+deFQTWcFR5r
FzGxz0twMV4EI9CCUmDSdwjIAbG9f5W4wrAm8txlkf0DV8k7Qdh2F9fExuabwaP6ZNRZrpoE0Qze
ZvJzbAhfwVN8aWTKGaiIYQzjg5UxuFA1y7vYE/AyEZo24WB7m0hZxH4ScixTz93IplMnITR4baNu
ry1WeCEHGHHTq2Ev+GDu8rtZAvKJYGpbPPWZCGaCRVTSqMie14Mef9d2F21tTOgrleoCQcL5nihS
PHnejJ8FikJs3al+GI9FT0mKocSlbimKFTMIxZIQrz7UJgy6Y5lgxjOFAWUmMte57tZXK9p2eDAf
mmYqN/j6k3VZGCAyRuNuNoorhZHE2CpgqQlEUr8DPOa3nX21BlhgM8tApJXJtp7M50WB2EHnowDC
kU+6P7SOed+jf5N99WAubmb0+k1e/WaOG9yjsQNrTpwLmOFVPltvtufqG9X2J02bwlMptdU0T8Mz
xbIvU1fna6u0v+J5to+SZgvT0myCOcN7RXLyRCWQfWLJhysjSYtj2IPubfZ0TMrh0Kiku6sHbzzi
FVzbHZkp9ANEiJ6yRk4GwCERJ7RUu1ZeVR5nZeT3HsTeSITJDsjCToL/WONm0+Dh0c/Szb9xBMyH
yqD92aGPuAhAEtTDuSlBJdhlnSDeQZrUIliCUSUQ7fv0rV4+ukVcv+LD+QxDxt7FDHyBikRHDv1d
oJjFG67j0xTc75N82Og4LLa1jZcAYXIXG81zZG1b3VE7rcwZOl3tYKSR2e9MzrH0b/0aPJA6hAop
LLW7DpQDlZ8yCrZUOOvrzq3QB6GcM9OCoGZXa+oYCqBwoyRVaL7DA0YwSrCfbqXthKcwyZ/x6teo
U0fXY+XObLte28Dt5Rx9NyHCjz7Ob0PSsAByPJUxz9sQHkqQpVDqYmtDee/BxAW6sg2Sq2qAam5m
5QRt9yMG2OeX5FJ3TNPf5nJ8m2qykr3NxXJoKbpp5HrkZsgj7ZFhb0PqOqfmjUwf74FXb2tYSSuY
9VAFWGErw3wNayc+BV3rZzKyz2x+l1KJ6nHKvpis537kZgOWGeNxiLVjzo9WZxGeJXZ4h2uy+VXh
5du1sy2xKdV8DxrQ17AW/cHtmYxZ1n3dB86DZzgMZLFbYY8gdb1ytT7HkO99tjMgXqsMvHWAtyWN
6PuSWL3u85hjAE7s17qFbRl6VnRCdti35QCBcMr7NUhbQfdrwLNRAOI5eQm/yndelZhXQxXvGU6M
bdJz2QNztYERxwbBAmRR5+33yaBvgjw9UzTsgoEqHxixd/uSCQvRtmnraWhJuFG5k9vjFzpHknVf
qbdcgRj77dKCAQpBgB0mp12NgMjWS6a2YfJPugUsiSnCu0o11aH80PgAnAZD+aFJSqcOwBTXZObG
chJ4itTVCsL8offanetlxi60GcBRwfuNnAyCR8M8KG2STRn8y6oSO1X0exEk7q4REU1C5EZFNV7Z
32Dzm124wbDBB1PvtSWrQDOJ1P0Qk9g6oBicHbk9zga7MFbNu5YEnl7HmOfTmnHf8IvxdrbqJ7d7
nmvzcVheEF2H+S4MIdqTfbrXY9s4Fy7TUN0hOtS34HYdlLMa9JZXkyHJot9z4OLWzD6UMPD5sSe7
BVaWyi6PHibgM/3i61EmEkHEwPzPvXHTpjkcDYTgNQOub6kR+cdTqE5BQby7pfx0W0QwUkLxk/Xu
RxPohJnzEvB80HKFdXC8dA7W3nqPLee1bErrUNc1N5lwOhrV0F9AYXQ7s7SYNqGJkwnELNCH7buB
1eOuXOTlXOVLFo00DKmhEQH7EOkhtqyMxNmIO96jzIp3ITHX3mLTqceBP95W2YYm8m4VlXBvvZ6w
dMoUm+8s9DFbD8oUq9RhTmtr+n0gDB2iBRYMzZkPvWatSEbVfM57Oicm33D6h5Tmqj10obUBsm/H
5I7TiCV+E4jsD96k73sEQebn44GoXYbiY4/kiOqaIRnz15n5ztHQPLFNJodzwwznrAbrVmfHzESD
DuzpWalm2obulKCR+lPcT+z34ndu0PDkzfXExfRajN60EbCf2I71eU0/7mdvjhrjWD3fhklPLbFT
qY07LtwmsghuSz21yrFMYVTAEkwmdKzusz7O7zmckdCiM9CnqmAuDCDzZgbqArO8B1WgBrTGA5Kc
dZOkqcri6GFw4LDUI2FhK2pPZSmx+qTRcZ70bDcyOCRwLShMiHDG632mthLXvF1PbJCq+yYwEa4y
zSD0W9erxMqghdctWHdXYEHpkGlslqZsIYSa86QOc/U8sc+D1t0LVcAEKTgMjs24nWbyT86yw4Cr
+V1rw8OQFndhg8RUEvxW6aUNqq+hB2WTNWun/xxSLIo84gcN9D/9JDbljLnLj+tdJmeKTIN9rBP1
NfCqdGUIbzJmYcXZAGEhYkugk5VFr8PtzIiWc+L4STgh39vQYmaSGxsw3rg8gmGT1fNHZsTqND4D
mw8wowAcxil7dSpjs9i+dxLrO4O36Tq4mJWcZN3iSgO9aD+GUzdt28gmh9j3ziaPh6+mpJvNFFSB
mJ0H74KmzcQZM18vxoZKTEURLwipoJMNAL/uHaMMUfmCnNUA5MkrAbTMgQSM7Ln7saXweZQHLSbJ
LKbe2w6RQ0hwVyhyDllbjSDAaqw8QCwMps4+hP1uTfbpmGuyOI4w7gA/AAqISCuLGLOoKOH5x2G+
0Sjy2dJfsDFlRYlU2pHibyFpYo87aBH8CrBX3JsyuoMcIVbuHGdrvH73jD7MLVlrYhCN65MKt3ZV
mA7rBgmYAAWnU7uafBVXhPcnUMcmEVaMTRPsu+gyy/EuHtFvTBunRKO6/swoY2lN3E4m1IRAMsTO
3PqjCRJY0VlDSkN6F6E06jJF1ZDQW5jN7nynJI7F1Mi/bZeRRY49OhliYu47M2uZIMggXy+uJK2r
jLWaUtCxlvYU2+VbEOKi070ZNABU1oRYyLSYnXSnYzaUuxvSrjsIpDXA0+Ylt3U4p3IwCUabpM64
F+CrWIixGAkqlwKKfQIKtrDScBcAsTItaZzcnNjiXA+PGAR9Yg5wHmtBRXQDJBoS7lsjJcMgJ/rs
wUBQhKLt86LWENPjiLsfWK9Ods/o9xgMigenacs95691Gxk8F0KDFvhM2KBcW7PN2dPxLuMYXSsH
I33UNnLFiOMSa3iNCYDm3OlX81Q/Y/1sT0QlENPfRFPCzYCEunFM7sAhfl8gmvk61bN7nZEcx6e1
FHO/6ySHW5PBtt9K6kEDZwe0mGQJdcw0jPMTx5k3CPcnPUPUiYDaVQCAwc+lP1xFrjOcnyI1gVZc
vJ1AD+iY0QQGLqmzcM7Plhe8yoQAfx91j1L3uN1pfHjooZscs2Lr9ahbKC4eCfXQwZQC7/+tDc2l
1VbbLSmJtjcyf5rKYEMzDzQvaAEcs9P+KZY2Pg+dkr2pjzwfvGW4HST3rzg/pWZkrVmWAl/LPPhy
6pRk5jGTqNCEuWGKhxroQ9NdR3J6x9efMNkgWuuRZWpDWrfGtekYFmgJ6xXb9avjSuSIwZyPHBgP
JZI4Xiug0hrDTNp+Yigt5WeX0IaXFaODc+xgjbQIykSDZpCzpRjjS0XSaWWWIL0blb85Mn1k2Xkf
FA2gng4XRb253DB4dTHVs8o9ljL/5hHiwkVJH1IBLXcc6Pe3P10mQ4C2wUc11vvex+yG4BCX1VkS
8FhTI6r8tu/5G6xnXM7xMCcY5A+MMfI7mMi1P0IdJabpcTGMvRXSMxeTeGTtGBKOhjPdWm35bOlc
yCMJlGAMWjIlzSoxVH4JYsBAQWa9633cHPKy/Ym1yEJ0RwRqh2oPBTjatl0h9laqnlhYdjZWctzG
CxNqtjHhd+mubdClPAKupcW/xF6gLr9ETkt1SFKoK9cpWMyzLVP0/ZCi8T45acmzCrxuE5cwaGDe
2pB3eJnIyKQcrXvd4ToYZZI8cUicMc2sq+5hDWtMsCx9/hNttyeRGpOxEHC9TIpoBlgg4D/XDNKu
JV04x8jrrm0ABUrP0ys1AQ+exNokOt6BgZ0liYx4M/RGuKkrFjESu4RV9mE9rYuha+HimBIup/mj
Sj0Au5zctrqNzRngzq+K8Dd5iAaC/5iQBW6UcfTUzxj68WXGE2anaQif+YyezKXWjD8CULpLYPwu
66EmYDwZBRFj4FjPOTc8+CZcnqbobBjJJbDFi0ZXyjpKvZeZSSNNaTorTM9BiHN0X21TJBtSl6wp
eoJJiSKuM+266ywHCgkQq9xa4Bp4RrrEYHGcsszH8/ocFsZvpWqAcByW0nLHQfIE54n1VP3g6cg3
s1UfB34jzalSzho8ZiUm0G376U4gFLq03jIyc+7T9ASlakFJOfRxMsgXVL/UxM0NaFPjdM/VcG3r
xiaaRuF7WKzLYPYLTxU+RdTcJyyCtepqBgHT+oSChlQerAhYX2OyHjGOWlz3rl8Vh1JnkgZ0ySaB
Q/Cz35QyhYmG/bl9TJyem2rHh5PxP7nRuwmX4xJMYFy6GskrhEOGu5KREDn/cl+aXMRj0gV5dZQI
j2Qs2jcc1vAlB6feh0WV+HnYUw/iRZwTkMAS6l196jq5susZbCTid+hwy2ZjFCliCtkGLKMXKnMY
Ng5ds3XKENwVUQq8bKesz7P7AfdOVnWbyTGc80xEFDRFnAG5APMuqvlE2LYmekc+/gy4W/p0Zu4d
OzkaEwdJ/neNH882wAK+JwrpPD7KIGGpwdZpsnAhKsw9P7yYIGLazttRsillrvh0g3x8ssfIp30A
QudQW2vDsS6qS4m0NRalzm0wbjpip2h7pjrm03SfJIBmsZO6ZAiD8oxgG65gVELUnYsMrN/wSf3D
gyqgcMGnAW5DmdZKqZhDOWcTt3U+o7pQdwTVJc2Ia/FaVbnjt854P/Q1/xcbpGo0ERVMHJqryGYH
x8x9Rd5WEOvpUcGPReWJdrW4XPmGlT8YbIt8n9K30aapR+PN7y2g0yZ6CUlPyshmZ5+OLXnVnE+E
SkOG6Od+nMsTqaNXFGXaldTiDcZMyZsbMcYzzqWjt3zmmrXNPrgy3Sre50bOJaW9ABfDwDsHR94m
597gu5z7UGzdJmTON8dcrYvhkxXZO3rTvI8VTjLRZsUGh7y2Jv7NwbGVXD+s4ZTVxCmTECxXk5gB
mDMYblnS7psAQ1YWOkzuSKdtmzhUjIr4kTopgCbmRfWFIPspUmgccJus3SiNz1LldyHfzpqP2BN/
OVh7VsgNY5gkqXPYZZM2Qt9ozJ2Td/MHwf0LAaqn2km1sxYC8wubaIE26FvaOB9VpFCBsfGs6nzX
pLaHcal20JPqfoN0fHLdqr3YVv5cdy+67jKJcLVTqbR4Dw45XWumwFAbnAA0QYqIYaoFnrdKqxLv
UJiHmzn9nFS3lNRWELFrzPSCHXiF73UrZzmfQHRteUHtWdc5YAuU3l3CsWUzueQZxgaUkulV54Uk
vKHmz9SM6SGA/TGZ6JC0GBypeIogzwt2MW5tvkOBgRcHErtA9CqNjuFEOR6GrKXFo7S40YHKIbT1
4HGS8GNlLURZG1oSGaky7nfQuOB3ZWGysk3EsjZm+jHb9FWN+rUmYNsPBw2tMClGzMF6QaEAme88
1EMSBAZ9JsOz5E6cDeZvjcNOHszD2bbEh3AdIrHz2oWLeWqWS6uq+enXpX123Uwdp2b80sb6MbGY
uuQRSOja85xdY2mPE1VizD+NmExy4m1b8Q4BDq42FYz0S4/0/CVIIbSPxaugSduNKJ5FoXtExx9C
MXLEMMWhsDSW4hGFjUJs8jPdfM4Ma08hAhVQqsBSkTwLKfTDA1AqteeahdE7fiQ6fFIZtX65qS4G
l16/qtz3vFK/W9RbciGAnBHT2cRQB6BStAczJNIBwgei7pzQh6Q6pDNIiXujgvQ9W/iGiP5HkOKc
GHsldWoLQVmjqgNMafsyuqTdBu63wBmpk+of4yAWlDzbF0Gx1dpy6aJprMlabnr6tiLQthXirRnT
K3QAygUq5yiz8kOaA8exCrGRfW/eNh5gkSyI92ZHeh9qILkSGwVpoDCtnDsflsCOo5xi6eusve0E
KKqcLkgpPhIKW9kDuV8KUpY0bL1nlfuVdeKkrGMMHwHvOB2xc8TJTZgWyLGU0Iy05TsiFBdA+HJ5
Ld1dPOgd4y4KISJj59W8XDia3QQLMm1Mvze/U5lrB/4d7ETpzvGODYHplUUhPOo+FHb4682+pp0r
NDJ1Um51dDjQsCd630nrZnvOPBjDumqXA2fhPgLMc8z4pGfxcKlElCIKQzLxKmz8IkHc1AwAUlWd
RtuqYCNkqHXGGUplalwdwsGD59XppKJT49XrfvZ67nHhhYKwQJxiJX1pZ8EmUeEnXlRgzOiPI0Em
FDWcI6uOXgWLV4gTdcUdBTvC73H+mRjfbfnlyo92+sF5Kc0vTvhG4Mn1E4kKV7QV+ycY9sHTAKRn
b24afzYBgC8sVAnnVi6xsJFt2u3mtyJkYhCbN2fWz7YIxcom1gDJOpxpJXBeSo/nG9TaZlJah1pr
VLx0HunSZL1qTcIbubjzFCR2MHYq7E6hO1Kl63y6rfqu7OKDQr/ed3vxDlEn2f7qBnHfT1NzTjyT
6UVB5fCoRQ6qGOnFpql+GPE8XOlYrug79jWgROuUfOJeYMKeQs09utQnJRUIc90RX1TkLqAujA55
g5tQpB/GSBVlPLhcPMafNG1nfu6Yw12WQD1wDYDNqgKzzHSEpZuOtfMYV5t+Em984tixGhc/f5P8
SD6ReVZNa19DYXwj3fE+WB9Tn7yFPVisBNNGxJ5njHx7KjCOzhy6h5l3JCzJ47Gc+CWXgqceTAV1
xk+FyJO7NqpD0LHgvTwaQhDQmb2E4QvJs9OkWzMDlOg3hKpiZ7e9X45tzTe4lAFoWFvcuvtVNu2j
ib2xsMsXjOwO7KapYu7obXIT1JVZ54+UivasK+Fv9PFnjsbmtiTAeJIWK9usvH3bL/AtszrzGq8a
B+R1T0VATsFjlQLJErqWbtsYvFXnMPhC8Q1Tq/hegNhlWt2NOENJECH9SVeidd2rykbAT50N7AOc
v4KrjCIA6IG0sDoPUQJpoSdP0i2pVuznxYZbP0c9vWzOipoJNMQA0+dcc/+0vzLqQBnmVNOJah6q
Q3OWNU8bHzvwPuUgLN/JCp47yDkMxQBdQVQccklVCBrr89g6j53w9sUiaYhowC6ClHLiTVnfSq6x
/mP6NTCOFhNBkpbO59EiZga73R9jyN1W/dljQrsGAhCDpbiaNU6WXdxMP2fuc+Hiu2/ztDl2c3Gf
ahJmaVSeVc9hOyGQ6W2MHpyiorkeL7UEIjgXH4gtd0aZk943lsTcpidouJBSeQd7rhZO0W1Jnu6C
KP+KhgVjFJJPQiZkaDSeXcBlXvE/OTqP5diNLIh+ESLgzbYN0JZkO7oNguax4E3B4+t1oMXETExI
1FMTjbp1M/NkuHWIu2evOVviWiduYgBJbjelcQW0XlOYuzB8O8pLwX7DDoQm4UWMLJCNkslBqHxN
xXdj8D1i4F1OwgolVkOlz4dVLp9DIFz2JwBuuJ9krR0Q/iK9jfxSe4NWP8lumYN0N0f6QdGUBz7m
NVnVda0kut+p6HbUgEMonUIkL+RyWj4BTFlPTk+kO6lfVBZdfNNmjjM6cOvko3DtP6/oy1XqBMv/
p6GtD6wVm/LSFPG+pWCmU4nfj82T4wFCZJMTTAYFY8a/VuUEzIjgYJMe+l9vAj0ZQTJCa0D6xeaF
r9lVLw3ec6WB3tVa99J4sQsrqFJen6b4maa/2iCRLP6a4jNjoQXY0K9EGZT9e9KfVGoy1IjNrliA
sRzfGUtZXfksyhACQbZp6O5GrGZV9qqxnsZOsR3TA+4Iqh/XwDtXCoGjyMVFAkXPYX2TFi78oIhy
DZUXabjiUVkrlhE0DtoEuLP0R+8OFU0IkbvneX0ZJ/E6uXHgYZmeyuSpgTBXKqwi2UiKrQp+IOGS
I99M5Mq2eC/osGsRX2qt2KtNQ+RqAkyGYlP/dUDMu3an6/3rtEQpE4pDYAEQK0JS8q1Jf0WOS7jN
Ip+g84hI+n2nQ4NPfcIFPimOdVmP90hP3zRQKCzUyPloEBwmje9uxeo+fJlUYneEkY1dJIw2qOpu
xe4JfyPvF2+4tCx7zOYDB9cqImBVGc+TARMbZIdhTgEDCG+0jB2g5lMFEIJ6dLkAaA+7JducRYdU
rwJ5mYoLe/sXo3pKFXwL6JVVffT6u6HzEMPA0MtdYXxYAzVuxbtbX3IIYR14xkypA7WG5wvXGB61
yjTi8OdTRBTgLd/OADdsrGhIGlwiVjRUkXgPN6pWLJk3/lLyrUW519IfGO5sMmvfxBs8kPrqEYQd
9dYJ/hXYEraHXiOho72D9sWPxOJ/2DSD/kRr9LrXspNNMY5JSW+cPJA+gO8OK3yFKJjqam7/FqnA
ZsMtrGalNv2DARglkl+HsW6ktbO99FiC/GuSek1cEe5G3Ec/HRcS/qb70I2rWEmPKX0AeE6AxGo0
xgL721Cqq125xA00mKQ4lKIK503UXiqDy2MOm9kU5q3hTLwXoXJXa/BZVQH7dm5S/lijThIw8ztD
8/Z0/2SbtCmqbV57kvxjP11YgC3x6dagMyQjyg/B3Uy9eF8nPSnd7zwkfP8Ziq85b/5fEswLFtPb
T0XBWgVDQgXoVVtVEGd0ySRRE4les/HmjzvWURDNKixpbi6tBQew0Uy6KenXwx/8XrJqAlXGjG0J
lZc7rJUVtRsXxROs2QEKQtIbQVjA7Ms8oOs8MLba/Tlz8jywQPdFzXV8jspNVbvJgS7rTYelJirF
sXlkY/+bZvN+lF9GwZNODCw36p+uBwIT8qyspCI4mPRHIbVjnDfVqktIzWdD6Nu8bjlkOCAMukIq
bfKTMf1SKiRZWGH6ME/bKDHZzdbvWdgHdK6tkrTY57ayH/QOdDcQ1YiKtJyqtxhETkTtO8C0sHhk
b+5sXeVETrLTejiStJR2YJ5zOjOXrrKDglhBL5jLoW6uuDLlTkCVzFrElMMhmBC6Ni6oefsB3O3I
Xsg21CDqqW0fnbfRoWMEvQfNWD8rOVUY2W6gH4Mr7HdFPs4FJQDvlkdpPPZhRTZ1OnSetbGr4bth
UTyC8J3IMgBt+tcfEGJfiTm+2nkTsMkrVwM2hBFbAJNBHn33HqNuR8MGYgxXTZP+OOmM4BIeMJcD
qxQ7fBhska1tq430Z/XaCeW9YMJc9CHvjFCw+J+Y8EbELz3IHNcXIDH4ta5cMkht9dY12caZxn2l
UA2kk9JKvCeNy4NVfZtwAJrJ+aorvm8jsSSvAxbnRTP7qOKjzRNMY3QMutpTI5JL6SQLX9yCYNtx
SaTYNDLaB92J/mzxaPFFN6fGVxPjV6XzNi6/9Nn+JpHBweqwTGq3mTuaa7BZDXVwQGhMLCAOpW+5
KFehq5wszmAD7pgT8Y2ow+7Uxb12xj6B7t0ONUU15htlwLe61s414dJjBqbSKrOXGCRKMBOZiwmC
WRpJ0h4yQB1rb7mUzTGLIntNP96Usv8Ex2f1ANjUptB5raXvVJuuC1t/pqFYey0qtj+4jD3FPvT0
Cqz1DhEpmhHpMg/0hctFTCHrsXIwq/OD8F30uKYyNge+J2HElZxlQ3GlaifX9+wg15YaCJe+IQNf
m3cZ2QAq6XwH6MrPsJurqRivRqhHh3qI21NRVOfMiOttUofjSgn5msjESjamBy8+Snk4jE0a81Zd
yngx3pnpsx3jEBroDYEDnQlzPRAYU3MsYfyz6+HNMquNSw4hjJOLMX0beoHgrvhjRosrr4rBWRC5
+cKq0lfjaO9r+d68x/FVledsqPB6rqnfsbBodzbSmrdG05mqg0nfjN6+OTNFTx5oe4re1SRwsRmJ
7jz1H0knfcEAljmqr1vIzMkc9NqHu9TFUTflfU6MhtKkmjLRx6uhzmgL6maxtTUZiG8XwA6rXy6R
IaPnBuy7feryBFVCTLv/e1M0W90OdojGEuY/HYoEUB6Dy4mdHeqq84h8MRI2zZeiO69ZSA8kUFJJ
eBzpWVSHERl8S3j7CYDQyi5GKnt7SlzEPZvTM3xRWIQOwQQQcD8ahsytUdMNyxX5qaibD5ho9noo
rCeb79sB4zn8wNoat/nobWhBPw1Z8uQ6QLekdfWa7C6A58tJPzs4gDDNI3y38VEP8dJ3yWfplge2
nx86k3btBbYJHJvSSZNny+X3q7arxp7vS0KDir4gyl70ztlhwDovl8/wKS2/y+ZE+6FWtvD+Fm8W
Z897FjHr9yFdni4Vp0DOx/ZaopNxmM+aczPbR6K1nKXxBuP9thm8XRjf5WKMK/7ULnxOwSpptrJJ
bX2dp1xeNcjx7O56amyXvENrzsFUUW9R31RFnj30vVYzHxWn6hTn55Rt2boaGL3KnxFyFRtO33Nf
iE4rvQuSCwNHwm6++4ZJB8pbp0in3GgzYmdbYXt9b3nkMnGlXKzox0ClJ0IdJ6Qv1hxzxLna7qoF
cPnwVGUbg70b2JDrsY0mSKdYP3Fwvs5zvlXbQMLpk9g/S8qrqhtvqpUE/FTiXVOFtWEOHUQXmIoI
KPxhUU61F6TEiaEC1NqKEZ+fseSwGPkpEeMTWFUFS5Rx2LSzQq6ANYTcpcOCRYq3iJ9ric+Au5dD
K+FSbb6lnpS2GZpdlyakLX2aK+k8RH2qEZaW4QvfctEYO6ra9rA6V4yt6yiRL1WfPQv7zKYf/aGB
6Sp3uJ+30WwHArmyyva96dx6BxB6BM8YuTZk9QYJDllECdr6I57QBbGH1va/PNZ80IzrtkAxm9WM
izNxPZSzbZamZ5QiG5Wa4TS3sOdk5r8McFgzPjMfs6UqQLpSRJlCaU1irm4zbc9NyNWSf2RVXTOP
3tqheioTDWcwDQoFb8ZZu6VdYuLZ6GlfG3BUFuSP40g+L4SdOf6JOTsro940NV4H75zMLwLP5cq0
zq09bRuKKDQ72+akq+tiWUYYgVMO22UtnZZHOB3QoHvwWS1Jq/Zcy7fJQvXp8dVG9bLojA7anG4H
+mS8hJKgwVqiZKI7Jh1G8iocVqohtZNS4t/l4PzNUkaGKnnKLPceGsqJmwb0Uu/Z8bYNHaCzLg5M
qiOIDNjbX1noPDyENMA91MNIjT/mV07x8spwy5fUY1h1cZLUMCQbjZJKZZVI2kwF+EUa2ZdgUvjs
atoplUwXxfAXw8ZjH0lrpJOopxIED7do5oAiQa6bIA41CW0Hrvxn6tFPlc5XxeNJmzWk6spB8djB
Hf2LFm4UQq4fKdFraBqUM8r3uVae+zB9nzXKdBqQwAkLAyWxDsPYyJ3Z1JcI4l0VIbHz6AtY1Su7
b64N3putiB92z6VNOFRWAnigllU70Jf3f/fqRMudigNSz9nreTAhSbu2oUrSNL3B37XgU7x5/aeX
vQOXXWl4TVKP5d9w4m3tT1gUa5dznbYhgYiTyvc0cbY18qQevTZTtMEAfMaDtljJHOWlQ3fY6ZFe
bTMVn+nUafiw23POpjls5DEXzT1z2SuolOFu2vrH6Lr80NDjDANxlVBIx5XM2yfJ/N2bJm88CDqs
FGlsmV3A06/W/+hYm/r0NF8rzlelnuoS1yR4tnj6xdTPE28udze4kU4daIb+qjcsod3qU0uVbWrW
OxMJglYklLif0TEeWZ5SWZmhOAyJX3r/hpgO6qJsGTC1J0c4rGP9NkyR6qhV6bHLIvSdWa4LPDPe
TkvpDtHGQBucW6qJ76k/pkmo7vCIHeqo3siEW2U2ZoHeAymKn9GBEITxOrqDOM0hLZmxN70oagp5
IqTyWdF4Utv0MC+99ULlFTYOO7c3A6cJH9JTzA2IlINZcD1TI+VsYKrpFDsPSl4RyJr6nfftuxjJ
60KHY2M6KC9Vy63MwoXVtuaakYhNSXQkM30sipmCrAH6DP0Aq6Sqzlwx9uTYroDXcTQ0NLA1+S53
1Q+FTkFz1n6AAhSgrSPs6/JdXfYn2eiDWVwwgc9xSmfJ+BQXw14I/TaSD43UKTDqyof55jezjscp
PmJ7pnWIZgI8NvilPoqpfhvqbCtaGs8UZ9rAY753c7E3DJ4xQ/uRbRs4rfHgP0w+XeFrFCUhNm7Q
9A4Nyg4tVZhbSptQf+fU3zqs2SOW2CtxYFBZjDdhtCcy+zl7rrWCIHBnZj7Z869rx+HGVeQzmZ5n
Gmlh+FsGvcCc6olKGVp/gpRDowMKBpB6CkGTluPYQFMaRuCRKOdHjaomK/FOMqo++ohasQLiACsT
4o5k3aTzDAuDIIr9XFX9scBjXJrL+rVCpUCZ8+qUYXk/UNm91MFd5oHozWBe4xQOp9gkzsjaUqS/
q1lvg8LE+0mbCDshnyn7CVswTq3GOAqXt6tlAWLwUN/s3riQ1zvplhck8S/lPtsSqUCqrxM26b7V
147Or58LI9gf3bS3nVndSlVe5yWnjsRscnFuvfBq19oKWygpos0oOn+p3zDjcZd4tDRrBNzr8Gow
jFEscFDkNyYpUqqenUOgHyhTpypcZWxMrS94pzgsMA1O7dqY+QCtN4MNUM5C2FAE2j6s+f5sdKcE
BL1Bm4QHodyhJAq8+6Ex+ULytxzwUDSMluGjF+qTR9k4PZqrVD+5DiLeOlXCVR1be6D258oY98wz
L8ZknFqT51WqrR+nrPTYKCVy2+WU2IT8Q2lBFeB8FaimbU9keTDuleFiKTCvEU7yaFT3cQT0bKb0
ZIdt7BAziVQqjgQCT2HxV7cW9YHIhssYaZvXgn3VVqO5joZJIF570VKAOxXWztS+yZBbh2lgF2fR
x5qAG5giXwjT9gvDOip6dO8zIoJlhERZ9NE9w3ROz1F8UUQ5bZKL6qYfCXNBH5U3fWjftW6phZ5L
v+rm7DJPxCBI9E7ILQI4vxt6d5Eqm9BhrTBhmY1MdStu4YhBKUF6MSf5SuSXXlGE/VA5yu5HbRU/
7MGMQqFGOdAiJSjpSLdH2v5Apit2Q3ttE3SSVBPu33luv5ycUjOcjQe+1Sx54mrHXfpoJ72PFQ0Y
qiuOBRs9aikPk2mFRzr+qNCq2nevtf0YmyF9BQE7hTZo+Ut6ydxBheTgdSNEVPfQteHyMBbYyUfm
Ns319pUKmY/alYMyPuZlZdr8wPWjFYEtkpucwgzrXwV2KreuJGAPfZNdo9eoj49e+FaNJfczEi6C
sNWoUaFjTuSJUfB+Wg/7AtGsvQRmuSoGb9sRIq50/jfTNemq2VpodzxS3pEsL89zWG2rcTozZtYY
qzGjofuB06V7YyMc98EzkoYvJjnsdYVnizaadtspnrJydFZTrcNC0tL3LXyoIi6WAAXllj0VAUAi
b0607MLAyrlQhiawI2E2HydInE3S8wB3oGFn53tyxU9eUait5Dg0OfFa3YaAiv0E/yyTI86/uUdI
GbdeFp29EkHJBZ3F2H5FczzxmaBvhDdAvtba0LqNiYMnXXq5dRyKC+aAWRkrezYH2ljBiTPoPIky
+4mZDk+ZDfQdAJlGJ3wOLY5fQdUByTMgmRg6bd6ORi2TU9UbnWjK1jC47SH+brq5PVitPV7dqn44
8fhIQbh5lMAxIUTcU3HDh03Gva2a621o0jqBsdIBRwIyhSoXw/rm/fHoE8JX1edIh2gfcvnKGz9O
gFlSeVGxJyqJB64nJfvGBq/iR/MNV9k6HYRdN6k4ZBqUaDf6pRGTV3n0UZTls2V1GzekjiyJ+JpM
DOPec4HUrA80gc7MKZWpnwzbg7shdk4ejOIWHfI8PXiZdwYF6ZeMk6EO8QW2r0HJF2uYR2XrT1N6
b5zhFlJ/7spxRWEFb5pw3VMfPLXqUUMGnur4UQ0P6Wwqe9yDSn8ZLOF7RfLq0pCChOXuTKU5SWBt
3ag9p8waMAQcpN/ad3kfOeLbMs9RqXFJ/ZfAqqdcORj1fym8bBzcNkCK0UQ6GR4KNgGJ7DQQvbdN
bqwYCbjZ25m6jpWYpRDrqWKOt7GXmutElXhzjXtiyAdMvo8w90462oxa6ueUMihEGmQKeq22btI9
1dS+FWH4KrKrPTh7J6WVdSIC0IS/ZYLVwdE2Roc+ZqQ3bv8YcpL7oDTdilpqii57UhJoLkFeS7xO
6llr7CBdWIaXSHEPdTL+W7nPBEbxgU32m8J6aCCXj2C52Outk+LIgW1Z+dyoxi7kHgYU+a6a1WFq
4t1YWzdbSwMvwakJYo2ERD1j6LZ3beuwt6hL0uYWBtuMAN1CmEjcMVwV2rdrwJDRMsxEUVv6sPw2
Vp5vZgvoo5vQFawRncpfaSqJSN+mT+j7b+xMT3ZjfeVghvDAb9sWUgvtNUPECpUbNy8cAvcZWqrd
YFbJxAY8/ZozdYs13OeqexZU1EodR5nh/EQa18uxSG9qGAbk6/eki8BfrrRG+XJiniZeTDzw4MKb
Q2ez4h2QKvhqaMUrW0Ye/Owe13DgenrCDa4TgpvZSEWkRlddNnwAFP9OZaDPYKmLOvphcbNvjOzM
+P8nQ+4AcUT9J4UFdNqE90YrLz1AQaVq/vpkhvBtXCfMg5gygkpX7mBINh38HLWKOXTK44JFyLUP
QxAYql2wd6AERGIynYt+Rw0zLYGi/sYR/IVRw7ck4p5FHECJuewqvXFlc6LL6iDi7LPJhpnGzvo2
phxmOdJgOhT/RJe+U1nzz3TLP3eUH2ZIbLFpHCIYvMobILgDMkhzjaIZXQmBKyZ2mAu298Q9dDJJ
y+o813ZdzGI2An1oKfSmDPhn+T2x7s0Li0uADtwuoc6EPMEmKbRAsWMMDg3fGig9T60Y/qbQ/jaQ
kpp+MVKX6k3BfyFbFi9peDId/T00u4a1+PQRU1kyIQAOsTwUxOMIDPPB42NP2s0MLy/muCHkvR44
YRIWb5FFpRm1Y+OBjB8ZXS6/GYDlVQp/Wrdwu0HI4W0bXZzFwIv3UvIZGwbuE2wtQjh8r1hKIyeU
RBine8bEF5X7sOfsEb+6gzpcHsCbIqx8UaK5auCo+HjyQEfnGcUoLtQCXRq/js1a3VLzYmPfPK1S
N4NB4YTBK5YhVjbpBt8/vODhlbXgmropVvCC6JhO7zzrQaWkFqj5qg18b94uF8pKybKdytIEaOHF
odssodS1Bl2DfHSF0vnAv3FLS9UvJmJmQ4FvvfBLtDZptlylHXdTlfVVpulFU6Y3atFk1a67pj4n
IEVj54d05YEu1yu1wNlWXySlktNaKDccMLu5JEIWgcHdTlaNTV4GTqh/1BHPFBuGnUUTBRbCdKXl
1rF2dlZZ/ZBagadM7a+VVV/cq26AhMttS1FQaVsNdJPwR0qxS6rwMne/DfYCABGexmDN5sqj0Nsm
2QVZ5dHE/Xmir5wWwnxN6hl/bBz+4iVea9384aThF3wP36qQfnCNX8gmS7LeITkf08DCZRhnQk3U
z7j/HNYW5DQxztqhB9nptWAarr0xqC1PrHO3fgVDwgYvWevuo1IBNxuLEsaXk0dZOOWu8XTIMxZe
daRbJS22rTVeosF6JiB/SD1sMFOxlh1Cm8nGgk68reZOj7Db5r2OjEzoZTbLx2hhq2t0UBUitrDg
1sR35hBhanTvgOCQCUPnvUa4yCBqruz4/7fpbzv9gHfDpl+/eDWtc5n80hfkU5oxhEIVj4stRol9
nWOChObN6EYfEWa17kHC7Fo57GuMbDq4jfsQBlWZybM3O/lqqTFvUQmt8tut0MCwf+Y6zE8EWTih
yyQ9+OMC6RluphZtercMipzTMRs2uazXHf5fysDvMXcNosU3N2nPRNqJqDR8DQy8WFLxBWXQeLiw
+2rqaTbEk6RBuATkAQ2KGe4S64xmZsVGOFwlRGKFiT2ffO0uV9JDQe0YsZL0U1U+Y1bXtZUHsfGF
tncch2HjsvfAfHTIPFKowuQDlxdbYnuiD2IZw0zaEHGKe878xmJZLl2Oc7KnMe2FGOchZOatqN1M
OT1paik3sVM8VRE6nds137ESrSPDQUtp7jG/2UaN1nZl3xyXnxBPp1x/rWcqX+e1iowoLWwQinIX
4EWlZf6iX9KhWdH1uFw/kcQAZ9HT4WUYsnU/kkBUY3dFzIRgXIu1PFNRvmOkbd5KdZesXUe7KcZ7
Zej3kjcbpphNTf4ly1jd6lOyj+ZlPYpBj+Zy6DcfrccnDYuXdLhfUpQRJorYFALMfkbkp33KioyN
TIIwie4zeyab6am6qF21HchzU2vqhx2TaNVAPnKzeh3fsyEBi87dvpwWFvd3W9hUGYeHZIyfZzq8
S3HgzGVTn7+obHtss8ehMG6F5WL/8dii44vT4FN40b4mkBhiNbDmhmfJwTsPVNFP8xzclIKuRX5u
DM8K+YQG1G6ekNE2m8NQetdeu0CCNC19N3TGUcdHpYDs/c1yQNCjx3gmfWdBFChsBjBXGBKDb0Zg
eXIRRiX4nJpAsfMldYMD4xJX8mEZ6ns3syG2wy6oqSyiSHxazKlmRQX3PFBVVh6YT8BtJs4uGbM7
2JlTZ/fXLjxo5YuV61erNbZQbzZysYhHROp1PJQ6v2d39ru8exolrgfrSTHsPQCSH2RmP29ZsTOS
Azx+peTtQEPCS11xHZohXFRwHOS/tmVrnCBk5NV0SozKNxcNNRP3wsRXP5Dn5lJujHq30livrSfV
CRDpvkr66BTuaIajnpgQbjGhyBU7zC+XAVpD6Gzi96XNvavY93aj8BYj8RcGSI2b2npo+ydsuWCF
E5uNKTmLSdnQBuUnzFaaiggx9dsiKzdLsqxpotOk2mpgWhEXPTNmZSauc+ecszG/l5PyoYEvV+Rw
DEPtrnAF9cRTPOf7lP6dbPrppPneWNaJHqFNstQLd6n1Wuu89jMJRgNNhHRfwLGz61yM8XZ4LOyD
qB4VR0UXSnQJ+iUcRG7dOPZ9u24bhRCjuaPIjD6ZwXsYLa2mOLwmRo2oNLbEPXa24sdwo6ibSny4
1Ts9P8m0/qtN5c0zUGFSBhUxHGxz3nVcvVIBLTBm3JmkPPOyXrcuK/s0bDd0Sz/aMPo08+mlYn+h
8KWJ9PwZYltQNso+9Sr0s55iEVpVeZJWtJ0gOYT2RWeZGQp2q2B2eZ3N/YBrQ2m3ppuFLDHwyIyq
Gwhd340kVrjrkmLXxt2AsSGL7cvQ03xE2CNtPBak2UnyYjQaIvIZCSPssCZ9h2MxvURK9kWa8n2e
IsABy78au6KpmHmibPPT7nLizEFOmeuYobi1foIiO1Ua+3BRnBtFObkgJDXjQ4p3r2aWSfIF8cil
ujvKieY+VQ9qVtS8o+bvwtaep8ajEmCLtXtdaqdw6KkO34AVh2xqu7/g7djF6rz4C1e7xM2Mkb5h
rSK7XWhnvu7AsnYSGJFm7T3xiPS8CBo0euPTUOg1DitcBEm0C1VamIvUQii24m2KrC5u3Bp8mTHn
luGL2iu7iKtrKkA/R5p7y6I8oHYwxMnLsb7gQpSJLVXDLukNROmlDUnM4zYi3ECXJ/m1H3aeM6hS
cDkov8sLODfzM7xBUNxsPsB4j+2B+MkBf+nOxT4QZR2PcP0Suv/wrbEAzzaEdhgqXXiAb6nbruKO
AJu5QV6l6Ilv6p824eoP45NsTb4MHvd+AYX/zTWpbsS4lCcBq1ycRZijsnUYocaniyFTvIys2Wus
A3ANjdektjdMYJZ8jfjRc3lKMnpnHw7Aw6j6FzMyFWl5U5l745hOubwIEhj76vySTM0h7aNfRTHW
GE7XQ9e+C1MeSHjqE46YorDAkqjMJIvBsFBfQYK8pKX3lNKkPprVw62ndc0hSD8V+3X9U0xwVcf8
1BnV1o4/RHMYyXmGHHEFyWFiOFFi0SJ2dxiVcvZHbPH7AJmEEZDGBhIcfamsrzF5d3xuaxYcsOzS
gw1tL87NYyuQFJrmMOGadns6keARV8hdYfgvy7vA63LsUr8qmaZcXB35N7I6tSC1JYTpLe2QuvPF
9foXVW51u9yJ8M/rOo5Zh900Z2/jUz0/JF+Ol24lXyt2LsIWWLWISiQaP+9m9h/KpKyFbHY1bxhZ
fhqZCvjnqkU1sPVl3rSelZQgX7pLqMwSVNxSz8E31LQ8Lnfe3sBNsooG9amJVazM+bZQeXeZmTO8
JCNZaSPKQWMWG9SsU+OaWwdSvCqJsMVPfIiAHPAceZ8IGE/5+KqmZ8GRrCyRYL4ZdnpTMAgN5sDN
hA2W0YOl6rcgCnbJcF/egrGzWkfKtDaU5OJkvxzwhChGcIXDHyXogYLU2+d/tT7iD6hoIUjvRvXi
JCRa/2L0Tt0Ycascy+LacvVO1G/X3oE6WEfmrbUKwH5yxdnIAHO3w0uCwZzTCZRpubGjx2CyF5qe
mbl1lFhZC19yCmGLpVuh0Ja2XJmnfjaoTEcRuZe+aL4xF36IzuavlG6gxzRhL7yaC21CQMkTcvNZ
Nb0lRf+n25R+EVvpAAW7tDWztdgZ2Q83L5GuoXfmbCPwtaKzte2n3ifWA6rpE9SCoCfSdnIGwoND
pz5FZXmpO9r6PFG/S6olNsJauhrq6VeraX8D1+vC9PI2tkaWDbTN3rWe084KbyQyOnIYfLa6an7M
2fwvATQTKS0/UGEaa0gpsXmM6NTSsXU4Rbkt+PLabqyx2rHo9tY1ez+yIGOh0v+ohMxX9qQ2O4cW
1nisXvLsjto++UiUGGZrqe70igLbZHpYvFyn8HvgBQi1onR+2E2X86fsd0r9T08h1O0H7Ne599Ax
KU4F1+Ew902S1Rrri9BzVoX6l+nv3VT4bMukyoWpWNveXtpgw1If6ohVfc28+HtklQkHLXMkD2Sz
dUDpzD4GKiThFmtmaWJs5GMX9lFY76QT3WSnJ5A46mcbvkTIErK8DDzNCrWdk+X6GhRXBAJeQjT5
AUNZRy0ep9InzMugdJED28Hnhot9bf3DU2yCDMyJhdv9A6eoh88VxISeUlKFR8J8FAT8bCraCsBK
AhLEADYT/7n8l2APiWcZEB5dW96fVDq/BnuQ4pnLK6Sshuf231gIOiwDjM1mxLdc9SV9xIsPjsL0
brnRCl7H2HxG718ynPXo0XaMOvGhin5b+aLU7sZ0v0eKvftbyjaYTMmBlVHiYQKkCSh3Q/5s91Ae
6zCDYWCuy/la0UUiapUFzFEMe5f3by4PpFc2Q3NOCNl0tHy3T938EvX/au3o/esnLrzagW8KfUkQ
qd/zSmLBik8FSl7ZJMdWPgGcXIfdW4ENjS5uugd4i4I0qv2i57vFKpK7OmV6/SpU3wDircBTSrKc
yrSBNO8xdpvgx1v29lbUb1i2rBcvgYZSbXPVLe1rVbPfwDouAYtjOhFPWfjUVd7G0z5AHgCFWdE+
gVfil4yh22HS5tKi01fJb7j9+v/JYZkRDiQLaRHXcqYGdwmU7+y6x9tlrMp268RUU0qwDmx+S4Lz
2tW2PkXjbgYz8GCPzSnfAw4kb37mIgEmrzJorw1M+5LeTNKItcSgwwAyUy+IuaNMZ878ddJR0sMp
vaBZCR8TvkIjh5aDxoivy8Lnd1Bnwt58NDnRGjji6wbOqerlGz3RNw4fTVq+20uAN7x7I8tfFmmC
eTQp30qqlt3sMzNINzAmyugSOadCbU7O0g9Y865U1lH/0fIpmxxSOi+piv8eyOp1zkVYJF1LSF/O
qlObvYuZqKjesPmxc3Hbpx4HeW594RQIgVsCp+WBgSQGadQi4EHbtD/Ugc5GPx782A5Cpsja3DUV
ghMeGC6JoNeI2Nk8DJd2eISACSQctbz6LcpunxEzGKxPGR/wvewGKjvEDA6fFrUR4yh+GAgoAkJJ
7Beon8sDQ8u9zaq43HVITMRq17H15fCpVTr1Q9OXKvmXmq+FNFfgDCSU8c589JzJY8Iz0/9h08Rp
ggUXkQkdCPrwNkEitXu81iiVOjIqDY/gWEAgQt8V7cHpQS6i488UnyC9erhmXYvrNW+SmO9wTZwh
Q2CemNIIFekspaOIdATuNq+8l1Fxl9ryXBMrtQqGEC1V132B/Q+1hu+1yh8hVe5FBFJoECkCuxux
vNK771axAYJM88ugszAsNzP7ywpxp6JKStFvFjwv5Aif8S6WW49qIXzxYQEhCbNl3hl0HiVEdagS
35SeXDaRLFzDCIuBGY2dv5CkWQ3l/zF3JjtyI9uW/ZXCG1+7MHZGcvAmHvTePTz6RhMiOrHve379
W1SiUJlSVgoXNSkgIUipjPSGpJmdc/Ze29hWcYIlig/KlMAT5GLlERlPQXADg9iryY7yRlo+YZCT
n5jUw7PNqBp5zUeRlpzbRVV6BQjf66iTT/69Xxodo41YPgVApn0k/Q8dZdbRIo7BQI08gBxcYCqx
onOpmPCimkUcYNUDB9bnxApRBGvsezGNI5rO6Ln7WQD2O2nxhTQ/RPn21uDCdszgqPloFQGPdsY1
1Kr9zMCKxQQpZH8M09uyf+kwMvr6tVF84oxbBefOf0KJfpAhkWYzmQd0cQy0YWx1a8ekC6thG5RE
EhgaZJDMDpPTj18MBr3J2GtHkwJOY0ruGviPZWF+TyABe7lCIRzIOoRsqL0HQ9BvQF9TWvkQkKzB
vZPK4nQf1Z8uJR8xYI03anp/uxzPGA9sye0jubGFnCEqaCW6i+AVWv/GIJPINhJO5fFrotBZlEuE
DuY7HMydseY27s6ZSwfJroX5LYZeVUeceGwvAby+Coq5vK9znyEPO4eN76m1aZ3dTCUDI1nzALZ0
N+0Jt4AEK2Uv1oRqYrFosumKyCPAhj12xzl/Dmf/ZWinU5HpnwO375PAuwlFLthOKo2Ooixv4qQx
n+1qyNamSE7QkTgNbAfup7gklpmzEX2ROYbAlyJ1PnQdtiCJc6vxGqRaPMOuMR0TOPutwYpchOd2
ru5BoN9UnMstk2vXkc4FpA0lqQydF+A3GjYd7WoWhC77lnX/ndHWtZzv6jw551ngwHZs3icilKvx
Wzv1myr1b0OjO+cW17JKGTbaTAsd9wvlTrsKENsRUXaqjFAtmJNLaplPGEZvKwo7k6VhKGBUauee
E0PLhyJQktHQzhxRYOMlkZDfQjm8jn3zrpOO3JH2NOnyysTqgTEauQKTGG7WIBuOem/d56EB9fGt
QVRZVfzrno2fTmEjvmqzu+2psUe84i2O95wdg32arvFXFr+J4o64AOJ6/JqQNKnYyIK9Vj7k9nuH
wrByin0q+82U7/E5GMF9hakBx59nhTF4Qf2qyc5awmwCHXUZIMQqGBIh24QZbcQrlw9UWcktQQWL
cwrixWNKb9GdaOhJ5lMhksQWgdGWM17BIr+I3p38ZWjo/rfdkyG+RvN5DnhTAJCUfGmRY8a5SXHz
yVN+KEIDuVq+fcqobaZE29a4Saw6esymmtTlYdP7nzkBl1nLWWVK4s1y7ic0lwC3OLT2Fbtdnk7X
BsgE8NvGxkyttzi6MzRqUPbHAAWkXqJgSGiPd8m8G9lWhwlT7QSICEJJNbWHVMp1zTc7j/a2W1KV
ZnJ+Inu8y8dyp5korCrL/yjanLiX/oF8vFVVnxloej3apdKJnwr9qEFnd6gTTPD5IzPHCjFf9Tr5
r3WRv/ZyvLJFdl/7kGochnyYe+gSeflthls+NYIrN4muZhqhpanuespxZqYwaG/nBlpc0lYHHwNq
rT1Fcf0SWfC5FGBzFm8bLEb17maBV+j5pSrUAY7NVZFQcXJgFbS9jAgXMWGCNQAMwm9QMAd4hREh
DDZN934TRPtQ9Jc4gYM3edKnuNDN65pmlslY3sTh6QTXqmHp0pbwVFy1nQcw/sln8qFX5W4JTg8B
ULnK9mz0FJ2gtUC5RyAE6TCrFMYO4ORzZN5aebOdNWZOnZfyjwgvgxvB1t10ueBWAXfb4OlrWg5U
2muPY65oBrwdW6ul2QRSkyDinW7134hYvIq38CnYtnsvJRF6WLrFOph5A/lursynhAuQU8Za9QJM
YuQr3CsxT0h7+20i47NBEU6ZJALlZVm9BJM/ccR3BdEJ2jHTG26r9rDM3+OeIaRO+7nvOSmkPu4E
MhEEPpj5c5q+mGYeEkl+n3WWWr+Lvn8PY4MfZidoHmEQrMOMAXthnDKkpKVJmIQOTZebDRlJ2pfr
MPi0umE95XTGoFJN8SPrP+lSwRml+Gsb3w8pRxB0jHg/CBaBVaaPNx3dATNRhKgWaxFiu1M+5nTO
61PB0BVFRs3u2Pmkhc1MS/XkdZE9dVLbK9tfj6I8kVBys9gnE/+2hPBYsJYNtbZHQus5M6gn+ZYn
E6+LSFeK+SHqWQ7m4QCa70XjKBQLNBMG40xpbyo92+auwFLe3I0Q5thTqpE856iiTdIw4DJCenby
uKikZfg+QhFQPbVNWN06YDL6CViPcVtgDMCjsN8CIPTcsfsI8/p+OVppCE6WqIF9hf/GFR3q8DIg
c4yECl0dRsz/OSgAMnl15Lpt4OxZXJYMWeQrPj+d8fz3Rxg654ZnOIdFSDhGYSEOgoxSOOY+q6yt
hZ6ZGrPu6u8CwWBMjkqia/cNtcDkn4P84kByHWX6Vs4w6T/B95tNu3fG7jrPYR1iT8JIOvDEwdVg
ZoMuTJ/20hJ3Zj8embOdGswVaVNBFNMJwI4JXKnIJhp2bFoXWyN0TVLQdgBIx3tjBo+Q9M5XSBEb
dc/KIjse6B5sqEd8FLsIoUTbbEir31oUkcr9FGYJ74nJpbijp5e7xibXy8d4mHbDR2HYWxsDEDbc
vdJdvupk2jUKTKRdv3aEmbYz05qnUe6ITzxkZnUMtQIah7GJ6tt4dJ7jqThXhrsyl+sDF9l0Dpbz
5HOsHLX5Yi9OmWWmw+Ph0N9iapKL9iKcwUudl7DYmvMXiZ2bnmmFCoEwxNlX3OUPBje/wN3Ag8dR
nfhiKCloo0MQN8nUbCc5o6HuDlqLQKsVHzBVbwAqtSK8FwmGMHM4aB0aGjCYWh/teiI+wSJet6na
aQyjie9bYwA5F/QpVYEql6l3zPdTbYxQPIQDACKr3/amjh0MSxA50G0VXmn5TdbRMyR8EwsScy74
CAeNTcD4CoYFL7EyKM2V8NdJ/IiH0DHsXVJCKMKjYvvhgzu426avrvvyw6npZJHpGVIeVPB2+mSv
0/8KONEa7V1bVhfgzVSj3Vo1MFE0bZUa0yXT4peeFCIa9YX+VXePSajg1RDxTW+tE1s9LA+t2cKN
K9EojAhk2a/R88qk3OXUJUkZfAY5J2sOP242PwfztZ3JL6smG8fZptGMOuzJ6k2A5SiW3xFoABDy
b+a0A/fsf8bQT4r6Nc/eI6Zv2JND9Ih9lF9C+KRHOvS7lrDiuEJ3T+4lrTHnKiqfBu0WuBSAVcY1
qI/04NWeloIrWKt3kbTbDuiPRFcWpN3Winht7RtHvm8VZ3SMjxh8oIfjfcxpdWb0Q+ljM/NjK7ou
Zpq+Ylqh3MvMlub2t4S4TjP7phf4SmP7WdqQNKeX2v8iHc1rKZz9duc270k5bkXHoVrKO06pGoMm
ONx7Wz0j1NrUBWN+Fw0xx96CJFlyvu30Tqj7wRFvQt2kY7dmcL8KOoQx9vckt06Qala4K8sqeMuR
yepkfMlSABMGrC2G1cQi5c/fdbb5Md1bI9odoD0ct7eV+X0KBa5TsVfY6DL90SgeAFZC8RMoYYlN
bxjWgnaESYS8sNj31KFw11Cfx5tlPN/jBHGr68XmpjRtbbCYhWiX0yzfOKQOYQx8C3Vo9NlwlwXx
lWUjLGIAIcqNPzBSmLDXqfuG9JjeuTFS63bxLeUVklRm7iNICFk0GyuqdmBgDuOXXwKq7ABvRGPj
BVgSOqv2JDK6FcNIuDPmBinXPgkkrb7hIwKUQa2HF7l2E5SFIMohCu7i/izNff3IoEVwAE13/S3v
1J/lkbgbXMF2fBOltwjBkZ+KyqId8+SHl5gwlv5T0nELCIW6H9yHsL/M85aw3ijE7+bZ39xigXG9
kupMdc/cU6/WomalO0Av3BusNOq7Probk/m6CcG/YcdyplOvdVcKxHLfcG9dwmgZ1ruEUNGQGpMT
08upjkn0cLfg945OQz/J+kQOwM2D/t7leCCMVV/TlGzULc8U5+Oe5yrcki5Ag6a5mP33XEhUG2eT
PQ0mFrWH8RhqYb8a6guRCm3QHG029GrEKjtc6eLShgQtt+LaOcbtowLikeiPAX3NKbP3aPVtwmRS
ho3kaSbjsWbkmDESda5bXn2sxw9pZGJrhXpzKcZvWQDnTIzBNTKJ3BOgylRXu6t2iI/9VOuHKOxi
rg9VSo4cD3oXp3YbQcKUWmuJgqWfpvYp4J3graU9Dxlq6rye1hCcIHQcSZzpO23IH2wX7bCsIm9O
6vwyB428RVXn+XMNewPLzdqKS3cdJBqkRNMxGcnSH2k0aFfElTaeg6QA/Qo5b/nabVBwZ6mF3x82
1gR461GWWzyvLQBwVgRiaPTDqAXXnQI/NkJpY8kWZuSFQfXWorxj8p696Jo/bxprD1sn2vih8Z2Z
0FvX5fE5h0rNgh8cJHj0kw9JkeGdS9UIcB11wyEC8HVswachES/LcyisjByKJmWsQ5lr+H3wbJk9
LEC4RNsff2xskGORW6IMXf4Wb8BOiyfjjuyG7AFdu+Jk3yCe+YgLtAAksU8X0E/qmCyRb9h0eH4s
+mDWEtlht/ltQp2yxxcjnUOoleriJNC42naON7k1I1ZWhebN7exsi8mlg5E71pEW8GdkTtDjDOeb
RkoDxysysKQhxbEpQyCIyRxcVaRRwBcj1GnTVNb7UKfy2DJaOrpFR1S1gTOjk5nXaTHi0XnA5Qmt
CfeXO+7qkipi0udmN0zM8ka3t3aund2441TxohaMUoc49d4Cyd9VKFJ01I3uAgXo+7JCdVsnR9XE
JU6H0qbzYohD2nWCD9jf1sZYbLKGYOEQwGO49OakA1o1bSf9EKS52tXg6JJMqKONd2HqICcXtkWm
8Ig0P2puqjwsMPvin+Q8CnomGi5Ah51DW9P99uUYcfbQzW0WBtEpjK6tYdaORfcUOao8gWDUuwjV
jGF0+Fvpk2k5UGxbi+g7+DPSt66q9nmwgyaHGwiz0cbMm29u1INXZcNVMdhIM4jqK0dxY0tmkTdz
d8sXZx1lfTVGUb2fuYEhdELU1x0az6ie0jS3zpb8Dt+ERawoX5GZzyhgxE0DfJMjYMBkr9OdHVlt
XoE56Dxj2iFLNtH8j1GWcDBbasmwHIgyTFjKy+JbhNTqXAt/p811tg9U8TVMdOTRa0MM8qNjM4qD
sjH5Kb8q1jGJ8Dns1TWlKm01kSbbNusPbG33LUQc4cPMCCWjs7BPwiODPZg3YHBcw3/qpgI3Z9JR
15aL0aabXFRR29nv/F0rOLEX5rGaLdj2uN6YxJN1BvObk8GIEAJc3zgni6wQqkFYE1yNRwbb13DG
J43hiZqh2tcpfTAzX9rtEWbDwcbYkboSiwiT+KkY5xVYJyknH+vLJWBWubN18DuZ/douFG9nsTCa
c/VgiWpB6fTGdqyaR8fAzBZn5QW6H2ODYpRwjnPzZOWPDXTsfa8QbtJgJECP9loBfrEqwOgF5jnt
5LQrLTpIRg8pFg48uQnsoiRcsFZlJvNXASB1njkVqQ5IxAjgFJrphtkbONQpHOnaachAI7TkFapM
MuDrZ8WBZidDyxsWI2zUUewlWbSEejC6DcbiWk8XEQxLsgwJVbQHvbv0YdNfkBV/EK+Z7GfQHEGu
n7MajkvWTxFWKlReEVuWk97M3AwrdFruVTYj420iuIJu4XxYOit6EmpL5RhwVMoI08lsaNXAhxjJ
qmV1SB/qLnsC28ZkE9t8FbbjxtEH/Pd2SHiHGJ71MFYw2xO5cbuHMpLVtRFGX2ZiRluJtxRVq7C9
hjA3z0xoVJAxBoM9sncTxpXHBPOhaw+zp4sCt2mk7lzBEM1YWhat+xQ1tVrrZvdZkbTGkUESprND
/JpdGYlmeRLpWJ7h3wdVFm1GUj84O7k8vlkn1jIVnyQ20C7Q8RICq4hQ1iNIaSYJENaHyDYZzove
tdiFgIzvfYU3llbfKj4IoFwnGule3THAcXMgh2arP5qhwpXhDuPKkuOnFhGcGES5Qs2dP84UYSmN
WqhGXKs8qLdiPhM1TrxniVQPShMubHJ/jM7Fhl9CJ/3BtM+76liG45vT2CmmccoTQjWZ6S3m0LkY
PoclI5NZc3GOte9jMDoHXxvVtpztG21MkoOtQNmKLj6JuqIPpBnrCXj4Kpph+fYM4DgZ4+LuiGGF
BnmcaHqdKsQIPuoQv5H3Ia3vvdsmVzVRlNsSUM/KfMe85KyWe7zyh89EaB+i0A5GAF7YaVS5n5lR
J2iFgsS6R/phJfDJQxszkBLTHaIy89atvk2BvqOPZ2L+hPkWjNRsXaipVazXa5xYA9TH2l9Xi3k9
GNmaumyrGa0CdicPXDO5dmWeeg599rYqrv2yQrXO5rK2GZ/rBrVLmHXEXMFjjgZkwVDPiBme6/4Q
KtgXGaI1O57dTZC6sOFNgaMccIyRJAU5CURfR8mwClVxWG5yEk7BdgkaW6jSGtx/d5Uwgp1A0WaX
wP2LhMU3FSfUoK+OTTxikbpXc1CmZ1qR/ZXhXiLXSo+V5jOQnKoKwwLpHrWElSCe1WgesrxwsFvZ
7AVBuwXTTCkgurU7DT7Iuaykqq0dDCIdlE1bpwwv0Da5NoG9qYtWsP3WlrZ5Ngtyaoi+JV2ovK4c
PcatzMGM/anwGEBl9OODYJ2KUhwyP3q1tB6nb8rKGYnFLlbo8PEY5dRj+y1s2++pZXOCzk2AwHmz
kxMnC4EDaQ1yPdHBkTVuc8gCVNpa0ERrl3qfRMRwIw31VQb2c1zra/6awOLJdba+RPWWZhouTsaz
uEhf09oZjnPr3CHAI6C0hzeqHBfEusWz1PUKHyIKQLfi37eMLyenZPPEyWj6llpVyQiuAhoHPhXc
8o7TUP+F1ScNpdskXQBKY2DtOpJtV4koTZgLdklPEYdrCIH0Y4K9tXhq6gyJZJgMN31Xttsw0R+a
MrHOOZEKIG4QwsLLlrSEmDHeoMs/g7Y2Hv2AyetgAUDuGvMdJpW2Lxrc5eMcuOd5kWEPFA9Wr+/S
0jeOFiodArmHU4ny5MrkvyeuZWp3E/smsuTsCShhtqlg/uJICy6ygvw4JzOXpoSnqzfv0hUvQdxz
rIEAqIqqRg9BH7Kuxk1l4N+IW0SR9C2ATHcOkPwIqjA1M/nU7R1Th71GIBYWJvdAIGJBAxfaF+U+
6FlKR6/K1ABfeSTY2LEWeJtxkmhCmLS2K6gxVNK2tucrRHzWMia3owhIZKZCT40+jteEuwfYLwZA
86LRP1lFaZQs+Nlso6WXuirNx9qByVYAWI10Ea8njj8vifwWWuP4SutekCrgyQL5WZ321aHNUUuY
uv6EKeC+4lx5Iaf3YFE7XAPGv2by0284qj2ilifJTUeHVTS8o3KyidlFDQCYG2ieshseLcUMoDn3
RnGaLewUE/jVK1sqjVo0NVBFC/qx/mx8g6n6Nk7PfTsqEort1uPsXlb6Zz5m8jwhYtAsxpeWDM7Q
I5qjBZFLUxVy60IB/aAwiMbobDsMH63UPWpSvPojqj2KTHqJ2mJIcB+nLltahAN0xSm5o81DY1NW
J1v5cBHhxQFbdw9lIPe9oG5Bh9yt9ZSdaEiM4zi2yYVJ61Ul/NcSsjp6nPWsYOkN0KlWvSvQOUeo
5eCwub1Lt4JUvBt77lG4R8HrMPjZyZ1uSSYM0JEswSg2naaMgjxOXN0z6xbnrAj7feSkngkSC53X
CbMAHB+tf8UAv59I4t00/vSZS2Ft7ejYk3KVmwxyWsdYdZZirJ5334lXwdMS0WXq0fnmCslO1KH8
5fIBh9CrUwZzFe+kP1wlRv1tcEwKjMIHdBZ8053pkb1z21CM7xRhwzRrQKIZLeFveh4hPm+XFPQe
g+vQlOJcMzXMx2SEca32aT2xYiHqlc58r7TCvWSj7oFLtNnAJ0C8Lc18gCVEPnFqCfIaERNcKwS+
6T7rnEUbEb2GXWBcbAROpQgBttXatMO7BqHEGJ7KFlNmZAKXyRedo6ONeycGvJs72bBjJvHZShr6
CETAVMea8hLMPVrY3DEBBJoEKHI3cKHx4GeN3Z5sv9sYEW+X8IGz2endlsjwGLWvi4QmLqedyHwN
W6fBwMTizMetTPiaNMizjjelfo/aHQUJGthVUiXvCMWZ0AuXiLnMvdRWch/WyFQNFhkvVCnRBbUE
GThCANTtuts6rvWpWzVtzDCH3165p7yNbPLrEq8a9dkbFXEPdDOPgdGWrxGavMStaoqAtEAE4N7o
QuCF348Ck0PbgoOZyWQaaxSFdGK9iOd5leULuSoJv5NyBLskRqQ02zB7R9y4w9BsbXR3lWFel2Pz
JANBuk8Z3ioTbWISmAyc0ey29jg8O5D2WziwQ8A8hSKIXAutGbFbhcMGrTT23rw+NR36FV01e21W
32sIbl4w42qnseORA9uTZUmpMo7danQrfU09g4wzPg5TC3snJC08qH0gC9tksjC54NnE6f5BdpcL
y7A4cp8Ym39JMgvI+OmDdajdacI+ldgTsc55NQYjz55bdDHRway7YTOwSu4K5GUNlHYvmBBSwptp
SZF2xqt0dnf/KtJYB6pjzh6cg8hrXA4VpQ3E2gJTrtDf4khtbdTSSfSaizvyePGmRQ0BhPqD66th
95+HvP6/5Lf+JQj2/5YW+/9hyKtr/lPI6/arzt7y6c8hr8sP/BHyqln/lgYtHNd2HQfPHnGtw1fT
ktb6b0dZjD6UbUhpapbkR/53xis/oxR5sI6m65blWETGNn9kvJr2v3WbNdfG/2iRE6xb/0nGq86r
c56cgiLff/73f9lSY8VzNNPkfdm8jsF7KD/e7tgAmv/+L+1fM2T+Ei41AzMTVpRPSbbpFe1VUQJn
RYfukq8TN8xMp/I8u928jVMW4hmI4g2Jz3sjM0iq05vFIK/ORgXl2tTi8KQJRuCSztX6xx/tyE+2
Xc3pnw7eZa7Aj7UDW4aYjf2fvvibP975/8q77Ibci5a3aOi/fiBburojLctSyjCXv//TB7KHJsHO
E0ZXeWm/4SNHFLn8YiHHc9zuxdGZT86TDUBYF43ntn5/8oNiOMECk6vejns0+qDlW/cUN0H/AIxp
uhDIdmpD8MdTukQUaZSe7YxYXS9C52QEtXNS8LlOFXb5HThiqnP223MWMS/wmVGGfT7f/PPHtH/9
mHAGDUPquklSgmP/lMxbcLOYfc0ggCRbnIRlJZiLFdknk/Z4G9FrgMRPFRY0AvyiYW5hM5dXmhsY
j51v15CR0pORZ+O5HUPMLe50Db8nvA+67BRbM+H1Or5VzsM3sZ1hEyoVzp8Q9QJzWiK3Ld8Hw4Qb
r3N84cmI4WoJq9Bk0OcHlx6j6y4pSKt0oZ1BPJdfZR9oTJRVh5Wzz3fDiK5U5fl1cx3bmLT6wUVg
nIp419ngBHq97Y8EGRzLoU7oY+QWCkFTHTlDLibJIHhpekWiXRNrSNn5I4YOdEh+al2HUe4cnSFj
VMFxUTdKrCaGeu4iWerLxm7seRyvxRSRLt6mguxAAMMWCWp//EKna/vPF0onqPmnB8zQFbGchqvb
yqUv+tf7sTWbsikVXO7RaLNNTRb3KS1pYYoIQbYjdrLDIslGrp9rZadrDSzRUQpi8JIoNnbw+t7I
irVBDBYFHvgu2Dg9chvpV8a5b9RZxILKY7kHcMmAsiQ7Dd10x2DeodXkRA0ZUjBzNpDrUu83H+3n
dGiN4syU5hJSbZkGyV1//WjlUA5zj3z0Kl2sraYRkN47qux6iGx/G1aadbTH2t6OiMop9f3J4cyB
wUELDXUQuB7BbpPCQloJPG6Y6WxZPCzK0V/oa9GAGyzjNOoNClwx/SZuXfubt27rmqN0yaVRzhKv
/edVopd04qpJxKh/Mk9UIA57M06fhqIwgHM4x7Kd3JVrMbh3JsyeFsLXkhCzq998g9avN4fNAk/2
tyk1w7J/Wn2bEQZfJzkCDzWcvzbtaZdMQGe1wXxEypaffEJ3T+A9yJKRebWFLPscRqXNJbfvXQt4
Qe8S4mRSrS2/I5fU/+N3gbIR/vcMVnvR1SetjiqvV1yfjizAbZa39e8+yt99o6ZSbCiWcl0IFH/9
RhvKqEkvteSqE+W0ZsZF1M9iso+0w48/dMtD/eN3jC9r+KXNtIuWe+T//DIvCbdTjP+2irD2/dgr
0hr/8FDDNSqh1jTJb9bRv7sReOLZ9zSbfDPX+ulGKLvWcKbEYDzYG14uAvDgFjTZHibtguKSHnbH
z6zW3H3mC3OrzO8A33+zZ2nLGvDXTZgemoubwSROzDR/XsyJpOhUSkfvaix9azNXwQepVDj9cmWh
rDQlWYx6Ra1Ev9SvKNbCqv/N5dN+XaZMKS1D54zCKmX+8kBAaOzAEwKgTVMLKUZreKT6FecIDLaW
Sv/oFM07BuNkO7kEwkR0lHpjuDWB8TERKu9RhYxnFKVQL1G9yKGg85i5XXL+5yfmb74qU9rYMy1b
cfRR9nIb/ml7z42GoJByJE5EdNzhwrDPtabPBx3wW252QBRtDLXYXsxTiOSt0MLDP7+DH9/EXy8W
9wkvbVkm5b/z84Juk12RV7peXM31TmM+cz+GJXYf+USuaPWq4hxJY0VLuuiax0mF+lpNQt/Df1kJ
wnhRvyc5Gg8yA/3claeW+enKhLGwlv64JI2TjzhbVoNsRN3JprbXpu2aSCfxIFrWRpVu8WIzT6Az
SOf9x4ZOe972RFI864mJCErNJnElNjiKkanyj2V4VHQi/vlr0DiB/nTP2hq7mnI1jW9BWj8tXS1t
Y45ojE+IG4bM9Ea1CWO4jGxvdBk1FKqWpzrPKs9kiJN2aBUDU8XHCE2ZUxPoYGRNdkCiTQnZGLvl
sHvfkPZS179Z6vVfHy6bU5IjdY39ivzjn95oQiBO0fpTAZvnEFb2DGDGxWwWNra8Nuz27E40M6wO
lFrfNOjZ5IO29O00bTrOaZ2itNeKlQ5YFzHLHJxJTjgkDK33bbtQbZhh/ubE8DdfrDQ0jgso1l3b
/Pn9EqSKFJ59/I+TXVsRSKQGcoprA/CwE7uonhWpdklxndb993++qvavF1WyFHJYZUMyjaXs+PPT
pTKf5BSzWy5q5+ICHyjPZwhqgAO67IG3zFMvk+E3i4/+695hazzSJtUEu7Fp/bR3tDlD7BEHAW1/
Xb4PJTpxmipkU6vHGPcf1Xt4l4xZcxsLglEWODn8gH6LBTRGh1kXSAIzDMYIjd5LBe9u7OrsgqMX
VSnYp3s5M9cbAWP8x1+WrZumbrOBOL8uRZXmBCr3abYYZF4iZe1RmkXpuaH54NV6Fu7mFPjIP78m
1d1Pj52SnPZdzlws1zq//esV6phCxDNfIc0c3C0JBqOqa+mJjbcYRbzIQXua2QVATXLKMBsnmOiB
NzgSxISz2HqY3iH5u5+a4N1NmpbtJfSYob7gJkDcXWHk9XHxxEmNQDOUK2FZv7m9FffSL59B16Rr
cGi0TB5K+6e7LObytO5it4lNzo2TY96icQOYR9RoNzM2FyS6Y+wNt0Cv9XMviJc0RXxH52MM0AfN
FeGKJhKELF/jj0iZE+EymH0CrOkMOV41+acwtNRVqNFGJT4RPCUwGUuBLB2wyMJ2RHs1U8Zavbsx
Cs1FexLsey1PN1Cwv8iN73NSGAUGPWZmJAa47V2OKuOuMR2+Rlp6P7rfhAHG4pBoCxMQG/IKUUFL
H9Yn0al/qomdrOhHHYkfIL9ANuGWjWOFy/SaaUpz1LqXnqSnZaStr6Mefv5QzjRt0bwPJoYPUk5W
jTs8Yhmir1mGXw0RPGiStRUh6tRcgQ38SXTf1cCpxI5znPXYA8mFdl1xHEqmS9UjBMLm/pZSrlwj
SMyx6SE9IHteeU6AxXIENgD5e2JwAd0qdd+CRdDAcQNpOeaQg/STXWjStyryRRo9qBc9SsW6abn7
sI0iGsz3KS9bJ8GIXlu7GdGD3pOoeB4MABI28edYlAxkNHrzbEhy0rtJwX2GcxKO2aYjZ7iIbeZJ
WoHnxGciJ0xBT1crF7EADOjutlGkyJeaiZKyBkHh0+9fDbrs1nlMUzkoS3w1bkbV2ALUcMdnDKbv
YzgigcrQ4YkcVyIiXwgnbzXgHVRyOgkk+CSmfj44IZFl6WjRqz7MblIddV1cj2miXwU9fkpjUfyD
Z0IfLT6SYTz5jCUu5F9NZ6fQrupqeocVz7hRg86c4pyyETx1KsQ+mc4M3xJUbLHA4Je/tZDcmdDN
PjgoMu10UKENYJDOwX3hJJzMORPSbOFYs2rqhrCwbj/ThSVSM+e+DsNjFCUxfpqXJMRtTPP2E+RP
dhnLFotwViZb7v8OyhEZGh3s8UA7dH7iEA1mfLmpc5dNyAjTJD92R6dFGDUk021R99o5cPkftPl4
q7cIdYO+eg9pVVqjPxxm+aUYXTCFIagrTcJkE4zc4hms/SoAE1V32IjMnExi7r39gFkvybyRzC9P
5oD8rTnDy2NYS7GKKjGKEL/1CjgapXyWgzyK+e5dnuSVnoKKI+SGSS75exuNb/sQWSC3iUxe4wvE
zpZ2qLVGpHTBmH9kmIHcIG4xnSH+tDryYHSecp26ZCMYhAF/6uet385M8fImwgmREILc0niPOny2
iFXQ+XvuRLRot7aaUN9VTbutZo1ptZ3cM3gBkh9mKLlA9dOmEkkJkn3M9nUytt6kOwjtR1WgLKW9
nIZGtIZeAyWyo6PfgOOfteGTUBVks6hsw2KtUfzjMLKBdXGnjXr4lHY+0mUF8o9zXnZgsZ+8VIJK
opnPiGNYZqq9WNcKW9fkynsjlxb7PoCIWdNhi4QpkLBseAjND791MZqoT3qFCG8d+bCky11hwQpX
SZaonZMQ6xFp0ABTroxf1PcJC8w2Tmy5d+ZXyeR/Y8T5u+KjMT9ETOcCWcjgtwKonq4cEyA+h80H
Wv8hzGHylyJ0ds3/sHRezXEqaxT9RVQ1oQmvk5M00ijrhZIlmdhkaODX34XPfThTlsOxPAPNF/Ze
m7iNbTghfYzDS2rUu4BRzmoEpbuAuIiocYAgQgXBmCxCyFhm94M1bVcpjCJtgdLSLR5Qbp76JH+2
UKzH0Yey2WEXg0fuKBw1vxAIG8kjQYaxiRMQtCkt7zYNNNT/BtNA5+SvIYniaVzZ743ND4xlxh4Q
SQQi4VCW3Xe3nBSEZxgzO81sxHhvjDrbUIWQTDlVX1PFgiipdH9xOvdTohfYxXr+jGNMFFkNpzJZ
BNm4JzM1JA9TazyoBm4qazhimYMUzOZofPhBffDLynlwSatcp3CDdlYgJki91rGykLXT3BOeKJFb
W3lya4E6hdi7tm4j3zvSpq58vpyDxKCMMWNJT4JJ0IW5S2Hnda37WOX4pBC/oGhFzNKMwNZ7n42t
HsTbbE3eyjKxdjjDjNvMwO6yyInjECMD85bZyJ5E1wxrX+SfKsEmj+z6uY6v8TNF3q/y/PZxbOUF
AuoBaRgQq4GFh9WzTy4bqPtB3sV4wyCJlQWmUpMZEB0FdsC89CzskREk8NFRa79jC9Q6+dsgH20I
YQqQG/AG56hjrz02QBfYlhNHGyBVSjJgcMvOaSxzBBU17qA0zFj899F3bCPtNgaQFaX3KSF9gnsG
OexeVD8bq9iyGpKjZLiN0quQxRWdBcvIPv9xgsp+ZL7HUNFwN9OUfFXLpVHj5uOJTnxij50qjkDJ
2FaCapP8kDRtdrbECRsYxwZVM7GL0Vrq6D02CenOITRsCye+SqeARqXlBSTcF12A3PQ9vtV61Ke8
ad1LK8U9x5S6tShZaovvq8HaZlrNpVLGW+zjiPb9Y8VMnN/m7ezABn0SOETEmocsaWZ4c3rdZazV
bXt08c1T85aDcyiqKjkyMbwzc6l2rkfsSWa4l6wPMYdjJV1S4/d2JL6LRnlEXSSMFvGPqcQj4LFM
37oJjVKDMG/NWfFlQpG2zABJ3NDuY4ljuCm+Cmcajl1p9CCWF+4tkmEi0uCIb7O21agVSepQyvS3
zgxB28JrY3pje41iNqJpPrF0r41h67jW99TjckLBgBhp8rwDhFiXG9l6kaioDg630iXJAWl6yzUq
JutArvmXZfzFUe6vVctSMp+QCmoj9wlbzVtmv/6NAvVuNtn7oitBL/CPcsd3mfdSPRo4LGz7UkFC
++CJl2+LIaWMqIm+XBSIjkufSSm46UpFlnDBn2XSR7CARu9pqB3dh3d+1qkq/jRD+VTQcCIJ7Ukm
6j2mzDWqvuhUVvl7YRNYkAm9Kkt8NjvKkWi2D+gMjtIi/8axDjKHPU9mqIClGtvkn4CMaiewkypw
tlA2cPNzaq8s+ZCAAO9icmCGTMkNhJoA7xXHvEC5KnBkDsABGmRVMvLCm4n6kPxKLIIkWtQjVzB4
ivjBqrPnIuX6J7yMXTY2oq71g1VPTRLgy133psUGunEaqt7ou7MRLtipOiBhvMJLQ2FLsB512ifM
ShvvR3WH/upjaHqT2VJ+jJoa9TUJaqqREDcHPtO20zuRuNSdKHDr+a0Hb6IrlxT5sfvbO/Mf8oxJ
TKLalJqUZ/0VLpkgY6YJeXM6xAaE4/S2figMw7kYVbwdK++KGktxp8VPTS8OPixuIOjhRskKaGMd
2G90ic/WBFSgH22Es4C6sVPv9YyWNP8gcprqqliSDDQuutHaK+H16OPCD7ncErll3nOYFvssAatX
kcVAX9Qh1iEFGNnfrQgi/5b55YuTWAhvqTssSzzodPbRePhsZ/3iDBaYOgmHJYU2uogDhywR7Jk9
3UyLCcCUCL2ZygfltwQIWDa9E9Tpk+dQfZZ4pk0b3qrdPRkjDLzEaA9RDhWLlOhga6fGB5R3cS3N
g9srvMjDTN4ZXsdVxmGimEJCxFV/0efh9YOpQgNZ1vdpm8NkkAPhUqZXPqHE3ZddtWseGPpa8B1R
gU9mt9P8N4pGbbAQPGvH+TOaxhUJCyBB8Bpdfwzt2l+3Gt6q5Jg32+5vRMqqSH9bTmvR3hcZ/IGG
etDqnX3ekKNniUtm6gNdyYODF6BC9JoCNHYhd+dtsi8EEtB0Omvg88zElgrtKzChRGev9oA0jVB7
ExyRZTEl6buKCt42blMSEw7GNkM0BB+5FZxac76vJGw8pG94RbPsGBbuI5VO8lhTV/WiME9t2L3R
lGRDme0MWikUQz0Fhw5Pgx3M50GZpwLyiUH+21LQl3sdt59NWttcR0h9MsIcGYU/a3nK0fJs7Zzw
KbtNjee2gL7WSq6q0LegX6B6Xb7TspyjY8A9PVjxRvegEXwJoQS30FvC+h+9yS22zAu6L1EkDznY
GCRF8Ng68ROXGAqBt24y38/WjjlHh8JEQ8TEjmf0B8tWZ531uMLQs7/oYcMKHxpfVBEHUntoDZxf
QaynECOaEhHaKzMF/FiiSwuD4o7Op1j5dVBv0WA8KplcUpFgNHL8dtUWb3kWvnBnYBlyBQZi/4+D
ojGzrHeHd1ZRicXKwOAXpi9uFN5rA/6bSJCFY5WwVXlAu6f37rSOojd6S8xBn/0MUraqMFzAwe/B
BfqdU0OMihAolDxMgRLCvJlfURW+qcy6qysPu4dFVIlTy2jr2CevqU2iEbx6NTvm0VxQHcQUrZWg
Jy5MIhhN65okHg8/HLkMN8EQznVmrpqigsNrocIoc3EyLLQ9honGrDdecdkQOQK6Jjr2g3gOC+dU
mjpYuxGQEWHFf4sknDZGOb9OVjAQbkQClRXcKhvviRmpFdL2C1F+/olnLsSf1rq3ChjX7mLHLSj6
iGRei4FUuKACC9CC6Zvhi6vO+QUBB+2ca4dzjizvtyyIvz2D95Xn9f1E7A66YuJmRuK26pBWwMDb
mY+4AHvDYLAYJHtlP1me1R5owZ/sDDQmIQrYm8AJ98TBrr0oIQUiryrcABQ6qhXHOEluU9t9QXbl
0Y37qQTWHkbHCguOlZqLlYRcorgMTkVjECBTbGYj/jQMVR9iC0TrYIcGDV8HOKdtjiX+bnTDtHGU
+kjuHc/Hnw4b0s3ACkVnVLws5aJ4V04IDGdviWAokpufMVCKLO9pYqd8cMExricPqE3dwpDHf4MO
PSP9OxvjN8dpwG/UebRbRjFbNwRLJfP5zodauq4n8gI4NQWdEqySmbCxPvH3Uwr1Gsw3N144PJIu
pQ9WlnmkaaHZia2ZZ5GPlmqS9LTE2XIUhcvM3BgenOEQS/h9o0rmc3hMPNSt9hCyKhm2ns3jMQ58
a21Yw7FFnW0wtV3QZ5+11f2GDdWSgwm21w6XaYzNEpETFX+1YkNCYKeD+0Lm3m+J/Z8oGIal+ypE
aFYz1eh9KcBtJFii8bV1QQVQV5NMP+b9Y1aiGS4R/NcdQaeYmjI5Edrskt8oakXGacVlZBQRIMrU
Dg/9XP7NzWZEZ4z53addmNrYgx3tfDgpW+AZSSCYiFcEuiaR0DxpdAZjMc7vHJMLxY2Q7FLDHTqx
pB4OOCp9HI2nkMg9T+ngaPf6Luvbbxze67RKEU6OAOLs3nL3NQYXJxxXJESbu5APB7OG9YaSWeD6
SEHpY4Lcuj9+A22v1g4enswGGTOk3bFRpPbgZ76wUnw3xibYCAf2ji+jm187/jOMh02IahnxwB+g
VpwKCQ7eEI3utm0LFFweD7dxpJ1pLBADxrFeZkhFp+9imPd7w++Jk2HKohugsCTN5km6Gxzj1hZi
A8moPuXaYS6xtJ0BAJOIYV/vhZ+2He+H3CKYK3d/ihbNgibcmOjJ6LFOo9d8BBcgnOUwG3lQKS8T
23bsP40Qd7JlHid32gMx5hgIX+O5u+vLfO8P3pld1h9qGuImq+y1Kupzp3I+nZ6P0I7ffJPNZCzr
i/5kobwktBblHufAlnxHBMSuCW+rrqDlcEh5QUnSHoLK1K/+MDMgv6NgjuKpcYPOhIeoEZgUHwaw
vdoP1zby/zjU/S6BT8VnSwhyyaGI3jFdhSVjcjQPNHpgk6hOFwVm9oIhZmtndMKyKo5TvfQODSNS
K6l2pjIIXNTzaXRlu541MMtsbq1dTc8RAEgtTA6seKwMtOUVhW84I4xuyPVk+pdLQyHqthuyzkp4
7+APZ/iHq0w25ECRJiFsEhAK8ykPzOiUWAjgo6FvwP1S8I3D/Kq9+G/nwuIwqVyl9RlY2GudwCUj
a+D2QdqOwVsGPE/UDx6dve8yuPP0hBUXwirTR8ahpF2VPVlkI7qafuJDQ61jXQUdaz6JYGVLi5an
fu11+VgQGBpyeQQB+UZq7h0KR3mzFrVxTDpDQbBoHROCU4S/xkRWd5MT6I19ZQcIzV/HVncqiE+i
0KDKEcwtcnuxm6oRXUkDpjHumHYtn0ft9OxJPXeLZPCmTQJZA7N+to0EWgcKWryQ+bap5DJNR849
Of0ZX3OKE4lQGDO3GUEkxtUd7xLLY4iUK7VNwwRpNhDUtCNXT04UMHry0BfaXJidbo+lwXhStwoK
G2MeI7iNBbzjqbwZmAmOY/IB7C2+YMcmbRcG1kjAbF6TeDeb00llgFyzN7d+7mEsDPnsPHqmZsgC
vZtIg6PS4xsCn2IdNlN5LIkUx/h/xJfCz0TNOz0lPk9sNmwKmpcaPmuisRlncXc3h8Yfu41IwtHp
du4EsU0aT3HaYrFOIg+/7Fgecs/GZhkfmInDW7O7l5purJK6JaF+UBwLw84rMg48sqQrqyYNcHgL
nECcGkgwER74ymPyl/biqLqApjIgtUC4FQ9e9Ax+uFgw3YyAG+6p3LPuu6p7s5sY/Sp8RdeGHKGI
swYILjdy1MnFxugxm/G9odqnMiTnOkDflM4vtizvAgtgbB7a8/2Me2IdlWO809rc+a1z33pkkdkI
wZnWEYMgF2J46VbfxKTHB0DVOy+EcI1miiQoXNU1nhYBeimvneLSj5R6grlugV2TUR3LgmJYuDlz
uzeH/uJaH6NTi/VkzrAa+IB2eTFfu2KZSAbGd0etUCsEebMqwZX1OfLPYSmYahiGeUBsp6qHd3EX
5iCAZcQaRcHWiQV5D7jTe8JZUsKPs2s3A6IlCOiY0pSz4IfgYafYimhLbwaMb7qEnGhg9MCBQiPv
AORhXcRtTqVANjKRC7kzvDDL0quwkdNeCLAXw6y+jZi/qi66R8Nh/VZaSyK3WiCEGbkDxpVbkTpp
YrzO9etr4Cqum8JnaiEqJn8mNf8geJ0JfwKwUvtMahMHjasjx6M1A/nR87NXGoyDhu7oEFGwygeu
CisKI0BkgMUb+oKuC9N9Kb6skHRoFZght1N6ZoxJjVTwAK7MdGNMOOHgsTpESw23qJp2QpvlYchG
fzuV+EQYjzesoDS3LDkRWc40EVNZvidmEk04G3cEOO0dYwvcEUL/MYI2Ih1mPtkW19TkOfV6LB0D
uKv/Q2PFae3Yd02eGnsIAD9sf9XTFMkNkbztuq0wxyGCApSVSevVZeqLTUJ3Ocl0WThumeb6x8ms
bn3d8Xvy/NQE7pPsvG8eIkwShnjC5x39BLp5GXxfggAxTigDMV70IMWrX5fkSSso3xyfujgOX9sm
/YFg/GlPuiW+MIQtSTTx6PX7iH8GbySqJ6eT8y72kcPwnANY6NN6VwWDv1Iu0AGTQVc0UcJVu3Rg
ydhHcEJKPLlycNTZJL1stEaSjIP+q6jpEqzoDqF4BEsXv1tSOs/2FHL/Tuq+Rzif+DCFtHODXgXY
gCt16J6Jat3FcRacONX2RhL/jXR8I3qX1XRBG+iHkLBTv/1tDPOO7Ml6pw37Jam7U00gdlXwAeVW
rUHD95swnn+ANHmNqrnSsaVA+IarSGpK5FZv3EjUA/lvtDRs2PuoCyIefDGyw43pL5qcXS5x0GFU
BeQWTO7GbJyXbuypMgtOJB7VeIPuiqD4ndu0gzPp/mBj3YdVugxD7bu5zx4qu6kWBMgeYTd6mpSh
Y2Mz7utKeanGcSeaKLg4Q4F5quZbL0b8JTULRCjn2I/RhylulbXdA7AcPMzT3Q++rFcVVoeMXKln
d4xO9lVYxzH48WqYF2OIy9J8QpNRAmQwb2HvvPchJ3PFe8C08TRx3Uo+r3SCTJUWwgIJbt+L8dPz
SogLJmhSjTdkGLZBLvnORwAUIE+APtmBQVBA3+0Tc/p2po5+mNl95TuvnSXvrZC8PBYZx5C7YZ2W
CB2z9DB6aXRJGoWtZilVG2KmldtxYKj2msX6r29zSJUGjvtQdzi8cJ0t9td0eOsa7m8XYYyO4+fY
77k5eCUWClDTPIEv0QjlhZfiwJs5FRUWxg1nC0j9VjfrUoG5ClqxHV1GnX58DdyaVFy/TtlK6J3p
5AZkvdbZ1Kn/VAHDimWgtzG+h3VqkuSehHWwGmKPRJLIvglMABfS11cAzXkLdCG2UrVv4d5q48/W
NDQ2sI76Lxv0Lk2wq7eheqpHojXQ+oM6pNfDYhmuXVm92pmn1oGreASU8Phrw4PG8sdqAoqiisPG
mJDI5P24p1WcVglZFeTFs8xH+cT16cJNCUZzGzK7oqBpHgqrJWLDFnjUXPXGxNXZW17EcFSCKjFp
wNdh+QPpSxxgcoAgo0FbWVW1mzuWLLB4LdBeu7Tk0uvAcXkuBtvJY3ipED3TNggu/8L68ijpNo5q
eOAGlCscbjXDkOEdmiC+Ec/AP2ukP+7M9kBWmJfaSp2ZBVEqNvDMPZpjIif1mrXc0e2sc6XYU5F7
wreiB3zJOFcd1CmsG7OIXbVPJkgt8EP6GGtj/3uClICSG2JLSitEQkIcEakmySmVeUiI5cywuMOY
Syn3wDYaGraSbJ9a56/GIrbN85o/BZy5DI79qBuYa0yt0s3U0s729LQr66S0hoYxaP4YnHKH/kE6
+L6qsmWB0067OjNO5CctUJZ4M+XpyTcZZkFDvHIcQO3AYyvKWfHecVW2SAM8YkIZBRxwjVsyCvaN
NN4AOH1Lps0MCYKZFSd2PdoS5fuvvRFe/QLgVNeJnSrbcosMkorKCsxtPQKxy6uefVGA2qHEGBTz
uE2wnRzoK89J4dwzTJxWARX+mveUmDmMXlP/PbJNxky91gCbO06RxqJxGEe5ANDrbUPUPbvsOyuP
NNy0nODFuX4v5/41TO2z3yR/08B6A8jILM4qX92g1se6zKDVQ3PRI6xZDPlP5OqWay/GoiiBd5C2
ewQ1H6zYRlKjeEeE23ejQ4yl5YoTNx1hh0PK7VISAR2l7Rsj6Ee7sa4js/GV0MTVRuMm5DCGZ4qO
sB6pE1QYbBmDBnufvDU87N8uyCYEAdzqnkfSLTdek0z73u+eFphNkfMUJ1oTjFPbfHwJH2cNXd/e
z7CJCqKUV5NIn5MyfJzc+ishOJhVVDGsXHwcqI8gQRiO9cjqDlYuJrp1Uoyge+LMgaM6v8tJ0Srh
eB8KmnEZDcdxCH5qEKDSbN+aFkMW6YzvFafIFs5ftgnr8FqH1ialjY7Mxxw7K0YtvTjaaA+HA3Ux
QVRvYUsSPHFTDb3/GsyAUDPSwbR4EUONoM+XF2G6zyYWT9Rnp2qwAggfHMwFKI7tMLqUn2p8nMr2
zmqEe8h6RnVDPt4pLpmhJv+R6oQdL9r5DLMCb+e6ZJyeOY8MudwTzlLQhBGmOX8gA8KaSB/HO5r5
/W+HS3DdpcHNSpma4UM9mj2uRa26/Rxxh2v4glixf32YZBs2BFtI0fu4YOjQtoKoK4zscA9mHmEK
UpLb7KNRugwkUx7RxCYE8/wIvYmrtsjw5+svmVlEdRvl2cyJKggy6tNySj/KrHscwrLctHxWOyN0
DrqEG9xO/1qbaGNDtODYgc9rkxrDKg7RwNQ8meJWZ/knjPQD1ryXVmUbug6b4zg8w0ki5b3h/fMB
tKyakqnOspNa9SZs+koNrx47AUZFCiN/oTkOaQdGlICrFLIZPpjkuRRiL9SEurB4DFtWTqZZf7kV
g8SyQKAm4ajJBAZdUZpQpaz524p/BlYdh4w1Z6ScddxXT6k7bKsUmYeiEQjpAAzz1kCtTJn1UmkQ
Yd+MrAt9cRlo8+TEU6M3oA8XIH6YKvBYyGAMoR5/mNvHCvRX7np3slAP6OBQ9ZDC64DMoQfYx723
D2JRAzhzDzOQPQrO7rkIk/e0ghRnMbcKoO+vteeRjWUfi9r77E36s8acv6S3U2Hz7QdMqipQIYAR
pwvymHFD10nQVMo8Ozeml6gBF54tkL4huPQh7j+9aF4dQ91no3cGaPaUtuzzceYGK7KP7yTjkoOD
N1QRH7FyKzvflWxtU7tCDNXsU5tvrVyCTNoMZQ9/X1VEZ2eI9pnDfE229euQuKSQGjzOyJmclwgd
onaGaPBObbUwbDYlFRa7CyCyHlvEwhPTOp7kcexzBgyV8JHT8T1ncCRlCKjT5KTZgF1CydE2+wwZ
/64MyUwigATeo7UzkOHzJhMb2DCa7ZnateXX1KUmWx/OsTyNX3p3ME48gwE/YI4xGaQNTL6bVtl3
k8F9JpmMVLmPrp9Aq+S7zTAM6pL0AHCfK8di/FmO9p7t8W8ch+nacPV7V/BZDzzbW/rJHTypr5uC
pL4ZPPtW4R90Q8zaedG+D6J/mXWKDOIV2WapApqIAb+NsRNznuCEBp3cV7TDfXixQmZmNtujxncO
eUCGamUb66RuvVXsE02VBIKOs/9UdgWanu3Mqu46oMLIkZCFcbn+eEsiBmRJ536m3Una9OLG+kQh
Lnh+dXIb58lrlkI3CYAVSsP81Rm4RqlJdJv96G9nVDPeFwRxDk5XYjrrTTpNIYFF5ftkpr+iRxXj
dQ5s+AKNYt78ZdbjDvmNvKBTNlL/OT7P8UC4+KYRKczBEhjP9nMl+uKj94pHB9yoO6TJtq9ZH2Q5
t6N0yNAzX2byUt3a7s9ule+JOGbqFcErRLTFLUanbimd46CwfkU4de+g9Zc8+tBpGZw6T6SlAfsm
4XGQ/Wuf5u91RvnA3uAZRI2BBgnh8YgNjnkME1vKi9j1or1MP2xvyne+m316I5KShIkeM4ZX4Vcs
fTi8N5bHsakaY92mRbkupNnw/2CsAF8SBIqXZ+vKyg+NnXzL4uG3RL3ZpxBqOokUrrfTt4EMs4d+
i0Z4PJMqMQIS91LiCuq3ZpY55xk4DMOFEVwgJLCUvciP7E1FG7XcIn+rpHo3M0xTc9o/RANTei+b
91k9PI21NjewNAc8p9wBhQFMQbaPYiRwVC0HmJEB2ij7X2IU2D8i6AGobe9F0nJCIiXbWNP0ASD6
LHLv4vPN3I3JwspMvY/etqp9X00n4cu9Of74pSMJ1wv/1ASug/os642Y7ftI2f5WDx7A9Ja6Hkra
DW8/1d/0HWD3YabOBzcwlBx9MgB4Ku88anjSp3Cz6yoEPe7CqR17I2cROf4x43DZeExfWrguqJ0B
eKkR7Hhugnq1qK+wu2yNtB0epuGxFA38wJD8LFwY32ZXv4r8T+KCALHdoefEm5AwaEjLgO1KVaKx
S5EMwNVyE+KKkmWDxyAuOZtemO9x5KCUr+39JPlQU0neCAt0dxvY1TEKrD+GSUx7i039oXAL8TDY
8WNpmq++8MmWynXxNMr5uVcyZwUGNm4QGst4YxzNAG9CrNOrGciWSTAKnShlzaNUe6obJrZjaF/7
WD+Bo93bxWx8iJiQMqI4ZjlXG3vO2HThdgplXN8DXrskFs/vQQYfJDTFGP4qZHk0NbvGpNJroHYk
qFPhmfZEu1NJOwHKYukxI/Vlz2ZqgDi9JCOMWrnX0bHhyZhLuGK+daIJi35Vt4Ct7Xtsh+1lTicY
kFX22JbRjoX1WbBWPsdBC8lIpNSv85tRMzIT8RTxkSPRCoGirMJx/vUoy8fUeIrhKw5dTL3uM9X1
E/skZIqox/PuilkD8EmQYGRS3vIxDQAWI4/omeYPUwRSy2srRHMzEbLSJ+ZIDgyqnPE6etNn3pt3
o4VhsU/nt1YH9cVnlQ8hPz12ifWn8eZNtVCqXZ/UvpoJq53mIAGa6EsKbHIewraFzH/rGQo3ht5y
4SMHLC71XCZrDtD47GTfAxz+Ve3lVw+fDmdwKhZ0BakBDHytB5Sf4ZYBIYSmLF4315GS+GT6CanH
1TCsWTtfUfAvM9fEBgnOjJOUnTLlJNXh1TRSdOC13zEHiTcl/M27YuzuUHqjd3HUqvCCfRlPJYJ7
Ur5HAhMyoIp+kV37uT5I7T12fUXVl9nZSTTNDjL9tTEacU4m1a8AFdC71eFJVSAuw4S9OoA2m7EX
AwU4Fagdg6c0/BynrDupg2qao0ii57oLbjaPpFXZBcxXWXs0/Xyo5wi1wCQfCludKwsuCfqrCcCd
T55VGLbTHk8eiUgGc7Muk2+K4f8KLh6aO4hjh5oE+XFBpCvo06pK7BeTQLyV9or4b0ZanNu/M7Yk
LQdLwpkotxkPqvqrgyTaiBTjpIXuBOQnrI2iqx+asbYOpkHcg4eaNNE1uhRKq41y6PhiZrSVISFO
a4TJAazucZ5P/aTihzIeM26L2D30sBN4Z3/9xrz5pEAk4dzeTJa+tx5oBRcYwY7/vrR5xq9HhVRc
hqVxtiKB2LuM+Kgz3KGVCgVoGbe9q0S8B21hPvTLy38/b3sPlddP58b2cbs4g2TpXJF5Xy75FWXB
aHiMnySp5U9BZ+A5da1kX3seyPipjE2Cw1V5X5W0PmY8gaRZvvRGEe2MgekfBxDpFCEdJlyG7I5z
277/99J5DItIQ2PszSLoUvUvBH1R9kZxewVSt0Qp2NUNDXrlaLwSI5HtRujPr1jRvuCGh/f/vsoR
7w2hih51JwDu4zbJQr0Q2Jz7hFnJs6+rjHO7d+Hd8YuJExXHVN5BWQsoahv51JFU/9Q7LCz4Iqp4
NKs6u8/SZFPgK73ZdmjeRJWfnUiW98KE5REC1gL71DqQMhAnKyHHh+ZJNWxDdTIRFO9RWU9x8cEY
/HnQtbchrxTYkMHekm1rvIZ6Ux957jPe/udyR66W7mYJ372oq/HcLjvNfy+Znthu1pU8pi2ptYsj
U2inuUzLy78v/72o3rkDjMfKS/TMBpfEISWDU0Ce8//NY3UNUaXywu9KT82j9eG6MnvsQV8BWA0C
UFDYvqyPyRJXSBjrCj3/+1g5BudV3Z90nCXviaBy9Mm6YGQUP0xUjlv+3e3OlTo/S5t9oR1XfzTx
H/c1zo6X1mz+9MtX3kQQzOgGw9qZNV2zF78q9grnofRD5OS++4hee/mVfy912zrnPO/fUOf+CFRs
z1PPkMb0Xfu1zonw6Fj9PeQVeA+3FUCS5nxJ86X1AmK9cxgKLEOL19KP0JhholuPI4lTq2ar55ng
dAYKV6YHztUBYg3ABbNct6UJIlO2FvYZ05R9duMGGo7b//ixzQhZMrjwrPo5mcB4mGDK71tSeIqg
D86qOXZthDpzAkjlsRy9/XsB+X6Cwc+MWuTdbYTk1Vg+mYlhJ7FGGc5HXuxxAk6fmASNXYGX9b+f
JqVDeijGpCEeGzO3HpKJYVQwQtgcUERvZniDO/RZ3RoQKRcMRoy1wdDxxS8XUmkmu9cqixEvZMhl
5myNejy61IXK3gPigzBoHUVZ569pVTRHKGTVzSDuB5OgZrBtsFDxxuqYu3pXBzK9GV7o7eLeHlkR
AmktWZLyTEBKgyYUsE7cvhEAE/xlTttoDExaKB4Bpjecl7KAPAHYr7Tk+prV7i/DCjDKDlhebRKE
9+9Oo96STwxPcsfsn7yFgVhW44762TwbyIHq1b8f/nuxydI4U/ViegAltB/DNyP2rSe6/PjFGn1s
3iK8luTPEACqoZb7uJe1bmw419c41j9ObUVnfwCT7LVLBHPZfQvBridrqQ7BDNjWZeqfVUDYCh4V
Snmvq3dWU04nR5N/YY3dXnnOQ8sT9SEbXTJmrKg9OL3un1AGkl5o7XIngH6/vGRTEf/3owJqXknU
/MFtCa3ysjr5gzcLXSln603ZqXmCBdVSnNvRAznE1EnhF7wY70cExRI/muRPLrJE8lXFsMcRmx7+
ncOW56tThGts1Yjc2RWYv8kmj+6jZpA33J7RAwr+3xHxyr2OoZFHICYNBHxnr+WEFsHg0k94eyrV
hbdM/5aMA4rXUoT7f4eDXk6FWfMhsnoHrxXtpGDAjjujefRks2TAQWQDF4C+NG1erYK0nCmgoC/L
JCFVKU52dVxr8siH5N1L/A+I/2onWzLsJeD+c6Sq9mwvP4prQLh4Ah4i2n121dWH58XdHrm9sws8
tIctSDcqE/aIfacFekVb3f692J7zZqCOJYOUn8JHxO1MUlHK0fffb8DFMO9947sNbTapPLXvjWqv
uwV/HObtldxw/xBmzm9VFydDld+qinvW1kny0sFvhYEw3Bp4gCuLP3I2sOBvfOhlVAcMhnQl7D8C
MihaJvNHRgjoiyRDxF4744OTVfP9MLGZEUH5CXu22ZDFNmzr1CEXLsg38cBCcS2hBK/DDgTS6DXu
Gi9YfNdUxBlqlnY7WLQts1z7vhKDuCPVUNxZGbOq1b+vHU0oGxY9SJvLrwSqL3bsNV1EGTBShrmK
WWlDMB3kYrryqhumtBQNTh3uDZvutmhIhPtH7RhxYjxZCKFXgEhZvy2m5GGy/sfVeS1HyqRb9ImI
IIHE3FYV5Z28uSGk7hbek7inPwvNiZgT52IULbX+HqkKks/svXZ8+v2WXjnZObZRqXA5lPYbs9O3
0jXab0Cpz6U4JSwBLrapoifTqsXedDSSb5zAXpkIjfxZMtX5PeXQTKCnaLYkt/ZpFT3CRc32JnKa
fUxEObgGE9pnex+ibDoxKB8IsGmHFjrk8sdh7CHMjiaeyAj9mUoFuLVJ7OeoHTeipCYXgdD8IkdT
XGVSvGaay0nLuZmalFiFnu681nlkMZHgAmN3CIMre2uhXjHYZ3Uck81EvWc/TYxprqj/Ll7QVDvO
ayIAjVTd5ZgQI8cToe9gcPWy9NNSi3xT/9CTRl3vHTfGldCndONWzTeQPG2nze1IfI2rzhHhtBsp
dSBMtDiON76aXl3s02zBdhvZC4IQbdDuiQb8ryimmVGsQu1Hw+mbBTZtj9vvrpR41VrJfLdjgz05
ColMGxGmxUqfAKPuCIHsn4Un2I9sE2h5A0M5Y93RCiu/9tqYr5KZyiRNmoMxorezNVvsylDF598P
hlac+igedwlHDMudoN1OffIuMvCDBVo4prfM/akfxamoGKzr7CoJbPUzrE9rjqZ/Dc6a3TzEt0Sm
PECkvM1mzfbZ0E5Vr7urNssCv9FRpxsQSR4mt9iZ+nChXh13JljABG3yJXUs3jrOORN17gDv+aVJ
O8jOrvgg2mZYa7qDDo81rzOiRRziLoD62FcXPAL6oRwruXfnqr3W/VCx1plSMhOWUVom5LVQ6Gw1
bXwrGI18F5bxnz8sX9FKhqBxiFUDY5/YzmgA96i7vOcsGh8V9jPE6mglu3lYQiVx5jnk3a7a3DBe
PJvfoU6DJ0TyW5j+sqreq7gQp5Zuem1X1fQ+WoD2sItGqJBmTJ3ucGlIAVCE3OzpAsYL9e24m+MG
wG6dAooQy03cZfJpFKN8ssTRki0JGa3zamEbo4N0nkybqE6VsIuAKVndsel9tAmzz7gPnzvb6G5V
hw+Oq/Dp9wNulYch1awTvCYXfeGSB/3/isffCvL3a0gml+TPf3UvqgfcnLgR4zT/Q7LH3k7jdNs1
Q7c1R/pWW8av0aIs9gSvMg+R4Bx3wjG3kQF0wl4agJ7j4prq3bchSt7WBVnw+yGY2LNPwHbhFg+3
cWrsbWLRBHlTLe+kcJDJs+QSCTJPmsnp96GdNOuCuR77pRyc5XJkCa1QF84/iYHhGOndeVA9fQh7
tGsURuLiodEJ4MZ8JnO7jxreFp+dS7vP2mLaxAjQP2tBsEyWei95SxB6oeLvQpYX8jWHJZ5H3AxX
Y3kdMcBIuumKB9bbTUvk11gYpNjbhG4AwOQJ6NQEAC2VJTS/8ZbAEuBmG/g/VswAbfTxdyAPRFMM
bbAKBZVgjuzo0OmMWg01dTRCmHympqIEW2BIKddfLyJrn0O6XbWl/r/IXVnXW92qJ/jhAHgF/GxP
z9LLVD8xonHuiTKCB83RnkbE20ZMXpImZhaJMhH3Bsa4Dxrb3tTLp79f83oeGUO/mJKnhbeVVSRi
qqTjj7QrX5UxFTuLhdb590Npw6cd+AmiyK3PLVkpUU1xhxrjNKlOoHqSAi2rO568igVsDTtr4wbK
PKAZ4tqvgrEl9Wsq3nh52IeX02ecRJK7NCsOQT+wDLVZJg/24g6zS4kItnOeE3s4l0z0CIIzDPQU
PbOVDKkQ4K/wEutpQmRXF0UXBwJZ3g4w7BrcFbooEGvq+a4Tg7tvDLt9qiChrrC5GhtZIRDSSjc/
xxXhEXju2Em65262oaoyHoy2cTtipimG/Da3pwDn5KtZY+3O+umzNTF3hZU9HSI5Wg925b3E2FYh
D8weZmZlX99yz0M0ISSLR0C+w4WZ8XXqYuzqyh6yfRo4/1AkFltlhsYJQ9s7QiQkGxnJGYjYaFf7
mOFXO5MLawX1AVB1v2lcgs9XwjTsbS6vngrnf0SFsf0ew/jKq9KxHq/1PRbYe+FY4UWQmQidVBR+
iS5jC5jROdU4TBjVkAiA5mn6NDu29d5EsGHKRurm9MmjNSj1VVbBVUxp9SkFGTA40KzH0cpAjmTT
dC4CRhOBK41dOCFgibpK34VwS7bl4Knb75+g8/S3yJufsaENR/ixMJJtsP3Ncu61szHA5XwP4tS6
1owA99Luf8KEz35nAb9f7wdd7qLIxvM8FTU7OeRMeslemmsIgAYqH7IG//tX2tB7vg4yBWe7Yxwt
hHi/ZBRtOWF+/2TGZr+DxPDaVuF0+u+Hua/+76dtKmkiFfSe/3xLjDqq8mpCEJZZxe+P9vuT2sua
JIoQ2/z+hYopBoWYoDzWwQmGev8pTM6pFIMVy5403oX2HJ2ChrBBZTes+HHzoICaHuYsGB/yud6U
tYpuQddXxKh9lXVXP4QGfz+akpdSy9e/3yijQXIFG3BcHCM9ukDoiOq51yzqz+XyIS4cRHH//TxH
AejZ2U3DDP8lXAfvQt20D53HdHPs2wplLgoswhB9cHx/dWE9RzH2257H6DY2BsJzrQ90Mpj1LbQp
rq4768TCGm8mWy5nTmmPCJ/aiOMtw4ODZptPyfggw/BBGVH/3GrjZ8yKomsCVIL1NuSBdnGk9866
XdtFo98tEGnPTsIdUCN3TaYREQ+kJ1mpts+zUTxPRo/vjQVynVso48bM3g5Veaa/WUqxhLaMnNaD
GHjlXav8HIoRbhR9xz7sOgTldiNWY9h9l0E2PBaJkmu8LQBciUlc5xqCapQ7MT4eTZ3Axru+5yKG
1uM5OJtwxc7e2NBu5ynkPz5DSLXHcPsaOEhN4IcsaHwKV/Lkj2kT3qsWq3glIm1jMPeLajWfKox1
uR5vVY2oUh+hMDRO1PpW5d5qewYiQ6q858xvrmQdKE32g0lzZMz2Y+ostK2sA+reha/E1BAogKt6
6hQaSqeDGh6ONYt/Ml89XpLOGj0MOI65AaFEQCQAD4yvxjpDi9NsqW6QohNC0WostJPsmJEkwwgM
M1dUlHcl8lPUMqXMjbz1K6PeF2H67aj2nuOS1hLvFpr1W4xD+EEnZ7Hz+osra2fd28yseIThh9DK
Q83wAZAAWiUI1s2EYx9Zeo9qSx9e1LJCsVpkQAZ11KbNBpItZnlke/qb9Nsuzfpar6fhmcbxHkLW
W6ZnTNT14ckq2aM0IsbMo3l6tx+pPsLxLIG6r7CguidC7cVJaozSmqzz58ZC3qcy85LGb02Zv9az
y1xCR51W65KYAf1c2GH4WNcsdgu2N4yTTsyhbyrAL1AKdzi6OY9zXDLQHSfL5+herk6ThNkOWrXd
5Xu6GH1JX/hXy51NVul6bDuTEFGCWmuSrSp4V76jV/c2RxKthd0laJs/UKO/NOyNaxUOxR7IrkUD
HroIlsd43Tb295jEmBX6hryjaWjwnxH+SDwMCuCaxib/E87eSVUxin50kaghA2wNEbKAPOVqnEnj
cN0fu5/+8YBnZGDIf9VXnbvvI1MyvFDM3pvJvmT6EAPKR0aF+ZWnkTVj1qoTWmKbn1L/IDgi3uEU
uCsWJmjnCayy3QmF5+CTmEaRH5Lmi6AoOCBY8bWaEASlVw8sT/kHp+mE8gM6+ORiBqjZE9Vze1yu
oEIjv6BunIPKUG8WvTw13P6obUMJbmGYclJK3QjvtmJdImpImqmY0IwjClmcyi/uYDyMqV7sprj+
6IspIbIJ6IjVBWqDRrfcwDcuDHDdsBPZPSobTxd5Ekal//E6RhqshumvBnjCggQ2rPf5dg5TXzXi
GvFG+loeEVgCVAS3BTwFJduvtAZHiIwdzcv81hjlrs0X7+NrX8hsj87QQ2RUWb6niic5yPaQJ+E1
7WuIKn01blqLFblDqMrMPHVTZRbnYv8kjMBca4NNaMr4bnXq5PWEyTZEZxFNy5YgF2hA+mY1JhhT
AzQEiYf6S3cJwyuRLD+EB6uL8l2skXVc9+MMLC36Ib0uOiKZKjaqxTDsDmScRLp5SHXkHTRtPgM6
cxsOHTyJDltvZj5H46yxH7W3RtmgoIkMotzGHvOrTpMfy21leZe+13b2mLOp6wYCd8bgXlciWFw/
EtkbGxO61evkPmsBVfETpA0c616L8897nQZFBFmB18sd7LXtqU9Ppz1rvZNlW92e/KWVIDwcT6LH
QzzWaO09wlqzcD6KMDpkA9IC0qSJCVoSqsem0AEGRCiUJhTe0pMnNxi+EM2QM+VaD5VZrcMhJLPR
6nAhGOzscJWA0e/cW9ZosZ8tISMdtgCF/GoaDWRShH3vM8PMcJ5xIKLyQgCIbzlBNsAxxolBdWnH
IGtzLgiHnoSbhORhoq+7U9fJywTE9WKoHi6+8ENDvfaeyTxQ47e1KjARSzxEOlgb4chxaxRGAd8p
xvG4jPT7kt1Q1po4vQc2uXbW0SGzuFtzXODxoJ5AW4lXjmDs1g7TY9RX9Znl3Ttpv6epCLQtHOwv
l11MXXDWLc/ETcqIW8Ntyh67ITSlGmieP/I0eSCEjz327GrUBN+dZbPAqdySDAn1HQwor/OpOLE1
301D+2QuRGktzDe9tOotqbI4TVGUTkyeYYR4J69Rz2nuvJdTBEq0f67aOkLqIlESZQ5roq56cOfZ
8GeNbVSfVz9ZkPlJskQOit7goNvU2oTbsMFowUhonxcQB1gWU9NNy3KENqeMnVs3OD3uyVrfuumi
o0hsoA6GEHeJPHZlYVSZ44GlaTJuHWngYrCSnVcKfLAcyzT3Gk8lnJ5hSDNQ1L5RB9lJxH8nEyWO
hqOjLzT3UTgGG3hsH+Ws85l9zzl5N/EgzJMHxRiJCKZ+fJnbSU4I4SiYC48ep0HUmnesVC0U9cjz
G9Ov7PAti9DQhu5LTFwWWTrMA00VjIci5E2hHGtHtqVlpH02GeVk4uEMtlLzXyyZO10JWgkuyYlS
1yZJJ0L8DfWWx99jWzd0tDGeiVz6wMMQgcFq1RnIsAhAbx67dY0gOFJ+LOoDed0h9yJpJm4GwocI
nFLWzVtrFM+Zsp4ikvHO3NIoVjQTz2h4i3Ix8ySbTqpAwSwTduju1F0KK68u1KMSH6PXHjTsVBq2
RbS6y7L0G8Y7JQeEHcAdKqDkL78rfa4eaoFBD14+zI8wZgVQMMjMitzvl/7YDDr4CrbrdwJ9vDTG
by8Wj2nXXXvZikNojp8NrGOVeubeicSn/WSARbs7o4fqwYZlRE/Kk0c8zMjNN04tH7TUWI05+YJ5
BaIiPhvVnB7rkGuqbWLfZHS2zgK5OOqxV0ZKv8Nm2Vdfnd1oNx7GuC8lLICIpKZA0BZUjb1DdY7y
7Q7S1dggW+akCF6rbjhNtWMd4UTX5N+0f7iV/vbpe+p2jZ9pAI7DAYACzOtrhogTq9w6CXrFzdDi
ADYY9hKow9aarEfPyTYCbfPGcpXOXThKXGsFywnvxyi0t7zF+99Y7US8SLBgn1gH9ZIRLV5Hb6MM
hZ2mbc+xitWmsRVRyGb/03ManDK0TJXZAxDQ2b4PIXp2rUVhpcxj2Rm7udCfBskxZQeBu8CAHJ8g
ALRXrAdN023w3giCi5CVocw2dxrCPM8eUSRDGEORVhA1U1inykq+hMbjE2zPPNGiWPp7Z4C5SKxb
kESvOKKTLbkjm1a32k3UpnuOfoRkNkshC7OaJjF6TVsr98BJlu6RISZpCDRNVhY223iyY5RQ0XHy
eK52GCPWNL9/qtlFetGwYY5d4wu5oFj1hbrpU+RgwAIhaEMAzwbfTdhFajra4LF/HAhAYOc5iRXV
EXFiIvZePLnmSVVRHCMKjL76TCJlTvrXIcj2JDSMh6zsP92WTDVoviErnTXtVc0PguY8yK0D0h+S
LUbgeMjEPyr1ASlyMU7yOztzwESEiNGihU/UGBXCNMSdYNNmzuHS3OX9HBz6eH5C/4LoLvbeE1f7
6Yq53CaxC34G6nWQIPioEvdjslNarvyR2JhFRRtj/kqzQ2Nmt95rfxjuvkScnpgRg2Bbn5qq1M61
DXoiqz6AZe97Oe/J44DfIZVY5xWVhz4+9tXcbdu8PGZxTv7dFO9gSYstFoAc+x5CkRQ9kBPZXzEq
w00WRAw++hc1gyetQrNBk8BsQ4WRPM+IWMOqwQLTZDCOp/KLRD+6Qez+AwyUKoKg/TIjyy8mhImT
dnSLg1a7Ymc5pYFPpHybHPFQ4xnp0Vaeujl9h70n6DxYZHrT3BDILXkrCbpx6RKgmwaEcH3OkPt4
FiJKdlPeo8i9tD1Z4ZqNlcWuXqhhtoHWsXlzXG5b3jlyOgilxHkFr+8LnYDxaMX9d6jh4NUdZJSx
yQHOCXnIersBmBC05IZTExuyMh+cwv1w2xxlYnuL847xfd4Fu1Jz2GFk+qc9/tWZKyfCfksE9lfT
c7+bstqA3f1lWz0PtVq0suGzK4bugNuQ5QFph9NsL7dCS0oOLaqWmwdXn54AKKyA3d4DnrXrZFEd
Dp25ju3wSeIgRs4FSJDQY/xivLQdEsUpyJPNYA5yW1I0Zw7UEytE59r0zU5l3IDzhN8B6SmewgQn
SYdxqQ8jpNud8yNm9zip7ElVBlaWVl4V6gLBHBELdAgmDsg34B37bJ94vbaKbdMq4SEHAoPuUJPU
+B5KX6NUWOdLa9sLmhiVlrUfysrHS/6kuTjssJexfUfR1zCbpXLT4RMIJEyGCbWkJIuQJ9fZTvph
4+ZI/jH85h7UES3AyjqMJ6wrG979j9iDP0PO65emiJ4OoQs6GNJYLLywFPQdostQcKGgruZvOtxu
FQQz/32THW0GvSRx8IasXXT6xMzpMv4aSAhjEHOM2uazq+lXHK1FlJqlfyD8kG0Oca6qo6vXnbm5
d44qPwyFc4st6p2Umi8vI0hKdKhl1bwlwjCm+26/87E+hqk6t5bqVmPbX6BgUCMb9dOsWb6llWjH
Rf8W4kZZTUnwE8/jPo04m1yDiwWfMXTxleNUb4NnXQKDgj0SFgfleFa9FW6toV3O5j8OIel9dZ61
J71hVGQYBUU9ovIxfawG75yZwXHugXVKVT630nnNW8Q+80jpuvzUdda92AARcsZJ8R/G4zbSJAPq
k1a+ViNtTW29aKrDc1gyLjH0YSe8vmXT0e9Ah7AyCjvSvGCQjew/XKN4jKZp2PB8OMIL92vr4FEn
hby7Gx0Rw37q5leRN8VW5zmJd8/MHyb2ddz5flWTEDQtBwhkmIRSwVqZjV7A7kPDUOGsh2kHg03P
sNYV8kWLcH4yQlt5nQHPmxP7rMBamkRgbh2dKm0iBOoxXzxhGdbOi6V13YrStll3YcXg2anu4xJc
U9fqq4q0N6YC9TYgWZGdq/nXdp5R7AMcULxLGC+Ev5wWBewx0OFhs1Z45xYbVYFKN7LaPePUG3qi
v4veJoQosS1MCRpPQ+LokNNCvWEgnsDI2Iz266zUM/oOgGlO8eyI/JxFwS2seR45+rcZ/Thhm2xU
w/A8yqNryhoYCMk72+thnSfXwVBnOBYvBKSu5mG01wYBfisMR8t8xvujNZg4kwa/W4O7GG6twYLS
hT7HTs4RNpe9iB9MPEDMFoadO+nflt09j7gdyK3REmbGmlU+RiHslDSKUO0WEDb0Jv92tdbbD4Uk
5kCKby1mNZOyV97Iid/UG6y/jGGqVWDiIgqSZqVyGkeHPQ2XEinKQTnwvKECJUMmKngIotEpfZN2
YCXEDMo7xoxIandH/lY1BO+GjkMhbDDMVI70A+TWN+pGcp36S19bRBKRepF5B9dhdl4NH3mj3wxk
khvkkldwFneTjE8mS8+WhzOOuBpeExJ6K9ljdbQ1akMBB9AgO3PVgw5ZtzZLShK7LEZfxvavAYvR
d02oMHWGcllNst5RZhoz8hNHNNfYBinmhGo/ZVTv1JATXubKW4vpc0HMmDazaXtEyUjx+DyHxV+M
KgxHkx7zWSYocNjvdwC6LFhfFGPZPznLL5F1zzR1sBiGZAO39Bw0LQZjDSePTfOHV7eBEMJVrzGm
XQJ/No4ObmlqA3klArMv2V8AWKuEyavvaMzMSOZLSSUu7Humaz9z8ZhCsNwNFuJid4iZpxIdjLQw
eUiQEExux5DAJs9ZTtamLcy7UxV/WBZUG9lHTyHyxRAwOYdQ7HdzFK48NzQPLZyVpHXeGpV+Vuj3
Jhaam9wxLmJi2axQ2QyXGMvuMAASgq9E3moJ+sZFpqSP6IFj7Ngg5iBCTkS5b6zoufUkYbQFN2LZ
k7c724+GISO/UVAaIjd+jYMiPXWlrLZeDB9UHxymiTWRhqQZmmE++YTVBciF7NMQ4OiYAJAUtfaH
DWjFP7/XIrkvvC661DLnLQl4HsekO0LTY2MzZWuLjMNx5p6jYDjMXsg+SXPZGabqTc/L8IyaCoQV
1QukQbHwfuRoWKuaVXnjaHcb5cERmfWCpmw5xVXsrU1SQZlI+eBMiKFaeD219xE1yG5pHBhlj/If
Kv6Z0LWeZt32tiiM1vqsV1utqtq1PTPsnD2M5T3bJIATgm9tvC9LRx0Rl3fY6zVmcRTTwG0hWmLf
8znj4eUgOs2CPIaDxrMeH9beEP2+xoW0Tp0Ak7V+nl3jsQCasAptbxchpODHdgY0RWa/xBGsCugM
ECQomhH7cPSRE3yR7fCWmxTyKkfzjhkEU3bKLGCKGW3VrvcX0RNYmLo50Y0Wx7ycnhn8VcxEjTPo
3Y+qmFhvN4dKTP29bLTjIC41907WunLdzTpsu+V2bZU3HnVl+lIonjcqeg31Y2B1L8PI1d9k9XL1
XiMjf5URmLSuJSYvkTrsyjR2L3h8+pXAmeRTfL2W3aDDoZ220p7fQ8tgsmCT+KzkoyNCtH2kX/Q5
KFCXbK5Z00+a21wLrSdIVWd/nBCLpXSm1PGAJWOixJ6wNhPQE91zW/8OenpqjqsjtwBaUEtdhCof
Dd0oz3kf7unNiZub3Zuoky9p1mzGtG7B4jxgT6iWn7Zj0HlMkSr4nRfqXKzkJrOQu8I/jjA3a99N
QW3juT5iJI8HbrwaGwEYC5apnF4Gx+0O+BECVGrrBBrMpjUo8lQWclDbibWRSl5s3AXANUvmyPZz
86IlxeLncUfg1flZVyiBNNVzqYWj33iS7e4I8jx0AJ/kabZPsm67/K9p02tSu8YlxaRPXjo5yzky
FcztxgPiMBeh+/hJTIJk/7gFAeYXkTVSSnJvG5JF5cjQkpEJ52kqM3/oGkYuGuSuuqU5CdItvdsO
Pe1dztpPkZREJoP05GGT4L9zliVCdMrdj67Q4kPTgvwC5bMytBA6qIPC3oy8C2r4iMUy7zQj0a1h
45PQ7QLLZ67zyrl68TATZr/WXXemgsXPXUUMI5ywpulW6NkxVJjbnnylYO6uEz4pWegVaLH2jex3
lnLxIi3Sjl3nnIxx9MOGX1LXsSAkQpuPdWuiLzV2rtOFD65Lu1jHlFgJz/ovS5q3MVQ0uf0DOOqG
8Gj3RJ4feqg0nLc9FvOV1g2kkpM4PLfWHi+SusZcWknNZL3vIHmHenQQlviZZuQ1QvbrUSMlu9Kr
c6h3DIlsaMIekwajW6dl+NdubcIXbZApFvf7puyab+QgDOcSFljzybJceVRYqd2wuAvPfFuA0gQ8
WYKnjmk547q7RkRMrSUfdnMn9n2bvrZuqL9TAYZ4MIJ7YxvqShs/nEnANDZZk76y1NUvqUvur7cA
hKzhyZTVVz5g/xybv5BqJNKA9gZDmG2HDvYyDqPwbKl3IxPa2YrqC8Bo0lbbiK1CVXF4G6mvpxzB
3oQLw5mxjKUx0pkE7vr0XvYsb6KWeKYEZe9GVGzZC7O8FI9616WHIu03HTsdOluwQ6hm5904GaWv
E9TFubImtp3sgREoAxTPU5k1/8yiL7CVDNHCUsIxCdHPd3XvOYZ10hJ6TrmnNXudwPQYVYnvDVR2
vWU9VbG1iy3H29ZjvPMYO1ZTKW8ZpI4n7i3Ase17o6FkzhiYCt9AKemV/0aOfUNndCGFYBM40B8o
TSGMLEbO14A1ch1KNqGgBkDufqeqfq1672L2306lX1vMzuFU5+826DbasYH+1Sp79tz1/GWGTBas
eAtSaVobXT8yDumPBgzhUypfo85OjjIs7XUNdmXd4S8bEyYi4F0zHKKAPCYYURPWmI5Rk1sJP24b
f5w4RvSJhHcRRQ8ySZ7AkNu7xkboOWKIyDoGmk6It7pumjd7aKMNLyd1Z1qdtHrRtlanNomspyGE
i7A4ayw98Qk5+9Go5QgbxJo7n1u2Q7vScG5l411JjG24/CfzFPfWfABownwYtA3UBbIZOUOex86i
/uzSZDfcvNksDn1ZfpAP7gsxGFcszMZG/0VdSmq7HjwLRqUNxxUoWDxNu6rFWRLm9T31VPkKpfIz
3AgTcCZtEAJYhsxhNfNkUC+R42Ez5Iqiz/62Q7hT3dJcRxyVkSBNxzaiiwBwvu6cYW0cycOiuZhA
hNmYODp2/Kjw4lssKRxkI8I1D+9/qe18ktl6T0VZbCeWEXBU62fB5A2RQ7aGe3AIdXZs1AC0PaYB
3sXzyYAmvUuMRxYkdvPsBAtUYMKmAAEAukyLJH/ayG6ycK0DttCMdDtazbOd/XNrImyZqylklvGc
8RxEAHgZdPeOcPYszbjetsXfSvfktlWLlIajJKfMw8jHaSbLkm1KVjEHDu7J0H2OoXgppM0IktY3
S52zhh8tBGhat+xLiTzGXqVSEJHsKDgbN7L9RLKCQxw1/mYY+r8KmI9v5NkrQtsR7A+3l9GnLzMp
UFDy1kGGy3Ossn1dDj1eVirmcMr2ncpuie3qflMtUitkJSCeVcqBYra8QjG6FarjaqsXyWEAL5XL
NsAdYz9Xg9qw3/+kEfkTKkrYubW7rW5Mu6atQd+M8CZM9hZOJ69jG4OTGN+sRd/Y1t6fwC7/WYvY
wrGg1zbMQPRG7xntwKag/vkhzPupnwuM6YxXqgz+NDycGELgDzp9rILKnVeCp6Oja9uSjaNtWXci
00q9jnfSokR3q88cbdUaklPFTTPl1Rc6+T9IVrfNBIpU55fVG0F+bDGgkdTc59ESH3mv/RW1dSTS
u7v0466owkfHGfd8902j69gUQQIDzYhHH53upYL/zlUjNbgRLC5CoT2DnCEeXBu3boNJZejJcqv0
LRadMxoUjM4suNC454zCIDL3KBHMrvjJh2Xs0yEVcM2foDf/9vpLA2+uZ/mxtRvQ3lHrWZtiwOzd
aOKvlyKg1V20+bU5j5ts1odDghjA+5fkj/gSPlMzaxnvnMqBJa2bTcm+xijIFAkU2EhzYFHjjbp9
AXzbI3atm/kIyUJnzUMOR5G+B5nNqIkjewUg52fUkPCa+ZCukbQ/O7H+brF6QfBg3ews4eHNljyJ
QJliS4nIj5jGHUiYVRmu0c/cIjNd19VP6ezhYsdb0aR/yGtkpVwrpBSz0/heJ2sWgDTYLhR9huPR
empNoOgpPbACFKLZFvqKYnrRU/3Uo2GeGczvIg9LmgGUJUTejagu/svS64Q9FIu8pmvrQXP/1ORT
AdDEZxZ2fIVSE+zLk4DTUY3Qhxq1jHQtZ5vkA/Vp9NbY7iPxENt5cqOD0VW3AoVJz/etnYAtaQiw
wC5r7sAk+uS5P3IRzshD6NGhAQ4cBglgNNd7BSLcnoOIE1w0ItgGnnUXNUWG0fQnwyOEwY3r24xV
ZBsPCOE8rPW2Vm30PuL4JZHGzJwvXT6gaj3mzvg2xcj5SqwXq5jVCnvzugGRjfZjFzn1JgwToIM2
VArk1MAoU0h/yyJMOYs3jrREwyXxl8CYIvnhOO1ZB/uy4xpI1GDuIguraRED12ozGnsT97OK5o0c
IFcHNELQ+BcdXP/dAq4tcMjwGA8+0wKPhYNG2CBh6NiHG9p/z+86fkS7xwoTmD+ZHpIFUE+vmuJF
rJGOAxh68cSIv7VsCnZAJf+gO+27Ib07GWVjj+JkHCYkiSFLWxTdmxBbynkas72j9pXwUnYD5ooc
d/BKqdJ9Or0QOYT4QEOKhTDuOoLUCbWKiOI5lYF1t1EKxQOuoM40/wYVEy78vBdTBNp+mPGfmU6u
b5ypGB4YY3VNeXLRENqJ8Tdlj6vCcM/UZlw5TCAPkwm5kP3O0QuFXJtOJOkLSn4n8RQk2VVVKGYr
fvZCTIiJlPlpWvXDpAbDL/CU3mdi/2BmHKLCnI/ZLHXfmqDO4b7uhP5cBaGiXCf7eBrrrzps832M
vNCuuc4pq7/NgJwCfdHqt8WNlW19nOPyywNkjDu92LmR9w/b/PsM7jRJzD+Tbk57Z4KlJLgOhj51
WQHMG2FPD43Rgw5jRFDWMj21Mj8E11bP3AdjmE9DI8OLxNrlY3TNNk2VqVNVyUf40O2jtUB+Jqfh
cTj3jMkHe2mZERdQdJ5L6cH6EZa1dUVh+LrQi1NTkrWmYRwsCk4SvAf5rpSW3I2UKVWurecQDcsM
Dm5bRYtXnuJpN9Y4vj13mDcDIfebytD+h7kzW67cyK7or3TUO2QgE6Oj1Q93njkPVS8IkiIxzzO+
3isp2a4qtdX2myMUDDFYJMF7gcw85+y9tkc9TTK7yJ1tj4t5rXG7L6SmTkzmQSHtyHUQR0C+wCYw
Oy7bCE1+q5dboPreAuFxfhkafIDNgdfNIyBa8HV6YUsOdUjsZb/LMuuOVZ8JPDMOy6z1fY56eeHa
BvQ8cF6Jz5yqyKNDJSnBdARfCxMGaBeKbzUXue51mriaERlHQ0NnJebEupRomf2o7Fcz50bek0uY
NP7RjpLHuBkPcZbQcMpAwgJ2IFojuk9dBodjnL1CMtuMfU9mdXYbIVl3Q23npfQiOmssrtwKupIX
LgebRxvGFE5qb5g2QNbAAo/0sHMTvos9fjSpeY5rONs9ssHaz6Ot76c3QwHCTuc5WBmR+24E5Wkw
QwmTOt1bsngpwIMvXTrVuPMYfjuoH0RrvDm+GEBmEXvftZvIKB2k4b1Yjx3J1my+H26S36UzU7Ja
DdUlRx1r9B69MHr1LaJwpIG6zht5KnI9Jt+ni1C6sN4Q3wCwLObdhLjOTJylMdEMDJTUKhr6GoyE
OwILgE31scVCoZ8bydLGYRukS63TlLYJdcKBeRqC6W4wI1xC4YsXoNmdkwymZrgOCUzaOhzgCbKz
Vz6q29Y2EONPrn0YElzjjTGe9aI6QkpEnYM+tWNk/NchYOafIuKIaHQc15YqiJAQMBXq/F0IIl2Z
XvsclOecpu497uPJ9OaXCaX1Alv8sSDp6KLHtndkVlWvjdl+4ZjQ7yYe/hvKkLu2NIrnVkOplAiX
obSSWZF8czThy7CbYEbRWtr3WqnzlEd3Vq3pt2BpbdbkujhL3QRIRZQIZv8cGWlG23hKzOs8oF+b
FxCDoLc8WrEsmOQgzS4RMC7CfLzSzC5fFrpR7ZhoNVels/49GzZqMUUFgnDshTklN4OPIq7yJufs
441c//WLJ/+UcefonHkdEN9SmLb8OSBacmOjxtHQzpmVrYJ1nLVfdN6hcRnWg/oB969DzJnr1VQ2
SB5K6W1ypLQcMKdDnYAokQz00MIFm0QLqcTIyluKKtrVdUJgRgDRSI/MfVwSzhGPNE1lg1Bt2RUl
MfYAk26srsIwbYxbLzPNoyxSQoAHh7lqFnj37qSt0PS6N1U3VhsXQPa/yF8zvD9Ffjs0UHRdCqGC
LG3zp7sHzSKIFolUlzQvHDWFbVwXfniMWy18shh70y8MmOtlzORLLDPPdRq+D82IOCiiXNfTqKJ1
lVMmaYCR16ipJ9amfLokoFtwAQW4qjoLbSq9w88I6Rm+GErVQ0jkzA6jfHMT2nwQDfg3swAxkpBu
c+Jk8SLr/LWph2egzAoM2IjVWA8V3l0mOZ2IHwbPQNPXkuOWtfbK05tuO0+Fcd9qhr1R8sR1gIZ9
YUo2V1mK4i6Ngzuqdoo/mjwnGeoApVj6FpFTBgfYVik1DDB+DaLixR4WTkVIh6G+sRtgmZVxqu8R
/asEG0w8ZdLAvANPk7VAjia/1a/oJ8/7sbc4jBT5sKyok1U0c8/0AXLg3AX0qEsOf5krXuH+elcW
MlePTISzH06HjPCHXWWQ3WzJ0UMJHHwrzPBD9L27GV1oWU2KyC5QhPdckF/+GciaJmYCcbkH9aJp
BrY7w7jUOmexGkITfBXlV9p9xjdWEkDq5BBB4HddBPDfvR59YD4gD4pLaDHAAeb6OhEJNm1sxaAP
YeDgNzBOnx/G3DZOmaffTqkTfuXiQJR3rKpyePCb0l4NKSygz4D1quj9Y9G+EMlzESigdoR+RVvG
ON4LsFWO5BNy1bJGjjA3G1HycK4DR+ivHeiSpVk5Z0lM64UpEHp40VwxIXdXQ2gdkNNZR6OcUWTb
TX4d9gKNT2e+OsXgcLBnFjOpgR5t9d/kNBrbttfHVQ+d7Gau3yCmnrg/M0IL8vksRFCuvQqxADhB
UG9FFd5kvf4UFVEC2wW8UahEC7U6OjPfg24JKfPs2uje9JEBZiPr+2SuFHSybOhDQh8HG1J91VlC
kni8VGNt3c0TUuhEI0SRlstChLp4sBuY8xOa69Ucwly05NzsIZrl100PNLrEUbyqnVinyO0tlPsY
Bn1zYLQSDAl+gCrZfC5+//Y2/nvwXlz/HlPb/OPvfP5WlFPNOan96dN/3BcZ//1dfc9//Zsfv+Mf
5+itBi/40f7lv9q+F5eX7L35+R/98JP57X9c3eqlffnhE5VS0U433Xs93b43Xdp+XgV/h/qX/9sv
/u3986fcT+X7r1/eii5v1U8LoiL/8seX9r/9+kU4ZFD+2/c//48vqj/g1y+LIgfx9/6n73h/adpf
v2i2+4vhmXhnTWAYEoaU/PK34f0/v2QSf8RurAub5BIVk8s21Ya/fjHEL9IQNnczQcGCzebL35qi
++MrujANQHvSMC2Ejl/+88p+eAf/+x39W95l16Tptg1/yo/hqZZl20i9yEJ2uUTHosH842FgHNE6
jDMTfBRjj7bd/jZpNBJn9OKNf5/WzUfiobjLrOxNGOlrjqEMZ9BdJlDypKoxq3kMyX2cHmVKveHN
t22po2+vUSG4EKy/e13/uPrvr9awfozj/bxcU+rsOzYiZRgfP11uNwS+tJzMYMSf7Pw6QqNowCft
eg+/dhidg+zJy6G7BsN8Kpgt+BbPTSbReAfgBxYyJSk5If+hxbmw8K1pi1wrBXXBFArX0lUt2J0m
mHqjSUeZDtVVJc76CPvb9WfKwBxPsWFhsylcmOQz+B+4V5xYRPLSAD/GMLq1jOnEtGuXO/KbbqIv
oRP9VKVkh82PFc1iJrAIpxpB1oJWw/PxmNQmqHnT7h1SJxQ0KZONzQsZthl9eMehUSintdta35yu
hU84iCeyGe9nNv11UOCbJ/UL1T/tjBqqSM1xfjWF9WbUKmsf0AVE1eXsSLDAJkLILdFh+FIXUVvA
M1Cq2Xao6ACZd5nOMQNJKsBjj1KwPs1jFq0ip5cLL2UOVM3hB4k/11RSb5oor80uZibcrQemnAN9
PDQBtrFIR8LQGsnuOr8xpXrPMjKAM/K8WRyp3HHhTbyxCxIi6G/UkbZtEvfQ6V/zipS7xP42ud4d
NfRNaV0HAe0yGqX3kY6AFI/Nm4j0CO8UGt05RnRe97uBWi2t5JtuFXc6RNO1mwTvSUZTv0YGB6UQ
8R6CYJS0e4CdeDukc99P4W0/Ow/DIMHlDh8pps8lXYl5M0L/1Tp0+k1Scgekl5B6yWsmup2qoxMI
pNpMctIBjU3iVIDUcHuvnHAIfs8G/j8ttP/T+vjDwvu/W2r/+Zr9/3ChNRxOk//zQnt5b8P3On3J
f2u+X2w/v+v3xdb5RQjHk9iuLccQ6EL5eb+vtfIXySpn4fbBfuu4nkU08h9LrSV/QcWr63wj66kO
P/2/1lpL/0Wt2Tx40oXDwpr7f1lsrZ+LB90zTdt1iI2hx+2yjv242Bru3ICvqtEN97APaUmwOqT6
rYbnfl156Tk3Om+XT1hyySLFIFDEcGmwD+4xvDGyzd77DIR50DfuqXE5a1RRBW4bMAh8QG8bpB0k
uqD0aYpo7rKCyZw0/VVa+qi5+no/1JW3bczWWjV1SvtPQMXyz0nfFcc8xFSG1dQF48yo0jDgF8Ta
O9HI0bWpU5OSKI5+ipSixI+mQ0w3TyWKewsbfJcaM2xJH+Jg2QomEcqob3ukN2AOOGBoAQYOzWtX
oPnygFUsYxXUkc79vyjNjH/y6lq8R5analvqE7V3fFfX6ljCKmTNSJ2DEpaKAkIU1rQi78O4LbFq
mR5yB2XTcTX0mG38LKyuY3TXIhNMC3IsY/niGelZFMPj6OTjv7g+mzvsh8x73n2L0knYliUkg7+f
ouQns4IoDswAz8sTCv3wQJ7iFRps89hBYG8DZrmuF2k71Js0syusFElSmtsZSWjnlieaUM2qCXoC
4+KmOFrPWlTTJQzEiWEUOTwdiWte9TxFdDmBT/F+R6Swl2XyzS5JNPIT++rzDkCWfJrJbdx0Lc6f
WZRf9VDfj6jn1lNbZYe5Y+mNNgFBxLtxCGdIpdV07Gtj10pczXAP+ouIJcj1rN8EvZ3eWXbIYov7
pbSmliE85mW9jD7MvtUuhYXUO4zl2XcccZUB0eDcwIzI63eGL2hyzIAYFR1yYw2tf/i8QfKMft53
C8U/OTmoE9vPL77tCVdIzlNU7aZ6c767OfLA0XvoO/4iAoReWv4dPdt0bwdUr1OGNcfwGCk0trcz
dEYkfqhtgmq6z2LnUVoZJJoyK9cNUVPodGI10qFfbGSjsycA9wkjp71qClJQp3kfEsh6GVzAjViw
CP0DGyjXOFBwv+DBqPukX+saKBl7bn8LHIKDCzWmL9yBYpows+XsJFtkx2xeYX6tWy6T06neo4Yq
Lq3pTXvfVxj7DvPclBYNU2lwxNiuSIBGzXuuA1Ftseu8A7CJz4UwozNAmK9mV9lbDeRR4OUNOjOM
1AiscVMjRmTwwVCbuTpgigANX6ni6zohdnVjBKjHM2jUqfMQ2rO3sz1lT7OI7e4MikY/Z0f86zfq
8434vfJQR22H4wPvEY0V/MUu52b7p6cYUw1SFgs4Ywjp62ihw8dhNR9KJ8yWXeN5+7z17gEKZkdK
T/Cw+JfWieOdNeh6+4645VlUwZnYVGpuU79Jc0BDSOqJf+xPGPGX/N1bViZ6ex2R24ZfCtqb9KPh
23+zvGa8xKx6K1Zv40wEprMUoDTRzpjWAcaSdShhPUR1Jm4dGBWtA2bY1If1PHftulfrazuSMK0C
vUP3NHbte2cRwPTXLxGvx59uZtu1PboF8FPY6Cx2ue9v5kGafWq0OZOHgg59EOLXbApcGJhtKMMR
UOFJM/seMjqwuglgghzmjKmBe3Zh76+BC86LjrDwjT5MWDPAc3jVtiSE5uKPitMg+nrNxJNMmxiy
daDJ9siTgJgRigtLd5PtSxbwZe1pMMSkMIDzFNW28XTtOdWrI04hzFTSrheO5ZeMlqC1R0zgj36i
3bvYgfmf5mCj2F5WFWBKzUvrXWS067ijvpBgdDajzpyCwEtSAwsOgGJnAhbZh/7605w/W+A4s6Qm
YJPNq4vXtuHl26xILoWD9NgbOzXTr3ez1e5a0/0g4wqrWQDuw4DXsPAz5n5FbjCWQH5pOv1rYXFM
rX0MaTrjygVYwSYDgF+W5pu00Jjq4M1wDDZANKbgxi+ES3jidMzQWg6pRevdc7kLGwvKbjGmGN46
Y02dQLt+mLx1hCgMXmI67pqG2qSEO7tsROOtexguSwez9/WcnFkHxo1VIyrTevN2buVtUcjXINTu
k5CvBLb25IDi2PAbUFpNGTCJJsRUBBKErjXT8F6vUJGPydeokeHRKu2N15jJOtEidcI3bMQ4/M5c
1M3B8sXXRPg+GqbxHSyAt4LbxNrmr20rRnKlLtOrNPeUZF9n4Q/bqXXf9RIHbVc7mI786iCqGcEO
09pFbzwbTkCKEIxMckfxKFg4aCyUQtQhzoF2HgNoWMLjcGc3GvPXaNf1bn4X0IJJgcLk3dc6isq9
hAqXpignScs6DmWHpQhK2jaLEUy2RMa0Xgs232yDY6Vr90XLsLoY7HSDlUOuQKHpl4klfhn4+n5w
jANEvWltVgnjUGzvKwdKAC5D/7e0SxXeVd+6VbFLsG/bbasqHwB5unHB7L7wKSt7vcDP3O85F4q7
zqqYE3hOSChv/kLqCbN9XIINPpl2oooLbdEdc38nzMa5Kvt7owvx3YT+82z3bwA+ok0rocb09pbk
hGBV9vu0New10s6+IgqjlC4Ji4PMVyQVHn1IHTv6gxixEbcFNMs7bSLRCkrZMfrICqPcEzD5aDrW
xkzdZAfD5K0zvadkIvURbRJtIuLHXuKIRFDfw6bb1JdU4tz861VI9SZ+2FFZqOlZmJZh245t6p+L
1Pc7qksxRfAW6lEyDdDoVKRzIp80DB7kkPE2Ohh2pS4W484DaRaa/Q4k0ExkQw6IjPTRsXtthfXC
4PCC3sFfRqalMYQS539xoT+2OD53FC5TuhZ7OKjYn89do2RODRsEZeANuY3VOsF1d28Ils+0mBGP
5fFwImB80SgP50CxumY6+NfXoKqLn14sTqWOw45Di8URn22Y714stPGB0LqB7Km62rdj0h9L39wW
HgC8zLDCi1Pc+EnykPd1vj3+fnqoeHpWVhkkV7kbTNy6CNttn56mxmBC8T2tVV+bHcYXth1GT/PO
kMFV7gfoWFHkEUJfAGPMPX9B4ox2ALCvHT7/j3232SLJPCMw1w+T+tCjoT2UI+bnCj8yY39JxR+P
V7jXtIOge1KZTFwkJ0pk9VW7Jqyafj3nB1KZmcyiNmsiLJdU9kBDve0Q9Fd2Na4sxYWbW1ypE2jJ
v35JDVf/04tqcNrnuG9bQieKTxWP32+DNerYPNLQtUDvec1QwTF2wd4/jPTii/wWHCk2N6qRFkdl
2xGvQXQvCexG8lR18ch9i8S5ys7OcJhn/NFVxt6ojckJcrm7dcfwZsQlOOIWdEiRWzr4B0nUJgrP
vfct7BbYC01lNHSU5XBU5sPWuZ1dL18mE4qmRhkULdVUZ6aDbGBfJ4AwSbLFW2m92MrcmPaQI2E/
v5WO0S0r+CiLoo8P0+BFtKqwR7LvLH1lmGzJHys01KOIJ0daMqiiVnaDeNRTZssI1yXe5GZlKx9m
B0tIw5lpBvYVPZxDn8lnCb2zFMSJ4OQEG/pSKmsnEDmisDB7gsAmtkSr38IeI6ipLKFabSxNZRK1
xUgph290VgZS22FtLDwWJdRYd3CHtySRYYQakNcoA6qrrKh9iSk1o4+NGuroYl9slG01VgZWGycr
smJQNlYIQcdgmg2ghbfHssCDKBOsqPpw2+nhM4mXlBD5AgQeDliXOahQJlpd2WnthNoOe20jJAnG
ynKbKPNtnUPItxiiZygsCvSWoe0bu8SaaxRkzy0OXrrnbybK/CVhMSDWcfmO/qOtTL+liVM98K9h
ly0zMSF8TL1+26HHz5AccpHO0jKFduW9QSDa2bmlY1NG1pYEFlfA2+dHMCNtJnmd4yQHm9QU4g69
xsLCzQSqb5wbzbawhkTyJgVwSoBj7B1I9dpDdbSvo0dtkt+6IMX+Yo7nEGc0bAmDjaIFPmTc8ja8
cjbGwuB569k342unhuABPitbM2shYBHzNZRbgwgHaDNeVpQ3ppu+FnruY7DidZwznBCG7734OLo5
zwIm8hZs/c0eRIi1KEzs3x4+8FRjmiMy7IWEcBwjZRZntng1d9beadKG8rlIT5go7nS3vIeiWz91
9fyU+ATm0L/FSu4G97js9kWaY1DPELvpGjaCRMzEVWXuWesQW4V1gwc+w88+F4eiu81iYDYJXf6l
N2b2Up4qZY7P0kulrQfPeu89J2AvjmhN9u63VqmJ5rJiFBMvZplN+3R0qIrSloFX+WhRCC7aNH7C
T4zFQBn2cx6P5axM/Ny8R3K/wQ9g78d5vKHOwAqtrP+xggDkCgcg7OtS4QHASSH/hxgwKHRA4IrL
rGACIvpNKrhArjADgQA4wOmnRoknoE4twonBTx6kWxm4zcrtKzigcAss+AW2AhlIiAYE4dAQ9T4x
Bwp40Cn0QQkDYVAwhNSMAWihN88VKEGneZLwFEKYYCRX4gGIkWPjHYB+CGdhgLegK/ACMThMWRWM
AeAXaa7gGSoFavAUsYH9P4XgMELaGQvAy41LPlImqEsrcZgrrdpYCgBhQoKYh+YuhAzRpQh7FSpC
esNrruARncJI1PMrPEMkvhzOEPunN2H2LURi1ykART1nJAXDpBAKTlEqTAVLMb6G5qVK02BbUmtn
wfBsaBP4+7oEcgHtYoR6oScSQsRA9WIqJAajTuKlFCYjUcCMTqEzMgXREAqngaQnX+oOiA1NwTYC
eMyTYOyeKhDHQPUD2ORR6mKd6QPaOZAdHewOX0E8BoaKCzp9iAEV4sNXsI/cJFTAcWhNKBCIeRk3
bFzkFsYIBkGFaAJoyFQTQGN3PPINMFIFFqGgj6gB3SvNATrCiZKX2p2Q6fcgSQjuxBtk37AkQRQb
5xcTegkbBd+mgCaDQpvwnmPtUrgTKwNeoENAKRQKpcciNCo4Sq4wKboCpmgYdDiMtZz5vSP5Bmds
GN8QsvPXNt6dTa9+EcJfMSYULz1ElntKjokwlXunCa969iBsTeBbogL3VDQGN7NCu1gK8uJYwc4b
YbjOBKMncGAsukIosbu1oRAxTexywHa1w9hY91kUvwXAuRb4XuSmDrQ1Fj3O18hE9y4xe3Cw3aWX
ErqXlXp4iObkwx6c+VyBP0JHWYC8OZB7ENy6hjntJOMQpgaQfhT0Zlb4m0yBcLoGJE4PG8eFkSNh
5QSN/sxmj8KYXCvNGBFH2Xe9YTjkeZQUBxrIbKsDvcO4f+27IcfdEP/1XN4lojc5FLOvxiS87yD8
P+oVZU5Jl8B4shTkJ4X2I+r+pe2hYzGToPGTc+CJFByIptdFhxYEBTDbCKqfSIGEOoUUgtemceBl
FqJwQxncIUMBiKgM3YvWbaRCExWphTomoWlGkHQM3LH6amQsvh5MI0b2D8OaAB48J3R10PqcUBU4
i6JmkDwExGAMNVqYSKGSmq0TO0c/h75Qm7Ozn/v04IQk/5IhREMC0lKPTnRXWZjEXWc6Ks+s7Wjl
jROOGDf5NdWAAW7sx6WXm8pINK27hoTFPESVrNvm0pagd7U0JgBNfK3pEyCEuPglikB7oj+XIMzG
5mQATKvdc+/a1Q5hpcMsx3/23jAHvbMAoPyGQeW4H0IhqTpQ73ELkEC4iYf71MZYl+S0tWBZCZhW
joJbpdFmVLCrYQJ7NfYAsFKJ4quFieUrOBY3gLtq8aUtfLT/u7guVHmXvGRR90ZQe8uIHZHmXF97
dpGu9U8EFywuWrry5Cg8V21tqXzfcdTqa80G4KUplJcH02tQcK9ZYb5YcY+eAn+VCgHWKxiYARUM
5f/RaQl647hEBWloN249naoRLpgGYI2OEHlkfvzo6o+jgo7pCj+GX65d2xDJYoUmK+hIH22FKwvH
04SWtM7bdiebEYZL0Zi8LFDORoU7CxX4rISAZigUGkHNS5WeuikUJg0L3wFDUHnKzDziGQCm1mN+
pWmqDw/wPnD9KegaADBSZaa7qvZrVY3tZw7nm06h2lzqYlKpx7MBxQ2I33wTwnXrPvFczdKF9zbP
GUE2zU7MTYMZBCRcDxuOnuN1J4HFjXFZ8CQSWDiYS6CChQLlP4ZY7jDuBHh0GgWeg0i9bLKQjDvo
8AusA2jzwNQJBazDNcWBNZ2RTAmitBTWjkL+USrQnZPjntCm4iNWEDxTblnXdb5jfpqh5JUKlycV
N08B9BLY02husVmGM02c1L3yBjkfu4onRwH4CoXii5G3hsNQHsj0wt82WStRGShEXe/RqsOdoSh/
LDfJcazQe6rPdMf1T6MWolobU85XY9EfG3PE8adQgRvdr911MWa8phNzGOKfb9lKXg0b13wBnY1D
fhntipI5bVPW38bBiY9F18/7oSG2SDIa4fAO+a5peE00rI4WfLipMnwM/Z5x78lG23VZjXTVXSV6
gCVcgRE7hUhE2V86IBNd2Imhgigm1WYkCmUfK7oilMVegFuEa3eTjDeBI++MRtvTTYk2sQbhO6wa
69p0ko3kuJF0eFV6LRtJaQPsyLDqq51Me8eUIB8V/NEwzHtd0SAVFrJnEiftEGqXGqnQkP2k4BZB
tOwcCRg5H6NNj1nwJp9gc0WcyIbBz7cMGyhsxgqLsmW1e3ip0VLcGRReUUiHdswvVYnnxWBGsvcS
8NYhiehk18bLDvgUN18f7329hfcghuaqGGnhsY++m/GldjX7HOicoNp0bM5ZMG3m1nrSvVgcIt29
KQM7v3adzl+KtDx8XoI1WY9tHtp7kx4MMxl3lSpcxRBeYXZ2FiN64SNWml3r0QfvIFssje4x6CYm
IUV0HCZzMxrGB767By8HT2JgPlvYLXG0VkI0xyIT6WvmhMkpaQC0Rj7RiBa+8NGomzP7crCOLYnb
ux1tcLl0SKdITXZQLpe2uJBzcmubfbYT4dzvfv+B3jwG6N6djpEQPQKQnpuuq7wdPaT6aPfgKSpZ
3bSuqPcF5qBkZoKfBZVzDHLWTYdXffs5N5i6MyaV9IKMcNWEYY8QAGV2lUKAmuLiyU91S4ke3sAN
v1jpe9VM33K/6ciqSpAR+AHRmJ5+aolm8QP29gkjLVTJ8DTpgO2KwtVR3Gr28fNDItKKnQB3EaEH
49lqtYe0tNG85+l9FU7aOXdy7ZxRXUP00pNNpdR+Yar6bA2NwnEsge4EBnCJrnzypyw/GiOzTf5s
DdvG9GoVQ374JBbrobZmP5Irv6woFIlquPbbhl6j7xtw3c360um9CT8RYFses9YQmhNuacYxHZN6
ssNPEK7Msd1zjKvuRQufyjCuTI+SW4EnjDqXD7gSN4U20Vc1i3YN6JR8cy0zjiFRB2mggcHImJgJ
+zZPwvvEwtCcR2xStUUze2IA1nlrOUw0MmeNcJK0+NDn6dQKo4Pk1I5Xg8MJtGOQIdjlG5uzJUgz
RBDFqU3s7r4OEGjjEcBQV3bHhp4VzoQIcTRcUzjK9bEOiNCRbSnXeaAlW9ioxmPhU33OshgPSYzG
IYma7iLS+hGKenqdNqRjjfNuJqDvSf0RudDGa8xxq7avnfu5n6P9VI63lWp+E1WNis6a2ZYdqGPs
vOKEhvpU9TRPYuqcxczgZZHFoMeagEULn9y7Lh+H0BlPgQJZTCtGM976s4EsGoInItjASrmOGTrk
07kl7AD7bWzGxTKJQnrUbVgvJUEjiDER6pMq1axdckPwRKRbB6HGajb8XZkgh3dNYDMdilvHLd1V
1Nn6GpFnPXS3PGfgvgCtwbKaIK0lLcX/kBvnho7g6lN6xxZdS3c8FPhj0CjZp7oYDhR7+ZlyFn8n
y6qHGbXEoHo/NegQbB30ddqA0c5cHiCJiQQC+LDHxQLJVoO1DNkb2AH4GGCEsK8n/Ry7qc6O6Hab
1qm6c+gJ6umODEhcQ5wSB+2pMr0Yb1TKcE75gto4u5KmmV75LF40q3zYKdLEV09jqDeJgm6KqdnM
tNVlv4TWfwni+YM063Rpt3iFBj/8CEVo73pfXIzUYwkPfANzdwtHKyf0Va/xhvaZibBeDsGKJ2M/
k7b2INuWIBdw3tXMzy9SD98v9UGMH5/6KypuPadgZ5aCNpowsg0JMztS5kkHqbPgbopZ/FILxI5p
Ti9tblADBtzVtp5dZEgvKGnD/JFRGPHpsfuMEpPjeFh1e+TG3jaNK31VmeCfsbFtEAmPTwjNgkU7
2NFKm0owq2WaXONDpkTqyYgMAFY3pXuOkmm8l2RijlZnIiGP3X3pi+bUCFGyFR3MWmj3eiUp2yaS
GSZTrqOarDH8Lru+1Km8g+EGzcQj4xljPfDyspg70E6GQwWeiNB1+nrYm3Tkpm209foWKqo/LEvJ
E17qGT/FAeQyefg3ehZ5gFQ4hqwpf3DMuN3rOr8CbghDJFG3xDN4J7/oi+OsP5SAKAJrmCjmjKcs
0G8T/gAvNCRNwaBbgN/aR3GhkVPkeUskX8XKNMyNVuTlPhtr1AhZAaaZsVjNFDSiM7YuOEqDW73U
Hq7AEYJgG1YHve0On3d8C5eOqcRUIv21VMe7fyKysT8lFSZUdB60TDWXjFK0S5s6c+JNPdLnIu8Z
KV9OedcP1rqlBdBafbQd0INsBr0oN21RmjTNq/7SptXVULnDsTKrN+zbTZh4ewgq0GScut59PoTj
hPiZ9yQkC4PLGucNCgyCAhLneVB/h63nBNEd9Lm+bWw+Z2nrrw2neO0m7yEomegNIXmn/IRTaKQa
DVjV/KyGnQ4dFgyAvKZinHXfJWFjhcrSpIEkdbyYxRsJlwPpm0TiYdEfwC9sC9W3cWNrZWbaiXBN
TvqWoZPyTXSc1bU3ohhYvideNs3KSVfO8OQXzIbsfmZe7rknl2DxtSWD7hK0ijyoZmmjywwyqPFB
+GVxlCNmM4wK08bPxkMuUIqTclPuzIauLC3qdEvUKq+YPxyFRE7g9zX/1EePTs8Hn5IW7AwaRTQe
u5aG/kdehObeyqFBECZan0yHd6fMn8tON64aL7zpkXtvJhtUY1Fjnh41vIMdvZJqnHoUm2cNZ8zZ
kMZXOnE+WzuCDoyPOh4Z3LHnYUCQzpStWtoVscTq7pud59yW9VULM4HokYdcRLDeCv9iTzxBbdGs
c5pOx2EnjWxaDRaV0qSGg8PwTVM3OtSvS5TlNREaNvA0x7sOpBhXo2SaGBE5f8vZMtnkBt6xLMAH
goYhmgVDjlyM+0yfz/EMNzHuSLTWq568XBu1SW3eaDI5Mcqud5+Ghm40OoJFpnlr6kzkAM6GtXcb
61xAJGEv2oVxSKrEYBjQB8uecPqD20XndjCBe4XyN1oMzt5v28NUUwfPCjOT4OdlpunSCKK5ILUz
jaeCZ9UqOLRq3yo1sB3N/DEK8TcbyPyX5QjSooMfsCI+kFCuBqQ/UaPPc6t7h26oPW4vKHS+R4UU
ZtNvHVh8IP4BadnEaVLAE8nms3j4aYseqPTeYALPBCKdW7cU+7LX3gAbMCJvH6YisG9t3X9AolRd
vBgw1IhdCaiYSXFUI5wRRNKCOsBUTGjwIcJ/d9OSMwISA7UOWnLIjvamB7qMFiV8aCKE903P3L+b
jGeThCTPrZK9n4CsKItRoIOtHjhu2AHE1oJWzNoav8pmKkAzYRxPLHp+erEtsJVniOuXKmOLNdAc
NlJLkvPnh0DXsxW9RVIB+5gbJ7aPjL+fGwZx53pPy+0Y+wnxojMZoALd0DD5z8aQdEtbgXfM2Hqb
aV8ssH8t2g57XMTIjsSS1Np5GkyRqud8yCCfw4wrKDLFN7MbwNs181kL5V3k2xi1ItZhTHONM2xJ
wKW2sqRs1pDPIDNzxQO0iCUPBtIbgYNBH50zO+RdwjrBPdO5kOXldLH06sVs4gnLhIGrIjSOmU+O
dlw0OzKumrVVgptppzA7+r2D9rcVFyf4jIElOSgN23idz6AEWAWWll/Pz34ibojlPpd5Vh/11m6v
Hb9+N+sm/FrrqAek/A/mzmS5cWXLsj+USEPj6Kbse1JdqJnAIqQQesDROoCvrwUq69W7ZlmDrFHd
Aa/IUCgoEnQ/fs7ea9f+DmXQpx1a+NyH5I+pl3sylqx1NLX+JUUDAHiRNlX1nmrZL86kHnAYX3Am
W/pGXhyk5x/j1MGzqCAnEGBX76rEbzbgYr0Vne7mzbJY24UFeNSenkcMIQvDHrCDg9TbFvxrqOiM
5yclQUMR2rG36hBS8qAVq2KaC+K4P9R0T89YiVHQZLu8hA1T9w5WyeA7qJP8ZTKnL5LBBN1u2hTQ
WGAoe5upUXjqTLGDw811iYIffQhqTWs9qqg/FEXVH/puNuV5vrUy/C9iv1AxUAmtWjkk51CYcqeM
6rmaWipE4XDtQHI0yhyDjADkOSXRqo/zZqVpARri1sRWS1O9nL0VwtbUJkKVuKoqlqvUeZqi+A3C
Q7gJPTiYMa/76shLBh1kkN0GnfJEcAH4RXCmKXtgPTSkJevDYYialxoM/BaW6XScrKfaoV5w0Btv
icgLj6qcuYbkexcmQ9t5XLauYstcSMSTt6qd3cX+8NrZ5pVAkV9hM6wNj9I3an91ZnxpJ5v2oDus
XZU+xjHIxZr0DTyp+JK8XeKKFIlgNCKL/l1ISoXKYB9xUHCnbQEQUJWrXvkZI0V4HSQD0IZPi482
NpiyNRzahEU7xh2CdelVnzT+lkZhXwNJNeO6xzGw/xRcHMv5ySQUd34mZjdUzrOUhMRY/lNuBU81
3qmUlpU1JPBmOms4V13xmmfudZjEsEVeOiwhP8id2eFnNGMc6lWpv4wirp9Mq7t0aA7tucptzh2O
wyUe1xqB6Czn1wiOEayO6IZQBSVd9Z1VfbbJo0Hb1EDtuiE6cYYLSLlrtYVBC18pMNnkyH7KXHHl
tDQYmyi89DHtnkg3bnXYfJSKRqEE9Z+6v9vYfiuifaVSDwo9+q+26sdz5eiXtEb4nZjuRN7cZzi7
WYlXehFkAMD27R98SKf7zOsvOEhWJjUHcCULjUyEzwEeR2vOx5P+V81rgnvtOCkUJ/XgkgcavDmN
6fG0fObqKv7U2vDJpTm0qMi0I0oDz7473UpdMJztsHRbpUWNRdtoaKC12ARFMMkfo03TlOWKuhdk
Cd7yRRkU7gP922XtWTetYi+gmnSpMPhsTZ6E31riSW+ItWXKsRqJwFX8guQVQYj2nnFAVG63jMvw
GCHp+g++KBWnGBxfefGOSPAmGnhmocMIszS2yh72PR9dv7k0eXxuHrcesU2RNd6KYiBPCkhAdhhO
mYZ31uRIPfXjbzM18EeJX4KsYOl1pzY39/r0LaKG1MHkmWjK5yqE9PMfuqBDWuXgH4nrZJBHz1hK
58m3oOtmyXPCoNDMAJYGJGDeJQT/I5n9f6+N/38Q2f/f9Pr/H8rsEcD/m9Zi9kv9w8/0JH/H//Q/
zd//I7AX/8lxz8NZT2MSjp9wUAX9l5nJwOfk6vODtiV8g/f5Xwp7Yf2ni8fJRic0/49u6r8U9qb7
nyhycHCA8jB0CzXR/0Rhj/rxn0Ib09CRMNoG5lx4l7OS9J+aEDyxsesZIzTdmh0qNwpMpb050eX6
GHGLfBQF+l6mza/kbVWnoA8BipoowBPu77puzkopuvGqz+L22EhgHxDTmqMF9Zr6naixaJVlQjsB
KH2Dg4AkklMTQbjceCTtHkTEUWeimsnL5M/8hd7ITdM64dt8Z/rfjw4a3xU7r6qoUzIbSDjJhYXL
t7KipzhWNBmF9nwPT6t74Cz2NLHMM9shuyKEFT7y0Z7N00VmQRrAN1lHSbf3kBqU5W/kzCMTm7A+
zwN+3izSjQnh7AY7PQ9KfqoKkrZrESnnF+mJMNy3fsITkOVZfRax1m2zFsd8ahewVWk4P8W5XxJE
bH1Z5hRaC1Iioq1L0BtV0K6kfHitAtgouZPoyxoT88YJOvulj8QmaQir6Mu435nOK8X+V02L7kHS
vSIUDPWViutmaQ4MCntryUUn34ljuEe79a0lSF/kETG25o6Jo9wLlqL7N9mc2Q9hZ5i7KClu7UiN
LvToaUT2gJYE5poxJDgqVfB3YODTZIxF6poZzD139B45Gs7ho4p5ldLTo3A9c+dIJwsWJg6HbV44
40vs5HQu+o2VKIShIcqdRzWn8U2DffWHexxUce4BxJ1bFwlLknUmfPH5Z6SDe9VzIlG15FVinnoF
pHEO5x2MEY/kSNlEf7wF4VLNOqlAlrQA2q513j2bvWO+5BGAcyDLO9Ku45UPX+uGLHfcjlx0B+k4
3Z6NZtknHoY/Qs+JniZfU6OPV5Rj+WAxTtngdugoysynfCyBUrRM6eYNMLFwHZdF6h80S9dXDocy
xLIjspBZupzFFixBghx2YZ9hH6g7d1M0cXkwTKT9pQMBO9Z8zizQjiheGf5M4qJ2NufsT6fo0uXk
D/I90D/xFADDH9KWmNppZ1r2eA6mkR1bmemSNA1rC4Z1OogZb8tA+LPVkNvG9fhLUBtd2Lm6ndmX
24KAMbgzvvWaVTHemKYadqVzHPnv2hrwZ8aAuKSKwRLtIJSvc1ptZdXfFF0ANQrxpIXsol5Rbpqu
/oNd7OI19DEbW2+3KaeHDSJ6taOp3O76Uf+2GZPsQycdzir2tnprZI+WjxM9Hd3HWrhqBZyvuCV2
TvZeD4hzITydhcFTqOj1xzCZOaBtDqQN0Dv7q0MyakA7LFU49JQ//WpgSzb1tGuYWc+cb459Qxui
7sifaFi3D/+2Wv83XgeBPfQfq6DtuBbmUNSGmKBIAkZR/89VUI4wCNKs/46pXTa8h8E2VgQG9TpR
1IX/GxuleiLtZWyL4sUcl/cPZhOzCpQWpEqpDdMltcVkELiRf0IaHDldMVjtbIPM8zkCO9L1a1LA
bva7OWFOPKGTtQ6Vfu6hoi6gG0D7of6B3RJXL4ZRoOfQLEaOBtBrC59d6gyMuqBgUCdwyq9V8Z71
mka7k4jEtrLWNev8Cy5Y4mIBf2/72qtAbzJFRjFLk3cQ6fOoIUObxOdQQwiYVXJX5O53ZkDf5r9S
jpIHIDP+lTIjmP3m6HYSMz5gZnyklE9PyELSU84RGu73wStp+DTKTW8TFdWajzWNauHOzL6gtQ5t
9+4CD3noAaWfg4HD3LoMg69+/vnOnCEexepT71y1b+h0kYvYI5mvVLzTRd6tW99N9oWr2hU9TQQi
ZJawePXJVtg6Bq7573OtfgWR7Pb3pywTUDhRPey01vPod+USa0ObXvQUvGGoxVc5aQxRktDc+SMg
KDp3/n42TqSbRKIJrRkZHnIfDv/9q3mCeIBki9zBmu1ORe0lqwnyDBQkTV/f+Qt3EkNreeOFc6l9
HEJOEI1mIkvsbmnL3LKLxzc1xdk2ySdr26lCfyRr8Oe6Z8hh3UK6HU+cu9vl0FXt7i7+zDU1nHPb
v2XAz7ZNJ7mmBFFSu7v1/35zV7Kyeh8y9aAXcKpt4gFfPRB027IZtbXpPSO/cIBGmUAYpf1GzqNg
cjrW+SdrAUD6+9O0/O5UeYIIdDpAJ8xg/iZKUdXYAXiawq+c7WgkzYMZQ8m2Y5oK4EZMZvUxBpP5
XbT8wrv+/Daen5NFNPvs25qzmIPCYslQRu+IxqCRVnUaOY5TcLzfSHrmm5+nICYat1WiCQxyKGTH
qu8eldgXIEeBBEGsjzUJDEQz/gxmui/tEBjZIM4pnRzgt46OUhGIamgy94znG1fAAQDtD9BZIOzD
0TMeuJySFRVQwGKujJtdnbMxEl8gUyHRDMdAVckLco9omzfYcFWP9iCZ8k9R4O/IZ2M2nFUC/4qb
7xoFM6B5NUPXGK29qOEXJMoaZN0ptLp8WTdOd/h5RcD5r++L7FRW7qZ2IgofK31Xdub9Qu4EA6P3
YNlJtC/3eyIxdjCTAtQ6pbZCRYffqKRF4cbGS2rXQMcj5PlHor2nddjjcnRNxly6PelPSqG0FEh7
5jv+/HCvIzzR8s44IVX1KgbmRmk/k9SIKNpsotu9KvA652Noi/LBi7NvbyDNup/v2YADITSkavfz
q5KY/evOB7nf+NK9wY+i5efqhyIpnIcg6758oC7LXIpi58du/ZBJpO3TSks1a3evusomEeupTwku
AGi0HaayX96/k8aDvYrDcFyZKTlQfeCsnUwsR9dt/3rFdxTaTDlSEQF06RXlKILIxjGCR3QWlE3Z
YJ2UIV95i3BFBB0MbUeWf1ha7KL/k6FHWblVUa9KzOELc55Vaq37hXyGoTk4UjiaFBBdFnw5uQE4
VozDDT7p0dSEf4krg1A7pr7r3KdpAg/yEqjo5sRGeR7mwgb8/Pc404eV2fegUkF598bkXuEGePDX
gMfOCAzUz+CJJH29n1ezxXZ/atgfGD3XuFSRYt93SlfVF1616chCSSEUJuzHDm3qwTjUDZ3VIJsi
Osu180Q849sAa5hgMSbFY+EhROuiYMJA6OWgk9FvzE5SwMuAAdX41k1Y4OM48cnRA/YxyWk8knNz
lG1YH7K0/dbnD3ltz4K1++qtirDZiWHcCZXnt47s1ec4Ce1FnV5zQs63YzfGGw4N8tXvS8z9lo4K
xia/q/Lq0/3GdAJv6+uvhT7rHy/km6iIIWmQHMreglMS70UmmyvhTs21HlhTXTyPCG+64ZySUcQ5
H+LVvZZXHakYwxiYiPZCh96AfLGRrSO8JwnFbUnbuj/7sNUjUnpGsqaiNEYNaqlq7w7TA8gpJhaU
kCuvqCPyGBHG9KK83i8+r1hPJUuyETZ/aMy9EmYjD8IHXTDNmJNiqhs+1nOqFCFVfqa1j5bSjwww
LFZGlsZFWpb5BwTZs4MO4rujz+E7n7mrQSI2iauRjTtuZM08JRVuu2aUqm0qxShRejW/EN2lLonr
W8vcFpcMwdeon56DGPo/zW51jlRMAIbRlyS62s/CNd1Dg/HoauMp3WPRfx/kA2ynjvkh7+vQz8lU
gVNvi8DlFSiH4SERNM2ZLiH1nG/gSGen0Rq3Ld3RX0MU/4b1Ur3pAmuFi5vD0shsTxHWH9MBUak3
pGQOThVgrohuD5EzIBo59H3p5kGPSp3Q6txkEG+TBjclh2YEwmNBNPLKhJ4vwTg4VDyWuaZnEiSD
lYvKdFdORbELSPN4H7rePIXK+yxjmf/+xxchyFzeXbPe+rZWBMx8V2Yd9Bs/KnM6Tqzz0XzTc4mc
DBMs1DgDB6OAYZcVdad6SCzgmKb6HTkfXVkeQ1U6byg2KYXgrj6aCd8ZZyqhU9vD5HTRlHJ6jyjg
QBPWM2YGFB6AT3CluhVoewpq68XIakl3eNxjXzK3CGOSx/vN/FBCB3ivyfrBJzxyg4vgzetKziEw
uS2AYV3e98+157BjBv4loKW9rIGdH4CpIZjT2ieRTS3GAwtpdlzHKBUrIj4jOd1GQi96qC6PZiF+
89nynTnyFKW4WRg76lNUyZHQd6Jr5TqlpNg0gYK/nAdIypTrnv24F0dly+cQqvDqvt5FNWJTNPjb
+8pszIdigOlNd07Azb5qOjOFaTSnB98k/IisKOGl6Z6xvPsSt81RkHn1O+joGvaIhU8TGogTA+X1
ENLgp2iq0SpY0y3WtY+pRxzWM0n5qqt+qVseCYtqyM+ck50z7BS5oLiRr56RvPdMLJe2sozNkIzV
ezKgovekfXTyVK44e/6t5nNhDL5oa6gAXLRTiVfmdBD5A5WBQOQY7yA4Qw9sPGpeg3u9nZN/vPRm
xWG/jbsxWiHkplquKDjup99JdcY50nDAJvLipon9yyvp3lYdrk2rDtpH4i84gKWASgJhMYzXd6px
m98DmDArFNBylVlvhNMvhjYzvnoepkcZAVNLCsSXTNHJ3gSFO+TNQxxUwbYNGdWhnLRiXyf1rTzq
cTSeRSC9DXfs+6NM6u/biduZ+TrBMrDOOxeJFdw5uMuwwisiRMimC4m7LOCSDzkBIEND+B14R2s7
lLyElTe8Z64x7wjEzx+KkAjgeavQesc55WbtbAnPoXLq2v7KtlCt0CkVKyeBbpD5aFAnGJi7HL7d
tvD94Tb4FR4fCsyLGDtxcZ0IPpeyUSxgw9oxcujOOBf55ZspeXDZEVYZ8+QX4jOJxQvr7ojM24Tx
jR0YAeLhXjTfbwBhISEf6xZ1HrkYLWLxTtk4JEtfx5hbiAuqUyboMCBIPA1bSS5nA2NlDL7mL+hF
N2+Ae59qYf0KogTFWpDhuGIuu4xrvVm5WUHEbZ+kp5aDVmq0ydfUtN9pJNtnh71tQWN1pGc9OHh8
Zb7N/vXV/MaqiVnK/fH/8x3GcBS15+1ry+geI4GptCwGCXe8Q6ujY4JjsYQ8PuaEOKIVtiy92933
J9PETeInvGhuQThDSZQOp6RRlpQMgFcNxhFhEzcnOyr/67hckTn+QZ0Bq60aPxu0fj9lpT359ipJ
5syCnl17bg8lQ/FNWBXC9MiiUnAbf1MlE5hCuETPpj5udSczbwIheOuY9OHmt7LwEg+HBoho1n2i
FqLT/aadFWv1fPNvj7WO3MVp/hZJ9BuCS/GgMDG7NPzP03yOjIVz6mFLnrKR+YI98IY62BYv9xuP
aLG1TucoomGN6JX962cTm/esOJ9R2gmbGADkdjkKoA6JCiAfNLp1rqYSAOZ8N+IDRl4GrHXTN7e+
FNQnkR8+x4H/WUSxu3f4VzdxHX2gCkifa9nORRBB4hlBPa++4JgdVsYf3YOVb6oAK1cUExKHAbmJ
8H106DyemARPV9tk9seJmPnPs5aN+WMeFpufwnG+56Zz1lrkbkvZ2gRIdThOCZQ/1Tlo17FxqnVW
mkCV5L7OenlMeo1As77eleRHPGC3QpHm2czfTQiF6WCvfyqv+T0s6vbnoXs3Ic/Bg2hO6hzbMDNW
FhKFxzDMP/qh/eCNUyeS0OqnwKL55NCKZW7V1U8T2tonDxUTrjGOMCmKJF2XKFOaSkOoBV3UEzyN
2YCP59Z4lm5ncCTQV/nQd6fe4S85g2pmyWP+GCV5uBwpQX/aVC6Yu2vVTASKhxYRii5JiuQpMgNG
oJ9b1j7QTPwFfs5mbZO1cNPKjDhTd+a86lM/u2mNpY519TPIcO/6qdu+FEXB2q59Q3Af38gN3jK2
pi8SR8PeC4pfZI2Gx87ouKyblkg2v8dXH6GVeCMp7CJ0KL0WNG9RjO7yXkFbdOSgpRhqc6+5o8oB
RN0hiGL0WG0njXCA0dT+jmGYbXW7By9vNByaO7CTrkquSd96h3oIiIVE475qoHJvQqz9y5+GJsMo
YNOqyradVaFVA+MMCeLBSLX+qiWIoHPSJnINUMb4WDj9b8dMHuKp6wjCpFD13WCpS8aSnvHkaeVT
AygezLpctJTRC5uEq2GVROFrJJKnPEleoG38wTq1thySkRAQniofdGKcc9wXzSNUGLuhOUhD/5hE
xPh4esrujSYoSug2q3Hdy3WipRdGZbDDez1ai24dyerQtPp2rBPaSxD/mOA6u3zyPhKEpX7ivaDe
ePRqsNsxJXkQ1M9lH5tHLZhOAWxncFTEk7qVuSilX9MAGjHa+E3NGTrZYjFhL+aVIaU5Xbd9Gbxn
DptKwfhqID6pRLO4rI3xT5A75ipviAhKY989T4rTbIuVCI6bCc63j89Z9WnEeY47wGNFGD9cTSEq
Iv+HFMpTF2GWnOTFN0FugcRcIVUHr2FMIBhQAS7UMPtEXAKpTIslJxhXjKaLnHbUrPbVrIFMBEnO
iR86ycpz4mJXttXFSVDVIqQQO7Mas13cSQcguPFIW4WrI3BeI+zwC9to2r1bKO0JRsBHPEUpjb3p
V+jFrCqodAJXCw/drEkipa3KA/3qh9K49pr+u7FztffBC3Qp/OhgZK6vl0l39kJtm1bhNoVKcfLZ
UE4V7bahonmv+ADKom5WeYo/jubYWnxmWgluqME/5LDbtWNzsZznpvaKI/CRNdaH4mVwmvXU+Q9+
3vhfTXlFVLtwu9G5gs1PF7BBppNmAoE0u+2gJYJwEBopNdbzxOi8ZWIND1mCIAoB9opDq75oxIqc
QhP7URQtir4kE1MOe2FzuqQIzFfWbAAh9Aakq48ZLWvSRdx7D1mcMeou0mKHWXpjx9NjSebmIg+C
hCyMve1i1Da1bKLxbb76oE+fU48Zt6iBI1Q+tpA6yrAXj7l/bhe2H0ta1055mKRlrP0BmAqJEdGO
3hVliFU8aOPwzRnjO0kwlE5+jQNRomj2hELrwRpkQBTxEQgfozA8Vokgdj5YWyRbo5nFXexXRMao
sby4hX3oCfdIsoAzLRQoyuH4IUsP5MoWqBVRTjW0HpYRLRBEcshKKkRS21pib2nJbjyPxkkH1HCs
EPrg/eAVQQZD8pSZ7TJX7Wp4W2hA8Ok0vqaWIymfdOLrre6531ZI5zBOjGTrGmikzSF6k177bb4E
U3mrY7189EbsoHa+TZSXLMqUdkdCo8+1fqGeCtdytvqwlCP1rNeOA1e3cWn1IRehiS6OmWqPhJes
oI0g4g6o8lkX6CeTKIlxbhX4cfOEeu0D/TfkvcYt6DwVxisORWbY6cEMS/Pc9fKqh7h4XfNLx/um
VfllnBmcFsqauTf/2Mdxt+m0qjhMId7GXCPyhKYbLWTcLq6V9wfXVcgBs1NqBfYe/zvhcKYCyB5t
J+QLyF76T7aohgA/82oPzZOngHIXCR6EyG1BBH7Erc4JciqNJXDtEZ8PcrNcNby+kKWHiLxEs9Hp
VoyOe+h19UbHPltlXvGu6W51lDY+Qz/bWIZOLLyoBEVlmfLDmS6aF1SBbz4JkEEaf8+vwcp309fR
HL8r3Yo2JC6lzJXaazhq3whckzMEIKJtaWyd+9B8sDl60AcBj0oke1b4F8mifErTYkWzM9vTjd1b
ZVXz3qOrmxAXP4bMsh7FbWyYLOBAibayxTvmj/YVCU2yVKWnbYWsiRA3iBpxJqw0w3QlQcqfVTVP
tZTTJvJ/RQbzzIlzAs6K5WC4z2mXfyXwC60ygc9vchlAJqpxciCWIPN+S3PAJVSCS9NtYsrFEjRt
ZL5G0/hatx7kj8I/hhazWsRJ3xMKCmgodKXbquY8aE4Kb3g30VvrzUUzegF96Ew7lErucEwDJVTj
d+mER/qBICbd4pZZ2iUZcRwMg0qOHr5NCtdDzJqlTXB1QWvJjap0b20G8sOqceUbff6YJQ3NXNDU
LCucThX5pGVZjW8jWa6RQNCKJzneE8baLfKovhERMRLgLE69cq6drnUHw96bNXgTszMqyuK6QLsi
Bnz66Rf9epIyE7iR5CZTMlmOvMUFIl1H/plRWlRoYtH413SupWItI4Wk6cOjbqthMwU9Bt+pWLGt
l6hpM/rdAOqsCKjybFmjLUJurgHPwO8q7dq7zziCs7WVmS/8uNciK2qgOjgs0mEg5lPHAxlLh54/
lfPSbBUGOjsjksctsKKXvxl5QocA7e2NVrfUWFCWrdf/nUT1V7lc7FYJWhHlMddwuzUBrHxUEzJq
Dm1w/9LrlRAquvkp0JcUi6QWghvLGDXksIxounwgNSgXYSz+hrMnPoqNfCUdUJJeScpIbL47bGL0
dhqTv0rmBsr+16T0rW0lXypZ2r902f616I0hN6q2lqi7a4mHGc8WHplZqFMy0FeGjwMzfXGMqjzI
ibG05eAjo7Am04b5VurkwQHUGx5iCZjJYtBnF3a6Ej0x0/aUGlgeNoFD3otrQHGwTPvLq2iSW+Zf
xzY+O3OgAUErh+lj/BI41qGtJ2/RpAERfU3/HpWSKjdM0Vap+jxy/Kuq4ernwD2xpAMUJ6uRpenL
m5E8nZM+Nijg1lgNZIVeMnSHTT12COzibnppwnY7SOdBwc46ZblGx9XBeYUqIt7k6Mtxt7UKdoKX
eQfbY9rKnkEHs5PxXgtLuE1l/xhHfxO54uTg7SKHYE3gWEu0c+8903lCTWj4sSxnFHFz9kAVrILC
ifY48Qk1YOvv2z7bcka7Gqki8DM2yamJui1dBbhCSASpgUcIV04b4GJrtoLk5y3DLoRXM/Yi0NMX
Zd1knHSHQoJliIyGAVoSAN8ZyAtA4jSCGvsQTj4s4tD6TAipWspUR6a8CVReMTtKcNEzU1wYOmbP
Lq8+HArP5WQQ0+nG/MrSRtVPrJO2kcOAxNwgsaUr95jZMNJ2NL2FTkBuXlxHhlXLvEeZ1vol7mk+
CXD2/dN8grAhRi+awNP2U/c3dfFVl1FZrPvOPkUjG6/TK7WMU3lyEKUMOWC6eZTEafqcOMEfK6GB
mYVt/qDHGdRA5KuSWCMV5v3OaWjLMD2R5wBOHZ899T5NbbYGEwQnlUgTsOThb/zDLCUTQCCjgX5k
WAvdRpeVyTxaZ7VLB09O7UEmoqIr778PGGavvJsndKb4uRU6tNjeelNeHZwhAN5R5ntfR/E/zuqH
oLwFyAY2IJOulj1UF+HqKw0pBh9tH0RFR5ZhkXx5SVPd4oFM0nT0aBXUNTsqEjdCAyOMj+FjQD6O
GerpukMLuiQkiHFbBbdRax+0yKOXmTslcaR1ugpqmGyjbeMptjX+wEWaQK4sdbca3+ZaKW9QxmkK
8gyTsxv8nPLowrZY4PrGtGIDyeC93FYkauH5kejTwERWhgBw4S5Q3Hi7MP0D8A7Gb9jQsU2DVR5b
F10wwtIGG09ugfGuc5J3C1zfHFS8Hjgi5hbGfwK1tEWg6ThZTZ9uf54czAjdjGdm4KNqjbBtEpC3
U54yIXRea51gmgQYQS1ufVaSuRyQzRFrzNDpT0gCYdveYPxoV0+4hnJIldPeqOWrRoG0wH8sVnug
Et/4r0nXanrWQg+8gGk3X8ZY4eXNCWvGmrwGTD2emCPTtBkC8zhY/XBSIIkwUrAxTrbFnstNMYbq
GPrhbhJpuS+1/PX+8ECyxx634UsMjO9G6Fy7sQOPM8jswrg/Vnpb5y6AiWwKBk1v7SOJb6STjAYB
kYl7ZtZPvTJFnFu5Bx4gXfFD0x8s/Z1NP6Xdu14KBBihKbdIVLmAO6E/5o6AFlcV8ueuaw7TjQyP
VRmr25R55qszucWa/gUdLD2Aj+q5/Tr1ImeREVi+b4uY6TO+F0mVeQg8ztm57OnTaaw4IkF+kCE0
P07THNAX6V54BFARLXs5pKeJFKq9NIi8j8QEcpjwd+56my5BKQy3qVmqNiNDciotYoxFQMQMMHsJ
H+Dnx/ktqoJ0iGtC4If+1cVTFyYMnI0IG/ms4hEpjCKSqs2lp7zwbIQ4tesYtVIc/M3nCfTdzinE
9GHmI7lMPkwz5n/2Zggq+U67W5sTEdXZanIcgSJ8L1T8mOZ+f6yUQyKLbyePtDcfnLrGEj9l6aM3
YbluXSXSM+rW8ZbV3bucNdL+FFWPZvB3lmcgsUJjoMb6IdR2TuIYG/b0YOMqWb3X47i3S5fQnug+
+OkmSjur2RG9GN4oqteRIWNF5JV/dATIZcl57X4Tdd4xJISrmXtEoemEB91y22U5tm+hHuZ/FPhq
PTPFS9B2azl4wazhQOdfiP1P27TAFzNIIHwUz+45mW9g5WXHKpS7apDu0Zz0eOGlNvqfWauh4mDX
a119GucJGJnjy4yc1mWi4gpFLFfh/UeYWUggWs8ZKOSCvKgy7Hj3vGGpemo6269dJlFgt3Svx940
2h62DmqWYAM00TiUTUi05HxD0ifxYHSvshXUFZPGNK2AlaBFfRosFBErIy3i2Uzq0HVhgF6msEZy
FCZoiofgMlamw2lSsvLN2oJxrIKj5nRfVox03aM90eIoOmVuYF0MB/VVPGxzIo3pk9oDR4mGHNvE
Jebh/hPvNxptz5UMagqtysgChoZ4en1QHFwyyXEYV0lu2mfRmh1Om9xah5LEusgz6qckbrEc3n96
C/kJsISxKdPAeAoD8pk3ujuJFZXHgObND4735+vrQbz+6S4hGwclOL/u+vy6k3U04rWIhDyWekNt
foeC0Xd0XB2bFBnUZw46bF1ZsFFjUV1lA/FPuMXcmk75vXGIrMl1jsmef6oK4yB9VV0D3wAplSLf
bEfyNHG0wEHNlfrEIWOvR93h0xrCSkEFHy06D3NBVWfkAqLytOd+LsYJ2sXV6GwKu6kfuoCci7aw
zw256pin5hc2iyUmO879R+yib/dPQ9ra5GMzTV+GIJyOVioMVku+ApyOoYZo3IXWuNE5FZ/3fwVV
mzqjai5mlVE1i47udvGyrx9/VstW10/5mKc8WTIb7jehaZAwYSRHbZz4wzSlVAkB6w1dWJ7vkNef
r5LQOhD6R4QK78H9crm/ESWaiaWeOKOx0lPOcbgSFkU6X44OnSm/9+Yo9NgjCpJPYWvbcCeYJphX
HHnfTiXFxZtv+ooiyvFAGpFs8EAWh9rlTgrB06RLNZnWq6cAJg1WJ+Bcib+mbg9bJgTAr2CmMtBL
tTP1OgktFo0llK7alkbu+FbUxckjAOepbzzwQEnpoHtw102mMz9DObO9XxyzWywyDwnHly5rnGsG
PdFpmejwGhG10erOzpBQlYok37JSFb8LsmE4S8IpQJmSw4Ea0w3StvLgaRquiblxSzl6ItfNXfyI
Jx18Az9/4NXD3xTyw9bOQwhxs+J1JNIg8ktxa9hooH4+9P0kd4jiyLEO0gxPdt6dpOEgYa0SfYft
xlyT7UXrxc0dqjYuXzlb7fGe4TVoveLShUN5iYvOXza2tmzbRm41EXsvyC4ekUf8L8LOpLlxJE2i
vwhmWAIB4EoSXEWRWlPSBSZlStiXwA78+nlgzqGrx2zqoi5lVWemSDCWz92f57+rGXrOTRuCa/I2
GIJrGHGTA9x+DDp/N5NGqPBoKG9c98IUbDWYTj1idasai9qfJHiKmqDdD0bagBY3yoNecsNu+wi8
wm3yPHl4NEdssBvSM9FDeSD30J21Cda/p+Lpr4/t5oWq+lFs+lqRJsEtJiPEnJuJoHL0YD2kLM+o
kd+hNWq//n7k3bHwoyT5c4vqUsqM7hZwTfmr8nhmSHZ50bitRdPqLeuaAuPVeUOTLNV+mTfrpIyK
P5pTbW1Hzx5NL8TewnfhwNE8oZdybyG8vQQw8SJJsxuUZng/7Xi2pSa3WVG4J8yJGyLT5ssgHbql
2C2xsWxv/7cqT8adPjIYvCEKbjsmtBKiK9RWrVONEFcxYrgVo2V+eNLxZ9fa/X3RB4uT3m2JuH1g
SKlNK1ejUjjTI8EBn1Xu9mUOKYvpO7YNGfdzt1IUvs1GZLyMZv4YplX/O7TLx5AYkWnOBdoYkS2j
pWMbqunf33/2QOZZIjLocBzSXSBKGmWWM9nUMAQHDzDteBG/RIOqoWOtgh9nH7pa1K+DE8HXRSxc
zMpmnVypDGYfbyjTBS/+xPjyfPuRo1AOxHKmz79rmWFPBzZLMnK3pYDU6b4TSLGC4svArbJ3rNsP
89QNv7k2by3RjS83VxGVxW51bFHRftcxrgI3ZWjEO9JPB5YyD+gJPJehDH4M6idebZJ87zn29oNN
0SlTV24BLtlutuE+Io9n4+FsF2+xR9aQJaefjoa1NL8qLX6OrWHXcnEmJEVWv3HuOup4cM/WT5pp
YFebdF6uuGftbUUR7QYipGxKCVQ3p7Xqo2YkXLlHrmws/izANgG/MFRbokPWSzxiJUoc72Dklktk
yfKOrRjKHUlIydVg1vzQsnFRgny9pAPIeICC89ZVur5r9AOT9vLr5nqm7Knf2LCwxhiSQN8E0IUY
p1V7F6PxU22RA9Bq9ZRSeER+29rejOT2UH2msbTuLNpUSAqjEet9/UDQhyyu0OptrrVvqs2GfcHs
GmXqLR9aWCk8Mvti+TaLhqeJ6cv59ndIpXxLJ5meCle+34RuYbjV2eon9PUy/izJ6b/pIFv8NAk+
b0qd5Iy+6SsYMRZzpOtQA9jyJEOGWDkKSZXaQ7QK9IbQsO97rAaInS4z8yU0zsS6tNE+l6ItAhlU
gZbmXsunL27iFh60rj1Y1rCwK8az2889LkId2pEtB96f7ktS606VF/OuGmC/X1lknyorRBwLwqn0
b0eCGKb9ViR0vLYqajCGVGTrvfu/i2UEwWLInplIMEVbTqllMTeo96xvLkHH7VD15X3wxd/aOMJy
6C83x2MCdGKVovTsEiZWZy8hxIwndvQ1JwovshS/DSYfv5iZiEM9uBp7P1leTVqH2NRfB+E+GnOX
/NHy8KUKZPaaQy7eOpCAV7rhZHeW6e31pKj+9xQkzLa+6tOvANLUm41OZCyeQNMwNeKu5sHpxTIA
GwRQKDZiVhMYzA5pvmEwNMwU2f1N+Lt9iZfXkd/+WAdxsDHK7Ar8IT4KuCdPUTy9RHM+f+p4b+gX
18VqwuSwZfhYPMpueG5mvXo3quy+STjYuwPT+L+gky5FM09JXUVx/CSCGf0SbO+OWeR8SlwJGMpx
qms9vN+uGpifu2sBHPPqhvMCm4uMu9RQdHxp+u/hZrWDOblrp9A9Y4dzzmZrOmflcJCUnemsp67r
j6PTZX43XgpK4RjbI7BzUh6Zuiy+yDCBmeoal8CBiT0FP2Fo4WrQXPPaBRRK67Th1GWLMoL1JtBz
gspO9NqIJQcSMkKpve7BWuQqB42+qQFOy6z/RmbX4ILd9yEx4z6g5VRTByt0sqsdPkrDYzCLthO4
w9WQ3fw0ZmAQqQq2AEmWjuZcmoylFRPNdmBg5+dk8LYh45ckBr1PMQyqDFLmIGwu2ajlWD2zGMqs
iiFzeJ8kAqiG9gg/55m7l0iiWnUuIsYCrXOAImEyz0rPRayvbDm+cf7Qt6nrnXnSrF3otMSXsAiv
8NexGspyLwrmL150zWKiNiPwRO5W42cbymATCfObpMOPKql80JPgLhzDjYbTbh0F+IpQDr7krO16
cp77pIEfG0fue8fx9TDGKTSCfgW6hRkuS/m+AKkahQ4TyRYyT1t1dNRKfB4IZ5s4iJ9UFh05PV8m
xyS4g2w6xyMDvU+SgUv/ab6jVr3ZBQtRp2XyvDLovsw4mmH++xaE7HHIExtXXtX7yudn+3YNk5J2
w7iCULl3Bu7+ttD63RB78TrEKyfUuQE1CyOA9+pd2UYAoqRODm4FjKW3tcdKCxd/NoHmRLuzK2NP
BVR4wfqsJeS+0XQOTtB95iOj9h5ANCfNoT7UuO0ZdbvLMs0UpJq/w6ye1rqZQ9ctkj3aS72pFbPr
Koq3U6rDYnXUOsmtp2nPgt6vCyqyDprV/K77JAROB+8hSJg/9AYcejKaWGa4AIKRHwZL3+L25FRA
TAG2jiZ8fETZFqs1n2sJUYxPwTTQBNXr9k5gMOmZ15z6bvycKdqLVRIt84FmHfB0r3R3OtXUhviJ
yxsM4kmsWEeZNrIaJ7zu8AG6zg+s6goaL+OtIQyhLw/tzEsUKcqOEnU3Rd6TLATdgJ3mcyvCsxTN
H63MyYiBEzKwIpma3FkcfEeSy5O+Y44F729VtQiNYYYX00PFuOfOEVFYC0A2FC/gzmjEaviz6MfC
qWwhKbitPL9VPQ9QknYfmFaI6BJKIMJub3TK0w5FEB0Hol0q2IMfQkET+QPXdF8UJnZBep39yGMk
PWTbdEFW6BLv+xzbr/FEjjFY3ArIrG3T/MlCeYdQEeA8B/qut2o4xll+hRpPkW34BtsSv7XT/+CI
fmgLhMMw7BC7NdYCNjZOQcmXstXbae7le8K/iVxabi0n8XyziKdT1zwIkvONnPZVXWwTy95NvcRF
HKAbDd1LP+tqo2PFMGbWO09Bt6iJYIAVs78HTkwEYrJHG9zmbnBgrw5596u1xUuXKD5ly7aR5lht
iR7vcZmuM8XdrXPDtbI6mwsAOIDYlp9uojaMd1BbjGFlWI1aR0Mod335OdTzLs2Y7LoKHkuaZoIk
/eTzCSBZbUwb3v+qp1s6cRhiuFm9C0NtLQp6D2uqNqfS/p5nWBIlujKLzhxBsBEzxaqeHVvU7/Lw
0cD87DEb9EWVvsJHLX24UCfHzizaAwj60nmIcY/KjK7Q+TwIZ4dx7D5tU+VrdjBunQgjfa3bm9t3
2LEvSqGwm2WDTwoMgRKwLh2723PUOBRT86nraH3FHHCYtsi1rMqJ2rPmmdKWtSqUu2Uy3S7O2nI9
zfIwSoiKULjSryFszwEmhpMh27M31I9lrxfHhzab4ysy9lMVBZypVHTHcQbc7Bx86R3TSIPkMSDK
fo2tAax6y3CydsWdVXCDdilY9gdpAj20QVyNAz40WiltCPdhdKEw7ANpmoc9H9Sm1satl2cfGF9Z
OpsIQOrUPcVzXQNB9q6iNr6rOky3nhdfeb5T36nKtyjieoRV6+jSmN0tXdXvw0jAP85/eHamdVsz
Z0xIz9gdpNO5yKCVEhs3crmd1aXMaPiJuZCtUEVBXcztSatSk5sKEhRSFr8o7uaaJjP2A3lwO+2O
PCWGBa43a3cMAbEwy5vKQPMR/N75sfJNFqDklF5BslIvMcHZ62YAkJ4nJi3zPDMnWbxi0XR8lfOx
NJNwK5U2b4qkdfwiOvX8Pk2HgVNLfatPH8cq1taWySCnMYttFUD2xfJDpiFA3QIIhnsWXAJbk6Jb
nC/2nkpuiuOjXq4T1s2VioAFSk6SywfpBSdCwlEofMzYl9gj9XlTskRIuMClaihTNWaIQQzVnRGD
hMe4DhNYt6YWtSoabQODHJmqyh6cMPsce/3TGmpjE4g7W4XaRsdyfHA87djqfml7ra+5OsNUSmEY
72B3BQ5Lho8iV5RkWCb99I4ySJWXyndNzy7sxttqVP2pdgdU0p/WRgsdlz7upHdxosOjDsb0yCWz
gYE2/wH8ml6asmYrBZRtTLE6tV5Mgi64L83wObVp8oxj9143961u/zRDNPgAV3yvnHO8YOYTdaB3
i6FtD30T+RcfSRGCbq96AFAD9nEYHp7vltx3rHRcOy6+EfDWviauc98XkJ5QXYMy4nlpiTQEmrbi
rGrxmJDsNBk+r/CINlunY0pjXKO0aIn56ARE6wPAnOLQDLRchEG+E8IXubm1zOQ7dc2YYBXWatb+
e4eXqKD2cB69fDNpGGyLmMbbuk0OXAM0Dk9muWkfp8h4DvThV5uTDtT5BG8EfgXAYPwXgCHcBYtt
NcMhdxqMJ/RytAM07IbzID60lRw67EBLf9mUvxGG+5Mv/d8O5rBOw7DFOIkkAbeUdRMkeC5+ZUbJ
DXnxeuUWmg6tcbu8C45tRT5Ui+FCoeAZAPjHPj+2+DLaLmo2qJp8GD2GPWE9xxuaHj5LO3+F7Fr5
EyavOvFgdVIMBdZXbYiEr/UymlaYqBtrOuBtBtmkznK097zPGEiq4A6v8MwZ1rjODT0gVdxTNV/M
fwJCWjhAX1JpsUg3d2Vi0xFfwtRqcRatJPjQrbb4u4vXJsBvlqS/wlpc3CAnzA2sQVr2izYxbiIV
99F71Qas67vh2g9AkLR1ZdPK0EFMyWCuKyPu2Yf5a7gOsUdXi/cg6kHOhFi2OT5Fif7Jwk4n5PBC
+x7hAAio4PYgUy0/nEwJBA5Ijysjz61HZJR00h6MMUBODh4cx4/SHtiYanPfMjIUn/GlkU14daV1
6Zp9O9rRK7GaNWl2d63HLr4eVP/tFKKGNeWfzrwbEmNm7sq/jlU3bIo+m9ZihirZ4fzNE3vLohSf
9HBeWHDbXNdDXyXjp2OWiIMuzTcKbJAs04s3vWeeuGSmB/xq6XMEXxMTZ1cfrHaootqQ0dKtf6Bc
dJuSDoQkpGIvWPC8ZZT58N5fcoKwrt23dzRGa2smu2KD31DyajKUcXP5kPXe3YhGberi3dKpkgjn
Gf3KxnSH5Z5FKWr92mvkKjYp8S2bc+Diz5Da8Gnm0YmRtLEyK9ddjKC+RZ7lQKDxYoXadEyn/mHQ
UVfxV3MUZbyxCpalKBea8hUqvK6uVQbzw06puh7iHukinNfGqEzgedwd6YKiHlgT9wCIhrsaxZdN
aY6oRBud8o/m8n4XGUDDNGTonDbymFNR5OMQHDdGQ5+MVZWfwg4aXjaUxLCyHonv/w4CAconbed9
rAmqXspDJbDUzXbMe7p0hw6ahTbXlx+eARIQs4G91pW9Y8kicwvJh1SjtnfNEIaqqFD5F1/0rN0X
XGloncf9af4aq5FHewAo13gxVzJrglgQm34cB+im3j4K+rt4Vr+CNDF8p4d8HArO1MuMB+XuakFi
FrQrYn+xLu5YJVt4yZhQnZ/R68ET86KRk5LxOiLZtUoiY9vP2J0LHQxE6pWkUO1k2HsPDRVLzFXp
b04sPiD0oGVjiqSBq8mkVnirkDtJ+zsHwYXNG2V00pYvA+eklpOqnR7iP/HcIlcaY71pdHnCLiK2
k0cSH1PjvMY2gx2QwiyJc2Ed5QGuInB0M6IGAbFx07LyqY7ko8DwEVNcVHoZB5FukzGewzR04L4G
HQ/JuOlEsRrn46C79cEzO5ZEdoecBScqht+GlyyLzjFp4f3lM0o5g+Y7l5Cf5C7QGw6VFQZVVpZD
D64SIblG7wc8oT+MfFLdaVhLz3rRF74brWrP9lQ+B43YMWLcZw0ZyoIzZBEeVOedxsFOMKvMw1ZD
/bdwQsRDcAllvhrr8GPmxtxV+VlF/AdxuQRdFM6l4I2NIF1n8CZXkVYdae9djzLor1NLey1eOow9
bIE8zztGV9kG8Lrc168ddxy30HSkoSDYZEWPeRVbsl8EwJZDJi3Ivh1U+374SjrEfnOe6OmjMpOu
4caHStHypz05BjniCTS5P2pXOns5gBtQm2XLybptoLiZNg+7NDjPOp8G1zNoOpk8dd3RtUoW+0S+
1Z7B6HHpG8SlgDqzsiav2k4WUXhuDpCBC1bCMM4OuUSdMN32Azb4i5PDQSr0od72Vv8WVO2bE8t2
RSwFIGofoC599qakt75AMHPWC/h7kwD3WYPLY+tgNrkt+g5DCE2U28DCSw0KHuPkj8nBgXm4yMGF
9PkJ8D9HzOopWi7nLUF0ZYbz1bDG7G7QtT21avqpw8T690s1micMR9gqchPGRv4Z0DzD8U+cCjnY
S/tz4PdR4e7TWV7JenyFlnTX9NdcaorYV7meST9iB0jrcQdV+pmq1UdPzGfGrdHBbsN0Y2SChK47
peupz6czZxq/WPcRu2Tfp95mSjjEAK8AcB4F2zLO8xWgt2GdjT3HzxrOHfc/E1tgw7Sz+e2leAUU
471VY/Z75J/f/XKWrrXqLfAq7RQ7kAVDSqlYpay1aRctek246RUzT/TOtdE0HeMp+rRaU+MA2Mww
75FyLW6ldtm8xlQnrj3rKZnEQ5NA/4TMAj0TqH1q2tt5Gl/6hOBn3+rTRth5s664lhgtxDKzjr6t
Is59RmLDPW6FB6Qq0CSlx5zUsc4ILxODgJk/ouiemyD0M6pdL4U3fqV95uzcknZn+Ju/0UVHF35U
18W6LwybGYJR4vCJc1DPoPiRktQhiv8YWrRpo1gHDFXS3lPsU3YGv2zw1dxIfRTIxROjjcnLHmLQ
4BtdKJzu9XPTKtjq1sguxI3Gq3ufZOejgYCOqWCbI+imU8uMkM8ZIwFM4605nmxgJ7uZTwWx/xin
AV1B5tL0UFXPVPmht2ay460S3yDO0qV1KLxkuCg5wtWEcNPsuzPnZlcmyXzo7X4rW3HnVfFTXUFi
V5XxTKsabPwHDb4LoTkOquqRCpWXpLlWhCmvVcd7ylPia0aRvtkaoyXhcLrOSWJ4lCcUUUhXW5wp
6KmsLWzdBuo5nFsxDb+0qaGDNM94D4g9ofDMGNULCLK0tG6pdAES8tTGZ13Lv4VpbzClqlUTuTZz
vfplDhfur0tyqkuAOnMY3HLabg9Q196IZLOjYA1dyWDbGUN9TPRdm2gNSVBQLWFafFozxB1j8qB2
m+WuweyzCqkWDIO5e+CeEitJJ5/itykMjn+BXfzMGQnuJHbvoKW8gb7AgBpquAT5j2eGoV4HrKst
Sc1RyvRacXHdBpM9r1tRHuo8+NCsmQ9oyuyyYHYePPVDYR4HC+nbWit7mvZjBFJWKtZLr3sMAjoz
axuUEkAktWVHIJ30HUt/rg2C2Bp/J6Aept8J7F49WfshogykO2THqaLZqMpeHctWe3hDH1QUw/q3
yHumYdz5TheyYPUnveP2wHj+K466PW74YlPOyK4BUtyUK5KurHd+mUYCy0j6Z65DTKADyV2z4/OA
Ilo/kgMN19xp9/NYTC95OZK/08cfGWvGOXVFv9UCN0SmKQXnHa5wYzJ4GzudwQWl3ueINsfRhImq
HqSrbIqJ+pq1fsmOEHydh34EcZDhAoJNWr5347dWGUeqHSu6R5puEzrv8dj9bqwPSJfrPh42Y86Y
n010N1Tee+tVhCteBsMF6taSO8+9y8jGuIobgXHhNYFUKVtjPyK+GexfzkxzS2F9ZlBM2hk4a4PI
5VrWLh/J2JWjd4XRdUYKXUksv52XclWemQ5MOa5EyKAwwneYIb/G4slozOCK93AZ+GL1qAprE8e6
fVrUaUTs6FKZ7imwxQ/Po3qOyrbd2RZ3r8Saz8iqpTdsIsf+rO30NQF3PMwjXFgr2w9J5mf8bQg1
dMW+GloHg5BJI6JidqjX3Cl5aV+5vBlEreuVUviARYMxLhWcXVCXr61JVsi0rKMsihmyH1XS0FYB
ewNqAOvbODvV6c/zmD2yBiuSOjLaelaon5AZf0YMo6aDXaBGAtdM1tqIFsHV0GjSB3TE7bkI7zoI
7mQ0lg197nfU8YSKs6zR0R2R2y3euTA6il674/K7MyWYd2zW+1LNwF3jcKAkxGl30cSPw6H20ArO
MFCy/dwc/SYwnReyAAEmyk0UkLTu+BcBn9rFDHpvkp7bhtdI87yDWUlrS1FvslUwepOxccmxrBg1
fTUNt2AXPYveUWtfqJK9JXd4KHpzqwRxv3ohNUP6amyiEHbWZHs9TKa9IyewsWAVGdfwdmoq+4Vl
c8f1RaPbGF+r8BqO5ho1hsMQbXQojivPane6xowRuvYDwNtzFnGW6LIXfeLn7ucnlfQ7QdMzMTrI
YuOLOVFRQiCdKD9olCFiotAvmGDMuwRyul+4+BfnsvqIkT7IfjriYEv1pLRn2AxvmgheQUOQBLFZ
B8v0KVOKdmMVMjPxCAuTcoQHMIOCLtSDCLTPwgKW3zFNhotsYOuYs02h0pYGiSXMrlz2fWXtmir+
7HmtaL3BBZ1doyLwDRXdu22BQzeYP5xDNbiXKqPqIsr4MLtlyFBL0ghgZc1aM91kzXx2pzhIrZ22
/+zCdmbvHYjUWGA7Byt6CdPpY8BkzDPKr7RcxRrN/Wm/65y7/Wh5b+ig76Skc4uzfzHLDzzCvusx
gqjZbfdFeq+FvCqY81Y0IvyRHtQXu6QnbVavqEGMLhjZ8lCOay4zu6Chf0ZVLu9chV3iFg91GEIV
iScOt8Qo25DGNAzy5T5NnNeGUQFjwCBJ99Egj0brNKewDvLjXySRxh6cl1Hq56SFSWZMKHC3LzVq
hEesbc+WwO18mORJ2Z32yvj8zCqfPGCL42aAYxwviU5cOMYwvlAWrMizjxM5BI1b45NtJ2wXY3pv
2ZbNpjHofi8DiweN+Wk5cLygizg9tD2dMebi17h9KxCEmIuk2lOYQA82ac3SGy0/G6U+nppcpFvH
NkPWbB6lGr/3AUWSjx6u8tyqxEc5W90mNo3+jAYc7pKAWN5sNjTkspbLomKE5AbmxiYRzuSFMpGU
drxFZNoWdTc9jE38ha0uvnZJW9N/lDt3Y6Cj2Ltrra2nowvS4fJXOhZVch9whoIjzbaSzMP0QWnD
fWMV29TxjMdIkDZZ1i11E6uBo8tdWsV4eeqJZOMiP1ND+wqWCZv3HF2siJjKAl7zWcvgwYQKIjEM
ZXx8CvrrRykqsbGoVdn0cQLyY8751kp/mO3lz7ezaVk1JhCryOUqYUPFnopkI/MZWDilErPMf5sB
coBOWXbgFWfVufZheZF4uuvDDZAUHY2E7q1piZcXgdqw/5G2X/5JK+c7Z2wY9ubxO4nV4YjkhGE4
nS+BG0wfAQavjRx+bJnbdzb8s0PU0YCjxtA5O44g6dgwqTIVntbZTViTSqPpDn+hK5xnQcxZiEEG
2NOLWgJYfcLNdgZ6/ThBGsZl7c6fmc55UCTudJ3DY78o7QzL7T7pzoarofItdtPO4FF2Kuw8f39v
jdsks8S72DA/un6SV0/v5TGIABJWBT/A/89SMxdeZJlNYVksdeR/SWq2sGkuFLppOHLhTf5Hcasq
BQwKy/s2PMEKOcljGRnItoV9GhIhD/2cvSfAuiozsp4TLDu+jZ0KuAgYdpbZxZp7+5KThSd6ON4l
LvKZ01jJQakyeuCTvpogpWzc4IG8w+C7snA2cWfnh3/5Qf7Zgrv8INL1TEva9IYD4ISz+Y8fxJU9
m3M545VTtNS0tb4zc/UYtZpfwe2kQdpVh8Wur5fhs6u6cMGA/Yw2x+YpBvrCgZBLJoaHwuZ4HPQc
8iEUsK1J86LF2mmMQu1fSnMd8d+vvaR6yNZd3RN4DRz9vyh2A3HmMFJAvO1ssd6KXOS7VOXFrsmY
56dEgN7r1jy4k2aRKE9DiiyN9FwODXPSuTLJ2DKu2VFrPp5x5QbH0GHeUdjGU+MkR0ih0xuWP9yQ
rgn6Gff17UtVRRsZhGqTu0FwZOvr70kNMBU1XEZBDjMB2BKUGc2z3LhO+hTptC56QtIOsjhRRIL2
onughlqh3zXLl9s/ydb6sIBcwN4RDJ1Ah50ZRdMq3ZbjbgqAWxUcnGfm01cUVVIRriN2oT3jXxCO
+1Z0IAQ1LbooR6t/LWtQ1FTlU9topyCL8WvKhFCRnnlMKhpxn0bDuB9h1K+qCj8YHls+ieYrU23t
hGEneeyl2V5LjkEpyPF/+cx4/+cz4zquxcMmLP5HwHz956PGiTFi6qXBFGGLj0sKj6uZ0hCA3+e4
mi4ELVYmMO58Z2pL30zNFafSEdluADkwEfZTSB00ZuyG3Mlc7YaF2tTaBV4gJMHD7dtOVqQDqwXm
oLePqsvSgxZpBGOYhz6qhXidOKa7E27N1iCMwaczW7ASEa9TY/QEjfGJKqH0XMc2zlaKjwGalPf5
Qhql7lJtYgqfaH8oEO8wB92W68kZ+42cjewkQOCsUCrjky1E6E+Bx8TXbfITpox9munOqws5b1+7
IP9XeU8uKMo0proZDCQYJ3Rm3763lXWXqA5FgNjbUy1jRU2P+2vMvYebD/X2BXvxA/g1XDsicPwg
56gZTFH3Ump43S2pjy9tbVwDRXu4HHNcG8JkJjPRJk3sDLGDPjHIRMlME3FhVx+oORtqbOzf7uLS
6zsYZLInhtZLjS2BZDqhicw7U4vwxZE63f/vr1FC8C+13PL/LEgUNyPwea7LUdqGW/HPp0SLJBci
A0gN2VRv2+Cxhsgom61mM+XtRaTv2xnTTujQsuMOjXf2rLR7siYWo4knzFphcQPR2Fekb10Mf05s
bAzNeum7uH3otCm6zPabI+3mUSUM5cIg5vRFb1aeGA96Qw9RLLTspxqyH6+azzgztZPdcZUdaxSR
ah60Q5XQGFBFeKxvMJa5wck5GNYuiXtqV6nUurhEieLaLZ9uX8quAxmC++nZrDizTOPo4iKlassC
Xea3y1owWjW+qTnJD4NtfMdZ3LxTioBDu2x/hQD+YDDkNgNEPXsFCzmtIXmK3f+/Ewjzv5dVj+Xf
023L89jSeO3/+cJb1tTZJKuyleN6pE1kVaVgicp871i+ng8flHTNsPQifZ0UpbyjFQeERtF81iKt
72sdR1eCwQ4DV4lsg9eCGacTnhvbuYZpMj4miZGyVnOvFTVhzwXNyuLqHJ1gfL+Zr29fgo6hemyE
X+5kgs2VvWe+QALaIsDra73pqOeGDskgI69xI2E2G8Qw3xnccjkHM4+BQRpatEz8/6+NYf2TH21L
zEY8ijYbpWnrwtT1f7440BznzItUuiKDJiiuIdOjlkwPrrt5HVeNiybgDKfS7hhMUxFWfKa9+B2W
0Udv2zU9SExpcEjDqMrpBaS9dLzw0R93da13p7HtneMMPnFftVjGjVY8DLJNVzR7hHeRsnJm6Isf
tnNLdJH32684fE5Pdg5P6PbtFCf1RSsD/ctLu82QJuClRTXcxaNhHF07NnbWZDfL7sMk3SAW60oa
QJKhPXRRVPxuBvkoKueeNXc+3Vgwve6wMiUeHD01zHsv6IGvarD06KlF7e6OyAjVVywYVUTMQV7J
sparWJ8vOOWDO9F7z3+TDBqus47YACgBAxOUR6wcjFqRUhTDkJISJlU86dL4ijon+prhrsQTPYRh
Pb0xbC98qzHkHpVmQ+MW2lmkD6af8S/WUdfqiKgTiDyI+AA6FJHDDC4Vwo7mUgq4rLFxiR9POYa6
eHj9lmDVgKdnPSmAGTe62u0DPDRdc+LIu4A3xiuTZtofs05sb9/2uTZekdofLDenAR6vprV80Tcl
lLezRd0Cr6AgaBR77QW45rQhlFi+LgUvnN/GK1lQbmay0fzbxaFRkj4WbQJclG16+jOOmamhHLNQ
/0oYS9LF4QU7eIc8/F2iNzsUlHk9N8P8nmXjRVqD+IGatDZYpf7lXGXo/70CwOK1EdFcm6ddSM9d
Dl7/cahtwC9Sd5PGjFkoyNOmUN9DW+JOGVX7G1bNJRQrmSsxz3YoEtOtFxawJuVg9fcQXhmKRolO
0AgRD/hw7Po0d2NwZznDL1uGKIhwzozTDYPZtfKbKYEBmrc5mrnRvGiF3h5Hknjg/MJD0gSTb1C8
AjFlyLclfl0kkviNeF8EzszsNszR87M5uIhEoszPcRcwzJ8RfbzJiw4UFYQoPW7uaxzCX7lcexuw
WptRT4dzn1ktgx9PPiCuYxlj2eCoYN65in6o29M698G8sTFJU1tKRCGzQbCShyGbUCwVdZXBeL+n
KWo5CVsw6i7xDL0gzdSwNZZvb7/mIm7uNRXDMSVbFKoE4LEtZ79rPT4Oo/iCpO8zkilpdzRsH3mV
tjw1GtNJSUo+CjcajlPC7MNupXiurfqepQZUbOd8YLj6KYKketA1ru4lvUbxjcSrQXnAsoHWI+cr
ceH0sVrCfhh8/0AgjU+370KKx/5l+zDEsgT+55XINYTD3ix0z+GsKu3/Ot7N4UiLsTK4BSRpCmtQ
ZZuEP+11BOS5Cpwp/AO0hoBzB+vaARWJlt6Q1TbVgymNy2gayQuE/TY0y0ulJ/tijoCQINIyeg6l
tUtLfBot7AVg0EBIEHQxR9rQWVEs5sh3Mt08tUmyVrNOPNBxeigyccxJE7EiMRv72ttO91KV5apZ
iHyZ4dnndmDRsnAHJcVzhTT76Iz0Mi0LbhuN7fXvbaH2tHW4wPe5iYjj/1B3Js1xI12W/StltcfX
mAezql7EwGBMHIIiRXEDk0Ql5nnGr+/jHkoGyS8ts2vV1hsYfABEkRGA+3v3ndtVsPhtDennmNc7
bWj7FvZ9nB3yb04bhkd5kBxOq2WVxANZJWpGLYPqYQLWlV8nYupXmcMTyHSC8mvS2l9sj3Kw0IRW
3yPMWCiRHQr6HAI3USTEz1WuLKwQ11IpLw9DYDksgRLj3BdoIxaFBtI7C37djqxNulIrwzs2SFZR
6bjJjihEuJDFBF7aoKyqezg8FjlXgQF2WurMp7x3bpRoIl8EPox87P05PKFN/TFTvo+mNV1bauKi
6Nf92zqznWXqViEEDPQQhaalGxdEJZyDWABPEZ06+UPUDSr4JaPYDKy2WcuS0GhEypvPar1jsW6e
gJSsEKbpj7rhBDe1jQAuqc+Vn0jnnt1xTPe+DxtNxbwvAiV30wu9ZzRpUE/zweuuXWFlwuvMvkdP
TW7Pqjadr8/aRid436NwR2N3gyBcuf77VYGOPcW7T7yjq7ZOTtI2xcJANQHWfHxehoM2TWbioyyi
AiTVrWsnQXVQzKeQr2MJqvW6JDZMdJMS2RHrKLPA9Sq4Mwyyn374FKKcjuGpTVq+d4bO+OKn+Q0u
kevzU0RDb6U10BlGSkzBFIDHK1lzdsRwt3abX/39f8b7yIbnP8O31rZY3RiebfHLEv/Zdw//mawq
YST8bj38hTYJ2pOvZkliTJaB6CUv20DAwCKjmiFVdBtzqChoEZsmtawQNTbDDge3lAoDdthB5qFJ
kIVr1OlGGDvoQnI+fcUOq1pgqF4Whv1KtQLZ57h6Oc+0+1YhwaeUgBS7q1TzawgklQ7ZsJ/Xstpg
GvnmdCxEIiF3iiLtYFQpkjBZ1uigdtzXlraxsP49NBEE3tJHxaVHMCQDsp1fiKg463ZMzIM7PqQT
yZw455OjtNYD5SzDUZNQ7Sr9g6pN4c6eFWAGKiow+KrzVJ3mHSqa4kYZNn3YArctYFdowarRveQ4
NWgD2G+263yw9HVoEhZv/dcw8UkMl0N/rXjWdq567hiXxlcPFN0SNXe+G7J8KR/d8WNg+cP16JJZ
lZD0KsVGPs68PcVDEZTT5E4WytU6EfO4Dqxr2Szhp/3DB9v9uFN3qJEyDM11NRLEBjooQywU3n0W
rNCGjW+3r4VgY06zqIDX5e+mNARpmsfLolQD5S4WdCjf1Y8OZdYnE5nxMu571g/i669MRHEFdS13
RmTgHYUao6H4S6o+k6MRAtMeunZTEQ+8inMWohQp+Ms0rns08ea0gNnR302dEKmSldJYmm95E4LX
8TtjVyRoCuVHAvHYpQyvztNg00/ULeiuWX4TQj2LZ5w+qMOaL9i8072MiDadkPwBuqqOjVBC1ytR
hHRATJ2z1TdWeTk2m3TMmvt4BqYsfWLPBdN2eWuTWoZfWgGFjjCXYn3b4CJw70/TsvANdSFjNWj1
p0OkZ18Gql92Sl+Q8xRnwWDjf9Z1xWl2eeXkB91uXPBOAeSXYN63/rx0I1gfqfZH2Fgdm4KYYDwq
L8//HqX1l7//zhu48nx4gPF3dlW2NA5gZc1y3U+7GlBrDnat6euoPw2G058XeWy+yxXv1P46SsP6
NptZc3VJ+OTo4TXIx+lF6+EqtPHd+SMxRNSWxG3PzmMiLGXa/B56o/pW+YQJMI+hRmZy8HDxNNjy
93XmpN/R3/ycbTd5UNI+2ZWjZaxhZGBPq6s/gmAYl4nBopGdXbns85UyG8FRHlzxggU6Ln8L/2/s
no7Rz7poij/a//pg8PS//+uDddT/T6ZQJm+1/yV//uBX8W+mUI951P56/Y+H9nv7q8ENKofTPIkQ
OfrfP82hFNv+l8fiSKwLPWyiRGRh+NW0//2fyMX+ZbJYpHbWgmrqCduovKjb8L//09H+xWaE6DTi
Tk3niqboRD92Up6hWxqfF93RPIDg/xNjKEh3H74CJsBDTVdxezZ0B2WaK9/x7x51qRbXOdW71q/K
KI5ySzNWqU5xz+xt5J5nMCtgjjO5VDmquop2HpXbZDmawsU/j/7VtfJWcvJfXat53yPCBKugL6u9
PFA5SJrw0vbGqdo74vCpL5ZkiXOn0hxseBHXAQvmw+WQCorlpRkhqNzztZQWOkGZZgeDGt6lIhx1
qilXRWrYIesNeFp32lcU3cNtgAUwXETIi3yVE5H8skrKg1rN+0om+Mry4pZicMl+uBAq5JktCAS5
H2DoeGmDizB2PT4MyYQa13QQ9bcUwwaUIM7aHuK9Qx2u6Wp72Q7t7hzVKBM0HHib5od4DosDO9Xi
EPojS1CVUoZPA7IpD3ZUF4ekTFDVyNPy2hNABTmGxIhaXoBQazZG/dWI9uUmbnj9BKXv3oTibB5H
yug9FAilhuuI0Tx5aqXctWmR4FYXFotRVJT24oBLIQenmhZWSd65bYeAVLOZ4RhVAhTaGG17o5FY
vglKMqZaETVrnYQzDsu19RAGJTyIsnmsoOKu1FC1+lOSxA0AvKUMVXbCoYf/R3+dR1F07pMD4rvC
io3Uomzasx6c/u4ieaOUnKFRF8V2GA3w7Rbk8P3gJu8Psq/UnfHdgOzrzfLx99/cpQY97q+Joqe3
tRGFD76vWBuEu9qyhiTwMDaTxj5G5Ex1XFvI3Bt7jaK+XemwHnK1KrqxxhhpsTsXJ/h9xtJSkvBr
Iui5CPP6vXCUQsE5Uvs8NPGTPEvfzhrK2s99lzPH0PXrOA1t2IR1tNRgXW483HlDyuJpD3lvbVib
Bte9RjSpB21DLGsIH9Cd5ddz3VfXAavtU0m5BkX8WfwajsOaSuPspfUhZ4SIYY+4uVJISZHkym8n
ZIcUcmHoLJLkhoqakg99cSXXiTIaeXEmqBwC8NgYlucwJfJE9DtyWAlb6m2r8qfTwR7w0xc9zkAN
lV6l7EQTrBRx1cKZlZ3RFS98PfkPvTVloXAD/smYwRVZog7PTACQxHkKS6pNClwZBswzZed5PG60
HzaQr2snA1xSkHRZdhhmuRtL+alQZXFMBE8mQxzpxk46P+GxQdlDFQk4ngvYkmVVSejcSqY7oEPj
+ZCbK66I3vcEFGoBg5yhFjB1TEfiRBDKUieI7guAoQuZjI6G4HqMu/ErxBXopBW22X+66PDU8/eW
eI7Ivkw+TC5t/oC3+D9GGINqcDx6LTuCjHFWvG7m58BXD3aj269hND+YqM6/Zq43rFUsOg4F1Y/H
yPN+T+3z+RCbWfH13avw7hz7+I+8w1QtytuGd5P2cVNFDE0l3eWRJPbYf/KiEW+fd28XR8uiLrRD
91fCen8beUmcLnQP0qtSQnptE522PP3c/jz1XfvfTj9f20xzgohhpOrGmNXHrgpOiPfG2wwRzmMB
pihDD+gX6FglNujCDvKBAB1ytjCyK8NNwVjIU1dcMSo1whrBGLpc9nbFpd+SdoDyin/+NzCuOVb5
QDGZWyfAeorhPtLr+uDbKFAtuy2/B0m/C0YjeMo8YalCGQuV1m75vd+3UZBQXVw0V21UUEedJs2T
omTbDHvBYW4fKF/L7xS7tU5Z2B2DyemeYcOF17NtkzVz2u4576tsASMyvM2w4LmuA0dbajXG6l49
EbhHhrOkZmQ89FRMPmRJdeeI/sYdob1ns49lhpV/nTuV2g36O48MxNTGoJoJSLxo7e0wjc6zP+XK
dQ+QgyQd3UGPaiwuo8fAc9t9a85g64YgeqE4avUPnz73YzyXT5/jGDzxRL6VFQ4fxY+fvjk2yOap
dvRK6sVIoiWvLpnEMVUqraENsGYofePUzS6v8mJ6IU9sL5WAoqK5mYwTqfuvE1/YK21Afy9t0aRB
WiaoRRerNIWwepLPwfWnfjlj7GwoTBdLNdlJ0OOOYCa/cYk++ng72ac28aYMu3vHMov12HXDQW3R
myQYlK2zYg6eWzu+dcSXGwbXXYVI46ucqqPFOU/tZ/3dVPY5zmuhGHeURWtfMa4r1lqphStqbgLk
lYqpzGV+53bDlq/kFRKOGPIAZ2pqJoKwHv4++zj6eZ4yRldjUnDFx3kFZh07ve7MpWRtSYDT5eCV
2jY27Hp76ZJnl7mJX6oH2UQMeWjHzCe9PWGFeJlyuVb2WUV+qw8p1jri0svtPl+WeepJSXSUqVhN
+XM6feHlKQw1tfrZpoBjEbXu8CMo2+OcBLiBxEmLzZKCl1+G1qCFgnaCY14vFSt/1OIxvpXyrrfW
LIEqUfWo91mMsbug9zBTtnTeVLL1f3/dLP6Ft7tcrgv4F2Trbezy74mxS+vtJ7Py1Nki0uoQXQL9
cEsocKNFtWEmwGOyT55dDokcCDDusrXx97y/mhyOmMH9/TfZ+Zh9hItpGIbpsj+xNSx02fR8/CLj
YkQOozaU1yhWH1qAVveuE8dH4K/kRERaliXBzw7n6XuWPtGxeut36W/e+tGwDcui0ic5f3QiBAVv
82U/CIyfKaGG2jtRozgDQHAz7eALQpz8EJ3PRJ86N1RgRTa5WOkQdxmWc+SnUJ7JibwdEeUZJneU
neebu5pPzAzdNRIDFsVVmpDx7j3I4mJRnBWGuglVA42/aKq5m963VPfKlrRvR6tL0c+YFfvIeoFu
inhyQsRctc3toBM8kCwigtxLvJDGl4xl8voyw7ZefWvX9K69dVDXLVrNZpF1aROk+/u/ovUxqib/
imKzqxNjpWzI+PxXLLupcHgGua9KkAJSWFhapa/lxhAvbaxilS+ykSSYHpXKlzKyERBM3/vM2ftN
HBxtm7oZfI9+N6mV5gdGHHoelW5fpFdXKu8bayZuCj8nuEZAoR8scSZjqfJM9l1Gi9JXUNH+OU+e
DdFw0nBdPAwOPomOqY9XrUD9JHPw+yAH4IqMbAr/7JNTZl6ySzlQWimRv1pcJ+Jw59vI2XKil0ze
4u9/x1J3V7zp8sTv2GFzaLpk6y3srBzxN3i34AowFlXUMTReqd4BIyNCxN3bARgIcCjZlqoLGyCn
0UbN7tJV5fxh0ohkNywJk3QI6MekSRd4bjVH6Q1EEdTv/gjrsbVHuGz5aUBeNXopO1sdLmDnKe22
mCMnvVGLnsoaPXuuxkjbXmhJIFmEuWOGOxocifNc/B+TW7NL9pJeNuuFB5M+2tdDaTwasHLvxBhA
cf3xbayR7qjm8KXgd7YuUMhThF3Ge3kWD9PvM2Qnv88uo5ezYHDifaI39ebv/zaa8e9fABRgNlkG
pHuEg2QG8d0fJ6RKi1JEtX5NwHU1JoADyAzCtYk80h3usv1Wts5d0typxnR7BcYHwt65LWbL8TiJ
pt3g1NtJmAMaWWj1m8kr3t1GDsi5GGWYq7aACuEje8Ogela+WXp+Kqj0QXJ6CKaWnGQdGHejnlcv
gw/gJm1z9UENqWzIC8U/VqQkt3qUI4a0Q+OY8NJca0NcPxhZHi+BSQUv4o5h4qjijqYfJCfXCGs0
oaVBpXqF16YKb2yERBz1lG/OikPCJLUBWIsZaW0PN2kcx+e0htQGjmanHhz5mR0ErtEygvTqMiLz
H7JZEIld4SuSkw8zmnuPIpdUJGbMygsf9KED0EMZ45Xse5vRjhUFdqN/qgRoCgIvJkC+H60a0ZR9
UepkV5XH2s+RO87grX2JuMs+xYvxjRUOi3Lgcq+zqA08FIkspd2ZVbi+cA/lmUyMU5Vi7bUqILeF
2O7SL8/koLhSTr0MSpAm1UfW/u22cobsl9P0aDzfVnZ9uvzjbRuv+Id3tvtvH3ZLt0281V2yaTzy
P+dQWjtS4ynJ/Z/JBBMYCTGVR3PFDl1lm04ePdvLZmX5mqjshVMxsycEtc/wp4mxG+IscZ4uJ41i
kpx5mS5vKZvylm5pUc5uZFfoyKebyDRKfdFiY3pT7mXPPBjTTSK7nRKoZzDAK095qeukhLlCjhO1
xdwWYySYhdF0cx7+fReNKNKirjNc6YQvh9u1Z+yhFhcVyMM3AiKuED7o5LXsUQfIr+8mX6ZJFm+o
ut5eSTEuLbmd7Dqf+l3EC8gx/Cu/ScGd5jmmk6zZFw6xN5y06JMHdP7RCFOBtjs4B+Sj9dYOSeaf
+y4TcTr6fQfZ55WWt/uHx51UKn54F1mearL9Yv/PE4pMy6d3kTfHlle2yo+kwS6I2AWYkNoF+FuA
apHviMu7xO298cZ9kR1RXjJVvlOmzADsMwO1lPNlnzyjEmO86X/yJBF3FW+p870+3v/8j0ax84fD
n1S69IG7ooLOOYVUdN6d1wyRgxQvR7H8Z09ARv2ujA9mpy9H/mL3icCfegrq9cYs0B8LR2eqXOK9
XekVnHNGpT5XXGD6PAdkFxFXLhiQjjYNBRLSmlao0/jOFNeyGWTU/esAN64xyzAeQxxbzqMy8n4Z
lZF3OaqKyZ+u1RI8gYpsyLZzOf7hT3p2xmNLRrYS9K8zKNutbMlBfAv6bazXfyA6yu/QjcyrEYk8
/5OsQMkeYw3UC4pl3OONCGjEuq0mVHpOg+u4RfHtS+MoSzhhxvM8Uz0eVMAhR5gZvFxQcAh9iJaM
ay9olVvZNWLAzUIWATk1CrzjOjRsZNDzq1CJ+qUlbL4r03NvHXFWWkGwIJqSbi8DY+KZRyA6Sznt
0i9vAvqyfzdArJCacFVhsRH55rzv64roRsJqLi6LO1Wxf7YIlp+nvsivHFCf4NnL6RnZ5a3ducMp
CcN/eBA6H5OMeM1r0ChM1bQ0h7QNnK6PXwM4mG6tYpPxA4YBm3uQqpD0bHO04Dsb91BS/HLptOYf
Rh96+zlW+wfCts114mTDUjbloS+/YLRVnWRDB/exMh3Hv5LNUIPQTBHRvWxJp7s+8v9ARtHt9V4p
z+xiGbWacA4Hwoa1m4hwnmNVqeuFV2GfIloSjGM5Ysgoltf5a1jpKyXdyUVY5rFSTspUXcl1V/Gx
iewsW7XQaUl7WUcjLR5kcF8eyiS7C/q6vJEtnz/BOjWorzhnA+LavswvtMlY9ixQd2ZMMlqeZfbo
fqkoIZEkXdlvTom581rf/QII6nO/MagshzDeXeJvFfj/tJKzXP5m7x9tmkYNBqRhIRI0TOKbH/+m
bqU3OHPZxY9mgqOT46O2bbPuBn9zdBMSTikhn/KsSPJma9fNDfu5xtrJyaKZSbGmZ5xSNXWOHuX7
16XnhbtWGbKjE2ML6uTZ+MCbxVvUUZR9d7Jxn3SA3hc1Oh+nT/RXZ8LVIVctiivhmhLEz4lwgTcz
2R6vzkowO53yO9giUJix38t8AJG9nkS/gLe1K8xL4T2Jl9LlILnG1Jr9hhvLgR5ygKqNCNd0D3Mu
lnftqeht4Dj1NaWfBrzjsIB9blpbC7nC19Z2cYz1ylOXTqCcW3/PIzB5Kp1bx5mTAz9KcpBn8uDO
lIaCM24hxqfateyrYeGudXwvYF+LbTOJpy9IyHHrmmb1945c7MMvTV/s0uW++22u7JIzbKVc+1bf
bpsyQJfxdphB8O+zNIPV1+rXhhGUlK+/jZ7bTkjCyvbnLawT83a2h1UHcvJoiJbsannr7FVBXRZd
PGN+9/eFik4uVvH5feuTU8jhvGgdxNWBGG/9IzbUfA3H1t4auc32q5yCbxkFxUtil9O+mLDs1YBd
yv7C94vtBFR6TWQu/GYUYE0yiJ23ZoZPu2a2j7botwiQXCXeiJZWweKq0Cc4IlBxhLaSekv7ITeK
6LEtrmTAymw02ZDxIzN0QzEiG6mYFvTvpuGBU8Ve+A/FMYYq5PUfv1I8Gx3ddlzdUS37s/5qNAa0
xPls/IDB0WwdU3UP8kB5GOVUOHItLn1m2E5oXAiEn+fkaaoe+OZZb1fJuZ+acr5FseAizfgvOVX7
QA30tIt7j8CoOEyWujRNViKXLjtq1MVU6fl1pYM+lwOhgUrPVhG9yz5jSODPVdBlVQ/QNeKZbAtb
yPuCiFVd20ZJRlc0y9msr5PWDdl20IynnHwgLqML2aRIER9B1TzKVhLOxZfAOl8oezK7v/bjmGoC
L/oZq1m+pz4nAE09+guZAsOsvLn/1CeRxsnHeZc+xSJzfc61fbquM4BpWoOOK4sSfOuSLHlq+l5Z
a3rIK2UK/KM9UyyaWon6TZ2Drap19uvHqYnD28cUU62q71cRQIsNJkYOmZc+vEEZHN5UKuFcVaXs
B6XNDXiHDLGgGJDtwR1vqA0xt0qtg5GQfV5vhTeYxbRLI5xgq1+uqxTd2aQuOoAKc7tbY25fZsdT
n2KbZZqZERyTzboczI2ThLjCi1FqTrFncAd/c56c+uFST3tk22I0UKpnSmq6WzuotacwoeDGsH51
fkcyUVT6TlYVHUtbe5ZvMdlFbm7P/ja6xeDYOQSJecJriDyn3JBp2awuSo1Y0mWndtmWyVEdasPV
p/2aAmhwCyfP3Xmzz9On7aZ4V0XmNhwxyox1l5T71OwNcUBf3pAw5GzGjJGnnSestX93yTM5Tc6Q
TXlQWwqmfUyQNmTdo0UcdO5G96l7KYooerYL6oRwrJ+PyRD4T950Gzp99Kz6lr+fwbEtZRNpmbly
bDXbyiYlIPs+1/xTXMff/Mb+nmiTI8Bn484DSvLYhuleqqlkfyT6oSj/Zb9DyfQOQBVO2CIdOqJA
W8umzInKbKgcuKRNL33d3F7D9NsqjWocfRztr3j5qQJXaBwvB++tCbsAindlRhs5GhD7mM6z60qP
qf/a+mVlHGMvrtbBaFKgMRvucWQbvgiGAdVXblIPE9r+vicy+Vji36gJ/1wzUcxNrKftlQRPV7p5
pDaqe3DN0DtfPotpny7POmUl+1kqmWsrig9RBYBbSh3kwSjKeIG1hLGTTVYC2m0DDVO2phwbGWtm
leh2kBRRf0ejj/Ugu3IMdEg2rsZIqc+GO7LPsjUyGM6j1xUfpuXWczKw81mEpeLdm9MJXmFKDYaX
K6tEN6IrKddUvcoXg5XQPvggYP9hP2l9SufxbqCWFGWuSpkG9boyvvwufOZkCsVHeV++lL7ZLzPW
X1AvorxeGJHG8XxuC0+a3ilVKu1tk0JJMXSeIIfOh9oqKf7B9o/kZ7XpM5zY5KaqFE1kdulabrl8
imQ3BS5Ma7khs/vi92jcZ8U94lA8X6ABXIQOXdM91k4XbS/9FykEdTbnQTlfcgQu0zx1eIzn5lTo
OYSwJHqkZgxgWzY/61rKdyqihtEIKAvyoI2wGhpByHrDeZoyO0jURwUIlVgDsbpQr3xLw4JANGXf
ZSX0KaNxmSwHLsupT83LnXlPQXR+u7O8Qh/7Q2vEoJHG9kbmJbNouNeUZPhq1la1NuO0xWMn8Q5K
MIVrBVnvc2NQztEQ4O9kgDgPWrzOeJcutLKtbgFEjQ+Dru54a0/PRmNl181Uky8QTTkNM4wBuxFM
1wsfkBgRkuyuFzVO8rOM78RjX47q7vxhxvtxvDYy9rhyijy0YnJoY2M/FOru0n+ZK+95/tIoVnG+
X1xQ8dIAAl7K6hIi0dpqbCxvLStL5EHPohegBdO52MSHcHPnJ89ySF4TOj4uoS2sxUvfp/uMeaL+
wxILLfunJZaOmJACRw+RkSHCcp92LcmYNJmPUeILPswZ1MQ8PKamh89QM2WU9HiQfxorx8lGdP7V
sBxoS+tbQ3HdXm40W++2s4P+JBtJjZex7rshBQjYrStjpx1VfzydN7lJov6qCic49DV8qEmzIniv
ozWsYgyCVgZOk6sBR9frKu6+Rmx91kUUIuCZQa1Y5qDhHz0bUOzMGPQDfRSCerfxpJCLA+UrW/ME
7g2tHdqmoS+b00T9G7xn3zPv3ZCyI/FDZTqRBzWxw7XcLftFF96TyF7aRTA8yBm1CYa/yNNiK5uV
Y7u7QQR6ZFMzIMdQJDZsUhPHktJE6M9q6cYuJ6KGVUucUaNMbx1AV8UqocvtlRxqFPXFK10TPwbY
k0EQhNcFJSerAIPQU+g02EAS3METZeqp0eIsFn2FUJcrctnuJJrHOzIilZ6GdzgBQUYWB2lBIfvZ
9N3J1gz9jDy2t3ftxLmblf6bfHQ0RTBf9aUCi74eMF5vY3sLLQYC9NgcpWStBS67Db2aylNhRyUP
SubfJ4nTHGXrMkNK3uRVb/eQM6IAWJvBN35xeS7Kh52uNeFR1ASIcjP55JPdsun0engkVCUbl0em
nCXH/O718rCUZ5V57Bu3tm/Ey6qEuEaZHdtn9o2IYWJrOGL2g1jGTUfifWHEL9WK4XObUGowKfle
Ze0dECD/D7v90ecTJUeKVq4LFISvTau95LaXfwsSO1hizGnsSp0Nta4YzvHikBZZTbHNteTeTXJj
hgjV/rZOy90HO2QN2KsKpVjg3CBm9nqwuYTmxjy9Krz+yKfg3oUG8/PtJA3icw8IpMtQqzm3Stgn
e1tN3aMSNmDY4DvOoJAwRZGdnoaCc1W1fnmVD050H8WWtSvxRFmEnSgVbUwL7wPcKa/k4oCnT30f
T1ThuhuM563D5fnn8Nu4Yr0HNE2uF/rm1IausnY0ZJZDlIA7p4Rc883uRxeBq+w1kj0UVjY7Ry2N
dVWTQ3IyHA7EjKLTohUs9QQobefc2L5JlWDl6FvFLXjpUgS/L9m57mtxkM3Loa6gWBppuL104UIy
bIypjuYnrW66jQDbEHwLb3SykXcjmew7V4lttlSzs+kdE1xK4cb9VVjZmEOIYWBoJn6b+F6BwyXB
WcUbNwIQYfQGOv60nncYV+WHNGk1sHQ1Hx7TNJeN5TtfK8f6Oc5W/gsbelxXkPEt8DeiwLGGQ6ig
pYC7BkyWoPjCBaH+UCjhwtN10LeNWz3gBQ/hp0uSKzloRK1z6yvelRyUXYGW45JKQHIrm4qaDnsr
AP+TidJp4jQpKFMjPc5Vma9KCz3uVdWoGW6WpENCMNt76inJochT2SkPiRg+n6k6BX8lRaHn6bJT
NnncggkyqcdNgCYLqEwd7UKgVSNgtVu/gs3WizOs65WlmpTTWg4MSTFeYy1PpVY2O8vEj3isuOP0
DG6YnYzzFdN0fx+MZbOEXL+oMjggT3OuAiu39PgkD4Hy2PmVf6cQdD6Bsxj32lS/XMaN2nTXA7DN
lezT1ea7W8CpSxYOArMNVDoyJUH5vbVwGfNsvThEwIBvNA0YK5+U7OdfzCgDVbsaSvPZYHt2Coh/
GmwyHmUrBmx4aYkxabslxwoN5K2Q8bxdN9l28isjiLtPiy6+69DMnb9vVUrQfyQSel6uS+Fx3vR7
30Sw55eYqrea8mRhIFDXc//FV5r+pGq5MPNQnszcGjHGo7h7ELPicnA2MaT3tRxNY0HcbkrUxSUS
AnlrvUjTO63t3m0O+qEvNrUf//4JMMbLNlBFY0yTXeMwzvqpy/C+5C8TYURsk+rVMNM4yQP50htA
dtQJ+c2tJSNwdUOGDAQVwXux+Dt3ppNVbHqdVKqPUc1qprZpHelJflcafY4UVhlu4xCjIHou3Zep
oWZl54E000YxVXUUb9OX1EZcR4Wqr4mRY+Jt2+mvBnGZVvi/nMzFL9Ju20cctJHsa918GEtN2zsK
ZoBLFokKLFBEPkYa7Twbd1Y1cOpdHwDQfuvH0iw+FnPxIwtAc/PywWLT8L7ISEsBZcWLhvIkW7Hv
PGu975/jMjpB0GXfYXEtB/uAqmoScelGNiPDbsFgOPpK3s2eAGk5ugJu2vWbq14DZqfrHrliv7YO
qklmpXYwXhn8NvzBd+8ei5Tg0TR4gZU6dE4VSMxxEhkudtMbzHuiVyfF/YdHcPcAbFXZdCFQSlRI
/SnF4nwhp8QJ0RZUIC/poPAXoVTvOOtZ/w8xcPMvFpOO6jjA/UWxs/EZnAQHlppBr0xfoihZ2H3V
3Wng6k5Jq1PS1OA0gk6pPcm+0mk0Hvppt5FNOTDjuvjpqlHRrqfCa5UHC5RcTikYWHyYGd3lBG1F
dm+AblkTjUIS4Bhts5cH8O7VVWGp32dFafbC0BuOIjVue1Uc5BTZNPOW6+Tp5eJ318j7jFP97R92
r5/Kw5E9ObyHqP5BB40y9d9+X02tNuGQGcM3vc+zqywAUm6I9QRsFucoz0rofDhOqO2pjpx4K/si
sagYgNLNC/IAzcZRDHwWRGeXRO4xo2j4kMAzR00esBmlkPzTWa+n+rlvfDv7n88b9PqqhZm+kXlK
C0Ewzr8E1uS2WDYDLIPP5AzZTMwxfteUo5fJl2vbAuuHT5MvzaDBIAkmkL9UR805uEVR3EJDvpZl
t/JAvN5YZh4UUAKw4UM6e/ktzK8lCJPqRw1vH9B03t5Tp6FflwmbyNA1E/YF+ALFY2+/Qmlp+Gu/
YuKJ30E6xjt8jPGVLkEXumOaPwcTj3wlHLWNbOaj84WqwfweFx4wYapxY3hG9hylRXMdKh2lBrIZ
zzO+C/50HHDBeDLyX3E2588Dhox7w8RqVN6LSoNoVbgqPi9idDKVpRfm9SMo0pHtBD+BvJmaRcGV
/AnOTdP7Urh9ft95eXVqeusmC0JrDYMw2nYI61b16FikNEr/LsJgBRvCKvrBl+Nb5BbGg6HGxtaO
tPCqseL6xXV+KC3gkU8Xwt36B/Gfbn/EI1DJ5tgUWqIFoVZcx6rrkzJtNnhqKp6dPdkjy44nKEUm
dvRULl8FKQZPnbD1Nfx92Ff3YRDAmBEt2U9mDXOeS5tqGiLvyMCuh8HMtpMds8cLQWAsHb3TcEef
m63RW+OpquzyrrC7ZVCn00l25cXYX/VK3q5kUw6Yuvdg19gpyC6H4pxDE86PsiUPo6+V+L4QVemR
/K5jnbolZ4bFSsUuldkxUkkWmeESCFB6sBAjfB0jVAluNmEMbkB7j2Hmh31vtUIONS910GUr+SU+
f+XlVzlqi41p1vugU/UFpmeAf725uTVJep0PZWLqCzO10ncDoZgir3DEFXJyXto/NMPHbNUrMY/B
tIfklJdgnvJ2Bk6SEdkm0Yungus6P8fSQ/AtJiqjeoOb7N2nOIBsXvoiCIeo2A6yB4Dm+5BBq+P8
3BCnwy0qD3dUgChPQey/mDz7b2Wra29Ts3AfYSlk96oT3pJ2Up70Lhz3qmriICM4nBQpRRubUGsz
oE6FXxbkJ57V8X3DHyRMVOtBiTlUIXQKr4wrKO40s9LbFG02bcCD9HvFV7q9Ukz93kt1t4RV8Gdb
nl3muGK2bLLtuwkJMus9aNDzJi4keLEL/fJRyiikcEKemWFXLcbCQ2k+YU4BPr15N88qqABrlHhm
eaCZt1pkWUsbNt/aEE15UNvAus3N8l4oendTbQlmeJ/4x7r3F5+mxRW2DefqOJxOzX3S1OGtPORg
xG/gRcoG0UDCzkSWn7DCnaH/DVihyREnEsknUyNsKy4FUJPu3TY+8sSJTyPc/xSzoDvZKm0Q+AFx
SNmShywlxTVTX8XygvnyYJYha/nSXWZJHx7zenpt/N7AnKV0ZUs6X8Z4Nfwf0s5ruXEkS8NPhAh4
c0tvJcqVSnWDKAvvTQJ4+v2QrC5qNdO9M7E3CKQDKIpIZJ7zm1uJnNu11GS6/pIk/ru2HlLUitBr
tgpKezpYYawe5FkrsGy41cHDRCVHYC0XdWl1cCy3PBiF5pNuc7o8XVzPEZxItlmc5ujj9wgi4guw
H7IuPemuDx9PGf27TmQTuuhe8FhkJU63edi+5Bbmur4gbzH00c+Y/eR3K9f4OQ8tDIAoxmZv9ndt
6nrhzJI10Du6U1Yp7jc7bH6hG4AuoVd4C7PUspcCltjKdyEj/fOC4l+YuyhbuyqbRyZVJlOaP8Cr
EtvHsAIN0ZewxZ5Uhq9F2VWIQMXpQYavBwWmaqmq6UG+emVrFjW/W1WMma6tt7GyVbeGfacX5cO/
Gy8vJweEOghjq6718ZhXA7iWNswXHxgBmEfiee/2PXrUMojlxp44mUhSLNkvi5ey9ms8w23xYrJp
7wC7Kop+b5pR+Tq50XTAfmXOyFIkUqiu3cAYmSQp2oEDlL5qq/PUasWrZRXLaqzSbWdha4fYBaJZ
blNtLWwhXrrJepQbwRHJWLycouYpFhaGW4FabYM2dl6U3niMoErtAis0d8ZQHdSmyN8sBWh+xDL3
bBq5fgw93cJcyu4/ZY39SUa5/3TNmvx3V6f3tWtX1xteC1EqKxiTztl04SGvtBTuVFx0aHGHrOm6
2RdUJwV7NlrhftOz6dHmofymGtVPJxzsN6PMwD7gsPsKaw1KpG33L4MDCSPz9O4pxXVpVXUEKVSl
7deo0Zj3ea70G4DB4Z1fl+p26Mz2ZONEutOVwTt4rpMdDKUY9g4yxUcXtdXdaEMG9KIi2nYDGmho
vSlr2x2niw4smBSg6B7RfELNKHLb56bW2cvrufjExGUsOqQhP0eOkoKaEMoXZ5o+85fU31kAnJ2p
cn5aaFeZXREeApI2uwp7P0QM8/R+LMbqIS+rb0NsaG9aYKqrJtBwykPj7lVL0Ruc67OhdbY12LYN
+rrqW4joR5i64bPo7gce7v3kjfGuhCoNU6rBpabpk+8mLtQo1XU/x8pFzdvuypfIT4ONbinGsa3y
4OwGVrZO1Sp4TYT9SXhT91NJ4k3XWebGLmJ9N7KnWRboKj5maFpsjE7FqAY0KxNiUG66Oiyfmixm
ugyN7JuFIIxW1u0xKdA0cZLSndWrnOtBFm3UFlmDWOFKNmgObgcLeapmMaey0/XUm4cb7ZQfk+jd
ZWRnN2rF0lGLdK8rHkYXQq3vfDXS0RFCUikAtfgM4BHfasXMfxrhm5jC6Xs+m3IMda4+6NWU75TY
dHemEugXZNp49Cqn+tagciPH5K77q9PV4qWc1ac7fnpHy4CZjW+EA4Q3xGPDr1Vei3F2YDZ8iuTq
Yz4Y8ypF1tfYxQZ/qm71ZCWfZEn4OqQIFB6v1/jbOnkReYehTz9nBjABO3IxxlON4BmNsuauzdyL
rsThs6yyrfbQkEwGf0OV69UZBEocPmRjbLkZcDKSAbLo6SPxOHtrOmqMI9DQr6HX3Rnp1N7brdI+
IZZzDNKEMJbWp7tKQ6Cjn6NaUKfjRa97zT3Got2T3gXvunUjSMvMezUSB+EjwnSZh8DLQq/c+oS2
0O+DLGYJBjWDZeUrwkfGxcew7xJHB6i5xCtlFXLOXwzVa3/XTTYPOjAAxJLmAawyyuM/v0+IM/zv
7JALYcQF5UlqlYdT09QZ8/YuvVoZOWqKca6/kP8kGbNhri0PYnK3NnG3h2q2sJ48bwtt83dpbruV
5jbZs51f68P/6vmv42TPZr7mnzv8GRclSr0V9exo3vukU/xOkF7xTmrTg5l07fFO1sjDCChqq8SY
FX9oaOyUXYAMFLtupq68Oj+EiQWTYZaD4wEv7qza38mSPJhNZG2ZKGpMXkNsUPrW7Za9547bMNeW
E7glOICdd++MkX+IjBjDgNjDQZsqeaZEpGu6YFJ4Y/zVQHSr3uRZMN7FXoMH4KSjBcoKFfOOcmUn
SgXsJLewG4rVI+sHBMkz/dss4fccae5PRMHCl1rrxWbEpwl1qcS6Q4srBDEcNPuyEN6aaBTsrdZ6
dMqsfErKfJtkdvFq5yI+WR2xQVkcwCsya1ntph5yFNgmXL0U7YCuWnenpHm2Iialg78vbB5zYaHU
V6+lXnLaKMqepUS77jNIsNtxmr5aeiEWY9K3ayLT7ktX6o8GydbvWU8KZSighAANwu3KIJP+b3oQ
3cTS0Nf0LUQebTOVLUkNPcvO7IHLdVaq2SfeZT8givg/df2ta7vmksIsNne+UwdsnUqL6E1qXURa
aIeYSMka0oX1WS2VDRJe2XdNSX/34NOrh5l0tka/vDk3JcLJYYbJmoT8ElLvlmnNXlkvAbmAOY0U
VxyvEDk/7IITSpynQQ1Qm2rIorRKAx+0Qao/wZL4V6CZd4SZk291ipx0DxT21S2rfMmiNHlGyh3X
TP4YTKk9zHmAjp+tMMM/pgXKgsFheMSZoNgVbuGeCTemG/Ssogf+Y4gyIOW7wuMPyV/W4NPZqEa4
ETq+k4GqjJ+TgXdAOXjEzP36PMA/WMh602+mlREOdJsnrqHC0PJPNzXBiLidZzBlzLlaa/3uliRQ
vBPvF6/2BLkzZYOIQv0WIHewTm03PLVxVd+lWuIvAwh63/BSSgPV/h6parGc2oQkbODph6bFp6i0
9eoVn9s7FDLt71ma/swVUT87VVX+X0tf64OsAFOVpxmmrhFOU9HNMz9MVUiY4SzfFeMLaB3vsTY/
uUbHxItcxsHq8ZeUGuhZFGOdqrTdfY9U2wMCi0hroI2eTMm6H3FwgYeBc9+Q7OVGRBajBiu6W1G2
2kV7rKLywZvc9OQjerUJ66F8TOukXg5EO96MbHqIJC7Xc/eoxle/Grv8aoyp+6pA8VxmQsv2JH9+
tW2jHhW1IXnTleOX0MkfGxSDnuq5Hr2vfBWYxvilP1X4Zd8LldC73NEXyTSbT+DkI/f7Mi5Agms4
R3pp7e3UMdutVeAcW1lGvHVS5KuBQhbkKhFi/B1Md7AEBS3dn5w4x8Y3VAdxkmU/KAS+6FZHVmKI
PzbILijZMkR2bL16WGfu8NKa9kUiCSX2EJZ7epqrFEgDDyE6fUhMuAI7YV09u05brR113gypaokE
CB6kbQRzVQ+sX45bPcb4lH5GUMBaJjGi3RNkdeZ/jVjcn+GRD2ZMDuebuw63rcD8VUf942SMwX2H
IcEO15H8voFWsECYO/9c11G7cR0U1ZW6yT+Hjv3W+aa4RNUUPSFHdpTVo4dFG+IJSPzMg/KR3Z+p
14j4hmr7GhU70/Czz15R2keyxPVSFgdlfIJ/cy9FbfPav3Niq3oORJsehWb0V5eMIA/uAdVVz0Y7
rnJv0hZqWm7MtmUJzkr+BHj8/eFWpzpYHpgFhuGyy61BFkGKijWcJWeVC/R2Bz1LH7wqx4OQRC8v
yqjfIshZnYJqLPYJy8ID/q0EHnlAd0bcdWiEIKmqBr0LfHnK1mMWD48purvL0s2blwSDLORYte6z
GuJDncWj8VX35xxwWfys0V8d8RAMF5OFrQhYVBz8kOrFtipYqAVJGN9pv3dB9GTgchv/6gFT7GXG
bGjIC/hd8qDO+bPCjQ4+89uDbCOjc20zZlL8nzaZhfvXcehjYtCKjOiVPeCZkQ2o1At3EoEJNxZ9
vDKEnDXTptvAUTamSEugrvwiuydPDfYs44NfMBX3oV9Eb8RCNCYK/FtSLzUOWGmZG+ycnSe3Josd
Ic3yE/8qnn7nR61VKNzpufLoalOxbVkMHDDBctG2Zb1Z6en4VlTBMfLS9tyoibF1iOQtCHwGv4Cc
Zrlp/FLK9q0gufzqdEm5qrAwvDecctxNho7Gvo/ucqKk4RGllGiTho12NGoNf7W2SteAvpJXQ6Sf
0AHofoJy2XSJGX4dE3Q7SnsMLxAjmGmqPNwFdW/gaJvgTjHq1jdHfLnK+krXjUjSFOyhFMc5P4nx
0HC14wAR9PvM1MYBfYNiWqijZV960b7VpTd87tE43Tg5jhPmDMRqNXOldor3PKaiOsFripZqa0af
uyIGrsbPYyeL3lSfuyYQj7Xftg8C6yN97uUVeGZl7YgozVwkeEfkUwm/55bo7sgn8FWUkJFuIKkp
wu8ETRli+fMqTh5GvMYVJKfuZcnJnQiVvhBLwMI4pskA4SJwvK1ZNswMaqqsGq3rnhN7sBcYcokv
bVA+xPw6gkWprJNkVvfO4/I4Gvg1tpOGAkAQmS/qdHddGCjJdybqT35rGq9lq027LsvDtSx6HuKW
isKTdm3lzxJ5YN/98zrd/pd3n20YBIh1EPyo1f8Lw1sTExRpu1KQVsSiNPcNAz3vqb9XRZYcGlHj
6O2GuI4WLEtMPXN+lOACg5aH+NZ3hNe4H5M7lgV0j0qkGKsQTctZlPRP90xFkUpeOoXgerj2nS9t
zWySxkcB9ErUzqcOSH2aHlsivj/rVjsMXZF8aZveXEZtnF8QyNd3BfuOXVBo8SWANbq0lSL4ksHD
DliUy0G9cBKioOA0JnAT+jwTlJjwPDuzEeicnQ8RvHpOBMnfeQaRbX9KYzJ9bJvHgXJx/g9ZGSBz
HzdKME4MNAxU4HQq0iofYHSEb3wTOKHzbJDaxfFwTJBTRq0YiFmCKQfpRlcVcDPlad2Rjmznw7Ul
N0dUumU5bchETliZBZkFktSezhLnIuEw8uwDJuZDUQhrRD2itc0dZCm0gTrcNwbyafi06iw63b47
akrlnNrE7tcN0hovSJUEi3kX9DMrT4gxWD/koEyJGOTE3UY12PPLQU0S8FiGrvHipCVL/fRe18vw
Ryfw4tEbnpIKFXZ7BAwDu++r09rTZ6xdGyTKVetRHRNosUlkn9vYVHbwD9V9oibh2QIusDExkTh4
ofkp9AmopYBsToTovCP40HijZJN4zuHE8a4U40/EhePW5AcCHg+8Rx+/iMSz1pFX/x5EIDy6DmLb
Wv0ZNEqkQI1UV42H8XVQPN9p3jZd7+TrinhG5pUUCQCgbW96SKkC7Iw+TW3wFblQzBWMJD5MZeyx
2CXK2PisZZthCHbmHIOsDLVYWNWILcjcirzUYt5vvpSptRIq+E1F0ezPZf+rmVVD264dNjXxlJ1r
xc5cXRlxcQnM5HPmZP4djlE19lz6KzKG/p2skgdZ9LJ0Q+A9Pn2oNxucZ7tM1Ot8fEw6YzyGswAi
GZD6JM9uB1mXBD1OLPmJGcrt2bepT3kyA45T3zppMwXVscHT6m5u46Bp6y+yFddb61R7T0E9NHs9
S4zXBBtyknT2kzo44UMdiqd0JoEVZuPttCyx0SzVjbXSoQdUlHW+E8TfV/Kpxdsk33mj212LsjWz
yz3ayFurbH9ZJWxMjMgQHALGRRVFJdbOFfjPR7/4YYyOcpIObnKBiyF15KjV+brmxesY5zqz13tE
61uWMwnqbkKNUU9rQtDVaDeyywxWyBWEpzIOsydrit/XT+z6htzKnub+Vpd5b6Z+SkcQ/lkLxzbp
wrUpP1GUlXuW/u5KGL26syeLfwA21Yusbd1zm4TFi9IGa7nPHBE932fEh5ci0bsn7JPLbeka8UYm
Cv0Ee/UsMT3cT3TjNY8vpaqNn0CfPV9BMGC9jNVkKOqGtbFzyPxOwRO3ZXsZt9Vnq00uwRzr7OPy
YGe59SaSIQYo7kX3FW6Ie09pmi3a2eZjmqf6wgWr8qPVMZVtUM9Xrbe8eCQYXEAi/OtEUT7WvG/K
QS+g9/2uT161zpsKuU+mHMC+zDkih3Dr/HPKG1JGOn4mG9naQ5OsivEbvsD5yF7d59+J+23R3qWR
k5w6q4jQXmuct9nepElb7TsS1DjIasn0kLJIAghou5s0Et5L1vbPskeNT1uQRulLW6YIn7t5tNfS
rnrs5uCb7OEgPFFa/XgumdNW7azNLPXZhQqZRg0zbeVq4ci+flZuF45tLNPOiV+yIboz9LS6yJdP
QYkB5UX+jOe2W6k1gnelP+N8nx/iP7/9PdX51/f/DLch86ORqPtXLSTDUholUIfxefIOtaKJbh9l
YJKwcepXPUarR0mMkGdB57MBMuE4rXCTUMCS4Q/W5cj+QE6Bh09s4liZaBTmofqcOIm3tpmqtqPZ
4gPv50SFK6RrJMg4njVuWjxC8wrCGj4nzdFmZv3kmN6n3E30e1lSg2Fh5PFzEhG10ezcPzBv1xiM
O9YbjOsfDkC5h9JrlLtk6odFBsPsbvTwMc2S4SFs+wbyX/cD3zXvrSayBnahH19jo4twE0ovyRhg
Dh3DQo9ct7irPcffxZpo9jW704w95Bq57P5p0NXplEbdF23S+6exyvUl8szBxvbIKpS86354drMw
+O52iRYru8pvv42YjT7io1byfQTGSmhe/VXjac/10nk1R9PfQgfOt3ZVdg+hXZ5ToLxvaWasZF5J
bdElGkURXpy4ehBKGO+HIbKPfg4XRR54fYJQxHGWdSY8oZlX1f8SOu9bMjRR5X0OsV5et4ZaH11n
bO9JifEqxSRgbVhDtanxbryvmZ2Wwq/cjStAFCxgbaPa1CXOo+ur9wYwuK8agJlFURY5fhNlyYZn
3BSq+xpaef/NdbGCrUTdrOOpi7d2rWpLZgDx6tk2BpNm2H8PoMPXQSXCBWL8fW56v6xeeWBTvGvJ
zq9GB8bCmOjLttXahchCd5uYrXcshmbY2a5y8KcCL+QRFnva9AsVdPXrlHfDpgcXtyn8jh143t7r
Jfi9BtDhty4RF5dk609STsRsHG8Z+KG7QS6oPaTAYiTbjw5/0QJzDAShLaSnIQjjB3moKlU7KgkQ
vrkqUZR6GWWutS6tQjsLZ4R/IMrPg1teKjsvn0HlPmu1l94joqTiFaZ9KgLNudPjsjmPVn2BCACk
P4tjtnA/Y7XLT2oUPHrwuveBk0UmROzCPCkEoL31FNrZm7CJGpedWm9kURnte7dke2jrvbjr7HbA
cjbP30wljla12oVHHTdrYJou+GfYy5JGE3qcYUb8IynDYJuN4ne9bEwIYhKumbvIMmpjXxSnyFe9
P76QGckxYYtfWH80d+MQ8yRNQjsI0fSfVJeZGmh4tiVI8oP3rnjI3N44D4Ozs1IzjJYIahHQM4Gg
z43q6IuHfnCcQzkl38gx0kOgkLBHeR+knSxHKOIuRliTC3/I+3VJZPkTy5huDfSe19pctA3bW6qe
1u1z9Jk3kVeOS4EhH/IvtpEfr6eO2bFNYsXlLsVcmwS8oFwdQzhxV4rQO+TNeKnG2Lp3s3bL7nNt
esaPQmCzrsbtN2Fa/WVqs3KpF269qaO3qQboG7PTGbH0/CXMJ+E64qVJQu9U+RPcYazqVkPSQSKJ
mdKR8PN3qoiyRcnjfMmUrrzk85ljapeMSf8oq2RjXzTZVggE2mURcFN2p2j1t4SUcNE41nOdqP1e
NHa9lEUnCiYib8nXWMntZ7SFxWPWFct0LpUFjM0o6Lv1oA7KaZoPoMl+n6WJgSNzaH+9Vd263fp6
MIpJbXD3PyMduzmC4v1V+aV7GKom3ru4AUEJHbJdZGrBWURRsw1rI7kjlThuDMxS7ie3dtZehrSH
EMHF4828K/A7O6JH3B5CHv9dFxXuyUApdaOPWFsNVVusfXAfj92UID1tCvW5TB/q2gJ14E7ZA7rW
8a4363ofB9hBjfg6EPdK6zfdz89qxZOepGALtLz5EtedsQSpl10M0q47gFTqri+7ZFkVOnQ7oqh7
zeZqwlLmV4aolq5jaF9xX1rram3/dMvsSWMNscQNR70IQ1kjLlL+MiGVhcyFb0HPJxRhUlysPMJz
cGzvXB6lbaK7YjtYYGVUB+fz0g71V9Vqvul2Fv/K7TMoTQQWeJgvNrnnNyc0Sgw+NXx1bfZHVdoW
mGfURy8mJ+gHSnOBYdQt84ZMQFUMy7Co059qyDbLy1mT2K6Zb6AXFsdpMqyzDo5kFXpC+2yK8UwM
xCVR6WlM2ZtGtauvuJFPa+Gq1YEwpfOYN+In3AomSrL27IgbHF6aLj4aUYCSHwaKd5k3b18s61us
lQG0DCxXtBBzEjtgiYRk0UMHSve7B0xuoeXZ+DhmpgBhXqubOu+7V8ITJEjoEc0LZ7cqsgddNAU4
gGaHB1W6dybP3mtTXJz4XybbUW3te8+svFUkZrmqIfZ2ox6Np7wEjj9Env9s4Yh2cerhkMBMFYZY
GBXp3mBo03OEKN+WDHK7luCugO8SJ92o2kvoV4ewOUgRt72TrU3nLjo0TZ9VvKkfVb8gZNpaR6vG
+towe7HvOi1YT66Wv0HE+EnWZbhUHtSOwgh/RPOcayXeouxxU4l04rCjp2JLG/XjduiT/DHQhUe8
smu+2xixo1Ks/VRIWVRq5LxUKja+mpa8uWNdrnAT9y7ZfIBgLxZ6zA/VtxWM7AkEaaupdsp16Nfe
RXb0PNvcurGJ2dGfOpTd4LdYTCzzVWS31Brsi3u99vViqa1tA1ANvZheRyUI125R5mclIAAIZ5D1
c2+kJy/2vmB65J0jg/112DxNhhEt9UlHsNaD5V77B8dztTPWhcZyQl8b6Ami+Dge6fu8x5ixnA/R
Lh+zfMPmONqV7BRWpt3pr8idfjXqYfhFfm4CqcxChd12raTZomk9XNOJfTNdpsF0UFImalOxHgbm
EdyXlXiVVrb2YseBs/MTBVdjTF2IX6WfwcxgAe02LLjUcjzhg9MsM8NyNrFtDOgBJcXGVUfnVFRd
16Ok1D1ZhZPtZN3toDXuX10aVyeu5gD/YjWCImHTvLoNJrC5Y0afekTdV31mGZfEC9migoUAz72N
jQmKAIQE8D0IQWJeIhZT1J5FbbAFJEL1lJFnWkDKxkV1rtMyw170UwupWHEvuK45P8lF4YKApU3g
PgYGq+RIV7+qijIeQJ5OB1OBabLw0U7G2InQRKUIFoLJZ6WJ0jehhgDWgQPNwGWXAHh4AJXeI3Nm
2MtkcOu1DYbeCiMSkkEWndRyyPfRlPM8lKqyqhyMknAc9x9HRzziQnSGGx2EiAMpBFiSbutrdfFA
PA1KslLl8NhaaOM2qyYotfWLXYzxeSCuQSikrV+SsnDvvMR85vdjP084G8908L8Y4s6sFnOjglXs
4lZVTwJYkmplQ1w1/l1bfpcFOwzVdeGIZOU49XRJkMZaGFo7wEwwpsu1DrWPrZ66YC/mLrKB3QIa
KQoaMNSUAutC1cpZAM+qaYPnVKeuS3+fpUaZrJGNtJD5Ek1LHpY+11NmIn5XqdpvkMxHF9FCclJR
oXZnmuef5YGfgbfvYFphNTSdrRpncj2LH9pKSXj8mRZZwToP2jQgjsI3s7dqy3mQda1bHPSkmXZF
7OoITMHs6lKbLPyAGpyao6lSjXdknYyLOo54mfph8BDyqbejM6Y7ha1lpQcTbLRxDiHcg2Bd9Vhr
8poGuemVOlyc2HzrIfWdw/4HVrckWrux3HjubE8cJc6h8RvWYvOZliCfc62UZXlonTuyvONmNnZd
EzYlRVHChBRK+uYnYfIFM4FZEUVpPzHfa8s29oMnsCjR2oxr/95W+VFEyVc2VyTguxrwfmfxapmL
8iA8HVSt5REdgNdGkz449iEXK0Wk+sVoHiOzgdio2kiv+HzBSCKgnKx6dbr3bV3A39CUCMNY4gFm
YqU4QyvGgzxUIZRAVlvdRgvU33V123UkbPRqP6S1ee0nNO2OhJ59SgrL25TxjBN3NPPQRkRaPDSs
n7XQbh5FIxYqIrjPptOvvURVHuaFut812qsBYvVEgMC/Fq0yy5bxKOJNppd4ZuY9Dhgl8v9bJJhS
crHFd9ePC5wDBL6DDpFm0ZrDg4WSxhJPuWlreb57TGoFL/sieRQwJM2ubp6DcayfC9BIpdFqd2Wg
1M+eIaxlj0Y1MyxFXFj8rdYTmvFb/84qAFVB3fLv8tj+oU1T/Bpkcb2P1JCMkBckrzZsmbUpmmgn
W2FEoN2JzSboFVqxmUDlNlGeVNdUH3l/AGOhenB6eIthYS9sNppHB1vAZdlbxs4ymnSFiogNYypp
EGwCPQYP3H7JCCXgX+GqK+L6tI6qti0LXu9K4liEWEL0O4GJruVY3euDbamV3fo6tgN0xtueON/c
mRVesykmkPGyNemJ/ZnjVF2LwLR4YY2DupGdc5GS3xxM5Azn+6pBkq/rjsDYdeww+CuHhPZWdjb6
Vl/VoetfW/FC7tC3yKrddWwkSLz1pITkn5BMobIkw5psMePZWY7X3/dI328yDLNPbnIEfRI9K82y
11TxrGhO/5zVwydYVN65MPNhh7styH1jEPddiwRd1HtwhzAkvNa12tdqQk/tWtUjVnBnkmz21RKd
25gdM0Dz8OAKV9zLa+R1lKJ5kkdbNx+WmZMLlngRRvZqnB4DDCMfYb19zwlOfcVfXV+A8rDuM9+K
d9HgHtp2wi/dSl46NQle4SPrB3wtULz2huC1Ttp2Q6x93MhWwAPNkhyhd5CthVk/ZU3RX4LINT51
X5sqC3Z6WKirUlg1iiF2vWrgrW6bmCQnnhbIIHkl7iDr2HL+Ok3nU1PLKn35rsO7UzPTyk0yEj4I
rEcfEuYnmz/vyTOB8Q5e8Mng1/bgpxiAzSXFEuZ9HIyPshRPOVKnufguSzV/NPTtqCLdWoWfphrt
IHcgRyevGreTsfFBpqxiWzHuR1/9fTCVvaOI4P5WzYK/PKR+8CI73epTs9PW4Uim+ENDEcTqovJh
C9w6yy7EI9jroGMm/tzO79kwWrWmvcCH30SiHd/cyfZXUwuoGRdD9azqhLvATq9ctF7gv9fhMprZ
7vJQzeZ58iw1LJfHO+cd7qAfIuu0P2dpkXnroYdQ8qFBdpatolOCd62QfbBfsUVDVILY6/WqDTaX
aTMB3OsgFRNgGaf8gFzY70PMUuGQzgd5dmu49bs1fOj3H3S5XX4CEI+X83zj2zhZvPW53ek/6PLh
Urexf/sp//Zut09w6/Lh8k0wA/M+NH+40+0ytw/z4TK3Lv/d9/G3l/nnO8lh8lNq/Vhh5Rw93v4E
WX8r/u0t/rbLreHDF/HfX+r2Z3y41O0L+6/u9uET/Fdj//l7+dtL/fMnRd4BE1HfKJYIhLC0i+bH
UB7+ofyuiVQUo/LU/T3qWu7MpLhe5Vq+Dng37N/eQVbKS70f9fef6HbXWx+VvPO0vrW8v9L/9/5s
Zth6CzNmdX674/Wq1/vc7vu+9v973+sd3/8l8u4tHAirEv3mdtfbp/pQdyt+/KB/O0Q2vPvot0vI
lnT+l3+okw3/Qd1/0OW/vxSY+m414vCzMOOxueuG0FnXIOKXshj2s2SAmTcgd2gFo2Ut1cr1V4rb
FPo2bTD1a2qPFeXcLDsOYwAmDvDKCZJ6fdALPJtWsjno16aZemcwvzDoZFU/eemxwhweSHipb/XR
cFYmSaUlvL8laQagl7Nd29XMTfq6SUs3OHtIespTa5gSZXkzetOd3wNvVTcrON83YlSOm/SrHzXK
3kTyeZlnWbIlJ0U8Ss2KR1CZO7PK2zvElvJHhejLyfLai2yTvSqe3I1n18MKWnj+KLvpCVZiIcGW
g+yi+ypLpJylKVeVHdKyAMNlxoAF55vIhv/w7rrbXxxL9wmi/ps7eyPKS7r/LcgNInC5K84TSKxx
YaP9cZZlOOzhcki93823BvNPF9tU6FIMdCnE72FyrDzIft6fq1hVEm7wHK6R9ILRYtQxWQB5Kg9E
CREpvZXfdUpc9wz6cty+GwPy9K/u72oRV0zd5WCoApk+NPxxebPvei1y7uRZindF3+fd+UM9C6Jo
xfqU39CHAUMbnvokQK3hr2vIHvJQsr1FBcrut7c6eRamuMdCg/z5oV5epGzcY11O9kE2yionFZtM
HcW+Am8PZpI8IUZOFl+Rs8zt2rvWy0ZZL89uB+B19lEWJymAJ09dkil+Hf8eK4c1ZuSvIqNu8TzL
hg0QgH6J4bnuLdDXay6LSiNIgqmRwq8WCDVhO3vYxF7RXkSgtpdaK52D07vPsupWj/zWs5W1LnsN
uspDBhx5Y5tBvxznkbLueg95pVulvI/rBOP1PrJBLafPWVE3W0nTlWfoQD385ut+oO4iwueVi2vb
9VxydiV7F1lY0A7tykOXMySHe1Bbw0jRNa+y5qBUis25r6j1/zpvNaNWl7K739b9cGw13V4ETZ+t
mtj4zZ1OlM5ziW7Ajr4djLJBrJNovqx61+Uj81q2B7EL6fpdV8yghRwuidjIFywidP4xTiNmbRoQ
pZvUtY/hDIrAIVL9khWoA81OGrceoa1piAaLbKnvP4B+kgzw+UZWOrNbKPxXiwDIqviDDULT6Jjj
aX6UsT2elMeILCrClcjiyQOC7Bm+cm1/Fc0rJxWG89yvJRt27QfUQqxRPWmQjiubh1mhYBO1dbwK
kXoPlyAFc+AgWbwSvlc/lGKsH2SdNtd1kLqxHCJGu5Fl2fzhOoMa3zedH+x7uxGnXrX6kyfIEC9k
Of4f2s6sKW6s6da/SBGah9saKagCA7Zx+0bRbndrnmf9+vMoRVOY7vf9vhNxzo1COzP3VgGFpJ25
ci1Y6O9c/b7oijHfrQ6ST+ABRqf7ESJuQ+Fe7+FfDsrddYUuj1/X+mALl/V8/f6D2VYj5ajo42P3
phL67rnyqiJaI15NDkF794RZHzuUAO/WGBm/m7k+ZAY/QjEe0BPa1y38uAoV0yyNXgb6wo75og4n
h/TtbBJRuetY3P2QrDM+2GXIDro/gvz/1gydO29IfNI15dHEnJmRcrkecr95HZpBu+mAiZzFKfZ1
bk83zjaY63l/nUZW3d/1ZaVtV7Zbk4ZD2qAGyABNI4oAAWvVXnGa34wJGfTbNneGcx7nbEyjpjrF
c1qdEiN11afBInegjm6+lZh6CUykVWHyQEZ3VN3IQ96LyQ31YsvL6AA9SKOp2dbTbfiKR2e+4TGn
PdDMqj/IWYYOqD5H3eVq15FuO2e6BXcRoZ4KqHajjaV1dPjYtPhhvB5I6/GTgPreRYq3VAYWd2R6
UFW+XU1szXLJsVAoyXC16wcI67w59425Xu2dPU8r0DHo4g2zfprTqDqSp1afvS6DqFLx7Z86ch5h
lw0/3DYftjVN/Z/8t9jIcOYPsYPzreYyaQWfcqBRAugayNFSD5X1Ng9uDPiahtVd2REZSZAOr7aC
xqpirFDYWWask2WdIVySelXobprFU8Njpu1kRXsMbyTk45RlbVprI1jfmSHewqp2qe44o/0AZj3f
uw1Ew/zp7J92SJ+IllS/h3YMr4fVpA9VnaD9i5jhwaLP5bPECl3Lr7FqP1uUaYA+KHqtbByNR5L0
DDSoHtAMkzBcYMSqAa+aeKXbQLyOC9BBvDK36KhDqp5hevXWZ52tSZ18Uy96UuTrycBX4KeuQ/FW
ixKVeLMCVZnaBNDUaLD8et3G9NPmAaISOniWs6vjagsXLwgO7WjHdCtInBwG2JhXB70bP2cqfPMw
UES9TpBLfFhJLjHBdgIjNAtL8PXa6fKhQF81lwpYk+GY5d6egONF9hj/Rh8UcjDqbwG/AIqFEVTD
Q6f9VlkaIKtyep6Kgf48JUmphAfab06uOhQ/Vf8SpLOKACJf2GW6rJq3eX0ayff+71b1Rx1uDEVB
34eXx5M1uNZR83s6s8FnbeAP68+RHgUvYTmfgopsf+vG8+eiKrbjQoxG/1xxr3fIRgVLFE2LvDvb
aMyI10v0ih+FJcUrS9KVN5zFG5nquyXzKadQzBpuW/ykpJBSYfAKEPRO96RCOH7q3NA+IHZlf1Xm
6F6ew9eIFODnqYwc6xA2FqTLJuxUw6aereoo78lzHBl3ppNvP7wr01TJG/isqsadFb96X23iiZr6
nWcaefxs1ld1Cj43RtE8J4t8o5GmsOiYzW2rDspw/zakKBpc5DDnzonm6PJiK+jZsVBx02hu9CQH
D4BHmYDFkxHcFvqlMts7ozcRgMmmbDxm3dBzk2XCzP//k5Ol7XbR3zoWUNEhEtOqt2XbORcJmXR/
uLfd+XidoNtzcsMdlK56meCrhbVtoU9fY9brzslDWRThuogBveNDOFH4lE/hAMNHtt23NhIrB1DT
6Q5s03Awl+VnxS23I6oIz0q6U2N0VIquGZ6noNa30YDwrdhGELdnUFE/vYXvVUxVYUIVlKkXZzEN
oNMPSW3zFrkMSzZ9T4b1TXwSbsb0kXoZLTut6pu3U+b/BnfIcOcFwXA3+SModDmVA7d3RUHX4i3g
Y1T15pEYGfpFG1QbGUN1Fu11a+7XNa8xWRFP/vY6W9a16un1c6xLyLjMnM/qUAfHDyF2o/JEDbwv
oVWjpNJ55q3bKxHYwVnlVA7XsfglUtwOVFmvkTK2r5GrS0IpSExbLYBnRIJkDTm7XhJtAsXY/uvV
JJI9agjrIMhEVW/GBweCwV08aslehr0XYuuN8aF3Z2czwEFx+ODwh/RnSL3l9NFejLdhmWl3dV6n
NnIqLDK6z/pUDveBHrSAkzLn4LGzfITUvt749TycZCiHpHOfVLOPzzKq4lh77KxxlyMg9FAsI88M
gkcaM69TKlg4Ll1n3fhTM0dbr2thGfCy3zXav6MtHC8z/yI6ZH8yfbnwaIbDoYkycEpVvQXeMzzW
jho+0wgArtJ/loMR2y0IIsu/TReb2wBUnWcFcZdlSLW+e8gD/bYyvdcJeg+EwUJIUEy0omV7Z+6h
jV3iwd7m575w/rrG0xoIvMtG3W4JqPpq2gZ9ON3IcG7LDjCaHW1lqLip8ZSXX7Mkfb0arEgV6Uvb
ORlpm4C6KQySNu6iWwaXaMxPFgc7KNZRLFtsUWEBIr6OzZNBoxxc/QT4S4BEyVAORmTH4GiKYPfB
cR2i3WIeQssGI/jV0Fx0ciYjQCrFpdg0wmNvAXzctUMzH6jCQ13vRuGjGrmbeCqzf3hlrokkj8Sm
hhs8y3ya+z/Ol4gQcto14nqFt+uL87oGoGC4fAGhe1D9H6wQDq+kRkJvY9O8c3GVdk9nRgCRgDX8
UbdxcBsvGOuNRHd25Gyn0Bg/yaGFNfVS+g209u30Kbdp8shiPzvKZ4JiGkkGqz6vI5cyWqNY4yaR
X8ebVz5d9i/elJTYu7ndMndYfnW5mlg31KoDOpxSWm+Ssr4FLgi3FADYpzHcptFS8F8shRp7t/aY
/yWuNaj2u31audH+OicYinQz9cHrOuKAzPj/4zrXa4//8+fp+lndGhYMZVVqGeei0Y99rFun1jd4
30r73jhPFcvw6pUa59Q24tuRFuB8cYhpEO8aI+EVTTl7rfXoJVmmSKSsLUNlnFUgAgGET21STXsx
inu9ooSPNCHtab6qN5EbJa936XIC57MpTWO6QRNjj9ZdZG5Japi3UZVZQLe557cBjzwkJhh7cn8X
P7mcyd2XVdvevL7X+GN0Isun3PMPEjy4XeoexqI14Dr+26YuDvTv6Myp9dWew7yDWPISgoL5t163
ypPMF5NM0Pj67PimQIuyzBfH0Gfu2dYn5RBnI/0cQ3kGK1GdZ80qz/82FIeETLBa2/VMa+3/HCsr
pVHwu2PDiFbbz6ViKFs5MwGtrGf5YitTBfG/N+9/j0MPVgEVTDLTTfcfuLFkqAPjVfIIwOzyHicm
OdRhH7yT4U6BFqS+AW1bFlw0J6D5jPqyaWZgnEfTAMAcPxuL2c+65HZiL72VoVXReg9HkgKAeS5e
dI0kPFkgCEeXYN7o1zVm3mk+xU74HNCs9MIh4d/W5D0GhQs7Q+/tWJTOU+PbqElehzSHnPoAQpOj
0nirN4Cs7DG2TesMRfj4aYYmxZqM7g4StOmTb3JoIgUW7CrSd05fcvMaYzs5z+7rBJklB9dI16ky
kvmjlcR7ByjNrnSrlFxnNx0LLTIeSxqt9l1Jnsy0LCT1FpuvmO22LOxmDRHHxAIbmNny21Kf/uwC
S7slNWw8Qmp6q8ahetG61o22xctEr9hju7imrlUumj3etIbjRQhpZ9Ntouh/rZEmzVqg081iK9e8
fpg0gOs7BhZTgmG/E3vaeu22QuLjuC51/TDilg8YO+n6Qa7LFS+alzinPNYDCBPY2BnLftKNlP4G
qD99Wwpb+s3VqE0zuFvZL0o4mG8iIa1fY65LXB1X23UZ1H7izcz/KVr341dSaC80VCqf22KyjkVn
ljdtVqefYfL7oQN8/OPXgDFC8KIOSMsIFdCk0idjQOQlZIBqaBs7u8reD81lKMHileDrULwf5hY2
8PQWjPV26CzjkiXggUbf/Qa+VfNvAw26dJp4YPmqS2UiTRObF3K7xkWim7HdJbUx3BXtX2lhmbch
FE93dJLyp6oUdCrpDC1qSMSwomM+3pESEu+0hMiZHOqGJqnV83FsR61xa/d/IGlm0xe9xMlyMiaJ
1NEKXd3GUwBde5D0GW3QHIxZC5WbsSJhP/Mc2fZWlbt/pamZ3YEGLkl9Rll214CI2iaOr21lUuOm
3j7quoh3q9xRzAtazXStDxMdgItC+jKENWp68EK/Q4Tce/Vaal8/zkgDXGjAe2HXWXzrsnjeaEXk
v3QdcCStL6YXv4qsjdc2+YvvIDtYFIGHikKjbBSLnt3OoKOJsoF3q6FOu/Zpm3Hsr0NNqB6goXk3
vHqlr+5/OzdNg2jrDGzJW2/i/tUBjzHqSONdwXMu9sJ2QvkMFPtEzfBuCKq92EYgl/NudS9Tsr7Q
9vWygklD197T9Hrv1kp5A32Ku09o2/1NT+KvDS0Gj2pf6Q9DVqUbsedZb+4yFRi5t4B6aX/m1Uz7
5s9Ve8svoEGpJEt+o7ut2TSB59+DBZyfSqV9FHugZ9Uh9U2LxBgXiZr20JnAiVp4Nl+i70YYjz+H
OUCugNvaY1+28w3qJ9WNambBE9tBMPR2bv+Mvust/CcSCb3Z9GjH0MK8vlnDN0nnE5qOOygsUnqg
3uTnxUirQbqfJie9gMZzHvJKUbZKYPE0ezsLclKlYovezq7e9Swei0uXQ44VBfZjyNvrie+icS8H
mtjNeyv2UW1EOXDzwSHDKfYfyzJzTxJ7jYDnnUyYBea0T4MnyP3yZ61O472vAvsvGhrHYqUst1bv
pH+0Y7ydzWn8HqAutp/r5H1Es5RI/muE8ESlcbTNonD6bgYKDR85VJtH2G0y/osUNXzwlw1HE3rO
zlLhBFtFlEPZnDjLNkT8fkB/gxJZdx6cod3OWxzi9VKXf5q0vkxKWdMUsuxp3k1b1qYGPN419aVd
pHb1noSvUXnl0wQw8TS4in4Y51L5SgZrjTBo+tlkE8RDdkxLVE59WFv41vWs+J3Ss3YHs277BI/i
dA/3+Y2R87G3ajEVB2vSh53EysFQ09+hsNPuZFR10UxPZX8Dn3vzic3ltp9rypI+Ym4ilNs25OEK
g+zI3LTTF0fPd9ICDT0q22HkVHbS5ezqjrZxbVu90KC4TUOtV54jf5r2sO4XNp0y0OLKIbRV9Vax
lgNY84y7CKdga02dloLuR8a9kUrB4pHwpaf9P53mASKQNe2w9L1W0/gYLfdryL4sajipxbaexoX8
z9lv88NV0nMGd4u6X4VW4OTciP2j6qeE5LEx3qVTaG5mWDh2EiiO61JyFiTNMX5b6kNY4j4onpY1
0RHKFT3etZm1a1s7/2SVKRtNM4mPtd6mu0aP2GmqKY3znYrOqFn/GMrMO+i9OiNFgD61aFeLrfX6
eTsqY/Mojv9oU5e5dPjRmnqNkSlp3Qzbbhq1nRQerwTRa9nyXR0zRL3o4A/DF6laru6VO/qf52t5
0zSQpFs5p7uisw990X1xox3klxtLH9PLMPV9uE8UWj2d/B/DZOkyzgcydGnfHmX0Ftouvcj1cniz
y4oyErtEvMWL3VwEkt7i5ZIS6n23KwiYyoW1Wg5F6dv7pq/nzdUmZwt/5kUvPGhsJcZy4SWkX/91
XusONAVJ5JBUSGkNibMvquR9zHXFFuK1I9Wonygf2LdVZd2vvw8ZwnpFWzS/gOtPRJVtDROTmztU
Ad6mrkPxfLCR8f3dD+pqo+mDum9a7mzCLlA2xk8A9f1DALQYDKu2EQ6CJqiys2nCEypRMskJetgX
Firzf05qm+TyWirRIg2lbzOn3a1MJjSkAqQik9IeLzIOkMc59BOlRLEpS8z7QLqu99ytnHW2uMkJ
a1QWyb+BvTYgHor/NKm8nZR8Mj7JYW57Z+cMTbC/2mra6yghqsEmy1WTbTFS7cMiEiYHstXwrdbk
vPPRh8FxEQ4L7cRAjPq7BLwzd712gM4224rtugY5OXBPjeOsa4jDzjXvoge8ai6X6t6uBwooPcyz
OXx08M7xB6XX/nRdvPL4NyjNji+fp9/AoAQlzCLkCqlh/WjoBX3WjvnQ5KjQIw5ZPy4BYpIAOcTO
e5OELhMBK1vrxF/Xui7/61pT0X7zoli7dfVw49hW8ySHWCtQvNf87lXXpi0gRdJnzzx1ato+9X3m
feqzcMlRoSUzBOir+irR65jEFbX4XHuNdmjH+VSwlfkYfb2ezFCX9cU2maP3aWR9GXWl9hJl4cuY
RM7jOPC6VyVGeJKhtO54s3NHF1pzkR6eLPaCx1i7k4EEhTDT08tofo6Wvh+xE+0fkx7UVG3RDLbt
kM7baQ3/OTJDYuhAfr3UdanlUg5JXGS3+TBaW4SPfk2f37KGSufVeeAymbdUtlQ/PwRqmH9Kwel/
CrP+vp7T6U5McihhdToiiq1D5kgYmUeQFjFxqgV4IFGc6rYazdhBSRjZ7RvZSiTyiJNTOcDh6O9a
TdM2sk0Rm2xL5Oxqu874YJMFTKp+G9Utun1IAyiQIWNYucFW0jCaRZ1TraYoM1TxtKHd9ZUwrJjq
vWXpUGT2iAseFPonD/VSIJ2TMjvQZpAcqqWaevVOgf7HqIGgoaQXbelTcvYfYPIyFG9JyXH1XmHy
AqenShuucz841qUWbzLzTUbbkOwWXURoGn2dS5i6fA1Gf7fXrK9+p39HkCl/EGfX6htI8vTPVVZ7
T5MeHsUcZgjxGQN9uKMe2V/HQm1OuVomO/FaQaPsAy+mjrZcwEf7eL3AuuTofLgAxcR3F4jcxj1A
ZQrqlTaX9myFyZYhaRcZZhaAvknTt2nS30Lg6Z47f4p2jRVFPyoaOWYd/lOE4MzDoBc2pBZF8mVU
6kcJAEDpQHYRGA/XmcgDhj8qjU2w55vf0jmzDoi78LWyYK1Pxwx+mAWz0i9gl+tBbPlIljf28uPV
7kX1cKgASpLnQhzsw1QZKgKmXObSp4te1NvC01Mc8WWyuqAuN92iTyEHu+hIVMlpHQPBapfD1S22
aQ7C3TyQCBLHxyXWdcqaQjFZ6J2h1/b5ehi6vrntS6BLb/YANNLZGCHa2/19SsthPzfvYoo2Go9J
6/3og7G4hytZv9TKQQZQQyPzbPM6vtqr7Ch2schZu8wZkka/8G5zNQcISsJpR5H1l0XfrXe1/7Jo
gCBWnzeR62x1OqeWPYVsQCzftY/jmHxftyhSOFkOH/YfNAp/Q/QLPO3iBF+mH6J4JFv8a6yzrFaF
0fd1ByTedT/TV8MOQJN7FxtZRUonr5+blAY+VZlpRskqBx7hyvk82XSmQ1jzFxJ27heN+yc5PM0/
z3Fd3+kGQEj0i4xnfufDJlRa9afSPojO1zLHqvTXOb6m+OcmiJDmTopprw3TdsoKdsVktL+33J83
PSQuD3XTQ+ehBuy+wmz+3jhwP8AXOW3TBi5HZ5iKHRWV+AHo8Xiy3Uk56k5TPLqaV7HzoQ/L8KBb
XsjDpmj4NPaN/u3DJK2tFdhWzeKxreE9cCfdOZmDN2WoTvACSX9Q7RwSKze+JvV4n05u+kdiJHRS
8vb2BL9mTY8pEaGiGl/rob+X/Nm/Rbyt8R8jaGJztzldwDu3S77AS5F9EqBDt1epbn21pqamASz8
LICKIlTt2xGOrRXmkJUGUE/UMA7GCHtVB9/usTTyflsUJmrbCxIizqN1UZnf7mTRCbSkLCoYCho7
nXXRTpu6fYxoCdBiXlNUZ/gUqFV+RtuAHQjiZOtQROqFN1bDRO4EhpXldUfsi6mO1fwsS7ytIyYE
PbdOrGj8mqHvtwE90ngFyUdwnm09eWgWIb0uDPM/uhDEVOt536dZ9XcpG601wmrVfhMC0vFA2h3s
JqaB6i2fCh1A81CUqYYDGblJ8qdXowUPNjKXClsXmU3RptrocD4sD+TA3hXjTHptyrKHrIRLVHTN
uyoeAVT901HbCnuJxRGQUVtnJL3Ht3hxBHFpnnUDHuLLSKoqKxq1eX7N7wyGkx1GCtSid7fz+0n9
vU1eUArN/iDTp24jb5rvNfBNZxrYoQh7Dcj7aF+nCng+JXaPU9sdLLV17uzJt5wd6ZLkkEOkCMoI
jXlxR4ru3EX8PNAPoVeZ0np3SnWa2OUnA2a9N0D/v3QjTB9XO9w4ezNNwpd/ibcXux55BcjGBi6y
AnqPNKn5L11ykjJW3aDeUDa2ELQjd+GV2rgx7axFMrYyXhoqL3VLEpLkwH1Yd+VGWDbhWYHSSoHv
UIambf73SZVmAs7LpwtJqgL62+WgwFMJvBD9jHb+27Y4YmTKUIQZgD2p9n6C3bjU3OocN9P0GC6H
fLT2TVnA7r6M5ADg34waXjoXi5d16kNHrVhGUDrCxwGyD0nk4O5qisc6uxt69TcxycHuvOLkqnq7
zmyiOjzltfUnEj3dHdyfyBh1Y9IjDlp0W4jQLWpMQ0m+fTGKRyLlbA2XsRlkf+apqoKXScYzWyZt
X839sBGspTbQfcN7OR4ZS4ycyQGWNHgLkvPVDH0vAM6y614n1A0S29WsPiS6g5SR0noO92RF5zfX
1f5+qgJ3FyfG9LnpQ/Kolveoq2C5wrGEPdTWlDtxzoOq0lCJ0Lp4XeifbhCt9rfidXnUXOzJ+Z3O
4umzBRf0M3IARV3X3baolYdqgFtMIguL7uxqytWTrKPX/Os01jDtxas33XCr0e8KGyafCBxH/CnW
y1tZViJAQkLYp1RPMopyiCjZclZnWY2cVQeJfTVBo2WjN2qih2dpPduwOdS/+DSzUvCIoIlCifRm
4It8MqDRvdCVza25DsrPFeQYG3VAma3gl+aT8AmQC2p2ahCPN12QA7hYcqpsp7VtFIUVrHgMM70I
jQ1ohuTCQwm+ltKk2UYxnV3cxto29bNfAkMHEQC/yg5qXqECvJTglKUE5y+luZQckNeP7b2YxGk3
ENionjkcJEIcdgeRk8wX23URzerA6GbdvdjVRhmQpEEzi3597Vx3VX5Thv6jPysm1F9CaRVkOkRW
Ghypsx//kfEsh1xl8YSNxylaMMnBRjt4I0a4mwmX0zUU6sp833WUpZCn3nneS1i008M1BTApJm0B
fqTcSOJAHFFjjghhN/WOG6zxSRyp3lDzLrQXCDLSW6cocm58nn40s867L1t0DTIrQlDBn+etWjvx
Szu4xcaZM//3yq3uh4GE/Gacv5ds+PitFi0dJH31Z2JmX60hyb93Cn9a+penL+wHsl2Yp81j1xck
BExLu7jhON9MgdPdVqo3oMqr/+PKxWi+v7K1XFkJy/tyKsizFOl3ivbvr9x3yde4zNRtnJv9wxzl
B0jMYOOeTeVoFpPyuzHwPfe6RIcMu3b3UPx7Z3r++1vq6NrRGGL1UwKh2dZpqvKb1XQvC2ib+X9B
bUSlc05+VzRFfQl6J9np/NN/ClJfOdK/Hd9GSdxcxjae95Y3F5+d0IcwOjS1HwhpvH4MjY+h+EHw
ozNIAn74GNPs/eNjRKZb/PIxal5sLgbvydtu5P+5GpCvoAiRfYYKtng0Wm4ry8j0VA5g+XJnyu/F
xNtWs/MaozvKUKaHM1glGbbGuE6nr9tptstUGgPoMYcU2ZnNaNcbofXsF1r2yFYLYEJrPaMnYD33
wZKEQQTpTmx1ECyo34XrCpLjZxBG2aPtv05HEox6YmSRTTA79dy15uuhWc4S4O+20oMuXUZ21M/k
VlKDxOnigZwH1R5NPamwVO5E18HUyC5QApnPsMGiqaf+IWbURZGKWaJEp0ai8nmazmWlPvLe4m+j
soQPcxrM+twvDCpy0Nu+5/0YMugI+sfT1YE0AtHqW/Q01vui9W+Q6+y2BvmzkxTv0gTuKxgmXMhQ
wVmLF85r7ySFv0yfkeN1oZe1fX+/AgfmIQw3vj+4xyLSamMneu/aYkRTwT2KsLuowsuZeHVY3Dbt
4q1asDPd0KK6DknYwxwan3VhqV1Gk61+Fgpb8S2jq2+JVN8if52HwPAaWRq1QSMZsDB/sKZ90sKh
JK+A69ugGMeoRCdkeVmUUrkc1mizNejypTR/PXiTMu2nkrffIbRvYlMxAClE03eAXbsy9ZKXKapL
Wv2wCzdtEnkwWVTpanenhWHM9afvi/0ar+nmn7y+DdzDyL2MC2O7HNpEp1tk6CLSbdiu3mCJy5x2
Buwgu8U8zcL7QOPB1bYDnRaTM37zPD/YjUam30p1xyk+zfPUvHyIGpx4qS3epuzgHxX+aJ1hU7hw
I8fcuXlIgbNa9vhGMz5WE39SKWv0Ons2Ka+NhuI8pqZqPMOys1d43qCZYnVnJWW/Jko1eqrxOqeH
NBEtOjbIvuRA08PmTrxtat1O0FY8BUFoyhpi7pEWPYcZa8iSBnkw8EhJtsnCIkHBqgufy6mqoN8B
qFQZUfhcQNwPWYu7nUfYZ7eV0aNp6PvOoTLtV2/Ctlqmiunf5i8R4nRosNtbaNLQO1A7bbn8KM1K
YO4UZnXmR2lWznLVCuuzeOelMi5equMEh/CbX73y3yTD0NHfz/23YPlf466WnIe7PHLGbW57ymcl
mP5xNo36q214O/sQp8RouY9NPR6bPDHuwtGFdGf50oKDeJrKcXq2+ta4K7spRdWQL2cN3bfB7uWd
Xb7M/t/xQwwX6NwXg63uS9shQQSJyd3chPrdpLf2Dkl4YyO2q+PfhuQS9Goj865uI5/tXRuikP3B
oS3rpzxxd61rIPGlaOGDHLIi/Uz/qgPi8W+TnMHr5m3hlE/3hehlirGMG2hTbBcKtF+joxCwe2r/
uJqNKYiuV8ic4vUKjgV2a2GN87Z6EKZ7mXENtpXsORiyk6LAskn3UrypsjE+tKh8oiXn6qd2Vqt7
dan0KmHm3akdEIOl0suTtnlqyDkhs1Ch27pEiCNrzJNGD9k6ifbibtcgbjZps3+PHGm7UVKv/K0t
KUdaehbeZX5fvqBHttrrCZUiBInMfZXU1W8l76qaVhRPRu7DVpRNII0Xe79MpwMquE6vkFx9Duzu
KyIXxQ7tveR5UEm3yJnYhsU2LTY5+38TpxSkF3IVrulxDLWtZ8zQ7S93NOs491P7zdTD6W5SwSyL
NUkzbTsO3FHK0EC/Yt/NkGB7iPAoEOQd6ibWjiJ0MTvGvaUV6lOSjcmnqNF/ilmi3MhVj7lpTt+W
KNVzjkYGHqZQzGfeNfM7zeImQD3eehZbEYa7kSbHR8MyrOcYoeadA+r6KBEywZxIdy4CsM9iWyb0
Nuytax7A1YMIEF+yh7U7fAEuXZ/8vtb34ZL6crBbrfXeXrAt+r7E/5t9mFPUZyt/E45hd5/kg3tI
9L7YF3mYfYGy0LhBl9Lbhn6bfRnCmqZlJ3A2iscwnn2SEiX0mBKsGfD59NlwL86kjOenBBKygFen
AZ2tXRYU+me9G6LHwWmHmz6xXZU0nN3eljws082gBf7JNI6a1TT9T3EoBXRXd5k+trdrOLJ96M0g
QgV6qoKFZS7HezMqupd2Z4/m8KIqTYvg1JhuZBiU3cIwqSADu3hRJS0RV6CVRYbZiIJZYA3PVKa9
R7ezL2LmtwtDUQDIvUxqlnRRQcsQgrkRr6NN331zag9Jyv7u+rglO5JOm4gMCVoA7x7D8rS9Pnz9
cb809b4LEF8oCiw4Z2Re1me1TNTJQUeQIZ1N2N3ZQ2rDoV+qbFk3tk/R7B/aLgwexNSpLnrHYf1T
fGK6Trrafp3UjnN1p3XDT4n/v50UdaDFYHvgo3WNS57UGR+8OADqUTaDUf2Y6uBOiXnbfM79tvic
J/5f2vLWVTl1tHF5mbxAJ2isQ/vXoXivwWSsmst1OCR0nGlpUO085eSbS2fxaLjzJ0aB9Bn3/zoy
nDzfDKldPQEJ0bdWFuqPrq5NB2Sl6zNEcP3t0CCW4zlu80B+2dgpACa+zBVCGlNR1T/cKjw1Gnjb
TQGcG34ChEIz4wfKO+E3W3f0bUK5bV2yVxbaRyd/XXKYASx1g/W6JC3l54DvbtQ2wzel0HuoGTmb
6MHboHMwfMsbrilnw2L717jCmKGJ9SAs3Y5tFh5EG8wnrXKxHSguKoiT9zKsuxqhcBQ5RSlMNMPK
THcub3aRFrNJYPAwTmLeBS9ujmzwhhPT5/mzQapjPXnv+i8xKoCf236OjEPQGd0unB3/FHne9M1B
zrobivJroxXxJYUhejOi6/FNwqIoUU5wBKOzaTqbUu+9mzjR/WNIs+KOxmRzHw0lf+synbudUaTo
fsh4as0OWhHT3I+ICqELas97Q3WOYJl++tYUnIS3HtBV+yBnb/arSeyzpa3xQnEvJmsBjIzYeaoG
J7GLSZz/o/3D+nzH332eX9eXz+kJouNt7UG3Dh5dbQdNsU2+kH8feohsJ7176PIE3vdqcCld5PGP
2nD8ZA+2nfxP3UEyskxYY4w5RugldlCFiblL/3Opq+VtuXV6DKWvPWYohC9qCGZhLd+iptx6mpse
xCbaCR3Mp/dDqm6MXocXm0epYQbaidKouuLGBjc1N1bjdhcHlvkvUWW8PoDj8jVshZEtYV5bdBdY
Q+wvyd9hczv+Y7Vfw2R64Qf8iW2+/cbMxhgFpoe2tNCkNyrnMWoi8xG050D/MF/0Qj2nLcwWEtmY
Rntj24YLV6LOpmSJr+cIqsOwhutWYibFsjd1A5pOp8ayxixXgH3ZencFdbeGp4M/n6GN+CTRsuzo
cd8y1uKQ2oy3owNqxfSV7CZFB/OrWlKS8B0/uMgQqr9jnbXRs4Ii3XM2Gbtp6XFNUkOn66kpNjKc
Z824gYxZXb3pGAKEGfP8RryyZIjgxkWGy5JTCiefLJlDr5N2QXuxAh9aFMUjWRFudcmbLIemzoCJ
Iwd3llxKF5QzmnhRcJChloTDna6iWdRXYf45oG70bKZrKkUC6grK5+v0pqnUred0e601UCkMYu9x
rGhV0xe10HLooZ1wWoDGXQ/7wz8jBre9q0ce9R8iQE6RFl9KHv+yhsP+fTdGBvrwvLNk+h4kDikV
2zA5zgvtfh8rByHSX22rH1J9SParGhZYK1e0o1WZVCV0WE2pg1VnR4aUTNahIGwEUxMO1mq6Ymre
JglaR6LeTDKS0LeJOu0I5zCglTrWi4cuTe6QH3SegQY7z46uf6WNq75AEusgWV65e/Lb416craN4
/4e1L1uOlGe2fSIimIfbmucqz23fEO0eGMQsQIKn30uJP+Ov//73jhNxbgiUSokquwApc+Va5wEh
q1Z1kqkoskvpZSZYaTGaJU66Rkl9s6Hhvs4N7ESb92m0GgQpjS3g/cmNTLrfY1EF4uctfQLZ+90x
hh7wgnppDhM5uEI3+zsyiUpDBZHw2I4+AtS164NjujoAIP98IpD+QPVLuydLq+dQfRrfwzTp9xSA
4yDI3Y51V00BPJFY7QUv2jvqpB8ZsrEQfU/jO/qBxaxF2ce/h/O8qlaxa4K+uWD+PsF7ANhdf98G
df7omGnxmGOdZEkmr1Ft4TfumPbSMWO+o04gpMedBaKEJQ34HI7nVQ4S18Fb+26ZXizrgUATJl5C
K0B6R7DvgO+e1UgqN0Im76DB/e520PcB0Uiwz2OoMXpZZrxhIPXTwKHS/JWTAjRTrDQ9NfeOguAb
Wj3skBY3FPSC3yEv7CzCqsk2PlgLBGSQvnUsscB2miGDkSklKSXlouxA1ppf7P/2R87wbAZN3O1R
uiwBYWVAKqjI3x8xwMpLqqWVIKExd3wJFjYUCfQEWDWLBM/wvi/BpSHCO6h4hXeugSwLlsfBtoeM
7R04AhDzd1H6JfzgRB5mmBo32X0fB8dJl1kQu4o+/FfoCTddOooduFFTki/NQVM6dQPNPnWFujcR
vO2g3h32KHpTOzs8l1zI+EXtnpqNqa9isMI+Jdh5YNnyn270qugdKGgHeftXt1rNRkDmTze1j5lm
IztdVOtsPl+UZut6MCr3TAA4AWGybTsydoQuWHbMDc3eDkAhXGNRAsZeGv5DFyJ0XZtO+Wom8WsS
i+pXnULvjnkyXlgSEOgmLn91Qf06aHHxmtdFCmkc5j0MJm7mSouzKwQqPq5SG/LrVVw7SdfIgzWg
P36rLf2DNQZK0+IIzBZxxHwxQxtyopX5m40GKQoOPzIgsRH46wyxtweIxJQHBykbCPM49gPZIv6t
FXZ/Lwy8DgIHssPNCC6s2R/SV4A0ch2r1MZo7qbDS9+OEC0t7ZszSPdgqcWqC+zGxmBDijT2yK9I
tkugXf9tnMTjyWgpz3RtHyT3/Z8l0086WE7mE881Jkvwz8m/fMo0GJ6Ttn6jNTKtlmmhPPQQm+eh
vie7CPxrbPnAPmTjaxdBdmAO71IYWNltE2LnthttqPJgEM9VBKUKSEUYqwR5RkjOpePFCrm+JAcn
eGZtbS/jAsXqDY+yJR/1aDMmjn3RgLidDkZgxqeA2+s+DxHeog5yEZBbWha4yTZk61H/t9KdJIIw
XcevvQBdSOswuSkLjr9fXWoIQPLhgEXj8A3suR4kKh3t0KmmaW7qQHovFchrjo4P9b5YaUcb+egt
Ow4K/9HTCjBhVb+qwdLe1InPqo8TA/y4jEMQxDGQXSyMzHiu/bZdxR23r8KAtgBrkvyAhAEYHcIx
WFcmVBFSIyyWWQXynUgJ1RXqrPOB9gaQB23dQNIvlbqx/u8+5EiHNAXbSay858noLM6/F0UbYLtl
nWjL2ZfxeDO18UQyZCw1h5vqox0m9TUmfi1qc/rZ97+NAx8KWO6l/dZAlmEB4qP4IbZCfzP4wNgI
0BiezTRI1l3NjedS677npYSaeQIePKzqfoDu2VpINUgz/xkE8K08o6AnBbOmpj+PUk6DIKs6DWpK
BLQAN9HCnh2T2tGW2SjSJWJO7BiFEiTt1NOG6fBxSl0j0xFAcfLxYEkk0ApVVllqKARPDAivQwss
OQUhGDS0nDf3mp1Wy7Li8duQi6vnoNZr0YvvPffbXyiZ+h37jv/sZRZ4mH1pX5mnM+g+8fiAv2x1
ZoNlrrntew9myl+SMNqOKn9EB1EOAbA1MerGqZ1ZSBczRx4MykB98fnsjv14OFCr1aE43w7BuCVI
UCmhU943iOhNCCEFHwIly99t3AUDBYlSkzP5yc+xhDqi+cjvv87nNFij+6w9gX8D5Sm6p63mCEtv
649gSQfmRgVpChugwNJxQVWm0NHqQINCaDutZ9uYBhdDe6ux7T4kflBhl6xrEn/DaDU1pcjd6yDy
FJW7SYBwAYiTEnWgDjDZhQvLKeLtF2+sllfNkPXn2dnxFLE3qx6+uEHIPVlLJ2/ABf4CgpjgzMvK
sRYt4gH7wApfKtMMLwPHvmUF+P3GtcBANrmg5mpcpEmo4eky5CvgiSBqMD+fpJlVILNe04OpJbs9
dPalyNp8JZQz9YQZMnALnQMgmPLJ+Y+HH82em5YBskWUpSu2Q1fRI0ZmgbpMOtWJ+HDuIqMwUhuo
PmAz1BDSwPviF/dGGa/I0UkMlAdZlWftTVtMtmkGa6h2DWTa7HiRVznkJgzDviVsrHdO0mb7wnKG
6wghSGjEpfWrhNyjp0XaL1/UO7c0vbfWy+WSBuVuWu9EZoB5JOiGq4Upp0G57p7piWAX7Q4xInca
FALXdgvSYW1CoW+Rq0oFV1Uq0KGS9RJBq+Bs2cIArkZt7cG1EYP+CqUHIGT88MOuCcwlvKqBN0fI
Z/E5WC8TsYU+GuSNkc65AjMsrzkT9dl0oVDPzdyF+A4oUPSkGQ5loN9Ry1UmOgNvSbbrXFWeoIbS
JNRRaBHb6BXgd17YFB+zBFnWrswOkdTE8MNkXdjYaEpmgpBwvhRyS/g0QNDsaDY5pLswTfmFg1Rh
7fsiWdMdVarbSk+KByi5mSdqNWHQnou6A+8f+ugQ1LpYu0BcrNMy+LChcvUuLDV/uhdRVVucq9G6
kj/diiCP5+soFvV6nkiE/GZBtvhM8yA4DPqNwUsRZAKlSqX4rwyW/OYi9W5OD/FuHoK1nuzcdbyl
0RjmsYkK+WSm8bYdfOM1EwaUrItm2JIbQwo9M7Cxb8bePPy3aUdTqxauAA0XTZuHojhYBAtstM7a
oWowXOfO2G6IhYyaKWLrX5qxahJlmd7U4XruDQWCEnrxO8Jr4amHptCBM3xLatoxouWl66MQQfWm
juKIjCvgElVTT4E95Iqmn5pIGSRnVrVsakaD0M9Rpf2aZkLG45JGxXdqRdxxLn2rP3vjOD61BW+v
GnTEqC82rPjWZMGF+iSQi7dmsMAZgCuCUaO+wwJrF4Jg5SnRRg2YomFDfXlvGvcuCANpXOd0zcPQ
Jkvqq8YoeXTz3xV+eVuRAuvehUX/IPKCgZYr64+uIncCbNjapaZdQUsHfFGTC6ppastx7qiVFpkJ
DGBibKjZG8BwFyy4UIsGFVigLxAg6I/UpCk9v7vzWPo4KNqTrG/YvaaitkUV21ssMHrI3cTVXqJ2
/0IuSMrEF2hQ7OcBbc71LQoBgKBQk9ChyxM+TRLldb+3AF1egGEiQCq7chdpHQDNXNm2tjA1J4bI
Fg9WdjeGtyorwxuqJbNdAnmjhU4+tYkyu6LqLtRLB3IeDkUQubfJiTV4uDT4DUzzsgBMSbrDot08
aL5WoS5jpKCwDVjhrFBwBQxJEOnm0cEf53MtkIsEaG1qf3n7y2TI1p2HIHjV6tu0y/qdi2qhhyh2
fsbpmP8o9ACZA698ykGX9jcH1nhPwVBWkwNevP2uGrDpUjNk2Czde+CRWSQuNO0LI6rOXqZZLybf
jGGevFS1rC8yiYDTVuauEPGWATi+QTLKepkHfTSxWk8RyRrH8ji9GaUZ4B5J4hLlfZBH+nLoQgDe
4n6Ayi86GvVupTPIvHsXbHgSSwYrsgSmiXUOK8ttmBVQw3PsALKuGV873EyfeI6lYNJG7c8SsSrN
tO3fHGmsyhvSV6dFUCMDPhs77Q7bQyy/D0bVoNhODQ8hdjMNH329eULKo1+nGVb7jcJCuAofwRsb
r0uvu1DL08GmMLaML43BAL5D9Xa++OiNIpTL104JxJQa+jk+8GWx0QMwmCagsEYsAIXwvapRySzQ
quAGeUDe3gdXFPYCvWfqb514pP4Q3G4r0wrGIw3M1MCWiltG+VhnyXDwVFlF3frFxVFn1IzcEPdp
2J+MEVrbYOEAP2NdihO5kceoReW27UAWuwf4qFv6Tl4j4zloU21AmKXlIjF0cTN6v7oA+6IBzYrU
qSuqEr/PSomT/jPCilhwB0JAcJhn9g+P+/xIL6euSYILZNC2bYw3/bIxo34DJr1mNS/11ABXZO2R
TAI0fRvdtwCSRniUp658C7NqD+Id7ZfhGCcIl46vHMwCSw/1/lfwZmk7p9P7HcpLgdpUgzwHdYup
Xu9HGZfXMbSLBRuK+JypqlSWAB4tIAk0tT7tDncKvspFfigscCnOJDOAhULXR+s8sKvqxYE6Mvy8
1mVmI8dvhlBy7fThXIMh7aX7XQmje4lMGYEjF6xoQR1YLxz8X5vUEHJDTmBt/RhjurX9Yvywo2wn
6iK562orfjBzC8D4TAd9VZMmDxkvmxOeOK/UOcZxdQZF9bmQbnayBpatoIwLgUXVDDq8ARd0SodQ
S/EIUz2DZOjxINyphHrcNRl75x2QuOzOHrz6kgE/umj7QP8WN1JblbVZ7KnJkLGAOqZ4YobaggFn
u4jBDPMtTGsJbIXu773YT4+oOnWXWA4tOsb585hH8VnXhgAEuoABQEi2XWmlHx1K1VRuXLnpUR2f
Ea+EJlrUIBkGFNYKVDbxgZqfboaaDWAxcKMRqGBs3lHZAYatqvweuIipq4h5qjcCSKvOv8igKE+o
iHNXnx5ISaAEIBVi6SqPsAWlPHlAk6j8HtUfc5CHBsU5cBGBIxkPJP2+RTJtPdaoAZFlbdyjlN64
z3iwaRClvJJHnqQWEAeBXCA6BZ5dL3XHBZ42w56cbQs12XxogLnCUBrRqDkRjmzWdinGfFm52kb2
zqsJTa09Ax3TolXMMM4YVkdqQqTGenI6/tGM5JBsEpQqr2TN3V1VQDCM9uouvvWOlyJZ0UaeeqlJ
u/XZ2W5FeERQJ11QVqu1W1AFp0W/SRpfA0g57w7ctvyjDtTWlB1jISi5JDKsNIDslDprBplsB2CA
ppnmAX/OiUgRVAlXLMayx8wAdIvznt0ChjeaHL27OixgAobgKE3/bTb1qQtJBDsXy6jNunTpxTlf
pVrLNlO7ikbFWZ5Y+6lthHj51mVxoSnK3GW3QXbYH6rBwNtN82cosQVJnTxkyTGPBDthtfNxGP0U
YJ8/23FZ9ce8OZKdRrRhYIFGVSeqGeviKbD52IcQDPZQS2mFmrkgm6M68O8vlwVAUeuZBoTOEEZH
GhVIuzjJH0ZncB4lB0xmSK4d15xHsljauAd9RHfjytRber1Iq847kkeBjMSq4VBCa7TGxYoKpZK8
BocUDY0hJXtAMVawoCZKYo3L/3Elz6q7WwKIS4MsfNBlDiqlxzo/tuqQSAvtbohzYIbG/Ehn1F3a
nQQ5sSXB2/g5JiJ36ifPaqzA5/PnKfVrTV+vIaWVbO0sYivSDd/nqjqswu9kZTa6OHcA4J+dLGOr
TDeto3TLXzxk3ckQ3cchSu3uRDbXB7+eY2dH6hyVRwe2BsTRPl2oR6KCDpTO4FXLtbs5TTX2XnzU
h/qVf1aW20gzkInSVHTQWlBUKi9qkSsNHON2GjhltP6Za57+33OR/fOK81zmP1ekmc2isI6oxcbj
Ew+jmqHylhC8/mcT2x3zKW3xWJl7sZz42qReJMTjzGzOtqOJszR5uMer7dCaKRA7ZJtOfQBU9qlh
HMhGh8KtUM+sDigzAEnpS9xiBwHeLu4NTxrg936qvVRtXb4Xlv/i44fwDiro6QR40unkX116KL1n
SGUcVHehRv4fU/x/94EEGKq8wN+9djrHOdXStRdE9JDHWbxpoFM7sUNYHpRdqkp3Li2+8rPpPyaj
ab38bVDom83EDvGfg2RaWS+RZScnUaD4sss1eaNDm3gZtDKXs2VEIO7mJmpBzmIl+qorNsuiMrZG
gj2qK4zhy9CsW2phXYbTlL0Brg5dqqCEuoKK6d3qMDa2LAQRLNlsZCgXTesVoAYtqnWPmvp96PHs
edDGbVGbALUqu26xYLaLqPywe2Bs29fA1z07JfaQn/bZ/9/2skb9GmWvpsSXyl6B8hKazMOULKtB
W3vqguZxzp9lvVlve8eXyzl/JpDCRBQ28TdzUqyzo9cssuWRTJM9XpYhKsoo5zZqITvFVvU4X7rD
A2db1/GwnKdpwv7r1NQxGNk0NU2kg8r51rnmcjRQIcjdEYHBDJCUS1a57lJreI46ABleph48oYY9
6lqecmUjv8YMoaAIBMmWZpjG0gSfswiw+6CgSU36ecDydJppNs1z1gnb4n3jHakTOLD71Mm6U48y
/pXMPay41UJmWnngxVcNNlKzyuSDZ3pXZgOoulSTlitOESHXJkJ2JJvrg+AAoPArdU5ual4XqfDN
bCvM3/O02uB/nZYGBRqCWangDPsoLINo2h6M1tRJh/Zz2pBjqzBUWFXJVnP2VYuVHa1n/Ag4CGrS
eoaart8LFCIhNTE3qRe1bLhf2MmPsOvpUUG8DeX4PWixJYo8vT+BUBxrPGp7ykhndEjCAhKxrNnS
0BAs63htqCHUnmcISxD8W31z/4d9mvnLRYYsSBaeX4gNQhz9XnrRg2n3+psHIdYgdJIfeZf2y0am
/gWCv+0JNB4oJxzK4LtRn8nBgSrxsvTAKV/LqjoX0BFZUYe7taAx9Q5l53rl1iI5B3GUX+IR2AOk
tpIfrvnYV8b43UJR+go6toVaNodbpIgRe+AQ7sQ7d3jLdZsvEmZFt6Jw7Qt1YAuA2grVoaHEbuqo
NPAvhybqKGR98IwY1IqOgkBJLu7JJloHKLuhH+5rRAY3VqSJa5jF5tVo9DuuFrUpUknUEq0WbzQw
5kMRGCKPkeeZB0RV9lTUMhe6UBPqzs4B5OdTJ/mTnQ4DUksHJ3F3f9rVtGCH1g6l0e6++Cs7XYCN
WnxEQc7U+cdwVO8if6yL6ePN9TbkBkhkcRyrbDtPawJTf059saw1Ls+ui4SOBCb/2od4XaPQLLnn
LADst4Rig2yCYmnYRvXi8QZlfKLJ3nwfKAAhih8BA3lS4Xa/O7tYMZZ70A+9RzIoxS4l48sqsMLf
SJ0Bxp2xd5n8RI1e/WR33bCO8Wg81XpRHg1kVzejb2NRCfKBRZT77Q/LjJbamOW/wcH93DmD/RJo
EsF9RN4vrqbr+9JG6b6HPdldWvj9UrS68TbY/V64RvZb98ZDNwT1G0CbEOgC+6HX8UUs+vFBN4t0
G9o1O9QeZ1fbj6OVEfTiDUj67VCx7Jc+xN+6LB2eeyEH7D6N4hQYnX3CnV2uvd4rX7wO4UDlarXj
PvH8+Fg3ibOsorQDBbbDj4lvjA8tNx7A0+G8QaMZak6h3Z6gH1bdg6btnez4MojK9LU4F6Ctu2t4
DCB14q+0AMV1IMCMLlpeJOfaiLHZt6z+vXHWbpoUPwCugUyWcjC5O2xRQxmvU5MVNxS/FLcyRIEX
Ag4V4vVOfjOgveYvqhyfeMyuZEINl4bMtAiseCG1chdpbboRCvSBf7V2Z/pZskDYWBws9d6bOkJU
C4xheaNW7IblOTfj8zwoK/HWH+IEJJ6fExVIGK9wM6UbjSAiWFB/TEw+XmzwRe43P4jsbVR8nBXr
hmObLwpHUb5NxG/TkXzo8KVdyWg8cmBdO8M/QMJm4bhg8Sgz6zJhFkZIYyA4kG4I4xAVJj+jQOOZ
OsnkxsbZtPoPfw6EO9JkkXPUGt9ZEh2FXTbfysQ27k0EzU5/sfd18dWemu03J+Mf/jUAQEtir8Dv
5lsQpua9jFBNNUWyirDnH/yuSIKcPBfcoIRJoFK1HPwLbdOCeyK0b/jDlE89JJl2LUq4N+1gGd9G
PHijzovf8QoDfQpn2mnonPEKlWofRBkoSFYjkdMtn6QayUsEhiK3mkaSgxOiCIxGWkBUXLsUouPe
PyPpmroHiCKNdGJf/8YBPiIHrPRQexGt86ix74EQTzf4ZwQnwRLwDUO8emdxq0JeILagFt7p0KO2
QK9qmewHpIs2Q+WNEWoS4zU4uowfqY3KQiBm02dn1MUqMIV5LUWkbfuxbw9u3Q4n5NkhPu6V9X2N
xzzK8/riFcuIx5AB3LuI78euAWNY5VVKVcR+5ZpeLP/22cbO+o/PFlX6l8+WaBpEdlXtF5VuxZLn
S27F7WEqzlJNoObbA5V9cVO7Rx0J31eCMbFAZBUUchSu8xuvXlsJGAMmo4u07dqXsbZAGrvArrX1
NhJiZstYhvirk5GXCd7RkXMaWVHcpDoUne5teASxc6+SW0t6xUEDJOQs3E6e6YwOXVqCoSx03dXc
Udfhe8L1cJE3ntxYaWTtfa+K7/1BlbQNoPoF8uSEEs/qhTwG2zKR37SeUP0jltBjjw4SjxJrTut/
ifFPp+Q0wolSAF6aOBshY2z7wUY3ILjreD5qUMJsXStYMbd4uzBaIAN7wIIeXQcQaZuN38gt1EFz
6lQVInA99hpJ0raXVrn1EWr51PC/uUnc+dsCUETIWHndU5PnW5RyI6+HO29jOvG4zVVTZNUyhW7I
Cytq/cBMF7Lj2qi/6o78NaSBf0OiWV7Bpo2KdeVvGYG75J2HzJWaNu+KLfkPqfcxbYm48W7MUdkO
am0w7G58YMaWyC4me9raUrPS03Q/bXxVLyo2ki9NxDKTfVrryETXqC71CbgaJU6/MIzeWQdFoJ8c
QrviJdG7G5Rn3D6uCHWaY9QiTpONZntCkQnoJXIQVZ8g0Bmam6hCUXnpSbGhfjpoXvI9dStzKwuz
Qw0LDkkR9eeS1yVK+TMHDDK+KxdkTEr+4WO5XbesOEf2V3lTR+dFEvyXUFpgFZK30Frvzp0IASaE
vtSyLSHRKBjQ/Ejd4xQrr3YDxrd24SM0KRdkbFQPnflAyuzL2rvO9sowQf0x9XbWyqgANJRYGTh4
jR853Wi4heJzy2zcc3Qa+w+VlaVQOEPcnA7IUWUCId1/2i34hQrw+pPly0hqjywxoFm+pLnmMRAS
QiheHczcs9a2zNzsAnqwdqODC/xSGaF11rsnQ8G96EBmOhtjYS3ddCjWCVYqHvYgoX8ao3xJLoxs
Q1A00O+J7fU8Q5PoT9idxKDp87tioUGV7BCoA51FzGkLMCm4MGI/F6zJ2o6NDfiu8nI8G0rnfNiR
D5lsp/xnNE05t8mHmmWZO/Zy7nENr1wZLgQlG4GEkSiSj0OKaGSDenm0M+nXIByKfk22jHrI3Wm8
ctPn2m+KQH4JUrIkgcpPDPL0Fmj2E/aOX6OZfwQ3abDvRE9aoj0DBW2dTQ38gMKKByjFD+m5HrIC
3EuddociNHNZt7GJGE8WLcAYWfyUEVsDpFgA+5FAuMYJ419dWr+Xkdt+awbk7TU31u+x4PHBPcl1
/B9LtsdLqwcLToNqfo+tXbxccT84Bf4WqRhO06lmddrBaLCmKliNSiLVQwdXAJk1gBZPYjfYJiaK
9kCH8Qrg5R3EOpsHf6yCE4oFmyXZtQ7ki2UT11cWWuMtcCTWL2pADK4AZIxK52ijvvjRLyGnK/Ti
KSrHZiHByHeiwyC0/KSrw2yjZic6vnQyc1OOAISLgp+5G5VPAVCw99wPl7rZxMC1rBq3yJ4c2ZZP
iLwC3lh19+QYldkFKCn/Sq0mbX7Koh6mSaBXB1rVLMZ9qOYs1YYWDyKxp2Y2OuMKWCB7S83Wr5Ae
RIB7Q80hCTl2Y42/stRFwRWa7JHdsJbUi0y8dqhL0FtQr+/2ybltsUKlXl2azRUhgzvqxNI1WVTO
oO9yTbNGsC2zBgUZzaHF4gChpJyFZ/y2wjOdaaL6Br5ssTON0hkXZh32CMAPYII3cmwMcygzqzM6
RFAFOIQJDnPzb37zMBpBLjRsbv6/TzVf8o+p/vgE8zX+8KMOj4tu3xsPYQyRZQ0qIeWCTucDiD+c
VWlVcgGhhOw4d3gJKOnrMv9nCLXnbl/NODfp7M8LZC0ykoYHlsP/fZq4/vxgdBX6JJNxvioZ3aa2
y4VrG3djl2Dvpj7EPISakwud0pCqSl+gvFnvNSspby2kIR2kgk6FYuykQzU4QIFoYbUcTOvDJugs
ZRsNokbnQd0BwEZ3fNN0DLUSn2NpRJkCLSc98zzbRx2122OGJxFdde4YQK8jXMEuhR9jZd7Fvbtm
VRIspyt+TowoFQq3weEt6NpZV2CXXBvpapqKBsfda+aJ+DpNlXVGtY4TrZ5cAi24WCAh2oJhoju4
nd4dpjMv6z/O/mIjF+nbXoYbG+PoUHyezTZXTTPPSh2zrQZL6DK1cceD3i24r3oP3FQxmNSpGTos
uO9MSGgLZl5j5VFDXm0Xt06/pM7a9oP7EvGWvBb6eRokOigFoogHkS9ARIuOF1ffsi6gSal/VqNz
0Vy9+ml33iX2cFLA4ocpP3lJBm6mQA/3XiOfCJBOMPRIYdERCZjss4k8yJ7X4xVV5gt9wIYgc9Ib
CPTsuzRJvQseSGtq0UEbweacWe3PfogYMn0tEHlVUPOl74ZgMfDy6NhkttrP1+5r+3nGUuPDRmd9
ZruvcTxkC73MvdepN9rqRvDAuo7dOY7D7sB77Z54Ox7JBHEIdtcCiH8N8SyDap6MluTW93cxyJhu
5EWHtuE7ZpXiTC2ZpOyuKcqX0ivApKFmJpPk4KxwNTPaz7a+tJqln+psSy7UkXU5ii5KFPGQjeaM
a8iJRq3NVvNVI6+ztkyCgXqeL7Iyc+8ZEngtw8cHTsvRP9pue0fD6CsBF1FDqbT6MrtRg4Y3nT7C
/BUYdpQC7F+X2VSEzU0GXnyaP1nnhcnCAE0ialLxByNf7jbhQtNc78u3qs0QMFITdFXkQodgBAcI
N7gxfSua1OsDiO7lebecL6u3hb/TauDW52/aN7120H3xbf7DIUAK3v8u28+fThZOcC2jV5pr+h8G
slJR1+E6NcfKPoBhQ6hiGrH3TIgkaGUuv6e8fTSznD2mkGw8eLoOhK6yQ8/O0sr2MmIdDvCnzzct
qIz2fl7ZTx2I7shJd01j2bp6c04sR1tpTpkvOgjwPfTSeBbtUJyFarlVMG6AFQFzch0YD40rm5sP
0qvWZ8YDmXoD1F5RHiVHssk+qnZ5UurLaYBjRg/S2IRdZ4CJExA9rKv7dE+TgxOXHRAVMRbUpAEB
fiyaa8g7MvUjQomZ7JstTY5qk/yUWsUv6qSPqyXGESnc6DpdvbUE0GaJu6bJfI+Ji25XF/KnQ5Cm
30vmGSdqSSwPt6Fn9qATwRcaNRndAamyok4ylZDIXNhNKA/UZGNl7bwEwTpyoY8gUBmnjw9k0Dxo
vAT1qO/oA4DWQz9EncRWEnsqkbzoidXfjbbX3apR/AxFEHyDtPuwhiLgsIskmnGnrUC6BYxmGgSn
qsmhwIcK6m/gKbRBiZu3x6pPAF0z7yZzDwW+rq7BF4IYzfJjxw0Ktd2E05ux+Qypj2NfVIsvQD0r
5RATN6x7DR+7isIXyl9HevHe8a58rJBk23UcEj+I0gaPyoFS21gDvtv8TUOQ8z11AIBkwv7NrOza
ZoP52qXtAD1Qs7hzraTf+rUpD2HtMsQpmA7WQFs+sgHKuAUEOn+o4dAotX8nGO7lCAbjJxpuQivD
TyPTUZKg6sgTXwOzhcFQfJbF8hkaFeByhn12E6r6PAs8pBERUJvcXNTekxuqIz5mG5TbPFuS/giJ
6ACSxwNovlHeoS3y4WfuxUCXBuYLZIdrgBKNfMdly57r3j55lRG/o54nW1aAR186z9TPpTEgtWYN
yfvnSJFBjIJGlm4E2LZl6SstTZEgiorsmc6KyGXTmfiL7W9+kW7oeG5W2Zc8m+ZawxHMYLsvWb0p
x+YMD5ozuntKr029HrJka0erUWbymaMjZ5olq/mO7DLNFsWIxO6l6qtq64J+4MXMq4nPys18Y80s
v9kDhQRx3qyc+KywloY9bUGgbQbas/L3ESdDlRpgCs5QgkfZrIS5Vtj5ZewG4MGuY/Zf2mKZdosw
6cJjwCA7AqgMKy/56CDhYogVdSBPWF4SaAhaq3SUK2CowuPsFg5OvBmizFtKG9WcAkCNY5f3/WMs
zGINljK5mZojiNhst8FHMr3+sRPGCALX7ESddBAeCMNQ1HVHLZpNMuNjNtsQH7NFlhZt+q5oEfHy
TbYgzizID52EbzQXanE947s0yJslNemAIC+IOSN+sesAgE3lwUEgtrSVlAjZ/jLH5KEG/HuOv13F
qqH9WvXgnowHu3rQmHEkboYQ6qQ7hlqrtVQ3BTT6EhWLFtcaot0PthiPOsRf13g4eseYR/Gy9Uf7
xFlpPeugS59o67qiPICFslpFQM19I7cwq+2ToUdb3yx7FNW773THcA7hihoxi7tW19tjG/X+So9Y
8t7l57K2greegXZ1bMfkoOdZ8aAGUn/DSmjomIALWQlz9yzDPC433Z8RAj5x3Ip3ZEvFsreD+MZ8
w4CY6wiWUascIaLMPnwdKLJ0kGMsVgaSpz0YesH9YesrSWcWtqqi6HyEC3A29aoz638I+64lSZFt
y1+5dp4HGwfcwRmbOw8RhBYZkaKyMl+wLIWjHC2/fhY7sk+W6NunrQ3DFVBk4Dh7L6HeRDPAxV2C
JjRvIIrZhpsagN6NaDiSsi1mogbLCOj7u9PGwzxzLV2k1me9tNsfQzWjXzsIutLfMlVdfIWz3OzB
dREeE68ptHZhpti/WtPAlm0S9/DSC/tt43TGliHTedeDEr5EXm56KYfhSBranoZ6Z5T3r6xMYQcJ
/oXRx9mjBvUe1G3shVUB21BMyY9G3L7XfbTSnmasXvW6gjIQx0QJika2p0sOnDQ9OmX1drvi+Z/i
FBD7oh6ZardwLIifvKw45rnhPcYQfNpjRpmfwn58netThreFpRTfOy6kUn6tn5DIWORmXW4x/Q0n
LPiH0yScHv7QPN8kVhEtSjbAhIBaXBVNi6YUapP3I3zNDPggSG8Oas3Fjzo3ScctsG3VtZs3NYT1
kb1AHRWp4aMur916XQZWtySUG+Hd8A18dbkT7Ajf9lFvuPG0YcAOL1KSaf1wtvLs6orcWr3SLWaP
0DCtO50IYxXNe6Ezvu9R3d+1AlgK+RxgJTcxfj17idTBup7c4qmq9DcbUcZvUVmvEYjrX80sSHzg
p8ZzKyUie2Zer3XqOktLT8YikJl5lKSIQIFiKgtE5LDOCfdURRt3jiLTHtIU8HItJhjRAry6jt0W
bOWZcEcgLqqDAAD8b2znhEBOfvbm6Ve31os1NWwbc4EpuTCGZMeZgbdEmcADvatDDjMdM/4W4KmQ
liPeCk/FvilEdvYSJg9qyuvV0OoWXG/wxeHm+Y3X2Y8x75pHqaJmEwR5tgszAae0+WDUY7LhuB7V
4g2h/dgP3En7LpPjFhKChFGnjad1uQpcYa2o2IO8d++8d+C22DhZBrj42DxMOgC1P4myHXIaIBjC
4eEKZ5D3utI9GUG808pZ/Z1nRWDjVTs3TnMq3tWK+YAs9sYDomu4C30UFj5x/xOkrrbI9Vp4hcHl
CUKK1VUhGHOroyI1AN3ebO2l4UIAoeOd9QQaeLfnVjFrU0uEDytYQ3wUHQgo4r7ap9gOgZCWjrdM
ZoVxWLV+cuoqfHBFkx67MQmWpOjt/FXf5nZ6zO3ZngkR+BW0fFOYEhYLPLbmF+httMD8W+nFbZ0R
Wi/4Q6Qi6h6YrCA4NE+1o3rv2ykoGttWq+6VCfHqNkAiC9+G0ytncOYZ2vEZdjHv9QTEgEbmrZ76
TzoOVqExgWPQNMmW95FaI8mBvJ6cMC8iVw51G5BCkjTdmknWfKYeqon4JoY53wKLrWx5k55vDDZs
/rZMwvPIl4ElI6S3tRxIwymnhvsZ3dK2+rlIrYj49zu6/2XU/9H629iPzt18qFIa7WYKp30/IukK
K/TyMCACsNaVaT9oQMJgc6ynb3lwVwx98N2eyh+2kPKpTU18WYZDcAQKvLqNabPCWOkRTCV63tjI
q01sqByxp3kN1M4Lnn7epN5kLxl7++BMf/CqC4hJ7LIS5j4czOveyWoYFI/tOxP7ox88GbA277In
zmqG32lfQZsms9epALg4SsriBBK8XgH2VH6qXPMrURsN5yumreTbxxgWTco3AvHSOvhjEmsNCONy
/VH06qFcwx5ZrVM3DI9iBPVKDM+Efs/zDtZ0KhjPksv+aLX4kInKwHyrk1sHe3hgg7lAtqAEQgSP
RI4VJsLCvDiSDU02F8VcpFa7A7eTWvGtaD1R69+NTRyFzEWmIaBq6DOWCVhXwoDWKgd5KFuGpeZc
31cOBAPG5qVsZW7/aBNX3sOP1ofCbZhdVTgTGNroCKVuwb9qcIh9yGrwO6OA699ouMlTmObVCk5S
0wmUr3TvFImzmYrcvthxIZadcNRLZ+n7LM35DxD7gW/02m+q/Gu4q1rAN7rEgpA/3hXQR/AQivGy
o2i6AOiB4RM9/lRvce1s3KK6uQ95o5VdwO0+aA1jpA9DoqxQzUa0CmK4EwyJPhrMgsPww7hAwQZK
VAVQ+wiuLEoR9QcqNmP+XiTqId4OP7eOvxapNWagh/2PY/MJGJ1SZz6kbY+idvXOmxdYQCPCkU2W
mTpRmTZzlyCf9C5O3OhoYvFJegZx238PRK4uTj/wezYlZxJDsHVvbwAbjdfUa8ym72DphResbW+9
qNoabfQaUvSaV67/Phb0K269dF0461bW9goRSgCEh4o9Rza04fBcB1etauhxY/I/gSODHFTQKQRd
evs0ASoOc8Tavm/yulnmph4+x5791nlu8t0qGwyf81AiLfGpxJJvjgej1SEUDIZsIZ7psIY2Sj8i
TdKZ0SkwjbfUCPhtQdklZnbMY/VGyzT6QJBguS6k3SV7Wqx5HL9BkOGLFal5ka5XOwTpyajwqpiV
v6i+GVpQO+Z63svlR1eqh01niheDVy4g2DttQJrJnl3Yi2tTqi9ZABq0Cy22c5yq/ixBoAbUoFFf
YlgDCAbtDcuNgs2vIxMzmi46s581VjYnSDDpE1a9+oQvkHgrBuOTtKPoYMfROrSy8iFN4+7iJC4A
LT2cQQfEXJZVwNiWWo1ONMcwlK+3VjY632qQPw5YHOGrxeEGLC8RIaO+tIFw3Vr02rijUlR6jv+v
//rf/+//fh3+T/g9vwBGGub6v3SbXfJIN/V//8th//qv4la9+/bf/+KetKUQHBoWwoP6iONItH99
u0cSHL3N/6Ua6I3Bjch64HVePzSWDwOC7FusgxDctLBE6NbjW9ubVRXApL9vkhE03LZ1vyF1jvS5
/toZ/u07NuxVcgBjZZPQCqsXotsCaibSszOpbCNJVw52qXyhxjLa3FwGk6j5pQwe8VkBCPOxzIgT
EfvIxmQwCIEyEW3CJPi5jjqXWeoz/Mb3sCcGenbeCJ0NJ3veDHFTrXNMelBk+qs1rdrPENPPtqJj
WLGLzKmAR5LdrQuNpc50ALgpsMU/33pu/XnrHYc7+GUJgRy0w3+99ZDHy42+dp2Hpo/GLZLAIVBT
5rTKuFG+VAmSJvNyop/Agy4lry7UwwHnCVRtBpjY3/eqdGDsMyV/Ok7PZpkNe2hhVmzshajVSxpV
lh/bSX9yYYl5KAvoZIzITX2aIPqM2+t8m7tCfxoY77krC+A0EqbjkR4zsxrvWhXbe84tzLmgNLj/
4Xfp2b/fHM4Q9cXd4YCGOMIRv96cXialBHReP9wW6U4hwMvP+SdkKPIrHGW7K6j6TzQdRrU21jTl
UXHuBbiWvo4FvIot5b0hBtyuHJFpqKZhYlK6hlmDEM1nq61O7rxGxEvxXscsfxZGAcugokfXMeeH
2r0oI68uANqvkbAXD/mspl9C2xZyB0lwoDpIhiWbpoD+I7XSgCoa1mLW5UfUDK61VcTB27OzJYJT
8W5yNVT7Aw3K4xBAM8Puk2pZB2ARquYB3vXi4be+3LzUjrWTcO74bWlPDnNWK7z93Ej2c1MXgp3U
I+iB5S87mjz6XvVe9tjMG0QKi0rEEABDIYucbtGBerjPvEI/Wq1ZrQ1zylfUSqP7Pr2NziHee3eL
N/LCYiuLN8lP4vJd486zstmsqaG0mPoPvwju/fKLEIxJE/8LOGa7oCG79vw4/TRTYWaxRkjJhA8C
ryjYx7Hh3JuQVyaeYVR+Mr3aeqNFGDe64RiKYDgbysMSzahgBRknJ3KVvbnEknnszR6WdiuvKIpF
M7u9RQABwnunjGEuk5QHGkQNVPwf624HC1kSbOpaAmUz2jLduv1kHhiX5oH2+JDY5UJHI9BWSBSx
LZfx7qP5jz63Cl61m/8w9/w67c83EwJQDmeO9CwI0XnOrzczURUz04wF9+5Qj0jFZt7CBH/hYkWG
B9B3Zq661NMvORMrWutSj6pSYOn1vIfCLYRnkUYsJLjHXbGtkWeY59lqnl1/2oBkdOpaeLmhA1XD
4wNBJ1MhnBZOelklJuRdLZZdTS+JFhRsoQaWGe8NyM5EiBJA1t3grV7GRQEtm8BLrw5wLv98Vzz3
j5+YzV0mXNOC5C7j9m93BSsqHuomde4Z7HJP9myYAWmTBBC22eWWNFFDJ479obhGzpT6P0kv5zA0
ILlkqoN+HoixElLyJK0cuCNwcIPT+HUVG9DizuolQQFzAXkOWCGHBzEjBuNw47aF+/zRq3aATnMZ
rBv7OTRUBDFEMSIj3FKxnet6CYaSGu0/6qhfMYeabp3nflQ31hJLbW68VLO898INJ/6AaRi+IlYY
Q6nLKXfUEpXw2Aoq2HBR60+9PV7XMMjl3lG11vwTGF/xcyrWsVVPWy0AVJnrWT44mCMQVIRqCr74
IdgvAcYXctHV3vBgzQSSAkRkpG7xpTSX5rZ+hINS2iAsB4swFWrIO/dmsIO5d3Fumwgy81MTHGTm
fk5129xTVY5Xl58ih7GmIjWYKShUzHz759+IJf54dDz4bXgmzAU8wfEVPrf/NA+NHsPrbrTLe6XM
Oeqsn+O6ir7oHqDDYHDYBZmfCPA8AIChr6e+FFDEQH4/eCmQVlrDNxUqGa4TPf460qs6hg+Y8ehl
RgSOK7RYnD6uEJOCXC0VZTStVNFOD51yoSoS6nU0O+IVuZGfIBMLqOlcxBdGs5XurHIzF7MK4qOl
FMOWiiAavR+SirBCXkWAmq2kjV85MYKiwKpX0eQ0P1GvwRbHyqiqbsQhBKqmXcpBdbtRr0UGIQk4
gZk36jXc5vK7wBY/Ua+LcKhXbZ+1t1PQeUYQc4D7thL3xbLc9upYXniXdOC/DiDxvNitBadwxrIj
EAruoxmWu0AV5gtURZo15tRgQ93iGPrnBXJdfSOBd+rwBUH1Dm/ePg5rhxMiwPNwOmzR5iFC8cWx
bvkE3CisG8eyU4/QXOfA5yBaV7n1bqyREQCtwF1C/SL6huWTXmRTGTwl3WT5gTGkdxrY0G2bd9aO
jiQaZAA/jtSzLLz3igHkZPhkdcGwtGAah+A0uMly3lC9qJpxVQu7XZrO9F5HDdRvwCibMft2DBlt
YGJV38kQERTN2+wVAvB7coZs4uYghsl7AYjRWcbuqMCfgH2q21TmdogQsDct28YVyOxVRvW+DvQT
yAzJHcN0eB3xYQTPCxhci7x7RJ4rhJ1dmD/m2VTDJqDoNlR0yrTd1R2A41SECbN9qWu2jls7vyLC
bvo5S917q8zTO1a6G3Mc3HuqGqKg8QMrmNb2XGfxsoZzx6170Kf6bBV6R8FamAZB3TB1dhQwUpQh
m+uawQU2umMghGOxJCHd9mJo8xpVAkG9vN7ZQVX+6KzkzY4nCc5rHSzxmc4vpWnXG57WBvBAE+Qa
wOJcF1Gb3//dcdJkN2RFuUHAoluVHSzxdFTcFzMbBTBIuCTPRBRt5DBtrFONRwp1tBEwDqC+zoRZ
SkYlcvLD+FnmuT+N+fgUJyBoyNIxkWvBFztWtxwEjRwv0lncUKSFD2LRsO+rpkIGru/65FTHebms
TeZdoU+qNrYsIjjO5OMxsRCdByTRfXAsJAqcXMkv4FSt0izkP8LWO3QNMjI0HHAA78pDFW0AaJrW
/zwT2r+/LbFq4MxmeDE4pmliTvl1IkQYqmyswehgGG8ixNoHSC8RZQByUxdPteYWUmGIiFBdB+8o
1XSPU+OUMLyBSr7jFuY17jTWA32Zfc3xqwS4jD9/9ACGP0SiOoi27iyxQjorLURW8f3TeSsSVWln
A1vag4UjjHGXYV1nt3WEDfTxsuVjcm5VY12ogSEDcvnn22D+vi6db4NgWDfM/zkOfWH/9D5whwE4
b8na8zum3fVmJikeeQbnY4h4IQxgWxP0Mj8e+jS0fT7Y5e+TAY0oUoD86elXBfTskCmLl/98ydz8
bZ3jmtKUEn85icmD//HlCaapCaPBKD7fFvRT4FZQQg+jV8SE0zkoD7WdZFN6Adv8VU3v+MoElOrP
6hC6jbdqZrfRK6w2PnrXceP6Iio1NJpWFObMXC96sgS0XPJ0NaoawsFIefg6MdW9EZbvezBC4H7f
guahQ5P747z30U/DIu8/fI6bNnInv94XwSzpYl1sWwgUcCl/D4YwmMPmbqTqTdomfN/CdXoJwAmA
UL0IP0eZByU14JelW4Fwx4cIxB/UA0jiriHphzxmpNVnD0K78MwRztlE6PopQ3qNuulc6EOo8PVO
xVxA3biOewZtwAiLrqEp9ki8fAFmJ/6RFWesPTCx6dBGYiOQL7Ni7RIBpvaeB2mzzlhZHpu0c/fI
RfabpuLTBRTf0MeMYD3Px+maIPoxTe/HsQwIBjrISRXF2QwV5iEIEXZn4LVPMkzyvYUfiTlHGVoI
GYXtaTKeKsg3nKkXVVNxbMtpCxLtG9VTFTXSZuzKwDexelzezkCV9XzI2hy6Rat1uKG6n04m3WbT
jnF9+Kku63R2bFjpi76EbSENoVMJcIg2VlplP9dRH0NU+Wyl1eG798+rhqMxPi0k8zZ4YZe7kEFM
LwUBCWaAJmh+MtU+SGOWOMaFhahvYgZQW2uN7kDlXObhsgnNCIukcZUGtQNzrikZl9DhxcTkNNmD
2yr3NPHgzuEKpbmqTQNzUTdMwHJCZEgDhPxg8OzHR49esB/QUnYxQ/AEyw6MRD7H3TUu3HrpGN58
IOhvg/veihP14GmZbBFiRRxzbqQ6O+ErREDU5XamzBvX2ThO/u0YERZO8RTfudUmqhMIjs3jrFrq
lemZ7up2hDworzZsEj8O6ppT5IMvWGzoqHwqgnOUhnspmMiXYJXB2KAIxm3KbudpwoAf4QDyTN3p
OAOyw4sGeox7KgZK8pn8AXjgfAm0KUPIMqSOdaRRoQyNbVXgb0JXRXW2BVQ7UqZn6h/xCBoPgal8
ujfjELzaeR0dJSTG7qqyW1uK83voBfJ7e4KiEmwJvFXjCKWXA4zsYfyRXakLUtU2mFAwtYwsK19Z
MW82XgdRWljGp32aroeJRztuWMWndArwHnPTNwDpat9pcusA88rh3ui6L2YZJG+A1+CNpBvzLEMv
ucMix1lQg3aGH13pGtcoyJPjVDepTydAgPUgZ1Rc3o1nKL5BDX3An4JOkgaPOcjGEPEc0k1a9N6m
5kbxGQ7Oy5FVwdpKazAUPWQDjObQxyVC2C1iSkvMLvHOTFwGqi5uGQJYbFEMESuXASaxwAz1lVpN
J+p8Bx+QGyoqwwMsBv6dt0NV+A2X+NQ/S69lD/BViNaBhXgQFUtdsTsw47a3vs0Ami8U5/N1UNtf
6Whu4RobeLWKJT7mzAfLQGojsw/UdqvRANRnAE7dLlUajd5j6QvHjvnK7RTLdGhRgH1SwxALYb33
a55DazFyPhu6jjZn/Ghz/X7NvSPvgErVt2uefw5rUOTzFZ01FQBCT66LhOx8gnlD142wZX+7rn+6
Zho01MYf1xwmFXTfkb65a/Sw7o1EbNrK2xVI8YDK1BbABxgd3lC0O6ZtBfQjQutF5IqtRy3SyEF6
0yncwW49G3ADYiFDmH/N8IL5GD2Auesgks+JreBHTHUMKpXqSLu32qKz2AKIrUAbia8ivADs5CGu
S9ACKoiFgbScPoC+lz6UGYwNe+9KHZB7tlcMjJwVFQuWWPcYTB1pCIykpN+rXq+prpbIObbREo6a
4y7v0uX7MBy3Vg3gHW0J+WarSx9gc9/cjaaz+eiRlWOLf2abb+lY7dR4J9wR+LqXRXGgfjS0Cge4
erGh3lGdHlh/HHn8MpVTu5N2mfoIEMYb3gxizxKdncKhwoJv8ANd7GSSwyWJ6WyRqmL8rqZ1qt36
x5hOX/EhZn2SOWLUcRVoQIuhnzbVHN8nVhNehwByJLqzslfLlEg5YhBwl1gwN9ZbLGzouTdTdk9n
HsZc7ON4cHZQmNsU0oFKjTW5hyZW3+3eKpFtM6CR6EhxivDWWPMiNEHKgvPymJTekgVInRv1quTQ
d0iRrH+TITtDiXnOouHjXw64yTHyzSqy8m9GG34tYRD62RlYsuT9GDzUkDn0oebPwB6Y3s8NMnix
/+28URvKK2D1YF8p1X8C2BQ8WROJ6V/OB6dn0MLyulh7YwEhbIhorytISfhBCicW3ZlYt42d+QZ+
1yLorPrFq8HYVhAf2zJ8En/yuLMvs/molWcu5QS/HHvozDsdJUgJ0EiEtAJVjg+BZxZ7F57EKxqQ
6c1kxfIVDIUUPit9vQPaWz5OnnOh9smJERo0y/6sCkR5QZKDbfZ8pswLoRfF3Uc8ds1uYCpZl1YV
vAbV+jbQlt3Kaqd8bzIESuAV9/l2IQBfLgyNG5dgXXmykAZY5vMBgX/Z51GrP01SjVsLjOJ11rTt
S1KMC+pg2KB5wQIuO0DDp7z3JDyM6FS1AAe4xqrhEiKVfnQgpOhTgyHqtYdZ87mVNt9IKF5uVDIY
zznHX34+J5TSSn9SMkUmEMARWO2Wt9uVw597AdhEeO8YMDoJZi9aGlHFAI4gHvHSTE64Gaai2sLM
Yvw05bDrmG90koGeDx3F7ORMhgckV2wtJrySnpDzeCpHGEFESEtv8zCB+9Qtf4okqgAFH2ERBxmw
WU+EGszQfTAGeDzOb9PKiMV9MW9kirVdacfGil6fkdehQX5VzlDfXqhFFk2bHPIxSxpEvTqAQEcs
J09UcobWg3lDj9dwnlsbLHPNPYg4CxfgiqeUG8Y1CYuDGXTh8+DmuDngDN5CWlVlAi3DsmFFrU4W
pr6BDNCOYlgAJP5IC8nOVJqPaCEZ/6TnI0LlDPrcCIOJEuf9i3OcKtgWgltwBIRRHlvRYXXalYO1
7d32zpobQJkCF+mnZmMotpj0nd1UxLBCA7xHHgNh/bU7KgdmLdPwLTRfex5CM7rtMsRSPDtZKlc1
S4l35Ka0GU+WcPXbWJ20zzVoC/dTxdTJztjde2dtIG80tJl/K1sIO4HoVzYwTJkPVmvYWbL4mkZe
eo8MK+LGyvveOinarFZmK6up8TOjE9U8/9oWjbkCoJmtAJu1IejkxM9paDirzPBy+KOgWPZQ9g5U
UhypONjWFlAmrKLyQDzoqVjlo06eQ1UhID57Q2EhnTxDdF9uKha8t8bpkPgQ/hl31Nox943nqrqj
oUa4mmwG4HtaFhd8wz/ReTLNyz1dVDYfH8zjv78oas0QxKKLMiAUicVCUm6CcWJHAgveYINzUSOP
ugjwJXPjnFOXGxv9J4BhaASI086dXOKkfxzo1omOGc2dRJZNftmEq3EalkC3xA+AE0xPNkDTSQOS
KZVYn2OJBlFvKknT3tkTS26ltBiPdpj3F2oLGu8Osk/yjkpWyB5KKBTeSgDnPbeDa56pTYfZF1OJ
6CY+zWBUjhA770+3U7AqXeDZCI4kMQ2dzmqhvRG4gvnigjYH9d1M5YFaNd7zCzPjCPdTK2zE8Uyl
AGy2IXtyXC9dZuzUOFWyQ4Ylf5wcN94kBjN9KoYpa06yCj67zInwK4bdZThCtIoaWYNT5Xbt7XVt
5I9D0uVrHSPSS619YGfHesSMdhvbQG5Dpo/UNdNQvEa8Fwv3+aSq7bsVjANSJHFxIA9E/j1A5GnV
1+fUhkJ9mmSmjzRtfRYl7GKB7cBurJCqHyH8v75VlspDE9wtLnHW8Z0V6hHOYvMxGPAEmZ19rnq1
GyZAnaGxpx9Mr8/OZaTODE7yOTCHEz7YTBuuNHOriOrmEIwALgVZmT9QHfySXkVmAc8zV0VeD+/x
+UNopAOMJsDvVl5j9sX4wQQCJ1DwCKQijbCKtUo6dk81psJabxRpsqY2NSb9pe3GW3fq0Q/wTW4L
kWypKBE9g/57dz+5wysUV5ojVTcG0HH4gXZ7KoZ1yUFYAeqcirTpK+vRbtL0RGfyJqD0I7y9wHzB
hdKGCR8WDj5+KOml5wNb2aztVphpyrVuctengV1uGvf999u/ti69yR/BWQa6C0eZYtu6S9J4Y6lR
P1B3oZHfs9hkvV++DDm+gcSzl8C2aAnaIWjd4RIGQRCIdm37krgzwNeQ+48q2ksGdw1A2HCi0q0K
vg3IPg3DBrzM9+GQi7eBQB67JQjzO1UM7irlgMuPAFNeulhmt01Qy1m3P9h7bQ61kqyGatow6Pd+
ttf269aFP5ynisjvk9A8IS3anAAoy/xkSNXXYEfRyo92xrt/bKfxeDVn+PhL8zWSJa5fItNwaBtQ
vMlk+6NIWiwfRTBQoGIydwbbDZ2x/H76aKWxNdB9fuWxYSeRCLmrbfMHZRYdqaD0VVXOhjKLWLWd
RujZ3zdYhVKvIHafxh6yt2HWe+ubFY9lPnVt1Fw97pXX1E4/EaCiiEO5dovCW7d4dSKztxgdsPPA
Vc03H3JNqVFlR4XPliSJVAEwyV9dSKopGVTpQ1FlWI19nowL19MXyOfFO8LZ3OoIbeMMTe3fPMJg
HQ2cQTFASNthEjcNerxq4kB+avAvIB9nP1ErnKrgkwt7gDTpw/UQIk5XGD1EGU0rZyeVeCsTSZaL
PW9GiChcwqz4MlpVsqcS1cvWeh9KdbRhjjH4Iz7a7oQNydwIGseH0a27R5G09aopVb3u5yI3THfn
xGG0pNacx95dWfE9NVJV0XW+ZzPzSiXYrkDldczyA6y8fz4aM9dRWDlXGC4390Zyai3dX83ZRbvP
kIn1goYtqI3qnNCAG1LUIyA096c6Lzk1VWsduzg7fwx0xoEtqPjbQFsLZFcxCLSiHmGK6f1MNCDO
dLDNLSnTs8Y6Adx9EyGs0N0ahrYOOuidP/awwl+bbgAQUYPoESJpiFLMYHZkmfuyE0cqtYMhDvBX
eKMSbYAcH5cxDLM3dtZD77mT4X2HeOo8mA4TRI0xP92R39UJxJvnIzZKiGPfG+reUcDapBpWgtMn
i/5JMdSRfa4cCSVN3D7axFV1SG3bOFFp7EHHHHrzE5Uqt++OVS6nTYoEzDEKFYwJ503y7z0Ree2m
ScoX6pGa5XsPKo5puhS8iOFuxxsomYJLMsH5dOFBdPncl6l3x+aGbG7IOTCR0BUF2zvvvTtwVt9H
gDT5YyossD5EuuvmTLdtTvzKIaI4WfV9Nme7XUzt27pAGIU6UF0/a8oYgFTeBtW5wa+ut9buyRHD
0kmsCJhbzc+06b0Bbl6wYl138OXBBz0alJzxsuPcwkGDG2yE1KgftQKj9tjB3GtLAk3ac+Cs4cgD
6TN5JqTaF9RA5bnVCMKvgA6Cxq1gSaO93nr42AuNUfnFXGeEaOWJ93PrR78hF0d4pnxRfV++IDg7
LHr8+c9I31n3JZJaVF/Byhxhs7rYsiEqXxQ+k7KhcD51LRY8UHLEJ/dc/zFcw+zkUAHhe2ksCJ9M
sAN6xocEdLTnvWquoz2qo1bq13eV+r1Vev372LwKqqXXK2tjTDa4Vo2C1g4E3ffAMayo6qOe9nKn
CU+t5PXGE8n0yNPgZMDr4du8A+RdTzvwFr/VuBUMYW+O1gH+Em3cqr1RmZc0wDdERH852q29CZ4v
cuwRIMHf1Jk31GBPltp7f42Q+Jeeb4wSF/4fgArYk2/lQ7PpZWk+4k9pbPo01D4V0xqAVYGwzYKK
9ZDgMw0rhbCKrHZpG9a67+MYEBQM9QCUW5R48g5GY5uPdOAqLhFYnYvKwYE9jVh7gAgv5GZHeYFO
1apQ1nD2Zo5JMsBpkonQ70CeQUY0aLj9DOEpKOMlWbE0vZQ/G45GtNbQJehSpf1cFfXLKOz0EiL+
+fg3gwxzZL7OLeek4c5sGHGCtZIfhgDv4YnxI9rpJx9vLGfr2I5YZ4alNyOgwoiP4+VLRbvm+LKa
X75UbGDLuZwyVV7HMeV7K/WMJdSExs8M2jvLrhXZESGX7hnQJs0hvU+9VMENsJa84bMnof0K3aDs
aHcG9aLBf9fLNkAp0KajEA1JumdunOgIRdO+n5aKv50Wveq0z9el0Zv+aFnZ+WMT25AVK9jpoyYz
8R5fANqzrCpRHKkBJhX6DA51e2TQh/2sMzzLeM88wWzK2WZjKdYJZ+JzV9V+OkNfYhda+GHRyGMM
QdG7oYNz9g0Tg5FBFSdPadm8jzSD7DaSOqT/HllamX0bSaAZOBVex7zZRrA8eKv1ZoDu0Y8KhoaL
suicJwGxh1Xe9dGpKo3kUBmDtfaEkz8g0oLcltvxr+3ULmhUko8vrZqi5wbBeB/gJHVWPCj2pkD8
DlzK5D6uA7UMs7T8EvUSYgHInCUB3qhGUX+eIq+E9Eet7qA62O1klb9g0Z/55cARi4J/D2SDRvmK
BSegmW30Y/bLSECeetGZ6S6DXEQXswmsrZSJs81tE0kiwLjh9toPL9zJ4YaCdyt83l+gj3duTeGd
g9LMHzsg0ZcFrCa2ppfnjwypKrAGvWlZcFU89mPP7hqY7uG5yx+phxjkNpzG9EJVTuXVy1hKtaP+
U9iJTZmZqU+tCOI3Z6hsXelUVCXV4MOxpb1SqVG2B9oK7DDo2FFUGWsH1rxQGMXFOKGdA0tZvFLf
Ic+qcxYJEIcjw4YnS5Q9InR17lKdv9oRoLYcyjD7SkpANCdwA+C6/joGI0QhW44fBSwhPv9/ys5r
N3IjSsNPRIA53LJzt9TKGsk3xIxnzGIOxfz0+7Fkuw3DWOzeEKxAdmSFc/5Q6z9Ud80A4jL5LOxV
EXq/V3XjZ2X1zRGDNrlX1dhhbjs7LYDkF+apMkWzUzcdNOdc8TC+umUHs8uyT0CRsuessrF/scEI
S2/A5qgaIqbChrmaaPJz3QFWEfMAV6gcs40bt/0RMSiNBOla/j9e/HWr9dX+8wZGjJlk2lWIeKzE
/w6COLIIb6mBplVv1E6o6ktjWrZ1PFpf3dpy+ke3zs//2c1lsXTSWSffz4lyliaJ+DPJuiCUnoHs
frfY33QMXEtkhd91PRAPrtuIcFkHUdYHwyEA4r9TRbdxnDAjUHCnipH1NsRu9y6s1r5ORZyRxuRm
g+vASe1RykuH0C3m/ndI0VvdLAlOgI+5pEYQ/GZbmJLhwKc/o/kx7Kes0y5R0PQXOML+3kpq7Smd
0Q0TUIV/c4b+aqrrlww1oTFpf9YlTgeT140IfWJhW0dBefXquT+hhjwf00h2D8WsIU6Lo8U7CaJf
RTqIP2L96JgW76MxzDc/9ydMTXj2tJWrlKaNcQBg3p87sWD6OZTOLkFC8lVfBwp279MPzZVIIhMT
w3ZwOGaWHh1nrY23nTSttzLp/GPdEIRQxRlk0jHTsvSriFemdTQDmX0Vx5intMBBa6tXqf2W6xPZ
cqssmV8pdk46UXSrr84e6epjgx/fV6vbxt3RIyL0da2oPNZ5ucCxbr22dsmeyNnARXB9V7BECtzH
tOGrtXDgI/a+jpjh2hoEdXKMDW3+as2DSDvEg6F/tS55Gh1IsYPpX+/ceiRCcJa2vlodA8Ngx0S3
Wt1KJLp10DvkOFWRuc04LL2E/b5eW07jcjCdCO+N9XWNwZwOuIDB+JnlSfp1d4zm8g0Lm2kKIevJ
e3Xg5/3zLLUePLlMd//uoboJmJMhibz8oIqyxqu2FA7eO6sLYWGb/n2wdMBV6uiBydfy0Nhwk30T
o6GpKlU/dYir9IeXAFBUJdXoasgY9sW4T9frb13TnFhUnpILu9Wps87UX80SZ8zbvSUGnxdfOGeZ
RMx4qluUQt1skFzZqhsbBYNPmEBCLiDrXm4vFlW4WDRa9ZixIf/H68MEkGjllOlO9b29mGdmJ8eX
9d2tvo+14owE8rt65du9k9L0NwTGjK97eC+RZ8A4XF071EFLMOwQAWbL80pO+qs6z4XThaps4rjw
96lDKg0ZEJjrllZsdQAWd1+nqmtX51ooOmzdVMv/crsuTw5mFJNaWF9yXu/jxj27IlW2Z81HqSIw
d0bqszZDTjUYjeDUxPzLVdF1Mo99k6judSeI31uswFS9MfnWqWl1lrHjvHwYEkaRK0HNApa13wqi
Aao+K4LptIgJjpm6Oe4u5EiApxEDYUFrkApQh7pLg7t2Pahi1znNXo/gG6u6sWlIUpPjr0Pd1G0i
U6l3n3qdd5/lctsH1nJhEraJja0NbuQNOwJfzCtZyTpbdVQtRoL739pbrNfe6tVZEBl/XqaKX9e2
sXO2K6Q7fzS5PMyzqd0Bach9u7hXh9lO0D1aD+pM1SUkjLbAadvNvxpQrIbHtl6rOqfacJj1ujr/
q171UJeSJo/2Lcvlr1f8rxdT1xpt8IMA4hqZI/Sbj9G811eXvZuPu/J7r5UPXw474eTG+q5VxVuf
0Yr1jR5o48GUXho6hpPgS9zGJ68u8sMo4vw9ibInxUxYZJTyt+j+2SMA0/y/94i0ptvOS4fKaIAQ
ZdB3BK+6uLwzdW9nW1i23qq8PIVjfyvfrmjNrD9aVXMPy6K4U/Vfnb1Z97ZDgTGa0/fdI5LlECRs
jB8mYicB6b7WO+JuVIXN7HSPX5V1KQ+jaa56oNRV60G2ebJjj61v1W2+GgwPG5IMUeZFX92AVoug
SZv1TZ5H/eZWl/rC877KlbIAujUZBqqcobpSVf6jXZWlRFLhX7f7z47T+g5UizqoO7qG/2fdrchT
x8Su+vglduy4Y8Bj2gZkXKawjuf6fsLUj8xO1eiXBoqDbgmKqqWPpNlv466FosevvFeVbuuu3hKz
lW6zFglNa5TPTaIzlpiJd/KDjHDJ2GZPpv+h2lQNwMX06BF53NzqXAc7iKSElGVkTvsswAo8V8+q
uzrkVsCyXfe9r9dQdbbQU7QnhDyalT8ejUIHA1MU+T3BuPxeEvs4CsQEmqgyRv67PkfVovok09QB
6x2QA157qwYoeMa+GiyUp4rcPFdONsjXqMA31mlwVAv8+KVwkunTKIA+t07RkYdu8DbLYwASJUbq
cwM3m4Vj/IgeIz5/GkS+jK1zOBb2/BO+9gYuwxiHeT+CNbICMEs2vPQ86V+1iCTeYLUoQHgoOOt5
lp60dd0FBabaWdM8vdYSTHLiItBu+Nnp6074ZRJcidAN7Hn88qK8RkuBFmdXXyzHJI/rzXlNduiv
sjpTB5nI6mhLC82gOL53/z4QWoNCPTGsFYlvHnRffqrGW/2/+i5TI1Zs23/e43apyPzhjLXbTt37
Vq/ObnVL7Sd3CerL6zv41yvd6tSbyRYUfH3M7P7u6pd2cmjcEr2m2JH36Ivid+7F1n7yC7lr0wUY
ePEUePABtarzX+vSfKxx8XnQSaS+yt5YwsXr8sswFsHrEvVyS9zF4zug1Zaju7dY/u/MtRislqyL
BgRH3SkdWgP7EfFdNToozjxHPC6sue/azKlx84p51LHw5hitqqhkoMAyqLI6RW17PINoXekDU/BW
RNhF59N4VSUYgS9FqY8PXyVhE9jyp8evkusdi6XSn1QpyIiQuNDPS8v7BowZ9unYLQ/qYAKE3ZWR
pQNRoK5s7D8bWhCVOHf4/q7Tnd6FKL62oM0RxoxQx9sdGujmD2ksDmWe4Gn+953hWAe70gJ9GeDl
CGumsHdIWLmPHaCbR7vy0uNsexCUhhpoyXqwiIrcFziYmxG7EVal1PVWfLDaZWJ5Skn1TRPbDFs3
gfWMS8xjj/dOqk13ejKP24LI1g/EXBrD/dEi2LbVs8K8s7Tau84DaTXV0EBaxv5R/xxGByrggll9
ofmHWXbVuUDzHy2522nqAMElrSuXTRqb1bkzXCygJi064QxAzBlenuu09asY8oqMWdmeCO7VrwUL
nEOLo/JWtRZw1O7bsXgnGJ13m35cQr9P5HO9JlURK1lCx8MMcIgDtOUh2uBO0Zf6WRrR8nXIyvGf
xR/a4hboxWrxhagQ9Ib1LFoq8Y+iavhXXb72q/0SJ1N1ibF0O8YW59gCB5qEIOMxF2LnCb2FXJmk
T4bTQqhoZPNDDu5rMOnWa9ZP9jHz7Gif10P0TQONPgGl+dEsKFeWw9xdU72w7ieynZumncqHKRG6
PMQxhKYSlBeyCmN0MmSG5aA0o0dzPbBraq7jyodKCffvwMCySJcj5iM0qm5M0b8IX6dndQ91EG4C
CDzew24ElybsBYtsFPFsa/7NqmsEG0mkYy7Up4dkABEeDY64psgBXKtGIB0qI5dIBMVbg1iLhd0B
fbLw8rk1aK7T3GsAN72mRIC1lN6HFUdI9orWu7jwU7+N/Q93rY6wEjr1a3CQLEETgmCOjwaUSYSU
Rg2TTVe7g4Nq78a4IPGzNqg61eoYbHPR/KYPcNhmg5RdqBWL9xB0IMR9z05+6HP+LJtGe62Bdh3l
Ypv7vCm1j9LRNqrDjFHztm8y+05dGZVAdZSDB24Vz4Whk9/901Ggc3Jmu8x6SF3HfCAiOe7jQsOI
4u86ddamotms4Yz9HMwDVDR2RsM8+fwxuVYdnDY3r0H1qgpWxQARFoD+TlPl/fTauc92rLvznQ0R
bHu7qlmvj616COUceQfVoN5KBPYBJ5gYrfLVXNmD0a31UrzPWIc/DLURhyT0CTi3y3zwGuntVDc/
IkXg2gHz7tr6/77KGZLmrcfDR7PM4RGNm+ERNgKKERZ2u2SS7m71fVKSKF4Wn+0g3VRDluv6HSHW
k7pI1fN50Q7oxjXE5VkPZLuJsI+++0139A+lzZIGB+jr3i8tlqjAG3797knN3Q4B+DorFt1JYjx0
BJllPTi1/PNqvtEP0MN/WHH/i9vF919ycUpIzlsVToSDGVAS4Qt5U5hTDd0wPZR5pm/N3AAMLP37
2UCcSwkbpYN5iPXEv1clVb9WqV7BIqLDV+LXLCsAf7YrXurZjJ604hmQsHhRhwVnn23aTMleFYGL
rm68zXxo0gV9RL+/k0Y3PzhLgR4iWfcNzJzlpBoTb5r3mPmWO9WKbep0KUrsXFRrWyAMNYPjUo2q
CqYFUFt7flAlJyLGEMm7iO1NaW5X2+J8dWUYAJRucwDpG1W82R5/+aWo8rT2kY3WbZQ1su75ExRb
Y37xfdQfTQ0/TJa8y4umF+tmYnqb15Kq0k3zHbXR/F71l/xlD7iNM+usPXxgRE+DsAngc7MAMgVa
DSDFTNxYzOSKyxJLwInRp86fZt1l9Wgn9+Sl9C1vaHxCHc1kYRsybj5N7VADrjSzzVzM2LZpA2Lz
/UfcOcFjdnYZbJ48KML5PJNtzQvvYBNd3/te4O7tKv+o01oDpO9qG0F68kg69oSebPIURAzuBlS3
33wC3XaH0K9h2hZSCfZ0VWeaA9yoqdEBNF1+1lQbC1zA61U7N9gQf2KWJhRL5IwpedQjTHNlZG/9
yiSKm61I8qM3Pc3BuiIKUIiNeX2UFObqbJntsnkzE8jCqDCcef6nEBjb7xVKbc+1bsWn2C8+gyH+
LtI4OESJERyzSCO2xXaYWTLhX7S8OcmcH9wVzeDL6ZS2NZ8VGRY/we3WdsIZVaLHGkLbXsCezyLQ
543x2lvGb4Fh+qEOImxr9xHRTs0LW4sEkT4D/BnjfjOMPD1ECUqsizrcn5Ce0B+DQEdFmzwhTu4C
AhCJiB2gZw/+Yj3JLZmO3Tj2zMt6nl4mYIuhqLr7nnB8TMT+Z+aUKJU2VreLK6PZ151WhKMNwNTM
hw3yhACdkk/D7ZfvXdMfsME7ycV5sOpWvwQSbCuT07ALkrYMjWT+I+q/tyUivux9f6GozHchPxGr
O6RB+W0oAJOYdQ+js3o2QauFY4tHual9i8ts47QN00rT4WIl7O95+YF81N7imykDvNcmT/7SWSZs
HfsdNkBzBnLM7gTPkNBOB0IGmjZuzKXMAVg5v5mJuQD4Zk0ZJJXY0OETTuKuLplg5wLPoqbOrokL
snqJyds5GVL3U9UfQIt+18ayfO2jPxqUWA9NK980oqOsE5ZrPRFAKpJVt2jKmTwWb6sb5hU8Jp9k
aRD3IbwARHL8ladxezVmC0+t/LUfBuPN8s4DCMqNFolXA17ItoIgv50YA4h42idcqq/2Mp0roWPo
lBXXscM6yIAis1syfgwSvcMhAU96TuJT0HQ7z8SDL6panFbs8ak3kpbFZ9ccEhftumHoH4F+bO12
HkEh22ej8rVQT5ICpF3/4i0VCcu5WrZ9VLZnkY6ntgebi2IPqVng61qvH8cRjllllwBfwXWhfk62
P/Fw4qhJE3U9pmMD4v5J5F59D5gz5iuib9xD1ydIMCb6xgUBKWDwH5cFHoONk0xoRKVxZlvub8Ze
Y+ketSdi2KGNyRUoDv2cBgKacdMk5q6ZG3nuM/S3H9RpA+8tD//Rtpg6FWXlDgep96eqJtAFOpKr
1F0M1fx1gxirmTQyw2JaxgNkjxLSrN2GOIZPyDEs8iyCxNw7vf6gm3VzBki+8IQlPq4b7I+3cgZk
0pvzL+YqF5rMEjxJsYqSszIImf3is2vC0S/jTVR7WBnl/s9nbIE+U58NHJ7tSViaP0zXexFRH5rk
9E4xlMedlw6/15KfRwTLY2276MDWSACTga/KVWt5CB7aPEuQocW/0xWvZbI0u7wHiNz2vwoP6QuA
uh7qm3W9W7TEfxja6FQsvvYSoRMbzcnFsPq30umqPQIYn12Zazsvkvx46AMiIjPc664YSOGTqDZk
9SKT4be4tTsE8RL3kLkkVOqx30dDW254v9mlKKZDkPCFFDXSH2bhDPdNxZdl5OK1GMnrmw1bl0gc
srTYLwSUj66Qd0VRoRCTVW9jrW/EajGC3SFuQ1hvkdHM9l0V3bU14gQZD6NuDI91ZHwkpkeoRrYX
nf3Gpl+GYQdz0TlrpiaI2Wf2KRdoJbRd84cwqirE2tjS2z8Qe0nDyU5xuJY5vpvxU1daxhGh1zbu
nS1CupUnX/RcvDe2noSBNbH19Ytr4rnxvrVGZGpjsKltUJxMg0VC5mcfXRssYZ/588aTd3WXh747
u6EISnzDi9rfV6R7rj2QxTaW3bV0eqK5qFqgyQUPqxM60oayfyOmn4ZicD6sKoaRRcjpQejBccyR
zvDludLmX4GHjJITfDpjgYukNZ5KMk9hIkgXMzlPm9kBzleZgb8hDD0d2XnlZNcQRcmL5pKOHWOw
P9l7PBjMsF8NI63ceIcXPIFdbe/s2Q+2aT1gwZBBThVjelGHQTjphezoJS9a9wwEqgDGO7z4GQQL
Ikth4Wph37V/pJbz7ozz763ZkQNL7DvA2JcaFqI3E0e0Xb/ZQqf/JvGs3Hll/oo6tXOdmO7Drs3b
Yx3L4rGYweFpSf8k+iW0+yLfFSzqtibELLSVUoyijBEsbeFuegOD3sYUFroyfnZsCz++w90kQjTG
Si5LUDiniJXaWSSZcU5HC4ZmUi6XKs3GY4mW7h3QcOtgCDHfD0kRs5iF1go8ptkPI/565JqMXZ1m
3mPRxckubu+bHlqPLVySqfgIIsHAkrhssMtL0JDdrCjITZfp5M1tIPGOEM6rawW4zi2ieZPyOGgu
svVl6r91JO03ref0iLYnSNX2wICsGWcflNb1b0vDzslohupDa8iJBlk3nWrHdrZQXmXYMVx+TA5M
H3zd3Q9oxR3gZLAP4FQxj+uF9cEEhkEfVK2Pye17rGCFjkWjgw0DcZGPGF2NkGF9/CCezoYta4YP
I4iGsAAl9RE4KOo4i99+xBVDBHJ4zQcUsgltZpTCYs0641tnXpExDAhIeNFWFVOxmNdSg0U0JR9L
l9UbeEk2mO642zf2xCRr2+fEZU8cxfZwxWl9vEo+62Xy2z2AM/bKTEDbOiigWuaec89am4hS8Kgt
rfbaZXxlo70ZXN4lSjUZitDTiNQu2iJ9bK1RUERhgEYB+40xYnMn29i4QMb3uq5J/Dfkd3/ISTEj
MQFVvHohpzPvB2QptiCF3A2mSlY4GFb+0DijF84is3YZIeDQcoaDWWUB1tbpuF/q65A187GXaXRd
+Cxa6t6BWXzLk0g8EkjtQ6SNmLJaTX9AURthuHJ5dO2ZCbtq5w2BBNB1CECTmGInqw9pv4HM0O2t
1UuzL9MNqgjZgzv21SlYMOxEIRArj3r5reor7Cqq5dBg7rab6+AdcPC2b8cU4gvPf7SA+J0bX/BR
XLAh+NZ2C2htz91FWRKHUU6gVbbIqQhO92kKZUhESEUZY/7oatnVXIfuOCdw5RZ9u+2RoNSQ82Li
FhAfCAgg6Rk5mz4ovFAvKhKRTA9dGrnPYx0QVHeKveytOhwrghpVEPvbDB+xUJJZ3smkdrez3w5n
9B7c+1QYOK9nC7gFSbjMsBlQS5bQD16V3pVWA0jXuptRONsNzpxe4HY0Bxb+Du/sAfmt5mggvCA0
GV06HlU0hurfbW/p8fMSznFA0SRJUkLIs2fsui6qDlUs8o2dvknXaB7jeTJDImq/MXqTYR7FfC6d
cJiHOkxkrD24teyvkztpYUm6/l6KUWyQ/uWD68E5wcGhrAjzZF37SLQbcEMP8KdqETIsHXyYPcNA
4BzpxBBtU183siv0xj1/ienaSbKNuPEF5zjyMd4s/Hv0wA9DrOXh4OsPNgGdneXOc2h02rkLqjch
XO+u7LRf7cQPNTmGdW/XTbmTc/ZTWuB3WrSpMWB5rPo2vcuHcQq1dPbCCbH6jnnfg3oeBrpbnPGD
jnZzhAmNGGBK91GEdxcKEMLTftmTPV7sCPjWVCebpJ+cjRT8T/raLM6aGKCAWgRG56k6+fOAwYRf
NXdIV131li2VBVTEwlnPxLkBsCwrMlG4l3YKMAaZWDwZ7SAPkGx3yaRBWWvEciycXAKtrF87WT1p
OoA3dJrlwZPy0xC5ubFaw+YJy3n4Avth6SdYckt88mPMb9aYaD8k2Q5VYVbwsTFvdXYfdZCIMxwl
nezV8puUFlg5lgVbHgo4FNh1b5ZpwsSmDz7zqLTDzhuIdaD2M+VIDEv3gVTpdJ0AGSJ9I/e5H797
aJ7spsDEFFPku2WKXTbDA1/QMIi9G0f6Tnj5O74y07YhZLZDuVPf5QlowkqL0esw67tyQlZJRkxR
hWtboYey2F5LsaTvirTbiCg5EIPLzxkKrq5uuhfW+Hd4JnaoYaePlmFoh5oHKYzmxxwAx1ik4kmy
n40dEs2WT95EwCvpGsmOVW9NVvrs7Gorng5F7RrbFIBNKHxUSdOHWEwOyxs5bAoQklvHy56SQFxc
x293HUqr5K0LfT9Axzsunh7A+EUrgzEcKs2QFfse/fCldytUoVIk/ZHl3kezvpOe34bQlfN9FDiM
JJGId4gFfRrIt+yaXo4vRkFYqIB905gmjlFBgPWlhX5UE6XTFg/BF34qnxiL/53wZ74XGoYJs7X1
cjAyMUE50PpeizFGiy6aGRXAfCbxnhCfgee60cAGAmrv2s3AkmLfOAhhNyhBgA6vuucmh8JlkQgM
yPm3Ewj6fLLnUGclbfc4TDH+/EBmYbyINH/SombZDLoR3Qtpfbo2efhlqM9pn4lTOTNc2xpwrops
Ru1dPHaZUE8vWLhuDczMNk1jIKxTRVDnInBKmTx3ZgnIa8qRBoybMEKn86Br7FmGxmm/Ds4CCsKu
Chx2XOcpCrJlD0cTT4UMQmq/aOzUpyIFCBA0J5wT+/M0iuGszm6H2LX7c5ECnYJTw0ztEW4H336Y
y9w/8OPWZyvX67NLvGvfLdV1RjP2jLLOck4LNm0BvKSNupvfkQzo8+nQkGBEoexC9MIPCfVfhRG0
56wp31u/IIBS2mN7XJKCLXIAq9nPZ9Rt+/k8Wj2S2J7EUtU1iiJ0nDLkS7BPg7b6qtWHaV7KM7NI
ySZoinZOX727CaiAbogr7k+oRWLXWtjVRkuqhL2UH53VgeUr69AkuzqE3feRprfnpW+RXRqdQ8tw
eG71DOxiwrI0bNrqNc2632VX9l/flTpTX1OyOEhoz9HihwQexSFaTQ3VPkOd+WtxdXjj9962dTnx
pjm4UzSe3fgNUlPNQLczUIxnd0FWNvDSd6uMS2Mj9SY7dd1Cwn3ZGmP2ZGhBiik6H4zkm4OaIUoQ
rOCljKINg9T6BpqHoZLXTGO4QIl1k2RzVISJHkWHJW+Oo2wQVigx10uT09jBS9RYrAGDnayzegeI
eZAX9pY30nY1tgeWv2zUqTSSmu1vZIVJB4gSqRDo369VGbC1Gm3iNfganQE6mGcBx3xTe/DYmh/+
kv8g7uLzzUZIkQ2m47M7poyVEm6aiTip36o2p+rcrgdVVAcbMQ/+5utP+V/NEX7m/+g9eoHcz6Mg
uFgejHrc4Nn7yeak30gbcbGdq9kIjJTZcWiKgKQOHeIaG+nKT9HcnsM2aMFnCq8BcsdhAPG3n38K
rAnIAE6G1t1FeZ+ccq1AFfyhx21u3yfDUxnVdxnjwBmxZYy26uI7qmQxgXIJTavHqnQxHyQS44TD
NX/nZa0WAowmnRCny3PUFCVj91LsjTF+8siKRcUL9t1vre5bh2ENE+iOU5ynGLXBtjUvs4FDygEi
gvfStzzDweCDlyyq10DRIFGxL2OIlMN40io349Hx56uY0fVyPE2yaiLOGCDe0Az5OdIF8s6dxrIK
MtaFr+aEFozmhAtZ51CbAGn5lhlmQWy/oCJZ1nV2DqrlJz82NieAVk/2WGLRaKbdNiFFZo5dcB3F
Yh0IKtewxjYpW4it08rqQS8gNQ5sozYir9Owz+PqwUnJOKOHhPZ7eYBov2zJwgT0QjfYmhBIxSrF
9JfsA9R/e4nK1N7grFtupbY0dxnCGZZRae81w+zem1r/lGNv84QFIzlpZ+l+nzJx8JYOC/POfvE8
UR14BMpjRBz9vSojFBNS7Xsf2fUGldMBxKjIr5rOvkcGw67OE/E9rpM3IkkbjJztzyEWT+hqer8K
QTyNecEsNfchj1i+lHHahK2O+5ct3R9E5n1iAYxRnt71R4Ilz6QG4bj0DUQroiXbKpbZyUS4fOsV
9nJEDHM5LKQOtqA0re2idXLH8nFb1WN60Js13hEQkSqJtHaid68A/XG9E8NzCZ/ESqvkM9JqFyY4
yQTzJav1aiWvJDvdcpdnOeqfnTQ+yrFrELmGMEm2nzwMlh+pnwboAI3lFune7EmkWQG5NZsZpHbd
XOSXpqjHi7NG72agvqPVNsdgaLU3HJR3IrAIqcLY20Z9vpviNH4DKfhD4Fd0b7em9mrpjoYLgz7u
/L4A2ehUyT5vJ/+zJX7dBj7YehnNFwKf8Ta3kVMayCAfEXbf+giCf5fBaG28zDMe2AFYp7ZO5EHC
PXtJ7A7WO5nwXy0qtE6Q/mzxtWU9bVhPQZXXq4WFfQysQTxZTURoQxPl73n9C1mBhBxpUodL6wYv
oI2jfZx4EIabBaumJVseCDH8nM3utMyiexll5z/1CFskJXhm/IrbA4LSDEcq/53zZs8q552RS8vD
W/mrWfVUlaqsDqr77epb3X/eQjW7S6TG+cgstFNM5BP2x+qN+3VajbjmqrI6U/PNkOh0UuV/nN7a
b91VnTr8q07dR9XNRlduLb2eQvZ2eR4CCa6ZVNdT3WMJQzj1r1prsFkQrO25BmR3h63Xn+WvS7+O
YiYNqDnaPs5Ec1aHep1mR7tCfEyVbTn/VUYEmVXkkN5Vsxk/O4bO4+AX1gYQUfys6urCZXRP7fGg
6tRBh5uuJ2N091VVuNljzDB2u6jDAPBkIwr/VacaSrm05HdWydz15l91qSZXJ3j9dKtjx7lBE916
qOzc2CV+HR+cGsXqSmucq17b+jUqgoSpb+q+t77xXgBEfjF1bTovkSh2Lj42T9W8sH2K5xC9++oz
AXFxSPERPJIYgbUMOxGvtq1hBsN2aHNiKVF571aDvLPT/OAzx14whGSJtGT5CebYIWPLfylR/jwg
7vJWtrl3hX6o7zS2XQwrsXs/dlPKCl+/z6bujBhKccEEVuDMApAbFNWyswLDxTujQD+uWr4LD/VC
vujghYD+fdm1+id6a+VWjG650xfjkXRzzxazR+2vyqaNRCTvYLcVmR4dQSbDhCjH0nubDYP+1ngj
gNEuW9kURJJybIZwMoqtj7T+acleslMG0NjHzvsy2vW2gDv3nCeIFNRT9YNY/nxRVW1s9tcgL06q
pA4QheO9hPq9Vf1VXdebb4EztHeqNCTVQoZpuu+6OQCn1oltVWTjcymiEhpsMu60eByfVV1SsdgF
HHVVpQBzx0vSFL+QofmzwzKheExUEgzKeg91KMw/ktERT+o2Qb0kJx0HvPDWYehxDbC1Nj+puobn
9q7TomsgyeHP1XaCvftoLIWOF2Q27z0/XsMTDNuqLnaSp6Ikg6qqnGoAdZtXv6txXVUl4zJv9Now
D6qYzrJ6nomKf92hxEnZBKikMK8K5Aoc9DGtU++YSsZXJFv+At1+dZEL63Mj+nar/3c/QvwlcEjL
3Kv73ToORvIykY1jZ1OMGxScqnskA+2TNa36OU0yhapOHYZKr+679RCnGnBOc15WzSeoOX833Dob
2eIda1N/vFWpszmPqvtbnZ8Wv/SgZfXTJkHotzK9r0xSxgLP16+zW52rdYAI2uCsemhkmL66lXGT
HzUTMExnIl6d1jaeGnrRvcUEgnYRa4a9KhqiKhDV7+Fde458E1G0gnzWWOHaORlFcUyFAFS9FkfR
1xjPgjNBqom9l3DfrCAH31bZRJjXok1S/WhKkPvd2LtvU9mOR6GxYlOt+SSzY9fW8za24coPneud
o5ZFiZsRndM1QyCSlruv3lCyBQvEuyo5hZG9rHkCVUr8yH21bAeVpK54UlVVH7OaKOrlThVBTNkb
rAA/G3QetubUBK9OMmhIgiXazgkC/9VgaXTUSxZ1qlgh9YL+Gosc1dliuHiEwXBRjRGIjtdvJn/r
YTPOFs/V/zB2XkuS4tC6fiIi8OY2fWZ529N9Q7TFe8/Tn4+Vs4eKOjM79g2BhKCyQAhprd+U5aO6
XDRpme62npffSkPcbZnTTR0GO/jfbaRu4MuzDxtUqDzW915U9pBo+OSN8mGTb5OrOz7hziWN0/bQ
RbaGrc8nJ20OodOnYD+D6JijFvIaDE9lWWcHT8FfOB0W3cvBfiFIYJH81bp9ASrrTUl6olOp+qUL
Er7uU569Wdo4Mc9nlMN7JGUubjg3cwTd2VmKvTKSbPH8d1SFcXIY0RD2OvMopaoc6lfHODM6Rnsb
S0QHVNDF0XUP+laConHuh2/NSCQrrUhJQaPRT1oeONuQnMAS5XO2PUiXfZSa3YEw1hIbc5nOZy9T
Z+RbU8+Ck6fv7IWFai+2IrLR05NhKg9GXn/pdAVHF7eaHvjRyHAUI/HqlLWLYkCLjEkebwO7hGqo
oyGIalbxvc37R9+v1FcM8QRxs6lNz3/JiGslFXN1Vam4P5MGumjZyF64zDHswrwL8iC9VmmjH11w
bn+Om/RnabvGqcEN4T600IebmOLeZFX2F3Pv5qdrhvf9mGm/cWs4JF5jsVh6aKZ5w4Q8J4fdtsAl
rGTjodH7JVjw12FebwIsFt7MuDlHAHl/ahnCcMpjihvGs24XNwi85odCI06bK3G+d4e4JOkdfWHS
Vx17FyJD2HohMudJ+2j2RU0gwI5+1uF3NZjto9doCzo/d3eTSowwj8MC/2WXoK0KMtae9ac5HvLX
oYsXdmEaXqSYVuiNApq4hXlvP/rdRB6qGyq4Gsb4GNXmwi+LmwOo4PjUVGiEWEp+wjUIL4DUrk8E
/eq9udDKWZkbz0z9+fMzOUgSFDtAUPtYIdFPUivdxHobEbyxN6b+hHndczAzAhkMtYfA1wtMo3NQ
X4pWvulOi9tQlj9ZrNbe+tnVntpGP8gxpE+9mw4r5s1o/+oYnN/M0PFeshKVd5wW3nrLmDBjxst3
OTYiBEesGXPMpaSit/hc9UTul1JPsvg5x9BVSlOdlc+NlxxCv7Te2qLCszXPjnKs8yz1yfHr07VU
mtVTO8z4FyYqshb6KanS+T5bNq063MxxqxOuoVR2TX/oXcVGy0i370ddc1jzTtmGiA6aAVJpLEdi
i2/MNGU3mV7b9+qgcdSf2nlvRlGPYO1SlkOyIYGJW1B/L4XrpbKqsUiqFoRRsyE8DX1GWLIJ8d1y
rTqEMIRymBSL5Q+QBLA5e4E9k7UATkRxbHVaz646n7twer0W5YhWl/0lspL7LO3/Mou4OGdEvO77
vvp7gwKms8eerNp+OjCo3nin81PWtq3haMamGbVqA4AcaZHlKlFLMGjUYwQDTD94MBJ3PIQ9ZEot
VYMH3iRIAnY/T7eLFY7USTsXh5kHKbqV+QjjjijDcv5aP1cN8kW1raDLGNRM5XxtF05+COOUTR63
OQBjKJZDWpJEXuoik9ETIaAAOIfdvmZW/lb6VXgvJc+b/AVaibH1cnBoY+WoDHbMQjrvXlU71+9s
7CNAjLSAXmhRAUtlcfwihbAmx4Ts+XwrRa0FygEZLz1KsZzy+OwPHsjh5UxkPLOHeYiuf1iqbGva
RnUaPEvJygZCrAOaKFKMsBDf2+YSiF5OD22rvMDFsDdSTHXHeqyh4EpJfl8b6KfUzupH+e3ZgvMa
rVjBlnH53QuwaNK1ci/FEo9yuiZm7VL07AwZpBghqKWtXC3y+8e0JMRLYpnUmqXl6lapmvpikywg
kDxVjNVm0ZxUm8xQgIfkmzMW0yYOAuc7AOKbmj2szXifGmv+Q9zifSIS+rXsoIuQlA9fsIvmU8/U
cIPVY3kPgiM9lYXtX1pjDm98X4lO5CHzU4GI54Oexe8p8my/2sl5Nidsvx23/JVnhY1zbzJetBJv
XDcGfUPsJ/p1JhHfEMFnYaAFbnyfjnkMEicIbkiRHuNxfrXn3Nggxwl8o0ztu3buinmTVRrdmze1
T7MH2Si2nT4QDcWY2f/uoPC47RMY6O5QkU8Lqh7AFdBzOHQqGpsdLBavHW8Ay8/nuql+4L6onC0t
m16trqLbjY8atuLv2Hf9zGd3S4L+rp9K/xDa4e+qy5KHKI7QrU0d5QBNX30vrVhj0toeNFe330L7
SEos/WLM83AwlCjeu0p6EyjeT6br6sWso99mVPzoxtAkvVM5Jw3EKFk2F/8lhMbGOk5RYIL84IVG
8m0gSZROlgsUqSJZ6fBiJ9Xo7fSQ9FIFEOC5KI5E5GNSfnhnt3mMhwjqxGQJtC/VHHgnyyPzCfA9
3Vch8pimA1hpAAvfNL1/a31zYX3fD7n2bKjNBSJ6tSELFRzUgoiYhdwlgZeReK/K3Lx2jIdx/KZj
nGE8Fa3tnqasQ/5wBKBcb4kzKidNIa8Gp6k6wJ3XkQfxjctPoB7qfUoEbIe+kr3L7XyxI53PfB6R
2LSDr1Xm1i+zzkebKv3BIXEPuNsJiZiyUcwxvB29+OeU4903Dmjn4tj3Z4YGU7a6h6lc0GytPmyf
SN5qRwvj4Utg5UTlo9LdBblqvIP8/DFYcfnHRAWTXNDvqOsqyN8hwfqiRBxiaLuNikjdGQO4ARsc
LXqsQKlISTaV1WoHiPMEx5YWsvFLHaTL6N34kFWekVHRgP3FJ7AR+xhJ/4deM9WXidTq3tPJdUvR
QkjxPou9Oyn1oAtfBgMy9mj3t1JlwD44OpFd7Ro30V683mhBeQIgWkpSpRkWgm9tmlzkhOXrczb4
MjN3iU6F5i9qn2X3MvlAWs2ofJIS1kbBPnV9nFiWgyMrG/LV7UVKnq51L5GSghBw+ulap2M1ce69
3IZFwwmyYVJy4NXApXI5IXCVaZ9UiQoagRbMquPHTif7sBxUls04EPhTIA2cpQWh7uHiF6hArZcM
3PSC+Gpy/c1ZNBTbyJtepphwx2Rp+kvj47CV1+ElzUK+dEUb/7FbG11p5k7PTmg/p8OvEmvVV2Ka
28mwRhwucuO1HMufYYLQhBwjRKtuEaf0TiBGzVdbwxZP6b1hL21zQw8uFW4nWzk6qGR6cPG2jr75
yPe+BAxTT9nFC5lBQEWLnmWDOEqxrxK/2Cf/1OlThMt65SHebevR8xSMoLx8D+1v85iGkfHiFp3x
kswKgz6YlrMUY8XrztoMPESaaINtvPABm5wsurbPsRXYjqi0nuzl9CqoD8DdfQTR4bZVSuc8yyaJ
G0a7ZhjPThA7zy3a6PdjrEAz1wGgFWYAOxpjk6M0JiIYPqElx5rGb/MtqN9mzw0a9wCb/75e3f0p
MsXfw+wHGIX7xjNcOh2ntKa7FqWuNetdrfE9kxJemMVxrgDYXYu6z1lzdvQBbjxI1WjMpPO6WMUd
ogpepG6a/YuW82JIqW6V/tRadUEL/qhsent6KAGH3F2rYEFijDR4G8PJo0fH5TVv0c6yJ93ckNsl
U2wMwbNsPDU8qoUx30tp9N3mPqrdY6GnUbKdmyUKXFfORo4WEV/51NIJnTVJfFjrDC/57akqH72+
bJ60CFbZbweLyrFRn2VDP0LBoydbvdb55vBWR+p4i6KP+oxDfXxba/Zfa4OEdQrKG01zXOtcXK/a
8XrRph8QrEBGaGuN9nSrR/FjO3rZPd/A7J4U+qWHBHGREn6LtrqRXS8Nn7XWbM8f6uQ0qyl+1K0f
7LSyygD55M6TbNyaKKEDIQCGOnWlqgDSJRdTD7sEjupLHfvli5+UhNe8ODpKXRblxCpjIOZhXpTb
qfLVDX3fP0tj08Dqs0Cl2DCB/5Qqrkopw+w+6KL6pZ7L55ZA4R16r/VLkSBya4aKv1Whg+L1MNw4
ndlzAzgYAp/akUgFKaXZ9Ys61fFDE7tnOShV2FVpBO8b76xNQ3k/meONXYc9z3Mw3hpzKC/eWHeg
gqYgu6uDcp+Xe0Udyl3TOPVOs4IZ4JGPY7tiOHd9AkUj7v1kcbHaYwf2pTH8Aj58f+uX/Z3VByi2
h+Sk4CX88Lv4YIUIHiQWK52CGYBXatVpjOxfs5uDYKvPah/AnFBCMN1qr+9a5iDbhtlH7mFTo2eb
GZTwdowUiKQ+X3PJ9oGPgV1vgkFXleECYuJNq53oGPBBIMCtAkkHpNz3+o06ozXXaopBcgF2kqsc
01F/Z93FYAN6YVca6n3WpWc8jZXbqiuhx/aDe856CHCG8RY3Q8zyz2WdDNoz60P3Zc4s7TKR0Sbe
0RJMNIpNlk8tnKmNOmLIijox6dsJNwCv7JNNO/ONZDF8p/ZPWth4j4sI3wSJwZ4qE95jYNyaTawe
FBxPN0X0Ps/zKxmhXdRq5aGwW/emz4wJW65ld91MAwrwtlHdIFr2BYTFiJlZ2x9KJ8QOVNf9+z7/
xWXCC3Irxgbd52HrmAaZ20LRbjPmqpk1qk9GypWHKptvLARngxCQSKbg3JfocPKm5NRoQ32pO7/e
40I47BrHCW5Tt553aqt/CUb8A0BMdftghqKhzuWTBfzjqdLNNyWOqlOGWuMtMongSvim7NPGaW/L
oiBKog/wt2Z/G1RTfwuQ4NTVCDK2dbLN6/LoZaN3zo2p2qXMG1hameHGwJRpW/fdyaoWRGDQaXtz
sJMDAOEfSDV9XzwpTyZZ8i13q98Ch+u2qLMRwaPf2I0CXC9p2xuNLToJwLXQkmDF3hl87Q0bto36
o0r0CV6dWd8MAA3OyhLwMJonmVFry7SaKQrdqCMPkoYIs+QJkhHR0Kpveva9t5X7NIXnizjKNo2f
QC//mV2jupB/U/kSJjWaa+plKirt2YThYdLtSffa9ZCAv3GqrZGH0W2XV8ElGJlhZBrv7xQWW+id
JXJ7w9J7y4yQldOjSeFEb/i9MsFMiKHaVV0fQ3v64Zqqezu6SbslFNiGhEKvYAcsusgt2c456EMc
IQLINFqO91VRL5GSLxAB8u0QR7+arMRsOTJPfMv7BMQK8lb1gRv6p06xiBkJw5N9wJSjraxHAiP6
JgZdtvPj5sVzGzhmboOJmGoU57BmHIwVczsPfbMtO2ICdf6Ipql620eRdtsuG8fE99CBhJnmm1AP
/L3ZgdQLNZ0ViuJ0jL1Wsw+SxN0CyjpERfBLIfOAEkOEohChjJ+9NZTvLbLmfLRPXY4bmuPCadID
ciDqCD3VY3p8FzQAeeYnViTtlrxnVZr3uGNnG9wA3tJYDfnzjrVAqHcT5OKH0SPAXuvdRFY4eEZY
hc9nW4FQ8tUOHL4Z344gLze4LzGrYFHYJSocHrMleD2nwcH2FvXZqv8VuH6GQJkBvNHVU0AMZg7w
0D+GM45/OoT5TadBZWp/D5AGI2C/+8YDzlfbDlFnZ2PmrbpFaLrYq0UHQrlTMGDRVAX5SPRigsAn
sVC6L1M1PY+h3dwSasy2czchipa1D7CXn4k0NxsLPfmzN+mgQHXfOju2e1H83rsoie9erAWnU8Xd
98b1bsuIYdZsFIaxtKpOMwpLOHF+GwCiHquu+4b3gQEn2A72SplMdwNeRbcOweNiIRAHqf6SOu4N
+IeJWfbocweHbyOrdqIbAfClON7rRudvmgISRRZXBCrawCTrVlqnyq2KjZXY7RHoegEozrMA3fAx
OEBmvjg5SSm9QHML6diX0upcojyFtkvi+FhOrXns68r7K/Ve4TJ1auv/nO16B+edb6m3QGSUn5HR
b3MrCy46vvJbvVKbHSt179QDPDta4EDBnZCSUnwWbx2Ee8cqCHqo5o454503WsNjOqBR5FBCTCbZ
t2bwmmeKfbNuqqFwrkWbmf/ZrqGI1bN1b/nMHb3BAsfoZgA9K887+IHvbUMP9TWNoW/LknmjqwGv
om8aN3MdkzZl9vErzfV9HiTTBfv3U4dQ1JMWB7+txSEKqs4tusXSGVmd8SFeNot4jpmP2q1q1u3T
0LfTfRsvIzclrwzapzpiqlvV6bEMHDXcpg6PEUzYWWlZf3R9yszDit6TVEfn0CweLWO0D2Mesf5e
Nr57N3sdPLRWi/dN95Q6TXIJWR5cUt+JdkYBAQA2dnRj2eaTHhiwN7yRHoVr4ADiivhevB+U+mnG
55DAHouzbhE407KTYMDsJSMNVRhYomktXlcgMP/ZKB35oh5t08LDLsMIkdTyS5AaY+a1hFnwa3CQ
PV8SAcqs73Ufd1AMt+BI4CnpwbEOetBYUzBMrDh9ziU0coug9JmOWtw05vSohvMItcO3dyOqNNtp
KSJTMG17k4dlpi5AMydM4ZV0SE/OGugizyxuQGSchglGCnCl+87snpQW/6fcjJOdjhfjvBXMXLgQ
+C3wZ3tnmHI4BbN7P6aaxlSwyx48UnOXuKneZ+BGb3htgDYsvodDlL6pOS4xXvvLLXw6t0QJnCVU
UM86K52UDuV4rnYnm4lPGAArT9n50hoN8IBJpWwVwJ4+SIGpzs2LXAbzw9eoDvJzFpcM2WPn7PB9
Bh5CSgEQXDFvCxTTIqeweS/srcmQdzdoUHprgAJKB7Aqafh7SI74dzEB1lMyh+8hUnCIjx6mwC93
jjNCcF/wRgC0d4nG00X/N1VQ36r/sK5pb9ohO9ZjzWcSVGDi4IysJpCEWnicdX12wq9FXhpfkJBH
kXN81pPAOqWD8jwTBFjoreqxMhfjgfib2hmn2BtDsvU7L569cxhZ9zGptG2qI6vUqjnCfwaIcfvG
NfXpVkvj11FllYqVPDKKIZThxaSp8tG1SRr+HlCg96sCRJDV3cEm4Q2Wq7SvwhHp9KcbHO0F2K6L
NLYysRAwGae1BVefp32zK1Lbe4QF4Dyo0+sMgu/RAIxg50FzqOLkS8nEAPnKCGhlSTJVinOqZ8z5
8LGPc0U5Jp0bMn8yUuAv1i4POmNblUV/gh1RvHZm3ZxG2CJbKeqJ04A3ri1sJ5Xmjuky/0/b2Tu9
DH5NtjIdizidbxD+eOxnwN6maycPAVIuD0Gj1WSGkcJ0eifdW7VdHUto4EYAO0NJkJjL+HkLU8Md
kAp2QpKMRbBx5jHbs4p+MIhzMIrvsgy/d8Bi33P7FdOy9pwtmJlywdWFICzOpvMQLbjR2pjUM8CI
cEGSymbSo3dFMfx9/E+V1EvzbHnt6ksZcF+9FjrdJitStgL0bHSQ01pdBTv/MGEseLLC17gBKeC/
jE2QHgLovHZrwC0axheEylE3xPPuqqshGCHBDWUmCwY3dlDyXgQ35EDnp5Akxx+T2wQXcFnWvGey
yi+RXXmjrQou2Ul2k5kIEiws/r2hLkD7uq2OglCpHKcFUshcNrsUPXDroMHrwd8kirbEEagNwGLt
yap8dZR8l6gBRqu/zH4AxbzcuGa5ouyt+ERbS9R5L1BFqRznbMpO0jJyWu4MsojB3+e3y0WklRaq
08Z2snQnvzJBa5oELMJni6vfMWjUoyiMON4WkvtwBsP5s1ue32hGzilHjVpywLJJ5P7LbswSmZQW
xndSzLLqGJaKjv/M8ptycJ8B3hkn+ZPyMzDwDaNqQJykr/b4qf+S89IxgGO+PMbrE5ZKwUvlPlkX
ayGNrnVjqXdHpFbwZAL0ccX+Sm+AdkuGepzSca/q9XfBA8tmAEbd1fDriKciOZJVg40ZUeWkjPFu
s5ek9xXnFarBtx7m4t5rQp6ojYTooU2aF3n2duI+DMR9DnNtMKxbQ4TeHlN30lvFJXVY/rUhmm3r
QwM7rAOhboKdPC55GrJXYpWabGRXeoEV6j555W7jFX1+wdfRA30mu8sGIgJ9QzlWWIYztgzJDBAB
mDOOtea8/7ArZzs4UoBEdo38ct2d0x40lB2d5O+NTUOMutnFbfJlHvWL3LnrXYJauimsdNrJvZa7
krQF6/9WQ3xlwQDIM5EzZE/qrt1ByrIxUhxDmi4Eoono49A9y4O/dk25NWtvkCM1kc9NBYZ9J7dC
fqTe19yfNij0LRF0ZrlW9aNdbEOQu7zeXzN3+hnglXHImA3Q6160Km9h2oaHfIbo3OrTs74MHfLZ
zmLbOc7BDBIYO76NCp0TJdwGPSEryYv/7w9/+A2yi+0VZHc91K8tr08PNZkcpImh72QIkO97h9z4
yQaQNT6ncHmvN/cKp/jw1nwAVXy+gwZpvCKCNTk3ByPMtXkfu+E3pcvU/XqHGQQvuuNC6V4HF7V/
zDCxPMhv6f3qIbVn9YBGYz9vmyy8bQddAeaxjEPLay1nyt5/1nldOSMcECY76Ql9nB6YwrB0WTqC
PiLtZMKxXrvP0sCuZhqYOn71wXSSHjx21nCacotlSbXPnQHjI3cBV/7n37WL9OyHYIW93ACusABS
1r43x3euvgAYjcKuF3kbhrdlWJaeJMW1riD6s4xIlj47e9+pBjAr6aMTKIyR0l4269v6oYted+X4
XHnDyWvMrfSE6ynYChyV97YhQSBjIQv25ohC93l9w9e+LHVSDJZeqPb9oQGkdwyd6CDHTOns0mI9
/3MXlLI8Ndm7niPl6+6n41L8VHfttmVl238PPdjKkeBPzXMAV26TAo8pUkBuvQ3Ceflw6B5E00Bn
oTrpB3woyNMzL5AnPtg6xqDOQz63Tw5zA9aHtzoRi1ktsGpOnnJAKUPd3VgLVnUey6d8cLuDac5M
JRpd3alBQeymR2BmQ4L3ILyDKV/sIs15qHdBVD44WfXhwctflX5wfZ3WslSu3WTtK9KkGNL21GM/
KJ1RNvUyXMuenkBfMmM4T3L35SIFeMYJzArdrveh1W/lLYHVTq3sfqgdXOOv3EJESdYtE67Be0h1
X23hUoTcsC5W0jNxcKgh8YJvGBP9LeqBuyNjspd7LBt57PEyPUEolzXylP7IJ/3ixUZ2UOfxJjFL
BMq87iSDjMao3cLZLVHP3YVFcP0CGO0vSPnZWS4oT172GOnbhQ1jR8OvefAeMYtzr5hlP7FffDzP
Drn0iHUwUDXVOXPe+vv0dtR2/QTxfr2LZeYwkibLZyZzM2vnW9CFhFQCL+AvcMkGM3EP+VFpQm4N
yomBLsqoWfurjplMtsDrVsfJdc4TwBzyuUfokWgUR/Y2wzHsOru6rqIiLSjIuenadRCGS31fG4lx
kOvL7/LtaDy3+sNs5O1BNY0nearro5W9vOt+xsYUbcaiQOkfCvnfC7R14FDk2y/l68SO5WmJIw3L
BzD+ey2zc9j5bT7cIchunoCmVRdh7QxRV13oC3/KMMuuz1eexDrGrA+GD/TvFHqmOXn1zoIgjSyG
Y+BwUvASuIzgOxQC9yW3TJ6MdOtAJfZoAQ/2C3xD/hnMpcE6oq9P8tqhl/F+vQnrUdmTJv/7pZir
jbCX7uR9kpmC/BgpXufia1n2rpVzhO0HE1qEGWSiq3T2ScVjUZrIn71OuWQXh01etesuee2/YfXX
D6X8zg+zjOu5Ze5ugQXckhDEHoMPvcxfSY4QupbXZC6Qg9kGk/kNrRXiyWGfnIomDNW9NL/u+ssX
NAIM0gXpdR4nPVVmdOtmrZvmjJSDhlKkBkxsmYTJv7NurihJKX+Yy15/fTmPMHHuxgJdt579Bnj6
wSZLNW/R6y1IQv1w5YeY9UV3dfUsN1smdbK33vu1jkQQmtcBBJC1sfz1tbieK3vrY1wPrNf7dG6U
v3UIdTCGMWbKwNkBBMhPUpY3jzuesIxfjl9//FxqxSZSBvXDNFIe4bXnzd8DiPZn6a4RSrqAppdn
EHYdkhvSU/59V86+DlWAcpqTW6a7z1SQAKbIuoT7xAkRgoccXQ+sa0A5IJu1nRQH/+eg1fn5+uuX
nnwle6zvzHU+c+3MUuvpeUf+5J/3TvaurWT3c1lOul71Q6vPf+DzWYpGYqO1X7UZqVkZV9bZg5z7
b3VrEzl6nWfL7rqR57EWZU/O+8+rfljOSGtp+OlP/Vvdp6t++kvBMuBjNFd3IYy+5RXHw5lcRTVf
16rywsuGUArkTGhELN6XMNu6WevmDE9Q6He0qVqD3WsjGW7l4mvTD0dk1zcDEEKk4K89Wl6W9Y3/
9FKtL9D6okndepqc8Z91n077t8tfX9c5X8j9RQzab9y5OLQxrV3mwvLhWjfXlexa/hCr+Lfmn+qu
64nlste/INf51Ob6F4bEu9WU4Y/aeeFWhgZZg8re+o2WMWQtyt46IVsbf6r7VJR2fo9gQP9Tq5FE
SAobIh8vJ7l3prfSha+7UivlmVA2y+qsyg66V7yswztgKmjja1mZFxq5lGXkZy4UEFGyMsu9ho78
wGrnrQwPRP+RZG1QBv6brnYdNGyVGIKMLkU5Q8JE/G0nT1I263ArRekKjiz61zZrN1jrPnWh9TJj
0KSELFyYXoM6m7vO0dN5K+vfBIAB4aJkfA3aITpc33i5KevmOqyuZbld/1mUA+urK8WAQMrfw7eU
P11B6uYsATuhJbxG62B/nVhfj8vzWc9s8Cph8ZadLQIjxhIh+bByXJvJubKRicFalL1P7WQQXes+
/ONy5NMpg1cp+9m4AxX4WEOlwDVAWhApNzSQHMuHq8QRr32RocvPkiw7yZ0pkz7PTrPqbJrMsU7y
hNcnen33PwQzP0wV1qayJw8/KnoietdG1yBX7iB6YsQRMik6WtnD7JWkY1Bz0aZ7eUWvcUrpAeOs
x81f8iL/HdWq1WCPdTapk4bkYJ5n5wSJYFjikNZkUzdkKzdr2bcCBf2z0NqUi+6wM1sYkDEgr5EP
S9eCo6n7N8LZtkgARCraNXJX5bnUGVQmvSpeyxieifDJ9eUBzy2iO+01nvnp9stN/fCIrkvX612X
NYvsXl/ziOTk7JnTXu6y/Nl1Iz9gLcqN/VR3XdXJkc9kzrWlHF7/JT0M9a2Ntd4GG0Os4oLcf++K
eDwaCAHudRizFKGeIUBanPGZ5KilkzszHGR6lqOeB8xTTxK8m+rgJdKyo7ZcQ03q7K4M6nYjreYu
G0/KXJo7tc8A6Q1DsWkiXnXZeJlrbm0PgKcGpug2TdyDGoVWvkcyCMNlVvZ7opKghifn3OhB8wAn
i1wzorEQzzMH96JYvU398XVBtD8HyMA+w7+pd6jGjahyUJS6DMGjLCE9UY+oQMR2lT7HnoOyoNnd
TTFaCA6whYNObv/oWf78mFbNT/iOp97UyvcxN3HVSv1vecmUvMYH/uIHKkjxrHntvdn67hGtJ7Pr
ByQctBZ1nGHYBE1df6lnML0sycs3XU3tLYo6wKsiZLvUYrEFMAklz7lVod+kqrsKiWCUoUpw3Bgx
VvfjcoRQEmYCA44CYaIdm8Iu7+cpqe5lTzZZUTjonuU5wsIE4a0iDnZlhfyQPw1fTZJnx1ZdpPwy
tTKwI0GJY7cEgDeuz8otLmJUr1UIn4aPkaiKguGuzQowQV47sB5uCvcCUoP0mkewvUX1a+qn6HFY
NhBdokdfTb4hq6mcparMMOlGdxFVrgLhM8MiW+MEjw1q2I8qmdDHVNG07TSOASsIDsS2B7QqtbmX
OZaieMhupmHo7rWk8x7mZVNnwPZs+hbsalqsB0I9S7da6eCKNpCdMSfM5sZRRxfG/z0l0Xx/LYHm
QPnXoc+t51eR5T2gMhNtq7DdoHtq7B3NMnfT1ORovAGmLwzNvNgOUGdgrdpOt/Wk3WAFjwwGDuCl
F5a3FVS722bZrEX65zEpiKEOSBvZcNNK/ZLPZmpsNdPQLrIppuB/Kou+UraTB8vdC1OCzYgavPY+
gFHXHvuvyZD/ZZBKBxcO3Z93y4TPDDIRtEJRoRLTz79Jd34J80T/OjUJaAUEcV6DMQN2jQ7Ww6yR
S7amxLqp3Ly/6H3cntI0Lu55BBqU/1Z9bkaFzpWl5p1q9K81qkF3bpQ8DHbVQH1V6ue4J3HkIPa4
l6IcIBX6hvx6vq/HTY9xx2ZamsdaiilfDJZrOY8MNlWOAu2WMWP34WQr/+aks3kjl6obU7t3vPAE
OQynzgxZtAMfnGq3/oI2SP6E4Zxcr1sbc/vQdO0+V5G12fpYLPdB9oJR4UzQvmhYK9vmDUSL5hnu
eX9P6PgsJYx222dM6yBDZSNiTUsLqXOM8vNJifuquuhx4RoIUBvaDxGLZVeBQXeLflp/Ww+ElcsU
tRM54KBkcUYGMwHNxq3QTaU9IrapbaUotydL1eVT5YAJW+6PPY4AXaplohcf7fHP9d9Jk9w/2kUN
52y5f6hOg8jLJg9/evrMOJgop8iubKpghuG+lqW3jS0Skh8q5bAc6SB37IYHgDMg8IJhA64LS4Wy
YlDS67/qOghPvT0EaLyH1beyPMjxeAjrQ6qj2lTNikPAWnFxCyceeG6CKLjtls2QoHviGv7xw4G+
T7GTeQ98O95DYYhvyjHDw3DZyJ7UmayysWywUVSLtajBb/A/Gsop19br2d2IOeD/5ZTUHcBXqNrx
82XarkDk9mm8L1WigdtPv05ayx+ZilJvbtN24VGQdjStFgYsipR30bLJEZi4k+Lk+ygWRv4AeV2N
Ca4vh0sV5fLN2kj2cNC74cPXkUfm5NglqhKWlYcnxqQoF+fdAoqPspQc/XSqFOUPt6iOnhyEwK+n
yl/7cEamm/uuBKDx+cDyq6Yyhuz4NBf2Xyn2pCCXZje9aacqvXHHCMCJhvJml5FnVMlW7JMi1F7U
MhxuXb3+kYea+jLYhfqih/V9xwB7T24apguig3z9egP9L6du9RsbaMm7m3EpkjnlXYqawXtUKV/g
IwcPctAsgzu/iO1HOQZSeJ9CqHvOl5Zj/Z4Mmvmq+VHxpiVnacI3J3tRmwb65X1Yp9NtH2jp3bhs
EPfTh42Z1OzazbxhzAaNtxSlDURTEjm++1tNBtxLXWKXMJfS98yr0dHWjHYrRaNvhpOBa+quNC0U
8Te21fXP2FghXWSN+j6CUPne9NgiqPD1jgu/8h0oWLmzM988jVhmPpb2+AqEpvtqld9nt3G/WIrb
XrIyQjrJ1ruvzQyQQnWs/BERHbR0w/5P4NjtVyBb+m6OcRG3G/9VA3yGhm07gPdkLw7b/Yw1LHzh
/6mCFvn3wU91uuWAis3m23Lw6j1+bSUKc07xmimWfWnSbkJzuy9edRjTz1i/b+SgAoztFQTGF5i8
/4+x89ptnMu67RMRYNhMtxSVg6Vy9g3hssvMOfPp/0H663Z1ow9wbggxKJgWqb3XmnNM+bxsMrya
/oLVF9tldYAmsVfsMV4tq1VkietEl25ZW16x7eWzDOtNxRF99McJXUKuB9qxghWDLbryoLAZ2Zmi
e9S6aPHAeoKWXZdebx6WPV3j2Wuh9DrfO9JOJo87D8CY8KmTy26Fxyc8LKtmKBvIFMLuuKwaBBGR
A6l6p2V1ksZ3i9/8y7I2dumV+3V21SL0Pd7g74Kwl25J2sjn0MNGHHjEVfVZeUXoswY70d0Ku3mM
o0Y+Ilbob6racKlEUOXL2DotByzb4SJuCqlKL8umZSGgHIUGBoaqVQlczUmPTQ3/thweYUe7ZuJW
1/nGaq2SwMJqDca8OBqjmR/DFrPcDAsujpLMom5LC8ysPLqR3QEdN8L6LlBMosBH/QFCWPIq66W9
hptZ7JZVPDpI6tX8qRADSEqtQ0swH6Z0o+fA9ENVkw2kK8sNQvEyeUVFnW6x45sbld7Hq6Frx8yS
9HsRpOa5iHUEFvNhzSj/GVFL7vlpU84M6xTSiHhkzYtJSbwVFbwa/e6/tv0csjzSpeZP2anK9n89
X20QwLRGdFcNU30ZpBK5dG6BvkPVJfgl+pPJ3qMYeuOpNgf4QJman9JAMyAblwmKuH567krrthw6
aMmpCjX7paoz2bWqSD8nhU0AS1VBS4EL+4gd6UMCfrWO8pWFbOgkF1xU1hC9twoCMV2z6jtbtP5B
Msx4GyaBfA9VpXKWlzenF7mw64+WvhEyIhHBYRy1HTXbAupuod9sA+Y4l7sJ2FLJnDitcsi4MKpO
BffUk1EEbuep0aECTv7Pju9jlt3Fz1Z8JIifwfi78uTLkbvsD9A9npZXi0yLjUaJnbA0xf57ddmt
2ko8bLi0w+8jfUW96SLWt7LR493+eQndFEcDefnBDHRpnSi5SixVb+509L57sm7qk6IJc2PE6Xgd
yXFxu0auH7kaZaQ/lvnG2PkGm0f6qu0Hq48Zkg65vrndG00uPvAkAosU3Of59nHRprGJScWf1lVZ
VpdIbaqd0Mr+EFqNTrqvVxBL0JrwsRCrcuPDmakWYLG8znuN/OExDoX0R0Jp+f1GaaaAisv1zzHp
3wNJMl8Uo06hHSvTfWDABmeI4t9hoba26QwVlyUvOXZJpG8pByR3FlYgNM61Tv2MG5nhTcErN+A3
zIfSp+qTg4w6iRE2g/DYt8SfFDKy2nYPPtEcdfOra9EswymuH+yGOWHblcoduo0WeQ4JS/iuTJfi
muftVFUjg2owZ6SBnJAWp7TpcXlkmhUtQBAI5zYG60J+zS/F7O2HLLFflDGSzqKzbc4B+N4qSKrD
stpqkOcyM2r3atQBplIYl+3bAqlbXlv2o48h3Sn7QD53ZeE9htX0quq+elnWplkBbqr63XKorZjH
UNG967IWdP62SYrkl8hV79Gb6CXmen1faKb56G0HLzVfI34qt80gN1uz6f23XN1WfWW8FSiyiMwp
q13v9/kLMXerTg+tX8wjT4Q85JfKk4Dn+5g32i5QnO9t844wp+NMsu7sZBm2wI5GLiLAa1qo/Vni
DnVgaoHpt48/B9Rapbml0eqbnkjBSzsv+GKMbk02srusLjto2OaXeiJti8jqI2In3tlvS9QNBI46
1O7yizYvDFC8R0vSzplZTr+oAry0RTi+jeEs9Gjwc8CBArmXqC/R1I9vQxXqq2HeHs7b//N4C+TS
z/Ge5fE6yNNWtW8BfPvX6/9s/3+9/n8ev7yvWvY4t22xFpkerXom7LeiH6ubagp1a8zbwGVUt2VH
xuT3e9tyCKDI+lbM2/7rufxygrOS7G2k8pu4LPTZbWmXtbzhm5H+s00mPtrOxObnsGXnENm2U1X4
DfziTkobHcMknq9BqXp/bXKtux0cGzcdlPxuWQyC/1fePamOUpdrNYjlk19ixOMmtaxAaJdPzbxY
Vg1NwnT/vZ6Wbsd0Ddbjv/Yu239Wl2cs22DbHbMQQdvPpu9X+llPuOlNg3VXcLreO+I/IJLZrzF+
Jr5URba3Pbyk6mD+Go3OftcA0FEttPs73bIIHI3hreSJHNJ9xU2M8XhfF9JGU+3pGSJDv2151QV4
+oQta7+8R5Ai5+vKRj+ThG1fvFah0TW/NuEVdypn7RHdiE7qgKZt1LoZDmoVwOyeA3eWRJ3vcB09
yDHnMvladiyLDlb32kJkhRO9M/ciEQVwnca7pWYs3QBEt666s4kRi6cJposGOwYIuSkchiD4YqKh
2kpl2m2Z/IHF175K0byBGOmfw4gk+Lhturuw7pSdHDXp3hsScQl8lUwMqZiekiD5QnSYfvHkgDj4
gyQEdCyif2/kyWy1ofUvZV7Xt3xeaDLDwyAHlzgfoKmzFalGsqE3xUVJ8MWDTJbXvZ23l+X45TAC
ntaERo4EoAGniedMdiTzZMl28c0H1kGuWp1cgQ4REKETjKa18rAhB6266H4bb0usNec4xVShDWI6
mRbKYtzxxtFM+3CfgzI+2iLU95Q98oM9Tv0hLYdhL8lhcUy1nGAfrwtPce2BeOpN6xQXI1mvFUWS
sI29TdQ0MgkMcrWx7HzA6Ap0GQBUd6U/UayTyGxvHrQnuMFoB7njoAYqu+5+aon6Idx5eAh18Mit
cLo2oCjl5/JjTQ96FQyy9jRYFixvuKfPZM90ThmOw9kjhwoEdZa45RiEkLDgx/HbhOHDS6bfcW2t
PfLIXuhe13BtwtlrP4X3aEm/QkOefkux9pvCL/Zy3adQ7lvqJm34cfZ6se3mV7Ai8jvQgRVEPAxM
qIwRSCcSk985ukS1Fe82WgOmgGl/hI06XCuC1Gca/wR0rTrb+tiCQuYKYGZU7NJaASQDvG+4RNBa
GJQPu0xI4YMn2ebFVHDTLkHwgeiw3Olev+uSfnwRBnMnRfEfrJwrRRmzHGyAPLyECADXftF3u+VZ
ahTvK61XDpmp9C61xPyAIyhiqjorg3WbQA6vcb43iREg4nLI8uivjca8Z9n433t+Dh/ShU/IG/y8
zrKtLC18aDTwVimJgRe9aIhybKT2qSXA8jB4cgq+glOSwtumbtnj9JhXIdrZ67HJybmcV1UxYloS
er5fVr2kUhzciZFDyAMmOcNkUjAv1Cwg76kQY3Ec7LgkwYJHy+LnmOXRso2kcY6uVSRKfYYa6//j
eRPAqAKD+n+89rL611ub5AjsGQk5f237ecry/kNYTIc0eanHIHjgnus5eWTqe9XDW9Fl2r1sm95W
6wNpNWX8m007j65Gme+WteVJQrPvmza1z7ou7UAXTRe7rbEUNlnz3A1m6Wi96b83vvSAocj+FIqy
ySxuB3DAV76SqSEHAOVt0+iLYsYddJDodxlWET87dfMyx92vYr0tztS5jzIQ9zNGgfKcKWWwAWc6
ObGQy/PPjmUvA6x/jhNE8uSNuZLbJyQyJDfPr7A8ZTnwZ7UzBtMx+4qe5b/f5L9eWhpi/EKq95Sg
UQWYOb/Jzwssq0kv72h+RQfX6iXz1A4+AUREh5L4InUBFhLVvApIjtfEmO++So7CQATW9zacvkQq
JdbOpFRwNmWCSyIZ1P/36ryNpO7+HM6LZRsSTGVNLhpdkHnvz47luGVbWcnpRvSkAiyrjaFl6xAs
jNtGI+X9svodYlywc7l6VfwR+1tXjE9mwaS9GmvvPpuyzkUq1t3UNoKGaQ7pnaUBVYmAuJ1Hvet3
OapaCI4hmn1iq/Z6YsMEme/ivSmHlyyRy03KXPcqw9qlYkD1OtEricJ6nj7y6YIVNW/rOTYgoOiT
EG9kir54dWJ8FLp3kClk+pBw8DXFVcxQ+jEvGgN8H0UGGhrt1zDaJy/L8g+tjt4lQZWauyUCelRD
ut6RhiVALeggPdMp7R+9qq9hmjOBWPYOZlAcgxQr4LI3I8Lz5HVT7Sx7oyRIybyEKbfsHRsjuVSS
eIvnV6Ljkd0lVXm/7IuERc0J0BJj8vCuaGTpEpEkxGNfn8K75dGykFP/dVLlcv+zaXlEGmrgRuT4
fD/rZ69spuY2ohHlLNvMOgA3adX4ToGDrn6O+3kfuU/PtciNgzepHDtFpFLhRLofYrugReTRPFES
5WhbrXKU8VHhWQ+VbTKBill2LIvBghq0kuZjKkkay83PcxRP+iimArLdv1/mr0N0M8JDtrz4z6t1
xHSsOnMs3O/XXXZ7ScRb/HXkZEjSijgs4WqGjRFsfnmpr7AI4mD964nLju+3XD5gkMrexhbi6Xub
tnyCnzcf7ZivoGe28r4OGvd//k0/R//zuspn6sNt+P4M81lYHv31YecP9/2Zlj3fb9oW6V0E2BWr
+FZvLPmYz4ctB3iiosyzPFz2LItxOf3LQ2G1oBv63zYdobPU9htGG8SpDfW5jsNyVRFg4YdYzfw6
e9fzeoShh6axk/dG4E1b027/IMsd3QSwohx+dGpMdKQwyKOw4YPZfbsPkuazSj17w5jpaIEwDUs1
dBVjnFG29ochEZEdtY5UcSMHNCvA4Vs2NcaadCurip+YZ+4w4T2KurOdjssOrsf4UHkl4uL2UfEH
XgybH0Ts+NLJ9cmM8F+WqJ4o6KwTqlu5UN+DvD9JdD3HnEjEEQRDMTf8commQ4zfd4ePmGmqHR9D
SblVTSxd5Ygpb0Ge0bX0joKxCPFy86Z+6LBJJfH5e5tCiIsz5X26/3mWTyXPTSuQS+SmStdlBx60
92bCcVU2HVbO6b4u7+tE9NeegVBjVrDQM6bk/YRkBHhZxAfxH6WCkBUScog9KFsTskMzOANWU2Gj
N9STS6cMJIDNizHxblWPjz/Nj6bf66j+WeRUi1d4zIaNmsMaW7ZlEBi2EylrFEz/ta2dGEiANFW3
JSl6uaV7d+m8AEdhF2Z5bQxwTUkDF2dgDHOd5kWYaMXOGs3RWVa5g2jXCBoFhqH6e9PP9toQz6He
aIdlkyWVKlyyYSIutM7Xy7ZloameSpsIZuNyyF87IOZpY/39xstmXc3p7455tl/eeNnmBb1j2I3m
NmNFx3r+kMvOMJazo24AIJw36ZTVL6Ypub0fRLe8WOcYgq+NooQ3euZfQ1h6+17RzoDIk9NAWNV1
WVgTrH+wVvrmZ1sydhkhbpD5Y1mKJCyNnkbmdXuI9Vi/UuzXv5/bhsZ6yj3Sj4KmJkXLYtLmJWQM
TXphbb/XSUgqN1WeiBU6X/YHha4e58FzVFt3k83ooJtKekVlK662HUt3enj05xUtjP5ZDHr12lK1
PIwimaeF+H1I/0OY8XPcEEM5SiZuvcsLmXJukF0RXgm8ay9FPrrf36ipCH20xo0DFbm+y6vUvwmK
ZDc1yu8Lzx+Oy2HLgiGZ6hALVOyW1eVYBcq6q5cox5dnLdtwVCRYEuIzc7hhZcu+fU0yzb7C5Z4O
mta++V4FJWTerpppR5JU5HiRhfN/OQwC5p7OfXBejmDkd5VDRTuGE9+/fAybneTbxhWzqHklQaxc
K4FFlsEwmddlh9IA95QLmjPL6rIDYIq4lAkDRpI3JMixQUMrWdNWXcj9N+7008+xAbVTwsxqc5uo
ZbSxRhQT4CyDW4EbwiWeJV5rJmS0ldmU3kazNcjh8FtuoJ7Dm2hqvKFaTP1goB5qaQmhQnOWybJg
7DKRlkWapzoNjDYKnzg8ibAQbyb1eYCH/3k0r8LXe84asvzI1rDR383RKh7h0IflEXHNKf3rQzO7
hNpZwrg8Whb9IpScF0xqEU4uG0HXtltbpeM9RABf8vEh+BZezTpvmWF39SKrE2WWhlnsbHz4WTBG
xuqwrKeL66ET6bOYjUft7KSp5o9ANhHOI2PxH+klYDdokBQF4O4eloVaNsNEwFE18zf+/VBN7I8w
VmFg1BnYx2V31004RJeHEdgZkP9xRJsDcD5NOyh732fMGokgieGMRJZBC3E5i9+7gb0c56rMFvYJ
cQc4zLAviLU0ahIWu/bP2IpPD1pEkpfbgfgvV1fufXIdD3nbvZic1mNIHNimUcRbMAp7Pcyq2piX
ye0jd5x0vfy9P2d7ebT8B+hhBWvhc64kUtKOcqu6VeyLXUNQ28HQ8mJvMEmIy6hyJLnd9sJ4TPir
dX3AoY+pQ+Y/zFdAqRiTWwDpJ0l3owoT82xKy2bFtTn/s5ZHKdCGdQkWhN/dTjnUkC380qDRpRWQ
+OJkOP11YrAoc94MuwahaCorSUo96v0U3MpA/xBpIK01/ZT31XCoA6P/XmgiHA6eOp+5dHxLFbU8
YPktD3ZWAh1fHmaW3Snr5eESvbo8Whax6ZWonWxoGLN2Pp/jWAqtxKDDoON/frEK28z2YQoIYPaI
zn/mslj+4J/VNtUgyyjkZnqzh2maNYrL6cgXz+nysJkoeGWpObo//5nle/qzujyylZ54Kwy83Lxz
OIEstFn297PQWxFsW6Ef41l7v3wPlkU4r/a0ODZTWJ+WTYWnE+7gW4xGlliDbkk0MKSO/2+X578S
pa5IH9UyPGCza+z7odmq/T4G8oVJnnM68yFKQYzBslhWoxAKsRJKXxVDyv5IMGTjTLXZkYoiRcPR
tHJXI6aryYfR8VOidQPyqV3ZKpnFqLK3pfbzaSfDg1LMYF3GI+TG5gTOYaUfaZ2v1bTDNxqf07wM
HBhlNEqnIjgZaGHOvteu6LfXTj+ml1ThJyKzS921oawe5bJZccsoaKFTWSzKdg9uYJ7aTvIN9726
m3oShAyLTFrzuamabCNowqBibzuyWGp/EzYEUYrMkbqU/ggyQZcfXG4a0Z1QFWM1KqO09qSGWJhO
3cD+B083PWoi2WdFQf2OSKKwFq9lX5JZOCYb8EvhWsfolzftKfAr2eHHEWdykOdujSEjaE+AX9GT
RLR0JZnWqx9RVMFLtQLKFm76cs6IbjRUuJQoaE6vpkLtyTe2arcAUVFb1Bq74as2OTFWZxOVwvOn
zj75YxytQgK2vCyS4ZoSURoqlKs7GfCtFkHHJzSz7L4iD0e2jJJqNUy6tfVg3UhFs2vUgJMAhy4U
BmdaBHjF616gi+mfbGsuXRIEyXis/jT56Z7vLYoCO8Y09lm81aQRI7CE3r/tpS0jimlF//GNwXOw
tkb8+4VkxLCJkOlYE2NPgTfHAo+GfJM/3M/scRdbtwEE0o6Op3xCTEt6hkUCg5zxjy5w6eKZb32A
wZZvyWRttQLmFK6nQPpqPLJlquE8f4PUyGjOSTD90dm5ymp+KEsm2ZLpXXK1/ShT6Egql+hK6TvC
msaefmNgkpgjR8KlIHrK45oEXAOfGA5uN6GcoAlM4VMsJyujmZEisJadQW2ePX4vXCivDrnM5IOm
tHAs3sso7RAmxNStUOWMEL30c1tKm9SvvdsIcX0qrd9FQqqeL/vvYydtGouJYK907jwA7AwtOKKV
2+h28CnBYXXygWxiZZhe7JKCBQVIRfpjEpEI10gL95pCJc+O5BvEBWuljYnrBd3DqFgbgnCRjwRI
sSQh021lhiTFH3GptJupHFp3DJJiI1lPgZRljh6l3rpKMuozXbbRDSk/TQEv2DdUBkNFufOHqAFN
Oe5b+Z2Zf7CyR7Nbt9V9HRPVWpHXRT1/bdjFq9J04FkAJFkaocdN94QiVwN2FAUrUjxTh9Ggsprg
rzo2galOMw6pE5nBTheS7HQgu4xIPAESKwUiSTBfCeOjUnaziPQVC2KorLQ7RfN19o3Pvt29e35Z
AXXKP6PpZVJj4GtJ8IE4N3Vr9ZEIxccOvSRdF2ip/dEGmTr3NpqhtVxqbcPYmpTMEAEbnvpF+QaE
ifEa9folH2jaJ/ZJqByWKv1Zkxn9c0+P1h2pw01Rn7ypJUA2G7fE8xqky2bBbvxNcjb16oc4a9+U
lkB5uRmvImLk304zrjenEEg0Oo0+wR06AzLZohkGbOjznVhVeQsQLHrvOElOVRAKLGnSvhgYZAVC
KVfNlnMvu4lJwZ9IgaNWbKpU925kGzZrWjvRaijNR2NIXS1ruRFIYGiT5IWM+8RVbBreddWETl2n
z+hFMTk2zKGHOCQvCfWmUREkPOfEoowe1rWUPAHzv4FOs5z6uTMg0JVhjO++31uh+plL8Wcaqh91
qREWWEHml5lDUeHeZn07bqyUZkGooGW3EnREwei/KFRBhxTYXz/m93JUXsq5UJWNcyP2j1abRC/0
fOAAqWzdCQfuXbUeJGO2Oxd3XRA5YW5QLZmFuqU/7HOFH4UUjZABvA/WC3dNw19Fyr5KwzsTIYZT
JPkljfOvVDP3ZWm81yETr0FcAytJXSEnO4Qq1IO8hryW3sNXb/WHhjQzH1S1W6JAX7daBJGn72LX
kEijV6VmdCQ9G1xPkz4syEaB1yFED7W1IFRKbUxjOw7VAzFvtKFTsaUKsNUnKplB9pgN8kaQ6r2x
AgP9MJqVUOdrJuUvtpxHh27lB9bMEPvVaQG08eRpnJrEhT/zEFTTRz4Yz2o+3jpjpaZGuTH84TyB
5owNyHM1+ZOKYZxzMNZWXsMZzFU6aqLex56HTNvY9qHkWiFZ969jWLzZfvJgFO1pMNA0yv1T0CS7
Gg1OPPCdiJp6A5INNE13CgAHImgDjFYluhsXzMClytUqrk+o8nqyK+u8p4g7woyDDw00gOwKX38b
m+GNbOrUMRPpsbYA2TSh+lqn8UcPTk8rh1f8ZX+Q7aKL1bZTF+5bkT6M2MhXiZz/Klrg5SEcpi5G
Uc35uBeEiG1z2gBo/jRqR/W0pQEJTK3e+217I9OIDEGL+njfmH9qUYOm4BeWjG2i3jMB8heAsiOJ
nshLOQPblJzUJrvFoHkcZer1tbDt7WDY+9e0BtAHbWifD3oDbz9GLD8ijwjI0SSN/UgoRn7BN4yE
zwSbrnJFFh6VHarCjf4hp80plvuXlg/F1O85RIQB6TN5sivpyJ3vHnFZ4bStyan3LwrJ9Lmubpuo
3w25t6l3dZ9tak4LNwlm/vQOB4feXsj4vwcFbBaXkCrVriFPTa4JFhvsU5zD+my1mH5KtulDrt7e
8v4kCRHKMfq0bKiejbY5qXZzba1kRZ7DrWj8Nz1l3oiFjOiGPnk18dTDJ827Fa0ZUh4E0Z8T3w06
AmDjM4YNldIzohnWliYjMG63gnnG3ma2nKcXokcrxgGhTK2Ky6V9NhqKylNiDQ4cnrskGmqnNCEC
ygLBkZb6D7mR/CmaoXLSJund0m5JjMR0WAXyvpPtX6bGIHIMIGdnfnfUakbZReu9tQ3X3dSqGwOY
t1l3Z43qHeSU2AVxZ0gJ3dDSAyWKdgrk7jMMQoROPiU0jdph1WmcZJPTSOTJxA1dSd1WNW0M/5bl
dFGfuul9ncKI6mJJ3qgazIa6Cn8RAN94sO35gWMkebM/5aFtTwogMmZj+s7ymgdJjGA37fZNNJDG
RylE99K+VbW98TuQonVIRrEd225CiaCiwZEgjHczWeLiYRBWimhV+lQEWllOqVjHu3TqrD0hk89m
CLyHX/C2Kz6VhrHx2HN55vB1ovAkpJyEuR6GYsTXpQx/Kdx+XNxJqJrI75nC8uSH+Rcho4EjlJa2
kvbo1RZBJdlvBXKdNVW4JBQSwbzQIp8zO7d+eTQYLPpNdulsmobki4C6OmMgemKs/WTRtFjp/pwV
oQ4fo84MILa64WLZ/NQYoxtb7ZwwyK+5QYBUVMNRLZ9jteTq6FdGNcl3epcODMaT2BEWYzAjQbfh
h18d9ezmqOczIUsf4L0N/aOe92tF1QcGVoRmhCZsB6O9Sv1Q7EMpvmo+A3IyaTNVz7YalamynHoG
tEG3xaSt1UbqUhB6NAL/N3wr2Kkxmr1AKbkC+NJIXxT93sM83nuGNpAM3NCtvKQFGDMQ98JJUNvu
Jt2v3Boipt1Hq2jSz1Vro01t/+jSgajlU0gwa0YRGuAj2ru4WGNlvEadEBs5K1+BLBzabIL4nM+I
5rdSEFw92Apm/Tx4LITJSAgNlEWRwClln3FnHoKZRIKeWVtESzrRkGa/igzMPcaIK0R/j1oQkF0/
ktluqBuhjQ+qbJzKiCsw4AzHglAJupJ/dNPr3KSBOJyuA8XYhsbwNg0HlDOPCYpUh1yQcp0qnCei
xC84MZCNTMzXDbxKzTiX4PVnCTLfrG1bQQ95UeujpGwMAo8cW5fuRS42HYDb+SaVO3BQsUKNCKi3
M12O9I+YG5ukHUEHvnaB9ls1pHHjqR2wZCykEA2ZniYJeDtGhLrNtz+X8A4wMCE2McC/whi/CQMY
SbH2pRlN5hgD5X4dahL3TUqIOnhBVb6FlqxClTPdmJRTR7L5lpi6+k7B5Q8ZysWxi+laqzTuR6KK
YlX5BbAvdZHKYKDUFFeOc31+wjqkRuyqKo19K94KHS6tMgw7U+ksxgFRsQI1V0NPaV4ipQRH3Ryl
kG9bXgmnTorHKMmwIxkHwJjulDN+7hubVF+KFI6RBNuexHGondPFQMJeiM9RsT+KdIpchGwFX9P2
Zmb9q1n3H5BEd9M4rgxVecuHUIeW3IPoxXzhDZUOn6TPVvRB5ELcd7F5a2sLW0aUnjurpYFSyjSy
7ddIb0i0T7UHr/nVChlUNwxREsRI3JFNzx2C7Jzo4iQUg0vXb8hzoo9RyeZdwayjy7PeDUL5SuDI
o9qRimm32cYPxl+Bp3doAc0bDRUCXCIPZvP0Ytm/LENCJKLOLL60GVZNEzHAZoAJvs53IzV3Ryi2
xJw7XdXSbwi2UpGds+QRbJ5Ns9Pb8Z1cVUWgrYdIYSbWKRyqhtlaUg1tZR1qH2AnRT+0C2SD2y2a
k8xc96X8IiUJrZZW3XoDzL3BIwwvAYNWmu3K75qPoER6r2t7xhd1ljDA6E1HZ1TJ7Ku/k+M9I2kd
6nBCSlVor5S8M3gb8hASW1p5aHOzUlNWlhV9jmbwEtCnHMc2XUkdbMDIVse9OT7nIkzWnrpNBA3p
DB8qHlR/bZADk4v2Jc78uULNzN+L+K/ZRrXiB4FeSaVQaSWvTtpGmEhHI34cBn69dVK9N0XPkKMz
GtqENe3hgJBo27RhKH8WHhkZcVBcGj/YaASJbOxxOBax+juRMOwGEeT3mTdUNh8okh5piOcbCY2K
U3LFr23JZG5ocyn1fX3Jxo0NBXgcKbej5ypdL/ahs+XYAkucCAldrajG+5d41ELC8DP3kpNsSkDN
o4JkIU+n9RTWuwDAhoNoyXSqXP3sNbBTyaNimNnWz5U3U5F25jRQP7FR82jFZ56DOoXX/Qlv5p0R
db8p1eAygRyG7BvHK9JgoRBMd1VAhOt14NeUSxHDYfaOJAbpd/dFvuXFs4lYDrlHKQSdp535ZCvD
cayAkcCZI0teq+66Srxn/LNAotzC2Fa30hy5HBTjKdFlqO9h1m7CkHmazNi/KPonrlFkIIjq59uh
sa78ccvz6IK3PuDbYE+s0GOsqJJLAtb2CSOp5/Slh3ro0x6eS0t7prb9YKYto02EqfqE4ozoaqwT
xyS2maZyi/I0Brxcm4hsqfWWFfKaV9lQ30oFLVWKZoKC7a+ck+dkvXaTkpiSodBeOvqWit93Luk/
M0/F9k+BLh78ydgpCQN04RPKx92JEQCkPeawlgq7tWw1hMaQhClYXe3AvxV/uPF6dH56nJVD0N0S
wUzNqPDTRD2xKEJ+CSqCGkY1Jw+qfwBAmmzQcF0jszvRVsDoJyUXkfiNyyTw1M/k1lG7V979zHo3
2/qplvlixvoT2Rf3qpG5wienkAhgKOAEyY6HuuJqwdaFQnxXa/JL2+i/JbOjrozSrdbIrotkijER
v//mFGo4Jrp92V7iEg44NwBkcDO8WXn15smrJfmnCVIhSO1TrBoThbv6oyiHTWlKTwmRxI4ZaP2q
zxl4yzpqBo9vC6OYNsttrOJCdnSRHHKv+Z0JLBRBOwGlRP5UtfdmIo5aatQrVWoZU2XI72UA1UMk
Sa6Y83lbW1ljBSeKPso/gjTYAa44VGGwkWP9M7Aq6lQVXUCSVIlSDLfqWFxig0DRqkz2RUdkaisX
a1Th77FSIxdVSejWw3UU03iOGvRvXgY4WF/zEY5tcGeGGSLh/pRJCnwnQwkcTI9er/3yGiwUnvc1
ZdKDSpTQYOTBgxS/wUzM9EldSb6MGqtXLyPsMVdrlA+zbfaqHd7nPZ11HICfjTef7CB5G5XuOc7w
VZO2AP0q528O+8sY9+c8Qp7n+e8MId4JVg0cM+82ejG+tcXsy5P5IZdSG0XglMMeV1HbMTafK5XD
li5e4GojpVk5VAmAV6kmBG+2TiJFXGenNCFOKdd/pVYv6KBLr5Pfn+QShLSdnVVu4cK0tk2eW6u0
B3KXNeuwD1/CpBKrr1IvPvT/o+u8mhtV1jX8i6gih1tJKFiSJUfNzA1ljz3k0E3m158HvPby2mvX
uVGpoUGSDU339yYjew+qCq6lXj7kuDU2Ts7gYkvSlqwGe7zjVPR+QH48LCe02lp1RGf0pCsd5HSU
v6gs9mOPLWFENmiSqBT12qLjaoRzPpnGRgVTxYMrRAtS9Gt13UxDQlJinG6n0DmioHyzTfErm6ZL
h88XsJp95g652SlubUq78YoSDqYb7nSZrJ2+hXCskBaVTPeIl+5wrZ12wjJ8C3sDnj8aeZTZ2tW5
u7pJ7fZkOuCiDw18cFtM1vlRleE9Dg7FG4d6yspgRsdVXJyN7LU10w0BqlcZNT+iDgh8vgSnkYgp
iCXqNrS5UNBP3E9ZsKMi/iNwmnsqt5cAo3xWCejQMqH5pBAdMzN/aiL9Zz7YJgu9iGkteirXw+XJ
bHgwFvHTQhUIVYoyFI+rPauxJ0K1f1RN8pvV7zMq0OaAbT6ZylOwQffyw6pOsgp+Mj2AjxExRQko
1J8UgBypEbbSjlbqu7m+h2VEWS8ZDaYMIiQfUjmVTqXcs9a8DTm13al1tuRlF5vSsnvW9IO3zSes
aCYzS/eFPBelAkDACXw3VX6z7l2NaCHMOHD3w6Sgm8yxrCQkKxzc8K6LexaNOCeA7SvrKrGILR6t
3Vjn2p2SgWAJlAggEQ4LNTdSkWdou3H0xAF5XLySIxlMg2bkj8pYYxrvpPVuaX5tw4Y+4b6ss2Dj
IOHAiL/SeVY1hI07eUmWwZz+NPxwzRgzbgIsbGcY18IbD6WDJB2R0y+bOrJmwj91jFbZ83u2k8ZE
tTUDKn2Y2LO0eZ0yWe86Zuiy5xnWSQqQcfNEvvBb22Szsounz6T0B1PrvJ0T/HHI7FyPmfYGj4xn
TQ3dLVHNkJzj7KfSYqhaGkzt7V77DAqXm4YZdh4E70ZitmtKRO4G2wDTMzBxVgt+k82w5Iq7uJ+n
bJFyjBw4fIHzO/L0310NfXtkEA7a4IATMwbpVKwaT795Kabf1rYalbOYPy6eERjDhj7V43zvua/4
52F7WJAsMRXrbkxOk2o/5tWlSsxulWT9UxGCPmeue5CVSUnTuaQ6anLH/ZCDhYl/KK6jlT0kM3Tg
KTllw0EeTTXs17U0uCM8UuBRld2Rj1FsRCgGMPxmw+S657Y2DkVnEqhjsXrbG2FkYjYBs0O1cSTQ
nApP1NRwcGgMpZ9Y1UUm3Y8hn4MWh6TbBUb+p4+n+tzgtBFS3lYtVspG6PGAHQ3wAcPwvUj9EY/O
2Qv/6LUBJivJQ3NZcFaxWzA8Jk95/xoYMe5CLmu0KDTCFRLr1dDg5TCUw9r1EtbOjtWvwFR3Saxq
t9RjtMY7ltUtJZYhJx9Ki49mS/XF7sx71tjPtprf6tzNfEWaMUSL8AceI0jYXX2HmkldQ/RgGJxJ
hw6xQ1QOKVK167ns6Xc6YnWd/7E+o62TQjCklaY7gkw5Sj8aYGFb1bXfJpT8eU+pMugAV7BQQeIO
4t43A2s4hdwlt8jcdWrbGoqm7lnLMARUDSxfurKCVkXByqo+0kTg/VL0+2ykzqxllnfQzUOTN+1q
DAGm6onik+Okby1FPp42pbIqID3UWRkdwqSbJ9D6TwuJy4pqZYjdySCvap4DrOjWezlDT8EvQYVl
raUKc9fmVFOzhCYr70KkgS2TkYfA5qosSoqdrYrupLvv0Net4ahUvldYuKSPwB72nFjTCip+8dT2
4GVcMDgjpDsZ4VLB9G41yLR9EGSmb2rijWZD/iN1+XNoiXXWUrcZcNTQesqazKWqQ9IJHD94IkTC
DNaijdVz06vbnDnlanRQTscTieWmevEq09iZaiu2OEQeJpE4Kzst/EgnsGUKeTiEoVkfe+rtqQvB
PUmHV7uAZKo2L6Bm/P+LCeoPFdkgrpO7rKSszroVn9rEJnql2+LFgIuEKOJT44CfCknRvjIGBVEs
fpCZl/tTY/Aw7usfWPT4hTXPP0ukcVN3sFJG0iwuXwt7MvaOXsJmNsvxzqxnTEhCpyF+Aw6fk0rm
tRl54mg3fDPislB6EwF2TSGQG41llm295pnM145WBGssVwq4nKheq2RNZFuBAdR8S16ygY9IR25h
I5PW2jTNOU9BnCwzuTU2f9tAa+x9EqcQmLjtkfm8SptfLCw+Ej0RlZjQZlgDkrHd7mZ5FsTiND9h
9Tkcw/JBpYTCFVWsAv4rfpTW2H3XkuUen61V45agkQ7UmVmWA9bj225VrpOw25ss3IkXzolYbc1i
B1hs4BGz9bpzGRHeglb2TbXN5jHXA79LxpvRo7rsnO6lDtB6QgOSu4IgGobo5jLEE52UPyYpQZR1
wvfKsNuN47Z3IRgqhUNPxxglHCmb29UH/s38icbk2qmtQvi0iwKmc4ndKBAmiAo+rU6FTidspCVh
s+BKtgLs1riRUP1XZ3NsGG6GQj9gVFJOTCssrjmz0j6G0HpT9T/dMH1gPUO4BUbhlrhOta3ijBNQ
hw7eMN/iaFO3t2qGggLIEPeaGpEJdQ+l7+57MGabFJ8k6vw6Un560nT9VpMErsVpeQb5c/xscknH
M8F0gL3WqsZMh3UO4l5mrKxrdxj7mGs8MdINj+1DYgTjnR2oYBssfcwCSo4TlsNWwQseHvJTo2Tq
VrpXPC6YGKrjazdo+6lWqQoP8qXpQETsvlnrYVGvh97TmChmE98+PEd18zOzgciMP3oXX11W+yyC
eSp23QDViOVAOwBAR57CnH0v0Y1fQvJIlJIwa8KdNn2tfMiy+2mE5HplwTlt4Vaa7UfvUtCvEkrw
sCufG4oC5L15+P4WNsUP46ULWB4muDf4CHTelFm9FjnjcXCILsiT5EExK9zzrZFLbqrKVQkVZaN1
rPmc2RO/ropP1ejfm05lxmL3e42xZzebbvdl9g53g/RK3E/Be1kZ64585BclXFVRQvnFynYRFriQ
DTepkuxzlUBnGRhXUXvJXVlzbRtiE/JHXo2VBz0QEFwTnuVHTd/fV65vwJ7duINJ2kb7No7lhSds
wizYWJkV8jlZFvBAqu2YzILdhnUHoW0Q5KfqI0FkxVIhedJVL1hHgtJrVFox7yicZGHZXgobZa7y
m1p7/0sJ96CvKtZO5n1XA7NNQ/HbcWZvFpOlkawh1nX8VzR12oXeVF/i+cWi+pbDpL1bNtmZIMqI
ykOV2vzaeo6gCYZ9Dv0RTq7OWEqwuqt4uPjLbtxUgnE4qLTnpI0TrgP1VmMvsdF03VmHxt61bWtj
Tt4tjCMTlRs17bLOe18GLGTyHh1EspJDKQ5iqJ87p5p2emLEfiez+wHKGNgx6JwhM7Hj5iHY2G1T
fIQHsFqQOKZwjLGo9LGpoDrsG7Ju77vKfcwK/qDFlK3ySpP3jddUZHhvXR76boUnSwO8gevYRQYj
RX7KjE00vPethou4AyyftNqrYcMsrOpflcDJBUUXU6Hc96RzyUHENtVk1msmrX6AdLADYsUzZw7a
6D8TOW4Cu2uIL7xLZTtsMf6GuRjce1N4Dm3WKizLtqleReteSanHaP2dRv4Ak5zhkyEX8yjHvWqG
fBBtShnGDl+zEfzT5LkU4iAtlfHPQH5wEhjafWwZ3aYp8nCrZCQjCM3941hwNPPmdWi6YGVig7x2
RnXt1CPjszF9mIO7lwYx2ckfx+YCnfLstxjQ1qpOw9xPIcSoGMNjb1QvMoVM0XBx6fUzOo6jJ2H4
hEHkB7HExaPVV45n/p4VJ0zEcSepPd1YB7pz0mFeZ+AvfhfaBw/Kzx1CxRdtjhkPKwW0veQP4Jgf
dYbYEh1RSfF1OwQupjZJ9uzZ4NS6Q0YRXiB3djleOgP0wDKDn9EVBgqjyjroJ7/Voe538jy2abaD
lnEYu+BCXAjSF2oRqTZA1XE4ZziOt7ywPuU0nE2zvTBLxbY4OqYBPbg6FQhB9TY1W67ueXYGjnKx
k8hkOlvnVE6MvbCagzaQg54PT8o4aecWLpAOD3hbxvtcMsVtPONTT412Vdj1TSmbiTpXysOAv5uO
MlNAepJudGzA0qi5velm05w0wmKTyB23StN4m3oq154ZcbXEDxnODOuQsb6UO2yVDnAmeZSnqo6+
v/qV2cSJBYNB4rTyGVrtW2qm742MJq5+fdcL/i9mTHgheetbe6p/hQZFyCSZ5fQJCJpBxpNeuuHa
xKKMCgOIrcWfuZPdFuITI+xd0iQv/P8fnXdZSW8TUi+gTEvRv/bUldKzrLLCz6EeHmvd+ayy5uaO
9RMoRLDWEwWffIfgLA9HKRGwHDC1mb0DjqqQGmybULKJPHBXbT4JlvwqqLMTGEeM0t61oHfXooAn
NqNZRYM8n5VatiF259ANNuYPd6Mx7hzuoCIsdzkDd2ArP4w2/oO5WUHlWQy7UoXWhvw9kp+FU9/I
maIaXZQXYW61gCcnYzruyt4+Nzvcj4t3PXXhpg9+68ZQ6lSzIpcB3Wk1x88oIwS7QPtw9E8ATdeP
Ju88QEnbFBrWCFCvY6HC6fWiu8GatFUSR+eqVEitNPKTjVotLUS+a0ZL9aHNWcwu+nVb2DutH0Lc
xipBBIt41DkxDmvc/ql5J1mUhig6SXeMEF57omGE341V8hmVYjadag5GofC7SeU0bao4TG9ZhM0Z
aGP/qk2Rd6SysR5qssddK9b8wSmeo0pejZYgCGyq+Rrxps/hurpUy9F7W2c7ZSkkgMvX8agSXGWk
Jzz1HqB/Y/o3VCBWAyDGQLgTzKmdaJTK76tLM6nasci7bV8o4UakTMqqel8WGvNWasJxEfPfGwrf
jaZznDMABZEofLVq7kKX4PZQJXYBxpHmKbXvZQpy5e5HNkhfdjVTgCa8KhqT/r4oP0IAPZEQRumF
SrxRRv3NbsTFVJt97mWj32jMd7MmtakHGYiFMhxZgv7ahMZ7ZR5Dg1GTnEAHOOyPB8ehNC1k7p33
SUbKG8UvU7ivICi7gRg4NC1Hg0VpFDKNGEL9gmDlEvXqJe5b2B7aoQqzfKtRHrBz+zro3kzlYTpa
CYIUR7iuldRv9RA/w7BkOooPldV0CDUK+76YjKfASB5NxpSt67S7VE47r9LuAp7kiEXXbQlARjSl
nyRUI0nsTGK50sVgbKBR0nJDJjsVvJg6p2qOljsuo93YaVunaZiVUGz0yCxYVUp2Mgf5ESTdR1qD
VSTTShOPmWhbbhokf0H5Q4/sj3iwPtuuxK9f3xhqVu0wvwcvGzFWEKza7eidkiyAfVVIimfKxSin
58hyXhNn2Ku6cRARU1Wl0U/Y7yD3MOHotDwQrdptV6c/mqn4Qq14YGAN0Xnm1hI8YdX+XRbYBqbv
pmGSw5YeKOo+2A6VuKwpb1PgbeQ4mbuo0V48cliF8H5G7cyIj6OT0kOkgGhHCkQ+nKyc3NNSp8Cd
uy8qLm5tUF4wPOpgXnVPoqMW04SIYUvHPiMcI9AuqB5zhAwrbxpPRett4skiRYkuICYnA58UYFZ3
a7ny0bDyN1mTVaaoDl77ENLU7tkzKS8bHrICy33qG40Jm7VhyAWBxiMBGq75khLQidwEezHLkG+F
2m4UWKqC1NAh1i+25pAZim9gQs29rYL9/MgDF7hNRWqtzKhAm47UJxDWgzDqe0sO7hqskWU3oXUr
RRjXrLVrv4DT07swH4fmqLegwSFwilR+4+RA1CO11VUvcZCEl6o7/Gt78PIs01iXOgdK8IyNsVbx
XJt2rda+5iolMFyRZkX6TkHYXXs2kxImij1qlRkGxE8qxnZCDUeKA8x+g/qXcLVtK81T6zj4oVQk
Q6aM2RhaOCUFzbY595XZnLUybs8UICZgvV7ZQx/pV7VSDYe8NqvHxFTSR5bV8/tlQ1mjf8SniMem
HeAFGUShtpaWWu/+2k1HZeh8Yg3FZdkEHQAcwjJ/fp8k6cOEcdwdfGuqq0fqMOIRuthTpWLesWwy
iHe9F566/+ow98oIMN3ybaPN94kopKPS73XlsPSDbD08DIL4+vmsywvakn2EoBLYmm+2bKvtulnD
sLOwcfnPtix21xqmPpelB95dI2yXhIK2lfYXc+j+emFt9+CaRX/3r+0mcwOsdHoArf/014SNi4V5
AifV7783Z0Sr3YcwjJaTLtuzciR6KrKurEW2lS6Ca0Km57MIIE6VVd/cLU3bK9M5A27y4yFpnz0Z
ZkddUEsswr7lydG4D2QgrDPkN826cIZzrzL4LoeO0qvXIWS9w9JMMi/ZIWwwN18nDoP+RFYhRbP5
Y2WG61yqfXVdPsr1qhuoi3lePqmPiWycAjekIEH3vhX5nuW0sl6aMcrTc+/pL7lQ+B6qejGEVj8t
59E4klKGFKflRFYBqU8UXrBd9jaJtR7h9KKqycqH5cXKhNymklsLq6woWrd2iddFn9frZTeM5vKB
D4z3kgxmRvG5Tx5PEawrQK3v86T1OLAeKHYUKfRt0xjxhRJ7tC37IbsCwc/Mgap6wKLO2ZRh3D2m
WGpualwVnkYp7HWA+uaZuZdch72dvTZU37jvrP4WTfjZOZnl/CgGq1hlSlv+MmX1SagscklZ3Nwu
yX8PVYFsMDE+igkie+aWf5qBGUUOpgLCUa47tWLgmNRrMDCjWckT1SoouTkuNKadQD8gmpjpTkfv
qdxFYCGfABFHo5nERyadBweG/3vcJz/dIpJvKmsCZm+191MHu12lSTZu4yokGsXTxANh8vhqZg5D
0By4vGwL0wpJ5aQw+emEeFh2aKHmMEgElb80lx0ypjiUhJnCdIdTffWrwsG3oZhtlmYzn6B0dNfv
BhdHvb8/g6znEvo0OJrVizJaT9JRt4qh4UI891nO74EJ7gZhdV9fddlR1EG7K2owraXLcv5BUeH5
dxF4fyngs6FI309dSlwkEOiFtKB83worIRK0is7cZorfKEPyhIlBvJaa1fzKM+Vet6o+BCN+mNwg
+iNy6w2Ct3frbd0lArlBNts7GVUVTxyVojSOjt67WxavHfd/roOLG92PPuh+WCVWLpHlox7gHzSl
00PhVPbPwdbLdRj206OnxeXWs3PsdvK6u4Pd7+5IbQ4uxJrWG0Ok6iuMwgTDpOgq1PSxmHT93qhy
jBYMuweaAAts00jcc+EAFIVlep+ydNoZeC2c09TMdq3AJSUrALjytB/PqWU0O6OAVVCYgP+tqeVn
rR31Hc424VnzdHvHjeKc0hQhQMmAy112V0A62VVI+/eGlUQPzEaY0mmO/TvM7vCVsD8a1uGrugnH
x6VrbE0KVZn/dB26+l9dDWTOjyoZ37uusRh92/QJ9lRyIvts1wd4m+K2TDlj2UbBc9eJqo/8nrjQ
TSVVUL+gf8j1mmTlJJh8PZ76h+WFeFlnbWAnsV2a2txP61DihkZl7SqGNoK7E2rZuPqEBz0Ww9dx
UUJR2dUDeQcI/jGR5odRFZV+uP7XpvKwvUGnxGrQ3ZekqMCx7BEDo0t4MHAV3kDaGfxlW1+6wQOz
ezj6OG6CCdFv2eb0xqYfsWdaWn0U5PdYlO2X1nIi9GnePiE9Dzoz51heLNMKCG7mHvreBp9TAuXa
+qH9ux/4x0bH2u6ybKo8t8DSTe5LSYT6kGXNRtV72BUUUJqtkpj874iDjHzUiOgxlSmllqXXF4fH
AkSAeSO1yXT91a6FxICPOu5Xz6WJcT6lpvnl+xTLjtIKm4sNpI7ntIsNTF9ftGBU90vhvlAyvgQX
5v+zMbRsda9olPiXA5eOy8uyAx0qcPB88DRV0MdTzz6E8wJURNK476j/XMJcQGvBNfAXVcMakMcq
r3qFUYU1occpWwBHwyk+C730HuIQ4Y0nqKcv23PHe8LuQ33y5umuEMhilKilf1EeywpXKGskbToY
C+Ev29uIFVHfVjdQHAdzooF41QToMreInNWiXjnWDlfTannbjCSXFkOHlbmlHJdNMknZu7S/3i5b
v/d3HsK1LFf+/Gv70vzXNkt3tUMuUr93qaGSezUeI33860VV64e45bdOJnzxPHKsH1qC+ECt0uoX
oN2HZVb2m+IUr42mNQfTNsydqyWR7+UGrh94wL+apQZ8hsKj0F3G01DDl0lm8Y3ES0KNGTBhZSh+
bYxHF5etYEyMDaxwxr9iuB+FyD/HClPPttZ/hFatwiAtXVbsvXLX3/a61mErqgLdr9TeCPdBXrC0
bpB2uXr+VnnaT/LJlUcMs8tjoWMzGDsThISh3Yq8ym6dCog2Kpm2VZBw/bKDNSfI/fbWybC604TM
tioCsUPZhvmrO44HipHFm9YbJaqnIDjmUZc8Bmb4Z/m4SXf5D4qhvDhl3t0HISjDMB8wfw8YlGBa
CdzAwg7NHXaS7wmWpOflxSiG9izMFnqt5WJxoLBKFxAkz4Yem8Nq6YOWc34LTRsNnHn8q/n3KZbu
eVXd8jwr99+nzgxowabSNX4rkAYMw3TAt8W7X1pFigDN6bC9X5qJhMUCPfXQu/W9AyDYHGoqILDD
1HhdCkXexg5cNSlM8dOZwK3jIavfyiy/QfPofxPRfG6Zj37WnY0kqwhJsC+nVekiE1gpLOTncrQX
om/JBxgybmjOcvscnXiDTnk2lysdgcOcrlWrmGjp3dL83pFmSk4OMjzLjnL3JX5VOmLEDQypT64d
CW9bV1B8+8GuD5HR3i2t5WXpYs39lqaY1UVmH1Iva5yHeFCVQ+Gi68pRqbNK7zBR0BFfbeJ599JH
KoG6zjJqotKy6MNj9TdLeuXu6xBdy9ZSD63LV2f+T/cayRKWtJwHBEOc5O/P+Dq+D3LJlcVn1FAK
jkPV9Nt1Aw/7MUzz4jGYlxyxKuHq/L3Nrdtmk1ICg7qDJRzKFf0qVdc9CT2RJ7QsN9bE1rOKrAq/
Mfta1Q6Wsgl8cocL8bTstHC138ADqfZqBU+w6YxqVzjwXbPGCF/ioHT8qsMcQU8GdFTIOwnP6ZC6
Dbn9PGWwbLwyVD634GvBZ9ExJTVkYz3nnMuHIJueBsuINlWSISCCKfBENdMfONfVsAzraZIBhVNH
Z4WJyI61Oabuhtkkq2WvY4B0jo0TnIDnMRiN4+y+qm1578BYA0KX8btw8jtZJNarNCoHTUWIHciU
x7dKoYAwd3D++0iw1Jqiuhu9wxf5OtJmxFpXY61fwZaouDsie+4zFEoYeMYPSRDgG6U1JRBJ5uz6
0daPCc8I6DB5C6KdlCfGt2Y35qpzb/L38Z00NR7KjPi7WFWc52G2LMKPdyWE6e7qNpjGVT5nMLTO
qJ2BOjMKl7huzZsKGPznan756tdIsyTbQvnriGVPM44kJPdmQAQh4nYwbh9GYvtoG230VNl4VsQY
vflLc3mhg+nY7SMz+1kFhPHQd4dlGx00k3IgFZD+EHitSTJtFx7tIpPnPupzP82z5lWPk9/Lv1oz
/sRWH30kXKsU00eCLuZjXKyKjuZ8TOZQU5CJWb9Oxgwf9MGnWXwdU3iZttLd/K9jhA0vJc2KI5Iq
76g1o3cE8gTf6nUACZEU4Tbl2SBJw2ZXsez691smwcZGaeNtNoi8JaTARMdHqu6q5tfj8kyO+hhi
wrCyVJfXYt7w/dJkMQHAsF6fJ4S0fjuQuF7Hg3EqCz31YytRbojkLz1X4YcVd1ez7o0buoUCWLz+
n65B3l6WqasZDdfKi//q+q+zmpNKxnopUsqIb7osjBc1kNVz2P2jEXdvWmfrX3s07x97/n1M5VX9
rpYBJJRJdCSL1+rAMxbFP4CoavrL21TDECCeXyovwWHSvaj4dh1lOq/XlrcFHrQKmar/vXVp4wwv
7yaDkrU3KneFFR6RjJi7DKj4DlReuVu2I3yneLps1PLBxRd57g3o5xWrpVdra621XzrUy9bl7fIi
XAuszGmTVYVzxl/9lz2jFv5qPRkdR8b5a8itsc8GCnNaLoprUGjFdXnHLPS1AUy9+94+BKG2dw2A
++XQ/+4L2/Svvg3evSs8Dlpsh93wvLxYGH1yHeWm74gc75KmRfu9vP3uU4/AHf/us+y2VQuzlo5g
mRiaYfisYP5+LIpGpT49v9UVGF/Lu+WlDnl2QU+KVt/bOt0dxfm7ndpTuk1yfMyWg5E44tT0r/NQ
rgSkqWub4coFI/vHOZg4OetiHFT4NRVaLez6Oi++YmRQXEM1Kq4iGx004oGx8UY9/+eOfdNh4Pe9
tTIMZwPSamyWA5cXrJWLa72Xc89lQ93DD7OZcuzQaeQkzdwm4MYzYQhitTSRMpW72sBpaWnqJpJR
Ba3maWnGdrzhAak/V56uX9PcfF429zHerY1JhlwyFuOt1oB6WUI4h2WvYqkXkjSnB4Kyzae6mL5O
7WVme+yTtsJPiYNAPEYfXyHWo/PX0jLcBEtLMe57cpVuekAyyf9+W3P+tkzDoi1I0nD7/rbLKVO+
bV5j0CxQ6e8WJ/Scx8W2KUN40bNZ+pc7+uyn/t0UdYQSzYNCs+xddkxDxsi+tDO1+JlpWbFfWmMu
jgyVSHwyzfcS5rrIAuP4irfbsKmpZ/tD7YxQmaJ8HWBUcF8yFSI6KbCAHyT2WUvvrwMdI4I7Ldw5
1yO+WkodX+GbhSwt+oeU/IsTBvLHVhncm6rz8aM3oDryvKvo0pd63lx46GxkCpzetKl7GxojWVOI
j0/L3sZOyMQY09dQgz3dmETsDL3i3iSisW0hk2G7HKXrPeXINknuPSXzXqfktHykq3TqCadXEMD5
o4IkAciVhbJbmmM6/pzIncXDqq6e6zDwl4/0GrAxbSL5uu0y/dVENZbG7rnJDBAPVUVcTJDVmaRs
59wLC+wl0ewAXqj5NI6Zid3Q37sHBQ7D9yHTNI0MoljsWzxaDQvVSdQ9hVHbPRG0ROkwgxwahDSx
vCFAph/fvntobfDSJ0Z2XvqTelLvjA6h5dKU8wlnFHc+13JML3NrjaeIt/MMa9e0o7wMBXp7JgBQ
7aXC3apiktkadvgRPbRRV36Q4ZTDEwznrAETte3UuAj9++TFsut3z1CKjzTQob/Y4oehW8JvcCY8
UY20z9WkCTKQPOdXoojN0lW44Hx6r7qPU0Y23KjGPEks2T9Oldetls+zESlmnS3eggqqoiIGJmNK
ah1rRJV+GdvuDeLAeenaJPrPzlXRIOq2xpeiorP8hjLoxdphHfWf35Cyhvr6DWXOnGr5DRLV0Etc
iHfou902EKm5zdR02kMOyDc6xh4vS7OTabHRI1V/MZv6r72TFxr/aKqpLvaARvkWtTM4iaEkryo5
6Rt1VOU9ZPj+ILS03mObjI+oEmcbB9+8H+PY3aBAm3/c+lhnyvTZCIYJTMgTBOUcPXmBvK+pZ5Yt
hgu9Ubz1uYh2+GXl2N9lfXWiMkdk1PzuX80Wk2dihs1mzTqA3kL0I+oIYqCDJrfvM83wg0GJT8BG
7jqj7uov24WrwwVC6FycDKv0y6YnMiJsOcLwYoJfvMH9OkF/MByTVC1tjtdzHPVkmnBB55ZIQlg8
pRy/dnYy0nwpOxwJ5h1Ll2Wv1+nlEQABF/0EgAonsG0mQ+tsUt882/PL0oyy3j5OhEsurWX70kPL
wY8AfRycqYsE6ft8bF+ScRRZ+TYi9Wa9GLCjdH2pMPp/ikMIk7UGz2IxQnem+sX23PQJOD362l5l
zrrV9PoXbhuozbsP3MZ5hkF/eQgrM9iHWAft3CgrntIekKNR1O7D6NU1BtDtm4pr0wYbR+0e61QS
0Nos3g5CqV+lqr2EMu2x1CEoayy8m5WQoZJoTnpqK9GTAWKMuPaP4ZU1BmLsInxAVt6fDL2xH6z5
xdThLVrlw5jE9uwo1p6hYB7R/8G1lGYqD/rEtOK7f1vX8VZtWLIt25bDuggW/hi3+W5pLjvUWH5i
W2/dfXdzYFI5dZlfEG/aD5kI6ovbKevvDjjLMDVLxt/fp6kNR+yaCVHfctCyo23jYZNmUYDkghMt
27SmGAi7jvPD0uzKwN4WcQUbQiUbxwutm8uS7th7kACWZj2OkY9Tjbpfmk5avjTAXVfEVMETCvVt
3bTWrRpDBGzeozYk5hnoAgv+UP0DDUvdJbJiSbNsW17iuKhPaK6QLdNXnUpjG0yyOjRd8RMuMNJz
L9A3muomj/1YWFdTf2+pLSCcIa7igI0Zktd5ZynL9FE1Y3Wjgg75y7avHUH10xh17bi0sFK0rl7x
vnRftsSWph6YtP7zPElWqrAiGsWXTtchJG3qnyEaqq9zsLiAri2mn4hf3LX0QKYToH9tHoBi/F6f
vltB8NVaxqoBl4vvfd1/tf4+bhnk/u65HAfm1D/pPVj1PAD+3fPr8+Z9/8fYeS03jmVZ+1Uq8nrQ
A3cAnInpvqCnaCRRNvMGoVSq4L3H0/8fwOpKUx31T3QHiyAppgSCwD57r/WtCbjzH35O9h7qR6/b
e90QnXA2RicRuZcmGdodOJbo9P3x+d71saJnYNahbODl3x9OS870i3m7Gtv32EOYTz7DyU1Edprv
zTdVMcBU0eOGALF/P+FqatD/sG3awS5TveQm7MihvL7N93doK2VYa+HE7pvef76Z34uioF18+u2/
//W/7/3/eB/ZXRYPXpb+hlvxLoOnVf3zk6V9+i2/Prz/9s9PNupGaUnT0Q1VxUQqNIvn398uQerx
au2/UrX23bDP5bsa6sL60rs9foVp6dWuyqJWnwS67qcBAxr358UafTHZ3+pWhFMc6cVndyqZ/amM
TqaCGpvZo6T1dxPNtXaqty0XGOS180vmGycpnGVaovctFkrQSQoVQgLijRdG5rkchXG9SUbtbHJq
vWE2zL6GlmSeUeXnW0XzmsX3181PMHMjQDMLQCbnAU1Rke6K1OlOIk3603zP+PPe9ArIKSllHLpT
n6XJydW1fR002X0eIKV1zeGHLZmqe+HLYfP3e97Qf9rzwnSkqpEuYxsGHwC+EOfnPQ/asCfARESE
dZUqo1gMw307+tscseYeQ5196cYOltpQJu9dE921sVk+f3+Fq5jjum90AB+em98MOgPYoO/jbEmM
4FcgI95xMDL/QagJacPTs/PmfINC+OtAMNnRN1X/4fvPpx3suGWkaV/V7vD3f65u/uXPNVXDsXXL
gbsEImN6/ocDLXH1ZGg8y9vVDWcsePDLbmhbf93Emjyho4ZRzVSknG6i0atu58dbRDepiJmhsAYc
big2h5sMMebC8HQDiQ8zZZqdnAB/2P7+/DzaIEDg7/8SIX/6S/jdbdOwLD4/Mf09hvPLBxeIAQGm
F9jfSvJ3T5aeZOeuUeMzsSTTfWz3FYOp6ZFiLQYi5dDb9DBfpps/Hg5LCe+xqNyTwlR6lXB8QCrq
q3sZ2CXsCx7rXUugA1ZbHzvmv7fzpnwv4rIhNsh/LvBZ3AbIGJ5V/TmO6ubJwO12iRDhz486TR2e
NBdv6LwZa0zDekMh9WD6GYFpZO3FVQl1oRHPiGTi5Win8WF+Ns2iH96/z394f8VQ911T4pB1NeJq
XbeGslK1J8YGf7+jpfGXHW1pKico23Q0vHrmL4dM46QOKw0v/aCV1QH6Yf/Ne9hLJDtVwCDBkQnm
cN7H35/uMni2VZreXF/nVw0WbwCwN745lkf6cRiZI84UiTU0pJ1OD7bOJPye77quOd3lQL6+KhfW
R1tQMBdeLvfAxox169TjW80XqmKQMZLss1ETvdk3iek8Cle7m59PWJ4y6tBzLLiudS7hUi+r1hnf
3Cp65GuaPnLy/uUNY3QjF1UaKESXfQxwdhT9XWvb/rHp8tO85Qm4v3883t4R0A06sc1Td9EaIDvR
Jxkr1/z+En60NtPrj+qKWa5GCstdFiLP8WG+kD0Q9BfVLR6HXtNI5mtpAjr19Ld4yqttr4dGqJ9V
Yht2qLys66Y1BOcU8/GD4ZDuFGQiIemWn/5P7zr9eGkAsZgPjf/+6bpVzdex9ywfysDz6182/7X9
yM5vyUf1v9NP/fmqn3/mX49Zwv//9iWn4L3MKiQgv77qp/flX//jt1u91W8/bazTOqiH++ajHC4f
VRPX/77+Tq/8vz7528f8Lo9D/vHPT+9ZwzybdwOwk37646npeq3rXL//vL5P7//Hk9Oe+Oenh+7j
28dff+Djrar5WfMfmqUSnMvyS1qE+tqffus+pmc07R84QzVTVR3D0HQEZ59+S0HW+dQL8h9wBMSn
3yosVWwL8Q8D5RhXH97G5j/i07//2j+qjevH9J+rD32qLn6oPphCTidQLoBCCKlalvrzRSHMVTs3
0gruct9Fq1DExpGpR7MZnDCBKegW+87LnwJ/cL5Udr+PWsd5gnmg7mQUXOIOgW806vUx9ZGMVwT/
EoxXcqWbt+ebQLWCXZeyOi+k9pH6g3YJggpLuVnAjpxinH/Y3/+pnpp+41/+IpMdjN3CQHSjGdM5
7YfLHKiUvjcFXzQ1iHeGXcvzALlsH2bMZwaCgVZug2cmIWUb11kygO2yb9uW8PGpN/r9Jm+dL2Gu
KGQaZ+Y2N4tmIbBdOlWgovL0xUELB//k91V7cYpgpXeed1eOmgdtpsUHV5nDKauD8STK4FzaYwk+
u7mY/jBuY3fkHyIDYmu1+WukIcxObdMjA+um1hw8pSyvjXOeD4upL/AFgrwL+K0W6CrAyg6ee0pE
BM1l0NJ9qpTZc4ULKa3JvWiyQjsNgQiOjPGrNRpZ5SUP9NOoGNU3A9aFhlHm73e3bv1yMeYIwnSC
qtawNSk5IH+5GCObjG2CWpNVwdSQeB87Wat9V+dLkC3QyAKn26voZy5B7xwKuzUYy2bKvkj0aNU0
hnxsEOlRONKsjbDAHTO3hIIN8LpnwtW8DCMdOQ0cxQORiNhJR+Y34C78B0fRH03RsYiP7IMV0CAp
p/Fe50GCK7m0t9K4syUG4K60MFMFEUR84Qc3cBuAP5T5sJuLaQmPZuXTvsdQ6+DE1nrxoPlht2eK
4RHusFBTHfVQQSjAso98SCxTfUCmOpwYS+4DwVxRlRVGi8Ep7mj0Li01rg8RCq2HtENBU01Uyyra
e9LUbxwlNPa9iN8B+477OWJLE9YE2mx3uhFi9dcyiRqXm5brxC0HMTiAAePWl4w6YpWBryCj3fuq
iEQ+FCi1YI4N+HOjnONGtctFqyo02EmcejWq5FRMxXTnkvYKB0luFbVo1hWp8BvgpqzN6TWABWT+
kxg6KaGEOq7rWnNZZdO1MUit/l2pqgc/6VTYHm6Rgzt0fVbP4qkJ7Xrfyd48x6Hzrap9ZW9OAaWy
aDeJ5b+6eeWu9RDntuKnw41RJ7xFDjgBuX1bHnMXnTmwtgZpgG7K7Kx7CeBZistbdUi8AsK99Tly
nWyZMxBbhBnEmsTH22GYRom9Lrfu7Kn5AfdSb2II1I2U1U1M9z0mp26RcZVfDaBoL6TYv2a9k3wJ
xzxdeXlbHbzIMh/LvCPSmcdTwo/WrTV0m95jCEP8FiQbnNmkNFOc3DhGlz+bpC0WC5WOGaAb7F6d
0w+vlnjpLZhdZmU1O8UgjTvyUavTTgvwf56TwiLF/vp11ppgKfLq4Bau+mUM7GwZGIZ3KbODWo8I
tQEpvgjfv9di/m0rt2IXsFiwuq66ws5gKRdmZrnpovYOWYr5NLb+uCjdJHwM/Irpqhw3IjLAqkmH
TDQpYtqUbvdm2M5CEq22TvC+3WBWaYHgAmrQp9XlvKmPd64X9SttOgjSP1/QpEZzK9ThcSTwAJ56
XLMm4pvbUNiW8QgPeEi/mIJxENEyaM9AidGaLf3oEMGqvqlD5wHWeLG3dKPdcrG4dZAInzuIaS4m
zyB+hQmbrfLACG9rE0FeBHQsC1xOW2qFJCvxV4MJjTGfbMzUkvCnu8jczotIzRgeSLUbNfCoaXUz
D4YCRVcZQxD+BX8ofM+s2mN2ZXgna8O3s/Ztezd/1XrpFfBgCn0C5qA6oTzMzKG/c3wEV6Z0bqH/
SNLsO0hPnDE3WVI6q/kVfk40OUb9pvxQhgY4YV/FK8507hlolnue7zWoQ1aYn/SVXmr7vz/LWn+5
TAvbEaqlUoVP9YNFPfDjRQ1Mtuz7umDaknK9WHAGzXeFLDyWns1wJpBJeQY9tkh6giBqEzmDNufO
21WxUYaVl5TuJgIJdc9SlsK2LcTW67FzAWjBdp6P/ZcwwhvVV5i4fM3Rl840d3QJFAHkwsALL3i5
DUcWGsJNcN0xyjqado0BqdIo9aeW0AhN6roZCpCurv2iNtbBrHX7pE83kaYWa7/BUqhpikOLNswu
mSyKR6GSWMFFGExarY+PZeGW9xT/NJ7ZcttWfVQSe61HMdZlN1Af2yqbqJOldrCnTX9gauiPfbWU
fYpHbtSNl04vW6bRxniaN6uXmJyA/8+Fz/y5e2Crqm7RMhAG9IypfpK/9G20vshMeHsEIHlqemwS
pb+Tfdwc08I5pepd4/vpe5ID4uh1oz7ziCYDuWomvRNm//QyDodx4jNqiGa2oDbVoxOSWw3Nx4fb
hySwrQZ3r2TxJXXxZvqVgK7eYjIiGEHbebU0d0EeuEuFTuQKjLrSdcZeZymyNS3gVwMj4zDEnIKl
z94awxguYb3nz/AV/CnpsPUSsYPp0j78/aFq/vVQ5Ujl1KKaliC9de66/FB/+X3oAAkTDTDijZ6P
31odRE/fWuU2MfD8JRmSBlHX0OOlNE9+aYUvTUhkEqK82H9SNER+pjF5nObZf4XpccnxVa/cYy9V
/dw0hX6e77XTJu5BBRQIcvECxfoOyRHmzsyB0Qxeiaz7un6ZxguKnT9H1Nm3rmF8UZlBPXv+yqdZ
SrfXuJ1bMo0ef6ac+zom7MzcAj4svbp+iug0gP/e/v1e0ue23o9lqmaziKT2Np3pf38pU+UYFRFt
DPymrqR5pMRblfwykoji+qL6foXF3/tmaZIZdj8oGJqL8WSH2rhpkaguKjUsd1KFiZdI6leZx9qK
8VryFA9ols3OLd8cXG+q+TgfcPONIfyBFHQL7/0kqRuUqDrSSv/8/RVq5vaUQKV301EtcNJpjwS/
6EfbdrBXumZOd1JFaa/nlwHW11mCVhiTSD2DpmixQ47ikIuPKI6Kz26kmztIueAbgMl81uzkuUS4
fN8YRooMXGJhmx7H50f4+miJG2YiNwZq05V+SYI4PqeBWqAJVzdOq7UTuVI/x0oPIdK1F2Gut4d4
uonMHvm2jRE5quHMWsw3CbjJCX54NKPCITFez2/oNcS3hmVyjDAKfJNKu87wanxzICLg4SufBAbn
jS6a4GCFanrWaofCy4/Mz5HuQaC03G9J17yI3u+evaAw1tFod7u6jzduLPS73E5fm2bQCCeh1ocJ
v/ZlX5zxbN4S9btOTC/76G3jSwMGpjYtuZtHwfPU16dmBDQ8LibGITw/K/kQ8hGFdLZTK3Xc2XYc
LQ3f6zFxx5eqNtVjZtrdQe2heR9qtU3eMHO7a8fzqj2AVyAEBMRZZHxAWSE4zWwe0iAhlppZ7cH0
EXHON/NjFsE1MH/H4JynxiWsvPaRDkb4WNu471mtrHUrDp5JMqXgMq3g1Eo3OeBdxiUUcBFuSYdg
CObV33rjsRac+5XB+9b1/ZsthfPc9Kq1yis9BvhX+TciCLVtSRrV/ahn5XKUiTdlPOrrJtBXbTvg
7Gr77qagr4JGgpEsdIivkQTknMdNAjrBq3bO6Fi7yVpwCLL+ECGhhZUWi11vYoGDXvYcRlbzteck
tyiUhGtdgPOxZ3LP5JlDocqBbSBh4XCOhHYMXLg1o1+fo7FO931maDvRt8F5sF1tnVWWuBgZbh4L
NNpaWpheEdNDimmI795WcfNg6hqMJaNcibpvb7FW6Lu8+uiwLR9So/IP+XQDnzJmz0x3VdPg7vw8
KFP/YMju978/p8wr2x9PKSpYJ1M3NX3qD6jMFH4uEvCEhnYk+ZVKRwO6OVV56NDafW35+nKu8y2G
jbvCwLS68k3oyaQv8GQAG6kE+JWpi6rLjaeGfiBIXbuEqhZ25i3uCm3bJRTietsEJHM4brO61ra+
LDmn2PGBWK72GQI0amfV7DjxfEOOj7ywShqgqLG5H6mUTk7QK9dG1E99qB/nJ0ITv674NTS8wpBM
RzRds4X5Sw+jcevGVnwdd/BciPpEMx71rpRbtWDNVIQgi0gLLE72Qhnap7EshjtHVenYMfrFqi7c
kmXPKzHUUzUV/S4NkuUGEqTHtiW0ME3v8jh/8IIeM5rakRMWTQv4fiDfraZVeAihvQTCPCvTfITA
85blDdfXKS9b69TkZOTmDVpvYwdvdMTLrHCWNNOnsq7qYOPphCKKsr4du5frrxLBLmOvkV/aO/ZD
XIAkgF6PLViTxQaMHRJJEdcbPW2tV8YT627U268+0sBC1t9StzaPUNnyi14rX5ycZY0dQvMNO06I
yFkWHjSTY8uBjNzJW+nTuFDnQF8Vmn5mpmiuvbIbXquRdFdXWttWJuwnF71F2vF62sD+QxKOBJx5
xYaOdb3P1BQK/7xErBlFUpErGbObiWmEWIGmgJTrvMgg5hSJteEUADmXkXAZJMElcgY65U7SrNW4
wWLRNsd5f7uqDUdzBD7eVjEAV+mfritIREbLPIElGSLI+AKLGuk2vuM1PBWoX2WBNIEk9nsPoMUi
0XJrWWUtZIzJwGGCYuICEz7r3hQJqrjvxBDkL/QBlR2Cn/ucaZm5d5zsvqiKfjd3KsiMeokgMK66
nM8wZE27amusSqVhWrvUKsu9ZQ/gZNVgV+hm+DA4/btPVXQHfPWbAe5inzQVSSxzbztWJKK1+SjS
PON1XoK0CIlwmovzBMgf3L5bzodNPR07tY4z+PpnpxEryKvdZVCjF1+vi10ytYy8SpNLJcxUbYUb
hGviFOnddzZiX8+Ra61u6aSX5fAlRg67T7uJno+7ZemnoeTiJORtaOXtIdW0c5q2FJ5WPIbrKLIR
UaHTyubBD85lZzFgO91FvPnUIEGkQtRR2XI1LqBu459mbFjg3e3nJd6QF6hhdXot0xdlvrFYEGyu
z+Jfy/ZpSOhBSddmEw5VBYQ3BE4bNP7OU9sXJYQ7n2Z1+pomUHbQZDnLEDwz4dosZunA0StLanWr
R8OtNjiAo/Ta/2wZ5cYPx+Q9oTlWds5xLqWuNzqksAasRxM005LNKIjk6f2zrpsE7CKAsMzM/N1j
7gnHP38eC3Vh2GgzSGXd2nZztq3OAQLBQdzTDTzWewVZHASfRr/4QrefIh/6FI3dFSSceq9Wdn1H
ynq5FOaHirrhrSi+VSNm71yz241Xf42FA/jChzpK7my8tvuClBHOWBVyZj1YhlZbfTWA1IDWCnbB
kKCABkNxlhkUWN3LOPw7DPc+15ENKx8MRIN5yvlcz+Aj5CqrKyxJfQDtBMz+Z4fgAhbG8yfTUSbo
gu8bk/R+F1UjYIRMG+C9pM8yJPxaDPkjwXndKbGtbK0YzT5LduSw0vOUWmmvsBYjdk6CYNUXtb0r
pstFOQRP4VB+a5OAyw7RkXKVxyEApr6pbhMQQ7suSMVaQguwld640LHq10Ml0iWhX9lOFLqynmvG
uLXvGYAhDmh3vp2BfIrkTSuC4KuiNO9MuVmsNtHaJ+Tjq9K25Sqzq68lgqpVnn6B5afvo0ImC9UP
ytuU4fg+qREALpnksgNMiHbc7/LhHkp9ux7y+l5zTHQZc29KhNVwJ6YGUBrHb2mB7T2sXudrx1jZ
cldWZo9UabqUdOz20PZgfPILEbCjNg/zeTSJaMEm6Bs3HcEp86lSa59Hlcj3PnSde0THRPl0vnEu
Go7APqqsG4Tixnr019cTaKPaHnGjOpRty+NDUsylSrDk50H4J8TO6sMojQAbjfkYtqSlcUYznz03
fZIRAYM5Z3DyY8p7wJnZkL2ZemJ/Q3OLeQwYcDLI8YBkMUJLN/a3lVF0F8MRd7aZyVcJBQ6QQABA
w7Wc18HTT+QoLsuElJM8c4I9tEd86MIubtvM4LfgquF6Qj0Mvs0SbjI1MkZJ6Aya4WNvqyPf5Vg/
InZUnhVV3aWtz5DTwmbk4f0FClZ+ljLrNii0rU3kGuvS1OU2MPkGzRKSpEDYOIyUhiBAGKdyXaj1
j6aixT7A0LPc/h1ZfrdWQCy/ZD5dipjTxdLPFRIJgJhcrrsTWl2wqXu9uyR1fquZ4yP9qIeqT/MX
1j7pkijE+mD7o3KCN0BJVAOi3Toj/bksMbJ9Xgl3nXACcNx3J67qZZToBgd0PO5SJVh7DlfL0myV
L2p2tBxPv6edSV/KDq3nWZEsh5JljRc8yspZ1I5pLVpvyI1lVAawH0w6FgGCwFVvBCksCit5NpRo
PU7zuh56BJj81sLMpaH/mrq4hsc6NWteBSsWfxVUI2QSH+JROPkRTenKnRfWH2Vpf6k0AvycPpyE
tXzvvt/rUmFRy9ofdEX7k256yDu1uD34fvB7V/jpo2Lx9fSEtlCJO3rUa6M5af5E5Z8OEt2pkUUb
rXWja4H2Gj3ZXiUesiqCJEcMGDY4FzIuJCkBQGxht35xEE3NWGAuN4H76ESKW+atD62DDmKF51gR
MBA5v6Xr0UveqbScg+Yl2LZVOr9p09CUn9pr2Z89Ni2BEVT5+NivV0PvOSOFq6dNmDl+9DLfG8dm
05dTsMc8lQ1GyKlG5B2inn/nekWbTppFPkTBfR4rxr4rtJGj0kwlhLNKLvrYscBQ+OUTxLVvLA0Q
5ExnChDu93Ud5v6qdEmOyDvFWpmiWity8kHnZrmuiipakqhhnsORL2+YkFthuV2+ksGzwbLvUQVO
CUJEyh3CZvOsusqHYypEtynO0XSM4dXEkSIK6wV8iLlwfSu+wfp2ALuKbjHQVlDOnIPvNjeqR259
7YuKGCa6lWO5ylVxjA3NgMYaOhqac26y4L4U7RQ66GtHYUPpv57tmM13a7+Q0dGyx+iIUgj7b99f
nCjZWDZ/TALvmNOUmp1p2Vk3iasAKGmVU2Qw6MEr07xlnrckTdS9JAPBMmUBWRfuv/KM9ydcWW5r
3lmhBlQzothLjNA+t0XUQRUcyhuzKMsLGug7JBjVoMZPLLf8s0uLzowSAgiF4+0hySWPtVJ7u7xN
vrqqE00xK/5NNxb2a1Qs9SrUjsPIw3iUSkJPnGoZCyt9zqvbuVEcKREt/il3l/H4/RgDFZiLxlbH
WI9EctjVZvvZCaLwVDPnXFUxYKgcw/mKK4W9y0WZLMrExFzSRrcVpeWJxWm/R2R96BsvO803uXM2
Whj0dVevvDax+PIU41Kjd4wXpdjNNZ7t6vXZMpUDeznh7NckfBI4EOnb5ftSBvDi5tb1IDzIA/mA
LVtYX0uUn7vacIZzxmL5PCK+3nrMEk9Zlk5gf3DWbdM6G3UY3sfOLAGqhxm8RnRa16oPOx7t6G6C
BXTddCMkFTIdAsKOjqXWnSh6nyyXOpD0W/Fc5E8dh/GTk+bxpZFi3/jDpkS8ekYxVN27nbkwR+8I
rMLezj46ZhDeoWkV8kcn55yp+wVU4GllmUdac3FjK30sgSXZjfZoVrb2iH3iTq2VGwcl9l0Q5dmG
QkUnItsi+cLzqY2dstuxMAuOmaY0Kxej4m2gStSqMBPOSgymqyp8hnGObSGekLV5GsjwmK95jiWe
6mhsD/OW2cv+GBEWGuQ5ApPUGdRtWZJKGfLup9zSXudZIYJu80FMfxXul1v0RBZcFeKkrnO5TAbd
QvAm11mdLJ5NOw4fIpCZNN2s6lJ1lo8XMraWlk884Hx0+dWucfLjoNPKUw3iunOPmUfaj91ekfUI
nCemLB4Tck9cNuPMNWCx1f5GY0ySbsI42XnK0bI+e3mlbDpf8Q8hlR2Ng+luPN/trTZgO8l2jYVr
uZC4vFAf731UWH1fDNelPuqpbCvjcq1lUD0ZbtH8y8l3zhdKgv0EcYIP6SWk5h8icKvkdb/Vtp3s
XT/Zd9lAyp4dkWx/LZvKRqRrlo/ejW6R22e4FSuBaSAILPrZEhNHyqjFS0cm4EF28UZ2BGIENdgC
tWCFEmVjj2uzIB0r7NtF1PMZ+q68OLhwF64SZWdXCyHI9owa/DImrmSkgw0b0tmZrUAeYxNVHgX4
1Vi94LaF6Ls0/XobFX5xzipQfoNMm6faNsjc6IzgGymVy7TqQm/hp82xKMzkrijaL46M4kMdxJwi
obo+UCAtq47U3ut+IGsuIR1T2+OVEhuL1fwLhIgntepA/3dY6RUD/0RUr4qgQoXOiXPbw8MloIPU
hVpEHyatzrtrEWAUZo9zSJ5kRWhd3A5f9Iz2n1bRpdBM4KxG3jgPUs2RxKbaZwgZct1Eek80JCEg
OCCMk+OR9wpliK98VLC+8pWvnvRvK0/JSYdMk4Pr9beDxbx8HSeNDaDX4sOUAcs7JvXkBMBoCyI7
ecS4k9JZA2YXdiXkWScK1wwJwX3BL12UTkFI7LRZSJsIurGENKNSA4jAsTnxpzCXYloCds+psZyy
kMagIMhGdyNSIlp9LWiQbmpKGtvAsjAoSO2LQr2NQoNYRj+htnJpx3hoJfPeHVbO6HZnggXWNtZy
f+lytVk1Q2+yZMvWybwInV8ybZKqYNImhFHrTuIMy4lBwFCh7pGk7etKafcBPuJNVyrZG3iqWfWl
gNNlMPDmMfx08tid5h/OgiI9fbajNNonZKwCnKqgxk6acH1SfDdla5yC1Na2Wpq/FVonDsIV4jDf
awYZr71RLZZ5N5ToA9nBNZktm7CtnbUAoU5Ko1SP801mOzs3KEaimvwbraP7t7Q60N/C3KaWj19k
OgOXjoLDBbrNatb2WrqW/bGgSM0eTpW96IFbngyHFLaFNqWfGRNytNLp1QwcZACP8IJp9Z2Kcueu
dysCUXvJBD5krgZ1pj/LYMxgV1VPvV2En+fiZRjt/hVL4Aoop/8cMQA/JtWQLaEmKq+swdYWwEdf
h5ocpU65S9OYstrFGzHqRXLqlczeOHg0T3bt/3ETaeLgxpl3G0TtFyUU7geXXLC77nh3FU3A9gnA
TXfrrvXUd5gd2L6R8j+jmaFHKaYvmQRdn3hjRtaT4BCa7+od6+xdaOAtNpBGf7XtetdQbDKf7MGJ
SjJtMLDGh74iMycdh3qXjxafyTxs9yZAotffZw5cQkrD+xAbSUhJd4/S279RhTSWfDZEANh08A5y
uhmuZSA5f7pNpp4CjPtO18P4UGFAWtdh49yMfHB0lSMIO5UwrqcPzG0M7CFUzKauuZ/vPacv7iQZ
bJD/5041nqBdDXcqbuXrksQjLkbOR4uTUJHpTQu0H+lCTXRC0XasUHQuEJmmPZMqNW7mM4etv02+
51dQiOlufhjMhrUYXPIDiEAQksQT9zwBpT5MLTn4mt19xh2TQIPI+r0Z9/ayUABScKU7G2ZjHqqB
lT4BBuM+8TRtG3UBDL6Sq59QC++bpoAWdjZa4xc/NHB631HXCW6lpd/ZuNnGhqOFKdRq3tSG7Bii
qJvCxSYlJPG9xG0O1YpON8FPcXnoBAfW1J0CPPJw7Sp2I4N7AgfjXVYIMkNZxwwcMH2HajzVXWeV
tE4J+jl1TyUM16lQRT4WrqKkxIs/Fa+OZyPn08aVEmKEmhs0qGHiU9jUDzBLGhC4PkbIaao/a2qS
FsTPVWBk+L6xsOJCOSWRMAHyM7OqHNpBJYvdrrr3SpTRjvDa6706ctCHo2rCIbqj7jefkjgxLmA5
t3qf9s91mapnUgbfe5cmMD1AbTdruuYba5QCZY9IVkogDYxN4PPn9oBRYNszhPYKolq5eOtYLYkD
01lcDsxxXvKkeAqnjzXk8yCcs97N19y81piOT1fNoTjmdRk9WK3zmQqKErUvm4tfYOzLde0xA3Ly
472+x7eJIWnlVqpx0tQUg2iUGB7joWwzP6bIm6CfFpVp090ZfUiDsyxv0W7Gt3p7VkqnYYCnNPtr
G1MMNhYsLn6BjjlsAOuwTt0UavjAXGE03Hxne2NCTBmLD/SlGjE46rstK21JhzF5LFICl8ay0w++
Gtob026UNVikeo9lK1+UqVneJyrUwqvCx+mUjRgSc2lQrO0LUPkUz7CKOs8c8DFa+daYuERoDsPT
tTuTg4oIpkWfRmm9mlE+840Kb5uQAhzMSjn19iQe7mlWYibd2SJP5hbsc/UUBvp95Ljq7dzbmbYg
+Y7H66HrmA/A6A9kS9Fr8PNdR5t8PZ/MUWkkK5Qx9/NDgIflDag/kiymOYKMzYs7lPGNDWIlEQlZ
Db2Fk79iVt8PbrBPQOmowtjWve/fza1Wcu9HyN2R3HiuFA9yYDiBbvQQmG52LqBU/3Hem2sP4sHB
EhslsmxAnwujqUmQMVhQRmQV9aX1YSJ8BsHlMaxDlBMbUCZHAGTz5KLSJ+d2TzxI0oQfmuK1Z8vq
oJD0nrOCxIa8OM8+505qHOi4vMKgdI+pbCyYWbJ8q03t2EZp/+TFRrGPUdqBmrOX5OSSY4mVqohl
9ELRt9J1XKNFEqo7G9iNunVlvynhOl0H35GfnUaXeRrryXXbMZlzLFiYwEkBV+Jy3lz3f1CBsR4d
esfw4WT8x9XzekZMpTJsB6LPjiV6g6MHjXvJ2pPWyvQR2P5EWRi0CvoboJKFqRyvF6tQMTlwJ3f6
WDq3iaVUD05Hf5TvPLA/QkuRxKKhAKHoH7NAEQvX7tDwWxa5143mr/XEiB600WEBFMgz3qTXwAmU
Q9L09SVTZxRq3wKGyQT2ijBz7/NJeoQF5C2oe2crpskKbWr/lobOwlL6pTGkMUGeRH4Ihe5rSPdy
AOKCT3QwaU8zu6hAsuN3GB9GT6C6mleR10Mf+366mw9cKneiFQEqpsRfAeUPq/tkiI2NmIbKMDf3
SMOGV9WrmK86eNP9nisraon/R9d5LTnKRFv6iYgg8dxKyJvyXdV1Q7TFQwKJffr5oP4zfWIi5oYQ
SCojAbn32svIAPvP5AT2BkvI98dHzUrUvqy6/Ea/px+01LGvMxEtmV1jLryQWCHe9yc3Ie8+9xbD
W01RYmvTeDDk4vM6qT+aXTq/tdHf5db42sagbw5Mx4FJO1QxhBuFRWoLyu76sNJpsED/o0cSc9CO
vLW5QaA7wGXe9mDDV1sfZSB9FkluOd8hmLnbzFHG5h95kpyAfSk9/wpd4Ec4GNzD8LVijoYPWqYt
dmRGs7fm4qphGvdneTC2SrxHUfUSkkpyWzfuKjBbdsfvgsScNE3OkNnbp8nLnmOnJecd0hrnRRUa
J6frT0Xj2KdC9Mf17Cvq9M+AqHe/7vnS/w8Ogxk57g3MACnuz+upH4fkOJC8IE6gafbexlEocIcm
vIS9/GVV5YfNeJ0EwOElhOMKr69i6ldqO9iS168vfYpj44tTGpptjmaFVG3IyoqQz9HdF3WIfe/y
PXV90u0BI8IgK0V4s4YyPfx7ZKUtEGVmMoyX39bufd0kxCKXcBEfCkHCXubFche3qbGBH5W/mANX
pgp7Il9nZ4e3nvWczuovRoYzMdg9ljwulbLSx697mo9bzSJ2sQiIPtcLHJsP9Q0wSTxomnWLVEwg
xCjmYov6992WjFwcT49O2sChr5GD7hlvSYHBReSIKLAb/VtVxi4QMry+KTfShyGxjiW+EOCIaUtz
uvBP577gDih0ssaN6ZObmds48ffIkMTF2tbf1PA6Fr2COXLhNS9disB6YV71zJ63hrBhXqFxHeAv
nFOzqM1ATH1xiGDSAuyijFkEcfs0HLSgEy0EkppJpIzhbSa5am/u1LpUDl2BCMZ0Ll0SdUHTkRy9
VCcr2TcmDgX/STi5Psy2QMBuu0n/CYt58Vzrg7OtWvel9LTu6C0npbaclF6O8NMSg9iP+D2dnQx2
SjuE0Yvs6zd7uQLBt+uHahTnYUlymafhtuoFV6kgvsOYN4dGeJzspjqM3PA21qLSk5podrXXEv0+
zOJijxmwYu23f/xSLENVJPlN0Y/PZUvUewjD95KkEf3gOmOpBvWnSoz8Eo2JPK2P0Psvj1RyHGPz
wyrijKle4rbbCVlilbeMbUOBRFQngcc3dCLch2tUQJlVVV8TJA7jXmLvVU3WH0WCHUvVb5gVmI9q
3rk3TJb4ddL5BYu1GAOXIT7Mc90YJHPU5lNuUNz6tXwwDv5qCNjLKb6EOH/j6ha5RxrQEhDd6wLp
1enBH5H/FCJtbhA81AGN8B85q+bW1lULcjzHNIoLIEyoQbVZyemlJzEWGErzsA5wwZlGAGFu8EO8
MLYXUpc1k8WgDZO2RVH8sUKeXc6yZjl4My0Vw4pFYxkw3bRUZ8g6+HfHnqlSV0bwiigop2iCmqZ/
a5etufeIMzj7qVefJoEbguZitB0TPfnRjyikEfc1WGx6lwZJ8t3KAAuX27+I7fAcMUTdrHOcavg9
eF3xuip52fH7pHg1FkYnOxbD+eOgaNJWFHDkNkG2DLRZToFzOTClWBeZwZzHy7orS8Dgrp+Hzdrp
ZvzbenqIkDX+9lR4ha5VXW2vqC51hO3zoOa3eYZBmoxETuWYlH83CPzdWubcYbaWmPsmHo2L22rl
PpmpRlVulRhb99FNrwEivy7rum+9s6UnMtwynB9OFc7hyapYZbTSnr9IIWt9lDfzB+FuckE7nDnP
njGdHU+qjHvCziQ2kQmaMp3MjJsqeh+n9WJvRX72Zg+cUq5lubs0Jg9T7yP7qPDH3EDrMh+tJLUe
rWYoHyLVRldDGjldcpvf1keYmv3PI7/R8aGN+33WRiODnDjwrFT/0XX6HITu6O5aO8oPCPf7IAVM
3vYgQ4UrsGhcmkWoS7vSnerzV/84zfrVhcTNtzjK7wPRSI0RWgS2eGm0Uw2o1spKrnqJ6wg5SGQf
/I0zmvRqfCqaaUSVQPiSNk/iBRrHuM9GWCo4DnydI5A94ADPzS6eyJtY0VLDJle5WuC32h3PMYSA
TWSZ02fZjsfQibv33Jmtbd+HxzjJprMgE4/cbQHjJM0p0E3jhTCYaLLT63pq2Hr59786vffiJ8Dw
nzTOknKW8eDG1Jsn6Rfmgfdh/zUXTzjqWC8wMzbridqn1AFVwUg5M79NYQ4Dz9TFIZQjmTBJXVzl
hFBksrT0eeyo/QTMnt26Kz0nJ7jLb9ChT10wlWF3sqxxPGRCdsyHMORk0N2CeMzebr3K/cvabOLr
T0lJcsuzLWPiaOfSOVOIjLcSc3LAOwzDEs2RWIH5z1jxppck09RjwmwVXVDZ7vGcm7Zfu6DW6K7S
tw57faNVzVtuaMO2XMqsMZk0IuA4o4bl3IqTSZCnMBXEboM2uYkP8X0xrhvj8SSNaThrRYbVjMFy
5GqCzFROm8H1PmRPQdSU4/SYJB0M2Qk2qJNP5WOZtBEhznw6/8HcfNPrCkd1vMSp5fwq5jgb0lWS
nQqb+WILZIgkv/ibQpPMNyGnbgSe+Nx0uJ14MfnDlYegvNIxX4zivv6MhgFbo2mSX4/WY1/PDtSZ
lbTaIO2M8KlTjA+iTIiTlyTaU2sTyut4XjCmu9LY4FnZLf6BzHkRNt7LbgLqm2vxwJAu2pedEA8I
19zAcTX5/WuCa0i8tJe1uCAagGbUHQP8abQnKNhb/u/+NWEchiFWfp3C/4qC3Pjd2X4emOsKMqQp
Fm2p49yxVHyJ9al+5ebdbfJVqTq7hQgqiKTHzHpbhQFfaC/W1FxzFYRCvsz86DRivggn/ZuNyWMy
dv4D5ITy3Pb0ZNGqnHUST94i7IGXv9VpjWlHers32skhx2QYE2MkHFruHBOBC6gP+2dXwcIhDxMn
4UhL/V0J0etZdhQ1k9aTTtwBgtTDT2E6Y5B0hCzqlXmS/KOb2ujVXjj+uxomY9s6RAslBl+oheBG
58ThRt3DBAkF/D+i7VNjZL4Ct0Un8yd35JNkdBVoOCEfoA5OaQEDJbSYZxcVXn4+eDhOOWDK9YuP
Wf8GGU60dcoy2pgiDiA+zpguCHz2neRnTLKNGtolgSXaEKCo3WymWED64U5L0mPrQwcNa/Gs4daJ
nxK+ADjfVg2tBIt/vMf7Anw6ajWAZsJNY78gxjNRJ5sIJMbBEohndDBcI9fNVxvZ+gz42wpLDGH/
MvLC2/cxkeyKHDBDNoRbEd8IaYpsPl6DxxAlRuSb+6qpEVJbNzPF3Qtbz78EGZKMtozIPHul30z7
WKP7JLWufx0ngNiIzkX10QAPOdmSAE1IYpdcbY0wPwFJa8+oHhB4JveoS76zZgaNLIeLGdckmMCd
2Q0JRtyz/GHFAFGRqx3iLP8d9vN9hgONV2UA6KtdUJRuMj2NDpbNJ9Lo7mkytXCXOqq76dGf1q72
cY+F7IQOYBuV7/S4xZ7E0gGLVThwndUvGjVwkAQ5IeI7uJ4I+C1fjvvCgm1omfofc26+Ydq3ySfP
ITXG+MOUCTc2bJaDdaMRr8KcWMuPxuyf5tGMr6OePZikfpNOPf9kXpjcvcl+aKZ929O4zUjcA9co
cOzv+iug9HDusH3dNNHQ7i0zxlK1+SHUeK8xaN7YU/unD8F+oPv/HUrXpAboh+1ogeTpwh93fTY8
j7O1y4hwPdiDkW4Vnjnb2eZ+kPT250h6Be6XDlG0jJO09h1zefhjlfHDbFhUIt0/QmosdnZb4XWv
vXejOPZlm5CQK2kFhf4YK3066maF9DVtieWDdqlX6AOJdofnKy5jpm+nKimACkjFk/H3oYScNoYi
f64I/UIw6jKR6ylmdO9bUw/atladh+MSQWKO5hEXM7v3Uezgk7SHoY2syz6T2msMsb3JIz8Qev/L
H/bhVKDMI4jdd0HLwlyI3TRkrz6MhsPJBVI/Nap9gcDgPqV0YkMadLI09qMNR5P7ldxOkskfWZU4
QZPAwnv1PUCZ2hka9WuTPSo1f+MMmY4J5KatgVMPmQpe+IAzBK/syC5BjUT8d499ckgE6I4VrdvV
uvsS0fjTIycmBHjtRwiOyo06HXfEmbVBU7RktdatuSGMC2tyN4YTkU6MKw2jOg0O952hC5K+l5yL
7nDA7p1+19jPMZk/aeZWuz7MFivTHwCBvwarOoAx5uCGzWuEZxZO+ag3RPY0jColkAELO4OojaCa
a//QlvHzVOp6UGWNGUjN3yZ23Z6qaPw0XOnt8U3+WwxaS04L1pQFiaJDMVSsNa7acj38FUnEgud2
h9EnRM5T/E9CUm8wiCh2Jc7SnJ+mHrigz1zyyW+v41wgB0EEuYALG3kFOdokCOC3gn1sTOmmjcau
jWqEULoVVHG9MzUchrswNo5JlGdnP3ZvechKN1hMFW2ungB3WHyPClPe3P4XEi3jwmicf9UWgqQI
IAYcuGBbnkE/wrvhTvCKmuwe1eEh7+Eqeo53LovyrDUwjdOcXs0kErxwjPlexcwyOr/rtj3EnpUY
u4sHeWutFvqZz/AD82jzIGANCGiDx7bS8U1oSHNcvBAc0wD/dioE0Cl/MH4YMPHQHGGt8uhuPNJf
LpbxyloQBgjN+50IM5PIOH07M6ti9TyK3oU4FIafQnXiSKlq7HsD2sVgdX8mLeG6jaMk8AxuA6Rq
5mmX7nCCgcjTpQfog3tPYw4p6vISDt8rhutAL2PQxaKGsH9Nip96SKak2bVF0DtEEiaToW+JIHxk
UmTtkqonqL0yriN/Kb+k+pVV4tFrIWCoGmG3h33gUWYKd0hs5fZdOMpzGB27FKMio/cC5Pwx+tOP
qmvGe2ulh9kV1WMuy3cNN+3SkvGbSs0/VR3+jmhngtHz7l7t+2eupKCSTfFQxTqJrJOvjp42ftcJ
MQ0c6oGNUme/wnYdgpo6FUO2zy10eC1x1ghAMBkx5u6AtgAz+5TcU9lOJzuNEoRAbKykfZv15FPZ
U/89Bwrt9Agr6FZ/zvT8Ck+sOHXEvl6qhhmu3RJP6sFE3pBd7DwvfBpz6UzsNqPxT4yP2I1+eHFS
3Fic7G1Wqvc8871bQiEdoElxQ3lyJATMUujDU/0m1TzsbDKQpqr9VTbhk0E+V5AoTAQFy/tA0DXp
n3j9jqA+6VBDkmkbgRLDHa7K8W+56JoL4YJ8WG1RBpizY91Zh0cxG1xHNCV97IWPraHQP3nMm7Om
1AhJb9OdSU1M4Ft08oY8PGbuTIIbLgJRq6a7SyTbFqBQHiJMWC5WyNLdRXYQ5f5wiGp7vs7awKcO
k/HsZf2XjowkHjtwHWLKEtNntMUUHv10ccnHHJsx61ARgrvtW4p8zPSqrZqyn6WDns8t3dusHpFS
m4fRoPfRuaMGqqnfKjuD7xpTzBpleUvaBFKqGy/uiGF10095l9fnBkPvode1vR92QGFDfnVMrz4S
JYumu6MTocLbZi5yi9pyuRUx+llWhLs2lGdqZ6QICWROJ/JO5tTBN8vtbIOXOZmp0mCxQgpFeUeE
cm9l1g4NLCo6p7LvXkqlLoQX73pXpDumNrjC6q374AAfkleZIBTFZw2PAvRMuvGIWQXFkEcTj0Fu
IMrc2ol6qoKCxQs25yDBwbPpyKT8rclNfe+mfrovhx5FVN5cnWTuj50ZXnD4LM5kb/SJ7mabAfZZ
ZI/ToRzMmznKeRNjExkMrr8X5oJXp6jH1RztZ/48GJ06TnOzgZ+X5tlBFnUIos1nd1D1vgLn33Qm
Ra1tZL98S5u32pRZ5GpChEaXWQHN1T9pOE6R0dlvcUW+5wg16zAUz9ivQaIe4JHMCJvhldveAf7M
GSucLV1/xuDG0O89ts0buxFaYA19fikj5EWMdfpd4SjvQtmyzczSOpdI2vH/HLugA7zZpp7PB0WF
Cavt3WTGEiBea9HeN39dWr0Q73kn3eWDsL8VyDtw7oE0WKCYL2DXpvpZSo8kvLYFwW29g6+TOtWn
7X7s0IMV6PZPrsFU1DSrSyxfNLrZc+OmJzlBG/emYxURDcRJeAF0N665wYQkc2Lixeoi+BJ61dnv
IR5jqFWhePYWdjacpGA2yPoWE3G9tCQ/3N7PjwmgWTyQYTH075jEyivRsjaBBSW5MvQJkL0gyeYZ
WR128sACnh2jWv0ZwvwB7pG1rUwK1phA7tAevivDSc5+CGWG2XaEqtNoDi2A14b2Nbpo1kCwbdGV
KMnplKUzql2nLYJAowHA88dzk2pUSyI/1nqJze6EhDTKvTPzrKPT5tnNH7nz9DUt09hah7DMPL7L
+GFW+MG5dsqp6kB8KZ2LjA1E0fB5NugncIX09M94VD/JWsq3RNnoh0n7M6SPbVK7NzNP0UINmbpG
IVFJHuQGZKdDOX2ThIhu4TOWBMYbXOEzFkkhNoybHjrWtmmdETl6QXOM+GbXNPHJ5fTcJL2RHyO+
8p3MPCdgxI2zYo5dgTBIntdID9Z9+1pgIbvxUoLc4SEZMBaq9GbZ9puqCvUAmt9V9jaqXf3UxuOI
Wq5roYA08rxuhKn28yzrU5YTZ4xbAhPfjlbNFdBuLM30NzCoq33Rdy92FnFVF/07wx6CzQzWT8/2
5DnRJNfU+tDMdXlOl1vWv931EUmzVU6QIy//X/vVepTOmyS3cPjztQu8kZ1V4umvgOzaawbxk1DG
8Cle9nDS/uBaTIl3YS/NaW80vbLOXi2jt6wDLHDayD+sz0pONcbA/bjLzal/zkPcRS2j2zstozVJ
CCVnTcgl6G3bOar2ncK3MvXiu4DqclOiPlRmNp+8KlPnGSeHxPbupfmKQEB/H+MWAX1VWd86h7oy
al8drCLulYC43Mek5NqJesIN1731qQvzG4VDTCDAg1kwMNF7ZJLIju1zUdAcSxUMXpOcCN+Ru7DA
hRouDNoowNWPxrnAVi/2xGsMB9tTDlcpUQ16Vz34RCY+prkeHUUcf8pO/Wry9ma7KYSIRHYLSeMb
SVKUgJ7ePaO3DGyYE23d1VeTeBwSbOOnddNNuvGQh3+g6Ez4mg8gd3aRHEgWSeGNiCWyWIzJGRji
Xnd9fx9kSiRZbuO0ayX4iitfezc056cfPkZWZLwxNxOvQBWECH7roomOM9X7l3KWNPudvwEQqw60
wPpTGE/ZGd1AvCn1EUUrwCnJHhLi78DYyCKn81gawNcz5GQuy+L+rqQxnGWh3WMwlsMgI4vkppzY
DMun9dMIb0bdbUB7nW4TKMRJmLNNAJnvidv6BGFZ+sUcFv03L/u3cYkGvK0v00bmXbAvsVBfjv17
yfpoPRb2aK0wMBS7f8+uT+iTZiF7hPShwDnP/88PWHdFI7hfW+Lw9eOWP+x/vVUVBNuPOazyf+/9
98evx0qNhBVTzM1+/QmUTuPRmOqnLtJluWm8yDnHEu9x4FbpnNd9bJOUxQ2Yp0KTg1bcAWaEuGOu
x9YXrk+MehLvpPLTLbPrilDAAoSWcM/cDaG864g2GE54f4lZLC4r1RINRAzUNl/KEZ2i7xcvaopI
yzWdgNuNdyVBkp5I2n19+3pYWJYBVTNzd46v6vyQYp3Z28NnSFnHCPV/Nr0cSvK0/fBoW+3N62Yr
GHyXGPJYTpAC6qjZjcq24ANWcwjEaWMoHSIvaDpxN9RZlhDrYZDVPyfZQpiGwsDygV2A3f2Rnsjv
Vdr8ys3EDsKkSp+ayTegfbT1w2A45l4fe3HL4pIUsq5Mr3afZae6cvXz4DlQ6Y1OnjKV+JcIgtvR
wuHjlgrT23dDam1LoIOTWpBJqbgFjlA//QWsdEphop7rtgaIwnlqtL+q8PqHZtnMfY+qq6ItX485
i0I44VR+YMCdbqyseufOTnSpC/Kh8ew9pNu8r7vxqD073iiCFAh+Y8BwuI9W2d6t//toiH8NaihP
FsBvn9fxHTfyHDSn1eO703QfeU4FEJs4+MCNQ/s8VAescMLXBQJLDfCcEX8ZTUbuPh6gVuAU5T5y
2d7zWULskQJp14gMqfXCl4R8MHoCH5CXje3TdGNiO+z/HWtb6+8Q98Y5NZQPQyb9JCquvNT+g2Zn
/jMpB/6zFsuTbrtY/iKzQ3eRTFDO2cyay9ACxs3BqTBnF0VIUNESuLNucDeRD3ZnAe+qlySU7XfL
gPpoR/C7NFUXr9S/5/U43OZ5D/Y3HQovV9+tOd85eha+5QkaecSGOJdOyGSnyv+luThp2cDkfVrs
q1TtuwnPBK7gQ0RmyKWeMGMsUKbEHoy9hAjgjTf54Vtm5KB2oGdL7AOSuNAt9lqYMUqVr9LF5xPX
P0k+nvwhTD998eDRz7Euj2ZKsZgPGOfHoSs3JQ7e5T53DIVmWLPkJtaS7zmilf0UauqybrSSAS6d
8RuWDvnWTefqqYhNdXSGzjyWvnIIJprrbbI4/tS0/1MZ/VJmfNQgiX90zVTuNag75y7MycZsHMSn
oxH9cmEijwx1v8H5iQ6jo8WnGDexF8h18dfP8Ir5TU+T/G0E7WcWMmTHuneNV+XKj/WXmL73WyeP
+JJiIRuQWTxfZOtpFKjLw8w04n3hF6dcjt22dQtzK5JE7K28L5/aJd0yaVWxRD8+WFY+Exdkt891
3LXPglg7HS3kw3oIqFBe9G74ve5pXTszN+l1mnrcbTQm22cHTPE1Q/qJQa9LbvkiyRN87xQiebRl
Natoflz7UxrfcZpKYC6V9oNX6c9LautL2Iw/Zo2JfZlF9qPjm9q1jypat8SqfhRdd49GmvlGJyYP
6TCMU6PUQQdF9sMfio1T58V3idnRMvWfD5rh+x+JGDdzm35nktdjqtRADjX85NkgkeGY0SQfE01V
x0a41IrYfG1CMpV/Va1+SSb3dzdl2pXB6EEJ4iRJIbWPiU38ge12L7T1+AzR8u3r3nsGkqlfEr3q
zpWHQfC6K2ujfgmdfI8tAPV+bt6LLA9frDB0MNWH5AN277+EoU4nPFKqOUL8tGYSvxqoUMfUm34w
OjXvmm3+VuhOAk3quOPx0d4bOTNeUwg8TN9/W75ls7M2KnPrj27sf+cEzZEQ2r8hiWGMTD7cKUdb
NFUN6gJIjI/YpW1zQPWAb+dlqOfqsV76EzxD0k237K7H3KqqHmOnequ5As+wRarH9RBRUtGRr51l
fnnFvzeM+As6YxFe1revx+Hic0JHrG6dYjq2WZ+JiKJ2G0Ys6/sZkjoUdn2269Wgn9eNXtj6eVo2
/3bXRxJSJLX8/+9pX4aICw38OJYfhUULL15/zPqO9eC6sQr3x9yr8oLPyE0n4+ea4DQX8hUQ9tin
ob3TmlY8rht/yttTS5W+ITCdwHGHOL5e5Y+zYGwLPmWdI32czpbLwltCU3tyucQGYzQfsGpiUpOF
4nvTOOR56xrZUHDjt1aWevsJA5ptpDndm+nXFGmjyre1Xbs0uQUcs8jQszMD/mXgnN/WzRiJ/x6t
u6Id+wuWgoDhbXKBN//fhqAVFCnr/pg78cWVoj4hbP9UVUoI31hUr4WJTJyB8brjhhNHLNQYXWJ3
1+GjHufxOLeV+YwOy3wI3Qaygmc8rxuva/gAqI53s+OjuXWtaW+m3HtVOMCWJkPp0SXr/ZZPKJyn
Sqofs8wRpkXdW1dr9WlUbrzXl+NiCUUuf2RzVe4bqNqnbOisN7ey8Uqa/W+pVR4dn2Rdp8n0hzCq
QniZJkSlRhjvUTtdAUKcX37Gr/YKU8Nx0HQPOhYWR4Qa/rNvQVhfX7L8oA4b7Y/GY2LecJNm+AkS
PGV9c9PwJ1x0E+3HlJd3qpHojxtND1oz4JLtQhaKbTO9JQ5Ok65uiV1vYqTReOb7+tKGH60GP/r0
GTwH8IJGYhVYblk+pn2tsyx1qfLoT6kDShVCWeBi3RUe4p40cTPU3W796ECvehyxqrpU4CaTD2yH
rJcnCgM4QkGBWF+xvjbqhiPOnO45sj7rLDavqO+dG4TcBsXa8hDnP7mbRkZAYAcXXfnYXZSmvk0i
qNkVJikduBMH48rpy2B9yOevrv1hfWyjlQpKL9O2AKGBQ38UpFPf3Fs//93QZP6MGaXQzBu/7UKe
PIzi0PCg0JdxYqHgK3dZrYOvl8OPLm7neNP3qId7J//Wq+IC1qhdK7f8bzMvu+sx2rbDIIB0ojT1
e0gx7v9+3dfbDPstQol1HKaip8/3gOGyPoKaoyDlrpvISaIrt+/oOk+mfaxMm+kCoz5Sfz6iOSEP
jZjlq6aDXD6tTwyDJwKr6DUEbryutOUbmSraAb0OYFbj4IY1Nu50L1HdT5FXcfMPJf7ju8rozQfH
fSNlLXzMWqE9yqTWHot6PKS2Nt7+HS+qxQODD0mfZnVopvSMGqN9MvS4ePJe4KgQKmiTwpUZjXmb
a/iPpluJn/BqaEga9enaDvN1b7DPEK/qJ2/AmGt9hZtLrrPEe8Nzn2wB8sTKybKDAWXtW+8ISNKt
+pn2GiyLoRoeo5jAYEBHd0EG1U/ylzVmzkZOfBwEL7AG4R10s/O3ZZ00R+HBuRugan5jhWJiVIhF
DFV3AWkP+pPVIJutNWfvy0S8opYoSGGJ9V21aAlHS2ZnjW8WyRrPmgmqUbI56O1fSiWrj7Kf7MOQ
QziEr1N+IPpH7RX73V05jfEgCMjbVPWYPMX0MXsgPaYHUh/wxuB0o/2mpm6zZq8YDR5oTWImjAIr
cLinLx0cn22cjs23wkFmiQDRpulU07WY7LtplNpfT9lMt9P6dxQXcqPXqr1mjQeJvkrIciPE69Gl
SNnT48AQ1goNQLhQt2S0WO40BlZMqE3qGNZOzrxz5iHTaPne7nNSZcAbnnolZh5wE8/GH/E83ZLY
9KMN3HDoPgnJzlAEBpnM8NLaAuUlUEmsNy0SDVwNU1m8akmVX8KwGxbqov5pZOLWtr14FUPi8Jky
NluPd+l4QfhYbhXx7jgp5gevdcxHHDHUK/RAbxPWeXnWnUG9urOSe7QdamfROQAS9mPAQuXvNArl
Q9db87sHYrfBqa6/20aY40e71fxcfzdaad+qqG9hMITzAVEJode+fQiNyP1EajyDpurto28wacxr
TASEmWm3tgBPgdGzLfW0+qlr8lIM4fwt65V1mJWicrWK7hv1w3V9wZjCsOkgNj/YeZvcGGzF/Hl6
+TNjsAVHrrgCdJKDpbvNXsy5OuVJWh3hHVD9GN13sicB1aOsurj8C2Y0P6lCTE9Z6jr3WveDf4dQ
/3AeONXD+oL1eBoR8QaJhr6Q96wbtx3FxoMxs1Uj85qYrxWalZZlVyh9D8OUx0/dssF7w34oxee/
I2nlRE+lHgYuVJv7etxxk/jSGkUa5InZ7SMChN8FjFYCGR0CruH9vzftgg4p65VBtPuYt1wiy2GF
Cvtkeo0M1jelfjFACyDcbH0TQ9NvRTe3j0PjyDeztTaJU3kBHJwJ5UGFxHJcuhWMYrptY4bWNkol
Uoilq4Gu+Md2KUYbhKx7ltXxc+oe69Gxf0C75xTOgGsRzkzPhR39XY8Psd3A4dfjpyQrkmsNzSlo
lzfUjbaFDW1+IP1KDmEqmqPm9/U3TqKz7TU28b4OurrWNM8khUP9DaX9hkVSsTG1JLqp2Lfeeh/H
I6Ov6puNxfYbyMJf0RTi60nZN9t+qnbNhDDO7Sxjz9A9OahlFx7XqyOS9kZZl+AyRpYm2stx57fq
GJFxETh6h358OmKH5iPEbj4HFyNUKciM1aqYxl3kv3I8Phb9uZsWuxGXnbhIfxaD+RlXHSMuBWRs
ICFdbruBEtNPK1TtpjFnHZvadJfaugkPuL3NRVwSokU2R5JfuojGHzkJmF4DWSuLSSay1G1qlXE0
mIdhHEmgmI6KOOQcPc7YyZ/6HnTfqn1EVNpltOf4vO71Zh0FupkOQQh//R4JNjoLwdb0p5TYgyI9
93PpPS82PEZGTWEkXZBbQtv2UmAvU5TfWWnpp+GU4/H2KsvY59IkjtQrxg/iXaAkwNBXocVEKRtf
8FLcud30k1LYNiYmTEZ4R/aJV1uYGkFuDjvfNnHG0Yq9XdWfnpNidQjYs00099pwi3wXWfQUxVpK
ihMo+eJt8Wk7PeIRRGPCC8tzmRXn3omcwDVS7Q3niksy5MYPo0Ox6QyWebLD6IZlXc4wqHh2E3iJ
rRUfzDwpD3lrvLrl+IyZ9dZS8ZuTjjdLKy7QDq7J1L6SmUjWbvhzdvS/qDrR8evzJZz1nwgzbm6b
EQ4A/St3+Oj/D3vnsVw5smXZX+kfQJpDumMK4OpLLYMTGBkkobXG19e6jKx+VmnWJYZl1pOweMkX
EVc43P2cs/fa6hLpdZlm2wh5Tq0hYLMk1UETsGiW0NqTsI00b0SgUQi+8r5CrqXSlHH2RGeCtwt+
oyATlDHnlDJaEnYtvU6ZlY8OM1gQn2InDXO/0lBQVto1EBF3s+DuYPBHXrAsoqCnQmiHDFlIh+3b
cBeoGdho/QI6nbJD5QmNVgxUbhUozY19c87ofXMThD1k7kSL1wRJyMphHRGygFTqWDl2gCXQYfxa
t95Q2EGsV+QpDAQPKzADQbZMX607LVcUy7+LEM5Qb4+7CY5OzfHnJ7ElNsS2PqaAmJ+yNX0kUZg5
wDHUODIkiSLcnqoSPYoad7T3XpjiGVeRpGmQ8mbANAPInDkoWoNuZx4sEcYbmZog0TLzsULzSAo1
TrAwXm0CXgVjPnNNDw0IDi9+HyonPOoLlx5DgPezm99TOWheZCaTXxFc2NjFUx8qB8UbTwW42g25
d9eLU9ZoKA3lm+N0pmhSvqjihb95Prg5MAr6p0AZ7uPSREQV2SkD2kt4z7RWR2NK700X54EIl8Nc
Rn1QR8yRwHKR8bYdxph5ghBnEU/jGcUrjAzEf6hhSE7tH5WRx8DKjXVHA/whA9a1i8yBE+sCQ5Wu
881li1gWZ/wqLm8ZpXpgxhkowtaPZ0aFTuy+dk36bdnaXsQpWYjY8cOWSVudaFumnQ6yu0Zt8vxB
6iFjNFE+KtHE+7jBdmZY+aaWNXqLutiqJn0xm+yDvg5S4zGlPbbJkgg8p0+1+htO66lDBlbqmbGx
BCGi+TqRRBjkCxx2kyQA3DElRkuQBYlbPHPWEVEnndLXtOkg6vAgOLHIcN31ffIlVmLT1nF6EtOq
eXQZlw3UerGFo9oShDifCqp/f82kz8w52aq6C/0y66+Z3ASzFj+4eoT5tDGvXC1iytyLXxzs7GDG
7bJMCsoXcozaQSlY1Iwa0yHyYBpfk4HlWaNfVsYR/QI+h1Dg7BNBn1gfPaWKnxf9U5KkfjRnZEip
PPY7mmxs9Kd1IN7ViCBBGkv0W8vqu8ubXPLk3Qmv4IBTBS2evk4tl23SLKtheSMwfdnhQzzXQ1qz
aacZxsESg6ABU96yEwMG2DntCtRuxA5PDm3+BOVfV5JORvKFH2oOC5xUaC8e2K2OQk0v7bR+hsPK
nbYG6oglz5ncb6WL0CNpOvJB4Q5eZ/GQSlZ3turvbKwoAQ0rPmjRXO7GRj8Zed4GeQ9zIMHgfyWt
68kuFm9vVryOJXYf+2o6OxjC0R6WD/01uabZuWLKbihC7y5roTFpBmUOVLiRPZii73JdOACC2puo
bTFIbXKYW1FXvCuJmHjuLXhTZY5tJC7eawRUj4nZX9vKeAmr5a6T9dWaD8yAGi325lLyEaMtRdHP
Q2Vl+1qvGP+P8bM1sbPQ2yfNPZH3jmg+Z809T7FAAJW/OK6xH/tOeGWDowMtdRziTajLDOCLFmIG
Dr3a/GUCFQQ4CDysWDpkEBZCF9MZ/bVxvrS1IQAoYXyEU9jPpvDU9PkcYDj7pSGSMPrsEGcLyK3h
7GCDnkf+qnpSAcaVA03Dc74WNyvj4p75rtUPtwtdQR+Ui093JUicjMTPSMPEBi49xridR+dZVldx
Nt85Vj/e88yB1nXFoYqLT0iX6Y4FFKEu8YtkeUgRaiCuFYRLjjBUuStEgeWYR7mu7Nug8BstnLdr
CeetTvJtd4l71IESdG6IZbETKNjaT1QY9ENddJdLV++SabieCvtZDtTZKIJ5SCFJkx3qyT5857p9
Us4OMSRfzD0ELT9ul2NorDqsCly/80gABXpPUm1yWnKLTwrj4zBYyI0qahVLaz4mo8N36sSPcTue
whT6i5sdZkG5BWwnym6by1ionr5koV21WvOur/dRY93YGCHsZNoXibHT7Oi2bd9Xo7sCOfZl18UN
MU3vOSpeMlHjbZeRBxF9IYJ3cWs0PN9W+KzRIkPMfOClTUh7W0IHSJrU2XuBQ0Q7pPlJFYgFgI5m
IkfuFmptvgc0IiNGl0WLJdA7lBxuhNCZZKvCW0306/nUJtu1CPn4yGuh/YMEiQhZjOJ0OhIxr7hl
hs3aZpw3gzC8jlOQ8DRrJ0Tt4en/AlsBmsUhejd3UwtUAehrrf01ZlztXa3+ri1yQcd19oUSre+K
XdU0CC/oK23qgg4IPbUD5Pqg5k627yTTpJxd3lLaR7eOqNnc8pwVEVpp2j55OgYlveATxDcu8mOx
+BakpRtHlG3gloP7ElrFc9y13Xc2NfB9q+Htj7F0kMsto5oYT3FO2lAb+nyFez4LbctrKw6rQmyj
FVDNfnLerKKoAweLL45XyswRmlFErmoA9qr+VU4U5YmFIk2zlHyKLr8rDU0cf7wshWa+JTpZXo5l
fq9lvzcQQL1zx/Lijsg6T4ToaxcirNPZ+TUZ6IXowC58m/mXcfEtmQ1WzrJg7WmT+igTs4XnR8tc
MY6wtelqqQ1x6Dq4FUZW3v78MkWjb+j3fyMkanu46Z1wOdbLqgXtLLu9jmLlOVIAmy4BUtU4QqR8
crsoD+LFlh/zdxqlxe9Qcxkjg+V7Ixf0ddGVGaSmg5XsQtMao+L+DyDJSKCbF2TD7rJirHhX8NJ+
3AR/7MOwG8qzq5XPP4GkqW1f/ck2aMelPdt6Oe6smWax5azzFXjJatu1hC3Pl3xyjRSFq+LC+izE
vEHhsrwq9miP+KgVDOmUukEJ4m/ntJJEj47usa4PzmdtUeS547NqJJcZkFD/+qUd71YTdIyTy+pU
OnDjxuVXzLTpMtsnFa6eBV/lkk3MtRa8pgopp6aVJDgbzA5/aBB1D9ZnoWXdh/Y2GbrlV8nlU+X6
+h71wFtHJpNBPazRXc8YGxPNoF0BeiPLmKvBnNbmC7YnDg8AZdhCkxtyxrMzhZSx7UhN/DHWWsXn
jHdR66j3AI8uZ0bCzuM8rA5bOGFF1dTZjwiSuq0sR5tTEWF9KhOLlytbwlRRXtmiCBZVJlCRuObe
mjZIGnJXui33Org6XSWv2n5+BIpePLX2+jpF5XI7NysukW44JObSPeOEgJKpaMxOyXoUYVufTHvS
vBzPSh85QC0vEIRcuIQi0hvoFfjVPmfygSrtMKTlfcabOf/8n1r0pB6+qKC6MGesgjjHWoxbIevr
9kIT4johEMY73W5ZUiSorNPGlvK2i1NxN1jkdxDmjOzwJ/9gbtARjZbLNALQwIoyZjtDf9iLNltw
i+AZNKuWo1sg2CPj560rMfb+sc2BHvLUGOPmubyOMZntHW2HkIZzS7Rj2z93ohLH0u7IbFB4uX84
s+FkvGGxHW51t26hw4KdcK5AcQoyPbFJtunAP2tTZSaLdQ+n2cbA0ArS7Pr4Y+30nWSwaYf3P1yx
Lk7MB4x9XOZ58GksMQmgH2caXRClY4Ljl1dIMVOyqcSXpfddrfR3Wl6yVWnrZyTul9R6Lod++mCc
/6yN1ivevPYe3ILjQy3IGbda8EHLrJ4hHSmx75t6ujNoX6XdOGyyimDsP2sgiyzklRqSmzKf+5uQ
4f+PGc0Nv0qzzh//+CnHL/oX6ACo3ZtLItHQsLtFZXzIe0e7ipyLOrEYFORWojAEqbE/vzAGjg+D
Lr9y4nLEpE0PS+cYgJVrwv1gDl1XSOa4nfTHcZH1rzV2HbSWeYMRVQO6+mO8LTJXu7Ii+x2xXEgy
KM1np/82qkUhobBrRBQi2wyTdpaNtM+DDEvcUcUlaXU/wUV//PNBRFNheWBY7Yci5zbBzDPZaQUh
wT2+0Z/oGJT4v2Tez7eWRUP+DzyrRV4Nr7BgOLJIgIvpxGeKDTU61vCMGGwsD6vOcNSkOj6lCr6H
HM0XIp2Kfb+6GzHNy4PdQr4IG0YfhvNe1BZzuEuKSdOutNuqFYLoCEstTOu7pZ9ivvXhtXSc+R45
ROxxdVmeTUDnXX2BczrlssVQUDwCCTKPWPeuoU+px7lOJgi8Kjs4qKA2YRK5NFYFvKMLFeOHfDtW
WGKGAZZrn2DqGZxR28dLpZ//nA4LhsSwKi2vy8x+0/QzvO2O7qYnjdI6i5/fzo6c6KI3TfDzsEKw
pMv1pjfauDNc6ZfRHO3LaEhPmrYH8OLe1iSE+Xhtim2Z/yYZQlFkps68iwbWwAokE0608153Q+i7
dmtcdwq9zgRxc9NMk/OsDfb9WMFqjVlhA1l594ptE7fstTu6F3MdOoCfjxJy3oD3niNY6KSNuzz3
D2SH+7ZCZ67FljoOVafvF26l/oDJ/LppyO6wLrk9UVFk93hsUxSpMCyXPLMC3rjw5SUqpl8TZ2/o
JaStaa2BqE6QkkTVbwtzL3AiVf6olmxTwdT9Y9pV8MDMuYnvtG5xwEQoWu6DxGBaQI4QEB1phzFL
g2tmCEu+rjrKvS7+mOhH+kqNWKzy5cBQPXoexYzkO/frNdReQK5ZuFExWdNVghoLheWx1rkMxsWI
wjrOOPQ5XiIaL7CALfrrPw+/w+xrd/HvX6OuQOL/ipPiKVX6TsHHPNqzM29r5hp7QIZM8JdheIS7
qG+0NCUSnMlnhu8fvHSUIEBq9Yp1kScd8XJmtRmiGX+36ojN0UL7eTQ4TKA/YAf4OWRVZD2aB8U6
2v8Qvf/1CzgbeydS5z1OUbaXphn7lC3JFnwAtE6A/cV/kUT8jzxcKYTjYE8zkVbowpWO+EfIUNdl
TBd0rQuoyZHiJSIlDKgELdl15lXfuixn3PNbM9aAlKWxPMBYkj4BYPZzJOuGkQ9SlsRRxe2qwpCC
Jec45w4e7e1aXmdZwjy2N56Mts3vokw7hMhtaMH2IGMNtD+gcLoHPD/lVs/IBykR4h/ZYLTj0HZr
MBaz+ycq8O+UyL+zAv8RWvmP//nfiafc/XdiLv9XZVjaZCL+vzMsn9/75Pd7+X98MjX/Q/Tl5Y/9
SbLUjb8sW1mu6wrFGM245FX9nWTJTyx6/KQx2I50DCIu/w6ytPS/XEGQrCsl60w3DeIpuuon0/Ln
R8Jg9zEUuTiKH/0PMi2tf+RBgOJwLUNCItcdFrOQ/0hm6mvNiKbZ1IGkEGw93CXWXdi/hyEmI4YL
5R4jmZwfhOOl7v5mW9T3bnKD8n2DMSuw6ZRpBXqXCBUyq1C1j2XzbNbP9vIU05har2MiW7A8Q4lo
cNXP0Kj9RUHp+K0k6qGzDO9t/U+m0v9fqI//Vdjqf7pQH6akX79acOyf/2GdGv9ap+IvywVI44IF
MjDvWP93ndp/uba0bNdl7QrbMC4/+feFKv9SQLYQtLFITcMySP7694Vq/6UM2yGf1TZsk7xU83+y
UA1L/8dSJcnNdATQQV6arvj7/hFdQjcravTEQEE74vGClIfxELy3vfK7HDnaqn30PRY+bMs6CX6j
6SEhpagJCWMZxXViPYIrWq9xBtJcLhlqEs9geK4zXUnjnuKCDNcSYJity01z0Z5mQn2qdH5eJX0n
K3lYYIzv5+p3TObBphzNgcQJ47Ub1+rQ1sNuSivaajOUlg6d4y4XKNlFPpXeoNB5GK3j7izFzFov
hr1tDevVECHFtFUW2Lkld8QK7kiFhL9VLTaRq5q9QYF9AR8ZDe2DiQPtomwI7f2q04xVzbJvSNA7
dU2xG/IEqbaebUct0wKs14NfNTx3E/M1T6cIK8duPDZdqrySME3G3Th+cToHcRy13skwst5P0n7Y
ghb/INX0hpB1LlTOXAZYiO/n0PiqiYchkm6wIUM8Dk5hwAlHYVTjITVmp6fmTb9GayRQAn5WYv3S
srPu9BANOyk8owc94zjJw8QNfFOPE+VitPqyp5kWGwX3Xi37GJpax9kzvSK5rHctowAVYTd3u5ZB
MfTKFV+Lb7f5thm6Z0g1v+LIXDyHD71ruDrjOgmWib5eXydHEZPyUTE1m7O03RCyU/pjvx5m4G44
v8lfHyRg6fcE6cgJdv5D1BhhMGfulZCkpwFYEL7TpcGk5+XW0TDXxG0NDl5NT0OriIqq2R8pPDq6
WjNQygxppuX4hs2VrrLXm8zAyeVUJ+6BC61FR22W+MNqi2WT6RbAC8KymxhefWpsXRK6E5BEhY5S
lKg7cxvXZu7h934KYdPv82LiC0/0677vH9suMTYo1rYoe5dN9NrYto2jqzvAoVFb1ZLk15TVg+rm
N1VwD3DjEXiBgQaEKZwXLSJiAIJQQKOTQjF9EgZCCvog9m6crXnXyIiWW+Ge6hnTWR4u16aI940V
Xpq0RDVks5ECGVCMAafSAjn3Ug8SAH5oE+yHwpSr8QW50hkPulmDRK9xxcbOVk8tewNGn1fALRJJ
NyVxnlGwANMMkIKE2I3Hl2Qxcz+RLnc9K7ru7FdpzQ+rZZtwjdynrMjnOzuSvwuGHf0QczO3DD82
YUw0vUGT3yxbsPQQxhBfrsyAzTuhxW+NdmdggdjQ1H42xiI8J2J6INiIbghYgXjtJ3q6zsWh1O/t
fkR024FVcV5FXnb+OLloJyTxqGQzLL4ae7WfDvM6JZQf+umC1CIjHahBP1TllSGtvV5kW0mW3YYk
amxccYSxql7uihJLA8JYL7QNUA3tvcbKYYZMl3yGeOTYIaaYxvFKjW5xhSYlZNYMd6T5Na54hbNu
3Ft9fSfT7msu+nITNbN5rpFQw7XNGMFZsSL/gq+yXSBHW+UtK63nPUcnJH3VVa48MyPlhOjKYIBJ
7Zc20lUHnlao70xTRdu2dK1ANz9rMJB8nXF16jqH7ofGNKXJ2UP6CBHkTAEOoLJFyTORvqBo5cwy
/ABqFrgjKEr3UgcwCgTMuID8Wa/tMCWekbkGcnum+LAEQAFy658bMb/XECwN1US+NEg0JU2Erw/m
FW11DyEfHjAcxupSD6+JWcMbGF6KtP6I+SOHOOwQid3EaJN57MEbODZjA0FiZKz3b1XkAHPvdQSP
kN1id2SDVYRMEQsUL+293dGDK3FcN8lcMglI92IwnpvsSB4ohBiFHpjxSrhxl7nbOvOivMEQ3LdT
e6MXC0iHy94w8bXpvZHu5WB+ShA0FzxqUKh1I8MpPrLCGO6VGzjWNvGsOU74uXqxhpCrvMQvRbtD
b+ZjUkRbwmp4w67b7hKlw58pyi1zsMmDZkuTmfksSFra94AnY/erhuCwm3XmboZc37lBjpscOyMc
xXGjAb702nF+KYEKMfQPYNfjlEswuUuZ3IyOdiuB8flgzBhO9sPRmZKEDz9JtjLPwo2lU/hp/biz
OR7DvD7Z/AeXxbBZOovhXwvrQjoUovznyr506rUGKULiso2n4THXTj0tk92CUwtdc4qMT4wGqCaS
HmJE1pQoOYJnLpWuk/um3bYb5F3S14qWyq2j5VnIYRNHNTm5EsFa2jjuL6f5vWjLcYnGqwJ+6X1Y
Tm+tJm2/NgdmpK3ZP2TVhdDpqrO9up7LzxBZdEdrDctduOyUIZEJhEyU55rY6rTrX5U9H9gWKdyg
cAAN1u5Hffq8PO8Ghwvzr9EPTZKbKcECLSHBcdatx0J1+Rbg7pUE2xxYi2tBtGb4FZHfhdYSskyn
Sy+szOcKKyX6QsyokT6lQOQAU3amIlI9gFt8NRaXMNwGGerAOBo9w6Ljq+RprhbhG5kKjBQZBxGC
46uJ9Ui2CCvli9GudDBTBDNt3fpNa6rrRcfVM1/eWCdc31qG8qCt2Jrz0n5f22lbWuW6iyfxha+R
CbCDuERN4B5ySD86eAaljJ1IogDv8uglxvSM3dc4Lsacecpov5A+0+hCLhkm9nfa9ne2XPY/EWI1
2trLDyq7XwPdohfTz2aBZw4Etsshhax2qKlA0480JdWyWrU9sjzaOio6CYKyPP0ipmGSejcDjQuw
H7ikMBAnoZXD42JB8Rar1mzlgkBHsl6H+djXRXhlcCNTOr7fbIqc3eAWyAAn/I2Qk1GKg5Gs6BjR
S35YovnXyMdFvMjGXCwEGE515l8GBT4ZfHkhPcl5AoBlxNyJMmSIqXyf2HsCk9sBLWiZa8dCTe1m
VeKpG+Xg91OCc9YYaGJUOeeeY/pOOsW7ItdvVzqyGjlgutUQ4qOPvqqNK1WoW3eJbQBcJ7NTCnyJ
Cy9IViFbFCY3+pL7YY3p9V4OyKJ3Nwk7U1qQwuEm77q2QvKN0xhxzt4uxEeuwhkjAudw3lbcEOS7
XdLhnOqsuJz/8KzFfIRjenaMed5D80bJsDQHcyp4mhN/lObWMGoQOxPM2yKadX8tND8t5/nK0SqC
KvbrSLJEWDtQdteZv3lkv6c+jXeqQORKeCp88KhmDnLmX77lWWSLrZl5crWyMA3Pu67owRt10FTw
eHk5UluGC5LMtz65b3PxOI7axxBaE6n0yBWXIg/B8jG9s8buFgOFy4bn8OE33+kg1b2saXLhrTaC
Es2YRX7mHXc8xumMDuDc8SjFWJizM6L++JBUFVdxc/qMk/U2lzoheFCEllm94Owpd6KE4FlPD6j2
ENpUJPRF+YtVr+VLoo0PVrkzY1D2PKUEPhzFuFCkOoRs6f1v3SYbThZHGHi/GgUOYkzNgPj3a1gx
mGaVxgHumOMmK00vAulEQEyD3NtEhmMwInRoc+2kc6zgCkFNhYxXVsHk8KcYlwNQKM19nSfMgjkq
rfDNsSCf6MCIA0qfzSKg/GUzlLAmNlKgUoPpT9i1/BF4QuYs2Umh3uTeZh9EFDFIrPlGGRPUBKLu
uIwWu6okvjgK1XtXEd6t64LkJB3vfqVb1ra23QqBSxSfrYSshaiYnL2zMsSXWKxtF+TBys5639T2
fUeqKGhePiFnhGtOmz66Mqf1xGxT3WmEORSHusE/by3AG6cKJow93cU6pvFcytNc9xyyhQBLvC57
gg5+w69mRZavytG+XJRKoJ1rtqLqXR8bUA9dedOJfKGnuZzJWfqQDW3YVLi3LWqI/To374o281a3
bFRQw/KI4jwLqgHU+io29EXXY5Noe5S3x7UgA6tpwPVzK7nTXfLkMzAiVb1wLk0NJ2F6DdvtYSRf
3ZKxjUtHp/Ka7OW4cgVHrNcdXNqZXj1E0Z4TLZHW56VcHEijb6wAbvB0R79XUCQNVDR6iIJIh0hZ
o1Qju/ezKbX82tEvEdXAIfpVntI8kQGVeo8pDAd/bEC+uSAEQK+LjRqJ5GJ65REDwi5MFijOAUJI
5DkSXSAjeAMLXDL+PBxdZL7eMGW3bcXEziUNLwZd4of6zGw7X59allE00rYZhXjGJpAHIZyxZOJw
GiiaGS0QorGiE3HleITH5cNTJTMwD99aeuaMecCC2uPHgp5mqyFic6ZypPwDVY97jRtBzt8zhix7
bDNMxWDhjGtMnjC4qG70MY5+E5hrqvRkjkRoyqbiHqN6rx/LEcWZDYoLblQcUdYlEjj+snSEzkzH
gZvccXllPoyMJaEXnMv5ZRATGo07I2fba61AzK4LnUCrqZuDRI+kZ1b6JQYUMyRD9ENo9idbCl4F
n7o9DOF2MBKSE0qnPUNoBH7LH5tgL42cM359Gd2nNuvCWMNfjQUhuB8cGgZsFENDKM9Kt1UnEg1w
V3yYmcoS4XGvRPySYLeGsSm3dQu1qpp75EXQeykm8aZhVp8vIsj06KhJeqOmfs8aaI5+yldvLVkJ
df4JNnxEwt6A5mr7w9Ky0NtckTagnzi5nyLcPN7IiTq2HfoDYn4ZGKCyz/hwQF7Q20eBhWsMR1BF
CA3yFRj1zCl/d22c4tg8LDZocnDLRn9DVEOmlR6tkHlnX2iapqYhc4tWrA15ehpa66ZqQKqpRLy2
xfDYJniI9Vhypxqcb02xlbjo/TZYmF5pzaP0q8TWsefjlEe3BI0ORBhfOaUbB0PD5HlE9Ypk2s2X
dF9PwmRJn3Iz705uJd+y4r5zv9DVxW03HZxuYMdLqDTA5MAyrNbPFFrvIScyDpFeDwSK9ipF/3gY
xJM7mp/IO78Zt+0M4DUIrLJvK1vMXWpyPMeohTuuRuwGs1+301kRig1hZd26zMeFNkMLc1ym6+4j
H/fq0XwFeqeaLhglbi4jmTdVmEJwnU34eWt6o+QMgzG6nzCTuHZ/ZeAwK0ftc7H0X6amHgd7RSTU
6pfUFKaupNAf2yRiANL/XkTx7hqIInmU0l7nya7fQCffVnqa7FQUNLZxW9VaUMfa1uja0zKQSOJo
wHAT95tKOgF4FDl+GSbE+4DVsob6gefyG6NV7IlkHANNQRmHaQ4Izyn8MCm+OuH8hgDFkDt7yVu+
4XExrxG5bsvIaLZae7mbclibzBbAQ6LwDpffXZG+NZDGVOU8MpwOqUAJh3TiA/fEejtOl9BiAqkB
cAMOihgErtddzXvN4ExvINfcxEu+zxO2YEZnF8ZijN9piuHX+mOOhh8Z3JOrEvJMmHl4ZoH9KHbj
zTyNn060IoMCWcc96M3sTKSQRoN4FJzgEtnbthuQbuhC26TauRkc50w/rKLlyE/1p1Fr3lpL3UZ9
iYYxrf3UxDdq9BI6GnyZruShwT9sbzPrdw5zmPHacLaEcztWorpaSvaEyL1Qzb1szK2bxvgEaf84
a0a2hay/cfqFaWUNOr/qaLQw+yQ+yCsLnUS0eHjsNqJYj21OVWRG2gZgHOoC+i8WcR5+1KaHiXQs
31DoElXzuOZFB6x9LOmg57e5I984dr9gt8CEACrmT3Z0U/cGCEcSSfDYDSHBdrlXHGJEtzMBm1h8
tDPXLrBR0EyGyMy3cuwOcwSUTfiaE+rE/ObPg3VxlQ7ru40ObSxM/Uw/aqchBzJr6e4qGztc7o5Y
LcL6mNka4tUoPUm76Y/9ZGnI+gqcQ/0bJO4F8cKK1s3k+5cmCMTZQNEdh7fDsrPWenhomRIihrYK
+gkVnKgMclmWmCDnU25KoT75K0AmzbAqSoLoe+b4J179SM7kfdwN4IMQ0uSK8sBq10PMmR/E2UVl
AmuJOWZ738zhbagP4UZi8fYau/pGN6Dv0o8mN9Yjbb+KeGmRDaDZ9aX0jKZyzxHbVKm5N8U6nt18
+CUXC76ZJtlzCSwiZS1tevKG2OwlsKksPTk9Vos4Cy++FvOVFK3Wm0An+Bym0l+m6bvX5Bv02vtY
oHg2iIin3xrQ19GT9aUgMCmrgc9YcLeRm+S8JHXvhs3OIrH89tIb8trZhMqj5p0OVf0KbmweTKKT
AdoK9MdEby3GykPD41bbCtVyviA7mpsNG13r1a4GbDWPHnMNkxIt+AiQtHiIlaJryQ09VEn4A3Gg
2GyxU6WGvu8xvSbTS2zWhNvW+ZYW+Oj/ouoHaQZm4Wdd6V2GjyIDPShMx49y7BhyAfxCjNG5bIiA
gl7P6TIQ7mkSRwCr5TRg6biJMoptq7dsXGIwNopVVDjLy5qaThLQFDLhzqWG1s8YsGIKw9iMlwah
YU2bdoqSLSSO3BvqTVeH+bYWdrh1Z4LYKligdtjdr3UMWjs5GU1f0qMhFFInwgxQZBKAKLvVzbFj
4yRs1U2BIU0ZV52oflZh87uInZcV2MK8TLbXxdToC1m8jBKuJMZMz0gsHvbRugIlk7TqlfYPI4Pm
fghLTy+BOjYkXNL7IxiZhhoumPU+0Vsqx8tlR91wV0m40FnbeNLf0EJwKSgN/KwXkfCK1jCC3Imc
1CRr8Y4K96pczewROwnNYK4702hyXMrveXZrUDnqlZAvBCvSvGCuEm8VBN2CzGxbJIooxAJtUNw4
xXYl6qjUia12jBtEg2e8NHx7YxGdCkKwQ5qida9X+z6V3xksNYDCdOHxx1OTaS9r1G1Dm4hhylRY
pu1rsao3C4NvvYz4QBuQ+9r4qxncreEWoAOBe3ix3vRUh/I4l84XmsfBq1sEYCO6+22SPMl65X42
QOQkxD0kH4qOJ845e4JBtl4Qk2t3XPWm26ycx55lx2B7BJ3taapBfFYTHVt2HryNs889qYZODuna
NXwtx8Q6E60aYd3PKtkG08BV5ce2Ocy8NgubD97lBz0CdVvHr3ovzxfCu+dWRxN+RjWyYCd10hZz
eRVOj0gu/Wwgbj0IqQ3eUE5oSOkeZZHrBHy3tL9SCG+olD9ooA0o+CVnRpinzXm08COFECEDs0yz
nZzkcwIAAckrZ59iSyvXN0yNeKyW6SZqasPP9OHZQWzKSTsnHBw88oxDWx93d+cLbSAzIGEiMNbP
TV5Pu8mInzui0qkluuweotRTV7ZIIkUsgdHl0V4kT7VrosmULWtDBxq0FKraLmyI+gUh3bokz9gC
hXHk9icQlS8tRtqjRjG4MdZ0WziT9rIkM4ECPa4CeA3bUotxraBpv6qRfuDEHQMIY8VeziBNcEnQ
f9FooVvRgBfJdhh1Je8VSe+TlX+tHXhTVkd3M4ZagNj9raj0gNYX1PBO3ybASWt8X7tGD/ur/Fqn
+gyyphvvQnihmzwKtas86tEz85GkWagAwE3gW2ljIcBZQfjl5nM7TtvFbq66NTzERfWVociiMGNd
gcAh2arVBZVLZ26wSicHmV6HEtyL1kzOsfw30s5rR3aky86vMtD1cEBvBOgmk0xvyrsboizJoA2a
oHl6fflrZqQRIAfdNNDddQ6qsjKDsdde61ttj9JDYLRIJTTNobD3mP/J4nx6+mRfmzFDAvqc6njc
YGn9coTF0aU0EIrY1zuJ8y+XubFu2wmPo9vtXFC7OROWjVrTGLcdkjH/od1oq9GpDwRrCS8IdGFd
pzrSK9CYMzyhG9fUdogn8jyo/hG6w1l5XBwsMjRr9PIXu26/86ayw6GuLQABCCzSBzoqc+4p+dRc
KMvFlOrmL3ExP1pAOCBXIjG6I2cQWT2Prc19Y6ur19ATysdxFcQ1I2ZdNQfrrs6uto6DqzENrmB4
RvJi1yoVh3O5GGun8fh18QyuUgs7dhO/Kw0lXlNxta5VKQlUrG2q9Bi3noPM6Ci9sn8wCs4rSxDS
GiyS9L5YwoE+Mw73fTrE5VYK68ksZ8qHp+XVws6yln+51VDwLi9VWdYcjU6yNnLva2x+xE34g2OM
OxGsml49eMpF768ulPFO0jyZdfGAHftXud2m6mv2P0P8btQ2bFeP1Sexakz7I9Fpq3kagmIkczH0
a7bYwEBQT4JEvXSuE+GEP7vvDCCmvmtj/3cwUBUYlOfqQUnnW7o1l/V4owfkkdx577lgqtIYSkRr
f1slOEuiIn1k4aom/lF+ZoP9xluaemZeWBj7lnPpdWOIMlV/xj5Fq23tX4wmsgMt5PN+Gfrli9BU
2OjiUlfGgG9x/CsWXL+zezct1V3n0tPQQC1bWTQr+lpiXEaPcZntTJdTHFSoJtvlTqvdxbcfsveH
rQVtBHBV4HAaNcuLFx8m1dy4OspBwmbrPTX6fEjy/l01MlyEEoceVNWMVHke+Ea3ein2LBD3c+ml
Z9vv3oEfFoeUEaMb52CjkX0Ke3ZDTPZZvYFNRHsW+Ru7TrqdAj9lYgVGGuFV0tHLjm3rV8cOZyeS
f4wf/UbTsrAAhl7XGYwuXndwBcAy27FbOsSkhvr1mCb0TVI3uJGWfBJeGsFKtum91oFa29ktWd9w
NTbzbqvbLm/8eIC8YJ+5ruI5EZa2XaIg40KUOjrYcR9i2kyVZ2Hd02JBGoG7+F4Gw93oqvcFGFHv
CtJgHVSJW6KS6Ne86ZydosuF3hqDkYp8HWVbpH18mkVNZ2RRn1zsaYHIoi1Rahls+hyLqKTO6NmC
K68wZJ5qIRMUUG84UNoJ6ajjtoV+sGtq3V3rKY/5zn2oDaIyvdEbUZKw9A5EfxBW/6yn8YHLFOge
jcKwbvI1+nqxsClPw8YAVb6d0hxv13DE+DBzGPF5mnk0HLkM1qsJ3mZY6NZajLzD84b9J7kcb+UJ
83mgIaSpYURygU3CwGSAlBNQe9+ky8uECdPnE3+WpaukPmRd+3lUMlczxdQ6+2tAMAB9kkswcOpP
prahYhZuDhEl8MYsWVojiQzXjzEg61+TU9WRVbEjZW3v7XhT7KxC45GnxecYE9FB4yDhlr2z59IA
w0NQcQG3TfIoXnWDfKHo7jHN+qcFkhXc4/Qre5UlzkJl+QqxdsKjrDNzF/mXjekt8hoc2UFqvmOX
3i+cUzH+JFa+HbzFiUobQ/vLa53kUJvNfMh/TCd4ZV8AVV9bPobOTyLPcofV3JDCILBA1HFDCJMk
knLu7anfWgP5ULMXGu+GKcqyRH64guvgQC0468zxZy7/apn/usX0bPBQX2xFXUL82XC/WHJWja4k
bqYGseG6Sbml6h6gJ/M2MITYswOCe9B8OktZHqyu/HVddagHWHzmYILj1ywY8Do/DfT059hUyNcC
FTaTr8gyTLlW8kJw7CV3vCc6pDlCcsNdxdO091qcjWYiaGdGeVphVUn2utB4oLd+2MONvVZmz++M
x1dsWF+D7x1AvP8G9g0E39uhlnb+Dkot0g8+S/DyoX2T+2det2oqItKz9oqpJQxyRzAI2fpucXSW
rQumzVpjtETsxBCMRKlM3oKL++TkJHWtxRORgYl5BnZ+s8pHdjqxF5F0N1caLnUhtvXMuhzfPaVJ
ALHhPeBwreM912Z/x4v+oSw+opow2M4GrEVtlvAjXWHylvqwzJ+Rlf5BQIrop/kPs9lXjWKLYY2b
LyxF4zyOZFuy4beszQ8Zc7esbpprYBP9RBmzQOOiv3wNVXyPUHQGSFZuCUyj1bH4b2JENXMgVzis
hVFkO09PWNAFMe7nvAOsxBfHrvgBezGFpZd9Jx5lfJNRJSjLYpXqVXH6xz+4dxWnTrXg924ckTou
kXZxZB5Fn/6aKfubpW0Eg5INay4bPkwn2RumoNMnoLkgM34DsvAbPYaL6gx8oa1uGXlgLOB12Mrq
Izo6e7I+GolWU5No7uOPjMvySZYVK/P4k9vMavZVfExq51MfrJUn48eUbksecxM3k+TSUIQARSMc
nfxF0EdJ+cvwLl1vsyj0JTW/DF45UEo3PlamLe6x4oZMP3eQPZaHsaF8ugQwbtMFuiks/8FWNc8c
E+onhCHi8F7y5bsO0W3Kk9FfZRqCUclDSaNDSMJERxn2Lo5SCc3X/KEcCaDO3ezOTFCn1S3QGdj1
EmU+lodW5kdTy19xFYnDJMmFgVllOe8xjAVLnq+E7aETtQEh/tbKQubunXKKe0rCEDtd62ccXBTT
Mhk2/SgwHR8Q2Kcz2cMVu30OOgl4NsOj3Ja8ampgHHJngvNYIOIFHy41ufA0po00Bg7lwHnFIc/D
xNYfYTezgeeOtZcA24lub4RT0XLBPmldmm65ohHMRD5Jdp9gb6kEKl+16b5GL1YxrV1pOf/EOjoS
mI1VbXB3GWT5LWbtApLprLfpECkjLSCxL3eqyqgl9Qi0Luxchxl5xxgogIUBx4e8+GhzuLx+HW+o
h7yXFq2yjUX3bEvdc63QYniP8onWR4zeQ/IpMkARtvkgS4uOL5joCNPAdRcSWBQntDsCoerVua3y
cxB8gZ4Y3IKn/DjLJkpmecd4+gdTNdsGVGqu0LmRqEp6aeslffW73tyM1XIsp8HHTQbmxMSs5QHD
rjjT+P29KAn2fMBkR2xo+iothsbRKz7wwFm7eKmfgTuC/2jvczlk28HWYav61SfBSMJuxvy5+H1x
EvEMLJ80YEajodSGQ2aKjiU4gvFau431cHt3nho/WKnkm6GnYbcKFuql5Fo3p2XlNaxM03hIV3Ff
7kQDyiLr9Zdh9n+ntrcPQAnNaAxBc/OzgScKS5LEa7u0904r0nNXL+828fPVACn2oEat2dVVpoVK
PdF4D2a+OtHiiMuinW8hfU6QXFasSiXM9ZqDrmVbFiMzeOjTN9y8kWYfDGkIvM4HnPoYZ4YLgHVe
wavCz5OKaxcwe/bK+XNM46xR8r0z2uJE5oQZzdGPirYyQYkFICU/DGQRSqO/7wLF77eYd0Pc4926
rdH/uXZKAlgB66VeYsvR7OAH/A/PwfGR9S4+J/c1zX2KaxTq3ajVpPE30rOeBJHIJVlQzxVv9um2
QM3bd01it/jnAeaiWFz0oMTFxTGB1lTMs7zNIclw/RMjWrqmJ+8DEo4zslRyteyr08Uj9Mk7PM7z
KvD5XZK+OngFpXjgFtYDW3UCOR5TT0oxlzkBaCr6Q1696zk52X+4tf+f3ML/Szv69/Sfv9kGItin
/f+P+f323fz7X4Sp/l+/u/Cz//wP/xJVxE3m++G3nR9+OwLq/2bsvn3l/+3//Kfff/wt/we3sBEY
/ztbO3mA/8ko/I8/8N8M7ab9L2xXPWIdjosf13eCfze0839MM/ADlzkfYd7470Zhx/4X33IDVseW
TxDE8P8HR3vwL7pu6gbevpsB1uFP/dsP/h9yCclv/a///k/VUDLXVn33X/6TZ9ys9k1dzFCW9j/8
B9327Zs33tEd23dty+f7a74/H7Iq4euNf/bwwCWuH7CZjPsr7s0jDe4b4esEmB+ZlG5VmdbapL8N
VPMmNjvMwtnKyFOujFgBEvCI7U8vBoDvYPAoztEcwIXwBWN32rmDvVHFu3DPyXRfZPuMraagh8Qy
67VOMC8vd6iL4bx8eManrV3i2666oJCEZimbhzZW3bUYILn0n006rAREaGM2P0tULVLoFDblHbsk
m3m1W90KpBQYTJ7K6dJR/gUiS+3Zglc87rRbFxnF4qL8AKW2Hiyuwc1DI1+rQTx8lMkTb2xqss5m
8AiyhZ2oRemaRwY9Y8PQ+PdwcnkgudzzzI4Nwbg2GHNdrAYBHL7m3ql3XpCEQGA9PKax9lEVZ5q3
+SaaMOXgJmaKbvvW8JeaA+4yEH8sGcKs+eRMW9liEwP9oZmTCt+DbEm2A3EL9LWv16shJaq+lf7B
av21LHAHvucsRPM0NNqHZmE9RzJV4aIwbeTCP6+DJ00JXDP9KtC30KMehtwBbHJOmRPmgbtNdxoY
tLkc5A7P2IVqbR/Hmg16NGZvYa8dg18aKFu9d3uGCBEKmW9LsrKtt2rNd/jla8/axwnlP/CUiVdl
3dGEXW4qrigser8DC2iwOjh0dcOmXC31siu18Sq1/Q0wC0MVGzNmGLSDfqLsiaQPagcQBh2VLo2g
ybCJytaLThwOfqRp3pfgYxqfGYkeINajwtaJxQa8uujSROFr0t9qN1uPI2UqbuHv2ziBks8DBtEF
4vTBIoimx2fffZy9GOgGmR9HnQM4LS43AnxOsFMfWN2uB6QIVharlEJ4O+y1lRR7NHYO2KcgIBv6
bNnOnUoHksvXwGrW6Po8S3iphuvUnqDq3y1YxNOmh7ZDC6W8NhbGM5tQMdQEuFPM0cu+aesfJAzP
o/f55NkvAlp9FrIHbdu9xqyF9CxWpZ8dVDUhxRLe5yMyCqj9KngwRB9NerWZTX/biSVqimefDm6Z
j2sxTZHObW6YuJ+MiKoBld/cFKsKARVIa4q5u6JwtpXJXst2bZPeWazsjXSJBpetMjkyfc7R4D49
a+sOIQngWJ17PZT+i5D0Pza3S9WU7iBMLPXL4uL8P1WNuzLf/YTeHELUZoZoz4ZD4jGaAopOMmML
J6ld/izzWRa3TDHwrzGKKdKR0tiizRz9Ft+Vvb7tljOmQyLD3WZp5Rp7aBXsMss/do3c9eP4NPY/
FlpFUk07lb36vgztqdh6ab5FB39F1F2VimeqDtScBN10zapPosknXT4NrEIwEGdY/m6BPtWNH4La
gIZ0wpenYx+LC3LBvPWCL7SSZS4eFInS2aZPg7dUw+sNSzbGuNoW81pO9nFkjs515sXkkYQjkne7
AUaH7GLuMEcK3qKqW2vX2TiDYUFwr9pDUZMpLv8UJ5GHCcZqD/qUR1VpbqzG2efNF0uOdaqKjU8T
6WSryKHhHRIuLvCDmfahbt4LbtIBRcmI2tPCanlYIvr8DoTJV0krt2qx4KJ7jETsnfJ2n0HAWLQj
GCswLxmmtCnrdvQufomSMhGijxByT7gKUFP79BPcpQvTKBI31wnTsRn1Hk131PLycenzYWOye8bU
ahBQtZp0NcZ4tDFPrKwAWzWVulw7vbMTjOXFdtyncWqarRHfrs71jCc331dw/DA7IGAsyw/mLAoC
Z5KogaO15/qgafRM4KZ8YzXzjVwHpghXWxJM3sF0sheTYNhWJNp3kLqsYJPiwO752Lnxc+mgKLAA
4OLYFs6uIqWiq3I/a7SYMcgCyFeRjxuoMsXGVHjJiwZNye6sOXKZwsDmyo3uD79Gh3+YSDbZESef
9jils8gNssecR5fMFJ8PC0ZOp9y3ei5Wgcl0XfXpu0fKhlJRP+fnzP4SvFc7jnYaBIecdUTlyDt7
2WkpO68koK+aImEkuFWWFSC0WBnCcklRJh3qZJZB4R7CQWXj3tEwAmNpLutDWk0owTAnHABzYSqz
vw6AaGA3UUDbUzgVtb6XrvjtKPLkFQSAvmNqG1YaZZtrOUNNwC/aOa99/D4RSyIGhBtpLO7sGMdD
Tb5gF0ztzxx5rYaPLRV3sN2BncxBue/VuCf2D7Rcym9sQffjbH8ROLDvA4cnOOARSIwtxugROtVh
aPTfyeCpB2OTXrv5EuvZpu87L6KBa0tbtVMAGRik98fhJrGhtj4BYhwhRTo+FDSiPAwtuWKDwz4D
GWMW/XA1Yk9tre5cYHLbZrBgOL3J6NZzvLFRtqN2Iu0wVfJQePOHUOMXRfdT1CzQ5gzlrhsFFbEn
qj22BRYtxEMaN9hDA4546WLzedFzI3Sk/5C2b/0k+AQA1mKOrXb4l7Kw99J5N3OSOKPNh8NObyIc
FYfkqOjV7rdKKP+ZmdBH7OTzEbTj3jOsQ5rqwxGoHv5Y3yTAipwMMjfexUCu5rn/lkzZBxNLV8eL
s8IjIQ6AMyEVCLYA7YtT18U5lQYNpUwpN/CHORjwz7tW7sYIkjxLtwTfRGoqykBc2976VDTzMLzE
dpJe40U4F2Fc2t43VhLm/CqYyk9Hstj2/frHkYMejdR/rRg8h8nS1q1DaUqV1ifLUqTyqXKNehZP
V720sQfnzg5YGU8QIBlRJhawj3MGpMx9tFMa9USrg1+VMJ3w7piIUCtS9MheHWSP0U+dA9V2Nrie
PicHNO6muEv2w8TzmC+jErjN1Ckmau16RFz6k9+y2mkrl5YZNa4aX/SXli/mieojG/QWwuYiuAPK
GsaFgUzh/QSL+WiP6Mq2KPu1q/qTo9FS0wXjKRC1OsNo3OsmcfFsfspF8NkOMAtsRXrMuqM9PWSu
rjeGiQmVDPbBj1UIjwKI8cTWntuaWXMXOjrFTrSniji1CRNc+GuzZSLV0PJYtvuhZDM1JCwl8LiX
FIncwNHRaBzd4drBurMqfVVyYjqjFya1vNrFoUg/UuOb0JNl/FrBNUi3LZcGcGDrtHtEVwY4tWGi
uLZUGArvWib7BHKLrm21/M8Vl7xvLqUq+ZykEXaVuIHWjFXHOPQ0tzQNRIj60CTVRvmP8VjTigWS
A0Nwb9ifM1TMKaGn0HIALYMrIgEx69gTgmPRZx9VX35qVrtySt68SAIBxaEaNa9gaeJxWDfGa5u9
E9HflPz2kGJp8e0wBnr8flWdHHP5wBXaG9tXbEOrPlhYm3w0copiQAtGd+hQgu66Jn9yUdgl734d
yVe6EXoSSuADE/wEermLd+AON9xz8JUuK2LhpMIDLDrRohDBhvRuYEHg2lPYYZ3yRiuqO3pdH2oc
W6MHLk7Tj7Z+hAL8ZBs9K44guGMgArevr3KDdUoQdfI9AGmms5QUThyCh1204KBj31Fqvgg24Zlx
6kq83nywufvU2wZSk+68KRCxE9cJoicttKYlMI6qOuy5a0/+zm56annrNRYbLi9L2MbntG/W5XKN
zQa9bYkSb2+mX+kEC5KfrEX9Yq6YJgJyvKmU2Pv6vQ4Tc7hJLiRCWvc7vaW0pmi6+b2mngnm7Af4
rKafnLVKlzNwLTZbwN8BaWBmaybaIsJUvEY1CV3sWoBN2mOSfKp2g0dIp4w849pZ0PCBScauz56/
zd1XHKVEPuR0v6QPgDxWw/B8W3NXBmk38YKBdJ1w4w+WPip41MVI1dhnblBbSg9jvEtXSakc9KJL
R2vkbIdZ6UW55+86ZHyOJ5jFHhkkAn6qoUDL9loq5SgKVcGK53Io7GR9qxqpY3c9NbRR13s5p3fZ
aK+A3fIlDtdUN+pxgHB1yYw9hKi1b10S5466xMbmaafd6cmDb9+RN2DU0vdpcJCjcQqydxOyn561
G93akh9c6644INaHSofURoakHX/c7BR77Gfbe79kAACELOKPPGXjddtCehg6ZMetN18HS7WxcMcA
FgbT2TyofH50m4uyp4NFAYGZejuMdJGwqr2OK1zDV4xmtu79M7irV1+rt9Z0tOCxYzmVmCem/o2n
F0rlAh7zLqdZeoY56O9tmMuacA9ssg66eebDKCjNygk5Sfb1JV1HWfk2VxfDWLB+7mvvPsMXSpUX
C94PN+FCMDrHJv4cBOhn90G5V6uN+f70ZGN4zzIh96mgKjB9STOF0MS71gfdVrw5rXq2bZ4NhCDq
+WoaeINmjZVCeq0ocWluYrFFO4G9GfRzIhkIR+65y5aMaxj7O3yWT6YHCwWcXnrjrha493fWIMDZ
3oaGgNYQez/0h5ndPFbKsBCwUVDElmqi2yPDL9884sl6ignbZcvXJJ2LyQQ/bQICx/NibKrp6PGt
WsZLzClhpyh2PXnByrstcnY5ksSES3QC6KgPeLofZvaSSvteOiKasEsZMQiVMMGOgdxN7RBCdt3F
Gcy/hrULrhKSaWiB6TUhpVPBm5hIc8XpzTB+rcr3kXCKmzR70PuUR5nXchRfdcbRjrE6mhPvJCtY
8XuLw8sQ18R8lP6y88hfet1poX3ISTHu6s/NNO+1NsFy7JzMfeu2W3ZOB8/TjguZ/4BsQsEMT4sa
I2T9yLGw0WRHKRa92rRpl11JfWHxoqfJ3nZps+fBTMHjibYznF8vM4rCVB9n9ncyoTvmwfGenK5f
39KKc4ZBZZ7zt0AkxyJtrwMRTBD7ndtsY+C/AW6JpjbvPf0EYWmrQ1ekFJfwmGd/lD4vvX1tU40W
KuNkJDevjNczM85nBd8umVoWPMFWBiLyoPY7zjO147xZe26TaELsg1duaf1MZsGah19x92KyPHUS
eUxjPMJknaegWtUV9TIY2H1GSMwREOTfhX6fBCTg6p/JfeqWt1aw3GI7G+jPbvxXZJjLbJvTPuDc
6NaNUBtLZhg2hhqulH3ElCKVszETRAumBOohvxtB6nSu903fGjxO2o3rcZEtiFhOeN9bzEFze07B
mymDDQRBp86ZXmefpdJE23F3hetLvKZFkVBv/kyc0tkGJJym4GZXZ09cXVlWRboi0oOLyrIfsnKn
QyB1b2/35aLdcqjcOZRVRLF9KCo9fDFs8N8mhJLqXQTaOuWq7GQNd9/fKXidCx1eMGZR+69HOaqa
K5XwmzIWLMj37nRIRkY2G7dqPvNSpZvWOiGnhFI/E+vLgX2pwo8yumwraGdtetJs591Ig0t8yzJ4
CQEUnmS0SGbWgy4TnNn2ZXF2jsejk22uQ3GqVzCYkkBEmto71Vn/a7liQ7zBy1tRWlzs0Mxk/ewX
w4GePbqtN4bT7gBWRzobdw3kuwXqBiL1gcwniZbpVGOXz3x7HXQXzb93OQBtyqWhVFlvdbbDc3TI
a0y4KcWQtU3VXhY18REiLD99eh/PdxYN0FrH4WpdG6c81pX5SAm46dxZS/3YsJURh7rsQj4VfOQe
shj+ISBE1X4FGJLtm1dmnMO+sbgq/g3pLmlwOaTzl6oJiaUYRct8lQF9zegI0EyTBdgzz9FWvMbB
1+B9pf3FC55oO4mWeQZAYBzKYR+U5RZ5zZWhob0B93zNUG3apeZZs4SWnHaJhTkNFzfBxk1lsX04
jBVhmaxcB4++u2H7BEoQTwawtXUQn+w7t7vWy23Q7GE7IY+W0OMVpo5HIEl4ssYq9Ed3O/MzGh7k
UjyPdQrI0rkYDHfeMGIXrph4mEgVVSClgy3bPFjQCpmvjDXKBJ6HyDLp0E2zF4VYlcV35WCu7pea
NT0eyaZ5ovn2LLDM0O2zHpNHOn/8FCq8eGOvFU2Lue+op2zI1XvZcObTsLLmnwSjT09zHe1yty0u
tu5lZ+L7M6o9pCaOMA6WJN5gpOfmtVm6e9jACMrcCV25Uvl9HsNy4KpS6cF3Plih06XrGsswTo/N
or8acUbF6fwt078iJxltHRgro749ipbhtlObAqTgqI4TqQVzeuoAAOs3bl2BLwB7ku6S2sIsomLg
4yZ9NXcTNhXqD1d0jfOIsPGIv3sO3oMADYBjdUZh7NkbyfmKRW03gy4wqoojNWCgE/cPS0GwrupY
+9XIZMxAM6ECh42pGqDS3+zeVwFle8pIxwxQmvi41WkNbKx9cDv+CCNpWcaXhBqybwrUY7jJ3lGr
ug2N7cggzOY6yZNgldMdUtN8GQU8ljpAyDpZxbTnzgrVgC8fbhB1aF1BBrXfWFNxsB4KxFKnPXQF
/FWIwGrrNtxxoBjHdBfULl7vo5XtE1BblVmt/eE6Esvo8osd8MVBaCcbFaDmsYDWqXlvkX9s/BWO
fZ4BLstcsRbEBzeyo87DoG53Cr/qOF8awngpju0aLAiUrHlAmYOTMA/4vct5295uUc1fMb126bIT
6YDH29wMKLyi4DZHa7Y/YA9rVzGfUpCPUdsPXBffF97L7fydtyQMGnxX5mdiANwiy0OqY+fJnQmk
nWe1nq9K+OtkiOSr5rC4K7hCdauGl2FqzqTfEOHosRs39KVSaNOfJ3HNaKbN1FrWuMYQfQOD48Ln
vOFUV3HJ7Ttnaj9U9kKgbGc457G9YSIOY0/3M/Xl3pszsWd3CQ4nu6AA9LnX2GWMGXZCLFlkwsLh
RdCYmSne/f2p5Ioh62Pjns1i5qXjEexf9VlycrJ8V5emj3cNgMHuGjugSol599VT43w0KlgXfG96
RtUHElPSsh9RGN3O7gKs1omSYpUwOg3Ft529LCP2PWvcAcNikcyHoBvereA+WXSstyJilOEysyVk
sRLgmE3vJLJ9rkPFg6+a7xd93k10wAz/6LuuojnQ9iU+P+53Hnl591E5hwZ5NpnYpepHqX0YLZY2
Tv/m0LvcxMV3W+ZhLpIfq/8tgqeOMWooH5px3hbGZyofl/ZrDODBYM9oDSuykdWA0ez06c0NSEsD
OZDZUUJET1z4cPU+t/BKko8RRDzmmPAdwXITfrrThB1nT0+Bqus/9uTUeNCZnHsZ7ztCCAs5Zl4B
52xRGkLpBTUTv2y/IT7P69n49Nq9ZXMCE7oZRvyrMpSm2mZTTDGu2lDdi8sAWgJ30Zvcq9mbEvVz
WR4pSIsGv2DD811xjFu9v9ZMZAB93lKFdnZzen+Z7gwnf8w8qnDos1KszbA9pNy76P3ZslknCboJ
UgjI9dmdEXAiFzSGaRAMd6jKHcOMHZA/RQOc9wYg4a31tRQ/jpijAI9hr50b+TRxk6GvO5xunQXZ
h+aka5KoFkkehKGZK6qa78gMbfFUbNls3yQVnhnyVTm3yZ1IlzEdO9XAsIUqi/UcSMTsz88eVdix
xHJ1y10mYofASNWOHTQHJ8f04GsY4d/TdOKe9kjK2CdNtpTZS897yYvjsKjuG+Ouap7s6UvJet/5
DZrJHEptZJPnrtvkCLJ1rfV/Dd1PcqSLy5KnG9ekNO9jivHAfkZugtepCyJjflvU6+yFjrcz3uKB
8sFVQGGv6wAaT54p2H0s3pb2CoEB7QDyka2ec2bqXNfvmkatcewj9y6H0X51e0D8+RAug/+QLJ9j
yYerpnS77U4KBTMnSdIaPXVXrCJ1XnHwSE359A+LHpU5K39u3yd9eSlS1DGXZzqFZGPV7W4Q/iQI
ELbfl3rAZ8Yhx6O2wfFMEVJUT18L46ItXjDEY2KaDZfay/IgDfgnFA0GWNoEWyi3eB8R5rw0wPOm
Tn6CN1F1j1gyj9zSD740UKhcfWP2Y2gWF98TFLl5Gxh++945UaES+NALufM7nIt2/AoQg8VNu81l
z3NL8Oq3PLSTaPLo/Ai0J4fRW2iHWaiomoKQqTKsSvFss4mrG8EwaGN4G9e9OW6r6k7kT35TR12A
VIcDPInndZ5ldLfg2Gr9pxQ/VqDb21Qvj+RcAZniHXbfbNAvfkIJluefbx4tx71fMKZPNfIlw5/e
xps00cLKf3KDOBL+eyFfB+E+z+30PZTLKrhUhr22Bol39GjVxJTBTCoFBPS4lDitBQ4h8xl/LNa9
5+DYN+l1SJuNKe9MMI6ze7zBulOd9Xb8WJvXzIBsVFjP8VLRQqdSPpVc6BCD1V/uddcur7bpkm6F
Uq+0LK+czr0f23LjsQfTB+KnhhUq8r2N/Ok6Sk387tgy+yytOPZumPrZyavEMaUkMbsd/1fB80Q6
4CQHtQ7mU6/iveP0qxFviUmNiY1fFqEbcXPP72GZN+SZGEbUwUbNT4x3HoQ79c1J4HYPyXDSl22m
rlPwlNmP6cbggWuoH57EWnrNsxeP2G/rbxb5Kop7X9BQUK77O6x+R+muxoeGopl03web7tmw97k6
m/Eux30yrzoIPrIky43+4X7KYvnOMadOGje71N50JgapvsMF5TATuRngZbTwqgS9g8Nn/i0Nm9pn
uTPqbjMP4lVQKlhzd2Jzh6Tr3Y/+XY/AUbqPSzkcNWgLidyMN4jNIs7VzUfQzA/4k5AFITTPJtmr
etOzk7Hpj/cM+us0E/3xspgu1ssivNksJ/rPBZt4qejZ5bLB3vBAXiySPGFNh2sUNs3Wx5z37GEb
Mu0E2BZLXR7wOPy2BUlWd+p25Gn2Vgxz/8+ltBQbOk/GZt2Z6VtJteNC/qyWLEUNjgG4x7F7ymAa
Y8qKRrgNGLgQ9SjB0z4T71ELqgfbvLf7kz36IdmMVVejfLomai6mL5SDAl/QsnEt88EbtDCf563j
fZnGbkCt7ysj7OJffX7jNh+Vwnu1arxQxoeOi68bPs1RnTkLbJbJzcLkll96ca0YBEzOKI833hLX
K68y1h5pzgxCjNmMH03+6WZ2+F+5Oo/tWIG1yT4RayUepuWtyshrwjpyeEggsU/fG92/+3b3pI6k
4ySqivxMxA6QmVtdcq9HjY+Oc+t+knJMEzzzvd47y2XaMesxDJ6VG9lspQ6zAXnAGt32nAC6FCPv
XeMYf7hBeYlLChaxTDL1UOafpf1e9P5C5dEPnDRMtsEVn8Ey7j9t7YBcehUZL5ErzqokjpTXtmb8
9P5DNOmvVN/IS7CfavG322aY+qtdwpJWSxhpDmy/I051S63Icj4obSs40NmnLpPIeSmgu+e/hRUt
6+CSMw5LzfGS6DgfOCWttFv3GSatvKE3v5fOSBYRitVmj3p8qef5ss60tQDuNllfnmwevN6HZBE9
leAMPMvf+6a7E+3J657HJGR0wCyF2q73X5381y64BgcvJvSYGTCom6CYljanK2kOc/KEzwuvNlF3
UGujVkHdqz2hxOAOwC2Sp4V2rocp47TnsqWpdfVVixm0zx5cuDbc15NdlGHMaBEwW/0hzLpdSwJJ
gyMx66+d0r4MCCgV4vpJTEwz1Rbj4mECGAZ7dYmcdq/yeh2SUqfcjVZkT12d/Lgounsa+3wkBGn6
ybptVL0n7kBf3V0E1sZG/hhwETx6A4+VkbKGi0bwvOO92N6cnYDvcc6zYNJWVWfTD15H46a51ibW
yyN/8SjTjJUMP8VrOz3NDQMr+XflcO3ScecaPkE7XsfQS9L40NX/UkbtckM+5765SapFcG+hCy8C
S+5t/1ufsKygaqxVgxLp0AzmrpfNcwqwzEV8kLSvWSq2aan9uJrZLD3/sZQsmbDIwLy5xIG4lP2u
pNywZns6Q4JF3lRbsrLXYsxPDN6Puq3dE2PcA7jfh1FGkAmlIzOBUuokeYNY6h/IBNz30cX8Lhn6
Yk/+h6B1xWVxygdRU4Eb+iNkvCOKANzW9e9A/nKI8GJyttKz9kRIbiR+idAjGxOeEEviMJLnqDsa
3M5CLUQr6jL4Zy9p987exMMcpsdytBaoYTdB6eG7xabocqexSbuNW3eh4/+PILotS+5Seq0evaH9
MgO1IiKt3veA4mRyn2oOGGBaflTdXI610WQk338GFumvrCp6BoTsFu5+CuBrRO6J5dpH+NHm7R29
yLo2ctIjIPEC9tNsPLwMqTVDfyNu+JBwaAHbeXLBMpYpah1N/GMhsMoD4itqfS/RDrGdXGbBrceO
1sbyqvT65JLP3Ql933YNHcW716PjJeZwRWJzx789rPFt7CRkJ2afazjHaycr13bq3Lq23bjGcNVQ
bgRXENeLkYIZiVL3mEb+O3n01L09Zo1nPYMrXqDPavt1HH5HLdUJL/5SJxiK1rGyjjl7RSyyJ91Q
H0OuIUB5xmO7iBNzj72MW0C702y2zMHaYTs3jT/D9N1q2p6KaTVmATkniH0M8Ei40n+saJ57q0Nh
NPuGkkyLjpQlfd28FPM7L6Kog/Y2ub8e8iWisLb1OK1KlEdFSmARcacl4iBwLwQSGS+I/FYmxr2h
yHh7+u5Vh1VQjNSg257WJCjVh0rLXZTMyHVWrclWNv0OACdbvXdPcTbVDKPDUNt1hbZsy83AzCKn
EmBRAvce1R46pmo7NjelonM6DquA625Z7H1prsG7dUgtAsdFgJSvAWVARal22ryEC7UXbppQsK6O
Pu+d+01aP9jwAoGHMTEOjlyQBx0CnBpXaUoYQdxewmDX6N0m6N2jEYdr2wh3OlzypgGuw4ieecgi
jFG8ke1o6RyexIHVpXOQRnFB/r+qPz1ekC3KwHlVxKQdWRDBm+WL1huXTM2HO2OFuL8RObPG+Lrw
wR8V9OZByqSZzhBsyaq8VXXIPhRwOl55zda47vKRaACiFgoGCO+W9R5PFKIurQiwuZ6X1BQvC+PI
kuHFpfitO5fZ3Hk2k2Rt9yRVcajt4MuweBeXg9zFVndHPv1uNJRKZuFsG2YwuRAk/qmDqdJt1WoP
w0hVhBS9Syd8qjicqJUWfSjWTWKsLJwbnUEXzvyiMja4hRlrVP1D7GElHEzCkxjmeEAk6SITjH4e
lXjKDCH4joMWBFa1yXDDaqieK3dC/SJX18ovtjIycaJPh2T6ThGwDdBlVGm+Bcm+Y781Wq+W9iMZ
pAwoGH2gQvq4DRM23dU3TBCTTC09uijOT/jZK+kjojPIBYXaLrFu2vFNhhYMv2ThLhURBz6GlCrE
BMLa20BHp/KzjnvbiZK9lYKGRRtnhY+mDRGA0JAOKAm/5h3KvE/pPxoJfjAbjFARsdl/mMQ9lHdj
+NcXDIWsdeLTd1ikunBlex3Bl9nc2sn7cXMGKZwMlLJ4WxYpwu4I9n9nP0bwwCLNXlA+nssYyIQp
t6M3MQ/DUWsnp7FrPgFavuu5vtB7fWFBoxttZ6exKMGIvYL4oGnnYTb9d7PLzIL7rm5DS+3icNcH
+cukB0REDDWhJ7yu9Pyf3o3egdCsSwxoKCTaM4iLWwsxk0TtjyngttB8lnlIKVWkZxbUqVk/cEO1
7UehYRxpiPeaBoVGpQveMjycEW/N/AFxKK+GsMP2PV7bqXrERXC2BxNYCxRPAt5nOSNBBz1kpE58
dcxra3mYpuxfM4AakYGllinepAH7BAFQFpVaqeenLiWNBOyd9cpw94rxJD6mkQi3U0fz6gzipfet
7zAVJxVF7wTlla9eCOFlcl8KHwOv1OxqJ6KI6a2q2V474xbdPrPRAqQcQqrwbmu+Cw+Awpc3MTUC
9FNNPuJq53uK1iYsxwI5aGcq+6PtLbG0CTA+6zzZ+dSQEOZg/07ZFTNVyN4LDzdEmVz9ro03iM5Z
03Obm2TIPG5iejewltoi1Mgy7gYBNNshMF1aLPXttVpA0ej59yBGmuT7iFiTgpdfbn2WqYgOCZSj
ldfqDeha95dj2NmRAIVyI6LzgSaEn4nZagFPaZrqcJtm8jXi/Zs2zAFxYq4NpAh+Yi4cyskpStdC
n3CSvmgnPZptNt++8aD8kYX1W5jdhnI4UvmsZ/mFkco94T9rIhdgKDDimCt0NDz8gyghraWAoMN5
6ZPZ63YsvkGVWMm6NAy0Z8m+CV7VMGycSO4F9ax09oXgFcPkj00+23jzqIfjY9ARo5WHffZkeYhS
jF685DHNYv4CAvbFqpPkoRqUXFkzkU+5X2BarYUzWP1r5jTFmsUW7jqYMb1WIGuJrr0h6Q3bfYfl
UPoltOI226W+MrddlxQsNAcMGFGSIhxm2VvCcVlisVx1SdMug5T1DoA3oBkjXfDQMH5Eg2pSXrJT
d7J6E5qPFZJkTEPIG5mNzwhlA1WSfo1EUh/Afn4mDKR2fQlhZRq6YYlgTXvC4k5sRgHsVJLioKfA
IO3CXNvOpdHRLsioeBpQvozhQ8zq1gxB4HVfEzO3nPC9+dxPCiZBnH8+87VgGtdkEbLaO8+FFcPC
paUfsB4vHfCadcdWEPIu7go69HmeyPFNLJxrc5KR1cwwlu34Su9+M/pQQE/Lzno2Q7XrFSczbqLp
3jDr8sPPCp2Dx7OVEDBLkmLLmicr0UeIlWetUuiGJT2QyarXoTYM7eXY8rdx1s1idkiUSKiHXRMf
BvsjL9QGit8+sL86NNmajS7Hf9YTFPY4UzENNpYP8pWDHzK0tcODTz+PvWTD6BMT+TYrQGmTb9nj
CoLyyAYAFDcDc896g4eJSQ805QMHbC2fcvlKggSa2mY/61iJnywDjJzurYwgSgAvMT0gCbh/bNQu
cUcjSRRotTMNfhzRnGL3xH1bsrTLzWSVio9ejEwaX0uGtjMlJ5LIV4InR9RsbN46uFs6h2PjMDWY
aJcA/hQWziKuGriDVVwcDflLC6FRHMQjd3ciZmmba+ficlyYbrqHdlik02IePRfNQSLDGWPw5z3k
4kcmTiM9sDqJ+MgIww4uDrN6kY6bSAXbwQI7Oev3Pzr9LkF+DwnWp3HjsNrGZBeZYLkCAGTJ3teC
NUX80vfkNm9AQnM6YuNdRN+MRZe5OqF34IZfA+44pvF3BMzUYKfRYQVIP3KJCqC8BNXDvEDSWHAg
P66qfyUWu4LtRc7KTWRrs22WOk7Vmb9rx9WGnE94OqeAySnZQJr75jPCbeM3yaUZbP4Mz0qJ+Jnk
wraLVx4i21mJ6Y5UEa8TQ2lbf5BNcixNkuE6AuMlE0T5ljT7KscwFRwSjB4MoaQOWOTHCK7yGrC3
7TjseuM8COpIVkjjsMQq19jHHqeAokeX011TaLeJTdXqoxs8GYhFXO73RYpOLnvKk+6Q0qJH8nHs
11b9NVXI6I1rFX1X8aFB5ITOKO3Po/8TdNifQwmFvmCbtPY4Yc0eq9QkNjYq23HnIJ4kNSj/8Zt6
3gHvM97ENZ25ZquN4/86GXeXiSHnQIqt8yMiGsN+rSZ+Clr4qjgkFhxp61kM24DjrI2aQ0AMSXCM
k+dCDZAmKpz1m1j+ogRdFB5t066EDsSpxCBKdySc32GZc+vWDyUjtyjYTqDWQnL/Bm4lrbhp1drV
UNPoF0KKFo23HRGm1W966Bz77Cukmm2VBwzmZeiPwsGHDcixWc8vnYkte0ILJCqB/e3fgBOk3hCd
yzju4DPZDEOIAdduhIhlvNUpll7uezgpQ+6WJjCCCdtumzSLvKK005cy38PUmZwfjKFh9mEj+Ky+
SYpflT5hS19Ojrc5eDYlQhK7qgUOwAa+PFGShASxLB3k1SvvLtCBnd7QldRV9zX25HqWhu7s9dHO
9q4Xg/tgVwtIgmaLTmhjB1mENSYh125Wz2mqvKUs+hiy/JjCencmqOD2GGOXhSzx6NuXnibJ1WPr
RcMgLntm7UYVkpRVjd+RnXsvTUcnFYTVW03ILg6GkoVAKxjVsDXHnA+SPt8Og/fAatt+btUHeZDu
usiMfIVdMMk87VY5RXi3si+fXD8WaNyqNEvhVHKwY6dF95vL8dXJOD2Rh/EM3kqwT2bsPDYYxLfR
jCoJm3edxepnXkXlIqdTgEuf0lhKZm4tN3wtEvo6Mvpwk2PX7VHNXEK9uoztMynyK4tvxHRjNiE3
PebNMBMk+X9YVzC4NdhIe1iigAWkYlcU9yI9tT7ZUvC3Wu/XS7auuOI1fxoxETkF+DTjNwBYxJZo
O4Hacnd1/1RpJy/7trTkFnN50US7FPMvaY/U1cH41K5bk0EcUhqIDyu3xVJo3RuEJCE2pYgYcT09
F8OL31kPpLNp+HY0OAgsFufD0cx65shY4aP+VFv8NFF+SAfkJ+i4+yvA6gIXdo41W7xnJEdNRIQu
VE3PPAVED9gVIfDEAIIJRv/WkBzr6ItM8/Rvxq1byybjteuWCaiBaxU3+0ij5MldEkkTJ482OLLt
YzYkcsvJ/6o0eLNVf7FbE6zxxJMD52mXpJoPeJpjOBAnIOUPccf9Dh0Rh58ONnZKncdMUXq5lb0q
NTgehpTwTECzoP+mXzEqG/1Cj682Ee4105JTwJpTjtyceS9A4mLWCIhjBIXcDBssdS8eyVVno62J
Fkw9eC9TdvLMltEFq/F7YD2wwLrHmXLxxTU9HJKZnpSjKS17ous15WBuZlaeV325hOGIrvAAYxZ7
eQ8qZ5YdN8Moz9mE/Bx59C6q0k/fQKBAQaxvqen2vttMPFOgcbSnCK2wl17qkAgsm64M7J9iw5R/
6AR502R+jjacYx86oNbY07ZJK9bZaQbkkjjDEluRx9uWhQrfEFcDk4/+QrZBz2voyg8XU+15AwP/
eFODWEHshHjGaRHwxVp5yFl7LiouJ003rHwT4mEQuaxmCgYScbSTPt7quIq8pV+TuTo14PbDJGTI
0TmMnBgnz84vjTwduhMqxVCACaKjbtakh6DAiLJHjBg79BLUEQg/pwppQgn6dkEG1nuhkj3OwENo
cfKFUXcdB8c8uZD1oWettZDwnbbI0dHDoIiZbBQuGukJ6FvJ2afHyB0GEKsS3+3x73OrEhbjiPRx
HFK2g/NDOjPkFn8f/n3x7yED631IjF6xlpw//PuiqjRWKWZ38SvfP9B89Pby70PCau1iEepYGInd
qJc07FQyJTvNRhTi0M4PJAJM/3n4+9p/P/373f/va3+/q1T/f/81WUzRwSNE3eQluHS4/IexCxCz
EJgAB1ljruGa6urrIW6FmIJvIQezPGqVSP7nQ5G7aLt9AVPVq4IlYZnyiPKwPP7nN3RurwK3gpeN
B032eOMgy4yH/zx0yYxM69AGG9h06tFxD38fyf/z0X8+jW25N1HkaUmXH6P0fz+Ypp4uDS/U6C2t
9GgjuWIwaxOnkJDGniNQGRVQAw174fxgJ+z6zPnh//taUGnZXss7ZumJy1Gr3OPfR/TxjKHAnS4d
5hkWfc1iVAXpnpQI5bZO2vc+MHWAo5FSpzYDWS0B0m9KQyY7BqDXqLWtozekcU35GtvsXnuLbFjz
//k8GsLpGL3+9w/8/a2/PwqLxoIs4sAMEIN2Yob7Pw/tJOvjT+uyaAoE1N/5ofdNOqH/fg5KcMt+
tGVwYOFf2A6B+KeM2jjadoGtxgOenanMfpw671UqhZ6BvsSwbhrQzYcgYv6hJfVDZ7rraSahWaaK
D6xtPwx8QajEZggkQQDbXtGA2PWQncMe02pr+IdJ6SiU8eise5LuaYaS6OQkxj8EOvZMdCANx1QM
WplgHv8eMHg2TIE0pA8tqe0D8Sp8qHEDbQtfrUnMc2vzGE7NZ5qGCnU0Yhm0Ek1QamsZhs9hYFUs
4dLu6LLgYmBFHV94/Tmoa42cuAC0UYzHT8juWLcIYypN3GcE+y53p31e9MgKmqHcOy41mo/QVEKs
AkzBOE6Pmk1ZmFvbmRCMiapeD3C2WR23lySwSCPon5zI015C9N7AeiDOTHa0NWDlM12Kg73rxwh9
E23bsV+ecVcbXRtWpYnC2ipAbUUmvZXSDFiPuPuEEMSARBqwvxlrPqUsF7xRbVQl5l1GfCdu01k2
E2CGMqyoxvLmWp4nV2kU7X20jm2m9FDFDDY9jMmqurnAjPj7ryHNYn4IhH0sJF4EyP1PxYhtcAzY
TJHF8uRo2FmQpvz9wbFijK7TbO4LECkQnxW52hmz1s5nojNiSvLoZ9ZdFVcs+chSHKwAsUvtJ0vJ
rOnWI9yims/fa5G0ax2a2SbKKUEBTDm73CnEtdAoTl3ikLf4f0Dcw5jDZQugeVQT3KypvxEvmZHu
+JAazbgz0KZFU/JbAt3BUain11KKczdJ85XnAsp6DrYtmlhNWkD8tpS07cpwFJKxLH1Ky6FByjlr
TYPwtxCjfTSQCgeEoHdodSrQ6+fEHDUE2MMLfPSUnIpu/Ijxx4CAq0HepveRjIE73E0o7prLLqF1
78owCc2csy642BGUpJvlV87NRXlLb2jmm/9+rUrmqbRho6Rqh/bSNkTKhkJdu4n9Pb73cpswGrn+
PTR5VCFBSO+GKSY8Z250cSbjRIwWrtGSjrUpuEyNHoptLv36NMRmutEV/EKwm9AqdS08MiKHSG82
A8t4JjYuB6GKTpl0whMVtjDPXepYLKZhHdOlMlIzxnBr+648o5yRhFtRRZRS+us2q5mqUGhvGjWQ
vGtA6CJOo8ABZddbZx6pNXVVnkmwQ83rtghibOwrkMYZMLXtcKLgj/dmkp3V/GpMAWVepg7xh956
aBWVqaql04afZsrcLPRb/YhtEiPqYLCfLbRzp/TmpGEMH6xWnFpl8WC0gjVhy2jGOzscKcdMj10C
wNmaBoj9djND0cdQeEuzSMxYLXy5878FHslb2ZZ1VRWQo6qw6puhKfda2LiTQP32MFD2anSHN5fe
iU2qy9vl2W48RKkN8HWLAtBJWvfqOnZzT93glWgXl80U6x7+D+EpuKpapB1jYnVhvHkGk9QpPCdt
rCMrZs1bJQ9DG0ERae5NnTEnyn3vIcT5ehTKbY7pME4LLLUBcQSie8jKqgP/Gd4cUsiRZKLKyMco
eDAJYV0bVIQrT+90cnKFu/OMaIlF0bmFpv8i1QiyvaCtMzrHeG76vltb3l7AnjygRe/37EjuZovR
lNi3c+krYzf0fb0YqyRDXzQ+dUjxT5nN8CNpzXU05dM/6cmnHnYg7jxRHbU4T578GoMNIxOe9vSZ
WiknfNac9oZIu5VOKPK+0vIzqazqSvBP44ZPnh8TeIWAFksqEMu2Qj33d5MKbIbmuUyQMkTG3aka
a6e8nhYY2V+LlxCvoVuPpHXkPNvt4PZHaDrpPhPuGjJwvLBrjITWCM0ZIAovLi8CVkvoN/VqCGQG
TmwMBfw/ry8XF49m9O2BySMKzH4gIVY7NTZZdSCF0AEOQSXfgbWJiwmNNSi6RwF1WhOKpb9TuZcq
GrXz3wvKTxmHiTIZVnYMiIvyfN93fkpUldesK+k6bzFa+lk4JXfNTAurdV3bFh7hYEOvZ5eUPLiL
8xiWunYJuVltdBIDlrqs+HT+mkdtsTMMrA9+wLhYdzg+oQy5D2p+iOwMgWw8if+8o8fOOnulMe1V
i4h+KB/+3nBTzxqToBN0uZ3CCKI1J0k0LMYWP0JCAOGTrsxoLnqf67uaF+eCRRh+ING9BElqXGhg
jAuAAqqBAoxqVDlbJ7PiBwXpBn1pnPzno0bZTHJbxJCM/dfhMAM2bR5WPkQpQkR0lGKGufJsZ2ad
k5UQ1cZyUAAj8w6T+jB0b0Mbluc+RszmMUVLTZAguGfiecOSPgyqq1ah9LZmYqQMXO3hqkbvt4ng
HTleFhxBWXQiCTajHH/8SA9XemNugkBA94Z2s4qnjMGPm1prAUOvQou8YwV2NVlzoiIUuNsDMJoW
/FR6cCz2A3i41PO9Y2UzXDGd9o00XVI0ol9hVCh8ZGw+d7nHgcJEd8QHZ6sg2eHXTg4ZETC46mzM
Whz9foMgIUCeu3WtbjPm/WUwrJVfNHvEuxQ6o00cS3iv2mnXRMGy1w19Y5BFgsHYv08xKGqYDsO2
Ryp9iIMPy879R1t3kCLVWULqILBGdJqtWaNpzAEfOtCSoxEPWmHFgrvKdJnqetOlZsqwTJJX1Nm3
vJS7ySvo/NBu9dausAmHLyLQmzkrrNycfQGD9poPCrRy1p7FLCapPIw6YN+JpgguBVfaNWexSHci
+MVYxUR+wLjwLpakJxderA59N2Kgu4wmec1mJfb5QOoVhynDYMAmCh86cAEHnR/xiNml7QrKjPQL
/Ex4lBPUyLQtWJXlL0AvGMJBTqczdrxCoA2GU5fW4T8jycxlAeRq4RTB0e8MY6d587EzfXZhshfw
8EACT9WpNftXaMaArPSJJLD+w3PptlSjuBlZ6Nc9YgxMIeUiUVa1rwSrQQvJbUr8Nd5O+17Ejs+K
qdeWueueiczs1nrsEN9UAgVko8SwIT35vvcIl3HlD9OPAc4UpBwlXAoOcZmQ+bfRstfRmTOJx7Je
CtFYx3A0jwLzAXju5GaW/UNjNc0ptPSHsPDrlz7rkG7k/OijvPneRNK2cO1LqBjnTUXJFB7lGEFg
2YrTWqFNy8l/joEDkJe+aaACMGeM9qDlyXKMmda6gUNchO2/R2A4YRzWJ9+OqgdiWSi90UFDUWXg
EmiILOtbnWTau2jireHNiF3jIuua/LG8OWiY/nBik6wnfJtvt08ulGv1Dne5tp+zQwqdYB2Vg5Xo
7emJlLfi0cXLeKJqe2nN6PZX/v0VfQF5ekTAGZ+eKZGf9A4FbFkQaENfU1Tmtp2NBsINsu2ojzFq
ATTpdkxwswUUWfMSFlh5eR6QDbKmUstEjGvD6doN69ZmOWWfQlUvTgR4IABAWtCgrgdIyUnTXT2f
GEhDlqAQh5Hnx8dUQxfaCQfeyzj+gyEKX0UMn0gE8P07vlp2MgCVHVXzsBp3mgQw1PN9o6ttqeCx
2HiWbe6a8QukmgJplN+54C1zfbZVlt9764YntrYSdOHYCLdW4366pWUfxfA9eTYSrPGgTENuMW6/
6yI0VmkpYTq2Nnb08dgm/Ttgt3AlqgSB2Whsx6HkehsWxti+/tFgMazGRIuXXoPoMbpNNnquGCUq
fpGqW2UMrcDwdI+Dm05bmOfbMWmvGIVBCer5WzQav7rlmouMcPZVbjDcygXC+wRJeABDv5rYzbWo
iz3uuCtf6ejIefkdoYCYrJiVmbw2NBFrlRAsXzB5//bHa9FkX6WR7VoC76jZeVK13E6Wua2Tnp6w
6MoA5y2RkG+EUYvV5ElzoTFMjOAROUNVLIEGfxgkk22s5N1nqbrt2wZJQFud/VxHmKNKNAgtzX+j
PREsw5Iuyd5auyVcLSTkhmmtZRuPzQRm2SFAouWsztSbqI0fPe+zE1kE3Io4BgWFJ1wR0MC2JCAJ
TvVxBJzQ6qBBrIC8gqxeq8re2F0C4Bp1inKL29QW75HNEr2zERT2IYtrj5k8PkpugNA3ljGh4qNK
7gZlaV3+hq4WbIukshZCBzPghz9mmr/FIyAKL8IcxRR/F7VWuJY+VJ7RC3+t3iCeNsUGb2n6T+lE
jJn74Z/uas9FXyAGL9jXjFQyjhGdzBqIk99bD1AWKAvK8ttq3iynH2bW92flU7wHIyc4rMSPkaTC
TG+ctdOWqMLQFUmTirjrBOoMhmBB1iyJwz4pVsTlGBVrJN54kadgM+gdxGmQS9WifNIcOvRWsH8p
mjcaHqw6hNtj/L2D2AhWN7tI/tVZhdM3zJjwc4MPnP4tjGbTYev+hOVgbsOMSVOC+0zQRcID0e96
/JWGzpNyna3VTS9jylKpanKTyQJLQp2Yjsrag6IE/et02iFNomegrawtYWbu6vKf3UYo80tkb4Nn
X2ZrkR4YG9saxKII6lti2Izqkmobxw03F48pqz+jI5piZIOiC7DwGOn7dv6+YmvvSuw2Xob6YIjM
F4uAz4VjD6vU+arT3D3489p3Ah3KRnrwgBlkol5bTfWSUI2uoWEQCxYeQcmu6jQgSYo7Q2yiJAQ4
E5uS7o4FsC1JF6GmYs/sMM51R2x4Bh59kuZxkhF6gHj0MRncI0GbD503QUUIFLO3zj8xdcbYOwqo
wOOzhHiP3jXjvOn5Dz1ngvcwJshS6FuyoP6yZjWn8U/pXY6pkWAgE1GPW6ztoXKZ0zLMkHxreRC/
DZ16Gjk6Ab84Oy8S1ZoE323JbcvJ6Ytw5AOvIYejyK+p455LJLEFTb9Irq0H8ccj84kNOV1bLsPv
rOZN0roS64Y4VbgAwHNkB2hzCNoDdxfod7g0YtmR4wGhk30tAwNZPPY1ig0gx63uip0efYfR8AUM
H/FyjLSd7nNZFEjOuc2hYdWrf36D5EyX2W3Kx0MhxDYpivgpRjPa04RxJatlXPREqAQ5pwunEqie
7kWBydtHTJd4G7OcFTkaDthipHCO4E7ApxyZfZnLtErIK86eraLeIVT9EOLeK/lIOCOYBLMmG6o1
l+jK5wuDMrEex0NXcv8JAmsnqqjbtEFJGF1S36wkevdSXyxsDqlF0xTHrO7zdR7/G4vUWZsmcBZ7
HG4ixrFgBB3qZkBr1KP11k2yHVUVc2DO77oR1UYNXKTKtbZiUGsh4CxpPu4+N30siMkEd6G2ogWk
bAk/2+cg7m3NuUuJesQj3DYOxkU7uwmxjKFRBHXeJthNbVN3kMndet4CQVHjzUirrywZnU1ttdAh
gke2LHjDBuJVcNu1LZuUqq/OjJxuCZaHXT1fv86FcaMPNKKRnxyEj51Vd54iz4atq6FzGNrfKq+D
laN3MFOKr3R2/ZmWWy0HDMQLYVqvhqFgZ49FBNHB+G5VdkU6pxgswrYbYeumJoO9ktQoUwoYpyQY
aaHzyjc5sSFM3rKRFFy8NHD+rOkM2I95maczNeQNsJ2kvnJrDKy4fo+uzx4UNldfx6g/oT0DP3BW
dNFLOVd4QHwqFCywp2Kd0L0WbMToQPYyLWqH0kWHU5aC2QiSBKllKGN6tJ4p3lMoIq+dL4c1qwNe
yHXl7jnU95k066OWsruCe0Bg6UnycvJMp9+lQ3vyuUkZCOKswn0j++TIrfnYhv7vCOt9BxIRlRv0
qNGwHpm0ATqMTE7u9GOa2nob5uohq93X1C1BtxTbpPwMNXnmvfpR/SF6mE0WuGwwNIFKtqU4eqFx
zpL2NIb9FYQz3HfqPTabNuUiZh5+crzHLksUGwUVbpkW5E8FDaxJSXp3e9BAktMVgMIHNjjGI51e
XDSTVKxG/utGb+GxId2YBQLq0rq4Sdgf8nxf2h4mmPp1ZL3KE+j8S1yecmOyIMu2Yjlq1NdLuO8F
NUFmPvTQZKZe36aMJmgCm3DJT85AxBlwOlnd09TIZzQ++apoKP8jvRIAiz11aDjVKcw+0J4B7Qgt
oAeMjY6eGqYFF+AJlbqfJ/41J6mhBNC87D0J09Bw7wiGEZKgtFho8fjqY3UmNW6RqUtvmC9OyM+v
UxoTXDIuphbgYMo7nD5lRMWsIbdCgsE67T42RKpFmgaaRYpvEtCnmjtw1harJHV5A8HRWU2ZVR0p
kl7rgWU8PBjyoORzQa8ok0ju0qzySdCoN24WM8g1MZ2lzXHSjM8Jw5iywoZdK8zsLqL4n0jTW4dz
1XvPtZp7gZuxMTEqxNiFQ2DVAIHZ8ZJsDYglQnWX0h0BQxwt2GFgw3ZT7991ognWDglOy74hZjxt
mOiWqoFhVqEUbRDG1Uyt0//F3JnsyI5kSfZXGrVngkollSTQ1Qubzc3c3XwwnzaEj5znScmv78NA
o1CoRaNr10ACGZkR78VzG5RX5YocQTtdW4pf3A7+oaZudrINrnR9YoEC8V5z8QDznxkRBMnK9FO8
u82rt1B8rCF4adv+o6+xGKgO9TUrd6nsDiKTT63U80OfpeSdBL966nLM8bbe67br1/TGUi9218Tp
KQg0LmNKSTfsYe6rUARLwyxmkib7FiPtEjk8+tHLXnlm8EEOfYExU/NhbNQJibKmRULdW3V/K9sX
J5UCst6w8elgAh2R78Ih/iDqxdgvyscAwWEbJO5tv7h9y1g3O2inTxQJc9PLJFbPAFV8as1zC0Ax
wASz90MLb1ouPpKZlbx0rWM+cJj3lTjyJeRYoQ0niNRPFcH2dWCtMIVwWNMfvg9jkJUVilXmEV4O
VEPCLDB4hZ2BhIPTVAxqPKu9OXtkb0cMyCcaRdn8c18G3AjkUjVdQbuS4XeOLMhMCemE/cdzra37
UiJXmwSV7TkVuxkdHZWvorMZjdhMuolE00DdddXtfMOnrQIHotkT4jds9tOBHtNbul5uW5/Np2rz
6j7RzFZOiwnbiyvnQHnEKgt5skdNT7gAaBSdXQY1ItFOpoV5CGpk+Z6N6mz3n0mZAqt6qEnHrZld
CFlLEoyhlZzyWO+4+6WbMfwszADTK/WZpYX8Ws5g7MoRtIMfUNHgspAsUtQZkbP+0DmMimDeNXn4
kuFWSJftelD0DzkP6TDbVDkeOHhjLNhPeeCnW6r9GhyW2XMBDZs2XYrILGLdgBrdeThFggBK4MJh
NFVx6VLjx8wrKnzZuFFMVD3M1Ph2tFP1yGjrMogpG/bF5Z//BSmw3BQZPNKQncLGZZWyauMxO4Qc
mYE0u5VHGRpOXMKOIQ1EgYJ8btKYYynIPFXGSlyayV/XjiBo4dq1OOrrOPoDPYnVjc6Jhfx4wG8z
XHurumG4Kw7Kx/CTOMTbrApPUxTb/c5UOGfN4tLH2JlCE7/alCS7mTgmhehQAQfhHcPlcRWbvHM9
1daisMddOXR3Ih5u8EQeByPVl3jSfzU3U+YCuXYtCr7TluxAEODOrlx9mlIiY043+hsJnRZTJJag
mAfT8vGA3VKBtVk4OyXjnsy6j7jv9I6GPK7C9CJ36fAXUw08BDRNS2PbcUPgazpSgEMcrrKY60cb
UKWdYfZIMPP4wS2rItYPXrx4tElAcCwO3a9phi85xKdzOxcfWZVOzE3dg0fJz0k1xTnwaqx2EAfj
tMlv2ZK91mZJCV0UQRCi4UMipTK/4NBp5Ly3Fa9GkhuvjJrTufBSlhozt1AvMtim8JUr5XTKRpVc
GCr10kk46UAwjRV6Xw35gTH6ZHQQH4zZNNez6sCaG68Scx/pUOfQiehQIge1MGL47oNkmmP6LmN+
Y0fOm0S65G6LfjPE2Cyr3E7X0udjFnV5uEVj4SOS3wymizQTORvVw+lwJn4WBSCh6YEOBqSxcneE
9c8LQjZK0l00m98V38vINCKOXX4Os2iego6yEKMouSJh8IuqObqYGcmUmYh4iNGJpzwNgRXRgXxs
PB5zejcbIf02MZyhWf9NSz2J7luPticrOpnCuGSJE97iswWSk7yOfix3dBTGgB/Ij9chtCDyHXU7
bcbGZsammZyXmj3gPECgJ+7RkozZxDYedD+K9LkSfPj5e4/RiPMIFkcK65Y/+ohtsmCskpg+mmo5
MHDrpFXOr08IG9bhhSthfLBV/axKIdmJRXtbczT3k3uX5eElzzC02Kz7wHhwVaVXYNOHSYZCUh6b
+qNKPsy6o5KFq54/+x72AutrKp0vO+DnaAuILmO0EBMdOs9t8aGd9LEtHPKdRX9tFInyuYASWwGx
wD/EyY0ikmbY53z/0/MCXIbWnUrTb/z3L0agdtQ6fEzcLdba8u7HoIQookmGTkXBV87EvdDWI2Xx
sBMFDWqS5vasp4Cz7FgUYlbfTe3cX7XdgnMupyOZmVss+xj6+7KjLXtW667A3ovyvEpFwJME3ODO
CmCX8LlfJ7SeOpjmRxeNPQ6J1bdlAnKQy9VAaGGbzSGO9X7YZ6wGKTZLcq7AzWJOWv4Jj4xlGj6K
weTRihPUXSRbrzmxrtIrgoOc6im2SauD9tSJv6qJ8bnSe5zH0XmuyRgA4PwmroCxFH6r2b+zg9hg
U4B2bPZiO6bqa8r0E4YespH1rm6xtFrTU8Yef+MaD75x00ok0ixA7C2yAs91WZVrFQvQdxmsvJba
iDwInFPInE65q30TcaDgzOpIDWDFprUamgpdzlMI98FpYUOymfHj4j03EU2HqaOMDIDuPHoM+4Yz
bq19PFbROqhT71BjyDeTItn7ZvKBXkwfu4Bj2znDj1uB1VCE+syxzfdQwIPVAEFD53DY8gKzfU2k
CDs5PxJKPv73Oi7/3CzwYXgH894d05caE/KYNzyoC8BJ+HGow4qwVgMVGj0fobe7pCWRwdlhM6hK
RBYD6VpVJBuppcHcJg6j8GC4YYnjDbNM3pJUpcRYacBiHd18xsRFuINesshFc2rse7OwXocGM2dd
L0V1rt+ssFqHKMjztmmFIi9VlFhcCR1MOCuZu0TJBJmuY3TpFTVGjHoVQcLBQR8KSAtHEa4xK8Qk
Y3hLLD4SP1lWXmtYYoVlUIVsgRYg6cO7kLc4RPRJ4WZc2bZ+z4qUHIydvim7bo52G36aMclKg5tw
325LExZO01XDwXLMu2ByD2XTPAsLSZrVIQCF8LbnukvIqPipmlADxPLeZe5/lillUlN1b3rJcx/h
gk6NugChlK2ZIfetBL01QutgrcRW3uGxyvefr4ZJiohwJQvPcTco6o0p5iEVUyUYGFCDTOwwFeVM
qwZgr+eCRASFfLQ78svUOzD1ccX22RITVBs47xoJN0Hfz6p0Fv73g5GSxEpxCgvbfmm62uNNdbN1
lH0ZwW+WKtxGriBAgEoJJJD0b0N7E+csiZUIT1Y4lKdukn+xGr47qn04zHW/dstqx0YRV7S/byFu
KsP+YAP4GZpDwMcO0jkw49zFFhsSjykCRtG2/jLi/saQpX/Ez3OvwqY6TR1jWyGHB2MgxtcZyLTh
LyaQU6KhzPlh/EWE6WW2YoMckoGd3X3HTcZNc6qPOScH2qqNNZctS0MqZD1o6szj4cV/H0abriaL
59LgMV0hiGRafQaM8OsBf086g+IlXSHxLwb71JyjdVWwGhqxTRP70ju75YtbNQMalWuvukj/c25d
83whsB8zvgTBQNB8luEtnp4db4Szx3xA5M6cOMBIPPxBzYBb2Gt2jLl8SgIWSTnSvushrNOUQpa0
+dAZefnRoZ9QQGZR/AitKMk+JsDcfBvMmfNX+JPcdAEFgG1/yrg+7ucpeO49T5y6/qDhHd60VrUD
BRUdnU5/h41KWKr5LsJLsfbdaHjCVY9LbEzPGSfztHSu1qO4T3ufCF6FO7PBm7tW6XhjgC7ruqe+
oc5Lk3m0bcdnTbKGAr5KMBDhZLmgJR0phQCkV0P+7s12yYfCrIuz8eo3ZAc7Y3zJUH/gsfn3tjIf
UhvuDk1+X5zKaMFyxhgz8fBqjR7DUqhpUas2XcvHZg6gDFTISIyOBOjuAaROnxKu/ibpa06CFq59
YfQBJU9zd2DsQBewbDrQ/eKrqPgNouylZl/KQhOLVhw3697oQOZQKAQ9MQVdnt7EAyHPFC1MxjXG
iaH+7RCJx1H8jgZctYJTlB+BvXXL86SdcNxYdNRmeoY2QcREUS01ObHa1g2SfENUcmSLvoh7ogbG
p1GsSj3tvAxMZjswUsBW37KlO1ceJ2yvaKyC6iEbn8hcSIV7XpbbMddUCzNpxQPGefqswe+N5keu
NLB+EBg2pjHqm7EPJrSgRrW3SbS3b2ZwOiUXjG2RGC/jxKE1KzgYxG8gP6C5eVgtyg7E1zjnr/O8
T9LytxvdGyvk35Y5cj+BsuJfhPxKEyCwEVZZNOfFbJyPdC+fREz4K8Oc7YemOprh9FBoeCMC087K
BVxamsUrs4e51R4JJBwdOVb7bpgjdvMeK0WH7Xt77eL6qcFOBLwCkFM3oZD18on71b6XAgh8nS/8
iOLEdQNRRTpbarI+kDVIQmlMVzBWzsE8P3PS0C5IHdU64URvY0VDcb5cjFOSCJbKdpPBKeA0znFg
CF/bgQe/Fg7OyrbKh2w8uRNYbRXfmwlhjmF+K6N3bVhHe8AlZ5nckoui59tny9sY1ZQBC4R/QZzF
oXrBkKxgdMz2nT39zmfXw/cm9bbLh6MiK8MmK8dJofVtVNJtY3Vrm40Tz/36zULdqRQ5wTKZXuKM
vkvdc7KMdgmnn/5xUPqJ/uFPcc5i934JAY+6PQPhvtYdZe9us6WibjjMhUESFE2bsl1es3B8dxt/
WmF5mwqXXBZiLdWjJVhb89L490PkAw2K25fIgyvqPxXR+JVC199Vb3PCtFJ1AHndSt1ZWfTG0Fmt
S6sR295+4wQVeCLHy9wZFwN0KGYXZOf6ji/hydXOAQs73ZlCEbKh4Yugd/JTCdLO+CzCRUYwar2L
BFftWWI5Ej46kmVBT6UBFAiE/GRlRnldzEY0Lg5yYbOmXxrNdd8WJXPWSAJuiFBMC3+RmMZD3NcS
uNaeSxOULEt5+9pxwPl2IIpnq5g3atk0dsaLyCqf9AxKEAVN0dGorlmmQZND7bUYmRiioIxIljJs
cfZmA+M5mTlJTNdGAxTdSbBfnAayU3IMs/VU67MfZo9h7vzl86kik+LzIY9RJtdN5HvAgCCrqxGF
NkLeYcIm21dTPJvl/rkVXX8iWrpc1AEuouKfPM9+NemuXKdFPdBQ+23YoPx8p74bhSChEfbP9OfJ
QzUULxjgiTYFnDEzauuqyYONSUcYz/a2YgEwsoNy2dKMsKnho33aKfsl/AdfXsjY5Hj6OUM62kTj
kMAuQJF3BKo+Y1a66V24trzZTX1hKYGRwLN/ciXOnva9HRoPGYuGxHMLdCGabSrfnE8Vkk0kgktT
oMNliSXUlCJKSKJQcQEcSdcpyH8v4+yd+f8NjuzVeDCM6TeSzWsSOXsuNo+a5pDKCsjG2he+2ZTK
w7DLIw94W0Rbq0t80Av6DQudAeMq3zxhHUKHL5KLWFIANQ/jXK2yIjD21JV4sE/lRufDRaZWfTF6
co521Bxzdpwqb/t9Fg53ou7ibV1yER7H4Og51bdmRWBMrKySyMUU3BN6zIb7kmAWl3cNPqAwNswv
/KQiFUfTRu+BTHNketxYPoqz21rfuOkULxLnARUG23Zmmw5M0diURfIdaeOhKLOnxB5e5wDbAJrw
d+lb5bZjMKs654Dv4jtp/PSIlX2bkbWzZNNtCBO1B1+praXp2ayiT1qBXHgzxdkBo0qGLvCwQpJc
F8QcoeZPq7wjvdLWgKZ9rPwssm5DczZuetu4Ysr5iqBVbsNxePunxrCKribgW+q4SGeIp3lCKHAw
ecxpDgK6QxIYkdtm7SLxZRmwP+yzaZW+BikjeoO5lvYl8W41E4pQ8cHz3XV/Ct1cZcOobgRUliTt
paLArUu5gJS6+Eg8eIu5ePc01dtBzYI/bSK5rZ34cZCvpZkd5jpOz5jyqRbcCiLQ65RAV9eCzjfG
z0GK96Lp7u3UfmkFg+QQyxus1pBCy40mgsq9/ZPI9JNocPu0gwVG1Em2ssQzK9gluKrnIinMO9YE
w8ZCc9nGvLBmb1ON6xX3DY9cQxcvU+dUN+7IX6AN3Qg13sc1/u8+hIs/O8GFLkCEMoBKRPkgZNKf
99SbHrtUpE3dXQMf6VS5eI/9LH2rS7orkqpmENv55P4i8t/Vrm9g4xBvIVk2LUwJyMBDFp9VjIOd
DBAHZKOhQsAh2Tn3XjGwaV9CGVZtAZu0yzffRviYptfQAcVpldEJIEzBv8+ut1Z/US4NRz1LBIeY
9SYJAMV4QnCTn0Jiuf3yBEX8GiOS7a219Sf1QmsK3NwY0Sh/w/JY7waTfxOqCO51nKN8f2zF31at
/ium9M7PffoR8+luwAK2iZsEEVd8YWjMT5ZP0KVBdufjCatDOrsoJfYeFOrejLMX9wlN0D+ANYWA
nGBepDrKK8f7SneXOVPVzmMklzzvGC9nov+Gc5Q5a906uR+bZbiZwudBpvtuGOSdA6dJWYSwvZ5n
vBnhk3Pi5ijq5E+U6aFtX7K0oiewi6Bs9Zcy4I+Ujxvbd98ryXFTY9XcZFG3CMdU2PfSPwSW+AtG
VkBW3WzEmKBt5VCQQrziGOt2qneeANC/VD0cJjDRm0JxuSpqYzvQ9qnSHEFl1Oeuy4pd0XfWZu4w
JLtbkYDA8DzH2/hCvlXC2PSMahtMhtfERKW1qH/aGHSgrfphggA34t7C/knsxi1IV+c/CVv6Tey5
1s7GwZQuVjxByyRVKAwenX7u45nXDhFhhYXzlFnOvABdSSwvaDAXpNhkVmIFbV6Ja+zhg0PapvjT
RX22JhaWYBOW7iDj2MFBx4awJVj3FVIlFQfuu2NDUxw8tITBezGR6veVYvVYQs+6IfdclKpa42ho
4KK0L1Xp5zhaQUaEfbyhgp41Fg5nUrG4kycfQqtRX50aaglRzt6GgdLT3JlHPLcpuuWppBx35TGM
BBLXahCz+e3a/pBI6yscab11JNzBmtAtIA4X7Dm6gX6I4/FAFSEC2ELxmmK7JiFefdSVyxtS0P5p
pc5vOKqP2aMrp1T0tI5cnyOR84hw0vNtyUJ+nXU8BErpfE/+ewL2wiJMswGrtQTIrGdwvfSZ4xDa
SDz8G22YuGOWQuLOghyX03jUsRHU4NE2FDoQ+ouIY3lR9NrbrqJCPD/y1Js2MjSOc+M/GhKNlwCG
39h7OBPGKkzSc7X0mrHbIEqfeVc0fTyO3cxHUxio4GNNQQmzAs2CgBABmrKwY5ys3V8NEp6+Hrp6
BNE6VuLsqa46o6lxTuD+t0A7UQI756GTP07Z/zm8EbshV95GpN+Vh6BPaxF9lQVnOl5HLob92h9g
dlG4ZQ8q41AqiJ+V5o5nSMBci6fSE5rLkq08Um4sFNqC6qcQtwQ+bLmjXxTIflgYu0myvJSWuTfL
VkCZcC/zUFt7EUJXKGe57nq9tmV+ccI3d2xvQaOcFEC9pL4awR/C4kVa+RMX2BjmBNqyypxt4iTX
nqJnVJz4l0zJm0VtErzEnroFIRyQKgAQ/GHeTRH7oDiurINpyCvVZKXKTy6tz5sqqjhfrYrOBj7O
abfwTuuPoufUnvBnDQr3nCuAW+FIn8PPOsRC2U6qYOEWXYu+peiTA8XLT0bT/4TWBP+aF71M4NHg
3Vk5P15lfIpKurshTv6cxKr2g2ViHLNT8Bgzd24eHbd506s7RM6jQy7wBuMoIeTAZP63EZ9rRaAV
ieSWxRmHtI9lPAuAZ0fvtmO8aW4QOzWUL9g9n1rf7EiIPfqibXaz1f9ZmixondLKYRdYUSo+bNkC
5sAPgv1HHT3X7Y4sUGbeJ/7l+lHj/MmXGmd4jSyuQqmPaDA/WJu2RfjF8QVGfMHgLOnJz3np+qMi
nAfz45J2iZLpdRYZRp73zh5ZikLKMqtjDDnJztU+CjF1Vf4JYwTmxbC6Yc7nj1Pe9IQtybWAIQVK
bK/pEJj79OJzkPT4GHOY0nI54Il9zsGh6VMq6/P3mqkg1uFpmtN3MXMkGZpa8/fG4lo+BlAwZPSV
GjyHvutCnar4oX53qvAixGsoP/jG3Yw8BTMYQPAZ2Qz6N1hq7hiMNknVfClgEi3NjuMrgVkK/Prh
6g/6ljX9pvIWQwV/RLjJ/Vi81TWvQs91wGmbEyiH1M7WOa4DHjJMp7RHd7iHBYXq/s6/ZzeypRJ9
RfPpA4PHRzPYWy+4BEiZfmg/OJBKCsnAsLgSlGYF0QenIANnHOdPJLi12/+FkjXo4MtpNdLgM/ri
qJLk0FvRq1OBcWBQ7XlluJG+l7iuGeNXsrf2kaufwza9obferOtLbw0/lrgK6o44TVZFnG6TlK8n
1FFbPU5myB1lWkWGd9cXd9PEFei/38b6XOb855+O1O//KF/9n/+5QfV//b8Vtu5/y7vP/Lf9r7/V
/4dtrJZr/t/aWKG0dL/Fb9iU//Z/2l2XntN/ftHvZ9vxl+a/pAcL0RTKFth63f8oZPX+haNUOQDu
TIF1nabUomy66N//zZb/cmxTub6Pe4q/sJx/+x9t2f/zt8S/PNs1mXOEFDic1H+rj1WQm6Bv9T/1
sVrCk+wS0eaZAk3XUv+ljzXohpHaRDy3fZo8GS2d4zqlx3GAhv46YIhgq3orDPegAiCYdo94ir88
c9ZGvostXFiDIgEm8SMqy7yvHN9eJ2xLOQaxgpnF1azqvaMkyeSkPEAnpEOVxElqOGwnEp55RoxL
mDUVC9hVWCbXjqXbeuw4xyWFM/Oyoqhn+6kHiwCveFEgfRPHgDGeCPHR8SiPOViIMnIt6JvJW5dX
eI4G4lkOHLlCPwwtBA/qTjhfeBaPpn9OZ5wUeVzuY1V+ZiHq8tJ+4nm0HLNNWjs+Mhv1NO9F+67j
9DHJmIKsFicuTaE3XpijdKbeexD0nzYgSkpy3tRQPLVUdsX5exhNz6WFAVwzHp8yusY2HlSSd/xm
S2IKR1INDiVRjB4tAxCNlflrSA/2iwnthXGn1/cCGwr0qK697QK3OrA5f2JNxC6gfY7i9MNoimuN
I7Cj6Dn02cb1BtQ8e+TFVLaxn+tnm43rCus+65eZUECbiAd7sq4Tc/5Ko6SSemqT+wxgj+nTUYJR
G7EkiLYRCYGVYxC060lmrazBe586nwuPHzyKill0li9SfbmKCJNrZ2T4nYo5gDSBX7PTmSNkYxEz
HL3gevZWOAmAyqUol6SOiCMsGTk6xwXo2nU+BY/O7H7GHWeb096iabFEttNd4cHx8nPAU7FTbIJJ
gfsLMnozX1WM7TOsLzGbW1ooRLXuUv0jwU+1HTS7JHP2rXJoz4rZQg+t8I+yvE8aZW4y+3c2BHnW
PHjFHHRbRHrX5qSfLWhatpzffFUQ7mcCnbLXPCElzVL1WIZpSB7iz8FZe+Ph/Dvg2GStbm1DM+t2
vet/ugo2PQ7oIgxedJsS1FAdyhldrR1ekBEOtO0HP4PKG26RCFAmqOhaF8iOLNIGLJSbWhZvc4sI
GennEtXTVf5dquvXpi0OnslcOM23vg4+JbeaqZ6vyq5u/UTUNzLB00Yx7YEi3VNfGOkCa+OxL0+V
3RytObyXhFLXgRLfAx5gLYp3Q0FMyCpaDKtx3IVteNt0zgkf8JtnoTPnZf5pq9vaH5ZnIRDcsGVL
sth6lz/MkM1PVZTQ/en5FClwWysK3C2T+gCSewFtTnzAruShq7yvkc//tuut1wT8DMBaPOrjSaQ7
ih5+tPB3sY3nPI2R64FV/nqQ2dzoOtfeGaWPEonIPUVlf+J2IZr5wUJn9fnu6Nx6lSndPmnAvGD8
hctvQk/WSkfZnoLVK65AgmjQjpKx28QpAYZCqQvhp247W3yw8SD+pNN3axdYe/GoEeC/A0f8BKJy
PVnzJ+HI72HST3YHS4Kz+MbOAtYTr7x4XY73pIYSWWbDUWj3i/3tNiuKz7xQM0Kt9cnSE5WlGqhf
aOhTHt3ninyWIC6I+43PeJSLGyfD5+K394N2X2niM31mSAycArieZUA40DtvCJewwI1LNyyTLkna
8qCVv/f88M5O78qp3ldyPGSZva3DcGfPzcYj0saUzpWPIWVoN7x9rE6xCs8AZqGxp/6GCfcwVhfs
xps2Ca8x9XUVNYhLe4HN/cIy9JHcIuZu2OAvgRfsiHKd+VofaAy40TN7BX6lYAjyHBLOA9E9eCRM
zftxBmghHjCusbKL151xL9Krku+2PR3oFlv2riCpN3ahmM/eaNe7mSLzUseEGp29hVkMFG1814fY
HtF8KcMF9uUdUC9olTjanj4EhFeYL0/JoHZmVlB3x/lGF1hHG/jymvQEfhb8qYvXHxHirh/bdYD+
2wgaWvntXHI7YU8/sICoOUsCdolNmro59YZzzmaaQ6lfGfL81h/+ggRcOUnH9ALzb4vZ45GvOevc
kTENcCPyEpfJY2YDV+Ewc4ebyAFfh1MNiw9ofx4gJLtmwFTLqxV4+pjXQEr478GIPnviWka47do3
NsOnEEepCYfATJmbYUYZACa1Cp6wQO3DXlEd/IoEf05r4Ci8rgnmUY27eHmdJ3/capQT0Tpg3Fpw
J6jdFBPRl1Zq3PGDe6jK6l5xVcO8YZ3qxUA20TtMEn7lpuUlccO7qBAnW/oQKeqtMH5mAoMquK0d
THiTAZghfQOidIia5rbmJLJ4QKK0gqEr+2spszc5jtfFm7X87yYt30jOXnCG3gdKvlal8cS7ws5G
bhoAnZ3OL7ZOLylleV2bXwh4nKg85Ql5Lj11F/YR2Kho3foURlbT1S38u4rOE59moKnKLg3lyjkl
RFFUXEh9Xsm5PKccoplkyUjNrF8H71bMP4e9zXCti5ijc0iYtFVwDkLc6azVjz2L/1i8miK4tfRX
o/iIdebei9uPbsq+fJi1GiZOSHJa7wYreSsKA97rynWHx16Jk2FG60nqR8nvYQzBk8Q60qbGnfMd
TyGdyO0e3/paCPMmaWEWUs4qBR0d9gOpPArKuHiwFEDPP/qVeahnqHihf1YZELL8xoa6ZLX948De
cl3ylW7k1gTp7Xnsw7n+JBV4jGR4nHGboI68+GGxVbAw/JAKd2jDdlqecvqtJ7aGVHyXvPXmXPya
716VPmaJd1dUVILV06dtU3kLZK/qPo00euUa8960KUjP2Lzk5hvY8y6lUMsobt26g9a0KVmBTzc8
qh9zd6kiSx6W74xi0aNK+zfgY5eH5SkyxaWW+jBTy5lio5FPHQyRVolb1K6vrNZ/o8aZmsznqppf
3CZ6Tf3sJrf7D+ijF81+LTTOoyxu45LWN7nIQ3F7hm2AsaFdR5S2uNAcmgoJs4bzNbR3yWy+leMp
9j9hlHTzbcCKPQ0JIJGcphGrrLEc8KJ0k/FIuPe2Mecbu/ZYHsDgdwzsmHl5giF2u6TMVm4c3kMK
eCEeRHvJoP9SrEZ1RsBw2OH2ZxuvI9yWoDQnu39qoV4hyb9Vc3AcLWQ4BpgjrunDSIiBnu6+kV+2
BuCZWM945viZ+M4FAytOlbBd5eGIl/UxBr2U1DjadWjQ0WzD8lvA1DIHPGu46VddXccMDbksbsAF
3nOMz6pfWQ5jB02jcZASifIPYVvd+54kDNqe2+DRzj/l2NLWbPVX0cSPMVfxqQFZRWNJSCeaHflH
E3T0nEqICc2dIbw77uCXsaQzqHviMXbGSXtlC33n2bzdBjRD54kH4DVrjWuphqvNHgSzKKcLMWrj
iQUXVgTj0EQutbfulQPkKQuZtl19VKiQygqekpmKFn96teiEII21s6OZbDMjW5Jf9MjZMdvrdArv
shEBqABguK2qby4r5jGurU+4t8QIuorgQE0T1ZTuRftMNBNodY5AWSbYD0IgFejtU+o9NJiXV0Xv
nvME53H/MPaHtIx+IqrKtuUEjBiFnxV7au/KgMdwSz5vIVToRE+nTgIab93bZtS8UvPRydRtQANG
EToPZsA/VZYqW9f4hQkdPmqnmRg6WH3yDdTIkOspAc/GzA2RrSF+4gN7boqawC86XWzo+Ea5gLzx
ZGUTSwOAHzDEWvRVo/GMFQLwKjHqsx6QhX3FypHz3N010+KKqs8M1uO5GFOS9pWm1K2SUNr5KDX4
8YcKq2rgnEVJXXg54pqZF397/d474WObY4RxEgBuVnNlGYtXyDcRikK5xeIerB02NrYzXltVkPjg
K9IV+V1RerSFzcqDgZgcSmxmFYRxlGHKd42gOXfk1yMZ3+k5R7G2qZ20RXMirFmsuXiR4uGB3Bnc
baLYYaUjhs+A1UksmdFNxZzTIZEImtC6yIMhSoCptMytWbTfrUNn1mDv5yAp7uCP03cx9O/NrACt
4+7b+7zNielNB4+cFPgzAlz0LWwSP7vV2GZWprOme0GCV6PeG9fMAXF3pxfSFLtmCuD5tmVflowt
6vNMsRt6Mu1wRS2idwGJmCH6NYEisWUy8Pr5PQffyHXIQe90sZeVBn5ew7dy0kj0IicNe/XR45RK
5hnSuqbrp+v+EK5pYIvq+X5kqYbfB81yHFxK6Sq6aFwaQXh/x62NUnpMtNIAFIiUcimJD2OdBztL
0OZGdpDHbcA9N6/ph2phrUrJGdoQarq3pwyDjJNvYeUwz7jjVgGK39jlQOmuBllRS+s5GxQWYH7W
TUPg36yH8RyLR1XV6bVs8ZoAVBgOztza2xIn487JpxSfhew3bs2KfgowYOXFZCKW0oqQ+18GgLqV
lOo3aPEqeW0LcYH1sZFLj4/6EvG3+SwaBXlsKmv5CVwgNQnGkhJ74iaUETuEMNYbc1xcOylgLitY
XI4QnfjaUDxCoglrD6u+9Ccc/XTjwNn2qGQ4pvg1Dn3qHbH/QRoSD35uYsH1cMYS1OK+RDfcAJac
LLZDetJgP0TfruX7XB4tzBIsPfg2mqTaVNhhwvLlJYlwRkuDEhgMJdRzwm2auVVxAOX+faqBbsw5
CztPFe3edvcFaA52rORU2rH47Ifyxp3TEV8dSmkys5+rh+qWufLPV2sRCLRnLx5em959UZX8hVgc
feJkyryA1GDQaCh0fQsJigtqLXjau7p0zv+bvTPpjVxJr+h/8dpskAwyglx4k3OmMiWlZmlDaCSD
8zz9eh82DNiGAQPee9WvX72qklJkxDfce+7A6h2xrP7lTJ3u+GnktD4+9PKj7Aij+CflrK6b//in
EqvH0bJyKkDWjXI20127QEcmVLP4Y+x1HhfBuTeYBvgxTvBsyu+FiAQPCeoescxVsPP0L25e72B6
IHstQmsXNUn/GKf3MvPsI8/xBEa5+MKz7T4q/9Y1g3XlM1mWMvk2Cq94CQmVCe36LuLZPPUosMil
M90HjQgBD1do3iU+k+vKFwQ9+m78wERrPngTVM1J1OcmKgCtd+Z3OGdyAyVi0+KCOmQFKw92ST7j
YWCDZKziP4jERVrJ8EDHdZpQTRxxKM07P6/eRt/JDnHIqkF35dWzf2c1G1f+aGxGnBmHdmRIOgR0
NlJUaz7WB9Y5uDbkPlXRN1IU/911rRfRjuNvZZMzj31Yivg4wbCTMgqBV5FU4A7BiR3UwRRk0aAR
oRJgs1c0pB67VywFVOn7ykw/ojL7pdZZmUn20WTpS+noE6/3rmjmfWG3zTrxcTk5zr6tkek06SXp
+8sUYcMWtXuAN7RVCwTYOXkSr53f+E+NMeGhytCRqJL6wEVQbAzgee3CRbvKH0A0g9uytukQ8QZT
vndL4ztQxknL8sHHsGmxk12bDhG1KEWxtOCeGhczGilh8Qq5RgNCY164aJSc3RYa2ZnccgMIOX5E
pvu7YfYP8qMaPFjJGgRs8eGN4rWZL3reVGn/46f6py7rNy4ONhXuMXTUsarTx3Q89FOAbRyZlMUw
ycqYOxjTgqO1w6dgJuklyM8RLEu4T3gciuHJYLywAF5S1o1AuKzpko3ZF9THPcvQrS4Qmi3olp3Q
F4ZR2yAPTqZrvlbNHormX43F0mFZKCC1Gnn30znxBZn1UeFex87N4tSaD0acfpA9YLLXRoQeMhMB
SPTHtpiVdSmIAA6elv8VSEU6pv9penUK/SUF5Rt1zwVkEJG3FeK2nHd8nWh5G6gUEFBDtbSfYVIi
EMzoPV2TWWf5VS7RFiqv3zLoyFb9jFXo3HbqiUHMo2+o3WA5INr8C6Zz3BIVL6uLuLYO/wKPrjmO
v4vBQacHaoX0pRd3anmzNU9PkX6kBZifDF5z5DJMjad2G9bRlz27R93QCIdB8hGOhEJ69q0181UU
+SINhgOP7uOYsckjSuk5rRjszDmbsnmxumeEjdZ5/2Qgc16ZNmgFpSNifNmJhOOEbWGuo7WuKnTF
ah2YFlWxkz7OnX/sTf0YafU89dGmIuAa2dqtM2ik6HH6JdJgu3ynSBTuwRqiGazfhrQ+GCGhO5N8
z/jho55C5YIrOdcMOm3vCVfkqeej6ireDq+QcPkZ7RX9lwUsq8+cQ2z11z5nV8Yz59sHyQZfDkyk
moywHV4C1C6QDsroayADL7WnP7Xs+Ac+m9xdQh2jY0Eg6vLP3gxh2YvX6m4aYTbjBK/l1cTVNy9r
5qiFz65d9+BkCCEd73PjNcMFpVKrESC0JZUivs0hyrbuYhEjYCnvxDVw5W0LvTrpyHoPkYCbulqN
fK25Hd7GBnjeirxZZGFWK7d+9iR4nz1IeihZ1h5faO4Ep17wNw9k37UuX3XAvGNFoODBSMMnNOZt
MVwqTxlY0t1jrMeS2yQ6RBjycC8iYc/ksQGrwli7ollXIMdf2zZ7DJyUcTcq8rp6C02estzIHotC
XJOClXvQLrN+oo1Yo5LVarEpa031hCUDmlqqluE7wkQLdRpqk3Hk6ytHeUwkPVjBVtAbv5SmfmiB
PJQlv0eX0K565zuUalfOfOzASavJww+ZnwW43Daoq3Vr8VmhpoN9BBaTVmqKbKZCo3tbl+3b1CR/
0gAuK0T+Mpop2CmMT2QI2ScS/f5sReKM0V8glF+aKP0TsDYR8vgbk/yRFg4sIbCcM4Z7qExgaJb/
K7pFtl/l98qLvoAsFyabDYOGEdCZob9C4M6aiGynnV8sG5k8wonafjfJaS+4HFrcI6EBpajLP3Ro
XwUJ4iGTusrlOZ1k8tWwqmcd119uipZDYEDhlAJiRTGyhS7AD9SdHhg3AIVOYRHL2y7IH2vbuXIf
Pvqhd+wIIEoxJuaQC2uz+PTQTdY80yP4JaQE1RvxOIgOuuTrrzC4yyEYBA4xiol9zXiYU9MAeJPz
2YeNffUcOQI4wM0xd+/Ke6lerdw/ZgUtxwDSGeEppMYWXnzajfveNdYo6Y5pEN7U7OTjeXhxanU7
4naDwIZty0MFQqTwvaCTJH3jRTFQqOABLh9GyyB0BHxTZxH7gLhm9Vm4W9SYjwAwHp1OHHShuER4
xckDLwrju295eqcxPQs4gN1IBq7SlzbOEHITiOpqjbL1PQMZtSJK9qWPvmUHZlE1HMZikE8B0SuB
1Rx7HLUMzsjRMCqY9IJ7zbX6s/HE9vMW7+cjRG+cC8aWoIL9Z1jHOCScQ8UowkvmlwILDEyA4/LI
Fnb4NWH0AamISt7t1x5SjbJSt6WQxzL0njRKj+X61gGOWO0ehty+csZTDyCbh2INL6HbIKK6R8OB
g5s/Sof5PXZ7UgPaixzQkjswkbiBp1fKYd5J0oEB1LyNlfjJzZB1GlGPgvinPlfEEs73vYFxv8/A
QowgB/O2Y4W2CUaegLxC7GfwhcKT4aB2gG8mzBFXDvMdJlk0WNaWR/8OT2+CCR9RXiyfJG56jH2B
oniK0OmjxA3nxF85Y5MdGjR9bhE0931/0CHytqQsh7UxExTfJWLTYCJa9byb2ziFmzPYub2lKvv9
//0yWJJ2eiJG/t/+5bvo8raeHn5DXeT/fVVs/W/75cff+kt//o/f8B+7ZfGPZXvs+xYYN8si5+K/
LJc9y7OWX1HKckiS+c/tsvyH5Vu241N2O5bNavo/t8v2P2zBotb3pC/45f/bdhljqfwf22XL9GwU
iqxlTb6W5de/Px90Hjb/9i/Wv3Y8tnPJXmet/EvnLCr6zh5Ztlo3tVdUm5YVKLCXHEEi1PmSNCuk
Kgc3I2B37uaNXRjTzpjZomR2jrhlBONS1j8hLum1qQEuIpliA40Wci4ojSMtX70JvtIch9icPfww
A5FUDMRkQi6bf/Z8ua/sfoRdc8jbkGbfxztO0Zqi/5WPfoytysvTA5GSw3puyb5r2nqTOZy/EdCM
EV6/BbAaLgLJFGHw67bxs2v2HbEO9C8K1xzCKvzcgXfJYhIHXXxNZjreBmNSrWpr+hk66tSq7BlI
mPWDnymEvm0wr23E3cYwepwkyRNbBSKZURXxr8qS6yDnVA3so8fdJyVwdMbxFttodeNIQp2Lg1GD
TUIzwF4cIBNRA4HaGgGciuXohgPebY1oPPD8bJPZ3+vGQMiXWeQu579FWd3VhlIHpM9Q0CRMEy+P
PgI3zra6k/hpO+hAXYmDIB8ExZqDzEQGjBXl0LHRMzSWq+q3TqiCccEfdNunezY9shlOfhm/+iNx
C9ZtE8Y3/jT8JPyHqypNPqFhhEwD5AfTmgyvPY7SlkjHmRE0i0T7LwPwgwAJBlvbIpxzglt83ogg
+QFlEktCOouPgTmk6yHkcYj4wzJMlqEMDrJEPNu1CcPlvtpl9LHVBLO2PkfA59ZONaJG9xvyuDKS
JhQwHtmi39R9QchK8Bmwem/zx7ajQRBNxgeumwRJJEQHa++l3S50p0vJusgyUX5HL11PYAyf1nGx
kzhNssmJb2DxV+EuNuZPkz9hivwF7Qr5NKBPt4fbMsNZsvy+MI1pHeb3OO6X1DFakT63bgf9hxXm
bGK/M1rjZxDRoQWJxaNMNiu32nqqQdamrNmPiYs8P9EhTreMy6VqqDeFewkM79L2NKoAc0Kfj6/r
qpWq5KdRgMhyfEwXDbdWPAQYPoxbTw9nkiuuuevdKst7cylpae+zO50562Yg87fGDO6IJfQ16I8V
SRY5rMCxS9ZeORPRuXzLDomO4Jshfff72mpvpVCPtaWOrf3XhtmXTKa7PHWfgX2ey765E8YnJIP9
gCyUtLToVUbDdRpPLgJndNEPyiq/6zDYh4ycO3DA5BLvxujZGaotH97NlFcPbaXJeDxngeOQUI6F
D/oQWT6mvLDteQolxWkAYhQBGxq61H4jpO+BH/Xafofb/WUvM9vUw9AlSDgVnn4LGxaFJab45qYL
QdjgGvjwmL6So9CQ4XrDlq7H0ca8rysWRuXwWTQCAHB3r2PrKGqQKia2B1ljS7W+Xad/Z+AFCoN+
qeRI8l15XxY2aT7zoQxC+KztSYY8jILc1ygzrvVAeLVKIMib+NYhANXSKDC/TUz/oww3sT2+ZxVw
p5C6D7g2FKkx+TowAaTobNo3HaevGB/pTRMbHVq5KXrnUacywInFSEuD8l0N19pChCZsmrXRt4+1
a9N18hgCpB5hISEKN7E+deAR5IRON9XiixXILm1Yd7RR8lRJYsOJF/hBMGm38XeXlUfDcSDsJbcK
PDUfgXevkV+b9cx/GEUP3Yz9NG3cg59AfyZ1+MZu1VNe5K96QKEyjsOds2at1FoNH7+k9HKV9yHm
nsqmYYOXeyw7EDfWcUMjGF60k+GN1DeDyTeVujjhglZcsFdffWkdm677EXUhsLgyEAPFr2mSeApK
fM+gz5i8mMZN6ENpQaLyYnnpl5bRIhYPNaNS2pdaXUfvK1z+Zerbb/BL3gJbvE7oRoglDi+mkBGC
APesjHLfLV+Dp8ctk4bboYV5M7XWtfeqGzfU7pYTVaCCSR8qCJCylyhdwg8rTiaO45Uq4NAQBqNQ
NghvMzg1ler3NGNmJa8DM/xgh2t3fu1LRDY0MRjSEoNNaVy9TrPqeIPZpNDxhdp+rhzjo55ffeOC
PeonCOXFScTWYDBkzNZRVQhS/Vx+6oz6mQjOPU3bW+HRPqUzGoQ+RqyBbrXQ6LKmz8GZrI0TkUTE
wWyPBhALCReGZBiYCsJ/jRJm/2MjUmJEyYuCv6q8J3di3l/E+Q+QYmDSxRLaWHbnYfA4maHCJRX6
rHDpGklAgG0O8Y1GEiW3OeCLjEkYmf23vhV/GdsqEPFwNQPconOWFivyNbsJZaoUL7073bVBQzm8
KIilyuFzGi+9BEcj/U5th9C7n8oB77+29zMOsFWLLxpKl36vWgd2qvSISQt/POOIoIklg62xu075
lbd3G9vo4SPQvogv00PqNsvgjKrbWiKQs/FZsfez42ATNTDSeseQq6xnlZR6A4ZELEU88jvDGu/j
pRE328jFv5xs8IKfyF4DCxhXb7opF6W2+rCt6tHq0+eR4f/sj4SN9PZCHGJmyCSmi9lomoKjHmke
rciizuUWdDTusK6K0W2EHvyMAf4OpiAjJOpCaZY1vQnUw+rtiITnvVcGnD7cnKRiMpn253NjK8Hx
RtIeITvuaO2mxTZbDoh1EPNmtrztM/BTyWj/qWZkhVK+jnSTdsjGJkglYHX1kBvI6m39nXoMhKrG
3I3xbO3CNhNbcsq+TINdCH+0v3GpDDD/ewehITiOQceajtGsV1fWNmuxLyT1QxNW1BxTh/kp7m/M
IsB271ufxUjedDgdQIxQFYSJtYri5cYMmBMGJX1U+2qMKXI65q9reNp0oSLdG2auOHFssRYZ0Sdx
wSAx74r1XMC2jTvzgYBDjBnijXooWckqsrZ5n54sq6fmq8eFk8QSiXVh5HHkcuOxeYEzHtr0c7PP
Pe4vteYonIuBp04xw8fNCO8gbL/zcEnkRj68pDUQ3/vtkKrOtX8cPQyYltGvkjmddpr9NREGJ55i
uO3hAcgkaTdZxJ1T+WAPAuVvLTIobuIaDXxlioNZlxtlZskmaDnEPC7uukchEfX7xpy+ImajRkrf
x9/GtPtYBuWegqA/sj96gNC384QCthOaNq0eYTiLEHxO0QgxVgcwUj+2mCU3fUpwdrBSafSXhJrp
EFq2MPsOIxcCG/HZ/vjkLg+XkcL5nNzoQ7G575XYGeOikijqK1X1sYRysp5G9yfW/rZoy3tyCVi6
WgzOSh9gEzdhHvNjsUywhBlN9ZQgj8sNjBwEeXHKkxGWixQiey6/QXK/RJpk89J95slPsNYDAJdl
ea289KkEC8twRS85jvWlTbNP6DRIthiiYyZCVE5sGFjehWWl+6cKRQ8NFI9fBeY1YRAywl9wI3L0
wnrbc5sS1GZtmyyeL5EePkuTr7ke2lu/qcQBKRRpeonxNFbzwzwxFIig96M765GDutlfHJSXVqXp
znYBV8QWy9u+PpBQ+2J1E1PvpCW7neOSyxcdFGHofg2lNWXnwAKNazcLFxtnbMfremKbFZgDZ65j
CYT7uA9yNGRJw0Q6b7J5E5VAyxxS15ohxmOiPJ8RMMnFyQywU6blnlCS73gOqF/Ql9c/E3mYGxOK
NEM5HviJeVxdKlg0VZ4fmp6lAkHuYhMWyNxyduBrc3DifREip598NL7sW7lDElK34jo/TOF7XDLO
BViFwsPg4GiGOTxAJdq0FNp7SwdPAXX8LrMaY23mZB4mTYaqyAMzkBMMaRXkSQHzB2KOScVC8S8o
9rhoNtMI+McImThIK/8dLcWZJC5jKwDNRea3iwmIJULbcDirB3pQ4rSzs1nMxJhkDE/gMvuDteuk
wZDfz86ecugVE3tazyKih3S7P0u7lDYGxh67GMHyJ86rHNbsIBlaSbvekno1YooOmrVQpMEYW7fE
xD3x/41i+QYZSVkE1ZOYwRCMDy4vhmAt9nPM3q/Pyt/WbU7J1Bt7kU7vgbaddSoIcZnmmX51Nrci
HPZTrdwDxnKYmA6ZDeXWHfwRAy5po6hv12Wcq7WPm9Y36A6t2CQQ3n03JShoN88fUe18lPWSupBG
FCBD/Dg11tPMmgO82oTk2aCsU28m/gIusnraskbAtWJFJ7s5KF0nQHnm4hZEGC7Zh2SIi0eGlFfp
JM0JIxlxuiQNDoQCEYUDhdOuoUsZxT1SA46Gsf1pfGcLW5Oc6rYGRYHUe+SO3ZTMPNaxzcZfxjbq
4pTYmAY1EYHyHknsDOV5pCVSyhE8+AxuZwIrizGaC2XpPqzAWBHuQLfR5N7OSrtDFYX1YSbnhirT
usEgjlgMwd1p8Jw7cvkeA8i2kSqKYwjWZzKLdN/GgpebGauET3xjs2ZfORW5dOlYfXaLnK7tjQfG
EDHSJvrXucoJfYrPVeTT6gV/vq3UqZgGbPXpwodlFmEqHsyh7zRahbDYOwN4IWzIFONgymkaOJMJ
qDjiKcUpSSlROcUJuLANbgQoBmALlOk9BT9JaoMGuIGgDHE8o+c0EdbadF1zlTXPkf+BlB4lel9g
U2pplLJD507bysRPlvGqrfuWRds42wTjGryYDsoHBwHl1CcPQeruqPGdTWXt6kp7eysT5YohrLH2
PBTwUTdcjNhjYOfRx0uRnmqs4f0AwoqRscnsXly8vDuohNMlcZsnUpz8tVljBvSs4m9avH3kf4CQ
q4lM0ygZOhcNk2mJQ8G1vLb8HlpGRJKRvSs18tzIpG6ZtIeVOOV47qqbwUPYB54RWQ5aTSa8yGbI
giP3grjGIORICtT0k8+KdwE/sECytUl73cDFrll8jmyGGq8EnZEVb5mis/Qse4J3aTFI6J9Tox03
VZZSecI5U1GMloivS1n0TC64pISWGjsigde7QhAmSBsL6kvJt5rgVeI3N3YEF8mPcA5yW657wSdj
zvgPU2hAjmKuympBHTQjg9if0EH7xcmAP8e8NL+OCWCRDqlCOY1suPUuCRinolXHzxAKm1uoviEC
5p40egJz3wB3/JkVr0eWF9O2tEkdQoraME3azTK2kB7Id9TEiOLdUwaD3u9xFAQLzXJYpJfFbVyO
6aHAd4s8BCpdaaCRT6NPyrIih3yZ2AwYkjL4jlmYliBbAgcGapfiAkZgee+wxvnnUIIoN8QxOt9C
iopodYxD3pWPYycIm863xEU+Y1WIIHhJ1OCEoq8HxV+pLTQQnIc7WdpkdcVXuy5+1XxWZnHgqHXW
rosP2O3Z03RBctN3ON8YcvklmtgU8BR7HfaVbfMiNHHiIiUgEGc2/uXfKBoM2g4AObUJj6mJGFJE
MyAVH3aTd+6DGBfXa+vHEbcSRLKk/Z4sCz8w7z/+XzR6UfPRdB5szYHNC/tHgyGMWVhM0wvNQ+Ya
G1ciE5LDQgW+cvfyylvBa0dmp1lb3yb6Ty9FtzWa5k/iI/sVIJl8injOtGFfWbzTWNcSRBIHGXF8
sc9AR4UmzTH4Xcp1uQpizqoOxkfnQwvKXEzyeQ1vaA4gyQJxlvaDx9JWVM67SK7tDDKig74zhPUP
hr5nK51ATdr6GS94LVjoMuT81Vn7pqgJV4mIaWGqx6iTd9mCebTNr4EISnf5m3WUf9tTRJRnuhMI
MWByhEsK2HAjWvfbCW0qJfMJHtLDwsojz5Ssyzw4FBVxBAWsDwiQDlMhZ8/O49ET8atZLwbW5b8D
/f5VO9abyfm+Up63y01yPf2OJUPchYdxQc3bRkfIoOccPKK9YZ2lTGMJKdqSmIfSzTky7iSzF2CW
iEC0YvYB2B7zOJBatG0cTJydffYYpgR4aTXHfBBysZLTnccgltoBGi/Spr6oXird7osZeN2MI2qj
eeCpDeEnhvO7njy6hd5FLf8KpW6xkPxTBnQljg0nn9ntqrlC2LJgbuVH6Yq7AT9x2XSgSIuhAcEB
3IRuDx1gWbABAb7PVOoma74hm/F29aFN3HXyrWktptB7nAfr0S9Q8vU9/a7h4TA3mcqNHbxMu083
pjl7N2CUvMD+xmTzUSXcozUaMtJ76eDTTp8sONMr6PGUcW54shGaIIX5aiSjw9Eu261TwQxU4lwz
YQkbMkFqrn7MIi6Y6fpYZuFtU+xNppMz2EvG/Lty+XXXML+CoMYP3j2VLdJ9M9/jwyald1zcUp27
LyA6MISH82sv1O7A+Rv4OeAlJvwKXm5uQzwps+eocZ7Bm5Ipybh0XermzWCwj3sYtwaU1vfaiwlH
/pzb4a1zt13e8SaxxceoGzG8ZgI9RPKpMGNz03vWaTQkE0EbD78IuTodc6eT3KevqnnLI/8vxXMC
o+8UMq4IZkhbfcQPY0KMZo/iq4qgItoY+bmKQNPN+GAFEl4rUdCLukMwVDSnLYtat86vaT6+OSh1
U5OjoPOwoll+e1QCHz/slZPLjncWkOpcn5RnmnzcruHOC+ixRQy2SVArTwZCldAs79q6vVhZJ2Cr
oPhz9Tbnel+rjFiPxAEHhw8FBQhRrC153V30A3PpBVsB++7WU8hScePQwoPuwo/CYBpZqdXcGF0v
9kHqMUaGWj0WCyvX4IVrR+d+jk2cHxQcxjK4KHu2BVWLVJuELsRKLaAMsR3mmRI0JYZ+QuMSQ1/Z
lNLGBVUnaDxK88Mp5LMqyFTL6mbLK8IRb+N3T9B9MZXTdylxAgNcXjPAK4K6FmEnxlMRTHjMA+sp
85ZSrwiuZs+Pfw66W/JG3TW8/Fo3rxIB/5gwZ7HRwKz5zHkDWJtW5HIUKNgol/ABe9RQdAt78LER
qQkbZzKMg9cYIZXRrakg2QQ6BqVhmht22nDXLfKQNQwNDadpEyQGRMku24FNxJKtnLtyCYutJhKf
UdK9AjLdpIHzmfo1QyUOLDx28XtrJZ+hQJgwzsZz67IPKUXbrgNPCb72gRouirfdmL8XmXkdIcDx
hiOmBkPKrjxHjijEC+OKynO609yRjhTGDjz2CBGPMskyhn2z7wpNderqR8IQv6bUIW4Y4R+iAFAC
qjc4lGaoIrJ2000Eh6KV7q8IgagkDYgDO6NX9CKymO0JcOCI7qbsKZ2bamQKEhWbCd3aLrdIqi3c
Mdv1YfVi1ma9SRo+e5Ly5htp/Gh4yLmdU5e2TAHsON8Ib5AbknrvW7/90mzWKpZaUcr8kAwOBMQZ
rveyk9m2N6fXKZFE3rcAfcimh48LriwkwTBFdgRKqDzZWUaETPWudXdJBqRHQZB5VOXEgDPb2TBn
JXJBFj+B8Vkn93pX9RWGEAftphWL51TZmy4MbBZKDoIaSW5b7c16Jy7NQo3x5+BnntUtkqP+GCFG
qaqUEmhk0u3TWgls7dkQkRGf2rSXpl7ZRojFZsKdIjFWuxi1OT+sj4y1IHttjk8dFeuuTJ6I4rkP
jOF5GORL0prLjg08NbMZwhtkS+Mejwhc90BlsxPnyji1a99R29HuWkQl5QJ/jb8DvN1m8N6wIzDr
6FksBMesFn9j0H5ZgUksg1dsRIGjPQo58QkBIfQBL+3arPyzQ5gUV1r/6lDqUjo416HimzKWxxs5
LFpB/CWVQXMlI8K2/IZRSdyqY1nViPqZEQIXH9dVqncWqnVPsMkCTolUpgKjYpfNFkxHPlKINxYN
hBe7ZMqiSNRklsFaXM1oiE/E0+6iDjpHX3/75QSih4gRo1TowWOmsTH8Bs/xyXh3h2NfSMKfVHbL
0fxng6BELfMx5RToaMe4VLrul/rNAmy04ZKySIJvPueyp7fIuqekin6TeTiMSU7CTgabLuyjbekw
XRkxI+CkCs5Jd5264b0kUeow1ZPCQbZoCkKQaZFlnSSuScDVXuT0N/GgznGoPxLQDbQtCR+UbI29
m1JkgUM5acVbaKnMpm/IIJBRXBQOuQxoYS1Bgm6mHqP0JufQRi1DvOyASI6qvNqUFFNTkgmytYGq
jNN7rfBtgbBvWG763Le2feMEw1MyR3iDNQp+jeahLHnpaskShzT4r9hh79EM5is34rBNJH85coj7
rES9Ns/OYTbiz4BbbRd02d+86LVsgm9xTnr40cwQD62oMLpN9a2aou+uoRUuev6W3vWvShbjyklC
bky8eV0VGnu6ZPR4sHQCH5DIIqSiE2ZaYQPNje0Hf6HijhU5Ex169Kj5lob/VHf+PWpvhjwEitms
uWQS7vvwYkAX3XbscrdR2l/GWb6EFQgSErM3CEtNmBgQuJTrdADGebJcCtuqaYJtlxgtnP6WGSAh
IpbtfQR28lp1Pdl9Zf0SR+ZBIhwgTBf7CpXGe+Jav+iKbwW1Fzcx95tihJ2iL9pMXL90ZNXJnaM7
EGXyxN24zyO6sC5DPcfMCqYGE3Yz0+s0X8adzrYVtV77SXwDeqw+BB7+uERg/gm9mRehSn8I+v3o
8D/AKENNxxJ7FmfUzVh7ki5DnNJ/IHlveqZ0rVMQ26RWFbQJkwluKq5KQQtnGFuf6VNXbTd12zgY
H7ow+ipgNRBFDe1BOd9RLo6R5wJF3gUCgLBtWFSnetkwYvxq3uLa4V1S6bPImWQ1VR9/hBBNkUW6
1W7snHRnxuGdRDdjO4FxS57zljDlZlsuMy97nLKtxLGBfQ/Khvanh8ry9xFqwlPhgPy0zPzGVBB6
W15fb7Z3FRxm20muREWrK/LkKUl3hemSDzE9KGlle/rVFDOD69pfLgf+Lo6YcRHyxoc30Uk3BnXL
ION017Xtj/Zz3h538E4TLhdXw+rRKTaJqRnPjnYItjFkdYr6Jb87KG7HYL4NTVhsWQoYzA9c5pP/
zAWHr/vl5chMM2W8D3AVI3KIN67bVJtExR+SDWAlBbAPoqCyMWZP0wO50tOAk4Q2eIu54CTb5hzm
uXfmZFz17tDuaR2OSCGKjeKHtUkHu9+iAQsxFOW2hL9abvy60Q+lQfDa0BIG8YjsCkFSyWqxHjE1
Y5BbdWHoMTC/EEs6Mk2IrHIbphhdYUjmaxgqJck63SENJ8hCEIkO+WhiEymYxnadMm6K0b4muh9W
PqE17PAwN/Bt4blriWOIRgr6wULNldsXXQ7mfT90LmdnQgSG7J5p82FLNWeBMpTBFaf5XLp7E388
CAEGHXwkDSylnc1ma9OJ/BOyS7ODRSUDB3pYJ6NtKF5ST+I0rbsbZQwJXBdiMgauMy9jCizlTCxM
/JLbjVyHHW0R0udkNaRqgGgHkU96w5kLfpW2i0Ckg5XXppW6JK3+kLbrsuIG+NTXRJf4QHMyBIqJ
SaHjuskevf+xjuZ8BWkpPoUx7nB4fSeRyldt1rtQif04R+rYpwQgAA4atp4zAaLpLGYQ7rQXIdJx
RcziSDuz9zG2r5aBWBiu7bbq99E80045zV/CxmzuigaIOxVqa2XPlt/QdYLHJC0OFKid1SkqDX4I
1oj4x65GLCh19wbuZZNH5vyoPKDjKH1e/AqRpG2Wt1iY7zn33pBJcUN6LATlUDJMq06V5T6WDT8K
MVd/yrYhiubqMJjDZ5tPh3yu8HeS7AJ9Yvp1+TOhhmEFsoxl0avMEul/+oJ4Hg8IZnryPNnlVuad
U1cvCfXvRqTqYEDMZ6DjnW3N45i7DYEtM99Rw/htl3n1oa5xpVbQsraGm3oMUbnOevWSe5y4hPE9
FyYiyB5Q1GrYoBZoziOYMCTcBDEFRNO0o6ACCeLHTFlnUxp3WOJ+vSmbjr2PXUG49ZtOh+9AGmtX
B+kJp2mf0bYE5j6NGLY243AKZIs7ojmVNm3TiIXk2A5ynylMR6ZnaaCsLIGrqjrGRTdvR4ObUxmp
vZ7K/NqPOlxTDUKzLfBAWEmDpLSRm6iAtzhxjrQpWdDa+XFfLCCJpwArgFfWr61kt+Ny15Mt6BOD
xGHgOy7VlCouWNM+belxUAzGofOHbpOP+qts/Z/Ey/60izuyrubHwhC71B1fu2xkBc5bhY2elTTH
zWYwcQyx/zL0jDlJz0dcC+6md3o2gM598e/snUlz40p2hf9Kh/d4xozEwl5wnklRpIbaICRVFeZ5
xq/3l6zX7XKH7bAXXjiiF69elSSKIIBMZN57zndU29zHRn/pB9qfbSP5ccn0GbBPFTmFFrKlL2Uf
8RyKtWqhNLSsR0EoXV57DNognuuCL8VD5iPKjayZak7hoTPSL/hZeFG1zl/YlUAuKz6g/36kkj5K
Ygn5gK8oucZZsYZ4XmwH8q0WslvZ+vGG8SybmcHOg567IkInXk0l/G0RJpScejy7UiwLfJvNpn1K
VR48etZ48OJXXYnnyMFmQh1U+2BpRPN9GilLbAZ9pPk60tt3nOC9YgYs2YvSto3IEkC5vcDcqmJv
WzSV+6blD7fNHCwhBU0gZ9jgF07cbWqVPUnsKyElA6EdCEsgwjqobiXxSyS7jNlcHyLiHQoiYC3v
2iKq86tBJjDBf7Lb6agTWTYIlPd5e+p8EwmP/ezkZG9X/VveZzzwdJd0t3jDY3ozeRMCPaiEgzc+
t5n2U2WVKLzo3Bk0f/0yfEoqsO8h2l6jYlcfxu2x77Rmw8SEt+PAU7KjsEtWicDhwh47fLECAPxa
PCzp5dPjP5EF/X2M0M+NkmlbuN6wSFEwz6GY9zPKM7Co+PFumIUtUVSRoZc75UXFBL918mZHzDmh
J5jjVg0bxKjSfhDYFS9HvXyyC0dhdUSaWEF0QzQ0O+IhKeUqjTFPPcPB7xyzyJqcgyG5NyNgNrVl
d4xZHWUwldhV4isVUJQ0Xjom2wqpSgrGFowOLIPYAEFBozLyv2w9+laooOIMIKlkrWJY8ylEdejG
dwAuXtQBsL3eheXVivDPZ8kPmNnpp5lOVydr1e/A4raEOr3XPKOfEtaSrJz77IDHZ/AHFRqBf6GP
kG/IGGQOaR02oHVRvDShsTVV8aKn3L6jYg8rtc92lT9GH6WSPA0ZG3a7aKHkArBclQOubSp29PSn
C6Frmav6+7YsP5GqQaQW1o42BM+3MfgBEGZLskF1kvIyz/jmxVNHTg/bqaHtPkQxvGaOFm8Z0gKY
9yDgucA5zBvz7tsjm42Cyg6kNsgyhVC3zMivVlcoKzdqb1qcQ3Jg8t56jMDBq+OzxMBEDeW1aqwo
vEweUXhU1pxOW/purFM7lFxUv/3QPPaz9HqFO6xV0kKzNKj3jqk0jLkUFkrbKjuvrktMJrjBC/q0
23leGdBDOqIQbDtfUG4a98B4A4pr8UftQN0PTO97iLW01csXOZMBPxql81STHlRgxJ9IAKQztZce
VQraq1i6VvtpnPnSx4oUoZe+1hCDq5BO1xHLqyO9r6EqXbBsFkbpiy2lQ9bHKltLz+wo3bM6NtoK
Oy0lia8Me22OzbaWfltaGDPKqDDEKSrggoRdjzl3xKSLWEn2dOnitdLBS1zTMpWeXqQ6nAhcvsDG
i5WP8bfGADxJJ3ApPcE55mC6+swT0SaUrmHsBUiUMBIn0lFc2dnRsPq7idUYHSI3OeZjOFnurH/4
kau7Kf3JlXQqN1iWc6zLo3XOpJNZlZ5m1puHFpNzyRpswvSML0mDsoIPOpWO6EJ6o1tpksahOknX
tJD+6V46qUMs1QJrtSc91gqPtgU5vDGKMBzYEQVcC0t2IL3ZAybtUrq1BbbtRvq3B+nkpiDMTQqv
RXq8k9JiB1F1Iyz16lqSh+W3lHeEqpHjFzhPrd9sEsU5mr26Rbu1VGvnWGMq5+ky7msM5BV280z6
zkMM6LqNEz2TnnR0zOgjsKl3LYi8pwTrekrJUVHRAg2Y2iVMtsTkjqdz3pb0NgiIZB/t34Z4PUpX
vJtAMvcVrO+2MD8QgmrbxvyKigbEuHTVR9jroWdR9mvvOrZ7F/u9PEjPTle2E1+SQns1TO9ZcjVG
VKQ8cLdFMD3lfnAj6+LemeJgjz5cHZ4NWXBLzJ/u2G7MKbia4XgftOAFi9c9BRYwKDgRhlcfhEAC
SiABKeA1z5QbtgOgAQ/gQAR4YARAMAEikDYSxacr4bCfqOxNALBAlY8UnQPtIRkY6UflXSvwBoLK
glIVuBncTQD+QLH1pUYFbwSLMKYAEfszu/8dDkIeTnfPiT91yVJABQgJxzDotDD+wpItawB6AZDD
NTc2QIJq9ME8Mx9klBpcA8vsmwG+oQHjUIJz6IINDj8+K+tdSXugALRl5/9WgYEYzPYZUj/Fbgje
2h5qkQMyokg+IwASPFN+EtcTAIRvX2wQEwhEaDoAnSB7bW9SwY4ljcJghJTgKQYwFTW4igJsBclE
y5JIHmAWku7SopAbXFgEa7v67K294htvStGezNJfdoTMKuaETm1aDwMpXiSuu8AzdKbjQNI08JAd
hcRrECtuapcE6AZ2+Z0NhCPHAUNs8KHDWB4D6XAc/bOytWONzcMC4sHSGqBHAdjDV3kloA/JmbEA
f1hSqQkIZBARlenhtQcQouT45o6KubBBhxQgRGpQIn6xSNS3DrxIKTkjGsARD/BIAIAkbk4G7iEE
Mx8p+70YTIkDrmR6x3n6IwNh0garAaAJSadLg5PCEFwKgCcW4BMBACUHhCLjd0bAKGHh7lJAKQ7A
lAlwSimVMxirG69Adltfcy3EsrMtm/Y4Fc7BbrqV5Y4bMve23kCIiY9yzimXXv3ksIhqBoclZoXO
ZCL3hxpDSvCubEt/qLl74km4VDusrxgYCj34wJ7G7aPZS9XCPltpr5JEk3sNlfTp2TLEMk60TQlh
KtL0S10qd1jAp4HOB99/Fdb4KtiEKTIreOjuBGC7YwniyXjVGJByAKJVO7d6vbT1eJV43VV3xtcs
BoQDa0N+30Us5e3aBoOYDifz3Jr+k5tll2yMrl3Uv9RxeOrifKu77TO7kTkGyK0rnEOl1c/o8a5A
l+5J4z2NEh5mnpSRDhTC30xtiUhWX0FcmTjrVF+9qBkC+US2aexDMoTXMeDgx+6EjusU0sky2nrV
VZB/jOAaVO5JTcS7nEZEZ9PM0Egl7K4DuOwihD4VXOVM4gqMSrBPHJKH3/ri4lfxS2+lOx9knJjX
oLjrn5OLyGSc+wwN1sFJfxrzS61h+EuXor5Y2Z1NzLEP80VF1QmswYRkh5JDtRrC8aCCpWvi6DJg
0SyVkRB0RH1R+ILd/RJo7als4Y5SMxNFvdVMxhQtyOCinJNpBXlxIdrxKqc5+aP0tm50gO5G191L
pCFJbx1xj1xLgEY0bq62Gl5tFGN+57/gh+7D/qTZzIxN+EoH+dJ2pIgl4UvkmkezxG/XniTPqHPI
PJcpVnywug6uhmLeQYraqXKSx+PK89lRp2RVlvXgBbOd0dFm6hOoLc+JR4Z39BGM1a4Z3VNQhy9G
5J/Smjmat7L4BBHw+bw4TVN0lGQma2hPUGme5QWQvz816qPSrW3DJ3lU26NDu/fG8FqGISgSUM1N
9GaM/stgozXmqfcttG388v2zvKO0ThwH50sSmtg0X5vUBE2BzRqFvZumrAK7K5t/Nh+ojrj5Qhzv
ZP/syPjENNleVcF7tQRV8L3EJOGt+qjaDO1y+DKG02uST0/yQ01meGH7VuvlmtiJJ1qOt6htn1Ho
vj8eOqrzrus9S1gaw8GLRDOFjvNO+OHVqpaW0V7GNv/MqmHnAKOpeniqolvCwXOp/kmOlqqU34Kp
RZsMkqZbpS5R5lFwk4eQxslGNIdO897liOJcnbRWe+26/kbgRNRFJ10bQec91Ub3TDgd3lfMflr3
TG8AriFoV08FqpFfHreN2t3lRfatAQ8w8gUquMJU9m7RPKPpeZum7hqR/Yuk5j23WL066aVMzHfk
GushslbcmTwgYJeN3l3PU3hN7V0+J3szXUt/QsyILKL+CZLnrW3Cq+X/IMZoZxr+i6lYO6FiL+Jl
ND4fj9cs9m+t2pz6KiUtEwJZ6K8JfPg0jfhb9Sqm6slbeZF3r9Kfo9edWeg+S/hP4NWnsOfdrfZO
8/AkxX00tupiRJ4NNkp0z6oevQERvSimTQ7AmSiiu1INV7a7OY02kLxyGSIP63EZXdSgNZYkA2UZ
ylren2+43svjOG19p3Q3f1K/B6V/pYDAOu+b/BR2A7030Z9Me+cKH5Mnc5mPK9qM3/RAfU25KarB
Ru3d3pvWwzAy7XskM+4iqeu76ejninmrlA3GeHSfB6Hu02CFwH0jKl4BpGVm2KhGyGHj205+N/3g
Lh9eui53WUujyj6bov7SCFLq2D/Z7KhoHvkvRmqtWmZQ31CuNTFuNVqz3Jlxtljf1us0n46OC8BA
UY8ltAXL9TcR2LeINanDjj2y2kPsKDeEFdvUyfe0Pw6WBugCG3aIbb/s4yf5ZK/cdAPb4Ssg0C8P
nXVv+y+agmhK0cwzka9zv0iPhiOdLE1+gXTcR9r3NlFYJ+lMi8VtMLNPqxpeUsP5UffdOU3Og+Je
MdFCSTHwE3e3SGe2jcWhMMTazAEb07TQ/KsFmcHODHJmnY0DNLIdcyIfQE2LfheirCRn20dwjv9M
c4uNUBfOQMmrhfuBuAgdy9przEOX8gKkTk42Qg/V54sReSXJ4swN5jxz28OUZBcDliJ0uIMTkYGR
N4cx2lZOu0affVZp5A3JKrjwkAhPFFA3idceMPscgP0sGwrVjboPgd7JCJK6/16Q16KG3TWxXhn1
4bkMoSZiakKbImz/QATyvvE7hNAw/NRyrerjNkAso1KWBOyJIuvF98NDT4oNlbqTlP95giyRxrtp
BHhYeopaCu9isqjKH/RQWV5aRNGyhEHrqar5rgxBKKK3KFB45gRiyvMsV5TIElXXP6Br3xFJDmoV
wja8NauLTz5rDmF9Rm59tdvw2kbjE2YDJK/F2rWY02iEd8WZtLuLQISIP4xmzoSqM+BIfFoJ6CTm
po2QqPvyuYsAr1+ttrvnTfdsKMgiIyB1bi0FzTpVD5BmCdMNbxe/paOScjHwcSnhuhjGYxcAPTVR
iJ2d95DYoFgU+5LS1mC7P8w621nUJmxLW48U0HIMSa773TnIhasf+TSgxVpnOuvUH1EtDlJd2Tjr
yD3qErJtB9uGTJKEJiU6DUoJHtyCYKXXxHjIo+TrJMBBdU2JjwB6Ugw4mZ9kZGTjDBs6wXMNuKg8
GF+miun3DD5KQ+EgRaOrsNd3Uipjfr/it87tVdzpK+n1DkdYipPYGUq2CTRy3ineerXYYpIawOCP
+lJ34EuOWIJiKjNeUC8AIC7qc0G8uQjHReWNC5MWjefJgQsTfhA7IADV3NQx6HTbPFXPGMR2U59u
jTJY12O50KwRRlyybQgtNscVBJMZCtNlXOr0FZEd1kvCOlaVji+HyCeWpL36XbAHtxhAHR/Ja3hy
fzeQuKIU4D5F6grYUoxgdY7yDPA3uV6WVyH1TYr/1aIZpwUtvSu2/RclrgFwqEcXckq+HFR3F07W
iqoCAXIJ6S3g6xQjW7Prf88CuVULntLYfI+8a4SUqcvNnQPLdTh7znBB2f/uUTBnl1V0JAqJlaPu
LYb+lAPbq4cbWrIDjORLh7qggJgaF69JmWyjiLQn7gIYBUfmmwiL0FdvU6qxdHQ55viEQJ4mNVse
2Rm1pXVkhLbhbF2WnHFOOgEPvAYNpj96S39wtlVMwb5XVr1XrQlzwa91FQTczNjlHkE5vpg9FNE6
PDnELkbl8OWpLo3lcUfyKFUuQgvIqXBTdugWwZ/2QWO76nbxBocHnttz6fXPNEwuWqwwBapHq+gR
qZpzNLgzmQ9t4NiRS9PSp8AxrXAbH3vLWslv80QHQSu2TstjDftL6jCbQvEZcWCMvYmDkI0C/5bE
fg/co8j6VUe6qE2wk6kc2ZHMokNP2CqR4agiTsTYrtFRLyuCa73R3fAEWsK6WuKTki4h3MPLpE4W
SjoSbaEsgeVtFcdbMzRP9NI7JgMpObfHT6mpGBEy4gteywchbOunsUsvY21Ce7VWgxvsFep9wRMV
gd1onv0OsWCOhL8Wp9R0wK4U5zAyzrqo1qrnrqPguaCDa/gry1/hoFs2FKyU+tp752lkN2gV61GZ
1vZUktjiPxU89gh4iQPrgMCTChp8cKAXmeKvK75VF9A5s7lNFpdiM7WGeC67aoFzatEhDDWialGT
5ekN3dJI7YNNY7xPYZjFRKwq8VaoKFiH4BBxCtwez/S4sXtrgW3vpYi4cCzwQiTycjfHjgVwnPNM
S/+VAK1dC+uYfBJuKlFC90AQDaxFDKCdg3BtIkeJRvtHlGx7lebcoMOrKzbaYKweu0OzefbZysSJ
8VYW6r4Jg7WiAQcPtiZRmoVFHU8/jNwqGZtEgcPZ6j5SSwFRSAeoSo4gfjblVo2Ni0WmlE48pKEw
w7Tdihemm77BtMa0A/BNqpm2Tuqu01Js5WlqfkanRFkqDidPBxllzB6nnPeqzWnh0ZSjtkhWDSsF
fSEPErgr07+7puIw41751vI1Iw7WBArtKFCvvErHEsUigP9HobfUe5DE+XtieCs7F9tB8ck/MM61
aq5Atj+FSnso8RxSIZszt9JBMEE7k7Pj3ZUJJUYwLoYg36CSmbXSkteqlBKKlZyYu7bbBCFEMCbV
uNw/5mpSmCxXXadU9zIA6JTml22Ahha+HWdjjECT59mqt4MDmQlrwLhrxQHe4ffQc1Aohe3KJFU4
aZxTnCW7WO/uBW24eIIDpbfbmK0yJn0e1/o+8EiG6QmWI7AMjAh2gWE1ZtYpoTWOVvFQhx1EtOl7
U1X8XEpFJnyVd3IMiBePzXkqkmNfKE+2y1rLREiLcqWuCCjuuOlAY9C73qAYm2l+sdfrN51A176r
15lWLNLg02FfB3kgAVUdiX1WZCv002sqSQt5oUsH6UaYbkYr2yVPgA7XcXLzC2DWlnlWFUOCPXZO
JdYwdk4Qc3awBjbVqK69EK+aJxawAfZlWZ2Rdp+95Egu1iUMMzBB6S71h+ciZtMDzHcI3W1lJlv0
sodUIQ7e4J0Q2Uz4OhOkFSqXAaT5Qp8EcYS0TFlyi+nQjLCQCfqY1wmqLbM0vyd6ZKxRGOXkZCFV
gSVlXaqI+ICk8+4Gmb3ssI16tfcGEYCRKmgQp+wEPDT1/8CH/E/wIRb0jn/+V5nB4f/IFx/Nx58p
FDJe41/+ifYsKV+/00Pkz/+ChxjmH7bqyGQKZDu6qWt8p/8hIysMMCC2q2mubvN/i6CJv8FDDOsP
7HKMRL4tUEoacEX+jKbg91kI8lhL0GSXLBLtn/56XJdfiRP13/37L+iDL3mYNRIGoun638FDLNUW
wub3sJ5xLMcEbvI7PAR3Ku0ynxzzchnY1U1tNCT4fe3OB0XcYnobZLzdM7qG4YSDvQDDhOyfMHgP
6VcTRG9Drb9lEVosi3CdmdoqJ5xKn14ffZKwgbazMQ7QB6OF9cmOaWmH40nIhViGg1ktn/XIfxos
HX17c+kVbvfJhOrvSEyfUtTnVFmKEhS4jnRz7uiVWFgAHMKGYnBQty5J0uqeaKUhyi697fBYClA6
eUU1J8GUeFcJazcDXqrS7lrEKTggPeNN7DTeuXZ9q9QRqqgPVSBRdcz3lXtLBxzqXDCIVRUNRLGM
KjTsJiIl6CTw/8ruPcIka5fWDobjklbpp041mw8DSVDTnAi9k7emqQtoSONTFD6TuKhGgG8h58gk
w9Ryp+vj0FiqcMZk+hwAVdl1/az7iucm9gsvAFsqOk6ghs9qXrKkHY1xHWb9z8ip/DX6kscHi1LO
Qucrr06nu3Qtq2bpOv3eTpiuc8d8Vmt9R9Achd4ARjRW17klOIv0ofD4orDxVfdcWgnCVp13tjT/
B8Zi9NTy+IGBHIaiRlGkhJ+P86LSDiiwN85wisE06JqnXg83dAIjdgldA+Ow2A1SJKfBtwj9lRrU
oN2dN5szqRB1bDbEr3UwmMh0QzQKNqag/5dtMaVF84KVVSnQMgxA34tJ37bIoZZDQSMHTsu69VgT
xsFI/EXJNJxp4mqywO+qghh0i4riMJ4cDECrx5VQSw7QERQLEOW+qQH+Vt/HsEMxaxVji0aOYdzw
yWGV6Jx9XenAcJJqWymDsq7JhZlZY35NtC5b65ByZ0N2nVJjrUQcO5pPZQkT6JtPl6ETVrYmrJwd
VA+OXZArQlsy2jzuZdV1TipCzNiEiKrE8u4twafZ6cQ1G6sfFep3odgnGq2JaQJnnPDCJFEC3yOB
zCAHQeNJlD2xJ+Q+SMAdo8BmCBqVhlVd2VcaxxK71hM97qfMa8QiKVintBO1lQj6HGmMgDbhSeGB
/JYQGu+a2qxStZc+l2sc1mSM1bK0TqltXJQCewv/Dh2AFXY3HbS2XdMzd5G4chG8VLnlDdSwkJC+
BjgYCLws8m51at/8eHr2e3M39M52qjlAdUzxpwBGDDRMLZoNB4CutE1rnoym3kQQ4PGBkoBJxNsm
TvLhx5zaRIk/1cm+YSwO5w+VAyq2KmlZpTTVloo47B+kR497wleBu0232oF+EMRuOM/kyG2stWHb
MuKYsU632jRAHyTuTai0ofTsOnAFmA1sPH98wc8Y1rlc1VXNcLLrpEc83PLM5T7FmPezQpm1REj9
UyUq00zT4azZJFE9ZqPaaO5p195qNYrmca7+SBuKvgYOdd1lpkxDQPW1yT2bNctef298hjG0TgCL
gjvTQJ7p9OU+IDs5yqnww6Elr0D9oVh42eTHLzTsgdEYbUrkwgitERnG/itbl+Pjxmhjxqu8eQyH
26SuGCry2uU+TZkU0E8S57j5Q/faEUAPqkF57TXrzSJTABh+acB5zeeKYGrLLCwuIKzmTqOYrKvT
lyFnCeY2+toNG5lUX78aNB0WyqhAOLD8d9tvI6J/DBgDkAwcaxpOceUdjPotLyEFwVf0tgi8d9Vg
GXvr1+0uGttFvI/D3UEaQYLmheKKu2a7QCKgbe/Q7bN7Y6Z+zGqMqo5CAZYF3ViMxi3EY4hIHjJV
oJb7ygk+fR8qSC44B0N1Gzr7lQZ6MPBxaht3guKsceZ1xIH6tGTNNdfIRQbMtyOYomNL9LLDKHHM
i9G2m8flLPyJBLqcyFI8dbs6FSucWns9mAoa1u4Nimc9KylEMMTpW2IYQUIRff6a1OWgjmeqGijL
x+PTlef1MSsyp5z0+mUwzZOcDMTAUZcDR/Y4dLZXGLkslFQ6OSQJ7ucK8ftcVbRnjJFfExGHC02w
5CNlu44JjcSs3QYGfWsLbT3cnOfSsVda5ZFMwu2uCo6j5mCBa7uYwcgudT7AMRJqx600yqlgAJ4j
c0dLw70ZmbgZHnqEOMopVPPwbrXgU8vHkC5kznMi+pQ/0nfB52NoIeaGIEQBMgzOqnqRPxxhqZqZ
8jGXdfAwfetm9OCstNBB68LdaGDGRf7Pl9DzMB4N/qlk+DbwtrgdhBo5ZFuCkGZxmjyrLRGI6lWT
U7em86JRHlQCaQevjkw4tbYFOUZYDu2T3WtfoGZwGfDD8jClgt2eIgio9om09T1ts3e7I4E4ZYpy
VeNU1eONbsFc/rD8+FMhTq7moGohvUGD8A+NppOPtcdBZT6frOSJxKJuDimcbKzgc2gKcp1UPpyl
YJLt2ImTxAhA5253fDy43aRLyQOqBNVnhFIJEe34AOrF4zP2cEDRhVA3hd4r3Cpb+OQ2LwLMx5oy
vmqx/CjyjyYmlCS3n+3EgG9rjF95hVnURFnji48AVdeauEWU3HSu5cdNmf4grmmHtMKLqn80Q+HO
M3qtXFD1VkQSmSNvDaAl994JPhKDs+7EnGAj0neGU8yNAbyqvEzyhCiiwb0QdCd15LmuKiorHzna
YiSHNvTgmuHHOgTkG96YKsd2knFaQrfKZylRw2ZoPKVD/mamvBo+Kesg2FKB3V8eF48AB3y1wMCK
iqN4nOvEInZsIJlbXpqR8LalSlp2PhHmlHY8ikrBiiS0m/3jWKZJLq1Uk3wgJhKukGdyLPIZ9jiO
Al8nRmlrycKaoSQ/d6cWu8mttrSPN1ZGVG9jyBNUZOfBNn793JDwFYX+4nIMuUipyA+jQaEpbPjd
Squ/IG8/itCDWtUD8TUJhMW1mBccXRzwI4+P9vjE6chzbbK6XZipGoON32uG/ndn6o6PwW3IG7tE
75IPVM5ThnttswiNftry+g6WllGJ4kd+/U1qy/VW3aRKxfZwAM9Q+Edm3vPjd8XyvUDN1Hj2OJn4
C14Iodg8PocIohsc1PPjYS7By1rVotlkeVL2APHkqa6VHpNVMSx6hPzzzuIqVnJuKlgELWMNEkwM
M1V1Dl6r/Hy8oVm7ByGB/Y8hiitvFkBDD8r8cxzsJUkf3iKvz7Hq/oir9s2I2UUIXN+4CadVWnOw
qQT2WtVXZwHCe8wOj7ve13XCr6Bh55yKLp3IZyC/Vr6ABTMnMGq3ymh9GubQLB8H8vjBx0l35Ckq
Ato2SXuSjN3Hk5/7k5UbkFVft9YtpvVVE5QE+LI0V+J4bTudv7blQgpi2MkMmBnrhngP/xVfPLY4
5lA57RWFslfN8BqV+ClrfMz01DACBNnCMXCuosnAQz82R5RE7OKoc7iGt4tVmK+xy13kYqoGbdeg
vE2SA0Rgax+m3rwpUnNrVRPWJZynRjelC8gjFWIIajYQNwA3FuvHqPVcQDJmWO18d1iSyFZSWmvQ
m+oxd8V4aoTPbDzJO1TeuY9tmT3VKERxb8mZNXL5w+8BcOQ5PIQkgkiboAx7XAWtoPeHEVAOZ0A3
HS4k1MiR2m/8ot2GVilw2wJ79dPr49uP8Tp52XMqEIHbIz7ZfGumKLhwQd1C1jByiiQZc4egTf51
kk8BKA3GLLcvUd19eiWzHQx92lidtZUzlyZxapC2uzQhQASJv7yXBYbIRI+X4GY3CK2/awE3Jpkv
LDx5RSNucuUnny6gQ6Ak57wLGJWe+2WRXjCbynhjzv5jNmhEgC4w9+9mBpR80qnsO1GzRHAczROr
d+aBFeJ1gjmWVK5Ys6eFSUffArB2f/ZyNgsl2jBMeBGcR6MSmwLCWAhzoqS8vBQTs/7gex+4zZiT
aAPCytR3ZQL+O1YttBVi1wwIo5AZ8ir+qADZKR2N0j8XuvIjOdV097IEuoDB6yJPTgmtxjtxMZRf
6+Jg5Gn0uJpVzDMGofA+GbDmBOzQW/fUBu5SspWrhOstp3CHdaHV5O5c/iWyQuph5EAhn6LrMctK
QNiJpIdhgttamn1rEY7Zo7193N5BwJpYgV5YuRqrqaNjevfHUPFahkYn4hfF9bdEZ396ctEhf7PL
zlVeGFMuhAK5sI8RdMuhxdIa3mKl7bU0AxzTFjPFNy9/G2RJ/ZIP2Uct4jU5PiSEObfIHdy5Hdt7
g0NVgtaZtx2bj15nLtH1eBYKgr2wFbPLZ83/2JWiEgZF7d7YsgDzDYCj8I9C17734bZh1Kp7oVvN
PNSdax+Pl8cDXP4ISi8WGmRY7iKPPYesavTFwB+Yx2rllkzhZ8vWQc4EZcHe3UCMZmeJwFf1Sn37
8Z6PD/jrpZRLmrCkeakbs8x8zmz9JI9KH3JBSdJcIfb050RoUhMQjCsXWfDMik5d/wTah1oKP8sz
eVp1go6jwQoOQBJPyBxXneCogqhggy7XGXLhObxbU/vt8fs9JkDsrTMgZENXhjO15FT92k8E+mYM
HQqN3tivwJOegSuLqnvN5f0a9MxqVSlYJWsbelnVVu9BZhimjraNFVbCcVMxOuSBcsjzHaxLRo8R
QSdgs4oRi8nPsdW7VZ41uVCQZ5roo3Bh6P0VmDZLHW4NVqxCZwVbowUZeSo+NsC1MRLDkz891sk2
OqQlCUPN0mbFGSrGF9mdRcHOOyN/pJD/aYvIochUcWc8dr/lOEK394CGMGAUjXFlKHaBYw96sw/m
OZRjaIyB9mfRuLey4Ww5UJYhs5SbUeVUBma8kzduyqY7K67YwJci4swKUZ4cOFL03Oh+GbS7hmYt
P4bcuKW2XHsWlGQem3tZFCndcMnH+w58YFo9bvxH4eSxdfutoPhn4e73Qp2swv0eIGvZFisDlWqh
agpKhhQEf6/S9WGgmQM0HSYzDUmI+VMnGZq6RGp+xTmyQcda/qPS+z+p9GoqBdL/utS7/pg+/vLc
VGHxe7n38aK/1Xst29EdV8BhdgywzH+r95p/6JpAJGlp1FkB6ZA3/GcUsaH9YbmGJVxH6M6fHOm/
1nu1P3QdjjQlWttRBTjp/1W9VydW+T/cSFScHaDMhuB2MujAgsX+/UZqAsP2i8qHu1fpBWicIF6J
FHyZ2pjV0XZ7MOdj1W9iCnELK6UJlDSG9qyzOi9opdctOxrM/tVyaN3hdYhS76JMCvLj7NWk7CJ0
KG8lm0fcByqEG7w/W2MYNhHFycQ29ijajXlADTRJ7qkWAVoFte7k8V7P8I71FkYjTDM0tgd0czFu
YdIZKgDD9fgSK2wagEFgzbIP5dQxeZrGIk3ciRVjeMe7eMm8Go1AGR0Q4NPxG1h+RRVCRqdxT6Jo
3nGPUxNphjXFtHHpFyHukzF/61WinWqNjReaDXeB4YxqHnavY+EgSffcBn0DJtpxvHcK9El3Q3G+
Xweqo8/d0rEwp9lttZwgDRY0ZhIkvgWb+rZui0MrCXP5tDRzfeUEqwzhEen29Vpaggcf1C1uhSyq
d6Vuz6NAZ/F6Sn2XJn9MxmZOS5eSr5Nt4wnHEHbPUWwyHBVxk9CrAjo3rgyIEvhU8CSV1FCPPJ4G
vAVNr2NmiJUDGQGypIX9sKnucV5RoQhN8HRe0yB2o+39BCZX45Hh5+Hq/2QCeQ3jsPjxPfz4fxBS
rpEq/l9PDbOPoPoI/wN1Xr7g17RgqX+wyDBpefA/TXZ7/jot8B1KdLABmBPYO5myQfPntKDbfxgG
PQMBLePR7aFD9Oe0oFuEl1uAyKEQ2baJbOx/My1Yf9cEArhnmpoJjF6YcpqRrajfZwW17lSDrRky
mp4NBmj4S+J+jDYsO+QTs86y57bHgjTWyQM26NwOaN6ir6iyqERkr0m2F0Efz1KVHqhEReIymJm4
WGytO9bYoJ3xmaXJVq/xXpoDkIoSTZmffkvGHF0CPmxWamZGOzq5REQ+Zdi3mrQ+6rp3SWu0Coqx
xt6+cWjvZ2b3ZpjsCCaCtzLqtIQW/TSTcRn7EqiSLtsakIqWonpRrfVv1/M/eQgzQf8+d/46Sxbj
WjUcpk5Lzq1f/87Zd7F/guwgSgUG+VM2kLEy1RDWIDz99+9j/N0k/XgjNFCmxhSmm67LbfT7G5EI
T5zZGOKYjPAa4mVKLsEULMtZDi9Ix0daYhhzqp9YP2cjozss+1OObBGOS7MCRPfue58eFwMrxdLr
qNQoEBZI3v430s5rSW4ly7JfhBrA4VAv/RBaZmRkpOQLLKmg4dDq63uBt7qKzLpNjs2Y1Q0rqkRA
uThn77XN5CTlZwreGwKbFbA9dvkLx+iusCd+fwrGPI/8tGD5cQpSwvVjHtQtXdD2/PkUqrKLslqZ
5UoJdU7wvhsemOo5Yll+y2xtk3jsXcA4gO3F5xQff394+beHdxCR81K5Lv3XXw/fx0yCyJvKFUDS
DYae744Hv0V9scd2XxozeEbBrqkqifcxAq/hIUrinzTsp40jhXYXN5k4LAyMkcvJiN9qu1grOg11
bWG0MPwHH2iXrCPCeO8CwTIyNQmFrlAMtIRIdRe7Ort+taMVhD6DodYoCRop+x5DWkxCbdUCZ5d0
NJhqKHJmfy3e/mo//82Darvz5f1w+T1GlHnYAP7JK/3r+beNgmGcR+Uqg2KVmGx0ki7HSNlSviq7
8MFFomLYtoFsah9rOR6sgoZSCn1eQD3JgXgF0ic/ParfU6s8l+DSYbLeML5uCUcg4qYgIv3ij/CY
yHS8VhAyqNRCUh2Mpym3Fgigt2lRXBwrY8rqF3XEjDZ4l0a4z7FId6LwNm5BMrQrfQqlDRFX3Ryr
S/Ql4vzFIGOsSump9cKJVlSHwRTXlVE9W4F1BoN2KjSdJNCwpM/iZesmQvXfedfowRup06eRCNeJ
A8JLUwj9eko1EfADpHm5ZrygxO0LfxdqzeswiAtJBRVcLHn1LPmgR8vWmm4t3IMhH+/7LthreAlL
Hhir8S4CH7fTs9mpkZloeAktWxz9BgiFqcHOOHXJFXU1cfVqU0/tvuGooIfnPvTX0dzqGULL3vAu
tDLJx5tWrrtk00zs4iQreFjpCqjqHY7qlRP0e1kSXWzgwq60t9BCoBuUN0+WG2aQa+USotQqKlft
Ycy7NwPeoq6F52gsd46RP4bluBpxSHU1N9VHWO0Wjzlwo9Kcn9ByE7eUTT2c+7NPk/0hLKPDUAO4
0byXnDUImAjSxtNjmOtH5otNpcOlaPheHQBcQgZAuSArJexN0ssGlC0OVeK8VhPtYlg7h9CgC9im
a1dNhIbU5R6YCVZh8zqG8Rs75qMk+AIBEM3KYtsQS1n5YBwlnPqMiFyMT4G1i2R3nnwqMRMy1AEU
9SIb+5ek78y1rScXWVIzDVEQpyZ/lPjFjiDMe5jLRy+1CPfuViDd1mZYbrWGZ5rs96K3YFKGBF+U
28y6daisncbe9NrDID6X1cNYRcfO1J9Z+WHdA9sOSsKBJ8fPPlDMJNjaJRI3wscjTG/dYmdcURkg
E1McmhA6Su4DiinrTaCFx64X17ZKPw3ONyd0ibuMv2smpfO4R/Ug1OcEqIYmyj0jy4p06Hyb+B7L
2XJjoaLTukNbPjt1BVOOL7+kxIbMfaRXhYdvrO2NV3r3A/pmyzS3mPXpa3obAaTJmBhoqrw+iJTW
e4C4XNZns6rvRTlea9xYaVI/sVPFSg5JISqmu2IyH2qkIzTlgaRZBDqWcXxCyf6Wjs5jP8QQvx2+
gu+RkJYxYcd6NHtcq6PK9dfGSyVxTLpNvq5D+bzkq8yzsIYQo1Q9KQxYaVWPUdTM2XXLnv57RdGU
FEhIQnwxUhfn/q6OcT+IPAzlDpGDtHuEhSI+cK0zfqKzAUI/Jr2uAOCRx8U2ZfrzNb06cPQ9ebGL
ghYv6Jx5IKd4DLMC+oa7xz+0SwBB6W2zcQQQ7SzHzarT7InsdE0JUjA1WdYp7BFv2vLBmLAt9eYT
+WLrcuhPvu5S2YyyNycAN8mK+0TNGs62fbHWfWNdE2+cdzrbVEK1IUQVRS1e4EaiHHDMZ92LgUEy
8RbpXRw1hzEu9x5ulpgOJ+2rUwLkGqMHTyZi0S5E3cDyxq0q9NqKuoc9J12d/ZmQaprlvunUziQR
YNGSLJVm7l44r0HMsDl4VJbglXkzpLxpDx7r+6mLH6mmbNLeRKy2hpJ0UFznRRnJK260ozaXACU7
OrEwRvfQR+05JnerGQsEmy04vOiR9ituA6CKibMha+DqsM4rivYlL+Uu15N1kxmoKB8QcWe1jrLD
HMBgYGomfqz+4kyqAFJCoQnAh4l6MGAM7oCtEP/F9qhguuFtsYtuVcefHQxQsXXX2hY6vZrxTmw7
pDcj41OfUteOGNd6Y9HO0Ra8k0QCEXuGkT4oxlmDcMqkdo8hs6K1TCo1Pg6LMmZD1FvxIoP4GSgh
tuxy72DAN4J9BFGFgIM84+1/gW6wK0KfzEGyeM0R8fm61ryZXIfcSDm0RSP5NDnZayrYS/rwr33E
SMP0Nsq93XJ6PiteO7RYZEHZ8eIVbTMk8OroV/jprWZd2K+ee1NmAwESF6H+eU46VAicTRq9adls
xr7YZqRsagCKJ0aaVrf2tXjJ6waJy2fPUm+m6d5VfnEzh+It0pB5ksYDKHi7NXndQx8asKi4T9A6
GP6cTcstmK+wjtan0dW2N0hmGwmAa9UuLgnIQ/KsusfQSV+snLGCHL43u7LukjZG/kgys2ny3GPF
o4XLyC0dKC8VAUlgteY7FJjZ2/xra8pPw4je31VEl4noW1qLq00Sm7C8hTS7i/CcjV3lbxIEfs4b
Sjaj1cq9YYL6ga4lTF5WazqjVSdXqk1tmKYK40LbznoX8sRtBR/FxL4GVophTAQdWEn3XovsB9O3
FkpYpybEBmSE772mfVbAgVhnAHhjaJjD51wxrPEUQh52KOfH/YM2hdv8hRX3cg7LG2W6Toe9So2v
KSJYOJm3YOqYjYdLHDQPZmxvioFXsExPyjlzH95d3vEyl0/0KFZaaK0iLqZoYCeX1SFvvlSTAVcj
YOhvl2DxLPU9iYjnDdS+jrnNc45VSQAsVgkPWcPwTIbHPmvFddRrRFDlLrWPiGfWtKBetPBB+C1Q
S2waw0B6s0u+VfSZlPO13w/EJYZILkiR24C8Q/HLaIZ0q4dE5BAOjG4lw1NB6FOJvX2NUosGHUnR
GzcP6DR5+q4xWGGJpKLkHn1P7K86zapNLJ1nFkqAtNNyJSDegMJy6D480Jj31nbrnv0OvkbXTl9q
BHnJCEtcy/EaIYVd9DLSVwhcl9gZztjs12GBINpoMPMYFHaLSr4CQXzPS/Nzk0Wg1QdDgxiaXYGa
7JT+5MJyUrbziT7ltIybwELvgZCO2PkD5Dxw9EjHSnBJrE2YYwLJIwS6Zx1WjLjt2H0NoLO6aNaT
dmp2fd0sf7+R+BCtxj4PViHaTZfyq2Pa+rwl/HnLlyLGD6q6WrVR8i3Lm40IrK1sgqMc7L8KJv/r
on3e1P2yZOdQc5qcw5afIqH1oTLnjwFLFvKVkDl/ZgoA3wd6UsEvg44YhOoPGzTzP87M0vHUmaak
tjDv+j/oPuGVwAeYVzFIVuxF3qI3z76yI9jwiqzI9PgEz/95rCNMF9lJVWpfReXWG+RGOeOOffec
ZxYidtbhPGuob1zSz8LO2/dCbHqCRexUp/DW3ywE2wg5nuiMPVsK4rkG9ieCOuVH+TVL/RfgSPtU
JWtjKP+wX//bU3RNzxambVB7+XDziqhqHBQITPSDRLdPb3qPyRUZ2J+ekrn6/sutm6/lTweav8hP
TwlxDRp0TA7kDBk06lmhmq1+/yD+x4aOQ1gWt8lwzfm/Dxs6n0JlEs1Y/JDliz9Udz5tijEIDuwZ
6DpOr5n5NKbBH/bRH9oOc41Dx27ARtKlxGSLD4WIEHvhVDRduZpvvItUHVkK7j99VdNAjcVWEh/2
+/P8m3v2yxE/PJY2CWgiCvpyBQ8EOK44xHV2Isdkg+noD6+A+I8iwY+zo9xFiU03vB+b6J9uW6hC
5Q4kmK+UYVxooQ2oC/W1qO7BgDGe2c9KH/EXmRu0dss+d88tkQdzDIc7POF8COytFulrYIErkbXb
QMRkmpib31+Pv3m0dMGS0fD4nojCPzR+HK82oj7hNfXaFw3bnW+LP1yG/xh35quARp1CIv9JW/z6
8LZ6VSVFSE5kGk334kfOg/sQm4/99CW6/f5k/vZQ1LXm0gS9DPNDUUgLjLwVZVvC6tqofNv71jIx
nuFVAW8cdr8/1n8U6+bT+vex5IcXhjqr0fR9U67cuNqGBAFOOvqK2PzD1fu7w5g0ezwuHJp85Pi/
vPqj9B2i3nWgygFgDpVu6pZMhCT9w2H+5jGgPusJZiPGAaajXw+T6GEI5ol6TtchlSjZGk7J+vcX
7EeR9z9GMcvUTdfyaBNZH149oxuBH7c8CJZ0AMN0YPSiVcEuTEM8qaW7JETOayYbUaTryunvyeX5
FBIH///0NWxiU3lIHGtuk/08mBIjpILA5muMRgiGIt1MEwEw/lXzxqtuNkDg1L4d9UOcfoV6TlAF
WTzDn16Kvxn4fpkdPwx8QrOdRjQZr11IAsxo3vXasEtyd+F9b3dd4t/9/qT/7vba+vxMSs6aTuCv
56xsK+jUULH8ar4C+DEALP//HeDDm2cZlQ7I7a8DwPtp7T+9Bz860B+fnp9Owf7wvrmcFLVTjmBI
/diplIxllDOuVpA1LtTJDqbHwAzOYaKBWBqMte2cpE9NW/tc+tadzIEuVfr4WI/jK5KZClXOUL82
ln4xQmOXOFtXjdffXxPDnYe2j9/ZIZuXi27ZCAI/vLyisGpbkyHf2QwXRkUEJdSeU580LTl7JjFA
NRKCCb9gZLBN080nTSlSX3uEl5ggNCPdddIGZQLACU1dLqw7vCfbvPU2ZvhAkMlDVSuIr/GXyVZo
R/oIEIJzroS+spLhNrLlJARqO6+aCq+/NyxxqU3zLjDFUkNHWcKv0wgimkLFqmrcFan+0FT8fZnv
W09R2sg/DdJCZKOdppEyVEWhsFymLNhzE+ddr/a5P63Z/W0rXiPLbZa2ylfzj7PguIgAU7s2PPuG
c2dp3nb09HvLVCeQwY/zuzbx1ZrEugtz75xJ52zI+IyG7dnS5HPGeq2Bj7MoE0A/C0OC/Rn0S52E
Z9RT+DmKbenFoGLHayvB6xoZhA3j0igehFrHgFeceB4f/FDewYAGAC9WlsNORlWfUvI0AEhv3ZHA
HSs+N0281vnzSv9qEquJex+tEHvd5jrMCleoNU5grDozWZcOjJNsWrd2uvE4+Ul6e5kMuyYb7xuN
WDDrmEf5py4drrFv3mm9/zrK6MUP1Hdv8F8d9rco06gft/aUEZnUv7vY6wdQlTi+8YBBzCYhoNLu
BTSkhYXKptDQ20whRKeQ5I0+rb/hHN4YJcM/rwKc0FrdgV46UST7OrnFS9PkuzxRZ3TBK6H5FxKA
nnq7+aTXcyGeH9oovluxzYvsWFN2auiX5REbO6j9hP6M4RevDba19WnsmxV0l5WjAzYPigY2WZ0c
oJB2u6wFAEfUkm2W34iavKoUONuPF+f//LJV+ctG9kUVFD6DsPnwy/96VBn/+9i05Sf861/81zn6
UqlafW9++7e239Tsoqs//qX52/zrZ3H0f3672Xz3yy/WP1QdV5DpxH7Xbdr8j/1t/pv/t3/4Tzvf
n0LE5zbT/94AfmLfHOXffhaGiPlf/NUBlvo/hM4iQWcvMtv25nntLyOgEP+gT2Vgw2Mf5syt2H91
gC1Bc9gyHZYyuP6kY7Nc/mcHWMp/MFEL6nS6aTJdc6T/OfP7v8a43xkBPyy7dYufInXWF54tPZrO
H+a7sqt8RA4jknRfbX1NfOFVvI9RSVSm+PLTRfnnoX+WMhmmN3e7fx54hQXt1mG1iZ7JNmxd/7Cq
lYZRpqlFB8DOo/qaRnM5RbhXJ4y8qxsG9S73COWB+Bi0qzqdGP0t7dmbpA+Jfmw3g0uWc5XL6lqZ
XxGN/LCV5Ds3rMN7cBLhPXZqEonMdk+np1sUU1OdzVS7iKjXL3kBLzgviDuBiZo96/HBR+cKf9Or
Fr0S8jT+68OjIUj/o9+ZhS6eCxKYA6qa+7yneRMrwz34GR3sMCFbtbb89ybW3qrQju+NqvnuIAjB
SFmhNraNgGg/EPhoGuHjZGrX++hSjVYvzm3iEINlJeEhbglSkHZ6tGjLPGLAs4/0aDyopf20K+fd
CSkYzW4YLTJQVGk8kFqoPzgwxH+QuWVX73Ujrq9Jmp4DR01YpYnnhOHQ7whPS67MgrAWInEcuD2r
OnAy5rYeapoNrdmD6kWUgzccJncmOMwfYTf0hwbbvVZcTW1v+ml9AcuRohPEzBNNQ7+1qqI9sA9N
/eTkTLrYOkK72SKXp9xovV0FP2wAbQ9/jvpcKtU+q8Z0a/QC60ei37IKlIt28wyhPdVzHa5d0/JQ
qEWfOkehxxv69mT7/riPwT3v8Aq1PYXHzhisWz4naDnB1GxpBaJu93H4r8sW4IsBUfpU67qJZNOb
MRpks4ss2nUqnO4LMVP2pMDRPhj1Y6xOTWF3N833jwUJQ7RoyPiGPd0+13X+Fntmd0QY0R4NHfdT
6dm7vuv7h7pPioc+7uydJg/oDgtaNvBQWLxbe93RX5WVSCzudHbG1kLvUFgHMITFDpk8cuh46h4L
OLT3hky2Ij/2Xpld6sBzLk08OpciSYBJWH246asU+x+OpqOnfG2XVHJfpxJc1/zR1uWhjfLx9O/f
ijrYnbgpJKnvabwwRD4+FTFGeMspoleOsHJKEzpFmnzB5HUyxVjfuUEFhqvZk6ploDeghItD7VZH
6otM3HDlpTACYOl7F6sx4l3atbx6SUyir2k6d61ltZtucj9ZjgbAoxhf/VL7FpcRjsWUYqmjUm2h
lRmriiSH2kOqDApGaZ26NDkTo+mRXDPYx6YFQ0XYT9+Y0Um2pr4xhvgpdP2blgb9cwSc3Ze4FeVI
I1KPVEgCzjiaG96PCoWsZbA+Autmuqw3IlaQ1yycMOjQOSiHRrBqWZV5wJzeNr1+yFWHuJxa7QJW
2XDoOv/e7svh4OcRJmin2rgTAvrRjFklpbc87Adw2PbbGOHC8ulrWC6+LdpFBCBY2nIY4TrrMvle
NTA7U2NmNCXNfeDpySbM9IesLvVVMAC1N4ija8g8ZxNhRKrBN+T7K8rAxyqsP5NeEs2cjRu273Hh
CdIqOnfaqGR8UnY0vBkabpiuI1iLgIrp3izrRwp45UYIE9lLpg23qdR2kV3Hr4QssZPUVlMZNIeI
wPufPn78HrKdcsWUH2wTTer7XG/Gta5n6mHwhquGxI7WR5uecsePT6qNvnG+17TTiZ2jBbaKy35j
lwmpiQm73Q6Tw6box+paUHyqcjPaE9x3o8cTPjZhtmXkQe2GaH010F24r6ROiAYcnALifMjguMwV
8CknwYDVC78+yUk5x0LfEk/tHPNMs//6MPGn11M9rDEgxOCYbfGUuVyLVr50HWDcwbNeA+XGx4R/
AkDSdd5hFQ3rMoUaRHZ0TI5YUe6LvoTnM8R3TmvYS9VQs4cPMj5YFq3douzWIZXuY+D05Y3V7qVu
/ehuIu9unVbkbI8UoON6eJdTRiu5Q4yuSpI+nBL2C1bu6pRmzXPrqh5oDH5Dyyy7Y+NEFmod1rZR
TYsnjEX4pLpmb4a195YEBRPfRGUNsQLZfDnESqPd9RIAF1lP1QnN1bJpnP6kumE6a3py9YEe7sH3
T2d4wo8jEZQHHKPi3nNIVUomUZPixpgeIlG9n8Y52MC0Nlkklt1kfUl1q3u22j47dqQiLw1n6p8z
Oo47MepylaahWnvwNPchvoNUiPQxCqpmJ3lpaOjpQGMt9Zh2Y/TFzaaQOCGlbsoCIDrl3qH1/eFU
ioY+Bd39R4jtZCZDKvky0D+2/GH4HlHfLdlVAe4evlT9wCJ2slDZw96RKR2UzMijmw5bbaFw1iGP
d5/dGKG/KlLtNo7UO5zO0+7iSTKb5o48kDdgHPNaD5cyE2+ZEyUvbKKxhPDO3XWDEb8QcLmA3Yoo
FDLM0XdDJFFNGm8ahGfvwPAJNDE+dY05rgy/PIWCP1IAvZ/A4GubqI/K9Y9f6sp2t32M1y8e3XWr
pcn1x0ePC2Xd60CGHTfFtABAa0GaeQlgmI8JZccSn2K1ighW2hZNdh0FYC5S/UD1nAdZqRWireJs
M7xlRpt8MkgHYlgIUNsZ4xfHitl02TtLjBKuVGadf/y/qBvSs4j2OgNMYnb+kZAYeVeaNBETJYp9
Dywb+3NtEHPJszfNfdOSuOB7zzJWupNbNxOGWj2QfxxJPSRurzXg8ub3tXLuBhTtD1TuE/C41YuD
s/Br4U8H36AYSmr8Iqm1137QBDDXVJ1lPAfTRom+C4aoXjNP4jKtzf0gG2rUSRdt0iGHggWg8YD/
k3B6Rs5oyLqDUhFgcINEcccqqlU61MVFQSadqBmSyAdjb+Rq0wHbhKpZIbpoaODXeysiGgLTRL23
Szsk2zuctvykaaF1tXHTu7HeFLWhH82qbE6iJ4Wq0iZ4Rm5KvquGeAecrPVN7U1STPUqyKDg6sP9
jw+HnIvOJOErmtMvSSn1zl0r3HMzVPU5GY6Rz/RYGUV1sO2uxG7s00XPzLc06z8pJ3+NcjPhObSS
DQ+kOmqEsN1780fU5tVaAipiykrsTRsTMm7A9ruaaLQOoW1/+fGrTCbXKR780zCVghwEg/z6aLiv
IQeMeW89t7kJ/23MShDPxOxZpaFWXU0QUOG1N9nS4JBdLj6nIJqg2BnfW4mGQTopqTctwYQlnVAE
HOWjZuQBdN8wv4TubBtFsA7kEZ1N29gk7kBNv5YC+C6XyPxcF/1dHAPaysi/XU4wJ++mIH83q27a
6h0RQKScy7Nf6+bZSTu1pox9p/eIS+reDJ8bLxoP9hwIU41J/2C4yZ7kHWQeVMAu0sw1Vm5Zc5gS
Wz+Zuqs2Wl2Md3aYvbb4jsZKdg95xj+Mxxog8aA1q6owl7SJsPrUpnOYCp/RxKbbT8csAhl2SUuh
tkM6+6q5wpf5wl6GkrwU1yyoD7TtcNJgDuPFGz/xFhfbiYyTPazAUxpM9Soia2fdz/NUH+sYn0Z4
THk4nH98jOYA/N20p3VYwjAjgEMLvf5iaIioq4ByyEgtIJdW8ixHHtIu6w+BMtqNN8EJzIyAIW20
0JQzX639PO/OuhfOaiWIVIYTfKIci8EprOJLQuMDbBoKLuXJi2Va4MvaYo77iOgab5UxL+jdyl6P
AC320mg+dy76hYEGPMw57yaahzxnWV7V0tkOVXJsrWL8zl/ZeGEVfTY6Hl23wwyVdqFOQko0HkOr
ww9k4KDT7bzi9SAuksiu8eAHGc25Fq0LsvRhWVsWFqa0zF4KUZubICMNE8FvdDbD5rvsjPzChgjc
E9OTmwT5pbDL/JLPH5k1XMhxHg///q3QSyvG3GEVWJUEsRTJw1RVGbAyNkqislme8lEIPcDe7oMU
q2R/RGLcLFWaBq85hSQ0aF+DsM0ewsy4T3ItejXn9VATcncolGihMM9VHAxs0ciXpWC1qXNcD6Mq
AP5iMlg3VWg9ZDM5TsykBhS5t6IEYlyMZf/tNaqnz1XYpNe89MNDZsY0E5Koei2UKpYhatZTRtDF
1i4yNE0SJEuo18lDwC3bREXpQ45Op6Ucyvq5QvZBNz19U+PULwYCM3d5tcuLaLxgkB0uzDUA+zMP
cIgqAYGMwbTt5xcgHGqqiMUjC1rc5pXHgFg7OoqNAie7LPptWxfTKhCPdtRSq9J7+1z01AxBvfjT
IinLeG13rcn6l6WAPiSPo4vqqB4zGz9cYexzabewSHzvWCTt584ZH7t56+wzkC2M+gB3AbBFGm4N
mfafpUp1CnAAV+BtYFywQgJH/EaDco0hoSCW6dqnVrFGttNegsSX+o7UhmjT+SK6OIhqFvh7Z39r
Pu2MuGrv4hH9scYyZF3VBlYTf1izbLvyTslLhpBLxvDETT+edmYkX4sebVg08iZbnREd69jQtqkX
Hrw2j4+tMABDjLcU4CrRrZTkiCYywRLP84Uu7/W+Buhi+iAuEoq9sSuXYgoAyU0lkS/duKbWmyOq
bAkBqyymCIdAkyjD7NxGFgBw1z3GtghZm/pvVuxn75OdrRjcvjJZ8TNdgi0RJ+xFmyMRmAzWVTnZ
lCqiXOvSqc0NqOl6EO2NyGSpU0T0C4cqvauQhBycwC6fcADt2N3G174FJFMUSNqhu2lo68Lxqewx
xRppPu2J6kvh6ETFwpZlvyNIa2VP772NnzjXrefawXlYAbxkj07se9oe48nwwK7McckKWZ1P8XTZ
BtprZzX7NEVF64yuYONnQo/TQLaq74NZvbiljZ0wYSepTMIcWnAluQq+am17ZQtDrF7FYKDuoNRn
de0e5LlJGjBGNZmRvefAxckif9X3pQYsst1YlUGQl0RSNBTGuhDyxZAWkVdINWXIxqayRUvvHFcA
pZSnYs6fT+WFpiXi3/RZNATcagUx46U/mfBXxdJunCc7Io45L2pAiY1x9d3+ZJA/grmZ5omf9Ftl
G8DZEFgrOjiGzbDRg/v1wCnHHeu0cHxrCWbtH1WZnjP8c5nrXbxk/CbyyN94UPQYEbVVoDfufsT2
D32WSItKvkdyTHDwU7YeGsDhcaofiMfz19iyAUkWKYI3+EJQNMqRgjLx0NWiJi9Tdd0qrBDxZdyq
uB+CVTzHEZpNzERPhGxEbPtYfa7JvOy9yeHgIy0wG79QCeS/mNIbYTZiWZMgUZoDtRGnIGumvmvS
1DuKVlzsQQ2raWpPZjBSLg+LmaJBxVwSPAlO3UcmwOpumTHToJe0Ozz23Atvjmouqk2TCMBDWmGT
WDR/SC8qDqqvPKzqIFEt0EBJgZC6AMdbU74fau9p1EksTTvnvS/sB9cTb1rLzSy6cJNJ75RMwbBM
EWpmRTCuiYa6jwbxLGh2QPxM9lnerRNfb4FKRIgnRUm2g1ZuopwgUDoj2lKtgUZ+rZroXR8Jt6Kg
/hRH/cUdnEcvaW89voOF9EpCMVDWdiu2Pe+2NVJRxBDO+p4Bf7L2Axlb8AOIZc5Kcx8HerwzG4OE
12E3sj9aVFY9wMJwXx3KKThrvzelm7O2ho043NK+3FAi2xdD/9CX5acpci95HF/DsbgBeo1OFbTl
HoFl22jHpCkAQDYnVQqMa752AwhM88B5t4r+q5jEs0yDRVeF34Ym+JbzxCzauJ8R58S4ixCYebDu
2aAsXSsDQ26mOM+i2ZwxyXVVqUfgkJL8CQv5MYJ74hZrIoMK8yns7Ong9U61NnRuoJ1ifQVBMlc4
BFs6HNf6EB9pKV1IBoDHyqigjxXNqwy3mmvDhOgbdUtG6GwG8twUDR5zES8w3gSglVzazJxuvdUD
Ty38ZTX4+RKb3bRKc+y2EqixqxPZWDnfFQJ0r0wPjus9UqPQQYfgqA71uF32RTUumIvkagJ3NJrv
HmgUWAQhjJsWuXMefO8HGzg1oSKwihZT3AerupwpbwkVmip9S0MQFUxsL66eXp24QxOqJ5JGYmOs
Au/ahd47Gup2U9dOtcRasUWVQd5VkkL0xCwURy4IePs2oXYNNRXjnpOfepLLu7BbtQAvKGkZ72SC
QsLJJakQUpzEgMEvxfOtlc64CmurhGEGvWrEKJyadsn8W90nlO55NCNzjbHlBgQ/QtCNdlIQhrKe
2yrLymuitQA130nxKvOMBlwccaOcaIOsGRSPrVkLMlh2aSHaMyOCmjyy5isbuEtHtmYb7VJgqKoF
A+tUJhX6qn2AqHku85EAEk0herWfrH4iLZBMZLI8v1XmfZrwAg4DKNvgaI0C3hENyqbR3IUzWrt2
zE5m1hgL0ZbtVa9HxN8j0hfpjAwaFUavgUSCuJt62GUU40gsBhZlbHWqgYs81ZottH4c5YOzzzOd
NNAZLmpnwTUdOsYaoFarOM1hF6XqAtJtNQ6+vxd6KY5ZhxJSlB5SPtpacyG07UJxmGhPEMEQa9sk
3rLSZQckDsrrzqp2phvJ1WLRoJ0ftLL45AFetQ10oLnWhkzpXCg0E3C8BKI5S/bu3u5ZkDpw2bSa
MLWGSGBEcBQShupTa56pSLGJs0yudKnbS19i8c5KsfI6ywFM3IXo+lE8KeJXFpmvk8qhp2ybGsn9
wI0yjCJaJdkzEdJkl1buFUGohYx1lJsp7OvNCGJjp1nA4IPuiw4K9eSOJbjO6IUUbBgLWE8ir4fb
YnrT0YtCjAbKXwFlsul3VP5Byf7NN3W26Jz1MoDPslFZ7C4btgVma5H7GNYkBuhEhXaYTYGtKmer
edPGCODmEUWHHSZIgPe4m8KFi9zq6tJVmyxODxGhbLbsNm0HEsQw8Y+J7jFpNNAQzCys8r+FaU/T
kGhvJhd7Sc/i1obZoajqYKmjcyGsmiIAi+GNkTbZzrD6jWPzVldDlmxlDft3EihHGv9U9g/0k79h
GvlOatIV0Pl3ERUhwCQHVzDBwpVTGCdLy6kXTSOUViK7UVcT1uKN4mgTrM2CrL3WWrQHT0jiPbzl
u4zCF4FQiAcaS74PaZhvHBarMHyHBQ7kaRuS7p7nFJQHWzM2dHvICAPS51b4TGo7hhPg1hiTc6A1
fpJtW+O/OTqz5TiRLAw/ERGQLAm3VUDtqpJkSZZuCNluAcm+L08/H3Mxjh5Ht5cqyDznX+srOLux
YxOm8j6OZRCvke94EMtO6hEiT/nMmJlFsBIbSacubXaUMdaUEJWBpazvSNFmjIzsO2IexnbUHS1S
Kc+9V7S7GnA4UQNT1VY93Ct02vE4PY+yoyqqpcYb9Ovo9EDZA+tevVeZ4DSflRuWCKBZouQvHkXH
4Kuv4kL6+qpx5GTky5VtceShjo5G0t/LKIP9lUOlHuZE8CuOM50arO0n4yIWT4IWhhaEZMVfkYgy
D6dSkJK2FvNlHczuICLNuzeWpvv4Iy6s8vA5Edm0seyu/ewQxd8WZ4Mo532EoSBwxPQxxpPxaMzx
Uye3Q29s66MuyMBbBLBlbAzth8Yic19XPFZON/DyoxGy1n65eYt+moe4ujHDxmSrEWCguvaeE6Gw
L0T3B6YmIlyvD3XbyQI3ImAsj56dWS1EoaTvPbEnSzyd3VlvP6fC/FvlBeHl25cO/IXRCB9Mmb0m
3pKcFqrtQIzq5NmJsGLoxrutGhQnTEWBPf0Y+kcm0qAFmCVckg17JAl8nJ3vIlsOaw8q3vd0nlSJ
PmAkQpreiKcULGk30HOQ2jV9rMYWtNPZMXwLCCcolH7Qt9+rQ6uNSPyamZSKEmbVn5GbI91yfBY3
ILBcuEGecfkiGTmR3sOZ2BaXpLG3vPZIBhgIq13ZK5+9lYw6QfKgm4q7WaCdEYjtm4xOxJgEjN7I
s6MJxksgWqpfcjly2eCG2k/r1P3qJpp/pvIhi366pcorthyMo71Y00Er9Ry/B20JziCngJH4hux+
q2tLyuuKNGKnWS0jmTVTR83Slkc1lVqUbrPfumPIeGlvmxELK3Lls6tIniqS22o0aLMLrwmGarsT
zRKJjwz59ygdJbfkTsqLvFsFy2U285V0bXTCLDjU6wgGPnGOEjS7HxMTWseQrx30x7c0gKnVMphn
ssjeKQlIwqjwvsVoaYdJUlmQ9I1xaE35z+qwvIwWX6VdbpohIQ/CLrpXiTzs1VygCpd0Nk7//7+V
YcY7paZPydRU9zj4Ge2Z32b3mR0ulMjVU8jM5063fmeAQWgT90KWhJjhNKuJdcHMYs+RcTBH8+bS
Dnc29EnfAyMhEydpWh+Wc6xxzrldbvqdyy2qCT0/2TiY6soI1kyUr5SOr7dJQo8BHUNQtE9FhOCj
aqaT03rtvknqLZjIFNe/tAFTpURzaO+CvOo2jhIrnpP3crQOYnS1a56Sx+/WxZmSy2S3RVPcbIBa
yioshFRq3hF4Vj6bpbOnLDM9Va3S8XQn6LZVv/pWuRwyr6HnHZsJ5gxDnV1L5/DrYSbXAf6UJQKf
CiUpafpkWSP79dgQ5qro2wRzdS/6lmemVA1KB7l+oFzm92A7w8tK0ij+HQjDOCNJfHbsSy3S9T5m
U/3kMoVD6j2Tw5Zf8KWyPXqphmuI0uEWczX8ggaFwEz8mOknfpBD+dsbkV+JOk730GGBYc7jp0yW
R8pizDHcyrOhIZ3iRQh1+UDA4/PrvvdD7WIhF/e0yL9GyaFjNxGSpybTToWOfnfi+lA9Sf4Q0jrv
gfNXVbETDFO7/Eq6dtMD6SUZW2q9TzKD/dbfu8oxWSaTmDSvsTv2ZCj789meN5M17a5Td/f47m+S
CtZ9adKfqbflZZ0ahJSDxrKHEQtHlf3qxQmNqQ4pmmsVHfWMKuDR/RKQ4p40zlvvDSZqZ6/rYF11
rGW70WjXMJ2jXyQC18Rs4erjTeZUxVDWWKk4j1V0b1N7DFoDPcMcZ6feJjaOEuQ6jKq3zCSDs0vh
amb43hdCqE8lOjNMt9Ut1XUSxvC9BnM/3mNvIAhotZewcTL11EVmHlql1jORlidvrZ5WbwkzQ/4Z
Y82EY5stsu/DeYW2dqfhJyYTFynHVm9gUlfTz17xZLrk/rSmleJ+1Q3KkGGIc3AGGjn7C08rmRUt
5CIb/H6uEmBaSRBv0nVf1cLNBvIm97qqFgrctr5tg/wrm/pBnRJ2Z6PgUpU9N1obP42qBw9anZ3t
HlF2sVSOhIXJM0F7Xxrm5ELX3CdsHxUCLD0wnUXuAbDQV2lTmLgVSitSP0r3TvSweyDjhSU++/Zq
HtEG1UcwdOKJVnpQVJtlqN2+Y1wzma+UdynKIdoZUTEzExP8muwm6M6nuK28YM0tni1nJK+D8q7d
QrlzSP7XBzcfuVodlxIx0XQvsBmOmfbPVgmxHaNn+06aXeTivEl6dk1ynu8lhziW8PiQLNaW3Dwf
mwmdgtyQxNEj5qkH6oaJ2qdrPIa9sNnYrGGnV9nHmt8rgG9MChALmdLOnU4yUkFT5Mh18xN7Iiwm
uEXaQZWhL+EoiOefLfNhqSWkS1engZVloS6QkqCW0AsW3coZmcM0Zz81jFgt8TcYFWldNspC7pgj
a7/K4sdU8OxEc53/WnKjezZXeB0ZgZ1AJe3WdCGCzI70varbwk90YGQNqci/CqBpJSaYZwsLJqKG
ivD9xb2pwcQEPpH3MJbKCFQCnb/W4lAAR544FP9Gdfw7ETo7A5eWnwkaZGuDxoyqhaQjvfvbcPvA
mIRFXSil9tJeOhL0ysSnlJVhbCzPntfwpbMf5iL9504Wyh0aJxBHvIEq0Q8PZbzMtvWwpMPcJ8pt
P8U+8/8fqkLgnSvb8bKkk7ZbKATC+U8/DgzfzSwtI5RN8p/DqwPwQwGQ9Ppg1gtyBLP5Mx+WC47t
hUKNxQg0z1geqppCm3UAD9hwm4YyEBOXsBp49NxuQ8nSFfNwNPyRY9aHlCjiY+9ah7ETsRHmIQIy
OyJ5Zl0d0trrn+2JpB04j4hw253ucfDuHORVD63QvprYpI6+Rv7glPOZGqxZyEvMcBckpETvzCh1
j5VXXsslwjjfmfgIi9E4//+HMo7KsFqGr0Z60FUsuBjE2uGsNtgBLOPU8B/SIdmzHaE/WjAOP7hC
/j/uZieKeAcyPaNR+NYA59POvQOGqU0HmBSNbhzWbHeQuP1ufHtY1OVgcxPX9JCb5c8o619kNNu/
VcmZbrfPTu+wE1eRDiZoNETF5kOgq5j699rJrixWzGDOSrssn4FZTSNcyvxZ93VgdpRgmNpAGImr
oROiQtVBsruuYCNTN1CxmxVX28YB9vcAmvOTyuzSdBZRY5FJ81BP82KfNXz/FmHFPJWvxhdV6wtF
L/rbEg3Lu1kaB26l6UWs/ZfeyvzqNSRz0g4dZlXi+WoVdphQ0bVr1vpLUeyxOo75ILDBfEDatHvb
GCnPEmphsii8oF1Wh7I4sLAirw7aMDpBsaIibQoAaf2rBUDyy6JX+1HlHLDbOoAMFfnEKPdZDrVL
Lx1a4zE5J3QrPefI7H0zXt8oH9+CEBzj6lQtzr/Na8QAFu9Voxk+U4J7reAS9pWhSwadkS6VyMDx
BY068qb700wWPcTofPn/Pw3wp2HhaX8sWTtnkpdTiqmRdIyERo8crFFukbPZU5AxMCkXDEZi0f7Y
ZhsuSZ9sKJvfFzIP2X3Sd3eJ6mD0zHzn9jHJoqVtv3h9cc2KNjlr7vof3mOcaNT0ZIWIrzru9JOl
pW9D2yShroxi17mB64CSRpS+/bUcdz9QrGPySSMk9O4J79RB9R/ePAg/VQsrSsw+qQwQ1gHtAKub
QkCQ0WutT+q+NXumlHs99WRp7sbLOFXm78VOT7kBEUBHunmAWCZmMI6pvUVl4rByhGWMekHJsiG9
XLNC2gGQW7RqL0eAN3B4Dv7salRjGOeE8g42cojJoAekIsKxyYm+jiNi0ofGO+qSp0TvdXT3q3ul
jWW+WLTGE8Krc225S7+DA4e1xKQ9zMVepwEgdIfq5CSKvB+qcvuhXE7GmHwulVMcsQTpNy823kfG
6LCW6lXTJhs36fZMopSiO7rInizxURhCvLbEJBT0Xddp8l2ZGf/QFN2RMPj/cvI/GdscgCo3zOSk
Hctqel+cPj/TPEHWYlE1J9TpJpVj3Undc7VOz/aot3yPKeghrSppfpF5xz1m1ZL8vYjA8JbRreWt
21Fv9ddB48MzzSzGh4k7WacofZxN/SRH6zb+9VisIaPOSJYodaoBZnqXv+6wLAOeKsyuzUwslzBp
JVwzJO/ocDkAVH2mRu5sU3A6VufSjbPj6kR+LUgbqXvCToyznQ3zISfyoG/KJ4BZ0mXbu0qHhXx6
YtvFrPx0KZ/LYYr2uiUrIgYTrOXJDNRgUhM+qNGi0quk+7TJHjHmvVDqKd+rx1eHx+Zg1+umcIzi
DcAI4aa/ua7ORQkJnnjYYnGh79ZlVIe5SH7o6zkZNgN/giWf7l+SJ6Y1u+tvDsf8bmm4ZMsE+KSH
X9/ZBnLIrS1dHeIxJYIfsX04O910XV3AjnTuj0ZxjNLUvVotZe3078gpPrsmL3JX7+OsbS+dRcb5
ij5x1WftygnNNlJmPfb4LXS6dw7lypEWJ/FWgVxcrRLZF7lM35XTuxfg72kLY7kInTO61acYUm36
QWs/kpqytk9Ko0d9bOcbFRIE2IwWoABtS2gHmPBzeHUqiK0MBNLUjjlt4CjevBBXqhrzPBjQTNO3
oBDp2iNe1oSE+zh5qVcauJqVnLjeInQI3k9UHDh0KNRcGLQUmEZGAjYVOg2eAA66aAwdePt8HM3r
kLyRqBOMMaSjIn0D6/+c+3UuX9yoYu9zp/e8A2eCnOle6A1yAtuEiCLQ7+b2+We66lYgXDeolzL7
oEHUvXYDUXB5/NDFR5aY7inVWiZ+xHOFN70UPWpDVUn6zEzdZ/+RW8W3ecirsudr23Dovru7RtUG
+ajVAQrE8WM25u+0qiogtakNXL4gjfeJRl5+Q7Rz7Zw3cEvzoWgsAFqbi4xs0mOs9Eck9flsqkL5
1mi2dPx1r4NS745e8LaZ/XiorS1lIq7Ip4WDGb3xPY7G3zaDrM/yS9cbZdwH/qftN/fLuDxRncEq
HTWoVLT1Dm8HRCd/MGhjyzewXJb4RehDoK3ZHTFaquwDC6183ki0muvBJ941sC2zQpVL00i6upQi
Vh/KfIsbOsoVjdrsFAi3lHPICyt+ysi4YCWNgXOaYKotODF7Ym+1WhSOHvrEXDNDlnXS8BuLLome
4ZpS95AZq4L4jBciKQoFkIrO6v8/8KLaNwyi/5lzX4SEBbfnlsyVneja7ImCuV0lSa5gJDLQ+Vjv
siNSq8ztJzEQfRTFzR3BmHlGTdKf6MmiGKcyz+SuvkWOUk91354HVT/VCaWo+igCp0xuOb1vFjth
Xdocah2tuE5Qd/QbrgKdj0ecqZPV/cEj9nTPDMvJwSWUYtvXqnOq2T9pQzRIZ84eDTzdv8FtH3Yj
RgA1WNxYZRx3CmlYJ/QUVe9QIIqb2c6f7YVWxqUhD0JajAh5k93nTtEwBsecGeRRe3FOz7oAS07U
ygQbFzdVjB9jBI00pwlgWkJ0zmrTFsrY0VXPjqedMtl2HEzia/WsMZDLdGu2/AtoNM4SNx1vEnIr
pT9txGe0KwirCjROhnCM41c7HpqwVauGoGo6tPOcAbKJ6Jy6xs4ufxu5sO6uWb1UFBdEMMexGv7N
pkGVe4/kPCcTra0YbPToz2rwraBK/Vq4ZOlwjP6zu/ZYuYV5Z9sILS8rAnKVy23jOMgyfehmZ990
Au1Y1jYZiNI4wgZG36WjTozgSlb87ii7Fds8SZBaVkORlDyrkjs9SE3dRj497YxCmJfkVevIyExV
GJWa5p/yqEiOvA1pkM6MHapwl0e3yPPQTVSYUBMQwCgRQLKkGntuQ+RkX4E6y77i16teZzsWDC7Q
7LX+DC5MSUdP6i07BHqZ1TJJqTqWJvD/WqSTjw2CssNMHJaafQwmjsoVjaKwTuYJ1rxKANVLZnI7
Po+mmQdjD1wQc660Tq6uJVEh+zxzKQw1pnrX0tMa8OE3XoylItIh3qymIqvHelld/VkMFpfCOkPF
9QnHOYKCYMiRT4BTvqFZudsKnT81VaQOkSEiGCj345a32dphJgzCQInrF6L29QI0004cXBcUg4AS
dJdMH/WAC+RCA7F3EmqL7420Fwul+Jn1vAsm+kf2g5neEwtixp21LmiJRjmIGhmMvtGLcaU+DAMn
sCUhA/rtT9cXJ0oyxnNuJQd3LiK/F+bKSRV/e+tAiJKhw8FGY4TKp/pXwMTvO9kxjLmTrxP5yc6o
Tfuo9PSri56LhLjB4OOPPQ4X9sBWejTqWAs0P+2a8EjkpYEglbNxJ4bJ23lOA/eqb3itNxqk5mDY
AHVJpPbVIcyCN+s5R5Pkt4yyB4kAr6OGilREX0SfZqCjo+FPTWL+Ij9tz2Q0heu24xdpqoVIhP5q
emIc+gn+V7T1TpjkacX1I2UqR59G3S8FPjeF2kT3ZqLl88p8lWupH02eQ07awV/zuEeu3QGgL+tv
x5yYlkCoMOKHecn81IG70EjJH6Iypc8tfZDu+lG2lruH71r2a/0Q82VEMA9O2RM6J8Sn0+QUTtFi
EGjlVPu2XYH1Tvl37/SkJHnlX40pWY+S4TCmxFFkgtKPjrFY8jb5WFgeaYL2zcu63/PCkBP3cfvm
eHz0fTsn3DMGGny6t5K5ZsczyupVefAv7ULDUZN5fr/K+CFTUloNuzh0HbWhvNr7QtIAOwMzzoZb
7yOhntOojNh4yq8MMm+3KBeo26LPKRblG57n7rZ6EAWYCc6I5hFE9qeV+J5A6OrFcf/UnTAI7IcR
zb/ahe5m4UwMjvwsIpTEZWvn2unlfFKTJFwAJ0BUJdGhadAeDMipjvgu0QmScMTBKn5WQR/NGAGq
CObbsGoc7IANMkRKD0MdEXi4zO7vkvgskeYHZ4kAYYHWVe5QRrv1VMzZE3v0w9hXtvOK58AMuyFJ
w6JBuKXZZeEr6/fqkDOjEJgTuvdr7lN6Xhf7KjhJMGjA8NPtKBqFwHvWh2ODs2OnQVDvuR3SI6be
B7nZaAV1Bp8WtXq3dQkjFj8MY/FuxPKNcTQ+eqh8CMmyfuISjJxmns0N46/mEh8UmW1k9IjvFSI8
XL0VVqfODmOS3xZR2jdzre0Q+1vpR2n7BkKt7QiEb/azm5lH6arX2csI5ImI0mE0ImApX9VTkrQX
fO7Ptt2V90GbHutafVU16b9EeKLGnM9THycgcpVAmy7RPgKgHvqL0dmvCc6lM2YfcYgqTAqoMWNM
4L0Nvg+FV9mKpJKeiXpR8TUp6S9zMO+AE1Vn8L9nKlrPhtchNyZsGJmARbsq/lM4f9TDzF7nDnDy
iljpNJiDexTJpF2wBZIub5udj4DJvgCROJdcTL8tmuV9z84Cta722a7sP2vfFL4s3bcV7cqvGmNn
HK8xM/lwcciP2LzKH2SD7AD+qUORKzOmQdyg/V9JIxj560Fqx2CUkkLneTTvpPfozqtKpQWu106H
pjV+GcCo4Uhd2lRCebqt+UwP4LxHQ0TBe6oV+8ksyTIyymern41rTXSkPU6K0JoFwY6TVg+bnGNd
Auwnpm+hb9nXCkOHUZ0Z+xhw1tUvTMsL00HHT1Pk4qntiWgWYE1NbpvX5rdtIBRIcykv2K/+Tpku
Qkq6CVUZyiS0CHxqDX6RtgIjyAQG594hlNoD9yghYTVRkxlmT8i9lnfDnTiNgUgII2qPOMuG5xr7
EOtQEtoxVXN9xOWhjTb3txNVfEKYhFpa0Ts2+T2tcdjcyvSXOVJ7lFvx29LGIGlu/K/oiXb6K3QY
EFeV3+WQ75ZhYrtbmHqsyP1NA++nYdhYpdxED5LhfdYy0L2FFSWzckq8E3fXFzQ01BI2Y6qgIvru
0NOLTvDIKK99S/Ww28R+0nBcDo2c0WbDjDjJwxNgHolB76DFvxgVI0Nwoj1Fw/RnXghD9BwZ6H38
10lteTAQvO7W3kv8ylH2biXeXroHtqhbETMforOuaCjcsjHtc75JJGJEQTrV0KKhJFwRaZgW044Z
nDIts7+ohSgzu23Oeen1R1eKb0/NgTRx7zAbFRqpIQtxmyMg2K4oVgal+Zepr7hYiEfk8XYvg1W+
oCL8aHTqbghcMqg6nHv/e5lb8Grd+4XYH503gSslG07w6Jt6vkD07pABIMCpqVCtBiTYzdVuiigY
k34K8/YxwnxuYsAH6sm7PuM2FEP/o895IHmKi8rddwULCbKD6Sca34Wg2HJaLyRpfGkJUl2c2Odp
xidkYzCFIJI/hoqOY119OGAWNu/lbkVXjD9QLzcveK7Blzv/ZRV7/MrlZcDNq+UM4VXTCbmep8zM
IamgeWERD2UjAwada80zH2J9e5fLEs75dC4bYDw+XNQt5rEdZzwPBPLtu62Mm361eaXGPJ/rgPiz
jrpgPtWYv7Ozjc3lH5wJj9pWb45q/3VJTaqKQMdHgvuMYLOmhHKmYV6k4kgKwWmxoBPq50yO/8Tg
DKSVejsRE+ho3alTQMHVlEAdRd+gwEV+U7T2+1aaaNJhE7pG9yFHEI4c0sVxU1QBCtHXhE0Rr40i
+IBOpxhJCC8WvZMt40iwzvIV+3u1Z+iWflGhGZoIWWNQOmvFn96k5WmxtT9stwDlfYHUBjU8wgNA
ro1BMV2aDr2XDObWJ+rsIV3tdftG1mSVl9UcX/ufoWj7kEUd+GJBk+vUe9ZqcckV46PdpcYhs7PL
DLG211OGrpI8Gy0qn6W+gitOmIiyFeItmtHwE0R8q+wXKMk5+HTWEWl7U136OPd29fgXgB3MYSFD
sFgOcdLS1JygE3NrAW2YXqIFVMXORNDi/eEqw9Thjfjw65GEOlJ/zZX9BTbqh7qUUz8Q5Q5kfQXQ
RokioU7gDm/eWvKS27dxit+rlYGfhFE5Tx+FvbphHluBtJIujEb0DAacQTPDhpvWE23sqOf7Q99p
p7LjQjZVMgdNN4LAZckPix+ICBqanWv2Er5NfeuEHw69Yb3Bp9RUL5qaZv/CN/nIYCbC3Gtabpv0
KTH7+nNRlx2DP1/oLOiLBuCk/lHe3QZpWQJpbNptRMmR/c+ULbPZTFs86J3FT6Ww0Ii5fQMf/L40
0ldiM+iMs2YuBJ5RVsw/tQkiNXiauWvEK4bRsGhxDw8c1VbtWn6S0JGplEXHYJMsx9ZBAmwOk7pY
1Tgc1Jjc0ACWR0TMYeHM/TWVGJ/iV/Iu3KMDMUtcXA0ywwO80NgDzkCAPt2T+2KZ/7H+TUdPgcFm
5XRaHUauxmTxyAuSKgtzejc1Ye7T1liOjcYr7/JGpqQq3Ksi/SwHd9kJPclPPCeklCZlS8lRBYpb
3MyebuhUDkhv9J69bjH8xvLcO1EXr73NHxfV7Rc+2JOsGABGSuIgxaKb0GuCZWk03IkCsE85CEjm
IYKYAOHfoRxqMHamB9jTN1BWQiE171yx0+sFYrgY0YToJNERomuojgaeBXDGlJgQ12uK9y6KgP01
8o+gJn9G20nPbe9u9UjEmjALueml0jX70JXTv5ReduQL3ikpesQ9NOjKzOJRbX8tHMqjZRNM2KKs
zzKPvI7CZraR7gm8l0xLz4rP0fI8Q8ldyzT+dNex2K1TnT6wVLJfEemIRecxeRqJ2F2fUw8RT4S2
h96QuSd0mF+AcXsyXUEfMvNi5kLfNV3GR6Shhmpi/YSNjL+3RqYM0MRrq3MDlPj7UGO/APKgbMv6
NYwd7Y05lIoXwFFtHlFi6tqnY6ORdt3ooub0llDmchWV80s4qBgcIFreju7i6DHmvMLc5D/7FfXJ
LV/Xf2ZBMImxOY9K55bnH6Kdv7UlN7+S2JXAFhIquDQM3xmoFtQGxAKYArHOdrfJANZyZHfQ2f43
X00XNosMpwwfeQQKEbRwxrtZZW+Lqw2oauSTB0X2NOrxeTGRv2u19Vp1+nviUcWpTUVz1geOXrn5
tNiMMKjOn27+1fBJ/CZCh+VHtji4ydZsmtp603MSKJ0iTHO2foZLejtwid2tNkinRuzlHHmHqXAS
303J58z7odtj9N+CXI2T3ZfSNw2ml75KSEs2ruWKwkHLGw2kXZ8CbW403x2ACq00rg6pYqhiWjqL
iG9sjnsia+3+BTkD3h035WkeKFK2QRkceyAcD2mSGWPuG0EEGmdqw2wmRmZkJzA8DIai+2PWNGZm
K/hAzcaRrG3MNeXsS1L2QuWqdxQc24e39EdbF/Gh0Xqyx5NsuqJCfSkwhl16ZRytFY2mmXjP/Wbl
Y7iRO3Y//VRYxh+rHqsQOF/t9c1ObKUGweLDQ0NsvvO4gmzy67HqH/o6s29pJn5NA+Bbmk2PrjCa
pwFwYCWWKGXW+BvBFexaT9YBH6GF+QFBsdhSrPMcHZ5IYpItmn9cQ9hRcwktm6QNFU2bQosoLkgQ
5Oukoft1CXkwW8vRdPlABfaI1lsYlQ1TBtLg58mg5bFGbT/n63Rp7d+LS6tKkvHaR2QOk+AgaDGL
wOs2Pg3DwodhOv9ZrhMzbtSozHCZD1KZQYcGFsSSUWN9imtbsA/D7IiyO5Ii7fn1YMRhvzY/hF9+
mVOFR8hYv1NdLX60PT2eBEoXY/wJyKKdHc3R/MpCs+ribPctF3i5dTm7NFk/RS34n12VwVBL6zZ8
FZ7VncGb8UDHNbWncJAHLGXJvrPYh9M2qk4z5qnAgRIvY8kSzn9wAOB4zsvKDezZOsvK+yAY/pAS
y1pMSXNZCvJKG3eCKVruHsQK6L+W3bw+9kDSWIQL93NM3ehquQcCjJdwA3JazWQzfUElFvkx5Oem
OiyDGOkhbbxscxm/tTsDbWcZjgTs3n6tkmOSe3CpseOFxSz3faWPu7jRx/MsbVy4HqmzxBsEvVht
n2jubo8EmpWJOGCtbmxwlIrSUQy1xGigFbP1oLaXM5M1z8RQMFzMdDrToaV5lLpmqO59EzABOQk8
+GySlkv1FDXBjvVYY3GMmq9szq1nqS0vORJoHw06DaSZn2T2ax4lX3oP6Et1wcmKJya02ji7uvW3
MdZ/HoW/6+y5O/sPygAXFNFcD26f7WNEk6eoXEjJdbfz/bQsBexHY17yAm0aSez7SY2IwwEBjquJ
QKfyBjNYqUUgLkFdcUL5Ys7g21b5GOrGAa+u3HOZ//xf+WnNoryBqP/jCZB7s6F5fFIJDWctmkRv
GL6lU12oRwH3QL28b5MUlsCqMNDx1NHLrWPTZ1tW0W0lWKD00Ckyd8w3M9MPyF/frKp3AkGw8c7R
53+aN0FBaQaB0bn+Nre8S6PBG1Rlyo9jWOGtBh4mQUPXwDzXngqxysDJtd85XS5nJl0M1A03kW7a
6b4WE+m0otFwYmn/IrckRF+YA5priabMW1OE2uNI6yuauswA8HRKiNbhmI36sc1HxJrW8I/cGyeY
U/m+InGxx2TeN5r5gjAXTBXGzs9RIjekrLwJwz52cd/sKkihoBtB7Vus/j7elJmkXmZ7K0ENCtjE
6vcLf5/OSaecwKi06cORyd37v/Q3gU63WbUwG6nQzLL3LlO/EOYhz6lUsnfh0/eFwnIy5zSn5YlB
fEvsXqLK/cs0jaB2rVnwCsKu9Ba3QutS0aKl6uKmf0ogPr9ElelTAiNuKPhhaNUpEs1fhW7mDvgx
AHiytEskA4ORzTspiorGO6B0gEb0KyPwGzlnewPiFlFwSpxK1H601Rra6WRTGmJE6EzQyImGfoDc
6qpQR7Yhh/gb/k/fr1aJHWWdAX8GgLskRuU2u/o3LJb0m01PVAzEPtaxdWsrDB41icQ5CsDEzceD
pNytdwtcyeUb+IN1jetZ9yctH/aErd+xoichxOkbhnXz4GgNhYtr84vjxdrRPAGFJT9dAaWasCwc
DeuOXip6QtqzVlQU1ltivod31aILby+8mcgNHiWqdrfElPQ09L7NzMTihzzXLBHnt/mpdqs5yEtt
9SOIdiDg6UB3fIR4x7wY2Ap3WJoaWlKty6CVtPqhAe8IChkWL2Doy3fAqouPnAaxthm9l7DIx0mW
pO0i7U51OgKREGYhfajXqWIPwIivsEEf8L0De8DUAyCRCkA7QeBoGmahiIHLw2qJ8uUctzgO4rT4
b54UJt3FOxKeVt5WO/9KLcT0XlJPZwGBtOj1fM2N6O/QrwgfHzU1kzddSsSYwj1aUSz93sbyla7a
YzSS9TRX9SeU0QK8+zMnqJELm9BHgAJ6HyiiHLvqsKRpezKQgpGicdGHZ6MhAMfDWbC347TdSxWV
fpVgkk7HDqEzisE1K2g3AwOuYpDtpjl10QrobpCXnaSDFTDG2zxQM9FAg60uLAlA4jUb+rszrcYF
pWuhiwQADVobjind1SXq/4ZmmHNbmeO9mcSBR3s4Lf/j6DyWW7e2IPpFqEIOUyIQBLOoPEEpXCHn
jK/3ggevyi77PosicM4O3asFvt+cUug2tNNhCWftuIALIcz4NTMl/UhBAZS81P2ih9Enmd3iJgMi
zBR48qkEjMLGruKKH+9QI4Sg7BQhgGvDgrkKK4f47gwNUdrw7DHbCdvFltHvHtaKc0IWNMubR5g4
MSPRI5PQ24KLxZ+XeLBXee38rjYZWcTW7HdkdvzfnrkjqyO7H8QCWZ6CoLoa/ijB1yN2VPGIy+Q7
k9LMa1ekRES6rKgPGEQ5UGKFI/smNtgWqAmIOJ96XxtHhJ0/SbhoNGZabS/9au4VvZIcOtcSLc8K
WCvFYyipoXbtEiP4wsyeHUZM1X1O161IdbMfJXwWItNgty4GHY2wOl8xYeKfjcPopzEmNirs28z8
eS4K5SlRWz8FEvy2lJF8yio8U///bdhK5t6y6oqNA/9Uo9WkosryQ8+xg8xaqM5xPRJIn6rjMVH0
IEYZFwyxeRaEGMVDRV9QVGEUVKHijJiKz2spfAmx8gf/IvF67aBI4erVYfU+Ixzb5Uv3lQhq4jAY
5PId9YVkFCkil9eQA7mlbZFX0ickWIh9L74YbDrtYlWCsOMgRSiHr9+2FLU65pHWOb2EImtZCOKt
KaAwvkkk9hqJ5RZk37pDAiE/hvg3jpF4L0fM9eIQO8osCce5yZ8JgSTEU8UBNRic1fNAu5YJZ0xe
Bh3ScR3z/tU0WOazatNZgVQTwqPCCotzY42E7hBLhCSmlYOOHnuZS4vmM7HNevObaWV0kcUWocBn
37TdVayEEGWh/pI1b4n5scSRV5DKy1xiZTZilFQIFQY8GkVVv0dtcRoN89y1ia9KiVdXH3NV+OK4
ItcpjtQj+whJbmM+k62F5CHBb2ctdoOTqqMeNPg2kwyczI3N2b6YJ7sooFshjpg6a4cx6qVGBLDO
pkM0vVsCweTsFSXrWWLF1w1QA+bmMLc4tohAGucW9zc7Agir3bIboMWbZvQa9kdtRDJF1s9qoNRO
AiknaHhyehauRoMtsmBjMffKsRtxFCAVYAB1Ip0Ub2HkFHwiOQXX3rxZTMAaABwIzYMGEfc8O0yX
lBS9U32Zkm+zV91GFvympAVk/SmAtJKWD8FkzBSZrJU6f9YW7HwVsRt05+LKoHCDevImLjEBVMVz
oZOqtrCXGGihEM+JcFQGeBdl251qyzrSemDL+BIa/Ynv3tF6wx3VN3FeA7Hp7Xwa8E8tNxb2QOz6
Fwm+JFm6fOar8Bql8mOIXjSt3MPFcvWCZLPvGuqej/WgTN7k5T0C70M2EfNR2giBfqFh109PpTSn
uWFNWNVu2P8VW5q4EoBBsImSRFU1O1lWow7euKPfhvnIG2ANGHNCpxvhd1nCiyGh3srOgA7yFCt+
+mmy21Az8g56tA2radPeR2iq0B5bwI+FiuhKxiG5SXsxBHzHdj/WtNzzMW1bBySNzQbiDXDgbkS+
TVrMvldQEpQ3tjk4ti/Ia70MbzwV0Cx+4HOz1U0ORqVnWY8a+wQATolRGnwJ9kmM3klqYTta6pPb
KCdMX6REYbOtmIKwkO3JerkWanGe189h8lAh2qCT9/ks2SK/xlX3hILcE0MLZmZhRkipjDGVAdgZ
geV+BciwIkFfm9xOu5+QUYvFNTyWj1zl60EWWKD2U8O9kbWfKDhcXGVePIcvtTzuR1Be/bQTQhpO
ULRAy1bpS2X1XDMPzdZ/5HIfZQLJI+3MRp8QdUQShSOPmEvbmPeen2WZHgMbIDMqqN+2kZ2dmdFu
DmVXKcNTDAstJcIdGdYh01WvjoM6OeIy83WF+mt+R3XuR1T/wDOodZRDhWRj1L+j5pFJX7227vvi
iZiJXUYUcv+v05JfhWe2TH80jExiHQB702jR9P6rFgmnydETtf7Ar0p/0Pw6oDDs/DyjKKkAzEDs
In0t2rFhZLdwaHngxPBSNmARTgnPUkZ4Syul+wljW5S6Ah5T2boP3fCRl3RGDAlYZ/vLtByU5LXP
f7bsIxy+IgvhpL6Kxbkm/pB3bhfLbPWTS7YBEUZedO2zK58LNCuC1kPquubtK/gwH9XHRdQCEYlq
WN5Mkm+kfGHVcm6EgBfEzrITFgh7lGe7eFZrdutL645JZYe5ZJNOZObXMvLLbTA6kzgzvG9r8Cg7
CWwoUW+K2rkL92ySkbwG2UxoMUr4gsittGMMxs8WY5ZusFiSfLSkX8hQk6Q/T0gQiskbWWmPq2hL
wgn1355QxZ08IJ5l1te8yblg5/sCmUOJr5I00dQ3kX2mHIsCRuNBxrbe+Wlruc3ys60D+/Gj6YfX
HgeSNS2OxFzUGBx8j76ARhjxpoOh02O56fTx6mvpG17kBl69wsx8Hpr9JI9kxtJJlWA92n8J2wiL
oWxkXQZSYMwKCOGUOaJ2FLBX1zD15qzHgnaeWmOn0Dl37CyYPDAyxgyqu/mEmRPhc3YBXhIYw7UN
eeny+Gw0ByE79bhp5eUKlwevArB0KsgROj80JK0N+pxhokw2fS/blZV4A9hfcAwDE7oBiCauSg54
rxtVxhZgLzK3/EcFZOtsA8RY3HG9s+Lh++68XDSO1DiQtzaFDdStEKIEwBEki83UP5VxdU/A/nFT
21OCkkBBfpVdh5mTJOwCylzbwhETKWQoMcmMWawueXy4z0t6x828F2lukCAg1G8hnl1rhK2ISRwN
vVJE8nSJEZpwt2VWbMyvJBeW8K1wqMb3gtDOaQxdFZlpijRbpr7CMMG+obfb5J80P2/oiRRdNss1
NiBeCUyva6n+DJcnjUh7t0ZSmks/Ysh/p3xrpNQr65zEQ1wjBMG1DTtQfOtpONNO3IH6EKwE0ZRz
q4zvMAxoSpw1Cj1S1GxEIA5hlGhgmF8szOyrHVyUXadKcFMEsFi/mzcBY/i5UrqDidq5zyQy41R3
kt5EXDKrfByjh2CkttASgMHSkmClIulxa3f7p80cri+3dsvBUoQXSBJspbhEzB2SsImrdt10WUFc
aGQ9xed222ptMqth8me0Pkj2JqB7VYIKpCh8ICSk1zN4A9iVZWqxY2ES5UNAj0zgxbnAdkBLzFd8
VW5adRa31X0KpsFjk0ELrt1HjvGZl3rpApa2Q9HhicodQa5QqYzUrTRoMnqzNNm20G+i8I5Yy8AK
PZT7ZjnkJfsxwLHs/5mAPUf9ZWh+wu5Hmd6SlvndizGLD8RqXhyxe6Ft7+PQGSrM8PHyrS4Wf++3
1p82IibnNa3GFivV9Nzq35OIxLFi9iE+5XxGlTc17pinH+W1ekjarZyCqWPirIGeVq5o5jYalUu+
c1undxPieRUeEzNxIX45ZVyfstDYU9oHZeLXmvie6L+Jrtq9HZp3s7voCJJKw0K9NsP6nAiGboJU
4q1hxZItDT8uxf7Q+ErPgDqzAdkFdfUCzh9VpR+ZOaJ6RmYwNs0ftTxL5XAwoK/oee5JQwlTKaYO
SHegDFr10tVYUJMUImzvRrxumUGcIMd9XBgXiGEfsQydI7Owr3wPOXPojWq6ILo5FwycsaILZuxl
kLI7VQ4EBjjaHLTzIWQyXCtoq8JLpxJjWP0Jq2KzWzrm7bvc/VNB+0TMN8cYzrf2TkqYNyvT/Vbg
pwIKa8iEWkSb3xeHcHXRUuTlmEQXrvHuybB0RxqNg6JFrmEyEEECwKluTvF+0fainNH+vDctdRPy
AwZs/bVTmWvMCObmtyjjnEIPtm0noYecaTZdEklYuHeF26SYEVuv6luJe6w6VKnq8jz9WC04hkg5
0P944vJHK34k6uEuNwk9CAnX5bSZSizeEPVIYPNOC/9M8SVh8tSkStCu75P+nKu/U4hIUQC2A/cO
3FsFQ9VYyes17xPRabMpuFEo/KpRcyxWdqvCCxr154lRCIuVX0FA2KUVzH4QAU8M1AAnvBAaXm9h
eSrbCCxY9Dnckcu5IHeQQafq6Yl0amLhDBEqN+djbKifK90YFRN8Is51XTxVlYzTcNpBhaEepsSn
7sL0l8Xt1Uyj47xk76ipqE4hdqrU/KrxrD4tSBYXMu8oGRPkI0L6yltB+lVzqtBDKXp7X+OI4WeO
rJtJQig5lkH/3XSPcM0YC1UPULjIQhXUBYj1ZMEWpvhkqmvQ6O0eRybZgq0WH6p5OWD76RUsEKvA
u3+iUdkvleQLEAvTaxvnXu430FWXWjvBMXWjgoIwNKPvJBWvBpMCVlQH4KP7Vn0nyNyKSUnjXjLo
9klCJbhV4A5khUNqn5f31X7g39Qy3+oR8VkNUU2YiYk1j6NtO90BuBN+1k0olTIzJicO2nIdEqMZ
77XFX7XOrWWmwlthIXTs26tX3azstGIGJHkhOgweFqXw81GBxPkt4IKuVfk5L8sHqFNXpPkrVByW
PO4iVCN9BF0mB7N6EEkdBtndwjlIfGPxTQ0mkjC4FogrxXhOx/E5BAq09Zsi9NfOrkSdcTmUExXR
GtPkDQQ6HFQ5vjLIpwicnKm8jobiaeq66xFW9/l7uv2o/Q2cGWvlGHpfA+ytjmxteFFE7BWtQZer
X9fhaVOESOOXbihH4PwHM/pcFLrPYXZq466teLUXvGronN/LIuUsX2yTCV6iIwKhXerONVbbMNUD
JaEgXQ9rf8nBPGb6bVwg1bLat4S3GlYG9hqP42etjpZQ7WWzfetYRKk4+TpgTVgNQP0fGLm7oaj5
MvTglHN4Ec6rMD6muXxKyNSVKaNMEtBUcLlx0/mVMXlDhGeKKXYSfrbYSIxiIOQU9bzBdw1847eF
Agwhx5nAendNEswd6KhpvyatJ2H/MZMPgJWniPletx6GibWieuu6p7a9b/gXCMOCejOUy0qDhGoh
h8JO8rcY6246Q46LcAKx6G9E4UpW38RQqAzpgAEyZRuwVWYRhQpbTNdX8myQMCPJysEai6h0RbUC
SYSALjVMnxPanakmKONKKuk67O1lI8Wxy0v4bLJ0KBZpF/MO1JwNDIM8WY6cKX2tJG0fKYjx45dQ
oyiXIIzc6dTtdp/qb6O0N6PybPRAWXHtm6eMUsWq71hYp+GLezTdvAU4HvF2EqgNVZlV2UCuFf3m
8K8lCVmk1uDTYvD8FYUZYxcIUHp1iUH0MLtR5pXtT4HeeRzIDclqt6vvyG8PprLtUFG1TSARdkCL
dznUBIRZUxrQMboWA9mhuiZ9DawNBfziaHOBKK+0o7a9SQRDWx5U+gBby7HhJuuSwqPEAUpns4V5
p+BHrywRTDJ4EEoPenhKNt+rOF2QGACNMAMqr0QLoVNgya4Lp1M/dIbDonCRcCzMUUVJaN3Y7LIS
liqkWUdFIK3FkCnyqFPXp0gKFIhTIpuchMEKY0Kvj28s3tRd27kdWGM5FhyDT4Z6jUVz6bWhP0ED
jgBXLv0TbYLc6IC9Dous7xJxIQI1e5ajG5CIrGXbcqnARIT6J94NZIKQLvL6bZhRgJA2GB11NlCs
euyyOXYm1kNc9XnmNQleiLdQ6WnWDVvVCI7dChkVkG/ktchfi774AhFLGspRp6PLy9CXcf4Y5JVO
EWRvRp91ZXyttHpjWfqEg8BjgyLGnKUKKpxTNbM02Du9frOgqvG8xVaMsYYXZSm5uy+G+FcLkS8U
gEIPaGDKQvI6izKJM9fUn6LukRU4sWuGy4bHDjIt/ukCMJSfLP6srMPUVldgKk7IwL9dGVBNTHmG
6yhx6Lu1+RVJ4gG40K4A6pkTNSY7VeRkpElK7bZuM22GUyCXDll76nvfSE4S5eQIVrCqZhSvwODY
Z0JZiXU/ZknAasrTxtZZOwnE/LhvBuKXU+srT5bnVe69Ac9dnYXDOSvHkypQg+lae6qAeNqTOgJR
GsSH0v5q45h6kAGCUIYbpUxz41qiNHpjDXnDmrTuAmqBYFPIG9k2ZiE0FqgEgQnWS6apA/hZ1sXQ
9BjOhFl00OrJH3u+YH1RVBqZGKxih19iUFLRqTdLVmHE2QmeFdP9y2h16BSJm9rPkfrI6iY5NFii
EwQY7pKS1p5kpup3sfyY2266orssXfRcETNI2FapGnGiouFEyDOh49hZZSW6XVH8wlUYOcuLr6Sp
mAwpjFgUNmgp29sQucI1atKLqaSXaJzVvTQwoStGk3mkgkZncmoYoP6AYPWwsm5SC8V0LGt5y/mA
Z8Z2r92mJyhap8iEJMhYxLDE33pBHNWN1fwMFTKeBNe1Gi3xGQLWazlhXuzNZjgKKUNj2K4HVe88
Y6XtM/LEfEmZUu4HNQUFVHWOrtMzWD0BL7iw5kSffXAyeNbHsfQTnhxCaTA3WG/sG57GEqiPKIkv
jPNfCZxACkUaBGStoUIk2hfPkk47ztddrSZmhhntW2n033UzMX0j9LqsjBe6hMEFUu3VjEDdJBkl
u+7CeW8go1HFcS8TcX7d3AxkE+HCgKwOF0F/4iB/yuYR2HMFPHgQOROLSf2TEKVfgMYreggbn7M/
BBbRG+tyYZEvpSvo2Gn+h/57CNAvxnYZKsN+njFoSbmk3Blxf4dxe+91o/7JQThD2Dpog1Qcxpza
Zkxj9kla7C7c4dVvBVDXnywa22JJbyYwr0lS5F0XfrQawKL90vBTtRNT7mpb1+hh5Osg43edsyTx
P8kQWEyt2GnleK1diBTWJPyTQlwPJZ8UVC5yALkILMavFYRE9ZpqUJNXoaR7TSH4tEPKkFYubT2J
UucrViheJpX23BgBvJJwsurVrcjQ3K5gLX6qrLN8aRT+IfWmP2VbszPC8L2e0i3zlVXiGuvvorZw
QWLk4mi461rEoaMkjGMQk02yONn1ynajy7p/cWxthc/ItTIvbi3KgsOKh/3PkniZKfAdKiOPkABK
cn2YaNm256IZLdVfVQB1hWQ1+1YPXyYBFpcW5YEZ68ckEkBVM5aQtOQVTbgRqHh6h4Tl8tokP4b8
Ls2U/HbJJSS0Z2nR572y5vJuQUY1oucESw0Us80OasUIOtwq4hkwl6Lpz6o1FZdFMs553QWylXH6
4cetaom5IRTy3ZigygGFiFC3zwYvraUVPz735hzrEiOHbNzpJcY/lAhTH3+BA+fAmqfqJPfvIwTx
UJm+c6XxzYSbr5EjbnbhiPZ0p2TtYWWoaHVESq3KmZylvQJMRNHyYBlWNMIQ1nQksMpViRuGpveC
UFqsd0GVvPSpGUjy4GaIXqMx91pDgV/x3eoKpEkJUVPqSsi2YAcYssB/9p8GcLaV64A8XhOT2jm9
lPBl7LgCUcgF7WM7cqnXPZWBbxo9GN3gkl68mnutyRf091zb1QvGEQ8BOShcAmZYiwti+aQlT1Vi
fdMfF2BKdLHCj/U9qz+kPzBF/Sy36QUPlpVO+Gr2GTrttca+8GWYV6lFumoFJDywlCh2UTm86XG2
hySFr4dI0/EtWhdf7kAmhz9M054zwrCbxDi2pB6j4m0bGyORl3Qhv1o2WzBBswz/la4ck1jcW13m
jYQE6NZN7/u9LL80618mf83oPSewVDVNZMj8OGRgLTWLjeH5In0UNdXDRbBMV5FeVUwzM7j37ddU
MmepzVdCxJJiOLd7DROksheHr4y5CzRGxuDsWzNiGTLS4Mv0tjJkUGI6C5CDaevGHH4r5n9R+QMN
gRyd22lGykV/kdD4JS2646wLJPU5iwHhIKea+HVju8PhZz2NjG2yjO0gIvGhnHfQNgMl3cnmp1Hs
y/Sga25u2Ul4V9rXeUuF84Z4w27/luZ6qCGJkWVDs5KecqZVAo1bUrgRVUMJvdFM5lsundbhCpKF
UK/SrqfGXhQg9cNdVrXbpLyYlpOYz/9PfQ0fVgazGFbMLcXmpqcwB922wqcRn4qWKSg6EJMu8zkr
VieJQtvQH2Z1kYsGUcQaqD3Um6w8l+DuFwn+C0/UrDwGv2TEmMUNcCiEdwrC6VI+NIg7aM3ycMKG
xg6O10BMzzTatDyA4XkvGaKgISNviJBIFN92HQuH1UJ9gwxMVQyeduTnwgGYx3WpVh97DJunwslU
WhNK/OInVd+IFqEXBHPWwz/x9MlCIuHyMg1aZ4/ZZ4pOKVfecMvvFVqMDpHyrhVEVj8KlHUgo8wX
x35fsb1YF3ydGmNWyoCC5kY6zUO1o8h2I/U0LEw0TOlpzUxy4oZ/NU18iZgpxxkQDDB7R+ZJUDjt
mV1zhkByPnbFB4yFdUKRZAZILjDVbQo9ZPA2sylMInZVIaiD/mkNDL89NcfRWX8Bq9lGR8OTNFwr
1J5TD5yEeJcJhVdaOyaLuyI/o3oyNfwFMe9IRMKuv4a3OCHtIeVBbndhN7Er2pO5AsWXIc+lMu+J
TkYELiwiBXb8tpJoTw1tzGeJdPBwfVzYDzxVzZtRP8nILIFQ2oLy0YL3ahXsTwjMzBAR9UFIuxPg
eza/rymbOkBVLqtqiMG/KQfo3EGQTnijELuKXwIVXj70XJSfAnqnPufiRL45jzjzWWZYKNkr6aJL
X03+WfCKiOEemZEtyxXRJ5LdAPkggUWY+NnPQ/7RSJpnUb/MFUgRhkKpjKqrATqTU3GZP2KE14WZ
hJjFLuvbXZi30Ih5nTSMMNAi2nQLsZAemSny5VR0Ie2xibvruqi0A9a5T41LT7+0itFJLR5w/zzu
GebOIIwS/HK1iL71ZZTHX6lpbsCCY/LzEmN+bnNpn8J2orvYtX34PqYlca7zRa/j31GO34x0S5th
vsMvcbIoqWIFPdFiDH8zOOKkILEILEl4NGZAvKHRcIsp0k6fO4fsoHuIwVZcb2OnuEOpfkI2v/cb
FZOKLr4YkekZksvi/MkccNCFll12MiIV3HbpTmc+PzbzabFSap2p/H9VNBIyCLCYarqmNsVHkPcv
A+JGQC9vGcIcSf4apep7hIuc9/mlLOgQuVOLaNgY8+yXkiBWPmXpTa+jm/4l9fcW81nY/ebCMVTi
b7UTg05OsBybH5Mwe/K6HZXZRzoT9sNvhgP8oxsYNlHTGjzNm82XdcgIVD4sWsRv2a3Exc3+lqF/
S0MzxiY2oSqIksQZIgQ7FsP0urZ4hPVDZKn7AdinJdaHpmUjo26Lkg8y6lEYL29Tnj0PXfUkTIYv
8taVylcHjUKTBzoW87jOX9IAqkeBGlVNhwTudgmeQDdXKpaduKt+p1Onw+m1c1ce7SEsEN7WO8kg
PBEw+xqDsq6fWux5couCf4ivhRXzJ/pDHYOKao7C5p3Deyun8zOavMCqB7s5PU8qvSNNjjgKN11a
8cspdi26/AoEg9iwa8HCkJ0WhotjVWvP4cKOaPmmMJToj50e5JDJUB2+HCtwdaU0Z8NqtpdWGIlK
SihY+x3PENy5eCMz1iiH+B/B27DErEDithdxt0TqP1QEJVZ6FHjSeo0tWwndqDkraSB2H7ll3sVk
by1PSMCpZxPpuLY6PF3JT4HxV6cYLUHMMbtWPzfeN2+JX8gdclASHwfd2AvFX19K/vZSjMlbXD80
HDslUKuoUDjurwhV4VtoiwvYSIOieC6Ka9t4LECQsRmSb2SQnx3M43qD1wlO5MDdSZJeL2K1cWDz
YiUyuEgUj6MRJCrrLNys5BYoAGju6SuHN451Acg6VhiN2SUKSG4x2xD3VK4lamGyCh4shvUTj0Cr
7YRX+ddqPOAGLkEQ4mDL1HnZw0IEuktOCE7YSMsH5BDtX6rIL7msAdpi6C/DHbEwwptgSQaJvXJ9
S/XS17ntjBZQXluwpOyMe1+o9k/OJjA2xYMs8c1gunXxrYvNwYxrm/QAQu0xUw0TQ1Du+iE/FBly
SkivmhQ5EqMSi8UPNwqDgqn2iffL+8RJ8KP7/D6kM60CmtD5JUM976AmzVs7JIn0pvyVXwt6/GuF
GhPAiBAkh+XQPc8vGE7XzDEphWun+WAqYCFnHu2P6L165nXbFMc369DcQO/usLQsmBSfkBPjyVbz
5wjdwsRNzvd4zeEMjAUSonEh9S1ndoJniW0iteTC4myWvpOwYnRujH/C6CifE8vbxlltK0AoMDyr
J4lbSMbyTNCZbf2j4bAgtCMxZfLBcgQIyW9xQ1KHeY7GrxSIYEUXwzLDVZuz/qgwwph7vrY+C+aa
m3XXujUWUZzlqAPW84wceAHaviv/lneoBOiU8V1Qhq7Y4UvXUj6KzbniM/dFOxztcOOWpon4jWeX
ImhHrcBzz482rgTz8APyo+A5H1avYUWYB2TU9Tk/E6pDjHdeWDtC9cBTgzwAD+cUnXLRtSSfltSd
xkCNjoJJru+R269eDhTFUc/c2BfqIyohdDADfKOgglbHFwgZnmvzvfL6MyYJOdx1xi8mX+MfeXAo
ZisoY5PP5oQxCvs9SHjNepFYp0fnxvhuTSan81Ef4BE5DTycA2pXSbssygtb5Sh/FruHUnta89Jy
d9GMRo/6s1J9zTwN2jWrDlF27Rp+hBnNOsyc4Rp23B7nFy3iTXgTU6/Q/B5VAGAMqraQD6o/Bv6q
kp+E+VxAq9eRAUs/Ye4Jf3XvkWNsam5H+u0TJxECacZsGPgoBhMbxToqNrYt2Y+EUhEIkOm+oCzo
1BeagZ7JtHGm8ENx0mkcWHsNqvKe7YFZnFX0+HiQoTWtNv4blTEYUk1pH2YEItKhelnu4d5u5JPG
ljN5kUI3zXw0nWq/b3JP7g5QbabmmYOCxzvEEMFzRlIQiwsmZtE3mOwwRsHDY0+ailcqz+Zg9+nB
kPbLYyrsZT1ObzIj+RhlCtHI7qSS2DQixHasz4yzFq8BHjTlmUekrI98u13PHz6H476t4Fiy7OKk
9fX6vPK6ROFZQ0G9L9oDDzEqNMbh9/wtRp2QHtp2+0gKCYhvK1F3pq3tG41TNf7SxLM+H43q2HW+
KAQmkah5wKkumXbqUPssm7Zxm0uUpLEsDz6QGNPGXVZyswog++q+iX5Ww5YqLov6vhqOWePOcvQF
08teJh4oO5TVX64EihyA2QmhmK7XpneJH5//+FXwHXJPNq6Z2bPmKPoFbgtfT3+YL2h/axRJ8V61
qMzAwcZ7ZoilfJ3k23yxRbAGrUP7xRpXKPfS6tbtL5NsA4Jcf2gjwJBuCgqDUyhlFeCOGL1Ryp0p
OVnIhtj6S1vh+2Jz0L0R+JFShoJAQaxXsY206/HRUc5Yv5SDasfajZW2AyzXanYi1VCGM2rXXDEe
RtccPvZ4xr7FwpsnIPwZP1fyPzIoWDaJWUO5q1HpyZDSWFwg0MUVZ2+MIxWWJ3OVYESoTpia5IF6
a2mHEDNoJRFe2LCv2QNfldwd+XMhYksK+l2rM09xUN/ob8Jfwo2yHkBFUMC7/QiQZZ9zI1YP3ho+
Ork04565fgk3NOcbfK0VL/3cMH7vCiQ5K0CuJ1Kl9DZ6u4K/gH6Z7oiD5WsGPMhvl5ybFi8sGyuU
Cs/9pB96RngcdqR8aQ3qpsc80xeKtN1MhQDoy/dNUDIKTwaBEOiH8LHAFtgboy+35wbREeYjEQXz
SynvWbklQ2ByBvOC5HAKiN0kudJppfPCKC0RLz2HjLo8VJaZmjszklcx3fgpWeMdx4cD+CC7Tc6H
Qle4y6JjxC/rvZg9DmI5PBSRkyMxnG9gztimNCI4gPvKVoatVRswT7Qam/kA8aWWvNd1+NpQDmLe
7hNBs7yHCzLc2TFWtylwiDGY2E2nzbO1uhLAXeKcKhE6Kye2h3cuj+8xLQRAHCQ2joxiatwnH7Nl
L9Z5SqjwfKScISmdqoNSpRdtpcb96USGD5KnBj9CgEXmycMuema+1vxIRNe98I5RwPGbBaHYmJyk
jtKelPja8eAw2C6erK9ysYcaiQxuuSuZUtl2Hth6y4ifdDsftZqQ+jGyeOvSg1zGEFjbIMWa6Iso
R52gMzmoRZ+PVsVuproVLAJ2+f8myeHnW2DAsar5jJBJPoT2ot407GPgUFhUEjOpcbc77VeWsJo4
0EIhZsXFo74TPUO9xJ0JLqhX38vqR2ycsX0iambkX2nd6bcj84b6xOV14rXga+sOPDxEkeRf8WVF
fsYmgqy/bjtt4ZqI0zHjq15v0CIWlSEUKYS74SRkD52POdgsVljHVe0hCwMWGTo9BI9+aF5VKwAq
z9y2dwvD56DWCC4Q3hjYzwXKWy9lg1/vevyyO3Z184XTYGboMmDrfgIuyBIUa9dJRjLQBxpkKSF8
WwwfIZ66eJ3ybyWtIMHSfR3/8OVBD/ipWsfsSbn/Mo1DB5pdhfDQ+l1DMNL0UMpj3J8YY6Uik0sQ
SkjL/AxBQWs8mLwpLxwX05WbucD3kfjVVXmttJ/C+F5af8IR3NWMuPk/HUB/If8A4gIR1TxUKLoM
tPdeCxun9fUwaMz9yIKbWh2lxnrGjsnSc+JaKHJbRT6OfWMnM85weYe4YrGXddAYsDOhC1939AIV
7woKGG2rEuX1iB+LIw19agN8hSMS6yv1sWxn75TUw7W+GPcNA3nQ35WgJ1Ypnex8RRgJo+FJMHjg
XUhgdFDUJQYAr1tkUn+g/3Ny8UqBOozMf7CE75gVl/U/ipLE+MFawa3Dmy8UDllnmXXI6uvagb6l
YfAMncwpsCruxA4x/MJ6aw9kclyJumB7zvWVMWgnY9zj3qaiR9zYW48sfYEBFdvyOyQ4fWIqeATv
0XLfSWfsChEDk9Fpc0crgxbxQjmdVLI0EHIQpzb15zq+SvOTkKL7rTnXiRHBNWpQI8mnFE3K84oM
foXZGxkejxl1VUULCYS5mo9Ye4ix5b3guOOlqy88fsZEZ+mDDgNQg04M7tU+as+xSEblxpPgoTNe
eLKC6j+OzmM5cmMLol+ECHizZXvv2IazQdDC20LBfb0OtBg9PcVI5LBhbuXNPNnnrAKgSU3jK5dV
mK8YaJkAorON+v8yvbd2m+xpjuTBwV+RWxhluMl1g1Xaveu2dGmwkNnYhAVJbjsLY1ofoi/PDDI8
ARQm+nZ5+uxhigL10ZJFwUIg+vbkHLwArUjBT3/k7VCdx+w2dDBn1bNSUpeArQYOLYdbVsyq8hbR
yVT7/Sb01E1QRls5ynUAnbYvKVXmcIo3EIstvpFqYbNWtRv1OrV5DNYvL+0u7rAqUAojX7SEM5U5
1IW/Ry4erO6kdNjw0o2J7IJKYmjr2aRog+nkKBkdoK1MoDSELQVJlA485DDshD29u1xzhVq9jaaC
rfpdlNRjWCSCvXyuOpR2K3i0OSHI9gzjc16dh+o09JJzxiEvviik4fGOzy681DzZi/yfUY+LfPhM
iW/j9cz/CZ68A/1TMS0PiubifsEgo/2zRAPOuly6BT/nVluo2Au6jYUoVoJKSGTMR58yZ8BeI36U
ODxWuFmq48jT32xfjdNAJjI3gvooq2KX1WmHPh2Is2DcsC4BtYDxiNJkkHqsrbObQg3iQnB6NOfU
eeskBYbjPkXxYcVbtyjZCkD0YClNHHBzszpFkl3WDz/kJuFZPt4j/TuvaZ0IKLeuPk0ILqJMZlnb
oX1B42OO47MTaJ/BWahPQyeK9XXP07NpAStgwfgtzAOKvd/+a0vrrfGQ9s49sKm0eqnGP7qx8Ltf
x/CB6WNJIeI1xXUMcdJe9+0zNSvkzsACBjLVhJscd0ImVNlQPjbQpWAVo7WRFQ1SlkuFgtldpdbb
KxZutUbixzU95n2y9G0ol4HJwUCPeTprbr4OPDYuSi8ydl9dTr9Zzxzo8kxsJFaWnjS76s2VpOcx
Q6wP0xVN9exaFlXF5q5GoGX3+CdydkNNq6+djKeSPYK5YvbA5ZYobKfgfBgVpICKFWU1C7SaMc53
kcVwv1PIPSoxrytf4TA+sBylQHuWWKvQTpOtAhGV1X+5720uvWAfufIRQXUJPMvHBWJd/IG8guXf
aLgIMAIrbOdtOGsV7m7bc/FX6c5T/M/guQ5YkpRf3zQOhZ2sfZfPIFA7Qo4cISLxLLBSFDJjJetq
sLS0s5k3BA2Nhd8jbzV2u8ii8m7xVKI+iRzzRhbmB6m3ltNQu7QMb5MO9bGU5netBBeaYBee7a+0
BsEgGjn9TAGrcTDCBSAUoh6PoiGN7hfNTnWD90xL4pl5ZdA2Kyi4o0IPr3AQxgbVO0sv+7OF89XS
aRrnxrId0h1h7I1WNb+NbxEm5xhRsvrKc2fWDSHxBJ2jpr4VafxRqoHB6mUqFSz2fmvgsildinz7
va5BEqh/ep6ZVlmMOIUSqJO691NlyldcItwXtHjh3yDf4zUFuK4At4trU/ZXNFuf7lr2C1NN27V3
hr1FYneeHvI+uap+F7MAj3dgNsh8CoaGhoYBvUTwA5luLltHWUoFeJhmmTZ6K4INRdB446dZqOfp
nBqyBiJFPrwKJ4/3qk7qXQI5LWd2JWvPGpK87hyLo4r/fKDOzKTlqm17IEH8HDX9XTXDS1o4z6SH
IijJEYB82Mksuxqq3E3uYIbkytVoUI8DIu71zlNZR1Taug/CHzzpsMoBBCIRQlirqbwhWbNnA3ik
m4SwNQ8XsKK0I7tGuwm7g4XIVlFDZfn89AvH5urPdkpuH3VP/to197+jvHr/Wg3TnNuc9RiseIDU
D+d8tOItLfXb1MW63Uv+fOnCQgbNY/uvr61dA+dXcbqLgOL85vY8VfJ2p9G4kWAnTvjwJKvbHGl3
HE8ly6FYM1aidr4AChJhobAGUhcOpyIhToOsn/jpl3T8Z8JT9y3EwMW3uITi+g44/6CNCveNnW8g
ArA/LLaGCJaWFm1Kj5aWECQtwmBwtSQ2VvmH5Hnwzf4gB/dGjtRomgvgdLouFBBvPmdLnTM+l9F6
YXCgY/RYu2w3VeC3BjKzkc45fozeCZrtzdWQr2tzVTe8Yid1LKLfoERnbK6y3FYFW00nO9ShtUra
XT206yQTJ8MgSWl590jzD1X8MiYU5LT2N3AbE/7KmmgdGe+1QQy7QaHIOK61CGXxPsE26UKLGxjG
bArJp5LbGP+ZpPGRrqiCcebSZhmaY4pD6NXHX0n3b4xbeOP73PiGuwknanwTrHyhPK27hqKkEV2L
DSE5LRypOev0rLcWJQNIJDCNMom3xKX0sqecyCVf4s9iAmnVZEvglWJWnyXeMcHPRYuUedmHZJbY
7qSsGQGhUZOJTytGHx+FPZNqPPOVfKYOW402t+jHCT5qQeyJkzIPs6WC1QzqIFsZAcgEe7VWzCSP
2SApFn33qt1/hvsP9BlV4ws3vJXJB6UHSD0d5ywcmW22FyLCaGjOhQz2dcQDpkk3KXjtoDnpU62l
CZzIF6s4s5Y5CLJColWqNJnVNsRYyAA0O2itxyqYljaKWylFW+pQrE2gPdwATQkHZfiGyfVm3YVs
joURLCPrX57jRhYe0u8fGEw6d8IVXMMFVSd4OI2F7pfcahjZQWP1AILEsC/7l+p6By1luZzOSA7v
49HfJsa41fuWWhRJ21vOqY6dnL41O/9TAy7NCmJfNCO705y6sAHfhgpiTunZUwIyD33qlLU965RV
TI1sQJawkyziuw4ZCayhNKyXySxGkIBGFrOvbypPYHbD8y4YSFCAHcidBYdIhBYQKLPAEzOdebcg
HziLU9RVS51X/NtUfpXZcGx9E0yOc9ZZtDcN0ewOGaQTnDUkNnRfbnhqnjEhrYMkXJV5zkaCkyyo
qbOJuBm5/NfRloe8P0fV0QIw9+ZF6iqQxD989VhTps0z+qyP9FBayq5i/WFl7m+FJUgZ3SsDiE9w
X9UdIF9g1w4koinqK9YYjtPS/1Ps7kkZ0U4b9ZsdjlsiqHsHpyV1J1DdaWlRAMA72jmHQaoXkIXd
fh2oXyI8+FWw7HzlmK+8lrdwsYZYetH77OhlxioZ69NoI2mzs/E07zpENfxTeN+tvQ8J+/c9kB5I
nvec4EqANSfCpmzQdANYbeNA08459PYeYf9ib4wJ6Jf8KLsaD/LNG6FKNN0XUT9UDI2fLdEGEoVJ
E26MzkVX/pGouna3ZD981MNmo+Tm3PKLP7XBNhwF70OTLplKT5zxGk4ijYJPH53OdtS7YWvgXcw1
XxNBSv1ThXscomHWVAYQNXVtASixQK3FQn/WXfmSUhytrtrRh0lJ8KtP8DDr+h7aJYXqHa9I+W5b
DnVWILNCnNXYv+qxfbEoYjRf2c5VhMY66hXaJ5LDyAYasg8YOueWsZysWv9ao8taGa4lh/SxV77K
9qNph8OYVLe8HV+qHh0kbUzk72FtJt+yPzc0nAb9Q+EYF1eoSGT5wTFnB33kCopvMT/cPmBKz6K5
E5ZXeGascYKW/ZHYw70CokuffJMsUiBkQrtwvy5xQx0kaYeU29AKjW+395EcS3gx0ZfaiLcqEssg
iC6N7tFLS9OjZXenFPM6a2QOQx2xN/qE7zpVDDgFj72S3prRe+RqcLOQwTWEOmg/m0xz/lRJhtRJ
mKpyIMJISNC5SyLKKsQg75ZJ410HrQRLGIpGcxQFi/6YLkT28kVqA8mPDi224syX307EJQ/Hdc6K
x+E8wVedRCFAA1Z/7Scj83iDtnztaufh1dGzdqtlGRg/tcCZExfFK8QyQDn5sq/rA4RL+olt72h5
9Xmw9FnEDl4t8VY5466alggO73C//sAEoarO2rK0j7BxTxzCeKK7+7oo9o45+SzqgBBec3LNZUMk
OUtt782S5Gswk2xC1heUeSWkC5pCPKDLPnh5rVICG2Z/hwH1LKmlK2R6V/Z9Vx/dKrmLUltnRcdV
ipus1r7LdBaG/TopTMwgjbiV/tX35Q8DEo7GdmFOHzct6oSne7xtxQ1n09dgHjAlnrui2lpa8tL5
IYFpxUi4qqYTG3SqtT/6u2TgYhvUH/CxayWI8PcfO1pHKsBOScsOLY52+tQSYeGULVuNY0F4q1Lt
WEhtlnRy1dX9MRTN7yDzk5kqy9yu/rdSYh1DHw0atOe0N2hTmts+x//a+YTgcjYmbcGjjNrqPzRH
nHItP5gD5k04fsOAc734oGrupIN0WI4J2Sk32zNXBLrxtMeS2isXzVJpV24xTR3+rgjkHj4SHIh0
1nh72hWXBcpmp/AAgsgQpNq6xvlSs08to2SKEXHnTfGm5F8WwwXS/wriflB44GH9yHYplF3HFCHK
J7h5oJGPJEWpIRUXYMUQGAa4ZbX0i/IFyrohQKwa3oITazkDQ84B8K0rxbImXqMip2a4GETEhsp9
VChTCnG6wWiJ2sAwgVlip/Ngwrc0UBrFH8WwjAqfbo8GyxA2+C14MJgHDU4IC7RlCUGTuCO6hALE
JRl6+sWwkanhugOxFFLe1xMwJ1uzLmFG6hp+hAKL7jNKsCzwzbnBB1RB+mWHVRaXNBkFa9n+lPUw
71DLS0BkDf6s1qN2vmIbyLbJ8NzZOKQQ9GmGNM/JyY+ZGrt6B9Zj04mAM5kP260iYsK62cnxt5mL
EXNMhYNOw/Dg0AeXFM5GKS6SKFbS3vvipEDlqWOAtso/B1Wvxh9rCQtnFFnSqSSkJ7I9NKuY18tA
8rcxMYOzVsZi5htgiGEIEJtsexV7KqXwU28phCs3ImvGAVHNH6ZwZgrLsUpv5nRVsA3scXK6CzsI
TnHcrpUKCa1rtoy9C/8o8XomPFamO8CHhSzgpKoEKXmNzEc7+zGCOzoV1rwF03k/sP9G143Li9Pe
yrLf0g+ybOo1zzjOVfwQWlTGyaJIsUBNxD+m17YUyMN6s7ArTGVwIyL2Gg4sT+13IJ07UnLFI9G0
LtglDM9mX2KtSnY4BMhqxlz+p5MPo9pEur0PzHaLr1v/INm2NIuf6ct0k1xKrKTGwJ+dephAOhhE
HwGXAu63EB0qx5YD77D+5pX41ok9/sa3jFhz/TVgeFIDxGPrW+YMem3KBuTiZ1wgz8S74dYYywPo
AwiP/WZCu+rJtrW/hXJu5IrfacR3yP9e+zTztd7+EheptC/ysUn0IYnBJfGJvlxdAPq6Amfimbgs
SnrqeMNlIjpQVnYICVUQ56w3XsAqspLHxO3vAJywsZQHxGPUxcDRdvQl49rBonBVFbEGa84M+ymK
H4E5Kds66GKWfLryNLrj/2N3mn5yj5syew1YaDXzWkUtwHUPy5dDKmHhyJk9nmxuSQ+fp439AAWS
YbrDQJFHw1zFsl8PT8H+iVmBZdG9mGje6R/odJZC9xJIFMZaWmXRxjmrYlmGoADJlOFGQwu1qjXA
FORXDVO2cYR/l8BJ0ydHlPTmEisZ6U5Mles2xSlbPjwCdpH1UnDtE3tm/Q6xhldJjScpGfchCZOR
JL+E4CaIXItQA43BRUMmAK4Lv9WaB6G7nB4o1KwuDHweldqtXMwl6KsS0oChnkLfQx1l68cDLazJ
lHfOmmM4XUQ159G9j0mx7fxtC5pdomAXRPxGaAoSuI+FI1QJB8YtnOb6npOPqdobUSEgIHcLQHhu
389UlCaJB28s2PoEUC0r0lfYPAd9ncKEsXHnmHy9nAKtgn1HVyVbFxaaKwFeEIcNUEZBZc2KkDAO
oWRfeVTYQnuW1Bcb5ms0cIAkRcvzERkMUFuyHFWWophyNQwUHu/qEJkQuy12zmUYAlOIkAUJRVDt
VcAzGMBktaRS7BhfbgJYrmQ9ENzNhPyvDwVdRCht3joSqAbJWggqozoqTiIcBJ32MbjpgTfGgkPj
KidY4pv5Ut8hoLEm4zCyLFnGjME4B/ROjXAJH9c8KvTWwqwwyN0MA7Q+QDVdmGzSxFiV/BESi90Y
5iVeWhdaQA+0dFVsIfwQOlnazSdPaVTGO2hNS8ub/tlE8ISjVRqrjtiU15m7KbFL+/W20QgjBlRZ
FBm9IR0UFJXuLOyxWIphYlJTy64NniShlsUIclpb53hcpdbO6Tmfm3gb8EesKU8ha1298ZusQV00
YQVjVJlznFyBD71CBlmGDf4i3vRhF21gZU+r3th5CPmbJuwM2oszWYF5hpr2P4HGzJ1fpO+CSFed
TfjnGfofpv5hbmbk36M/CSazq+RSUX+rhNOX8z4gGwEGXObfNYwcbrKGNgMr/2irCyjD/5NHuGNs
QJeqyTmcWZQacuz5xGTgO5N/UXJ2sa8YsQ6fdCP+KZyxwvE9UC7qiNmXNzCGpd1AYChILrn7SJqz
pfwEPhBTLDCWQz/ZQ2b8PuAjCrvyht3eSNpUv2TiEUWXLnzp9S+V4Wn94TSv0niMCLYGa9daoUop
eoKCdNWPgjN5i6eqZ6WSYf/u5NmSBy1a9cxTXvQ14NEG3mg6ZDhWan8K/DPYcQLkbxF+aBu3of4G
6L27Yawy0rMqb6P+SuNf24QansHOg1F6kZz8+vcwpF12SVPxoN01ymQ72CQO1tMS8oPGxrZ1fzm0
mdk6yAqicM3Mi7mCMMZG7W8TbHnKrU0a8ahj4y38irXsx2Laz0gANyyNXHgfTvsetVBkhmppDDoG
AAB4abby6eUY2DcMGAuykVce0bAQFIyTEB4xyoN37ul1sRSAPh5EaS6loLAxESeMYN3srvr1jAjh
UvVY2SZsElE6OElLPgYPiVFPLub4NTmEAYaDceC+0q23Onq0w6sVAO1gsmSc5hwinHmL0p2+Zy4H
2dOIFqbdCcy5ys4rlna1qLq/yP6HoNwKFrXTfOeg3rgYezHNgMzGiom7HNPhKEt8p3KWFUwfrYX1
1ZpPYes4OY6gizp9ASDSHZeJit7OcJJRQsQrw6dStTsA1eSb2efBe19+8cpV7CcNblzq/9IACMRV
i35G46biiDfbX8uADG/e+DiN8T0Tl7b4KweI4ifX3aTuXCC/+Pe+DZaJRZiYV69Y8wdJh4us98FU
nxp6YGYA9aNVKK+CFZpQ3+PwUSyC+OY2nxnmGABFHeHNpktAQjFdbB3H5IM6lPa61B4Wi/umuOTM
JCkjqCefBfNAaMwKZcC78uWyxLaxYlNg9GZbF27HTpyp+sRHARInviXASEb1URSM2jiYSP8EHW5u
71x0/zqNPXa28+qTVVxGHG1uAP8DLVxkjJw6W1wSCmBDgmKyMnKXnBObVXWF0cb+sDCHF15LLy02
SeuLSvoZsIiGezdN0SPDd1d88g0RDLf9V66svOyzwoVWG8/e+4lAURSsRMLoG0Vq3sRnsznW0+mx
2Et5ls4lMDeecQzjM39NwmVQbBPzhDe/VzDgKIDCsRWanNIJXHPx4Il3pliUWbLYY2qMsXrG/YYg
EBrfuBDqsDGlf3IlR9GmW8d4TZ2O1GShHKeQ3yg2vZPdp/+ryGQ3hhU7btyTnEQ5q6+7sOapOxyA
MABJp3sivHYlN+lI5BXSkhYPez1yt3qMN8O0t32yD3pq54Z/tq6tKpAQFGMtZcdRSzOoGdVoTtT2
IJ6B/6mUE2hgwMC0AFS3NBCKiblyfcmmmNNO4WLPjM9Q84+Awr8DPKB+iNLtNNco0i7sej7NtF71
UySLPKxs7CVv2DKVmwhtU0VwciWwN6/YRUdRm5CXopPT0cIRChyj/Ydea1es+qQg+qca6HSWDEv4
v+s2uUeGzpoSolARI3DmK6OLr1R1bodO2RpTuWjQ7xLGqtxtF8kEaK+L/ZBOhzUeN1NfTO9+FLzU
7IjQnRz2jqzoVSKu0cUvYQbvtJteWvqrO2JmwsYnpvsrOj7XGfJVqn8rGNk62njhIkz6mjZaa8fv
SFvZ2xxglh9nqzGxNj4jjg1zEkAGfnRnC/heCd1NXDcbA9XS0cN14NPiAnYwZOTTqRopELVB5BgN
CUvFZPXUjevY9W+WTRLPyO663itvutU6RJ83QcOCNO+6+1ixmQzY+tMidmkNvqSe63d74sGGJcKd
zxWA8Yh9JzvcyczFw7FfdLOhk1hFamy2VDYxl2k/JU2clj6dUaqX6KBk6ZfCaNrd1Oua+agqaVDd
DMXc27JZaVHFFk6BjGIc+SY3MU6ZgpXhrFVhsI/FwczKT6G26xFs+pS4zKaF0cTX6iyOw4P3JSHq
DVRJvQWCqmLDPifMug4dD7wExlNtMFj48Bo5ggPVn4NM3xNvvHRaB5vqr03aY2KwZuxD9a+FUsfI
W4LNVJXs35hzkZrup8LopvzY4DxG+qMqQB+9ThPxFCUi4Nj1X261Sx6Zq7xbmPN83Gt1XZ7IMn1m
xEaKjPZu+q9YBbIWIClhCe279yB12S3fdBWxWECL8PtjrWlHk+8drs+xc7qzsNVzyJ6wjaGLlDdd
jl+VDM8EPj7LlxMNzKKs+/PJJQHS0/abd6j7+57nmJFBF+Vkzb5nZ7rDVUDZd6x750Zrv/lNoIWV
rvIUqns2q/RqcQ7EKbCw7XRneUQs7ZU1otMX7WW0jRNcyb1txPuB5Z+AAyskXaHqtkLlz6Nx79fj
qmizK1QemzLcjIJzVQkQa7T+FsXhy3dZm0pJyF5HM87BtWcc5ZxcX5BGWZR9vTCovfCclQFjOsVE
k8buocHLGynBqqdNl8phIOM+1RMQqbuCtSgpAx7sIDbOakMVKL30khcPnVrAwpu3Uv3TkqWHvklC
ezS+cx/wU44yJVkYFFqzjgMGYeddghupk6+oHTYjLp3YBMsZ2QujaJbT2TAE+uKOdxuV1WKbyxey
Bm2vhuXZyLWnm4yzMb7brbKN2a67kK2GADO+8TZP1IvhfMZAwsCA0xsQkXJiHwqmEwTF2s68EyYm
51Z6JslmBHAKvwkeza0IqoiJugBgyM4OnTHt494kzAdXcIF3/3x72ALbxQepLcJGrkeBi9DUUA8/
zfHU4x+llAh7dgjjVHjdxfKjC5zQI1iVNRWXKmakdvTxsGKAbiLqIEMiGZlcugpjFINE377i1MMa
QudfnBKgAeppMGnFoNkxPOcZIhM8FBvSYr3mra2vc8igITd96ernmF+GbZ99yz2nDe590Ft6omBg
Z4H8sp3gEjDiwp7cAq37F9Nz15TRJmPDIKW51pVyP0AT0Cf0q5JvUoPjmTOMGz9y9kX102DlFaVF
XCPdCs8ji0CUXLUPbm/srVd4toPyqPMLJNuFtgTo7cbFDUlKlPpnhau5APfXp9ZjHLRnpCr/gj49
B2JcgJBzXsWQHC2RrFKJA5JWLstGoCNYnmnBNrfqJwdJM4RZtImwe3HobyGCOe96seA0xD/lbwCp
ACija4aUEIal/Dw6m9H99Hkg5cHKbK40ABf6gezJV0HDYLUX3Vqrt1EEMI3LcW9272POQ3sNwjRK
pqnI55ECmsC/BtUzjr9DQGoWv5psUuMj7GM4XIZ9uC04InjmWc82NVZXjq/ZohBXUFEjtX7mtyT+
WL5rxt9QRm9RfY7jz7q/Ib32Ly0/jdkHK5Ce4d68Ns4a7Y0zX9m+HG+VaRupbRR3qzSbAlRP5c0c
/6AO/zrym6xXnfxDIDe4zcPQn7IGc8iAR06kUX7ANPE4+yFwhe31J6HyoJu+3YHKHfM3rb6bEvPZ
hw7oqdB/XPOqcdniQJ+iZUts6xV2jewyxsCs3mv5wZRtRu+0dZMuY7giXeiov1gQWJe2Il2Mk2SB
czAhi9iljJXlgz98G+0h0fE2w5O0NZWdk19th/zloaExLz8nFdFaQjc1p6XC84k5/ZGVWIz1Bob8
kUK5mQElPBHcufzCjc3YCwWveVnQIpX8pCt7GBti/JJiV7cfTrcNGPwEjwiEP4UVdrdL/W0/HEFn
VBi52EQmh4YoLJlU/a+X/KjGm54+QU2PWAmjvdMciuaoeQHR2OjNcH8j192mpJmYf30QPL5psVmd
WK4zOgxZz9Pegy29gonah1dIL9PHy+Vd6JswwE8KOjLBi1Vm0O/3zHcqwVXz23LZdz+1esN31nk7
We9KwNMOaJJHkP807ucImbjtnipaXpNTOfYylX0t2Q2csUTHv5wtYGk2/cHp1pm3VOihpzNbbkLj
GrhHBvqUCLflAHv4dop/Gsc+cBam+EogDGtnvzqa44LYZhnSbMIT/L0okbybX8v9M+R7mV3pdAqL
O4K95v+k+q1hima9yD3gorw6/jVVWCrpn5l1CDg21z44v+GrMA99c0IbTi2YLTMYpLVFKPPOTTPG
pDfeNXkQOpR7Qr0T++7aDVjct/74L7T2mbvDeJU3qKr05pxsZFv3yekl0D5jIs01d1yPwJ6nGHRO
HugrdC5knpMpPwd281mfLFxCBQ1IItYmb1qfzMzsdzpvT88Jvnkgm4gUw9krDgPPeqjuUQse/ysT
XxGkmOnldlR4/PkPDxcxzUG4ZaJFmx3SfhnaP33/9PTfWP+znZvk8uqR3HWX/hri2SWdmxFH5K+2
A9xVzu0ak1f51P29Am3Gnkf4sEm8K5MjmihjeHZN0C3rxj+1zUbWx3TcOeLSaEfXPtr1PUvPjnjG
GLI8y3hziJ5o3rtIzgDfFevkJyv+JuXBqJHMyP/8AOyA+3KhjkTQhzWkdBhOgH8Oof1bpVs62lUs
pOo5Uc6D/g7kmSMC2+qeZNydj14lcAL/QOMj0ctHpb+bwaEmZq2lS0Jbg8AXdLA7jEePMPjzjBsC
ik1wUNJjlH/pqE0mgUoTzU1lR4mqBDf3V4hzHxA/KB4ZQikvAde7Dd6xjP+J8WDArdGeafVvusHI
mKpT9k0Dnqr9oSh2BCwG+z1B7A7yN5neAmNr6oeqWo7tkU1bT8hcv0WEBlz/6hXbLDl7A8aeeS2f
VIGAB8cYt9NYdJr6zmFo1zaaf2Lx4aPXSlIG/bGdwAWEKBuJ+bsfS3Ao0HpSv7DniRLY1DhbDxrt
X4GLSxkjw3kYidUN/ivkQBDoEZ5Lqo2m3mWOqZROC+eaKfY9z8MvJam+hzRZSIYdbRC/DpPm3Gtf
Cem/t1JHw3BZLgp6f0cK5FjSq+feZjzupXi0WYfvPlAhjgRgxl3HnVMiQo92RumVZ9OlXcbOIqOk
s2qyg6aXoKg0QO1agAkWoDafSKUkLBDKeA753sStO6HXlO43qUpMRPC6HSO0FoUpMKT7xCjYsvxB
+WAbFqYT6oDeeBJINt783lhrDpKPNAtkXJMMRmzGHOViS5lz82Uruyk2DPr+LkVBxq++UmR1tg05
jztj/v/Ck7oNXIB1xeozXI4ZBlynCUMUDpsLbYSPR5oVsvgol3WrblNqVJB27bPqlqyjSqAz48DZ
quxXjeUORziupgqx34oRjJsBd36q4F/HO84Pw5r7MtSXVDTP+yJqlo3kgahHHKDK0fvNtEZfJlDN
Cp0lbqxs3EGLwLGIuYwyKBCqTWTSDAfu4WvfGrtMDSloTAV6taLsTYYolqUZ0yCndPoyeTGwyXA4
h9GvVp380Fu5uUtPiaDJ0kXUbatqIvsEH5KIdzMMn4VCnqWe2LhWnvdMG8XOTfBKFgGPkOnzhtK/
cSnnxrjE+6KraBr3fhzEcjUHIGeBlqsA4PJzjzZdDHRJEXy3HfvrmcORrW8gLzv9wPsBegWNJsrb
oBGCYWu/iypzWDe1+Ve7bk7l04+ZpROlo1RmslXDzUj1+TLtSlzfNRI7jW2Aa6NaX6J05urD1MB2
jvgQpKXvQq24Vl1dXjUucNbK4GJJd3VW+W3BtqHKR+zYkohtW/CKNzl0tkUC20AB3YuTdRY2pCIq
O33PcQWJ+jUSCAoNS1vRjchTUzPmIf7S2SCKakWt0WLIHUq9unjJMtLFcDKpftN7nY5odHgnV5fC
1v5KHYVBOhV5RGQBvrIryAUPBJX1VrlZincCw5ITWKR3Lffyo5tVFQ2Z7covn82IqdJxQY5GmZlv
JH1cQ+sqhwimgK/q3TaOGH1CEsCQ/ffCICuWOjFG8pBXbSp3Wj0cksn7oLY+ftOyXpkKJ3ivpOU9
Q/Im+8JuBiI9VVBVqC98EcPD6Qll9xF3rIm6U1R4JowayB3/YeaD0N4PmRufpBw/XJHmy9GNVqpi
GvMGQCG5eCPdeLlnr0JJMVXmBrS74OV8Gwp+iy16ZqLRALUMDM4cmNn1LDuvI6ojF6Wvkot2glef
kYMCZuTgqonVSytGrPTjtUe1W6Uly2RLKh9m4p8YvPxdX3RAWBrSI1mksMZoNBQ+MGedcxocAARj
AVpL9xyHucrZOnRiMYMEZzhsGPNFseOqVmdKlEDnT6ZstW1e6JchG5Ckhzaz2WXExAjC9qrl8Tw1
WTFZdqwvo5oQeoKVXDcJrZS+SWBWpdal4PjU+G9l3zXzToOHgR93XnvIXZ05ypnR25iN9eKzNrr0
LS8olTCVmvQMLn/I+cGMxhbMRi1dHDlSmEtFLnZTBF6VnXOWKuu44phktR4UF7ZGSYyj3pY1WLXK
X+rIdVil+RjMNGedwEZZljY7srDtZ4IyDmoQo0XdWqQovFMvscgLdwCTj7UKkHa7aYccH208vqKQ
ji4FTPoSZeUWZ/adK23FyPaH8gxwdTSRR9vuAXzfIIJQnABevaxYsD52JZOA9uNDmLEKchl08Gzw
Vl0Sn884jgfBDRRuUl3pUImCv0onwCUGtpI9FgTQU3JmcvJVZXNJMyLEcdZBj/MuXgbTTfGJYKFb
8HDHoJjSKb2QlfOIm3DvG8oO3U1xeEp7RflqO/MdpNBVEqITiT/vdE0HnF/RK8oP15bg84Tqfaew
fVemjLeFweJLQZvALRScRMZbRNPPkd5uB1afgC3uMc/smU0IKLCNRfEfY2e22zizZelXKZz7QAWD
U7BRdS5sSdZgy5M8ZN4QTqfNeQ6OT98f3YVq1LloNPBDv+30KJERsfde61uGiYCeo1s1xjSTZrQt
hMjzlLXYGxml5Sa7QPEnjcRbPrUtP0ip+Cisz5E2Ujp7RNdDdiBluN2qdvpe79NxmBveaaAw67vO
S+xDYkMU6Alxqcmiu9a+++BH7Op+PhAencOH94DbtpAgcXwwjmA5ubIdxMFdasubdilfV+g8hGW0
3lJO20wQzRENahMk63gKvdkS0xl3FyalSDSeXWjTweRy3HXV3wTuMwIfKOkrOy8tnPd8afMHgxRz
cs7jkh+DbP6Mq14R10J/bwjXaWoekLtQRO4OaipLL2ahbPZJIjpyeuckx6XIWhWySb/YRJ3VzppJ
xR2/a4MGfx21Yt18FQN92iiuvd3YnZjgouLuNBN5pI9eEz7Oyi/2CNl9dkiyLYvt3PmGxZCx95A3
8PvKB6+RTCFJLg0SmFKp190nqHphc90ZxwU8L80lNLCRYmhfyG3724ARjLGxgqwcTtDP4cj0sXsf
sJ4waKfXeYeA6d5Qcfn+Qp3L/WWzyYwcC4N2Hw5U7iTR2ZuyAG+6IHed028KMvbOU7gw/Qxtnk2h
7OfEl/GtNW4Nvnbl40ryDZlitYM3jaEkJMkOv1zz4Ew8j8oY+8qdwlexWNeDzWLaxwQB9h4i66rC
8+fO7FMzHmqf+zi0nV9aLo+VcBS1sbmdVfXekP+RTgOakRg3rnjUQR/tgM3zlDHVnZmD697/jKxg
V4GfPdSpzNGDXoYwP7oGK9MYF5qbhz0B1S6vTtjCDUPvIgqPYynmrSjFnwrxhrG/xjhANB36Ke6u
UjwXJfACp2v/Nt0K2Rnah2L2xo3FsTEVHjIjqGYVWV9Z4d7kuh1p3kCfnTDs5/574itQR9hhkMte
giXFrUubIaTPuumC9JIUmpytpH7v0I1vuh+0SIub2NrIqvicsXFFYwo6PWYKM2rrqxfBRQbZjao4
cyqfw4Hj3aSsuwBd4o+uT58cyWUZBOi7e3djVJ9innoOxaivG/8lSIGDkvPyNftNdJgNGDnG4yuf
OcQXldEadZmC8CSJ9N7LgjUFD9D85BMOwBwkdV08GENOMGugAnJY7Nty6D4G05/z9IXe7lccDftE
DAfS3/Yuqhotn60Gw8xkRobHboPvuP9y0+8gs2l89YyUKjza2do1CEgF7f38vfC8FyQUXBm8FqmN
0zGvKm7VFL94BnxWFeRnDcC2Bjw8YBnksRcMazNpw/aed5gSADQzKhri+Rhx/O16CvJG8WrYur2b
XNQqaWReXOLgiSCgdYOxbm845EGUGS18J4wDmEEehjWFOIemMtdQCn1h000OPv31y8qRImDJKO1H
Z1PNnouLBkusRmG2KfLs3g3pXKaFtPlHI64LV90tzoBmRxLy52SojGo28jSlyGfcS+oNubrO/AV2
CotEZCeE21BxIiMJnaYlxSWybjjtg1eybZLnA2ajNoStpsPJIclRVA6Wej2/Ok7zlNc3bPtb2Y5f
fg5XOzqbBRDL4KHDNEO/V6V7cheSwpvMbH4+o1q/zVKlD2E6v/pjRdVkGjZvG+98geRgCsHtgxhn
aiPfxyX4iBT7bENX/Io+7RKUbBUNxtx57A7IX7hg3eEuB1xskV6ja3QOaYiNWgj13JXYaOy55Pz1
0Au0d1HXd9eWrF/imqNdUisSS/P60nRggizcOXVP+KAnUtJ5FA4okUHP8In9LApMZZVJLx5lKzqc
P8VMuR1/B64/7lob4GFMNdmR7bQasGDVlN7R85sJSlSpd+SAHzrRT0enjrGuD6i6W49eZoAMIxlv
IXRjMajHi1y4FBbjgYNdRqTpDhASD/deNQ9Ad+Wyo/hcKCrGz5D2fBSjWmpYCmKB3A/mcInzq4+e
Qm/QdFDTXaeLFC17xmQ6GRDBAtTwvReTyddgwnFTktHU+cX9uAbbhHn/1rFG8WejeekVL6QzvyGa
5oTDXBQAwMMo5acTrQr2zrvNZPySxvQGp6hBOF1h5of0w4x3FDub6vNqHhDjhNGzk4k3EeIQTyIH
QZzFlLhx/E834jSFCAMpkgGsOYWwT2hSXHd5lN5oDJjCuKcI+iMNCNSVrQ6CqzlbHTmq3MtugZ1W
X0hZvpb28lF1FKNk1tDT8Y667G/0NAItzHpr00OJRqGO0lSjvEHfWEICyAS2OOjfF6sihpNZhGEv
erdWRBrxYgiUFckJof8oRcpLmQXY46N4l0ICRu3lB9uhmk9115fHom5YhFkrpu4WRCV8BZXgx57j
4oQPhQDY9uBwEc8pHYg2A89KOlWPicKN98OS/51sTsSRh/1gLo9JPn6VxFZeB40iTTq7z+r82VKt
vcnsV7RWv0xSX8xLcc+pZKXVwN6fY2RNPolTNCt3o4+02g4IEKTCe0KM9Z1NcYS/v30xDY3b3Nmo
zgc2nWYrA5pdgJ4yfLs/pVteqdbfzan7UqPfWlLx12+RT7t9dVMqlBaLZMeviRwoElboevxlVXRb
CX8HG9GKcd8Zj5iSHkGWnDlZOCSva0HmRcFpeoBPS6tbMF6zg2YbqbNXQoMdLefW6SZzfUzb+EK5
Dv40SuJTZDs7v04V3GBsBJHNVCTZYRSEmEV6GJ2MqnkYHAsnzejqLfy1maeHdBi7eA16uuUasoRo
CLLsdYTYZdhAYH2XXtXvwjUoscVhuOScOez+pbfjWzZ5GSFVGHyGjU7rGIS0oInyeRWqubRm+lIT
6wBXeJLdPhmQuQWQ69siVHsrj+FYGRKfQjDDqzgOLynGHnPoPASuAoqJoWoZqwSnjmueFtHd18j6
hE3oASc3mlvF31QP9Hyb26GPvkYj/xRkLVnGwxIA/yTNl4ulrQvwWEqGMsZSZKH5cttzM4A68xKM
8TmOqm6CLSjchehYtTz2OadqIkoZRsXB3uY64agsDoKgbDnBEs44z5VN8qeP4jeqOf6GxFBhsI8a
WR0aB3WMsAhIjjP2vnGluVS7yCLlZI74WSOKNgYQXPS0/ISennPTnFOxPKxCvC6a+B0oBtI+iw+J
uG9qMvPK0j2mUX9pA+73RvfFLUnZ15W2mWL7PoKZaZJXZY3sNs8SThoBkEi3RNTQWBN/JhlTTebv
2RnfArLujHAelzXeVav4GYch1gG29cZuPZaEEg+bIhXBV6bjZM+NxbGWZLIcwcezKuIETX/8kKxa
A6xG2WyN1/76kwK8belAml+oxeGLtDKYSIUZtmPw1BjWCNM4hDjINz9iC3LtD1KJcD03JydKT8XU
/2GJwbGWYcqgd7DHDblHUPcZhsNtFfnRtd8ND7wWcS/eAoLAXYzDDEkhMWKfBHRTrI1DjvBROlEl
RTnKjO4+qtVuXmM1ivplHspH02EwSaSNddV6D2NJ6aX5ZUxW75pmuviEGdHXZnWZuVjqqvuN4bPZ
kIH5ifLy0hrYvXOJxSFRRJstilNOquls56O/FUMdbcxXXVUPttAH1xeIdypiX6D1PWq0Nqs7oLuW
oYN6jkyMMfepNsf2zUnUcjQKm3A5gmQA6woVQia0ocdH4+d7t24wFjacyPti9cROWLIJdXBRXG+E
Hf4JHBpEwRQ9CXs/J+qCkuKb4Au9nUd49X5HTqCDDjsm2+TKpXEiIkrcMJigM9UvPZ79yzJ9+jpi
ZidpDWdrcMjEZHYw8XvqJBib6mKhwUyr21gT+c3EiQE9yejKDNEDexXYi8KHziGRbzW1mq/LPvgV
z4aTWALzNpd6F21tkoIRD3KUqIlRsWdgqCMoLDrCpG6k0AWc9HOwPedKGevPOKQtcrLVKEjrvfHc
VyuKHulq3REafCoSh/2aNYYm88aAUZpstiW3b77bQV3Tff7duQUBEazwFhPvvIXVtdaQqLVRenxQ
hNDsdo5jSVgfBpzkytPDYa6RCXUd4xHLYw3mhLr2EK8BPECa1GAnQxQ/11KEkAdJgiK4DW8B1Uye
p/excMZjm6/sm+F6cec/Ii3fXfpE2nEPWiMXXPC+DqjRaZparyrp/2TSf/WS+Bp+4ITmiRtQN0B9
EjTV5DsM61OsAGfAj/6QxObiLZ5ukRtt6Kl+5MgcOgRPBoujcjJiZ5uAozQnl6WPyk2oWYZl7T2P
Yrl3CRGggAZJ7a17nX3DQW6AaZI4uxJNTucSh9ASOwAK/xia9Lei8EfKahEwNTKdCjylt5qwsKFA
4lqEWUHKWfI1qezF77xvHXIPUrV3JYb+snrpe43VnNO3GgDP9AYuRJMHZGmsD6SZwK8o15ko3j+m
+5BGLQ8Dh6turDovtkFtX/DD4klAF1YuMA/wbqWKIKdktI8pr/Ru8sBJxlgUdbqyCklWnBPMb8aF
p7lqZEhz+54WnGaIH4IFNrsMkbXVgax25JqujWettkp+T0X/6oXFU0myvBrUIyji9GyPxJ4IH75r
NYNEzdrlyY5D+j3R2n2HPxsfl5ktCrBssGmK8M2ZircwRUg6h7QAV9BeEWVQMuP2vSHQKfeBf+B2
ZvkVQYevghNmmiL5WKb0A+C7Hfa/lyVv0fkzjyEZdqWQgaqxCXu+H7gpyRh5S9fXLdAhmS6QEe1j
0ZXmxWY+41ZQwQdTIWKtSf5p6CNtnTabN0HN/KR0OPPULkz3tq/a9Rf8M8/eW0eoB66viMkPTgti
rtubzAepbS8LE+Lsl9vQFPS1/zBUNRoLEalNbO2HHnJnEVTRuel0d8UpXO0rG71WluKmL5Elo59E
eE0uWbIfCBjjpeT6DO3GPnQlLcoZhTXsTeaT3qwBXTpY6JG/wkEikXjmqCrKK5nBqMqn2UbaehwQ
/NK0RLucYlWkccpT224GDSq8GlRwFdamZWKWsaMnu6ZiuhwMAQQ7xUzYLvhy24FSQRrJJGF6NETk
oo2X1g6D5BTnPfSo+W+N4LOs5j9qzeYaBWi/xXvmXvk7zJ5EyZurTc6YtCA8cJ/W86VSuC/7CYVa
kMOcKx2fDkhNB3LfaL6DU5XxFo3Q0n6NWh5dgKtWxPDE8oF6p0BrRKnnow9JyVeZ2YWFeQ+9It/m
DgOEUhAgv3CBtnH1C0bBe1UNYKp6+gQ8K7WIOcD20eqle9BEFNBhwxpVtKBcWoX7eWHecF0Q6hu5
eh8MNkBKDbCwd5/sLvd2js9wVAB9z9lDr60cf508j61t7WpNBI/HCdNr21dE/ATRmIvIcDI0y54W
8q/c98CF4TfzpxoenMVI1Cr/huF4tN1ScKhkIj4s/bmjRBgzSkcjJnL9fBBQOUwVSBmYQZINIXPN
dSp6DJRGrZPlgWTuR6f33pqIHpglANuFs0cGsNUc22E69B4oYPiu5Wb6LqLEv0bUH3KgszBtMWIU
L6JezF1HJjZW0emms8WextyDmE133dJDxHZPPiCRZdeOANptYzrnTrS2yh+f/MCG0hWiB/Zna2cn
iznaBdLJitHWTq+ijbLHLbI49C3ctGWmp0kyBznsI/xaAZh23sFrwgTVDSSNtkFFvqXXSDrck9i0
jI9PlqG1U6FKaJpjN5OYmU/DWt5ydxboPpJ05PzgFoRVj5AwAqKmiqaiCwE1y7YYokz+OZc2JnmH
DPAolpei5DatOUTmvh6wyGaPbRU6j56ZrtyI/FEvQylNL5SwHB/FL8FdJJJSzTDfK+Eleb63rYus
3NhtmG3HHM/CCMhF2Gp4cHGcz8nDOLtq7ypSFl2ajPSSPLm3iCnmrBug2jSueEyteq+hoI1Y1Y/x
XL5aphgOuVfdeiHgGVu4JPVYNlEVk9wSoEHYyMxYK2rEB528766AWqi9+o+IAzBSTfiigc7QEeDJ
zlqycA2XQjLNMEuVD6k9+ds74F1i6X0OviT8Gl1nPWKkQWIw+yHA+j6Zt2667EcKYcKa1HhdYkBI
AomCGt6ovRp9cjC3iL6xfLBUb5A0CwLycke9U5H/rtNlAtOJPn1pmPIUI9GyH93EPqHeHURwxG3R
Y6NA1NPynrlA62L3Y0pvp5lt0o7Hezi+jAei+75zYLgGEgfZEAG2GphrLu/u3PjEQjWvBDB716jy
nionfxwFWTIytn53Xv1IbhVdCp4wtmz6scxoQzoOkIeABQfZOuQO16dnqf8k7vwUd0jXjVM+zZPz
7M7LQPsLFs3oWS+9mx84wDO3HnBUNiiL+bFpeEdlDmEf3QgBKbi6lsemD57b4U2Qael5yy3JJOqK
1h1MCwBnvaa7a/xl2BcMW2OXCM/Ww35SQ4xU1nyk0xQxpSc3mO4i1ShZPL1HkkhEV2w11E0KCMUy
IRmub4YFnp66Mkzb7HBgxyRym6zcfppvKgBpKfJtcp95QQDCtBgk8vHQcVMuIBmt4lfM8CjMv6Kg
PZR9em5YirvvLGD/9nt6HQOzqVYc1dAbGm85XKm22mQMy284tXUck1BsVGIrM/cxSYrfYRG9MQWE
+zEw2w3QOoW7iIJ+0AvzMrpkyMMifoR3FxKhVwUPgVCsn1jqbLX10Gm2nFOn8napXqYaL6SEOd1W
L93oOaiU4agGRJPYREeHmtgSxuTGrn7neHcqzkCuGdErTncpzP0CuZKF8iiiD5MBaC0V/9fgiNPm
yi0+2uQh7wcadJhZMcD0nNnJad0kWH7I1KNv+2kZe09kfcwNjgxo6SFCJ7F1rdaFqdH0LlEA8f2X
at7QbLmSoPjXXqAN+byjqBspTVsq6yhxrjGx2tuEVnERBKAGGAjXyb4k1hYmL61yr6espG3FDIrZ
N0xUlITOCCmSc6Hzh4SY64FRoKSAxuy0aSrr2kHrUmTXbsOUqF7iT+PSBi6Dm2lZ+qs5p5VHTsNw
zZnmYUyxfWUklnMChDUZEyKLWCEXjUt+kwuATKye+5s2CNi0vX0j3mtMst3gY/FIdjWhZDlgu6yn
QK+z85rIHiCUnSTFk86PPT451rZbChbDaxzdRcgPhvJD+heX7mi+ZqbqgmCihH0OnbTEMWJ9RaWE
d6ybN216m+NLFew8u8IuCs8zHCzq6xCVTBBl2zVXdQ3383D9SsAts0CkCw84pYEJNKCgss+HGddM
eUvvGWd1c6vd3wjQCld7pMKijYxY2lKCSOwOP3yQEU2Nm3ddsvE5AH1AJjl371ZtfqmQZTFz/Xtl
7PcqDaDmW1RGwE1qpeR1bNNazeuEWbfIX3rH3nmi3JjSPBtJDWPPYAGdcFXO37gK1CQ2woZ83GBT
p5X7oghDU20X/3IqTKJeDxKBYa546gpkO1M+LLeLi1J48Lwe1ZJjjgUZouBe4PGQ9k0JGbAND7b4
iNJ+uNgDoJlupMaZ3thsZD+/eEsaPf48oAyfTwMnudAXL3k+xWfpj9hokPbfRxqc5VBMt0xJmtNi
QWPyy7C8rUZmXbMesgemx8FV50fyRovWJXYACsfi417W6atTt+OTMNreDPbsH6JhIMlzcs+JW2vU
SHVNwAOvAs2Y/FjXaH+4UY64f+bfga80L609Hv2or17WjxNWMdqIcb1w9QvH2d9wXuQt0/7h4BPz
aae6ene6+El0tvNYmQKLG5/98+El8zySThq9TYae6ZepGwrPNN4XLoLyjvbBy4pK6cqCfEi794+R
5A6xvSV795yKvKXGPzutmHfMu6u3eCmfbMvXD0y7mpcRnufPh+nY0Oevcf2Und9c2yrWv376+ukU
lvuxwqA7+RzQuwmBPKbwAL7qeh6bS3dLXQ3PahBqV6Nueq4q+OKd7Ruu/G08xc5fNdU0a7XRT0mA
yKSc6LCZLonufQNQfezt9koGY3trFuQ+LWFxL8mYudcaJ8azb1AceJ31e+yc9Ey7jZACZ/a+FD06
8yADVz7qrA3u0659cBWINH7yW5sAu5ahNrcGv1abjxRqUTu/J/XyWbtx80D3b3hqivk+YMd1fMbT
S3TTwQWB3DXbt4vQsMas/ikn/2qjhfteNwh+ixJr3FK32Y220evYqBcohER3gi5zlYCg2M+Iyp8F
WYk+PLLYqqtDp8zEtQP3qMpMfZN60fM64Nj7ThzczXH/y7dNd2qwtsJjmo5A2mI34l+MEueelTyj
uXg3Z7kh3nI6zl2uUEUlOIQK8TtfRt7z2DNgg6GeifL7NoAv1/ZEsfTAE+6zAlB5x/mXZAWA3z8P
hY9EaMkKfUPte+dJLnkZqvHkpcOyixYNGp8r6GFy1GcErO1jQvIHJNA52ynBhXRRGdL5oX1O8FhN
3K30o7ph64V1znWinNuqrpGBeHKnJUGFedv8mkIyA9QEFX2BATqzV8UVYN42mQgDkAp+ybjsAGHA
M7bGP55145ScDq+WxN8tjLi30vHMzTjwck5+AD4tvYnnETNUYj6cpOf219l8ij0YyPBR0usFqpu8
8uq2O9hw3vx12B7Twlqi6hxY6NQ5agPDEVACWmblO8tZE7sVR1V6Rvs6iBEJ9UPio2RD5zpKC4HM
otot5/InM5bR3eSBxdY5R+CinY/sGt7RzwCwxb6Zf6Hywy9XJ5C/OxWAGFs+pFHtpawxIXUG4K+n
c1qOUl2P9Kpv55l9vBpNc7LhRuoiXDgWSkoVJRCIVWAr2M8OzaQouGbr5MNZwxt1H/D2oBUCOy+D
t0Ryk6l8fQQiUb7RHOMUkJlfPRh6BLr0o4F6ijZ+mnvYT13vV9uYuSUjYWmuU2lBLkfmW0+F9axs
hIMR18OnVOV97qYbMSOXdlwx3qXQVhjDItbuZjHRzmoQ0VDk7Pi26bFxdnbtebeU95hwhfK3DS/H
IXeSg9Fj965s2BsSk4XLCgFDyM3v9Aqo8VZrO+yC0qeejgbD+cRNmj1NFWQmtkxvvDnV+2ZymNYO
sq3Pcww+yQJyBu6jZbL784CbAiLUUqK8+828BmE/s+l7LFBsqfkMYczkSLbWh84wURcLynKUL/po
zwCtCfG7q3IknUk/nJiZUUfWaUuw4yDvHJk89vXo7FO/z+5gfZqruGmr3c+7jsiyu6vFgQhlc5Nc
LQAnV50mDQtDd7D0FbGFortgIWwetIvtz9I5/jGu1gffsR6I6sa/5Jv2ZNYH2eSQoKTaJ03hHrW2
wgMSlPQvpACsXG0+Pyk0BzdjZ/810v3M2qI5BYFnMJIEkpSdMuNM0h1iTrIbYETmQsj7eKNqYxjy
Qel2Ki+681AqXHWesO4DZcObyglD6YN0PheTAnOhd93k6q8yRDSaqVls2wAKamRCkqsWe9mpV9RM
CU3wT0UZOYrOO3mqqM5jTz0bTDZn7REXF8AN99bAxkxaip3eQieXTSX9qaAjhNiTL8G4SgM9KNIV
hfax9ZJ+m8QV5h2BHLEUiAEFcL6+DU6VGzmvNXlOQ8kVWIYzdJgUn8YS0t2KFfCqfsQZW7XImqJO
Pvbhqhkh7FaKXeUVdJjc1EIbRzpUbGUngxPqlDXBri/DcV3Wrkrpe0ysnewUiSE7ySHn+xaUPQq5
z+vkErOzFFa153L6Y2DBnCdFd9XrChD7GRufdirC54P+kFW6fw5qq34IPU0hGHOOz6IjRUB88nIG
TdVNVHfyXFOWPRd1yZcSXoVqcb7So69ORoXTSQuS5AxEr58HRgikqtCt1bTjbyN6sTWQjCM0TgDX
pHxZ72oy4aPprZPrpMPzCj3qY7tH4WWHe5OeehbZu5peCfPBoXzWDWkmZTI+sOCeFsyTd5bTKNx2
dHLI5coDzzstoQAntT7w96BTict5Q7y0zSaUUsqxyKhNYjN8qxpp3xbrg0nSlxlf0k0v47CHL83H
fv41HQuAXWn4SJVXrg7XCw03oP3QAM4/Dz8f/3nLqOX33HP6/peP/7xryzWESPUEbAdtyOC3aVKS
HjnaF9mszx0EWtyt6b5S1nYaxgHWMCtAVVLQkLyrsKAoFBQht4/W9cPiRVj6lzA+T6VAjr5kVr7V
+Zqg0Mn4bMEdPP+8xRMQnKyuA//D4pFyBDu1diCPzIVd+ukJqr6WedRucAQUu3g4C0nLzO3Wu+cH
7rQ+MFZedjrCI5EMZX+X049tIo49bd9CUC3T4H7J+uC+dFFMp4HPGqmai4OLbR8Nb61njUfRZuOR
vrkE+ZS7vwapOQX2QQjTI/Xv/Dx89yye57GWBtxE/IhqjKPw+gr+vGXWd3/eahWtHKY1oAr5O+vV
Dln10UGqegFVzUOeZfiGF/x6CfqLyM0avo+R9z8PIEPx2HbOaZbyYEdhvcc46gL5j8wR0mCdu/Zt
uz6kTdveSMVoy3XL7yB1pkPn1inIHPXtpLU5/d+HGpfrXqcWKc6tHuTKOEVqB32A4BOWNcoYxsh9
F3wGsiPHgg0Fm+j3lETq1adBxiawzhcD0moDzK5xjX8j7nSPJCfAI2Q14iVZsF0mMaDjYmyfV4VN
TyE7ibA/DbN0734eGK8kW2dpoKosUfEHXrFHWELPFFtBOCwJ0mVf2qAqmTGTzXQ7kElUi2e+c2qu
tsMQ5Omw3PmoJo6oYPQtw9ujLqh/VVvd1+1wTjETcE+zmmYTvqd5nGnSuPeojOGxCdQVTh6HzzMq
zmtl6A7YOedxKdx8vX30JQtKRkGkIELu+Gjorz5FHiiiwulAEvVsacA2REVIyIKr9Uy/hFAv6UI8
Ffb7Msz61OZ5gAKeSg2HJfiz0CN1zY/qt1TaNfcN55wWgmGBBGHH2P5oNHz7CUu4oMjaWCW0Xx+E
14aIIEpFW1sHeZZBRV6vk8nLmKHwGGg0hfPvBjXMNb6O5OyByDglrXziC9/SQc8HNUPSDxnkoEjZ
5n4B+amjLdVCat2GMDO3ZXfLbJTQ7pimRw2zskg8QIq+xHERW090SjZW7f9Ng4aaZgjshykjtynM
upzQjcgljM+m2xLbwWNaEfVQTC1llbTv6H2SAbReFJB9SiagESbSgZcstNSnk9JQGpnhpsMU7u2p
UXdlrp/T5Dn5ChdHbIPSTDswTcmr5NfYlosknZu8tG1t0oCVw0XHFB4r968M9Jqat5reyvgSZep9
cEum27m6VBr6VEw06nFaY4M9VR1Nj7moUPLeT6janJIcEU518U2aUTIUCwbcmZGaQsKyHboGoIcm
IzINnPZOBwiyu0RLyFk9xXAxXKTCRS9b8hIBSJZYwGiHxI5nncMiV+dGIcpbwnCXrkuSomkXoAhH
1IoxCA8R7CVV/s5jO8YpFujN4PXTHVqUijMpetIl3uMOkNsxFvVhAgEkEnsNTDDzey7kTojGeo7C
YaVDVRQqOJLPCAsfQWIW+8rqIcP0UXIZBx8lRpPsx1DT7h5ysxstP3mxrV/SG9Rz2VbpCxjgUwN1
+Ko2pFwj6Jwv8ewgRY/G78WG2o9qTR2ZxCGxCcD388pzyuvD/ibo43lj57DNgqCid5HE9mWhmgbY
xFioHqW6FDEq0bKhVe1WzNfF91jfObHq7k0u8M7l62LC6ewmSWT6pMeKxmUsc2wiUGJQuE/HOOmn
G2RYKd2AIHpVIewHIM/Rrhv9+4nxxhO0i1+hJYZPJdeilnrdXdsFS6jegq6nHco5cGtE7u4GNDhg
44lJDWpR4dofSHcZpi8CRIf/s7f+bKG1wE43jnhvc+1V912ZdSQkhGL7824x5/V98WaBBNxGRONx
8rPoWooHsiVKUA5u9F6SNqSXEC9o7910TtEdao2NG+8VAQWcQCgwYBiqSKdnuT6gCZl3Vkuph4UR
6K4DnaNl+viUFsJ9qvxHjcyN3veEI8NpmJSoRu2DgoRCCJGIUFBDIijrqkfZLq/5KMYL69aXnMCA
DG4c7UtpR8++uFoIm+bOd8qvoH7xbXxdo2PsYzYJDn7roXNaOZTB1SLgd0GUFg9hFaGSnHBP+rH1
VlQhE93SPPgN7KiqlGIvKpQprS3RAxdoOC1TWzdDOD+mc+/fav0eR0iX1Uz2j99lZJx6ExEqFMT0
Bcnxsec/TTp+oEP0n5eh2AWwXneW74S7vIuzN5b0E1mG7p+pJUzEdwFTzExL0LE0CL+QBr5Vnl/g
oiagOBrL+SkS3QHpeLlJKCFvWnIGL3GLkisax26Ho5nVeemwWo0T9Vly9aEl8EcHBvOZFi+z1sQn
hDNOcCRZg9wbz8VYlxD9ChUUHQL2PA35VHQj9mKQDdd+L+d3MEXJbLe3ZRp3IOYQXDZpioYlgWkL
FFcBMFHBp+yMc9Dt1G39XDdbEYEjWYH1d0GB/6dIfpM1dhM4wBCwAVGjwxZPnPQO4Sy51JOaNm71
WiHZgxtChEPTdRCEtD1ufTEE+8ij6lhm/FqTl7Xc59CWHN6gGee8/+3GpvhEAFrTJkpo9QfVg+Qa
OAR6tRW23pOskSugz+z2sYjV3VRA3fei2LlHM6I2rusgVDHpC6WvABbnNHei4m5XrUvgUVfFt2OQ
fpYFA/2pBodL5xeMUEdB6uv8mSe4OvtO12z/8W///s//+PfP6X9FX9UDRSIuhO6f/8H7nzz3bRLF
5l/e/eelKvjv52v++3P+51f88y75bKuu+jb/z8+6+arOH8VX96+ftP42//2d+en/9dttPszH/3hn
W9L8mB/7r3Z++ur63Pz8Fvwd62f+//7jv339fJfLXH/95z8+SSgw63eLkqr8x3/90+Hvf/7DCv43
c2fSIzeyZem/8pDrZsKMRuOweJvweQ6PSQptCEkhcZ5n/vr6GPleV1ahUUBvGr1IQsiQIsLdSTO7
957zHVu6n2/VX+/U8hP+9eXlJfzzj2tBksk/Lt9//voo8uj7/+Hf/vretP/8w1R/Cs4MylOWMm3p
SO+Pfwy/Pr8i/rRsy3Y8R3K+dbTDz8uX7/rPPyzzT+WYpocCFcWz9hRfaoru80viT5e723M9x7KF
pxz9x7/fhf/yaf7np/uPvMsesQO2DS/LdPlW5V8f+/I6HVO6iJ5sYaMe92iRSpuv//z+RF9t+fv/
C72q6k3LT1e1N256GwhVMNCtcFzYjwS/pjVLFqbTIX7EPX7SZf06GQwTCnB0HRGTIwoEXaDoNFp8
+W7R3Toj/KbNK6erV81cr3egog7Y9pboaBwUW8qFegIKF3GL4xWzv7rIEdGFtAKvbUaIbj6FJw0W
JM38Zsts/IIme+8NVAVFwqGkJ2hO2POmc9BHpN54RVjTHnojZCDUvAwxAg/hSwjjOuG1mEREGXOG
9IDRpibt5MGIaVLRZn3FqfRdTXG0JlCb/PJO7UulHdjDWP7nEQD+RIrHJH+KCkilNn+XnnMvYTMd
6b1HBSM/DOw+HeEHay4QZGt085bCDxNO+GiQ5WH5jnKHKdaig35HGYbKADU55RGSX01FO7K6jv57
NLi0fwtommU032ljYqAEMB4y15p/BgGYecceLxEDDxuvTDWmZI+B7iSqEdK8+abwsK1k3dwSAzxj
G99zOS5pyu6j4jBIVLJ7ot38kJBnlEf9Y2wU8yaKYN4akbFpLJwHcQ4EWanum+3038VQgwQaaCSh
YR0ScsjkSLCXVb3EXXVq++SWGt9k671pDmQYfcHxRV/qsv5RRQEQlYFDYI6BmRa9SwcDdcGk54uM
FwZXHdz6pjsbwjibYQiSOf1tlfrECOHaSyfYu8tAVQmPgDQGGLP9U2MTBxGMh87CvmOMJ/YLbDzC
GlEPXYzl0xRW85hBAAot683I8/vQpvd2oBLVE3GoYsCTX3VQHgAlugFj4hqcbstaRoxF9lr2ybPt
kI+j5fzQNrtsHB6jkI/IL8W5Wxzo5dg+lybatgR2bdmp5dy0ycKMEmxwnwWGYSh3CbKlmFIXUITE
lGMC5BtGdJocBx7gDj/neCGzSH7LFc6IkpzOomCUQatnTcEFSp0ppA/dLMp6fIVAkAxQDWqQXyrT
WjtlBzHGxuOa7ZKse+kicnGqHLJQvXf69yZAu5rYwXdkL7gnFyS46f7Ic/maOcHGQOLA0LF/0UGU
Y/0bjronly6wKYmQ3OEWZRA/Q9zJ8xsoG9yJlfXTGLHFtv0Cw7dWNrpIRljlY+ExnwyG18+v6sVW
01jdxmyQ0KsFUuBDtenG7IiqjBZkLj46/BSh65/CCDy+1QzEpbmr0kx/MLZ7F27/27WmHxGPv4rM
deJhhQEYWsNcOeY2ymMryR6DHlni5I63xa8yHWOHDDmDDnrdbh1tElpq8yKsjtauSnjaRN/hfAC+
4U2brPfPjE03ph7ultNcNJAeKcJTOIhjaWXfdc9J462Y0cqGZoJGwbrMQXAhAPlgpdVqbHA/+fJt
shCZK2JOcfTSvetpf3DIspDnk8pQIM6eOnONoO0LszrGu/xwFyEMDbh9Ni9Pd9mKjW9gArIydEYp
nsQxaG4m9rvUw2BgQahzYwgvk7PzfItMxjhz0Bf2m8rTDefI4ZXBDlF0cw5xwBgf575+ih00iLWY
yFEg0iwNUZ924i0JXNDDvDq6ZhDr5itDwGIzxykxvFhpg6l8dT1yIqL0tzmi2RrHAfk00RuZTRwZ
tltccRUtXEoTZ7aOsR3/tira4Ymszl3pDg9thuFsxskpE2msamfkgZl+FQxrUGzVT4i3zIqwK9IA
qQTBmhbxLTdRnqHnhzyQjxu7yfNdX5IJTLT7ylbBl7wsv80WgBPTQ3k7D5qBINigMfARUbx3THke
xuo9951fYy6xrUFbwJmF8PR70JjgaSnxIJ/fhDVfcWTTmXKLUx8AbaK5/KtloATjgDwu9oBltgv3
IhJQ0glXngG9OeQhrIbYu09IQlmbTIzzNkz0RQHeEOJDSCGkc0LASXgcxBQDwIlPVtdj+C9hIfa4
SAzeXUa7aFvpdNiMQYC8jFdR8thHuSBZKCGwIH1GIfIxuREtAk7X9RCzTS5FXstrkTQqV67ZvGWz
Lbf4+M5Js0QFI6tpRtQJRgRoZo6evBKaZinGXe7V/DccCa7qH3qP+90nD2RJ8+4Js3ngI3txNZ1o
loV3Wd0FO8Cq9CISqZyvcUYXuyBHE78ao/cYcTwSu2dqwIoxOVHiWt7Y/OjZeo698tQPjmD52h4t
B8qd/4rAjzjD3r/mpFEqlzumsTXky/hc++7ZbQmhD6qfXXhktPDLqW6tokGTOI8d4QgDAgKMNdU3
qcGNezr74nTDizaTU2O/t3p+q8vsXXrIJPuUsmBs8PKR5QzW4KX00w/T8/UyXSOsi+MwdJZoy+jq
HCfTppIZjDpUPEHLBjr05QED7qsTmANrPe9I1Ixvcdjt+4bMLpK+P/BsYitdsnwVU5SeNXPFE6Br
G7GlUFi57fza29CPZ8mGjU2eehIPJOPx72Ezv8YW8jizaF9s0NO+lKBbLOtaBk2ydZWbkjtiQb3P
EpTYkOBjcLsD2q50RtCDCAC+me9+mFAfFh9BBJUNJQjuuQGvm4IH5iEGEdRZKy3Q0NQFahuJSZnV
7uYsdn+0Xfh+9fittcUJOyUZHC+5SSaJZ+CqbtWlN27BZxwRmapSc4d1/fjmZeavvPbjRZz9hDv+
wnIHy+dtbMQ+bvSbKuSLbaPyJg7bIGST3al0wpfMcuAyhXLnGc3dt6zX+EvhAsEtS2N+GGxaCm2K
w0g4R1KI0C66TMESl9wlEbc3ZaK8HOl2OBFnS/RyzJdGgjyz+hI0xRcrqcydk+QrmkTZip78aWB2
2vjWocqAdRM57EoUE+bXz0NZtqowLn/iPVY+qIaCxJg0hh+W1h+Z6p9GgbjBBuXl5+PPhnKoEuXX
sUo+3OhNIwvKuvh32+hqhVZ2pM0GeHYms09FzEQRSKis8WDhIIy1099xzCceIL1jzUdcWMVqja0C
9HqAJTI3qzOAiaeqw6uS0QzZpEyJ57gqD5zyvpKXdis6YhO7vB7IiYpq1gb2sgDCTICfTWMbTAG7
5h1KP+KFtEYn41rvhhXfZBv8Zud7iGsM07NZ/vA9+TJMS/gJwQ+RjePUfhkR7j2M2mP1QANpR5WL
em38ERds5NQKD0nGjJjXR4rp+CrCAMYoE2GYtrOFFA40M+ihNsq+9BYuhZaNuQjnX27dsXzFwSYP
EckT8p7u/LF4MuoFIZJBRfUd1F8FCtkZLr9RLuFAKYx3v4y/OGzsMkdw3qc7gqP2TQK50JirX+Nk
RJvQHrpti3icDTBAoKJYxOYcawBn33VVm4TQBD4DCuW/G3EWbaIaYm8fkohhNcXNVB/SgewSN4a3
SWdv50jJPdDvRzxPm47TnBPM4RqBJfAJTRe0z3HGBg0j23I/0MpczXj6khSBUbVgYkSLpS/2zUON
IIM2CcA9puNrIwWzGgzJSzCOLuo+YHot42rCPTjUj+XTZBLINHYOah05fRgjQmqZjld7Frs8RhKH
HfviceRe506N4svP9jYnkY1NKR+E/i/HHUkCDUp0KACnPPmezdxpCQFB+dixkXJCWeFD3o9l4K3m
DGJvCfeRejJZFy0BsnG5r01UvgxEdz5GJsPcKPMuwoIsOEwLoBOyvcvMdyUlx5CAtbwmYCocUa8k
Jf5hq8+i1TwVH7ZDM6OjkVyrBdmI3mQ75+DyPT/d1cLp9jI5mmB91tkiV9eTcexVXOHSJuViOZ52
9dSuFAHv/nIAIvTAmstyZdDz3eyEovGDTj6mle+/NnHes4g8Ir14KBxg3dBAx9o1AT3KD2yMirRP
xrbdVByKbDozGriT4utPKdwSdxZrR4fDrmv0u1YzK1LNM9uGcDmtSiKIDwWJp7RuZnYCoxuOZLhN
FcFSrWNTIBY8bp31dS78e+6k9yhEbYk/cWMtQrG0/tYyg15zW3HoaJ6LoXieGOsRYIUbr+JzMYkT
McCwr9gsmfQsvTsPVHNidB1qdRBGUqBbDWx+X+beHYgbj85nggqvWsjjxCGMCN6Q39RYsPceevze
I5B8ihwqVPusOudadRnBdRHgU5dVM5HWZUjzN79Lt2iRTijFH3hsargjnoBtWh2SgZW7N3C8lsp4
VdGIfKbmo7TIoOOmDlN7IxRWCrezN14PZd+kt7GbSlxGs/Vrrvp0P+lohpjjc7bsh+ggcCJA6uhm
37mEIICIghrLgw9K24twx1cCcIJoa5QPsj+oAn5J6mpkBjEJfvCJrKwI4fNIEsYsm5SxnDFSN5BD
BPS0aOvuwc+j19z+Wk65t56n7BbmVgC4XAW3mqIpJwL1hB7RIkEx5Ai/ywA10RQnUDXJiISgh3sf
Y4rfJqW/Xk2PsSP7c7Me6+RVDkWNF6Lm3g07fLs5pUogmZ99XuYY440jEZH5rbkhqxCbFt5Y9uSu
2+bZ8FX1MkC6gfCxzFHTQxljgk4dBN5kRWgbMxmYllvwQvNDmpkXK03sb1lx6U2eqNK5tn4KdYUq
O8dQo9r0rVFYRSKn3qmA2FKUSgZ0lOqCvRz5ewCYQPj2Nuj1fkh93HazN+9izOj3oAvqI2VxvuRO
1DquPvzqbtp5+WoOmBujyQMcqH+FnTc/4PDtH4zXBORhJNiga+WT3whuBpzUr6pqXuJ6OfgkZKzI
rhqgUPHQDYpySohqYyWrtGsx6XUc6TozB9oefGnsQMDliSDqVd3TOEXrqNevcSq/Krt4akWGlBeN
ZF8F96YioiSPPqwBKpnrnFulL2PcoEXw+ntmdVtTMWyhM/+sA/O1YOmlFbZPBDWtKqj7qminS9PY
BS4BPq3Rbk3wsIE73esWcQ+eB73hiVo3WNNR3C1pRH35GIT2u1tOzcbIIN5PlvOEfZQcvhaNMEqt
fe5yTGLIrOmDpMx9CIdbdI5RPyI0jzGxiNH8Ooas34GqyFSf4+/ggtQxv5vTiA1ZqN+GBtiVSw1v
xgKyJCGhacrLKkjTTVjAF2oVw2+61kpMF8fUZL8SNGwCjwPAgARlpXTxbjmQrgyw2tvBDX4kjKgr
IrwVbeg2yb6ZTndtJ+sn07V32QPPtfLud2AcWr98TaiZaed/DwcD2Tejnpm9JiFXwRw4fZTLauiR
uthMwy8Eb82e4oQ57g0/z124MDsydOB+XLx4VQnZLP/oKXE8j7Qxr8ZZN4roPcCcK3FS9XEoKVdJ
hM5pDHAawAtjUaj0BTbAqODkr4A1yhjHouFvje6m8/4b5SCH0SHBo82h2DA2cbLWYUhWdo13BjvI
MumjgSRqPvr2eUzFMwoIAiI78nlr1zk1cTSvnYrhg0Rn57fkBvfW1KyLOKv2vu+86iYWW3NgJOp+
hORMXVPycMKSNszEZIS+NsckxIRkJ4cR+DBSDouI1qRdONbB1/Z3P071MRPW2Swya2Pz/q/Kdvro
E4N5fwYeCkHRMQm8l2gWX8YUPXxuqzUdpx53X/U9sOvfMx4Yy1UEXc/W2ksWL58Vlauw82l5+TFi
D2Zv69Zh4qmppKYMqhzDAEbnBswG/lcbOj+LgqWMes+nkQmfl5ZTNJRPNae/Qct7l+Fs8vP+xe6c
b7JB2F0UPvnLsILwyVmHpH5Omqp8wht2yGsX9EWrxmPisf5MutY7B4xBp+wPZ/aIT/Prt94KN7Wa
023i2jtrKPwl/sl4gI91T91Jb53e/OlPVbOC9PYSheO3Xg8Z/m6I5M3owy0mvxfgQff/eErw/+EA
ADn4/9T+f+6/pz++1x9/7/t//pO/uv5K/KmV4zJQdj1t2sp2/t31l3T9LUs5nitsLV2t9f/u+rvL
lwRERO+z509n/99Nf8diHqCBLJvy/7rl78r/0vDnm1v8UH4z5VqepOvP6/x7w594Somcouq3Qzsz
INTi+HmRegSaIgIenskNu2Mk97LJADXSpPT0NcuGAuFtIg+2R78EQpy1S1XXXLsg/WJmoI0pZS+d
zygyLFFbICNGgDLR02cX14duEve5UbgwGRNGwCKOElvIEdwrNjKHDPHRHl4SyxnWaB+iRz18HvkH
an1kTfmDHQEUqAj0WiR5Mp+cE9XJFomnd+fgtDG6ONzIDAtpT8zDS57oY1s8YgNr94WFEZrA2x3d
VSQdQaJWtUFilvLj5FEJBxqUV2OLoTg9+FYckhCHpG+W8HaLKj8VGed+zugzZUmiQKw0/7oUAQ14
vG/gQL34hO9gUaSRvFmTOMoLLJkAOG2wrRb9Y8yQ8OT0SUplrEAXmW7w9Leb719znb/PcdRyd/5t
jGN7FtMglxGhpbSS0v78+t/GOG6d6bnXtBujJW6xGameXUfg/3HlK4PZFmwV2r2vsz2OO+3RzBwx
+i51HtQrDqhjH7425TwAZsJk8xQXmbgXehR3jVZ8M9EOJhpWnvxqqWU9eyY7YwwpEKS9mkL/avWk
JLoUaoc5x6ZkN+w8wDBWETrsR7y3mVL9D78tt7XgVFAk1tEtQ1APHPBR6nfuIYhdWnUgPYirEeoN
JRHmDiBD/qF01MbIDQz0XnyWy5gzc3oNIG1p3+WduvvNLYY0jsyAVBHWbCInOGN4GRrPoSERDxZ/
/qhl9+ratXXzxmwX0t24QRmq9/mUUpmh7/5WNemty+PhjDCcKqNX5jNAUczdMLuYaqHWnvBzNxre
O2P4s5xIpLftQDdwUIA3ViIbt/bwyp4AkqxVObMksFtOZ61Tq3XuyBhKHOI6f66C6EeZWvFOZPR+
bABYO+57dexmIEy2GtCwYDQwgEq3sii30aDrlZcxW5tAghxVjjm08bSmi6Fozy9vdCjC/LGBH0YL
JIk3rXT5RGHi2Jd+HMPHmii8JcWwcwd8Sqr8qjLaueGYvCvU8xSsXbymwRmuYj2E1wtwdEZiuAiK
bVXbkKa8ZtjNy/s+xoSbYV6mgnSqd6OUFKVNgERbN+4xDCO0CrWZeeuR8JsTDZkpJZne6WIkpQG8
ytF5AeOgrpVhLsQzZKyLfwXdqQPhuf9ed31/HS0CGxrDKNf12F+i1HFOtMCy3hWn0ux/zxmjx07g
UxpGf2m/sbFrL/LhsfLpiNb9NSepukrH3ssyfBr9qnyfPR9LVpuj2gCtwuIXo+czEfa2PVZTY242
iTtNtxCHvekX/Uta+5coCbuNyrz5XBobt40RXxlmALG9G/fmoNQqwk351SlooCwS0CrxHOSrfFNT
yGaF6Rpri2y7g4gIM+I3vQelU56RuviPvpJfK0+9UUHCbvUC9eqYoLKAGk925Z6oTfzLKLP5AdvG
ph8Lcfu82N2AZglVBTwwOr5Vp+Nvke+svDa5OnPZvMD8z7a+QaczyV1gb3WKQITO77WfZ/JifQd3
ZAjhhrvgvQHZFZXeiYiG9knjXtrZbhRdQ1vsdKB8MIkDoRNEVjOQIVgktvKzzqmEwSNFqFjIWctd
W39RKnyO492g5vBeG4ZkgffFzuktjjfgoHDeGGF6ckubJLKie9XgwWncnY3QWmiKXBLCWJdYYrKB
ck+c7d4JTjzAeLgPvaW7u1BG81T3vJumpt0242PxEUVdnLIvaEPoBlOEAzhmCgv8UdyhBuiEMQsw
7in7VldW9uQZw9Oc9kRYmt0zL0nuTQ5M68iK0nVRplRRfkpIaOmMGw+t2qqNSCmglkgW7byz/AnN
ftAPJ3Jk5EMP5unZ9LjRVZQUF0SpgG5+G6HDRlU0dEWBh8gd7/W8tmwTl1oH7R6Km4lisr22IKFO
9XLxGd9srSb9HlZSn9wOykfaJUQxNdAnuqqptp9vyLggkzM1EPmOMeR/3jEsjOT/fcvQtmboLziL
aI0o/r9N/unyuME0k3dj+UTc0UVj/IX2NzA4BWuAh4dhNF5jM4vvCpDfPbb9L2yVtNRRo69TU4sL
5cd0CXEDFSy/6YzI0WeTi1Tyu6I1tsdz51+1jomaw4CzHvNwhN3ITNNW3goVYwkgBkAubgfjYqPg
eVCdjRTPbjtCLZPmSH/06wD6b4tauz+a2Nh2tFTNjQ7luPOt8uwo07xg0eGu7MOlP+JqJnL1V7cR
qzYp9P0QZsxJ04AnolYR+J5CJDsjRisrrPpoQN85JoV0j2OKhsg3zBt0UsGAOgIRn8UwnOIE52HF
LFT9NMokv0y5j9gUHp4tJz5CSDBrFczxus3osgWtEwBss5unaKDlSehl2fisdyp6ZNt5rRVYtiFW
717rEf4ssCcLL8bDGTBWFpWVUurmydZ0+vTFnG4MLGISUYFsNRNh0CFpBY/E7RHWOvxe2NcXCc6K
qbYlDo4HJa3LzRJxK1lc3LvxRWfDm9FWIHF9ZW5FxRQ9z1I6tL79aoI1vloVElvEZyTP28EPfgd/
QyBudDICUjLNMD5hVhjPhVWXq5rWiFFE5sm23UezztUrjhJaEwUe8H5CRZcuh7behhWQmnLguDZN
a+11b2ZcHsAp67MfRYRSUX6zpVrNfvSLdAtaGrvyEB8jJiArenDpRddIBRs0WuQ3QWYSR7pt6iVw
B0kKK82PDKLlue+Hj97vQ2rG/pblLY5kq7QerQyRoD/FxgkOtzgGgbrMXputGTfkr9hx7lhv2E0A
UTGrPoxIDWxz1JfcC9wnxJo+dCYGL0jViMfMjUMwFv4ujJMXtZhhvDZGCzK1J/S52wRXFXOKJjjz
z0y0cihOLBcXE/3Nk4EFjfut2s8t0pgpAGGF/5RXC/7yFkgh15bk+XEz+scVMuIHZc3JRS+XuTrE
LX3uIBZi12pUnsSgWpVtoBtxxmPUlTRl9AAujKP7bSrL5Mhag5c5fYZwMD43ZTYAKjHGdVa3RCw2
PdkRBiPuEn3jFeMEabnaHh9Nd0AaGE7jMZj9BR0sv4RF6h2cOWYxwMYAkpig0qRN9bOYy6eQULIj
CTJXhErzSw2oaRVHdbCzfToO6CWCG5y2lrPuUrPjDoQ+674wbM66erzSjztljlVcbSLG+7n/Yk/m
8I3OFk2pHN2NxcnrseoXezH1ax0/jnqsPyBjP9TnwWmdxdiDcxBX4ENpD+2B5nqJ3wFdnyEpWPI8
yU5OkaodIiT3OsnZ3RiW4CiFEE/lqD4jM2d7jyB1+Sg7VwO2kLWWFVx82BRklo34opC2vBNiZezK
PmsuKG9JesoB+JeL4pLzXnLOWEFE5Z9Uzg8g9Ksk/6WLzsGcROe5ytHuwF/YMA0Pz0JL6HKZXxK8
BPbuhEk/O43omtf4DFzuOmoYk/RlQ5KN07j26+h3GD9NsE3Qgg/e5KAtiCDRCEmnrRej9+gYRwS/
4O5V7fxIbPeLUTjqhJnTgpZY8nsW84zVC27wmDV3M44u1QT0oQk646XPOOHaHitTCwyu6oj8MWZ4
X0ZWv7Wex6xxcNvVJOpxW+U0z3KTCYdfiebVj5AR9OVvE/vzHne5WGUkFG9HDEz0p6x8BV76N6At
sSJzJT2lU3YvQOff6eXutCybUzAf6roNVnYVM//VaeShYUHhNS2OSo/74KGap59x23Tg2L4tYrmj
N3kFJ7JYPQhj8lb1QDfGtWe9JzyTBHPP443guRryN7OIJDoiHmFzcu2VbAfU2EbEupU2P8JIONtR
1fLcsfKc+5hpeYLCVDRlt65csI0iCIdtEjffkAfcx6kz9rx63IDtyI3m4tqqGqc9fV4aqgI2kkfm
gBC3mbPt5KDzzSzD9gwi400Gg/sQjaYCiJAsYGpf/GANYchjhZCIfxROtxx/xKZq5U6nPUmlFbYt
OJ7cWO22DC19lHwKqJpJofvrzQLytEf3L04e56vTlNmX2Lf8Y9Zh5at6jSQb4S8khecWacQJIYdx
KBdFQIp1k1bssV4uvQ9hstKqWMYf5RkAR7tXLlm8nUdkyCysI+O9ZlN0lttTVRCMgiA+xI+R+uGa
uf8ikQ955uhveOeceLJt0lP8V3Vv3phiIBesf6kQdX48TovYrqhHbjwm6bmM1KYO0R0YVeit4ZKX
J8rPte258jI31vDQTYQKs6VtkmJe5HRcalTjJHmVCAwsMrpjB/p1PHyLBjaGksLi0mfeV28tZ0/s
0OuHp661CJPL0MbR4ybOMy2348Qz2gj5WBvIjdIhlJfCdZ4MZDKbNGubx8IQ1jYZsRIzFi1tlnDc
PIA9gLya8E/NB2NopkOYKvf0eSGWlzoPekk+Rqcest0lzjGkDgGjWhjx4AFA9RNFHZiHdEoRNzRJ
tmcAvrDZoTKubJdZb0mG1vnzMuSeu7Xs6tGA4oG3kNmuzEpvVRUMnNNxMmnBRHXOur5LgbHjd4zS
a+n0EtUHE7k2ct4m+k77gOEXfj4oq73Mbvk07fye0U0zE+bphaUBvGZRikx2czG7N7sdmgset5ep
AcEUlunOcF3roAwP+kkZQUHPcQTkIYYQcAk+EH82pMK5GGTJlRDD9x3qVkCdFcbassGBOCTtpiqG
EUg3XV0p+3D9n6dwH+8pjsZ5JUgl2StDZc952Zxro9oCJsuvhRM3+7ZszKdgZIsNq/g1K4ZbXSfG
qaqHcv1ZcaBsWQ8E+B0+TT7VVF7nzg33bv9ToIO7hju3iOz3KiR0HhS9OQSoV4M4eLWnqybWxyHj
/D6EeXVRRfGe4uVIl+1MdV72TAJ1ICG2GVmXr+alBgsTdPkx4RqJ6ZYrqpttHqNCxUrEbWDam4K0
wDek04+2O6lHQWolR1lZyPFiAv0IoxrbSzl3Z2EtuguODvtayuhOx4SR1nBg8L1gTLEpFoas9oL+
2qqwAgjvwXT4tMq7rrL2lpPsrXpMLyJOs4uY2h+AgaZdMgJYBLRpkShZEpZQ59amQq37EBUaRGla
TdWqRU249cz6i5u0/vZzgavLKsJnW6w9ocmCKAwIYiGbFQlppF/5EFR14RxbB1VNDJmAsTFyShnX
C+oaiGWHdGljxw65gxFknm7EW/b5fT8vBQkqMH/Y50r4dQCVQ9RuA6d0aHJCrPDHQ4sX2J3C9CEL
wuBm4OmiNQTIueW0m0QBuVlemYCbij4U9pFta2IbQH3iIq9hgR+hkOy96kdTV9R6XVBcck5067++
fWNn1OCAzR+FYDRCRmS2LttU7dOEuWEhcjaUOCuIMBROc0ozsIV12B8WY3Tpz8Elr5zhrOO9Zixz
/7xYsLB14DLdLiBU2eg3cCxCzOIvtOesJDSszu1mh1jtCXGQcbJa8msiLFp/LWmmaQ+rtsUL4Nu8
RMUisA0nnIhNFzzgEhbPqTEyTJjqcJfF8ns/ztj4bd1fqdEwVzIxpbPSgJqYKTUQO5JAnZgCETUY
mo7+4ZpW57dWxvOOFxJcanJN1rbhy1VdKJaW5fL5J6bN8SYqMKFY2re2aUeHJJZReAE8b266hi9o
YhtvhkgcAlzwF2cywv7AM+oyPrs5DkeIhoe1iJlUJ9N4ze3oJgiGTquv7UxWR9Az8e7Nl6Di7W+B
Ktypm9DCtZO3BjD4ZVJF+OyXZnRLGHzOFlKuUlT9ocvm8tLUETAUr2DGiQ9fNHUOvUmdmno81pYa
Lowt6rvqCcsFZLPVkyMePTyUu2bKfnRh3v8yqVCPBLv8ZIy/N93U20GefMHEJh8D6YP/sMq1YeK9
/zR9WCXnRSrYY5rzzeuU5Jc6NV+zgPNWJQzzmEMgOAT6x9T7VFDFIk5TKU9pVkAydXr1JU2g1Gh2
pYc+guepl+MGAEb7MmPs25ZpPlEW1MN5ip3dUMz1va9l8pgN1bFMRwZARjTtuRPlOnUz40aIZFcn
7YWBAR2uwmOH8gaQEgsoCkO0aa4EWISVjQVnZXdVhukxwWJdhYiVcKWSiYHYFZaNgNGt5r7ammIK
doHV/7YG5ZzVAPWS9p2xsqbOupIBbF1tp3C3CTsTKh4CCg3SiDnwUJCZTOFLuFRjHNu09rgwo0Zb
44S/K3KayfOkXUSGVAzm9HPwNpzDqbEIC+XsNqfdlRwYuUdJKcCGggn8tAWn5pduwvbeTiSQiKF4
+7RifV4M7TmrPkLbwta3mwerPn9efD95dMK65oPs0Dgo0aFtzptDNRMAFw++uvBM7IU5X42hJR5R
NjlB2NbSwjTn7WA4M0c8+Cs4beGHFcrYOiFFpCt6Y1rbhT+RAZ2j9dHCWI1R+3VsPYLFPTM7Lwd+
5pMi3Ho+0TzFLDLQRujhnd5ALh02OBEnRdCHRLR5E4P7e/CRSRLciTpDzdOnA+GpqZ1DXc7liczM
kfQ589SVzlM7TsGdpllP5ydFY1SE0burvi+fdgKk5M0TqO15pta4IggNbRICJjPT2uelTzkhFdIA
/cvsbfMVhq66mPOjWwEwQOcfoUyiescK0F7BOhFlnlfg7oparti4OYKST7qOGHTuPj+p0IbOxuFv
L10M3GHJzMdEhX3xe9rcJnENa3B0ZJQbs3kYjellYnRPrS3CZ10rVAg40To0Cf/B1Xktx40E2/aL
EAFvXttbthMp84KQRhI8UAAK9uvvKnDumRPnpQLNmRDJJrpQmbn32tABTHXKIwymmL57Y5f96OQp
chIf2F9n76mAsnMlvobEelxr+8qYU7sSjREQLTR+FabB9F0tadcYO9M2v2izHZ61yfe3JeIxVSKX
JwqiaxJr/ZtOB/lqWM+xoUKimKoviV/Vl9JsoBhgJ5FVips/Y2btgZuG0uI455wjftzwWLEEVuqw
fMs0hwADpDKbAnQFAwNeylZ6b0nwlWKsv4RRNVxyaUDWpetKvlS5F7IjPjqPo8eIHTO9ArIefmvJ
qM51I4E1nGhXlZHVX2TiE4nbIDBh+/JyWzsmSrWRhh1d2zi0GJtL9y1Ri8ZBoCZp5GQ09W6qeAuX
amnsA36ZEchbhRljR0M33poVqNakCR7wbobzMEcD1ARoO5oR30zG4gO39gm1TM6jlCWKsuJSjyjf
miGusGvySw2D5u7CuvuTBcFPQyHgTSOeLpj6C34Fgjhxn1gP0x4adNqYdPOiOE1B3Nz9og5pr5bz
O4bUmxflL0mD926ZGYnleADB/6fBoTfrf2wZpbfaq0hCTfX3oYiiu9NEZAW7En2zprfMv9iWaLuQ
MFnyl3RQul1n41KHZDPEMa6TWtlV4pjpQzN4e+oPc0fTzd/1sbQ+EHWtWic61Zk7/rby5GfmFu5z
EviaI7ugGnStD0uC2DX1I2eW8ekkgiafwb3ME+umJ3X69Dj6I9xPAqYMnO+gcqbH1rJ+zgWuP70v
IYGT4cZY0kQ4SonmJUV9bQWE1oEuA3LxOjjoU0tChLj5Rkso25QHG9OxUTaPJeiteOeUlLmeiOJv
zC5fGfTHzDXE3neQssAJmFYW4Pxj6shdU/Xhea6SeVv73GitwnYs7A7S7k550X2tpJcga3Cq12wb
4ZZPMD7ZMrX24DDvNcXmeVnKjtLKBY2MM2NuLokg4KCns4hbwK3xyzCmIk6oPi+Dlc9l2BOwXHw+
7JbHXuma1IX6SZaiO5dQny5j2TMD7HTMy9ovrSXvfSh6NGHFqGNxoMcx2tnA9k5WTOW6xW1UAIqh
VuG2wbiPjJK4KdP7eXQZpV18mi179DsbGx3sN9ubOfNbAZQIl/paVMCpMwxbrZs9JrcJz0GQ/+11
p7/Y3UHkWN0tbnHgn0AK6eqqGNpeT/ZV470q3+8ugyW6C+F62sY2qVi1QWvfEjQS8K74M3ZZd2DL
BfZmhNG3IhpgECdV/LRDyXRldhsE9ml0c3ys0o6Za5uebsraL8R8neCB+3YdXJcl7+1dknjxubDT
5go+Sz5tfULBGcTorwT7hBY5w1vR8Q7FRaaM+ySh1lrAPeH7D6gGjMUJheNT45OFpSxhsrPI/rGj
a6uOb16IzriClhc5RBMsb2icD8WNZifsBvjCNUFI+6YC8Z17ueGRPu3byE+Zi5mxXftrn9sHI4SO
cLWktDYofc+Y5ivycIlDVfddIXpJUHvEzmSm8FRdR9hIc+RXZyr0XRCxtXhqCRGZImgl7x0xo97Y
59jT2RrVVrJcBWqTzDCHbwY4aGhoOZv3A3lhfgehcUapue21rkHEOTJOU9KT5aXpNj8jv6z2S9Wr
uwEgSqenTRPWTBdxqQUE7VKW2Ln89ypO3PpYu9k5STcTwxl1Ts/tILry1v1AdhaeUcjkxw691Xq0
xX7Oau3AfFcBiW3aqCltpIuZlsPaT9rgGifWH72lFUr/J3hpRnVTDJwfVjWeCc7r8b+4+q0bm/wg
wy45AfLPryVAr2aynrHmXWKtGc+SHjAHMcqGZqI3lWR6vTYc8TIalIB5GXxBheRSUXHy4AHubrMy
j54uk8FWOLT4srMAcfZq7IRoIwC++4h58UvHRO5jGc/nyvk1gMppJ/r8tk8UREbKfMpHa7uMdEsX
rS/8Jo0Eloq+fBV4xzweCPCJnetcBjZGeVqu9GSTq2MeOfPpZ34h/bxcxa7FlVH9bU2r3Blz6OB7
YUnUyKnpEZzHkKYTMVqnMXUtIgDm6TQ+K19q1lq6KL7miF6PqeFmRNNm1GSJeDrFTGPfU3gEDmrG
LfcmNHEb9fNujD3t0NmcCYPBdVaUmsGDM/J0qFUKA10A71r1zp88ls5+eeXRc23j1FMuKXlM8qw8
BOY0391yvgSeCvLz7YJBHEvgCTBNSfyNp3V7LdUiW9xqgaCXSXDgVncm54vMOjgzKMe3PJ3Tq2gc
/UK7++XEDrtGzzs1yuy7OR/cjGKG8CVmNEX+ETlu9paTSWTFgA1Cm1fLlziQf0FH4SA9M8NwG1Z6
eCm8UruUxDB6btvATAjDi22L9KBH9tOidcXwWkTTeVmcDut72hHYxUbRtojFk7urdeIgDuQuiIud
ZvVluZJxcxPxnByY/8UXP/dibEBcEUuW7yfX/DVqbnPsFGNIpuPbsvnQh25XcTyGu8rMgysWmIDH
MZw69cqgF7FGQZoANWG7l7oJ6jdWFhc8a+WmYTZ91tMlDFFdwkHAR6D2+0m1z3IF0lgWVwThuTC6
q22HH8OEh47snj7eDkro3hjvZjtHZ6Mpgpc5gl7RqRs2hSeQdicQDb1OFpe8VmTy0Clc5X/aotz3
yZhkcWYHd1mS/gK+oIZXiX2GrGudh4A8SWCrx1hrSWv0MCquc9kBcpYRnUt1cNfygIxWwWBjGZMu
y0KezKZfU0Pnbtk3lkUEA/gqYszjoOOsV04P7BT5h0EvhdiK05TKZhd4GQRXVE5v3OWYM7IKiAxv
QeC7YksgFY42F6w13jiDHNG40ejckwChu663T82hvTlCeJcsikZjl+iRvvX7KPjsHi4tRHZMWOLE
yzmOoLcwAnxK4LFvcaltPEMI6HcsnPbYw0UeIorO/lZtVJ//W9p+RFbt9s9aSYCrIhuey2L52pfO
x/iBot14ONq2n+z+kbfI2yVjZLJjAvGrDEfIa4mxaXNh7RbUj+eQT0sf8OnbZI9rGMdiF7Q6qbk9
fkXZkgonvZPV4Bz0As3aFaP4pvMd33x7TD8XhKb7ztB+6E38w9bC5qdsGIN60fheOjlJAWbK7N8E
4D2avkpCRo8qxWQ/ao+CB/ea9uh5nEUuYo65c/TvToFWwmsjbnuQS3rqTrjYyoQfzQLFRGmKmQnj
xlZ0wjlOSpOwLCjDqovGiKy1nCM7pM7UGtGEzBt1oDHwTkMN3yY6cpG2C8WXKbTbk53Yj0R6O4be
BmnswjwtV8syYA+zNYqTMDglIztNpPTljclsMOgnuWuRr1/nKX6L42F46r4OecZniis8aRIYx7Qj
qL3kkRt2sh+rhihROf3b/C3DCEc5eXjoHUhqmER+/O/hUqOwO+TDfE7el4NSlJfuvc6qO8xyce46
ZzwsIyJiyEu/JpqavIt9NA0xQyZSM3hINWc77o70QsK33oPX3hsopPxGf1tQXFmjpccwxXJQisjc
eYVb7pcBU+XAsvFSRrl6X2s3pYlOVP1XYNxllFwyFMM8BlW4aXf4STeo+prfxHJIh1C7IGfgX9KP
w5BN2LFFcOy5qrOvSY1ibOqn5L6MhoWAqlv+BK1Vvgp3pr/uvMBWQBrVFcLJ7PzfTj37b1mB9nym
lHoARyCJVw8eXTvM5PIRg+a2nJpG69q7HtSnMeL8AbINSTjH8s3nlM9NX4bbtyd6xhQCIcHpFcyv
7ZR09WlsrPQkgZb7k5JEh6qC4IO68jx6tonSkCwqpwz+BklVAsGtOq8tixXQw+e0RAd8Jns9NifJ
JhrSrZ3CV1Lo5PCEUNvXbow5pZoizB6m/NWnfnG3ezW2DrTkpDHxdLR6Vg3B+li0bf5oivCX22Lb
M0CdoJEJePpTTwqwkBhwUu1n2td0uUr31sF2BQVCHwLgkHv1ja//3Tm88dOJ1I4GUf+QFt/oOnAi
Hc+xPiur0tR/7YqABr3LjYFdTexRzjw9GmkEC4UFD0LX3Ja/l8khvGgI6SGWDjdqyRQrHEYbGC+P
I6ZwwJpTf2zc2Fzbsm2vXk3XOPe0cA+YlqFd0w5fdLIs6pl8Pil4K0ZjdF7tVP2a9EQ7+Izc9nGm
VZ+nAdOYwoPB0GVT6NX3ZlBJThqpfykoo4uVY5gUUTXecOy9oe/LHobd/TMmGQTAJM0eQVfTnipx
hGWdIFFK85+jJcv3QCBWMhH2ZJOOpx+FGzxIT3srdNyWI3q2VgbbjAOpwAwIhcsu9L+GQXiTqEtc
sZZtRscy6P8MnfnVSvzo3KlGvpPXSJNcJuA0pE46HfjTcoV0J18HkRasA/MYKhHTskScg85pgkgv
CvJHqwt/Bd3X+UqrYzvP2XC2OdZvGs1PIaXJ4Vx1Xn/uPeo3u8eUkmgmXCU/qq+GWryu3MV+WR7r
LBrPBhTTM9rZj6AfXHfds9dvQ/WkXRa3acqNrXEq26IADveV3zR3eJ/KqyPgCJv2U9rhdCrisjt8
avZq5L8nQgQr/LTDrpez++biEHu1Ha4/HaPmXja6eAgNfaWRV+2hzno+dCWuPhDYebIZXCqI0Mko
ZzICYWqazu9NHvfnma1vNRND3yNiwOTOEXq5awUECz+YYHiQYKUd5g4x7zryMbzRYjhFRnZ0nDA8
5mQvnGWNPW5Rg3KObzdtxrwF8daKvXyGPUn10IRmcAlqPiN0YPaTLCwmwLmDEhWhohJpuBj/21Wl
wipQNXqQSwP2FxUbaGQbMvMSEhus9qP86NkdysSYHq0xMtUSGXHbSh42hy002gmfRGdShyVS+ts8
7Kc7kieDPE6UcmZTHSwxdZwmY/pinjVum55RUuyRUBEVzML1xpwwaaRo76oMw5GoFV7S7DUCZwQV
XZY1J1NQKG39sCLkqhjszxstnZkctzAPV3gfLaTGbLH1AJ0F+OGz85wOH6nXvdBCimc33zXiOk+T
EvKkEY3bNvL9q8U2fbMQReUFae6YGr+nla9damM+dWEjXqUJ+X7Mw2Kdl518hoZ3DEyTM0Rjx1c3
s0kongTnS6QqbxN34cZI/wk6O7jbtunue44IR33m8C1nHi9A1eqj7FJCfTq/ezZOYvEPuQddqyT7
WCKfuMGJYNLyAyJVXGw6/HWBvxfUvJlv27kxkDbR7jUb/VZWTrpDZ9QpVWWPLkUNz4uaSYUTaq+O
DJdbXsEANUyenssI0pNJvubZZH3qAoMOE+1AgJlN+8Jkd/Rx9qxDLfjKrE7ei1TD3YfS9oVFCwww
YIa+iX6HPBPXjavrdxyZA2nn5ifTOWqig+3pxmOo++7JPHLv4PHtpD58iWd/75qNceh66dPNCt17
gyV/44ycw0Rpz1uwCA4x18POphj+/E0owes3R33aUEU+nLiX10DzrLVVp+W2kyZexaYr/+Ce/k17
ZLWMR9oEznmL+ALg2kVgXL0U+M0/r9oWC+bIbGc/5NZvq6tKnkShcVsWkk2sdVGSNFjr8W8socaX
RFjuUxCYwF8a6MfcOi/XxB5EfeK/Jy4nNb0xTo2Eg4bAvIXGhg8UFeq7rNiEvNl50yxx1uqqRebW
ec9c0pmuMfdmdedvKKjM9wR9qSIk/JhcvTgwHBLv4I2eA4DeX0MAzk33f4/FxM6jflC8qfwjRnUB
3o0wGubjOuIP86QxerAC+o4oQUm1EFmN6Sctr33W3IAXtbdORxNaY1sSIHbx0Q7mZhGqIV3CAZZM
DeIK870vzXiX6Xb35jnyME6oAVUwyrfQ6F7IRO2NNaJor+gxUMGWOefpg2XY1bYloeCHxozHi+0E
XTTPf0EA/CPX0K4HSKrcEbHPVMivlnDKoxHEwMOs1KWlXpEj4XIyhy4WbDDMu9s6dzziJAfvYeoZ
ruW03uk+ar3aL6/5YA5PyQzt5OM0XlvdDriuvJfqm4EFocDydmwXEsxHijY1iokQacf6IUzxu6c5
3QCGeFl4vmEl1kw3TKs4B6Xk0IIk7VjTiYXBDWoBZe/aKXB8IZHycROXxTmX2k+BoxMIO+VDMJTl
F60o/pqYHNmn7PhUcuJZuxpuiaSHFgDwIvigR/CRA/y/pQ16e4hLeMXa/qsXMjeeiDl7hZQga8gt
1Dy6i/1jiuMvo1EnD80PNxPM7lsZAP/OeeNXTkgqohhgtWeeHm09s+PhmiRMv0FMIodaagLuSgTt
XU5XIjaGb3GJ0wHBdXd3asyUcT2Lw9TJl25Jbb/slY6LNsPX4qOdoQbQDayJJNPkP6yQDKkkS7Wd
E3k8oBFLP6d4ftAqES9yu3b/jZ4DTtEkX6bk/SA8/PwYVqbj7vUJiR0iumFd+M7XCelaDxwi9i8k
xdIlNJPfZTLBgwY1dRqyPN3xST1iJcR7qCadldBu6eh4RxjrWHHj7qv68ByciWywwpz+Al0Nb3Wj
hWT0QBbqu9zaLV8TDAgRbphXU/juTdj6KkVdwDghB1vF7IlDbVW8MwCa14Obe9/T+sOvH1N356E0
/4wtBWlIhLiIMXsak/Yj6AICaYbC/ECLvEmIPD8R8wY3OtVuPiTFAwF700VXSx+3BdmJ1otvBmxg
gviAb5faj1yDYk9rjR1dbWhu5nn7jmfvehw95w6zYEWSp3VaFkf5aGoQTXu7AelHV4WDNguTTu2a
x9lHwGO+GglMT9U7MxZCU9IjMt0JijsHatHJFQAbM54s+uy7yNTJb+TM+UbkV/aF9ORiZzES2HIK
BAYwz+3axi507/X8O4MjWLZt7dyXBaQ3UFS9O7jNxZB9T5YsLQis28nXziKTa8q65Ey+i7nvEjM+
Bx5BW+kcg9dmG+B4rMw9XQEtMkua49LUSUuyPFdxR4Yo4E0MU+REx3D+F6y6ZASPV7w9euooWS9D
sawuDzb/BCRb84zQ0jwvV+B8JEU73bS02DuNjrUaRvN0WRaemtF6zJHLLGUrA5N/q1hrpD8ekaQ4
vrdgBM89h5br2JfzlXaePkfoqEjDsmix7Jc+1dwzCaYN/JoCaR5bnBQXQI9H6ZnuLTZAEdQcuzhR
X5UUfDX45AwHcjwvS5Za/14V6qqsgWnlVg8ukSkxiUVb6EzZNc/MXSeK4C75oN2lYSFhm/1XQPSO
KZke9Sg5Hh403n0z02NGPALbLHIu/Mf0tkybaHbZnK/07zbY/GNbwSZwx/mSKY3Hsiwv9eqfdpja
s8B2RLgU4PSLZU8PfaQ8p23+222m4dyP3nA2ungEnyUOdR7N3AsUUMB5WkLD1WthvJAYtCec6NBE
x6hPmevmAGhUTCZik+Tikn2tBh48Qsj/ipKxyrB/BwZEFOmde7WgcvLOqUUJWsxDsxNWrZ0sc74F
aWbeQhSft4jmMSFLCBLnyDD3eQCobJmMYee33iz3IC1/Yszemgg0bq6Yprc4WY11aX/MqQwYKpvy
4Dj9B0ZD5+CanvPQbLo8AduUm2ykkNm3wtPDfdFWP/PGSNe2wiKXAZNfKXz7Utp4VJIhQtpM7ODe
JseBwGPmEMucp7UbsMHcJW5XM3KIh5E3EVx3i+YGivOMObZKIEUkNWNNNc7X1bJ0/5Ow9PbTmGDO
K1MUI/9/afoQEd0ESNgedYoaNWoYHESQoclJmRfmC00IOaiLMM4tq29ZGYf7clEhSDMitVGQZ9+V
46nGnrPHsaKflqVCFHjC375HKc1UUZZbYGUMYWw4bmoZ7U4H5q4UoyPNHKu5wv8s32zDiNemS7rI
8jIX8HjlgDA0sKQNsShy8HxxuwZ97R/9lD6xagwubdHlCssI8ghpp9v/89HtUG2umdGiolYzjEV1
tCzplP2NRGQjts6zZ8CE7GASTtvOGMIN3MU/hxylAE3lF/qrj0ijUZyArBMKIKq1Wn8Qvfr71pKI
+linSiK9eLMcAP87D8bEvFG1G8DUeBTlFnbHkJCYbdPYv8LYSd4WYYGpub983b72Q5CdutKbN00A
AB82MEkwHVOt5VzaU4WtyDAWR2cgpDwximIrC4cEAD2NT9EQWIcs9CzkUbAuLFfaOwixKNj8kEJp
dPSN3ZjzkZbIg56SfNNUnAIiBBCD3eS9uY4XrTQfJ94eZVf3m3yqtcBU8dTSysX72aiMLOqMduyC
yxT+rWwdGaLmxe9m5Ix8Rujw8wReHjikHgJiD6doE3vW+6x35q/lIkt0krIBYut+ypvGrHXYjCpY
29RMnN4iCjfjMIzOKh8vtJxBLbaxDZtNnSptRpK6ReajBmOP3NApwrvjNYcRYDzT4mwrJwfvqs8+
jf86+1SE+FETb6YWrMrsF/5TFh6xznhiJw/SgpuJaP9ZusPckqul0V8S8XGqUH2hMOqGS6pkA8uC
F5Ju9jiRvBg8jNLtj0U48EeCcLjBt6p0OQHFb84TShN8hhR6FxsVNaX6NvkIRz73U+1qkAbwxYqb
HRyzxfW1WKtsiVFS0AqW+I7hmWgMI9vC8s6PFJzhcfngLJ+ZEoDQ1gWvuSLJLgJaxbJcDXUUnaO8
znekpdYcGmFH6oWXHOY60PFvpeJqpB5uPCueTlX1zyJgHNmcU2LC6AxOPzIaBesJXfkqsCtYirEb
oAFhGSMr2tgiCzbVWLa7yu8rylciEQYDarw/Zu/XI5S89LksgG3RGnsZdXkDm75i5kxPe65P1mwf
wNgz2FNLVGHhyLzgTYRUGmuQ/+UZTkb/Nv3Pkhv5eYBSrsn4H/QV8Pgqfp5b2JIP6fujxhbUODe7
KrRT0NO9yOikXjLaSEfMOYdYZvk6RYmB1ogu1bKYMWz8zkCdnOcAC3Wd0GgoNuO9q43gWlfZb/rX
7gE+VfjAh6c98FYfHnUtUGfih7kOnWNds8gujgUatOPSj04uoREQWFgH3JZ+hugdE81qTEiTcefW
p1FbY3wLbXNvDdAGkdHT/16aF2pgkdX+dIjASO4cjCLMtuIyOLUWGYU5Hl+lzEkMtr+ubnn39cDY
ehiAP9sPGA2oYvi9bSVYXxadHuX4m4Oa/mrmWmyRQdpvk4A7U4Wkpg++B+ah1q+NpD+mle819/gx
7Ih5s8f4sqCNlyVULxMqIeyFSY+EGDrWUGnEP5RzvuVcp7YB5x9g+HdhB5QobV5/EVr1VlswFzwP
ovaAfAH5ruUzzHONbUNXTnMn71RRDa3Speun2TGP5dg6CN36OdSa8/ARnl9BMF2WVxk/GZxRYFyQ
wjdd3lu4D6X1XmcFL8lD3XsWdhnmD4XqDy/iSpnNgNKgTyLL5E2cxl8jgT58C9GoWtB/Me4xjl7H
XhFV8c6eKjrQgCK2tt7sR4ZDX0jTO5WpDWpdvQLrorwyDeY511N4MWpClGl3ORMISN90b5W4FEYy
4b01oKHkhJ8YCZU6uw5zO4FBjw4x8vF92FS/5gzkzGrE77rzBaphawBqu5rcnK0Z/VCovjZNpr9b
ThjLmaNKyKWu0JtHqUNwC8+ZQ+4F7DYT2/DcaN5Os3sXSK6vcnID2uoDcLXCT7wtvh7mJ3QyVl1u
hw+qAIytk7yNBrHPRmX52Lv65Dcxg2SM8jko+uTgkL7Fv0iUlBbhP6FmSAiOSFZTF6PHNyLnBa7l
6XVh+J3YSMZAsVwZuDLvy0JbNsCKFL13fnJolua+FjxrzbcxitrNW6qaHvVfrdKKw6Iuk9qPwpTa
E0WJSpoLi5cVmN9KDwnV2GMMsBss13jkh+3sz0wGhQZjtepHa6P7dXSifRZfZ8RNgGL+zGnnnitp
Rc+h6qOVnfXNT3JHCSrJPpw4tw/ZNI/PknKWIkk9JpUUyLRMkDGCU27OPetQ9z+opZ2DQRCpdCBw
xmkYbBxhTd90t9hU1l/8E+73Hu/jzs1745ASY2G3xvzA1vyPHUmiuNuamNhOz+66cuEVhTutK8TL
9+Vrnp+d4YvZh6oMGHvEwNJOwP8AH0X6psumapOLJnzlVdhcqsT7o8+SeShtwo6hN1MlciilQ0Vu
NrV7NZm3XOVIAJcvzXHn1a24UHuLyzxPqCaDftxZMdOCyo8iKvymvRb+CzxRe++UWjix6GVBged0
TZIekE7SXP/HPFebpBlWFY/WLfdvfSQk4QpGc7rHJbxX4j18xOFTdqo9sgjlNGsHExrp/xq6+7Fv
b6TRD5DWWnzvyXRZtlrDDbML9rwLovNuk7Sy2S5fV6QdG1RFl1nKiFpoYMg4H3A8DtfEF2n4N/Lw
jCw7x9ZOEN/y9zMK/IeKWb8MJcvM4MnQwUIN/OunICJv1RShBF5A91VuNJdGRgYJbVMxVMhc5Nx4
oYxtS3ObMC12kexTos2VbgMkIP4dLZsqDZcisdCHJzNsY6cNwZ3xY7V3+yogrGSYCEVdEAb+1AhI
NowGEjVQgFQJhUIrlLU+zPYxdzAesRYMG+3FA/AOlK4UQrs5KfMDAYrwJ5X9Xrf0YmNPDXA+9RKG
Tr0fuqaBbCMnvHXJhDM0Z4QLIwMOP8Nypm0xEjt+DrNmshTXebEv4gZbn9/7F8of99KtTc+k/62W
xetQSaY8xLg/ooL/kT4wzTawZgNihdDC3Cu/GFrdX6dkNnYe0LENNJCaVGsty/elkB9FR+clABi4
alSgSj/oDgdWtqdycIgfLtldN1pq2kecNceioke2aoP3qE1I7SJqduV6bv6eIZln+FOhWqXLtUXo
QA6XStyzk246e7Ec1pYFr2RS2phYqWTyMLFPTZt/J4CUOB9V44VhjsiqssFh+vsBncM4GuUr6QXg
687S1uDMOatJ03xNmdWD+tWTbdvVf7Sut5+9nuqHMaE7OmF4eU46My7T+pEYZnIkwOVUwRLfR0H3
G3OUm+zJnVjVpJufa13Wl3QK/hgGt4SjVCTLUriPHJ7KyddN1MvYgozN4Gk9QgDOaBDQCAAuypuz
dNBBxkf7NC93YzPpH00a3FG25MeKG+rh2cGfBh3zTleEFp8P2ZHUNBxOxDLTfUd8qGalnkFNj05O
m5L2zVweKQgFEGQNPKJEjmuBIK58rWmXpjfMjYW5YFdref5RtCFCFTD/BXvePRr745i3H53P1NYa
fASnarFzuz/VuOaEyamaJBsV/KbLO0mbeHDM+icbV3oq2/Bds3ERL5lYVK7lLfbMIyzK6TyE0zua
5X4fpAJ9Y6h1Z47b5bpMcXUsXp1eiQmLMP3HjbtXRfVx7kvv4nC8XpuWeBPqbImwiY1baPYOhe0/
xZQwJJN1cyaEfY3bzf7GwBtdYz9urBK/2dAaAK9rnnle21Z7Y0b+WMUuwnMsT0eCutxrg0dH1p3r
bXwsoKYJdA+kBnJ+Qj+4Ne2uPHdEh21HOf0Nqyl0AOcV4ZoHPuX3nKSAIWxj79qeeUqUDiwnDHmN
pbrYFC5Sn0bH1SDUUtZEuxQ0oSF8EHu0IvzEPGEjzhlMUdDI2LFPTl0x6jX0HsFx4Oyw/TgnWt3O
iTrL2haCxHFjKZq81EH25/9BzmuecgQNp+XKoEA+Tgv1ZnSfPTzmHcNOfSObrN8w89XptqC4nwP3
gWn8j9FgYa21cDpWLoTNWMLBEagCnNa6myBCViFMmt0i8VkWZqM1qfI6uUTNBPltmi9tInpChm3N
X3uwPDZLkobcFbMnL5bza7FRc2LNrj3evJOp2XcqHXSsKP24n9voLXRT6h2ryw9UeofUlt4jhAJ6
pIvccMrY9aK2dq1w34MOh5hVJzVcr0YvwHwRkeas29b5ZRqR2A9RURMp7k3v8PKYaysdJoYycf68
CnfSqq2Lrga4k1qCIMVihiSUyKBRuFsrH/dkNfFz8JNyTEbBswoYzOwS9BmoRiq2E633P+gTHAzJ
yAksivGguZdtXdf5y5S1XvVqeBfYQ3arfefoi+gOyrB7K9TDHELozFGGDKOpCLZM4dj+Or/de8DG
/22lW6IZjzRICzBH497LK/s98FYkAxTCSS9kgn/zPG94BmppU+eUzHBdIvdcm14CeHS28b4whyyo
rC7/LbHb4YZteiRaXmGf/1tyFFMQ9pDjaMFcXJelx7R/iZN6vMHF+hINWoQzMLUegNnuAB/cXTsi
S2tUL7KnGX5CA3UfYwTigalrYLGRKsUhszpcKFepGj2L3bdVjR6tzX9riNqP6I/KZ+PC8O0JUthG
uLDOFkdzJu72dOzQiC8/vAizjmEySzpP804vDHKlAsxJDGrP1RgDoVeWOAP7xqVGzEDTAkf+U/bk
7QxtQY60sqoFmKq2Q902jKq99tFJ65JJJyMxxg0On0dvfeQsImt9zTNrPi9UkDhmHDXl8WnJrOXF
AAgU509lunxYEqkBSrXcTcWslHKUlziO5Wk2Oo+No3VIOUvm20IFMOz+iQFHG9L2mlr2hzvNxum/
Rba+cSrI7Sgdr7xqyP/RPBjDO7iyaJv2/Qfu+gkFj/4NKe6A4N3PLwlYALLpCIDNe/GHUZB/RkXV
MMvzw13P8O/7RLGoB513wm+Zb7j96M9mKEkyNL3vxo9QWZiXxe0m/4ilez3GyVwiv0SigCwf5rVd
vuV9X3/UZBvEKO92eVIxZbe7BHB8ar0GalQOKen0jR4kueFwh3KJEt5pg8xfaalI3gYRr+mE7uOE
pK0M2s5Nt3IEM+qK2eGKcWbosZ0a2j5TZtpcE9rJKMirAO7ckZKVMpdZVINGBTId21MZX22XGEu/
RSnIOaCL46eFwnAnIgxLuuHfHSsYOHBWGBC5vVsOT/O0CZj+YsZx4jdfLcuVUX1p2wgzQRBc2T8p
GiZHkqowIWLG+b+KSngVndn/P8LOqzluJM2ivwgR8Oa1vK+iESnqBSHTgvdAAshfvyfBntbObMTs
C4JkSy2SVUhkfvfeczGtMWNdPisz07yiIZFqijVq1VROWV1I4+NiYmO/brLw10gi7FXFwl4hHrkR
ziEtjq2TpfXlq+jn9ewPzluetI+mHrizy+o2u0lE9MuRm0Q36ru5X4bOUTK0t6p8UJkVnplEHVFA
soNrNUy1ypHoY4WmuVgtvQXWkzGesJFlWrQgcPeCsrbATzaMfIA1uxg8MwG6mHPQzVfp4+UCO/kl
E1BtzEoft15jA8dmOG5BdPdnkncSqiVwpPegw0nrJ1K7/i2UuXEbs1LZw4rpd/vUxSOIHKsADtoH
XyrNrp51u6hvTeIRLyPuGeg6s6wojA6i433YRnj8na5sTr2CyIQmBSJt6cyHIi2/u2lYfLfb4zzW
2X40U2fFgS/hgeQFh9a1yTIzssd8xSt9aO35ls+acxgG61ZlnUerL9lVMhYs2W7R5IcJICVHXM+n
aNINf4iZtDR7ByxlarKTDia4KHQybngcXxFmMOwGWNhnzVMNl+x1lXbWGOD5qOB6+E398/NIixIj
jtIwH4shWthJCZ5oKK69KiyYGVStUs2RpEaj8u6rS6Xr1rUrfske/2lZFXj1aqLvIJeKp9YzqjMo
AiUpFLHCUZfkdziHzjeUwOk2tV3EtoRcMeYFnkNwuOJN45Fk96kl2Ftz9l5OEZWHWRLPa7Zg9oYO
KwvXR3KW6sSXsspomT8dx6z5e/rtRIZ9noNfVB50Z9qPurNv9R1cDNjNdlNH214ba3BjrASXf7kb
xg9Q8xy//jE5LP6Gz0Fp5+K77quZqoTCDCnLgvpCClW+Qv3iHugd+6yp589yQazqGXlwvt36Sc+Y
mNH8BRhgcUk0+aUYxLC3ajgWlYNgczd7hyqOYO5eBmkmZ5Zp0PCmoZ3BJL+W/2T5l2iDFAQQAQti
5bKNKHmVCdPJVHyHUjBR3cYLvJRBFsqVCXQ+24rUxa6retmMPjZ+DH357bd05aVQQKXlkhaK/xtA
3eYp+edCN5vcuJyNMqxrizUkHjlI+THZjAIb7aW1S3APfmC8MBjAdcM7unAhGk0uHhniIsbUnihq
fR6UCrdceJ/ml65Nb2xT3IejBFItdrPHBPo5jydWTDvY5bAib+XchgbDao+nHEzqRRyebO3NYp8I
U8y4D+zWbwIju7+4nL20ZGgdVXQdqPwAAXPjGHF6txUSjGq87OxqpaxgFeRvbsTuI1ah1ErT7Iub
uthZPXfHdJrdLt7qjY78TOC7Gt/HEm7scs7l9Rn2vOkeiTnYq2CuJoLu05cGBMvOHkV+pqE3P+NT
ScgulS3KKRVz1Ev422hy/QOguL9zMyMThSMgKsiPpAdtBeKJ2mQkgMq2n5AYY+K8jV44TR9n38ZX
Z00EzYWYr0Wj/YqytDwZLlSLmp2XG5V4EGKrPgEGFLYgawxKKoiLW6UJtEPc6OyNjDF6ZPveM6DB
5cyesaBhnJyIq4qgg9UI/W1AQX1xnKmHdhhd7aTZEpRLr5lWjHe+gfEuCWjveo38x/K1CR/Mp52P
QRBe/3/4FYsXHQdNs4pUzpJ3P6BfdWbLmGjfOBp0t1Zec+a7J41mVpaCSnwYnTPA4kEtbci+n0dc
AJMw7pkBeygmHnkL26ze60XSXAfp3is7yF556jPTlAmSRso2H2JtcRusNqRjpYt2lG6xRCVD0W/Z
A/SAp83mRRTyl60P+YppElY7JU76U3Ijuag/DZzOtmVBfbH0SL2bDs2MgHG1i1ETEF1sjVZNG1jr
j1u/tnjNEiqujSjfmQmeTMfz0Bfwb7MvKSD/jMH7aML5HziWrv4c/8AWEd1JCaiJgOBczQN+neMl
49QBdChQiTAIKbumatyN1HtxI7FubVijfFpZJoiLy1moEYTWCp8GhUwBDu0i37Ux6TaLuSDQ7aLZ
Riqvt1zyOmipLwx/wp6y9g390p/dv2GTYA2NAFs6QIoCgv9PyyVPnWMqhum8KTJgYixV4ur5NIP9
U33LWdI/V2zN6EYge5lOWP+ascP/pz5aLr6iUElrlBtDmektdQl4nxyyLPMwppX5nng5z1wHE/rx
84vCmj43Q8s2KIkoFxdqXKVU9dmIyYhBYvr8CMEn3mq8/K5H1CdVguefBIYMOuoCUi+Xbz4lk9fl
x9C7YT0LJ7wsiDgSWBSi4Dw4LE+u3KcywBxDgqEZNVq0bp17VWm+XOxa6EccBM9JULbr2Yhs5Lcx
uiwXfWL4LTLeOEqpwy8SnV2lVdnq0tJzccrMQ6RE4yDq9JPvgSxaeVhHNsyPyL+JSJ6n3vHQtOmD
tFBZ+UbEjGsCr6Zb+ylYhpaFjZWP9BFgppooclAfU8V7n6f47KkLaDKS+53WeXAXk1eLYhQc7h1m
bEd9iJPHUIIyvTP42yjV4lyOBduEWIbwXLX+S+Lq5gZkFh6Gf/7j8pHXu8XucxsbT+aBv4WklRLk
pEClPwddds/6tt8z8WDMNU52fmai6a3sMSw2loqxOeoyUqO3pslcyWu4Jfp6uvKGlEcBt+SWWSRd
ijYGhxM1YF6tGLZDQxDWZX72BdnBoxPMzV+0NjI3skX7l14wbD9l/4IeF4PTpTICxJb9HTtSuzOJ
NvPzczGGhHifiLIdDV8/09GYQkLI2KFTMHcECKg0WRRrF0rypY8LzFRyyt5HkXBKVhnikg2xkwIH
6JdscRrF58+H+pTEj1mFxZdLTqDmEqvEOP2p7r6akye5x95HZEyrB3mu0pxCcAL6nlYn+yXN6Cmy
1PLRknDURjc7EFo6IBS5Jx+E8efFJrLcG32IF4Af1bL0vy94E4DpSuNVhQw/n2/LQ2553GmyXROt
d0+Gl0BTSdvuVHG3Lp8lCqkgKXYG+tEfMzVZWZw8pQqluDiLnLoZD4s7W3dcdXdp7u8J4MZBaKaz
M0xm0jP78wcoAMGUvJ/vUXDHKNasTeg1W5s2hItwBmY0DrysE0SP1X8YIprZ4i2CsLX5o5M2FdDQ
IHa/CaCHx8CZ3+NlKtEyd9yRNrb3JjzkbeOChx49y3pYSWo/IAHHSCgVE00PejQK4LHHmsDM3ZC7
mpfcVkGnarKqz4tQkSe8APWZNywrKHvZDXzj+bJc2lbKw9SD4B9lykyr5xFYeeeiStBMmM5slk/H
ZtC2OifvlW+Tg7SOmcFDohoKEOzsx6sTTc07Bf6kL0wVtOMO5U4BtHQyU5BaEcAl7OVc4dr+YD+v
AfaHrD5mDDW5GCr0VBmxmlZ20XOXdAqSNl4jP5ngYM31Ts4YHJugyXYpUvCrsOlFyrq4OAmHgT8m
ems1q7sz55hSM0jnbmWtHja+ZNvyZ8a/fKS3GMrkTKboo8gB0lMYOJ15uE3nUbmWXKc0joSjiV/o
Oc/97p4CO8BmURDzJ4z41BEQ2WMsnFDSGsWOAi/UwhEkLUP8jN/XYfks8qynKaotZNuUtiqlMce1
1Z0hFG6WGFplz3+n0lKaAVltezzS1rcoeo6SGjBzwDzwkDUxzj24ZZs2o9tFdIL0sX/Ce+8+NxQP
Pud59ZNHdrNp6vRbVvGL31QNGthStstGbnhuKkwZ8wvMAHHNE2t6qQQVDxS+gdAamJ1qBvY2ovzN
wzDo2SxZL6FXhcW1YH66CB3LVpAK6vEcpAQlSL2YSViBm8Q3M3tv5YAAYktjE/ZrLKxQ+QsqRChj
DOwj8KdjpWb6Uh3t1SHmRHRHXwe01aQFhWOFIlvTxRbeQo/uAXtOmt3i4enteL747TbyOHFJs+l2
UWf2N9ofpyvsQZouhtm44IOJD/P70E8UeHHovQfqYjCpI7TtpNvOCx88L9P3sm2mQ+VD1amTeBcH
jryPIQUvxYD4Bjk4vjOh4VKDIqvNguayoLtX6kzUwsPm4QYiwuMRdQsQdjc0jX2pHc3g/z044Urm
E5Xb6Tl36X6uIBhv69qWl8SmGskw38cMLdhQb4PFZbD4DaZu+B0nSXPUdNfAsSsBA/bwnGFCutds
xJjjGTtB7BYlpH/tZq98DuIE0GdMORkmslOXGvDj2QsC7POpe/M051NbWQQWUWl4J11yw6gAcA/V
SrfQ6pZtVcGpn9Mwubx4AbarS29Zw2HymaVLFx4I5V/s6GkKU581RucdSy0gCmOERXjjgG3cHVqM
cp3KddHaH3jpPerKakiQvewPvcBrkuQUQVQV1QpD8gEc/VXSaHqJ8EE/aMitEeuw+8wqLs3bTSNk
g+k5bghOp7P5E++nvq+bqIJPJ/V70NoVJMSuWy+TJmx/oI/UzCl3ItoHPcffRVO7T2M7P0kZJDhi
XBYnmzwr2GeFiFvMXJ7ulDj15KuufvjlF1IrT2fZ0ss0z8dO+vCC7AxaW2UahN4X7hy40uZM/9Au
8/r758YNgEW6g4vCdNqLsCihyWGNVWjS5WIP1DfZ0VQiaDXNwcHGvEN6eAK/MR1JIQDji/L6iJ3w
W4xufmeQ22zZuekHw2as1Waq+R3CibGeUN7Xi84XVQ1OGzp9jF77nSS410UYtE/OHHsbUei0akPV
jVxjeA/Zjiwku1xN4JaPCjWGazwQlzWaKKdVcVggFWYcaKuRmtX1EmLm5tg1yZifl4PLcoRB+nSO
rZk95aPHJDLWDDa5PtUoscaAONM5cjJtKlfAA4x13SOjzEmPMWgS9ojl0cMVTzVY1EVPBWyFh+ey
8WfO6rGjjJ1TTI/liUGup6xpMM1kSKYZ1opVOPMra9vZB4Gy5rzsv8yxnT5pdIYCMfBfIsYHZB89
b+2o/PQCRlouifeRRAnKXibe4QD7ByjXIwoob8abWxyrSg3yM/uj8UkVLMJ9xAmfOoaOanQ3BXzb
xttBkxSlAaZ7q133w8k7uU09g5+jzMZPmhjKlX9RapLVYhXrfImZjenxYWK/Tmuhdl8udk3pXdA2
6Y70prcZLZu3uA3ND+4i1vrRhIqB5kZBFB9VWQPzb6RwRzN4mkgKoog+QX8b9HJkmN6RiYbHtx8c
aLQdMpfeF/Vd14NHn1aEPBGWP5+bbV0SkI2k3Lm2b251jwhWwGTt8TaOIR6daqxP0wKerK32Q0ke
Nzkaxk30ItjQtuNAJ1t7agBJDpuSd5B/MJFGaAbq4k/DeOD8FK+0If5V65G7+3zex25x+u/8bPff
e7MpXIDM5pg28Q/HNDgy2P9eo5Fa+H3H2Qi2c8mBmDrt/E5K/7UI5TwQa8batyDJF7GUVg38J/hL
OLT4J7bTzjYwm18FLJxToOc9T7v42cQMcpsMmJmj7fIednHMByzh164zb/PgO7jByvo0DATwcpDq
wUiRXksScVYX1BFEIw8iNEbMirIuLhoQ9o1XtfF6Kb+QXWHAWmZBNW5jGYrrUtKBOtSxh6PhYmER
dGxbEKNmbVNWoAusSv/aKTlRgg06ebAn95PE9Z+33oMCm97V9BNUZ5KWU6Ih/7NEmmPz3eTUy0TN
dS8N+dsTL1W/hue14UXPt6UuiuNyQxjGy39/VZz/wzTH2+VZnO5tw7E9Xp9/f1WkL2zNBBK9tWrM
6rkntjj+e7R2LmUzOrsoRBEFyPD31wzIoNw6Y3ha/kjQxcNd/a08B1RXZFGy7jvNec17inxaMeU7
oT7tWWYOqdCMz/9qeaN/iQpVQawiXvas6VfY9s+Jhf66WZzFUZjitMGvBB1dfXEpMlm+iGX+ny8S
TVuZDmhGK2y54ThrY8quu6dFl//ztWVx7dUKu3zNakVL8hzpfvnDf/7c8rXlDy9fi3W3Xv3337dN
J82/1Y7QTW+6tmWhoek4jf+zPT4KexzebZPva8YkIxv6gwecYT2QQh3munvktv6rjNrX3m0FBExF
TZVYSDYxfb0Hv2nOZKHmU1eR6huEywovsILluqKgs8+MM3s9TjgKeiYLO4d1nBbLEohMzEZeiJVL
BYU1ksCH9gmzgNWdMT0hrWQqN5pPOgWNmMl9JPJTlh4qtZHOAn2gNI8CSQF58EQhErE3TiAIfN02
0AEGBFBH/5/FwmTd+j+/KCcwLIMhbmDovmmq5eR/9bPYZjKwjbaiPe3nID3VT71c/IazR+xo0XbZ
76TThK8IrljsE522SDQtKTY9fE+6cXxWX4itCAyFb1KJEpot3IgEX2LSZRtMVfJh4KwCvQzrc9Dx
stO+eHVnctdlEf+UaqFoMXMcR0opPwdY/OL+kpK91R/M2sg4Z9W6zFE7Tt9TC4fKdWRxLO38JyP7
+dnUk27tE8q8cFvEQB/Ec8A7AZanrT3HhGiAbi6jhUijF6Gh0nvZSpVK/7WSAsZNrAN4ajN85yC3
TFwOE62yi6vH+loVNqfVboCROjgm2r1CyYECCTb6zNxtDPvpVlTUPo4wfWZ0QPxEPtUX83sSxfm9
HTzAqlBJt2ymJEPjqoFMhh6cwSBfkIh6VJLSJ1K20tWixs6/PCZ0AC87VhhA3tYf6dyjl1yeDHWJ
gAUAkXNYSGlZKQ/+WA37NgCb4dLbTFc2SJkoc4cN6d0a9N1WSN0jpUxI0dBc+274RnYT7Pl4j4k7
s5kEa3tuHvhHxV2Syjz6uvFbEmTdcztoOLuT+W6yBVliIgmgHeBelD8XDWM8pq7jvia3hh6d1FAD
seTVDmtIUIADbhRvzSsTbQf2K1tZLuDmQeZABQc9OEKJ3uNYjM59Tzexmv1aypSfZMbeh3Szn5pw
ohRUtFcjaLemYcy3xmuKfRn/KLWGrpXK6e5QWlIatpOYynh61Q2a7LvhL2CPP62SLm/uPcjCTjLc
ITihjGOL7WwDYK9lNI/QDYl1We9zrdPeqMarsMaY1NZGE6xFZn6vqqoHfoOhoG4AANcZbR5Di0Jr
2ZV+qureeY4qucjpIfBJ7RrzemGdb6o7BLe7Azz76Fqddhkwvl3SgD464D034j74/dNipBlljKGg
j3jn575jWE0OAbko5CQ36qXcj0YLwy1DquiiBBXQGY591I8vQ6yMG6H3hk1i13hldGFeJRE2uAEC
1qWlyUIL7HnDVtLY6Ard3nbhsB/q6pcsGLX6/6IZZb8/dziQH6FuxzP9GuXU4vdLUO5QjcDOBGes
AtNhnrpTq7Bey2VxlxDW/wik7e7cKU8vjRVwR5vuKlRJQetu8No8Rp5+9D+9tU34G1X54bauRJap
GdpQ5r2Op+TVDQgla6VP8XUfWXufH33F47EAJJ5/ZMoGRBMmjC0jaH4yARvpvcNr1Lv0nCREUbd4
NyuqWoBm4wJPV8iU9s1lvrGjakvD0oii3lnNZdlgLBfPFdOxQvaBGBae/lwaKCxxVc2HZUCYe5nY
G3inTWXPoMmFZF3KXF5zPxTwb2C60edmc4dLMW2ipJ33BnPldUgyYU1wId4JNQsPB3DUXqxywE5H
H49ZJOD6bQJBp3j8NWaV+WyL10rgy4a/Zl6N2Hix6TZaYe1qePcgwELMzDfBSEkMnpKbV4XiWRhA
fnAsXnnYc6mI8Y2F1dNnkdr0hGi/+5YapD+XJja+VLo171xhkB/854I73oKS6JekvsLa2krf/0h1
8u+HwNaCjW/CRSGGRpNN1o7WQUeMlmjBePUnP8fgDeb2LY07mjcx3Z2Wi3R4GIwpx6WpJo6dKCtS
4nsxB3Ed7bsjk03x44ajPgg49amQdITZpFI3wAvKijTWRFC3mvEdJv59bqwDkZLmUnVVsOoYRRwG
N/SfIa7Rn1wEYEHSM6sSY3lljUGbt84Kf1gC/T12YFJOorbEaVAfNT7+KmL+Bx1PCUsw6HBi/bc4
jd8LOxj2QnGfbIU0GBBrObaaH+MQvNkFRKo6ZoqNYbO4pExn99BM9NchqZ+sdN46s/Yjnik4DefX
iKrVfUTTFz6D5Ow4s3VUnamtMrJpinTvxrQx9uRGDdoY0ri2GdrIcEPxYw5VaeoTHnR5taJQI2Fs
LJNdq3p4DM+gJgPLjUuKMYdKXbfzxWONAKXaXf+w1HLdxrpjlHsZ7+twfG0TmzBPx2Nd6Fp79FvT
uFClgt8yI/ZUjsbX3Ah/zgh+JAioZdJKK8XFz8BMy/2rT4U3hZkjUIrW7s9VBbZQZwHfllrnr3rw
olKOcPlZeOlLayG6lt69b9P+4Q4DhgH3kCf0TMegmncJotYDcDQRAoxpG4iPI+pl7pOuTJynwSZq
69rG2W4g+PcGaeio/MA7N2dr2lfeFkG9tcd0t+jrztC81zF2IZmV7aXnl7VhJvu3UmX2CYsw+mpd
3e1xMD6iyvjWlJQGoFtc+oI5ZJDJPaHoDcUG8XE5YE91Dy484obVo+ARSsalgLaA37WEbnqjIK00
sojQyrVe1pvlIrL+LbSCOtxU1esSO9Q819tVlfETw5p3dItuTzJ6vjdlYV2S3GYbb2Qg9EYSGH4C
yGAOJ8CIIxUhdIsGa/LF08ZDlVijG7on9lTJxtHcfD925gy5xMnPNqD7gOrD+5jYUO0RGKk9BQo1
GmpyrpPH6DtobKlppZ+Qx1o1bUVpfnSUn1NifViP6hG9YKgZC06oxf57UuJwX2JmuWeyKWUtZ4/V
+3vJcrIWUdMCna7yY4jG5URd8ZhnMnq6CcttlPmPpie2uCC6AgbqzYRR0Zpj5+GP3q+uR6lrzPlb
oFu3lPw2dB9xoraEG0FkD/Dj4aEUEcTZXO6YZNWHCqFgnQIYf6qKWJ6yvrwXk5yO0jSj86QuMcdz
U5flZYlk643/7AYUTRv0Rh6JBW7+4EU70fwEnE2K2SNl0WbQxydVSjjQMcIRKVx5msk9qooTK8AO
u2r0v7luNl1CNX5qzBJTgrHxSN0GvXFl1NfeJOGCTZUTK1g83wW8vgOyh+Lb7+0AXko9ZCkMSKzc
Q8m+0kpHjawseJHl5OzngMGytFot0o+lJ79ahsW7qMdcMDSEKilhpgzRcZ7EwNbIgcVNszF+Mk0j
vejLKrr4+rwvaC141ywqYcukyr50cfkLlCfdSXShtKUXkinqyi0xPaQR5SGqXYKluMreC8bIK3+I
Tpozj0cTJwQ5C8AAbNu9jTtZ+tMcGtqGafs+6WIFM6P2a+WT3yi8vnjSclhKRTRhuKqyw4LzwqsB
QtI0V2Q2Exz4o36z9Q/yGeglZuVgJLylkCeUx7nD8kMiZAKIK1GhNGFBrUdTXtehgdSJWnDIGPLs
HPCodBEmgukdMlHn0MAECkOxI5Dc8zr6qeFuWrfszNkhYTHKXEDrdqOTJKIdJU995y0xwue4CI8d
eVgeRFK2CNLWNSij7BBE5Vesx9YupTdzX1vyBXAK9QBp7KwnVK68YXzfKcZR6Vq7OeCwstAM9crX
Fc1IAogoMgA4vG9sqNJgBZxdreQNtE1Y96X23QIDhCd0Puhu5lwKt304hWMedDV2HbGgnzyyibZp
iGk1aV8t7thd0Do/luJHvcdwmYAG1VTtSqaqFjD+Rpw6unTFwTAH/NU+SYZwlz4tUmyRFL5NzeTs
xazvA2fyr2llQcplPLPF1r6U+3XgXkYzgxhHB9Qmp4VnEOVvKHEZCN2n2BPJ164ZTuiKyVbLbHEY
Om1al4UEyTK5Oo+0Mtk5s7mpvMFgsoDt0umGbVgbxr4YijMrmHe1q+YvdBiOLPgy1kVLQKYQ9u+0
tOxLIzKmGaZ4Ic7NvI6h/LYZa+uLj21t5nR4sQt65lNr+JlMWrQ2oNPxtAInalYMV4nT7bpKr66R
wwPT1KDSJFFwqBTiqdIj8gATDNcAZhU+wWRdMAA4l/OYbqx8KC8WeH08o3Aklgs5xc0QGzY3ATpw
ntGxpJBQIIxIQ4mhW5FXlBCCqrvl4sUKHTobkR73PbLOM8j8nbDaYdfg7dlqftdsh5p/KJDGvC7A
GSHhF+JSK0xwamFo18PoSMtUAvHjC8FmiGYM1vnHZjYyIMuMVMhDq5f6idmxPFErlovvFo7Lw+hC
bGuqKX3B8Sb+QuKku4P6pgMpF2qdFL3ACaYvAjfwSzEynCDeV5TO19h+JT75gFSyWWwgtCGSbLJS
7CmIlaKsvzsYRTBtJ/KqMTHe2MKHyB4KeTa9ATt8ZL0mEGmuVDTNMIUycegLd0ArD/Mtc168OOQ4
Cle8ODMjuwrWHCzs4UcL+WbttzAtxiTOX9KGAJk+l2K9RnxMr4O6ZB2dgmnadYQG9GjFw0s75IGA
1jQ1zo9U2nxfaBkX0ZnDfpm+ewIyuatBTbVVwqRXxSZxaiW70JcYXvVKbjNpOzehmgO8idFNQCXY
jvPDpq3d7tI5rLjqbbLIdxTSpcTm/bvlfTTCjHk/gVl1VN6KnAq5kojQZa8uEdG8vaU7P1D+kTEm
EspSZN06mpPMW830NGK0oe08yaKMpxQaR4YjYOMTOQBuWqBNpU550jtKvZyiaV5sL/lpUhF4KISw
Ls4gvmQaJUt8jz1/KQgQ690fYxWYT0lU7toc07MOmfcpJKBBte/DcYJ0N1po2rpD5wYrdPVqycjf
JLX5rCm6V9pTFNf19pWsjnHu49RT9Xb7IWaMVCiFi737G7/gYNcp/Rr9JaXnW07rz+Swp+LDMYbD
KW/6zcBfuDDnaC90ctkEITeV0bA8mgfNZSOs+UV3EfguFR52udDQMu+aOMJxpYyXyyWyaCGLrDVv
YU30CG3SHB9RTw572XvwtIpQSDHDyaYAN82lRiHh6UmFhx+cgOHjY0+q+tr4+FyElwRbxkrUCyWZ
GR4LVaSgzhkgA9gWu3b7fXJ7BYbUDJqG4UScdHU0WT7Kgwc/YP3QyoI8OImLSMvGdcnGAF2bjGLB
hn5FfMfaDSZWBvr0mNr6CVbAMn/SKRM4cLgD0dBSfQed4VejZtHLTkNTmOJGyrNtx81pKPSzA4zh
ng8B/QWB+So9smtKNV/0c8OmHC2tLXAVylwvEqL4muW/6j6e2wbH0Ua4VCN5Waof4YhjyCXCLV2V
O/eyj8yrv8XVlF0qq03ebT85/YVPvb/VfsNhoYUK7ttstCwt2ckiBE7hdO/LM6XUgDCzs/KfbfRT
6XdnoJ/ZCexE/YzzyyMGTO9leRZt1l99740UjnOMW9kW3I7TgyJu6ixywmA84MKTYYpyPRpk4f6Q
Yc0q67FBuo/YdjgcOnL89HxkKdY7TVWoLZtOoJuoj8tx3k5DWkjQ/MPUno7AL+/LAa2v6o9MxjA1
22nY0y117dlYFMqupqvTp09J8gydc2HuOQPIzbkjUpEZQrBhjb4syOo2wzMpwGPTYkYZzthxQmAs
VW5bCo13xpD5j6qi6NKl7nSDkyPfYABjVBbAP0h4IISqkdMx3AHuNUeMPZDObivVPBHIW8CP103H
wP9CQyiyVY4KsmwGoFhiumnr64APipCFXzEwbvWNGUSYl0k7kO/rSifZ1jimKU/k7Z9YrnLIQAMU
lt1eQ41xWl+P/LL76eFDttzGfGO8Wt+ScfrRGP3MoRCAAAPl731HERFv4ZTyQf5u55r6bfLJQUZ+
pm3jviOCCDC61qavblIc63jyjslvhjbh2QFrCkQUnCiwsZ9pQNeQ7zPYGkadHwimC04UefUC8bOx
hmOszEGl4a4gINSnNLPyXWT/Bg7RXqaqLLVtU2jxU69nP9qRRXTkibSSnhHdHPJPDYytzHeTsy1T
1jZL0JAw30sLuZxIlAHXqJy511oIJboTP3Wliiqil++yPDu6oUa9CmTdpqbauC9Eteldfm0N9ZVt
Kds9J3+xkVp6GmaHns5k+sG3Yu44m24De6IqZoy7q95WPr3WxZ6i1QqqWU8WXO+p70h6exUfXXW/
2nrQ7an7YIu1DGOZDp4ymGg4tDoqMs9pw5QiyWbw3DpckbS7+1Dj2B0N+WViz3PRW8YSSVgkHIX5
u2MMYHG0EV85bYtzWdkc6Q5L2sXmOHxk8yzXjQPojwSK2Pqflk3UvCsI6i9OF81Xyxy/hkHMlKaR
5tZXJcDVMLxoZp8fTDkkxyYKz8shiPLqX0E1akej1fUN0hDl7vSb53OmfcQ45SDv85uyMZDq/O9k
jO8u6ZiXdT0httKvJQ7ezt9TYPZoqLTcNxm2WhBuXzqT2Qih19+zr3XvTjW8M1FlGOI4cifVaDG0
5L3CW3M0M/YClmIck0eTp6AyiHXHWBxQjoN9gsXitlxKXkEJBIVyjWIdp411nzrdhCoEuSvXEd5H
Y/4LFFB60vLGunEuXxOgqq7QfoxtNXGrFXgsVlE9CkbfbCn0Rt/NYk4eo0Z0KEA8X7exsuC74CqR
auZLZkZXX9OnAxzz6pLHtrUdZxsbryJmtVgk9r4evGVWP141WR4Sk50VPTn9AYtpAYbCyJ6Lwuag
GMU0++hEwXOCRjsmrS4n6Wevg+mmWTNVGVPrvBwoQnyOQjKl/PpprSqYcM9QpokG0RLqGoookGKp
4qPSPE/eMN6WemYMAUcQCQaeQqHvOSigPZi80JkoXklGYnggTZqmqE5eXKvgNkaRxqiPNEC/AsOL
tu2OcVqMw1GZG8tbGBTY9MqifuRudfWp7VHOK1paTQ8Mlm5YmzAzOeFV6fgU+cUXH27ArpS8sJNy
wLb98H0x6GEX24c6wozqJoItT+GSBtaZkUd/MjGYroMUeITKP2x9M3jVRWzvE2AeZGnINiDuENwK
yRhWUOHpW8ffelpYy0hpTFxoEdvrMycQB9vTDI0Wp1619gLbtteR5mGqdeFwYNrmiTViMlouGIfa
QwYZ5s84ZvlId1uaqkKiAK3nl5cREeuQt5JCyPQ5D3Tn68w7J+V4uRHj37Y9uOO0gRfonThv7VPq
+wgPdCLpdIqc0N6PA2GU9VixjQ160GXLpUlpba0FHu3F/mEGObU8kYe0rKfs0VstIy7Vjrt8Oi2T
DEca04E8f78iRj5BPRIcct3yxjH+yjjSAgglMpoyunQ/l0hQLKzXKSm6O1NJZ2/bxoPAJBhl37/V
1hTcPD/ReEU/dB8KtMMIidSCbV8dzfyhZeR5yqIIoXJp9gstbOsSDvYGdwqRjEZxPNXBNlNHXDGF
r5bQZ2dt5369m/UxugW0MezKEhD3EL3gyWZj5WhPmYMDqYjkmwIu7q0o4wdRfso0/UIyA6hHoGWX
jv3/LpjD8uKHI8wKWzxlKTRPUXBryCCDZpKx+8+L6lutYkC22k8sH03irC8uDiWRAEmbWNtJV4Ho
PHbsSO50zObQRGVzpuhHvDCU57dcItPhmBqpw6XYewoTLPkDEcguB5lg9eb/cHZmy21ja5Z+lYy8
xylsYGPqqFMXnElJpGZbvkF4SszzjKfvb0PudFo+bXd01CkEQcpMiSD28P9rfWu4Hrj3TmXsbC10
wr309H3nGH5NPKjv0JnT39dTmF21fx9mrLDcw2mJWS3BQvbqrDVzlCLapHkU7MxnwrjMWzJq7fs6
TlcNEtDZLOqz2/jVeXnUCmvVFZjIPTCVFVo1Ga7QjFg735YlgJMxcba1RwFcQv9iJ+83exJ5fG4q
Gih/Oz9nXPYk3Wa3HrTkg0HO22hIIDZA5rtjYRLR6QobvdVEbS4Kh2Q/RsPjgEvytByagWCURI7P
OTyXXaBMGMshtKnbVmmKjEc956l8gJilaRjH1LXVwLGMHkKJpD0rO7s5NWWkJxYyMRnEO+kTTICZ
n40AC7z1oiBftOQTGCt2tHiXsdVbCGN6F5GUfNCAL/IJ6x0lxC5LNgnbcVKA/Dg6LHbWShXuUe4R
h2wmxQa08Tffctum7p4l6pkFp+S/HlbZTZi2H+t0aPBmVRYk4tw7Tx6ywc4aTq1uWnyhcVwh6gnX
fBGG9ULjDGQhdvYATmU57fgG1s3cn/LSJad22fr0a2AE1ikR17JPslNU+qZERkSvtY0QwBhq2ff9
IMYEdNOUQtmhRzWqz7xfTKQCU+ZgGc5ek87UcdGpvEuPVaSVHgavDe8lzhmaeLPL9q79KImi2I8N
wahwGZ0N7RVAhSrSiBJVdq67Fy71VpCQfYnztrqnef5X3iRyXzOPnGgYbIugxa018temBP1sYi/N
oeC0LpkybHI2GFqmk9dAFOyqgeCDSKOJsGQZ1SLCgJ9ib0vCcTNS0dwye/UnETbpfnHbhBj/WWwn
x5EVEVUGOsZFpJOE0XuncWmcpbHGLSgakq7c6LpQB7srtzbAy6Ol9M2BIlx1gjRglvfYmqg167FE
/mYCbgqV09QPkC8WpESWSIAaQhFuqFKv9bgbrl6NdJkpqIAnzKsq7YRNPv/tpjuOOsLqLnc9nJey
JjhvnG+dITKvIkO/NG7kbqC8kranw5qulZRtBh2yQVPsrhek1EJSIY6cTkqKdCs0Mssll8gpr+B0
asfRGPrsoNo4y460U8MDm1vm7ZC3od43nJZDnNnDyZ6H+woa1j+aYCwcvTXOOcROan2hKWFkbFKZ
E0X4fsjqlggQw1ojlplxPGvy3HvZuPNRxW9LC94bSEi6KXzzdkGJZ6tRVHGkFjSR1SE1nH4jcc9w
25d7R60J5xwQv21Sq1uV5vCMN9nfARo92SINbl11AOcHoySY9UM+U8JLsQlvCBtyL3FiN2t625hY
R9O5dECPTYdyAZT5cBu1KB8WV7gLiZeu5+ISD5xhn9jTvW3k8jrOZguFTB+unBGPa6YZ9wE7sisv
GTg4o0NP+N2SiLIYdi243QSiVt7WQu97YO+wCp0gviajy9ynofkwgeHvV5O6wIM6+CMaJJAV2ZYA
CyrGdMwW85JQVZZ6MAbaRVDxEQmckjnWjn4KDVqhg3saD5em8j066k6+y03uRbof+T2ayPCQZ0OO
dsd+1xv1HdD/miiHa4N+2dViwCfoHsxIR/inW/jvI80Vu7lCL+oEmPdxdPouHFSIgpbqpS4HIfld
88KlvTIjszWUq3ThzEQmEpLXKaU2iFopK8yRjKBuu52CiozlPsISOMy+2PtiuF2wdN/TtqU7fUlV
d4WCWQcXD/q4FXAbLAcEM4xf44CBuWOm2NJawGCUkhifOEjzsZ4QGK2ZJv4O07sa6GZemYRx0cPe
LuHU3zWhgRtTYvPnaO0v/gTWWPbGL6jjhtwgTOD2DA1Cpu9hLdGRsZAMsQdSctQWyLiP+izx6w8+
c8OuVDY9eEsDRZniMDYmyXiMGlTHXIyh5KloXWpvDQO1qVOV7U2AO4kQE4KE7V6S4OEy1ADwoQro
uCRYUlV+IljT2WUlcJK17PArtGCdcgIo0/BziowFQklkn4ciMl5Vf2GF9C9p8HZXgxkchPKDaNo+
MqP71Jn7yyAtClKD8WSwpbzubb4YhW8EF762T61fva8DKe5ty8gBC+k2hGaQAi3aiLUbRObemvMv
08S3tSeQGMF6heR6qpTlrQ72QmNsWPzlaacTVqhzly4LkSgMxusgdPGXD4bczF6HA57W9HYuMW3N
UN1QMjslPvp+BBil55SHZFHPB9+JdqXEA7EcbDVGWXX+LDoUDlkTqj8y48fmqNnShfOuGzg/Rz8K
j8sZF+kullDZlvCAyFDAPSol7YwzpE256VOtK2+F1vkXl2QsxJwozymXlyRUrllAjZR1ce4YMXUB
VbyFGpsdCBy9W4A8rTEhotOLrQPh41x16ImDMobBDoy97rsHAXQyhFlD52JW6wmJauLKqcyrgPr/
YSEFmaqiO4rx6jdiQO+Nxs2GeEBp1vIAmLnCeyu+jFsdVLXFnkMngWgFC3TTK/3Zcsis/tuj5ZT1
00Qu34nxgixCVYZfDnZhtNxr/V3cqkJsE5YXq5fyQMWCYUuP8DpR7GbkK1UbK0/hccuSzxk1BQ1p
8hli1CJVBuW8AfMT5CiiMm2oIUsxC9Gh624mHfWVRyLHdtn6NMoAch0LLX5pWQz02qlp4iuaMNYj
nGfct9RvuS4elSlm3nap6WqOv/71J2fob+WBtm4K3VIfnmEzTL1VE0s2ToYVZ/1eokdFOzedbXUo
2QWdZ5t7AVuBvlteKBznxWtYB9ma05yWQyuS9vXRcir/fiF1ZzbuFF83Aqv3a644qlIsFaSzLE/J
v/PGv58uj1BRWZuxyJr1crocZvUmTXzQ6fmeLPJS7HUUjNHVckgljQEgr8wVyhM/KkDz98P358Sl
MbCPLi+JOMUYINBUmHpzj/ZTu0CycDZCUV+W0wgGpYMYOj1lJojG5bnl4LWZexxF+QH6zsqOKQSn
jYa2k/aTuO4aZB4UZHA+kFZQbTUvCqiXX/sNUASrxjxk4nxcIoaXp5ac4eVQ15DAnUS8e/N8CK37
NY7YEIQcQvJEqPD3c8s/Xf7FHNcskCiNbhckcYhy/CS9FHVZh7Z+VBLs5bnl1e+n2LGwbS/nrw/f
vL6cLodshnS8PHp9n2oojqmertngxDcuGaBq217PGx0/wJrOGR0gdZgMKiub5WFgKNlLSlO4V//m
+88YWpL84xRX5rG3qBcGtUqrUXyEjt7NNWAvmpW+DiBUnTqIehvWdCmyOh8rbVrM4zVFhvFaIINf
w7MjZUU99/2F76exeiG0jB5mpJGeYs0Nz0Zan40iZzapw0uO2oVJK2XVJlo2XJbsVflbr16zSQO1
jtGi+QC2OjrOis39mlmqHi2nrIpzwIUuqXv2F6TM1e1EJQiBHtui3IMagCq2QUY5xeBP1GFqU9bY
fhvuAFVegZSXhwAAxtXSvbE8VqOKUCjDjX+wzxUyua0fxOYmJf/wNlM5DaREQphRMu7lOYo8/eXX
44X9VnZtC49MdsuxhMPa1HKMH9XEgigEYWXsSkRa32aAm/7SLjNgwQdWbsFr8xtrs89WlptetcKX
A2xOwJFZSuZbPxr+hlC5b6+UfYUhiozEeEeTl2JNYucHdmq03Cdd3A5NKW5B8s8X3XhYTgz8+TdD
EW6Fqtouh0a1ZgJVg/2/ng44h1eRyQ1eJY+ja6dfQxO1G858pSyjfRi2nn0moOvboQyRsLawAJen
YJ5/e95Er0U5k2ZFVtoXWxH7FmsZdQ8D8wfVpIDFsnWVQmXJCgsxw6w2fF6V8tBPCQ349fUw/8P1
kBLljetI00UI/+Z6TLKNaTtY1j5iFXXOXNe4CwaMgwkclRQxyd3yVAgc6Cq36nffn4oLXxyiEUlg
ov5RozuAJ1jSomGn/9ar1vvSjvP5xh3HuTkZeZaMZFXzQpXJsdvEcK9XjWQd9I+XmKGbHVEM497K
hnhbgWuiKQ2cchXmsYdlzdv++hOQylhR4JEmQebLv/9USh/+5xiGMD3b9Fzx5hPwEiYu3a3lPgfW
Wadf9B6O1HKoZJqoyMTp2/nypJOEhEUgOlq5LJt3FLdD1F56+oR6z9kjuIYft5xGhXYEh04sGAtF
3aeLrJIJiyCiR5ctR3d5wh4HzNrBTm11UAvXJBcuL/zjZ5Yn//G6n3k+8Lvc3bZmHu0rpFh7mbXD
S5olGF9C8ymVhnXl3P7mo1IfxZuPCl6ZkAJhmm7IxVn0DyuAb02J8Hrb2jNDxke2NOkDKAkSovX0
SxDWogChzQfTWVhY47ym95/Td4OvwmIWAABTnKOxknPgvOKn+YjbAetCTu/RS02Mv3ZJjPIYbMaR
cATuDevsqoM5xRaLivhsjGykmhGFemsVSt2jXhV3YeTO//hJ9Q4eidoWa9FLnsZPYRjbxzAbUgKU
eWo5CPrxq19/Oq795tNxDKGzkTYcTydVlnjVH4e2skWA2wc+Auc2j7ffJ+Zlsp04X4calWSuWzCT
V858vvxMGIYZZfT+RY8t9NQOht9g+kB4HDKOeO4fCaWFLBvFzfVyaqF42siwzPbLaSlqFxgG8tTl
VJTTfFZvhEmxf1yeaoOPy5thhPjPb5bGwz/fDITctzcjFmw+0y68W95nJCNY9SH99mjQnIzcqHmM
gOXvBw/PzFj1zaOud6jeKvEuqewBFcB0Liy7flh+tGvcZJXUFanc6keDGCPxZARoPdUbZVi2UKsp
IbB6VfZAxqvB2L++UW54B9vw8tvlZ90S2WmYjuK4nM7jRG683vmb5VRoPQgH/E+v72RqjvFAa3d5
TaeZuv/1VffeDh+MHI4jTKk7JlY63Xxz1dV/zhnHoCKOKYeL7KKkWA6xUgU3WvTSsjWg+IKYFhVi
gmqVdPj7En3nuWjwA/Blgq9kt8VTH/rsGev4vUu42Anzq73OtfngwQW2DcDuqHLJG1+688uj3m5o
V5JQYcTIzBI/fUAI0F+WA8yf4UKfTq5zkULAVy+w7OwvtTq0Tfk5cqpNhCv1WKn4q5qv1Xmo5Mmj
rgWCmqdKo4hYfMt476jn4nrKbyLNg2jiDNeJTqtUKuXj99MKPdymi8tyXSn776tfT8MSvJwK9Uhv
Xtq52vOJxTitqvJ56i10v6IpN205PxDYUlz3RSXPCGrYTbR+/Q7bU40qiGJXOhL5Vcn+HWrZvUKx
v1DFcHcdfY99U5Nm1ufo8RyVduypg5uHVF/cCshxNJCTGCFOWUUGqfOzl7fshMHqnEj3+XbII5Tb
y5fjvz6P/yv4Wty+Do3N//w355+LcgLVT4/8x9P/uYk+18jN/2r/W/2zv3/s/+unHouM/719ox/e
l//8t19v87H9+MPJNqc9Pd11X+vp/mvTpe3yO/CHqJ/8f33xj6/LuzxO5dd///m56PJWvVsQFfmf
315Ss6ohmTr+65/v/+3F88eMf/eUR+3XL3/QVAy+FNlP//Drx6b995/iXzTtoBB6wP1Ntpae+ecf
w1f1iub+ywbP5enCdgzTVlv2P/9g89eGzOf6v1zpOiTZSbytDML8q6ZA+vrvP6X3L08Yjo3Zj56u
7Vnmn//nN/zhUn6/tH9AE74torxt+HV+NGxaUm14MWrSNjEcVxq2/uNwr/dmZNsl5pq0K/5Cy4nD
YWzvpJlgPyJUsnXIhFmgC8th1GEKItbNzrkBoTnsw+FUloX1rMXRJ9Ofu9+MS8Yy3XyfrNXvZ7uu
ycfG8GRAfFaT+T8m6yShbJ2z+lqHZd8e7R4FTmbq5wV6MpW2XPlm4++X0+VQGMQoVLn2vhpEt4qi
WruthauptC5LZYzCPqxz84llgb7yWkT0ozGXGxqt84fMS+7K1NpnauzlumWPDBZESKZeDtPYuQTW
+JlVpX4s7MbCdabTGUAmvDHbTEf7qRFXWVkDHuwo+tT4sVjj2i92oJQ/FVbQXmD1D72hnbFDwrYw
4G3jpQyPgdTifTO32bNBGp9dNwRLto2w987EYnlcknjqMpmOJSKbYkbs4CYdRZowxKweIcp1e/Eh
ie3oU1xSziICygQ0wO/tBdYzgODoAa/bRoNLehXZuae2gslz5o3RykAisSlbXezMaoSwTzPhuhm8
jMDGyFoD0EZs8vq31TbJX9bgUQBOuw9mJQncs99PURTQE6infdnZ3h1dtRBrP7vvKtI+adRMrKru
vkpb/KUTdPTkihLzxNAeQwcZY+mKWwiP5TogfGsVEif0mOlB8jhtvd4PANsmRPCaWkgVomBjadcZ
wTbBfYFXmIsQ3IdeOx1EaIQHu7UfU7ef7yp0dUwUQXptFGWOqj13942H0dTDf9mpwI8208ZbwtxJ
X8OwlpmURD2gB4+mVhO4ZpTaajlNIOJdKHh7F4NC6ZONBuZi19rrWYd/9DrUM8zYwYlQUtr2U0HX
LRg7bV9tXoksbVSGV4mRo2xINrY7z08xuZq0tJlcSW4EmTqf0cdQmFQHlk2YzrXoZmxwx2G2kND5
0YMdss6BDdUB+JzSYXqfzq2x0YhFXVsWvUxHOI9ofbAny2m8pT42ray4WrGjd28WW8PUDAFrLs06
agHgWOHO0MjTfFg7CYxOerfRF2AeR7xr7nsKftm29iHmTJ7zIAz5wGYuuZQ4RMz6GqdPc83lmQHb
mgcNi1lW4RzlwZA7PIiStdbrKBpFR/GzNyztqvXNx84lCamGOGHshsq+YxaePk880OJhftHw6cs+
CuAXt/p9DR3mFEnIDU0JFOw10ouaW7Mbk8i5K3uoy0l1BzfFubOzOMVzmd8EldbeGj7EwNdIj55Q
DREY95THaF2qa5cG8Rc7epr1zL/W1RPYQr7EnoIqdc3ZLUvnysztG+Sj34KqvHzUVp3jE0UpMu3K
Z8+4j/IG84PjEK3S1Smh0CV3cl096tDRYtjSULB1/WlUuX8unn9MlNVtgM3m0z9ml29j9w9jtfyR
eaAGQ5diA8szNngOMvk3gyFO4wSlGrD/mTUD+vP4NJpsRcxI0E2h7s56gj0HXgpxa8ZwRQaHUlnV
68HNTFDROQg7xmy7j5+C0o1WMomNbdj4t4k5BTd1ZjYYn1qxFR6K66FN2Ru1nnuo+8JdN4noNkOU
m/fLIzx3Kzaym7bTvH2bGcYTunIBIi8gMgDAN13k6UMOHbPGq/zQdCUIoNr9kDJwObWo75aDrtn0
ZlSzKmyy6Iakbu9u0KbPGVK49zVDEEk9L3kYiRcM1aSZlqV2tAo7fj9GH+suYv+Et+PSJ2TkeQTo
PHdFhydbKG1bmuurmeEHXfbcPQ8l4oQMf+q17qSfehUL7uR6dmwktWgpnmvHuOoM23pHk53CnTu5
N1G3tmFaGwxoNgVvquebmO5lOCg5b+GH6Lh95wCxbWxWtQvE0PTDYZvKgQi3vqO54ydkAMV4ZNsU
I0nHgOK6yb4uiUXQIt/Ak5VO1Cm77A4uILFUUY8BF6nueulfWy5kFN3JHfaVKp4h7LcaS+68Mz5N
Ud2tY0eTACI6YzuJAAIocPHbQT3SGBuZKoP0hiXmTAwhSTQFwvNLNZB6EQpiaySukduwy5wTuChn
B/22POuN4BFORLPyDn3mmete97EapyVDVHrRtaR+bh3vCLpYo1U6x0rihwsuYnegtaZ4JNGHDGU/
GA4DS9XHMvU9KlmWtvE6OBikkd66liQIknjjzRy7m1/fGeZPNwaLJNNjEwM0xnMt/c0qZqRpb44V
yR0ZMI/CaMKXHELxVA46qSi+iTDLAC4LH/YuVpnTQ2pe6ZPr4T2a7d0k8vha70Dp0R84OJHhHgcA
ulcJIcZHnZXYnTYAz7SJJvjM6LmvwqLEIlJV12mqT5u4kAeoAfVNlBCh7veNvUOfZG3wmerXRs5Q
brVwpDytO9JJZRMsEkiu6B5oAtju9a8/CRaALIh+WDCpVsZSk5TStoX75qPo0dwMdkx8J4OoZrZX
y663ysJyy9Kg3wEftM5dXby4Seuu26zh6rqmstNPt4hpgs2yPMp74MvLqWtU01VkatBdAyFIk8rL
Y1kV7f1YBzdGAJhwbIX2bPtpu6ohYd0sp8Asd1Ia0M8teU2TklQQen7gliTry9DBDozOy10Xdh3u
oIV+X2CCgPqYtfrJMQBOOAug2s7kPcHm8mzSMHxSPgjEBDuW2+WLj2ayWyJQkJ6wIcMOWM6o2scu
CK+niUR0vfXl2dX2y3zY1toXs/OnwzL8VFMW7MbBKzZ0B79WZaXVW9hTEYlVpk+7mEOujZBJWTCs
5rwbd24+2DuC/Yp3ibs1/PAhy9ADm3oC2rgRX8rSviswB8V5jEBGUlMtFIdsDsdiBeScQLeeHMee
1vdVpqfIIE0vu88I3KmQ1N6DiY8iPb7HQWNs2wFXPpTL+D6OO6AnGkFygQgjmJqOvWYJEm4aSCtE
NAVdcO0ZkFCHIZTPFJ1xpREycZelyIElqSLrEtTuLnLM27gJ+seJ9vljR6Mf+1tz0fvuEDRxekht
YW5JEENcqmqVi8XNiEJ8VTpplcupAN9KW1NcdJKpyKS3d8IcqmsPQj7wqOBubP8qwMxuLeDwlH1D
AYd7+R2drOYSu315C2QtxhBo6S/EEGebANr3FbU2lyLx8CWRcEs1xUp4HVts1lIE8iwHtuOfgY50
eMO89uiOWX8W5IqxjAPDLwDWbdUMcNt3/nszmZ51K66f9SC8ZGUcvFiJdu6pOWhteamrtniMLC4B
PvRgVTbNZ82yhvdRUN3pQWo/dHnzQYQOyUjY6GBNqnyd5bxv3IursELG8ve5FlF0Qn0JRSnvs7Il
+K0meMqhy/QKm1JJlcsjBv5+nRGrvmo8ortc5O24cZ21mPADa3ZTvLNG7IlmjfbZ6osA/WTVr8s6
MshKcPWDlnrli4aKtkVeu6oQ9r+zAhp2WvA1np2TQWydB9DhopG/h/KHfRs6/NUr46Dje3yk3mms
+kCTqPwazFtRIiEyRAM2ALXYmaycr1MBC1UPIF3JtsXjmBTaXi9KIquNC42OZFdQjbh9vTIJeFaA
EH5CxD2x7mRXafT/gU1oKmRMQ2FwGxqaTn8+ep6c6l4rFPfB1YfnvKlS7qXYs8mGmoer2s+dO4wH
7hbJ/rRZTu3Kte+AyAJIiLJsbQiNAk4Ra6c2QapGFoG3tXMR7/RoYrgFSHUj2pHhWXsSL5i5iJLO
8ypaxb/pEcsfW8QsvnCasxVn4cW2G4zMm8UXdNie/w/L9dyL8V5j9JSkj59pBzobGnSfYtrLR1sU
3sWPcHsb7IK2AgzS1mF9uwVjyCIX3cS9RIopjcz5YrHGWokaNvWYVYRelmvHtpp738SUCUS9fLF0
+xg1encH+euwLGcjehOHViOWBT7Sh9RC8tAkmNxo0EHBp8mySk+2WmDFY4SzPQbfbMnCuWm8ybnB
4pr85kMx/8Ns4zDnWpKmObPv2+250EPdMGuWSCFN9U8TFHHub+qBbFwQnuh9s7YDFmDeKGnli5I5
pWMzM6TjbRmVW0/L7ZUnsuIKzC1R9TYKjcEy3WNlQMCpapTAvfhrdGOqa9xAW1DW3o4JJtjJHM0F
Og77LCuWp53kK0ijLzwA7R2I5HiavcB80koKZ1m4TTOk/qx++wds0STrdcN41Mt69eu5V/5YOn/9
hgghWZu7Nsks9hv4VUPIGkQgPoymxF62YHgW7wysBkTe/u2kBvTRD5U3tcCyaeTJuvFC4yhsHCCq
LVbFrXyodRixALDupN3T5dfNp+V1vlCHIWtPrLfcvZ30yfXE0sSxmtshAfIfZRQDxT7RbEQMjZPK
VePU2plw8Bb/bOOb4S0mCf+mnAtEM8Bk4iDOPkc+3PlYz55N4SLYN80z4bLllT2K7Moow3nf6G5y
/PXnZFC8ertEcVzqXbrkg6KK9eZz6nNUMMJh42z1GI2LdgQYSo4vkYiCv4mDKS3EM5X2rnfLL7oL
6pe/eUKn6Dl3tZsCq3LJVsTIYcHN33rdiFfE88nhtS20VWYENK/0j+igMetpINl+/fvLn2pmtieo
lVuWlPQUqVD9WJMatAHBWuMnsLHmj/QetWaVDBWks13LnuYUTnTh4fO4myTx/buc2jXKlYGI8Sit
9iJqfPZq+KCTXm8JWAvDm6mpHpvZAm/puxYBRGhy0sDST8sjBIcTjrp09HHQsyUfcX1cPDu9lw1g
ZZpqz9rg5Ju6QdjnBuB0y/o2bDyq0r6Pp7AFJqVFiqFdJdaqJ2vpEHnZX0YzZ5d8VNaAcrsI95Zs
uEW9ZyD+2f36M1saCD8uSxV+y2SMUAwu++3o2UvgpZNBIhkLZ5yjUYjpl3bEu0QLGhrmMeE6deZj
UeRR4JmEYSGG3Yl02vrOYD2bTEFnJ3AoW/TDX64YXnKV6JCxCSHqtDW2xAqWKDxT6yHVEOo0jf1o
m3hrmCTanZYRPCxIxxJzF38B/6dkaKHcGSHGiMHr6lthQ5Yh2xKradx5EIPN5Hcr85+/9fBNPF3S
pEZybb1FtQ2QZAOr7xNWvblYFYmxjnutCal9iXVcdC4YeDPZIQkwbxYusPC8dO8p9qQ3onGbovj9
sh/rQ0fetAVDJQL4bo+X+2z5NRqzvw+JFiFIm/znX19D46fxzaJHQska4btJQojxZmvhJ/3Eomuo
19hcQM/HQ4G6D3Q2RIYbOV4SJ4ovPt+Ap6C/12pTe67c8l0ZAQATdx3o1UslPfcSSMSOMsuNfRzj
Kp1Y8n2eHFwXbWE9kfZY7aWTHH0QJduqgPzhIPf79R/y81QONg9KIZ0uwR/Cqu3HG7hD6QpveeQP
KZt9CGd81UyaS7JqX5NHNQ+recABLEu6s1jojrpuaBvpNv3BaXwoHTmMdcpdyfvQtF5sy4xWul+/
2Cyr3sWRtQLwNT5JEA4XG/Q+e/wVFDN2NNb4wcjxGAJ/yrd9Jh+sPqn3Q2lDyWyKNZqP7lMnmM3c
qc2OFHjvwH7MGIkRZdKvfvHRWli9i463RNz4649EvCE3LpOX5wn1mdBZoBn4ZnkjUqI/bfCgaxRY
IE3/zi54E2WwvGD1db7uS9OSh9CjPNFiXYk72ti18q80hALs6n7K4AJomN0ilj/oTaG/MaOf+ji/
RftoPZjmF9uu6vvlpHdx4EtwvIfl1J7s+mTWsO8p4xfHygzY1/ClvAI6haWoScXFTYcCew+e9plt
8DUuT/xBDViwNoJvLH2ASJb70oMTOiwbnzxs/T3sVtiHlJXviUJybaiEA1ojp3tOCb/BjL9C8thQ
kUyxAJqJ854YlHltGtF0Z2qFtxtaWA0l3V+Eufhy5Rish8AwT/0k3r9igVyc4guLvx0vVRcgN2EJ
v4dL9nHZzQV+rt1Fx2WjZ1YO7FRTw+0wuA0uiezTVMXTFeC/bVZHmDBd4jCXw2s4hG+Md9Wo69cZ
QxZBBU66bcwOl5wRnHFa74mqkt6hSwqLa1OXa0svihWbB/EaHxqTNmZjI232mkZzPhqLZOeG8MgM
itLgqxOd5FC2MfksKb1Tan7Khjo6Io311kvpFGpNBM689NavZXG9aPY2LigDMfNOkzrB2Xwb1j6S
wfeVPX0w6SjAFUupE8VhNJ0QVdQ3y2EYWn83ZhFOoqogQGgKQURBzB1wAVBumFP52SyGOVtTQuuJ
jITCQBNujS2rNjd9HyJ0j7Mju+nxmFnEtm2ko2hOVrXhttKvqGU4N5FZhbuA1IFNHXfAT1LwTRiq
3E2GHQzYj9bcG6Sh+MPYXQgptX8zxryRJKn7iUQ5RkowqA5T39tFzsy3snN0NjDLxF6WBnyxTgNt
44UPVply8O7q0d0iFi1IJaJjcWUkFYpirU5O89gAl1cLNKmWSNTGtU0tq2DTV8Q7LkRTdipkPYkn
d5zd+76yn5OeOPeyIAYzHGlApzqQ7DJO72ki7+BDbadUsg0UuIpSQXgoqabRleit6TcqZEMNFD/O
9LZSEqghxLQs6mM/Dq6+Bv+nGfJsnSxrjyYnW5caqVq1BV+9Ic8fvXIaLsXcXenFOG6wanEL+NTb
CMJ9h+Imvwrm4kPvxognct247wJrIzL4cF5klAgQ2c8s2JXONv769Sj4BirMRXN03VRFRMlM5Hlv
V3axS30qk0ALcUbx+4L9e4/qJLobhfXiCvEB2CkVTtPM70nRLu7jUoe4Nba3dR8X94U0SAfMouYA
4QGxQp5du41u7y3H6Vd+HyXoJYS9sadebkna1A5TmEIuV62HISH7LBb+JwATqGedtiBSHNur5cUP
QCE/Wj1bQkH1PRzN5trJw33jEnk3EHh6Cg27uZ88/bEJ0rUd5QfDa5wX29Wttd819SXryaduZXk/
GnwlomwmRXm5GojdNkGiWw/Ir0Bz09HZvF6ydrY/U7yEb68OAGXRs0Bg3zbCIC1PrVOXcGpIk+81
bEuwTbPwikayWE+pS8UVd8bu1xdG/LTP5MK4ps7SiflU1603sxMSqySUdkkwUOa7W+qr8ikxg+M4
DZ/7emYCFnb95IbmZ2cYP8AWi3YEPAeb0unNd9jy15ofbgp47jjf2AVO+K8RcDEUGlH7m++/9VOd
wCEv2xZUZlksWc7bdZ5vV3NJJnVK2Yh15cAlXkqqwSzK03IqXRAZQ8c6asnJJPrji9XIdrcI85ZD
G5rhCqvJk2l51D3KCAdoUhE7azEszFWAYQ7EPjLcGtpkH7kUe4htwC12g+/B2ZPp8tdy5moCJxDB
D4wgRnPBCYGJFkjO3RCI4zAXGs3tFSXX4WLFg7zYRUFuAFpvtjN1fVOPuP7JnMKDrT7GsmAVBPNB
0NHjdLDlU0TN5EZ32/YIp+s3isafV5sQ94WkyUyzi/97u2PIAXZjv8rS9evsP7TaVY12q8PGf1XQ
s1yj5MLmy+h5TJNZA4czTB/4YNZphpgujba1GRI9WM7ayRx168UqQMbrbbuxnA7wmmoGhtauC9KH
bzc7yxfpz++aWb785tv7ozyVGYCqALVAVpy2a6DbePPtnYK2Zm6GB6ysP9gs2ecjqm8RQtFnszB8
Wjk3llmfNUNL8d9ajdoCMA3MsGfmXkuPaWgfqHD+bk/y04pefVddyjaULHT5k27WaFjEEdKbcuOq
ySGdZUAlsNxwk4c3XWFkBy2w+3Vf+1ghh7G8jx2fiUwvWW3kzWPR+Rq2DvJYHK86NJnUjksVN7Zw
ZKkBdFbkWMOR92gEneO3zWhAN0iZs3FoT+bh1x/1z7OPI3RbStUOMnWPit2Psw/sFnLmDNoSRhu/
yJG2B1Fx2IBtfzzrVuasvSQIPhf5vu9RICJi+9+Encdy48i2Rb8oI+DNlJ4iKZHyqgmiVFUN75EA
El//FsB+t2/05A6aQVAqtQyYmeecvddmV5q5QaJy0belfJfDOLuB7XfQrc3GVaX7xMFbbgyBjVkM
2dkM/YIbSU/+x8Kh/7tAZG3j/Ywo1fBdmgr/XuNSxKE+lkWbnJVYHiS3a+Glw4ftEgDfox17CMeA
7iYK1AcLvez9rk2gXNlEmSuwDk71Pzody0D5v/dyviWPPg2MAE4y6G/+vZfXAIwjuo+wFQF0Wkpi
20RLtS0CpmjuNLxqQ/tL090HIvquo6ebF9h+5nrKhv814rMM7d9DPpxlDL99ploWkinr3wjvPgii
UI01Um2qihSW4WPPm2KQ5a7r5vF9g725CcPHsNegJjSpdQr1zEGVG1k3L0MZoRW0CKhJSZTVgm0s
/XbmNR/aUbI25k6LIlT/AZ4o2xhYs7cLbXn5oGnRqKMCIaZTQ1BBHdIGvfnmTt50v8yE/u65w+yp
o3/PmYgpyTS3KQPQ2L3pfPx9tFMUJQ5NjMWZVvekJokComBLowchdijXoPYAQ2QR64Tei20LyXf5
3L5BbiUitNLtgO0OoH+xhRy3DqUbffsSOF5L23M/ZX6+K21RbBNbzrt2rvBe4pWoVdo+38U8FFje
RaXSf9Lmh1ymJksmQwi7vtm5uN0xzWTClbRLZi9baHgvEP2XXYzxSfLmBfhSK8WAapkBG0AqWGb0
k/KAymttDKJ30k/YbV/tycT+mOj6K6S0Z8tq9EelSv0VqRPruspP6AS8Dc2qYIN6XdvZgZXu84A8
9mCw1VZoXbkKSoKuF4nLpBf1qp5hIzGVZ5c11lOurQoZNm96ybhpwP5+TtJEhwMJfakxu+LVtUFG
tFH01LS53HXLQGryQBUPWKGvkQ9xy8FD3UQW5saB5Dq3+5M1WLcDg3hhJH3xA2cr7rmIFDFii5HQ
tB0ROZY54OAMUUR1IY5yrwK31wDnXJ5F507g0wEESZxUQBqjr4Ugv8g9vIwlLR9cmU92I+0jbx8G
ArNBd7c8sv6Wz36KYofMx3aFAns4uNGY7yu/+6FomT9ZPdEQMrKtBxok5KMUwLeM2jxaIXfWNF4w
vtuHfs6U7TToC7pBQPgy8BFB1ew88i+OJlirddha2V6oATpGbBM9bXiM/gDnvzXg+LdaBXWcEx8s
ovprICkKRcH07NRlcyxqxuYxPPf7m25+Jix1U7VWHpaXdNFtgIIP76OffE5Vae0qv0fWM1smumaO
6O7oe9Ohy7YZPNitXWsFp0/83itBhbiOo4mmsLK7az0/DLlH4v0siAsgsayJXRouo5d3tywDd1m/
2KkKST2uGbj7MOEYLphY9hDGb5zcwBQMy5uRmY5yjAclLJMUb8LCBEsGQxweJHacMR/UdbnSbHiV
QQ1IJ0JwNbcXO/yGj8sztnGHyCrtxWtxvZSB/5qSe70ZbRkdJtv5MpYhRvOiyDw+9W7ubjUtF2ct
xf05FE52YgYXXITZwkJ3S/2bGlmlm15BlCAb4ZojjnhuzULsrBEQo9dKxNIAoo7BxZpBMMwG58DD
Drp2nwMEslDNHI0o3ddzvUtCBNqTXAUTQgfYgVbd0fQkgaSHWGSQGTbZ49U2YOy0E4cPbF3hU9D/
cMNJPcSzt9kZC5zZyzUVGfmFSv5euvE5wcUSn6x9aeBrrjKrx9JgmczDs3DcO27jbFtLu8488IdF
6diL3V3yY9eBi5KE7A9lf+phk91AYr7dPxam8Y+QEykw8ZFc3YY044zGxoo71t4NlseWx79rRiu/
jYocC4bDsP+ZZNPj53vgMp3zwUlnwhsHWnub5lp3ycrxJ9MP/bVvsHXUxR9l5yxMWm7duvF3E8QK
UF/Z7mTbil9BUf3Vqd5/qjitPNJ8AvYzovJaguSaeFRn4t3+6J502zVveREcCLuqr0usR+lm1RMU
8bVSz/+8KjzYihVLcf1Nfoy1cgqm5Alwo2LpF+HP3gS4HvYVnQHy20d/zcnqy+cv/0nPe+VyTv0h
m5cInddLaufY5BLYm5oaiRzSO4lBQCXbewTUUii0XbnFdiT2BUCYAM4TlCs5egyb+iEgqZJkyOV9
B3KZTaca4/3yDix7NAaERkF0y30YeDCYMiKUxTmvXToQtUdpGZTFZonaswbFEcMT1QbWwnhBLjSW
e51sqdWo5I+Cnsx6oRwsD0s00P3SAuwRtj2SyBDIewJ7dS8BUBNiYJoz/L+xAOjEqXFW1UuAFf0w
iuSaz7FqS7ZaalD+G/B5kqYjFISd/LXyBUJMTnNoWKnpEJA4SboxYZ//Rf9rPfaeh7nQ+cvvaE8H
YTmc6YnLbWYaGtQNLpcPtEH36lHKHoipDFBrRXqKyB6ubqTEpZv8Zh2RhLi1VclvZhi8aC+8aQf6
ipugiuRbC3VkXelm+3Tf/xjPaIf//qFqkvlWfYEYmkR2/TKy6KjV8tSQ72Q0bLMpMc8a8WTvcen/
JvXUPCZuGCarjlEG8QPiLZSV/j0/0VIzewqgZGwKb85Rd+Rb18jpqbOrvRQATObe+4CNAKiGnTrr
OTgTOFc4IUvL6QdoVflNo4d0Rm1OZE+Spnoq/2qs39Ew1F/wl/QDlgidxAzfPFRTw5LlG5e+8KdX
14JoFeZJle6sOpsuDDYJjOqMcNtKLBbAgMiFmQ9ekUzAqSQk5tUuygEZZB9GAJQ4VbZ3yi3pPVul
eguMeiNFXTwAtvIZEP/zVPk1KD3N/byfwZfjOKZT+yEMgoKVum3lwV5Ws1YDLzK1nr8Nhd3slWN4
K0n84nXR9LXAyJ6s6med5Pp7aTTTUXXs6DCNQ9FebR3lCA33ZHtPJNRLA3ySrVkTiU0hnt1ekBWO
BfXDcyIiM+rmrM/no0X7ktI1wa0bY99wlCRaykZxUEc2SseqiV6Y6yYrokr9s7McxTnI6yeAfGtn
DiAzWm3lkaFO4BuSEPicBmtizWmSxthd3vKP0KVzvwLvQ/Wpd7JCL13XGkv5cpk5nUeH0GJMO2W6
wK8ItcYhN2NX4CvcJBnY1VBP/ywNY+s/lszScEfYIBntQTj4utukz5aPfGoWwbfKTJ8drlp/fFIK
majr9PSYYdIcq5bu7HIZN+54I0EUSjedBj3L8s9a1/6KxxnVstweuskKRAbKaAP9F0hzPAIPnBfT
rtwAnxAo2ImDuh439kNTuXSnPXGBW5Vse2g5P7D7suH6OsfbwdstOokya9Hf5lF6vxysoQFPZ7Ub
l6igF1X23/7YeB86wxgMceJheUjnZyruP2QTmReGKcnVD8I/dWSqz5ANlLtYGnu7qtSnG6vHRIuN
5+Wz0K98l8YlSsr4Uuvp9t5S7os0+UHVgKQiYOMqYVcdfUaROyAM3luourdoAn1Gj6F66J2wfkrq
4VjSnkKEmKfvrZuvLQNFa4c0gaSUftpXwPVeA2Y3LAbOuaHR+BjqPizeNLoBp6qOjWq2uZXoF+C4
+iVbAunny6TgbzFkxHrRWHwqsF6i/K84LRPsAAmdy+UDor3dVWzK6w9qIOrFDFX+iwD1Vs+N72kc
/xCscF4UtU0Zv3uUTs9JPtaPHNDgPVVxsvt7HTL1elu3jslspWwO2CxgHypHQ/rYmnznatrW6WAe
mTyMb+KxLJwCxGKBXaFBLF640aqdSpJ0Pf9pqZ84FbRbzVL6OhBp+VhaOmw91+CU35b9MRzKfhUC
TwHzWHX7MtSGC+eqbh+J0d2RJ/tr4l124Vg8EYNqND9LPyLTpwrfCCbWjyMRilui04kRs5LXqBKg
8LFzHO5ywdzJN7LQuJwPZ8tHbdICDhgKxE7SFdnSW+3nkz3ycyi8xC44v4sIi4keNMa77gcbK2/G
l6Yc5aFJe4cOOqWON1c4g8mRVbTpw3K1vO6OqQn9ZP4URF3//9SLpzTcLJ/VaT9DB4KAozpv04fI
HvwZYLM8uPOzMsln1uH8NNbsf3/95WvUfvtHDPAbl0EA08bysUphX44lPt1xHo3UKaMZZqlQHKGe
qpnW6njOU+4CgNWRPQKFy0lRK6Cwd+HWi93mFswPdj5CCKLez/Oyfk6i5FdpttF3UNrVKpPmVjGC
2WkdYLAwr/5+WC45Og7rrjTILJ8j2Bsju3WAio+IjRsIzRW51L4bbm29hsg5186kwIRUsGBUhJ9f
OJaVj4lF0A3yrnxbTHXC0EraW8ezQtLbTfUjdZ0j7x31ZufVgUagpJ+rmy8R3wg5ZYHz2+tMJC9d
92EjvApzVR9Gy9PWyzzR1vK3VKv9U5D6N6IKovMyqeRdsPergXtfJ2qpSUKMomWjHnEhe0dZ+9f5
vyJzrk5qjpieA/Eu9fbdin3x5DGAuzRh/jOwmQmWRJlaVvIXmVrRWxo6w66rHf3B7He+645vbn+1
rLj6KFAAPxLy8sqvdqsFtfunaikX5pnj5BlPjp1qu6AS4dG1a5hgqdYiQB78VwKkhy0hBj0MoNR/
NXU/Oyh91NCIj4dqrogjsELXOmx2U1rl6N5rJHCDUX1aWHv23TwmzFoy9PB9e9tlCDMxtQIrSfAQ
GfT5q5mPwKOJbZ/ncpJMYzv/RZ7LKkEX9NYJ+xeZGh9RllIU+cqikBxCOlB5/RIyHX9mQ4DFV0Nk
9Dwv/oHrYJlGLS97k8kkykeOFtj9m5mGn0TKiScwBNbbfQoJMNA8tmzFRzIsnwvEak++2NOXLq5l
om/0LGhnirX1kPYCn0NIBz924uDZifzyfRzinr0WbqYRF9EXb4tgJSa3ZD3v/JVTuv6mGUBHZ1pF
KJ2ftj8jNRAhVmvvWkerwOD4sQ6r6q/QFtoTit1wtzxDchzugGpqTxTbvFZpVOEgv9eo6FhZEbH8
bMkLog5wfxuZF64svzb2VZ12h6QUFx0D+5OZjPmr4/YUAqpd977kgAk55iGVfDEvD8WqcevwYNuC
Fa9DgdqwIgNNiPaM14aDtHUCIRqsPvbcvu/0jeyt5NwBMtxbZfWTexUZhg7MZQJNnIzdwzwmeU/z
FNDROPUnlufo3XAJtYa37J2Xj1adBm/dhnnUcSyZkzyD+SEcdaKeNUnF7FMf+dHY7VO+NF0F4LTx
fIsI9RwFKn5RU47qHRz6Md9n89CxiINqH5lVT5AVCTOi6IKtqhRUT8+Wh4Jp49tIt06n5PtGN4HD
qVA56aQK2mdo77BqT3P4qgO9gkNb6Rm7Qrlyb0xWdanc0dpCG9QISJoziWzxmaRR9ejN90M23w9i
vh+iWdyHYH01MtPFa0wlODuFjBQoSDeeCxV3CTVcO+JO4984fn7453S3HPEKozrd7Utt6jUrErS9
FXr4GMa1TGO0t2iV4763no1AOOe6TF9dT2dqHfsN5EODWjsrShi8jV0e6hFiY+s3r74vs4PFmran
yj9EuVc8SbB3KzpZ1Z+IP1mCzxXU38rIg3BvYezejWXUIWZNst+5vfHybJXEVv6z7WN34/t+fp6Q
HjymyKnXtp/mH39v2Jp38WVMtKwqKO7rmno/Tp2XYjKDl9DXX3O264sMRX+B/y1WnndGdzZ+iKLJ
z46D9LQOGu1dz3Qkz/J9cZu10O82Dgm2ysx1Ina7Z9na3qub9Oc4d7P3oNVZAVr9OarlzZ7H2lk+
drDU1LbGwvvau7Db/L48Afqj9KBs8bZlJwL8tEZ2CsF67oWd2Bfdibp1nGrd8+Ir0CCOls2wH8gB
rGkV0efCUNLZsdoWSVHtlktzsZb0g7X5Lp2KdCAjDXGwms4Zj++cxlB63KuTv0WQVl/GuiMb0E4R
U8wJXvxNhr1oAPVMBZ0wG6/mblFy92n6y0XVYyeIvhMFRs1GfLPS4NF4k1R3Ux3RN79xn/c0zwhs
qPSuP05x8zrKx6SCQQgj/ZEmbnsMR61+4CJaXp3kY5hWzhsNgQSFHhDG0LeiCy6y6n2a31sZ64ZT
yRiJfagTJNTaHzBo5kOr12PjGffI9CfSRCBcSiPVN5mV+jtALlBHw4Bs3mwyzA8z70b8467YEXF9
NLqen1YfLJRmRvwbVukmrtNLKGl6LQ+8C7QNK2e5C6Tqn/3HMpfBlXjs7bIl9E5V3NpGwwpqiU1s
sZOrEU0Kghm++lC3vxqFKKZtnO7AgGl8H/UecK03/YRFuIEPxuybkyGeEc5Ky0PZmykHSemQ8Mhr
AUDOsUUFIwFobxUl2Ms4GiFAHWMnmdK96DYDX1dUX63WJpQM6NZLDUQQI4aFqj81KFlUHfmbJVgh
dgjO6xabI2RyYMRNWuMYiIJj7dvJM4Hw2Ywt49tK5+ZMTVzMpveamNzlqTlX3JYbr6kYdy22Liq2
lNbm/M7OVQ7nFzOXNhBXPzF55WgK58mV6eX+1JrRTZmObjIYWG7rODIPYZyT25sWBdkPmtxUCmPn
8UZ4mYzW5tTQTzEasV1yZDW7lRfkf0c5O1SXBz/Rxdbmm1//81qH3OaSVdGugS61prnOEKDH4rCx
49HaGLlqILmYIPx8reNgk9SnfCQOhU75d9WZ0XmxA/dWWz0wdcAdDS3spdCJW4nGiJROr1pBXVHk
8oApquOk3phmVJwb36c1MVf6o9mgtLIiYg21gFNFgEFu0oNXqxWGXKcK3/Ty806G125FFJab5bLT
p/SAMZZUgihodqYc+m3lSv01barmgQBE1nXVFzfyZAjnTgyFSTDsv6mqt4TVOp9V4La7bh6DgUZg
M5yL22EWR/3z0Br9NQfOcJ5a7VfWWcEfLfk1xONzyw71IBvSWVmUT7HOCQbDAph+C3mEPub+DvIG
+zOg1wO6g+jWxvKuI/VS23rpWiaY2SSnY8qsWUuFdmliZxvMzdTlAQfQTWtn4Uem3tKWb/ne3nQI
crouh0xpf9oAvq+d3XRPA9xFdr/wtGArXWcgE2u5/vtphWcJzKh9CT3Y75PSHmWJjz1Vrf8QS43R
wZzZtB5DTBGSkmyno599KuoWzGrjAM+j6ltK3FppuFQHkZ4Zdr1EjfJ5Y59liYCAsTp+9YmEIsYP
w0qRBnUeJUiTtAm+vaKhIpWt2jaubq3SAw5h40/tey+u0KY3dCT7UpN/lj9fy/Ho2TP47c0d1/m+
vvkVq2y0McekiFaVcE6u33bfOopH8jyT7ANZu8GN4qYPA87pTYJZfZk6pFh/r0ZunPrWoDiYiCP1
e4Um1uuIw4rnTLacuqoli3Pp/eJWZhAj+GkzZwzObeFiik7D6GvyI22d16Z1CvD0vHQ+9aUTtjet
CqJz3ocfOj/HO8d1JuxWdluutGkNrCd/z+CvoDBEiu9lvyLPT34H4PEMlYqP2EymrTU63aoUdg2m
eO04bXxH0wAc+Y7dUWGlNBlMIjM5TTXSeU/vgsci8Pqtpez+ucgqG4vk1L8nGh3NriiYZmRmts1V
WZ9cF2HCfA5c9rPGfqs7fXgj9/6XyP351BDjfesvlXfDza5+jwDVWdpr46WoQzrx9VDsW6vYNzMO
05oZ+Ynrz3bvEUVnPwFCXl5cPhzqcz49rY+VNZEK8o/5bnlWFtHO9SRCzNoW2e8qechFJR4AeMLh
vj8WYHnurzpD5O2mVr4TTFNfCkurL2pkUwFjoNbL5fIBpRk1gWZOjc2ltv2Hck4hnz/5n09JB4a5
zSjeBlSgV4UH4igKGzViXAtsR7zmmaO88GckfJeXHLDdNO1CYMDVJM/DHLS2PMu7L6Y/HcZsn0FB
OedRtZlm7ISq7JWlDfmxNAnCCBnGv5EamQBqpQ1fjeI385VgH8eVO0NBwxWg9egkfIPUn/88QO5s
9nzG76XhGOZAaIWDo7QeTqo0jRMEWXNtK0emH0ZkyqeBY8Om8/AyLquJXbaIqkr3r1ob5bFviU3N
Qm4S2E6/s6wU+KMSIjJSbJjIKbHS2LLZL/sQ4tr0PJA3h6brIslT2jomOan0yI4F5tTzYpaJVAf7
k/iM1YIV8B0Inh9dNHqH3njorJy0WRb1r1FYVxJNJn6ID9aUB9DGjGWpV15in4V6mLOrRk3+DEu7
O6RQYo+u7I8z4nvdUDk8tCma1chnRKHB6lubbdd8eWH2wdHeIUFyVrKJqbp50tkM0CRfsxEJUTLg
MgSYcxmgFv9EvcR7odbDS8Lee7UBZoKMN4OjCTJjuyhKJqqflekwwfi790sNv5Umc744dlw6R+OE
b5R0h8RHXwy1GI9ti6sFFvSTrgJr77sok5e9c2mAG8TSbEHV/xI9+J/K8U4SyfKKDqp9Yrr8nbU1
WbHzVQU0Y1OFVv2kxz8DBMdXlfoA9rXkQZvbpo0Kqm3J2Hg9SoYCOorEb1HyI4KC/EN3+y8C+uo3
1sZkV9vRcKL9Ly/C2tYhIHsSHP+2iU8OTV7UAJx+5n1UdRHz4OhXpZ5Gvzneva+tRjhNhnjTzAAb
zarpxeIwEBwmSZL5Ij9XbkANcQMIig9dWeMaovbbOA5yfx92ywyKIoxAmTfOe6diOPrQA6CgzJjh
kKAHv2QGTnfsxMpGdz3HjNca+Hjn/1tQskGrnAZ2OlsrltcS+xf75LhGTRM9tuhS1oPq0UuXwKMD
t942fNkdYCz7de42HxsZqfVyGasgvdgJZz7geIQ/U1oNTP4p2RpQjp1uPQ+ASZ/mj3puFp7MljMK
s3f9pXT7g9/58aff1sYxGXuJc9sCzhQEI4Rz+yt13PTNHyCAWXVeHRlOOjdoF9OqgLb+7oTWAZGT
TujP4G3jhlzHrQlAauiFvR2k+SHmLtkSELQ86z2TZJ7ESM8M8d6Rbky31nXSa22b4UqAJ/kSRUTO
ZGafAxpHFxIPcFhhafryiYVYD3ADTmQfxG8aOn4dQPTDInO4Z2JqrqEObGsmR7dEXftIXJn2iHej
UV9jngZvTZAwjgjlynB69e07vHmyqvi70Iv9Pl7/c6Beeo6iiEeia5I3KI2MrIjBGY6FM95U/Og1
Wrxi3DvgKwk5UMzj9+VZ79Q/pMfgamnXTS6hRY52Gh3xuDgPmayskimaVhwL7HOVjseKduhmQdtE
vYeFWy9una6R2jLPnukPYy+cijfpuMxy6/LHUIOMaQKdzFkjcS+J26HI1kmj9Iqi3Rmj1tUbKxn1
NY74cuZGXKXeTLwJWC9DUZfBygun+hwX2smrgzlvF4X3oUl81uWqSc/gnU6kkRsHpydSo6UQr2et
6vKxHMkS8eXtYxU0pqQeCiZWBA2FFKKWB6/FhN15JGBmYsaYDcUrQXNYkBcheUzM5Rot6jwrczsD
xThp28LrP5NIZ0X0voXKnuVAth5ariMYleYYtljPcyP8Y8aKkoxwqZU9s4O1ukOOkKTgIYMxtI4L
Nkfhzu0F+Rx+kaIGLTmNNkI3jqmGgnapTgGAD/v7rXK3T+M8j+ktmMNFZWO7Mycz3HRJRWoXsyFC
fgzeoZLBucj4xc6ux9Ac0+f5ysRPfr3/XJL+xc0JtVs74uC2IzwbS51EE37cL+b4wQkBwBjE8kbz
VJ4MTjpDJqhea1TZOgg4nzCQj8+RL5FYztOVoHoVpSpgm7UtIoc4Z3sgUDuaQoj0MnnNBm5rux2I
edXN0zJU90LaMGEeT8eqSl+LrPlB/rD1pGfEfhqVVl4F40JKx7YFVu8QQFA5GWNP8yYKI/psHUFp
T7UwZQwVqVE3iwwraPx4XXVdu4+j+rsyaJ9aVIKvzI9eMnJdjj5nqr2ZB6iiaI4CM++MNw3e6v23
3B2qQTW3apq0J76PDQnA8nOIh+f7h6fA4U7xhm1RuYIEV7c9imS6LGelzhXvaTwE+6irNlZYHJ3W
cH5nbyZKnWPow7OsdXAEYWW5BxyxNUySdtoKt/PfhxGwIeAZrzOuctLba6lBokPAY5bLQoqg9e4o
QZbg3+txZ7Cjfc1vYjPJtNkkqQbnvUjfsygWj7R77LUop2AriLqLh54x00ComhCFteoNZFgeYqdH
+hjv0MHza+WJq1cM6oGmDmKRoaq/DKy0q+UhKqW7vXvf/fhR0Ra7ix7QZGFo4uyzisaAwILa1o+L
Z3nwmRAFzCbxJgX0Lxqv1C+W2LMDlI+tYxxtGoDHRerO7Lexw3IvAmk9aJgcl+mDrfXNjfFqGvq8
lTuveOxzQmIrogD2KcIMUhkAijfjaO2sEkWQSXzRMFMqPQbq91ZMjYSI7D73sUP88xm4Cs5j1P/N
SejDQ5JY0W7kfPARlXRkK+EBc7AN9YKHeW81EzwOMlExDDKK0NrsGJdhtPYHmpcitz8GkSe/owwl
Sg8yya2YEy622wDt767jnl95ZteesM21p9au7E1Yc4qwW6c7Lw+Rpv0wGIlwJHeo8ZIp7Y6xifQu
Djb4dFDQZj1DfJUDrFrkkyCGlb4hRXBl6xQotdTKR1tVO6ZvGe+23Hryfe3K3unclrdWAKA2GQvi
H4KNa2vRsytJX77fkH88mQy/wwLnqa2L4RbTpDkkLgyZ+z0WaiJZEQZl7tg9zbUM/OYWGnl2aLMQ
gBDL9aoTjAsmszIPceO3W5yvJKVRkx1xgLQ3gROO5Z5LvRJUjTP6hExM/Rx3+S3AbbBqm8F5Rxtw
pBlPF7hWm8VDQNC7sxWMB2/0r4z18rupGn6mNJd7fjVt4z+5OnDWuyoxc/pnSRj9f13yBxD75WsN
eZnRJOKsO2QQjMreSU5TU/+13KEl0iumGgOtsSLBw9+EAyQGz7yI8lY3HjP9weyCY6K0bTZrdZa8
DXpe8pDHz2wAMKRYh5lYmzT6vCk8egasA3+M/Kuo2l80ZfZDiK7F9SP3lFTy23CCdnc/rYXsX1mG
RxeiVHlO+ix8Zri6E7X5u7NTeUws8/+FazBQzzJmoFk0BqPmDCoo33UC4r02wfMkMTQhK8/hcDUg
avs+e60KGrIYGu3j6BT9Lg90+dFDh2TkmL5GbZG9eAVJFQXqh4g23106laQyPN23l7yqp1c56MHZ
9MCCRPNOfecYTSX9hjoT5tEc4Mzpszup0aOQELoxoVefvQxQur9FSPpQ1pv12iKF8SE2bfngT8a7
23A4K3wf4pprjlgWOO7+87DIGZbLYrDexMyz0sNaOzEli1eYIMNXib15H9c9O74lnV1ksM26ieOj
PFfmdTLKVduCVQKcZF79Dk1I47FigKqBppQVxqNqGmM7oEHs6DAcElnGu97AnTIvSX6U2+siTqJt
hJnSXImmwl5GcAu6z6qeaUwEtjjzUJm14lQRn7hvqyz/SuvXJihL4u7HjGFL/KK7pfhjRum2pdJe
wRlFWIHQil7+3KQSgUmS/EhHlV+7C1mmD72NCk3eNbMMIcIP5lU620bVj9BQWp9s8a7YG5kl3vre
J4WBsI3JKUoK/MiHl9OGOEHcwtpTRjyBk0H23Vu4HECJTBBL+nLvO5H1WgdfVdtrf0JH/B75oz8K
pMOcXNt6XYAtfFuegWyEpC4QXB9tox5IjmWEIh3WoAY95xJ07HYsEXaWXrlVCaScV8ZwdD6byjcO
3Tx2joz8hshBHe86shqVBe/48ETuuL0qa0P9mFIkptoo/Ce9lu6jdAqbLuDaaD2X/SDSjsBrxCYt
k68I/le1Drz603Mb7+x21l+No6azdKqSgGwYu0vTySIX5TBomKYdog+2lk3jBQF7dYUxgd6ausHt
GwMGlp7tilmlFcJ5Cfuk2y6aLUF41255FpputhsYnq7DevrRO3IkbzeL90GUNmsyYxmJ9s1LUKE3
U63OWi4ycn0Cy9irzMR8XTCoEEGp38o80W+p8S5SFjsz6Ix9W8fDumW3OMY+EMdlAYpH96dsnGbL
NMR5zn3r4k7lLw2C1lMCMgXBb8rbpUD0nVok2XfSeunI9jllUZ+vB48vqGV++Um20q/SYtyNr3Qd
we5+jkWm7xnQw2twtQN0kZoKL74amd2DTMx+N5NtPvaO9VNLWvswUsYiAgQ+JjgXEwWa5r/S3js4
uZ5+BoFEcjM25UMFGnPV2nbI9IfGQGdPP6UWkEfrJaQfjyOuppqkCSPN+Qx/rL6UB9CkSJorVshL
b/Wg90SabFrIxUeG5zmmztxajw5/4DUdUkbhCEA2k+nbB0c26oUO9C5NUVUZZQkByM66a1wVYq1h
396iTDHfRAxfM48+oa1BXByqx6W2Z4GniBpeREF6JmqiXJ+/NTenTytdWsqm2HsifAmzNn3NMo03
ZtsB4ll04I403paWeJ0l0FxI79svLXGokmu9HPa6Vkv84J337qRqi0Jc/XBCJJaI28RRSBN0UOEx
AdasqxN6zYZ4n+bEISp6tfhFQHm7aqGRfuRZ/F7lyfg1dU1CTkQyvVhe1m4J79wFvXxwe9vCuGf+
IKGxpQndRY+smNGjDPSOAtYp9wWhKWtk/PJRBOCvI2JuQ7ePP0c5Z22z2W00f3pkn3iux5pWAq6e
Wx56qINdt99L045fMm0rqBwuBmbmtfKxxYaF+Fpk9fc+gaoI4mG5RRos83znqfGRhmK+QwEO31F6
2AmSFov3NNZr0tjdq4O7Zp0psAt13kmiv7zsAkjTuhE9+Xv5W5T/eX1gVLfv65gJQAikdHG2UmOd
4mSoP3p9OJtO8NPqCuuRTLf/I+y8dhtH2i36RASYw61ysizndt8QHZlTkVUMT38WqQFmpn/gzA0h
qY1uty2xqva399rWVTeLeq8bbcOpDBNj6SoUPt4d1B3OvlbSugp5F78KcS2LWWFisGVPwZGuqXCp
XkAwhNshCbg7xOaHFhuMcBLhxhf93PnD+MUBdaRU1R9U16X72jQBSeA7u0qUoLQurs2QdNveblm0
5sXCKpBK8WWT/05M8zgo8xsFUcT6Gj6eOAPLL4GxmYhifhhOZ188jOFQbLryPQommCTIVyR3yurZ
wL68ynJzOKmqxDlWl+0lDYunNGzFbaQw5+LJot1oGHE3Gp3Y2ywYnJPFwXs9JCGBJMRzoNO2t62D
Fn+D634YjU9TuZe3l8Gs8x3Tediewa8luWJVTvtYDC2dq3oVnqEUhKLQ9xDO8m3lWOOtSa13PLD1
3PMtwFoFPxxAvIcwwne46CB/yyLK1Ha1ThmdU6NPDrSWGY2BHolgpKlSPdr8/5hj5DjVvaj+CORs
qJy2LZnON06t3iHzbU5ro4c5riomqkDY8UUppttUvVcRxwGg1AYNJcI+jiFlUH7lDrtqgovaAg14
NGlwXJvUkm2TJL9psRd/xt3W7jNi8nTZ3R9k5VY3sug91Tr5GHe62FLAyOkP0xuw0ZWBgPSUjt1n
4M/yVoBlMwpT/3LfleN2nVEtXrVKGttaC50+UZcxxm6Iq/ylZZcaWNG1nlnH5Ifri5gmc7U8NeDX
HCam2xvvCGOxKat3O4ebOIQmhkhAF3JPIla8Msdn+FnY1S9Lex5Z7Nf3PM79XmQn3OdSK9QvKi+K
TU3j56sVVq9exqgBa8lXz4/Z1GWoNE2DaUJl9cvyo8ECt8WQd+Te2T4pNDnoOfk70zvrbbKwcwRK
8obTktlH08k9Nys8z9BpXlt+O1tPc/0dQV772BEHvSRAiu0A380SmeBIEs59s8EqsxK8xSn91kAp
nRetc455q4ZHeG/OiwsMifmzjkm6hUPaEV64VaWNxwZ1WGeefxyLZLyxrfc2nXICokpUUxWsd3vP
85n0u3V0EL0cn+6js9AP8k1UieGhyxG/cD2IPXsPd8e+e9wuIQsI6389ld0k36bbArgycpxz6cT8
YcmHp1GZbZmPkRUq8EGQYUPXgMl88V27OC+iR1RT+NfzB+ti8fVibWrWfpKwGZ2VXsxWFoX1uaLJ
EOApxJNd5gLTbJEDr/2SftLNnv83fb670PRw4+QMwOjEJZ1qp18tP4boNlo/WXQfoP/AKaisSz7/
psIGFqOY/KslCICW5XhStVEcRlB6O5iZ/rOmc3yrHe6OMjoW91N1hPPIt1yHf7A62X2cPunkbzDY
62pbFjbGJ4ZP7/dHKfal5fZumJQG1lGFeTKnvzVjw79ZjtvL95ETBd6gcU1qbuRrjN45M1sT9HU2
r1Wlb3u8qgAx3GnD3S75WU8qXdmN6k8e+BdEz4Abhqq+mFXgb+nuUNtFpWYHubn/fKRvA5yYVx4j
pZ2S5rPsNBjhThhN+z5hBD36YqCNsnRM+PZTd0nNZus6UfhLNOZzrXuvUT02r1Q4/US2yb4RifrZ
D80u643+U3OLE6sb2JUReiejRmbyQ0ytgpduZB/mT8qKEbHHgJBON+j7snKdF+kDKpu3LGE25I8K
N+BJ4EdimhZVO/L3v/sZfRrEwj4EbUCfelrcYOxj5OeEfVfN9KiUvNkTipH0UH1EnMaxRz6LhXPr
y1s9t+rE7pS/c5zmJ1eW4lE2hjiYaXeWDHXuLcVNEIpTBABn1cwWvqW5OFK/vLkAtXW8d73JbXBn
6XtE5GxNS5/1EZhQlnU6gij9ncEaTVZgA01qa5dg2wORwlDI1f3xcL+3wLBNHxRunGef8/d+IOkW
Vf6AoYEJZ99/hjJiYzdOJGHXnFCmfdrXeF8KU6HUGplJMQrqfZYDCs86RPikiPOdE5Ax0OcWdE42
GBfnn2Wju48+XpWzqtt4q1e9+VWl3krKvNpzGsZpPzeheq5brIfQUgdrWSaIk1lVZD2PRaWvrZAy
6Ei8GLOGGUaJwxRL2RsiSN5eRCmn+mTMLja9GTvK0OSTLXpmSHb9MOWltglrsuIrw8/H0/1hyLB4
i1zXrfH42BQr/MSNBuC7KfddnNO4ajCrnT+JujlKYiNXT9b6tWGUv+8JuV/uP0CY8sHFSzFeVviE
78kgBxa2cC17W88Xkavxax87G906BCgxxz8M+Jmpl9u7z3GKx2uhZdjmA3Pc/j1L6ph4ABJhkjNH
ngo5QFdlk4rZn8GdbJ8LK+XkVPtylcODOt+/swDz8d8Vo208lfSp6GrjL+J1rndgQqnO6uPcW0Vi
sC62nUeHjFnm/dFyECLt0rIjrtun2I+Ns8nmkiC+hCcwJzuDEotWHI+zbFmflg7qUC/dYxQNNsbQ
ArdFo5By3chdT3EYfSQhJWqcmJzvIUa+gNX0TdX9F6qpWxw6kbf9+76jQpMS3cH7PjlERZQjnWer
yvO1n1WsdbZ1TVJdX+suE6TKIrRgYBNqSWF062Cqn63Csi+RUXgkIKgTW5eB9RMad3cqoqzbpEWb
7HNLtOiHlM7RoiQ5ZwOpSUwjXPOXa9eWaDB7a075iAtnrXKLX/ODsnWIjFF0zJpULq/8+4/oMrx/
zfLF6F2MfYEcVwZFBOlUurcozlE0mYpvsXG23B5SZ29V2nAh24I1CxHqk7cUsd+w0B4DP/Ue0cRq
Zhqe9glJh80YcKPq4e+LV6uK8cnWrx59DQpMisz46MyeKBJD7cUy/PINN2AMMVDFD2SlQqpNqq9L
mepySRMTcBx+IPCP9lHFNeEt+qiOJGHQIjt27gLLwlvmDbTeutzrNVhzD8vTzNO/hANwsa1w2b4B
GS0/7TTEn4V9ctS18JjPthESmpL6sG58s/veutQmZo9U2P0+l266piIdCbhQ77ksgmfRJ2JT6K1/
8JT8SKd6oH/aT5FLdP154vCRG4jm5rBdKJYosPmJN2S2ihoRv2gO/guE2q3sUlrAZ0eS58Ewp8Ge
yjTAelcXyxJMOIs3cL0G/cYw3lR0sQs//DpaCtoOnmVr3RRAEpWofwck5L6OWk9kGzLrPWYqXSNi
2IughlttrkJMmk98V7/DnO+lz/tnnSo+SOCEPIhh5uuK+FiTFG/D/ERTvLx8QdQ76f3R31+q13J4
tNqS0rvAaj4IE2/SmVoRdKa7zWmCPMo6F8h3/SYy0HFJCvSrdmZqGRaT1cQN3U1RAkCCG/XHc2nX
25e2gMQus0dNBnLjWZ11E94IQCKeflSjzv2i1vSbl1XtSYvHYpcamHRCBsOHQe/zFbCYhBuwBONi
IEvL+iHXY/qUhRFtK8km15im9ENvaKkFHDE+JFTlfMQJ7FiLUZBvdg3e2OrUBFH2UQO6OmeCXufl
q8Km/C5pCd3XfcFEiaqltTEvIMulC6PXmnfOOcrUXy/VVvfc0Th1zoOJU2ZsR5Qdh9ll+frMYzxw
z4Z1MW9H2EHyBRbqGl/NxgxNCPh0L15d11EYdZSiD46pJPuebGPPr7Eh/NqLvGVVoPaCZqiC+Tiy
XYbow4gT32HfiH6tXFJHHfCYl6rFw2M6dBGLQewW68dy6WaSvG+RGEyLbNyV8tt94tjTi7Ia687/
WTtbGyX5V5Pi8+JH1b82eHBXvW4mB23AXxLMFzoV4F069Gl1JKeyki1DPRqPSWF5RxNNEhgkXo5e
Ku9rNkEXMuLiXZjDgKCrjG1BGvukNyGhm0TOHjmqSvH9ue4ZsC6qUdfTyz0/JbrX0tg3mj+cMhC7
Ks2n85AjCuI+piweMhiUYTnxa0gpJUueKj/tb0FaMuVOUGLscANJmTuRMEtCmVBolu1lS+XfNp2b
fm26cy/Lo3h56rI0mKp4Qj13ng1X+2pH+b4LnttGtzjEcFFWPZ3d5uQz7Fk3VsXZZiG9kZh+ysi7
7kUc9Vi/KuNzVDdzcv2vqTMxeXGfOqGsBwrPQwI0BH9Wvcji3fKiFot4P2qYerO6gQKN6bwR6bTS
KYrfmVY+wFxpq1Nhj0SS84DTvv2Q1MrY4N9nqmNblAJA1t87/cCoiGZNTGCfmeZ7gOUJnCW1m+3D
XNrTVhHlb2xumV1RuM8VMOVdLBrr1Ibh+OBSrL3NU2t6n0T4zbQ17RellSRUEH6dNv1hooKOVUm0
mMT9R1ABnOiL4HGQ7lwpMA+zowD2x+AdO+K6K2Pm1QyeQQ/M3PaRdg7TViYpo6g5LTPmv2qWy7qi
kvBqejDarD5tT6OnIwJ6aly7qstPSevpM8NkmyFUvFg2PWJRHbhrTmvfjSQjjyAR2LpitE5Tbbe3
uzJUmy6d8OAbiyyHUmQALurmp2BQg42XV9a+i6BTm6ZqzqSb+elRbHcgQqofaiphd9QMAiVP0KpD
1y5vMo+ofG/dZGNnSnxLSufo9OT9JBOsfUVpxH7so+GIN8u96WNLV6bhNj8pnKACGmdZkAeXqkom
PIYJzau18Pd6OTpno3ueA/LfxKiHmwnPwJmyItjX5nRsPaxZesZ4Dl5SImvCFt7QvZhR9GiV1vDJ
KjUKH1/zfGjGWEirek9jbOFHICstk//4/Kjz7B8UBJf55F7mIOC7WcXnWMY+DQ4wL5GooorEEkky
gSYXmmsqUZEUpCp3keEmD5lhjkcTLseKOOy4N6Sq7pg9/FEWve8jw9f5lxxxluyHqHoc1nmVQCrE
B/vMnIzdN62MmpM0hA5U9LpcdAyzJC9fliceSTgyPIa9i5p5ulg01sarlLGLMnNc3StSkL4ZKeAi
3f4zbWtyXpMcqlcitT5dkVgfojaqg8Zcm5WYpxYi/DpzAv1MGc6FyiQPZy3WWdbG0ZfNMdJGZBn7
+7IoL20qjT6WwD1HeTcYSjVHCokrr9w5E7tEYcexgbHPLUAP/PJkTNF71gT246Cm5qC8DlJ5RNXz
Mr3XMo8myBRHyjK9N90sOdttvAns4XkZxZNSby5ifFzQiiR5rIdqaM7LMw5Gye6ustz3tZ4lbBBS
U/QwwqQm0JdVuyW47ipSd4CtPgvN/LpMJeNZqMo1whdplBOUrC17L0uJGjuvyjmxQjcvXsTcWz3p
9WcSlPaOXsurHO3gMqo0PYy+3x5LQ2s2jakYVaMiNU0dfShXN86JPTF3KjX/GVzfdkk8JVa0k6qr
H9o8uWnT4B1STYdjHbbdxl7Q87Hhsgi41e/7Uxgv88C9Dy8lHS8TnPH3SlrYMmPp7O9bmspQL4vQ
PRWev06DVt2FbiCF/EemBJUdVae3YJEzCdqndvJUk5PhXMx/EpkQoHB5SXF4XTStKdBv54c++u8l
nC9M1v29lbfvKgiZXHgpyeGA3uFtAsS8NXrOnWX22JktZ41cRGdkNvJY1qRtoDOscx9s1DAfM2jG
NSF/FJT5Tmjafhprj5TZNIex0+S+9ap1YmbUJ9Kbtaq90T4QHHpz/XkwrXXxaxjv7qgZQRitTBjP
jjKv7ZXVQZTAHTBPqOUU0oC1qgVTr6L1P+5msDGJ823cDO6K+pTjMgMwOlyFJLcwEBlTZWzvPSy9
/TAfAbRKp3rQ154jtwu/GeE7B5kHbD3pT8fsvpEPTt9yL4n2DJaSzX1JC6YCK1LLNqvloPqDD9Ut
JqX5zt976qa+WqvGE2/52MNp0IX7yyYx6ZGnm5hvbkrWQjJc3SjOy0X13l+PwHG9IDFO+4pzgvPg
x0lLbaCDcB4kwZZwCgmQulfvkjfIYTnuOlltU2LhMmxPnN9kDoybXcmU7JfvnUfX+kjNyLnYJsgB
ezLpRJn68EkEcEtTOAsUe7qb+48FlwNyvgHvfrlg9An3hAX7VTGEf722/MHo5YRmMWasZdx/5c6D
f91rqJcuh+i6HHYrDwer4RCypQlnmR0NZuY8JTmB4xlJ0+T9e0vBED7qAFkxcK3z8kiXzusIh0Vs
4wrUQFbRCUSu1vgw8/hXp1XRL06vaxIlm9KZBtKLRJNSB0cjzv2ePt4ZuRAmTrZe/k1L5mvZ5mCA
+Ne3UjE+KcvEw1tQ+qu7tCNHiLRxXnyt5lQsZwHiNWVrnptigG0RF4BGpuJMvgjA9PKQOxmTL/1U
DtyQFKwYtJj2stjDmrlaHmTasIVoWKwDL3OpkotHb82Ai3BXO2wHjjI2BUV9/Lhc6G0/t2T5zwwY
oT7uu67cEQNCH5SWxm8qh9tN5HEsvF2v6+rqxbI7Cbrg86pR13F+KY7J50fcNalvtmC1CqhYmrg0
iRov7XxRMp8vDkUTle5uB2cUrHYMGErb+WYbWrWqdFbbKAmtgx5HTEzaiUVH40O18DsTHcMvx7qb
WdjqzAiOWe8s6CSZDNe6wJuVIWe8wMxZJfNdhEBYdMEm8S2K8eMsz/5+XTOGG8q1t8KiQxqu9ufj
1mgl67bOfPy+DB00dPMfA6hQsOfeD8WDOOUVEuUOS1nhza1vZlE8a170tBiDBA09oDbZyeBNKF5o
zvqiYz1CNv4xACpZ+6jkV72cgNrwabeUXZkrLH71dggibDjzb61Lx2CVahklHFXhPLpuztB0Homa
uCTXrYKLG8/RGi2lawfYjxx7fdWXPSfKxopfYs8acWwYHxUeoVXt1oR8yX9ty6HxGVJjL4gkBw53
brptmNed+4BjYGBQT1tY1cNCC04NBpu8/4/Its52LA3G/7OtrQq414VJjctMcsOD+KJdS089MEYI
3wfOvjua0AYs+8lu8Yj7o3iOckSWxWDo9uWxzA/M94cvreOGG8Opfka+1pyyGbjTNRmS3lgCr/L9
ahMYWvHgatqlZkDx0njxt8Yw/PszQ8eQ4RNNRyTjD7M4GR6wdr0vz5aLwiLnTFAnl2deYWxHiKkr
10ngauX58FQPzW8D6TpN6ddBBvlYRFu9QO9WXvAQaxjCGnb8X9kPr2vDT54LreeSppQqFpqxakK8
6GtY/cD7SnRLOwsZ/ObJ0QYDf0o8R+5MaGfmtGdXlvO+duxz4332FmGYTRrwD3VO76JL5u2jSpk/
cMNisleUOLp052mafP1o28EH0dKceFyL11UP+4fOL77gW/dP5K+K3QyPXg2Divbu3BhAHYW4Td0g
blLp5n/U0nv/w5m0fROIt+3Ztm4GrDP/hh8mg2EiZPBmobSJ7HRcU3GGb1Tg27zl3lsyz1RoAxJ0
4+VgzLMviafBYBt996EsQkp7jODQV374tNz0a99zD4T1rNXymtTyfeSIaxVC1I8cFNPlUWUPzFfw
wd7DWINVNfeEFiaiCVQf9l45eAUhKgKKdq+le1NTt7uOnof9prZpqmjM+ruqCibT48C8l2YzNHyM
SOl8GWcHsedn3glA1j/8xKGLiuOksB6J5DDK8tOUtRv7k4T5gFxbs0Occ2ldxBgL1c26FR3gqtbD
15/at6lkPMRBwr7ji7IhdFcuTuttjQeshR7xabpNvZJVOL7ijth0fWFt27jW9x2kmP/AVtozl/Kf
pEUHnyD4dctkZQVv+ydbn96+PvKENrtjfbljDpVdlo4P9x1CVP6hxvIsh+agdUW8L4bgm5Yn9rVU
JboAUYi1mi17vZe+0Ae1SlAn2LTm+Y1+o2oVIGqemYa7u2USUJd2xAEWdk1YGuUtzI1hYwDXXS+S
/uiNpzqzygc3PVhNUYIHxwBLAYHB2qWSI70j7bq1JMQA2fW3gR3b3B4ytsVFjY3YD7hoTYGzlQ+W
8zCYGC+DoguBAE7tA8fX1VhBcsa0487xz+IVgWaDp+GKwYeYNnwNUr7TtF7ynEAlLn1iWFccM9mT
jMKdajXntZsvAdFOhpzvWiq+j7OU1Lo5TlsRV3u/gpFTpHxn43x0cmJCGoNPuDPHEW83WCN5e+f7
Au8nd87zomsPc/jUyefsGDvr9dR702HxQS9Dw9IM/U2MTuDPu8hl7MouVduV+H/WvUVogWKOvfip
MFwx/y85HngWxUaqOYSVlj3wyTe3dV9Wr0VfTauYpPZ3nx6WtO+z1dQ1F40I7ymMy78uWM20gzYW
F6t0q03X2OJW13279+ykoiNE1ze0m9eP02iBqgzr4Bir6WA3dv6YpNF7F5ScRQ+W0wMfh2LzZQS2
sUkcgnpxlrMSVemmieLyU8fZDf/AixjpyPKzEfYzJfSPSc6uFV9Ys86E/2tRuqoRBKlQlLoZojkQ
asKfP91noU6VBi/LDMgPTfddMguFOjVW137XzWHWrhwxUPs9/7hpmIclXhA3tnPw7fQpz2R8BkS8
GVSTkQllxGS4uUOUqHvXKT5dDaiNyL0ovb7DGdUPM2DigRblWzHbmiIbITgRahUHVnU0ktkNA4E6
MP1N2bhXfaa8Lxdil31K4gO3+TPzK3XtkFGoBx6+5GmXXzqoDOfUNV6rnIVNS31sWoR4DuXgos/M
E55q7pWLYFkcEZRI/oioO9pO9x3JsnqsClyRVNOWG58M0mF5g8iyJ5xYrRpDlrvlSKFFSf9kOXRr
Bv1TWbGH2XZEh4Yy5FBgjemrJuGAKISyZZsguZPCBmqfHX4a2xbDnLWl/728D28BSjYnkMy/l5GK
7xmE1vTBWWNvAz1Dbdh5ClD7/DiyT9SlaC95jLswCMYvFcrL/3/3cubCnn/fvOBRsOBYnguo2bbn
P/9HSXMZmFrpGuzrI+X0K6mV/UZNbnKp+u5XRBzoQOmgSVcIj6IoqTeikQyEXMyFGsC1T+xoO4/Z
JHu9nBn0NAEyDcW4WTgl0olfZMVZGUflcW7nukSjih5UkO8X8s1iFjcbv9kYZooL3xhNChKmeuVo
0FYDoLonZYlPi+jrxpwERRVd4F5BWHQbjDbRESr/Cxwe50tcUGGpO+3RC3wsHMZa1sn41RZGtnfc
2/0UV+PI3RVdzqdQUWy5PMK3TcVlHP3HD9X8X444QGbHCdgzBcTn/6zW0t0GZL5ewRFfKKwLoUAP
deccenPBlmt/bzw9uMSNVbyWQvuwnBGWrRaiIzFSt04OfE1KSs5s4/11zSsPtoTsMo6qui1NSiU0
gVVSR/+1DVnWqn+/HbwgmM3TXsBSpv9JDa41SqStmtRIVjJLrGfnugr3FpLJVc7Vz7Ktseavl3Xd
nAF2tEMESBhzRUDZdurQBs4nmW/rGJYxfsOgJVqB5263CCRD8V99MNC4/3gDu6CJYWRBojZd2/X+
3DhRCzuGpFIIVlc1UVkLB0nk8GF0uuKQZar4zkydBPMy39dkue3H4p7srybdnwvF4mgtzBgeiiMG
kkPzyVLvVUzhqZ6u5Dy5h8hDl6SOWuXJfWn4HlQ8DS9zunNmdkbRDFRCtOjsDKfFfp55OUsDd5w3
uL4q9RfLabKd/mBzxg1TplDSQPYRRq2/Mg4+KIKG22Ywza3d9D1lT87Z9aLDGFO6vWzgibuDyreN
7rBQ84xUxjsrpXl6VRMnNqdJPhTSxCkzY18dm7Zev65aROXqWxLrJRZlvqwhBHt1O+87umVyTVxX
XNGzf3atfByron/OUAe39Fs5J4Jg02MnWXFIWvva9ALcLAMcQSa04seGlIqtdmLlxKSWvDiSwlog
et2BmearJ5PmMSbMjb/LJUNgB+TwUVytlZXA4uMugp8N3uAuAdfxpcaQn1bC/5YbRH2jFntdsBmM
KvylKg1dSZRf/bF5C+03a7ZmsdqtDBnzX54F1wSG8lGv5+QeZ+c7cKKQzTOix7b3Z2LIiDv1P/D2
hvE/LWILct3wPJ03jwv9/d83TdFZGo5c+PaV8uy3wIREbpOAf1oemRFll7wjr10jdObqvb6deHrW
srq9th7DHpEigba11V6b+TJapNWGzjPXz3iyMNUZUfGM1/sACPvKQYS6Sd8P0LmxyzZ6zqTHrE+R
nrvr+RRdGsJhoArmldRjeXOGosQ8zWtTZyiGjb6/sUemEEncjeu+y175FsTlrkLEc9VjTVnT0Ie/
OreBeEJK3Q/1tR8N0zNsoJNmxx3HNxFtsAmVp3oeykUJzFXTEjTYFSyq87PldeVZ6T73BJSgnHcb
jj7/tCwEnuoPlt4I45goh67IKmk+lBDrHj1zK+smZpcKdq127AYdsKLzPnKqNffq4Baadbq50+eT
6NnCpgSmhQGRTevTJijy/tIO7uMQ0aZJJWG5cuf5eo7XdBUU6Y26R+elZTi96Qa468sx1LwubNRM
MxwyIaCLFzs8x9Hs2p98bByr+13bcWnVXsqP7g55V/ZiN0KEPOgqnc1qTH+9Mv+CV2PumkqB8Bcz
fDiJcFU6jLMzSVmRnlTxc56O/1H6ZP25xHDbw45NfohjKsCL4A+8OyyaEvLxgBEml4+agggaAVJa
0fMTXj3zvTai4SSg23IPdFmAI+dm1gqB23XxvMH1f/NI145p6x9dU2XbBdCiC9PFXHfCP7tbPl5x
HmXP87PcITemyvpzasTOnlkHWabhWsEPtbXcbJYroTj8/1sT/8+Gg/nO7lINzeHK4+5u/FG9gCXc
l5VHx3Af5K/SqT4bMsPHdgD5btHGtPaVlXCjinaBadu/y2E46VB0zkFjVGwXyNTJsmsfKxWVJxUN
/s5rs/bVKaIH4H/HyTDqj0owQeMXbzxpLR6THB3r0rAv3SjP++YOBdTOVC/3hp3EN4FtbRPj7UKs
rjCHigZlmnKeA0jE4tAY4kxUdDwvN2ut7mmggbVwAvSxzgqjeCV7iT+qNLaDLx1wO+yshWn8zhtq
mxZ+wERU6DjhON70naG92wPnfZPIUDCRQ69RRp57QcDOz43pW6FLbu199iachLZ0jP105MlRAOBq
iEUBKToaDuMR6t9DtN8sfJICTVw3jKtoE4JyhNne8Esnq0AMcB9mGxiX9kTbJxejcpmLKvWaoxvf
hps+hc5ZsOlf53EN03R+mob2+F/lkvMv9J+bD37hHAUgv8LWda3/qV8JRB8x4NezdaqJ7qExkxZ0
kp5us6Gzn6Rsf3YuRq4FozefIeF0akfLnlgRJpIH4BN6nYJ3WRwji++QrN7XYsqz/ZIHm7TyG/ZJ
78ZuOFuT7C73///bla6KPzUc17ddmy0fdHZ/7mL74w2rGxw5NGnjWQuir4lnFgQtxvSpnS++TdSm
1wegYGaRPlltkD6JMWFUbBiPy1csL5EmohKVkt1V7sKuGqy0XJdDKvckwcobZwXrGPTej+XZSPBr
pMBnH+BDojlGWNfGfoF3A5rSulniy6L9LPr/GFT+yQFc/1hP5cNSMrh0Dv7RPkjnToJ/2iaNo/vi
FcbAxiuJSZvaPtGkOntQoMnKxAXrG4sLNmCmaEPG4a7TvHfiQD9Txhu/U5BhSaiRww/kmjG4s2vz
zH1nNoXsAUqMr2kPpltaewcWwyaXN9FTpYrf8tsSEGNuguCDsrQt6IA7lg3eUl0ROx8nIguLRBKV
9dU20/I1MGS4Iro5f6KnCdcYDk0Wg4YDifKf0sTaLAC8krMZdAiJHhlGdApJmzgjemJh4hTIyIaV
ZvqbYeMtoo30R9lmt5LmsXunUjQmq6LNwmdLZ2AewIwkoc3Aau52Dl2x9uJSnmNDkCPt/ehhmvC3
awFpN9vBoJEGoADqlH4I03W+sMw5iKD6mhhw9Goiqq9sDivbAmLR0WxJo7GbAYwtmSN4bvDp+Fl/
68eOib3MtqITF82IoAb5+4K34jnPdPcMhM94iXXvl67sJ3pG12JWVDO07X0SQBAb6Bo7MJ2oj13t
ZMdGc/a914R4lZN2O7lT8NF7Gr17CtlAKYdW7i4tHtOYW6w+zFuR1kHbqgZgublbPWhkkVal5sk3
s27hduZ+ivssfqIZbDj2VDWsez7Db26QRhezgMcHtCyjeOJXZxoO3FkjRSoewv7UucZfF0uX+rGu
2HjPyK2WdtWD8ChgWJ4CHkfqMlMQIIVpbRot2/RsHh4jzTL2nsqHTahRVa/qnvNlgq2aIxazXMGs
pBNXf8Rbtjwqddw+Rpyp7fKnRPHEVbhluevm3Ssu2IcstO0vaUWgT+lWdo1GyzhowZicFa6IXTuT
6BPNJQcFuf9D4KddcWx13icjuPkaNV8YoYkjSxk+hIoMMiNCL5WXwJL1d9dT0bpJAvmoZOpeYD0W
m64Yqu8M3FeGR3dNROnGJnDi6Wwm3EJcTrjvJLKpgxY/w5mf4mbRa6TF2XNrsy71zDKLiIrDsSbn
PfXaM/uovStyfxeG+EuNypuIOVeXTgnvVTRh+uriNXw2Mkc85/ysD4Ogxnd5GgZIFUYKV42dUnPA
5QFDZXqWfmZgueaSivzdJ+n6sDwLfDUBr3LBuTTNiwwB0OtRMawTHZ+A3dX9lekvsuB8GRuINFNt
kiudk/TMOKc9+l7zqobmlICAK+siKjcLA+j+UJqcyT0OcB6b0WPVaMfUIsbH/eZNF45+bIgI8kHo
UU+qYZNpNcHTWTPpikk/10M5Nitfc7iGaUCxxAS0Op4IHuFnucaWru8qxuBEuRL/YblQLjSkDZMT
P/82Dw4AATa/aZK96eCZPvF6amscPQwbh4PmmYQfapA7E1XHVzkN09VdgeRKd0Znqq2aj0d241YX
YUrseYAfoanmaLf1+LJwe92eo0KN4e9c5UFyCWL0I5FTziVst4NOFI0EFwQAtlzSsjj7MuGXOdvU
xgtk1cCHJu+bjdljE8gM/1vHNmMasPDafCTNmE9opsVvI8cEy9D+j7HzWo4b2bL2q0z0Pc7AIzEx
fS7K+6ITKekGQUokvE/Yp/8/oHT+bqkjuidCUcGiE8sgc+fea33rTiP4AGXGntlP9MUqlm7kJavU
i69AMJpDHwssHom7zpWRVBCXFDJ9VBG4tDRbinBy8iIV9ksP0XqBv8Ch+WNwpF+EvHKu8B6YPNEy
e2Y7wx7UGIfItyEt9JbDSlft2kR9LMLmm+pGu0iKeuca9rAw8gI9h5Ahdod0cma9jn68Lhl0rlKE
oDrWvbU77tMhezXGsOMw4CNIMExQAEsnKs4Z0gMmGf2rNWg6aaAomg3yjxbQ2c1tZlV48vVxWObV
SiQN63RJ8FPf5u90CukNFDHYGlG+uEQirZua0SyRE2oCoZuB4LGlXIRkRE1WIGBPuKL6Ch6E7yRb
j/DqjN91DAflrm1D3v5l/l32vXpg8oQQOTbq9dDQjZUGgQdm6Z79kug9lKLh1j0bIzppgRFnHSlD
jHG30VaMG4knfXA6+jpE03KoHZJg7Smdtixyo7gkrPGL1lXVha2an1SXswgdm5HpsK2t9Hoda6R5
kQNh04ROyATtj73Zvqal1a5sx3qxh1JfKpp5HwXynWvwzWp3jXntDPu+NYaN2eMM5GhvTiNkohKQ
PLFd4PDC+eWaWYLT2YzX+B2HZQETdmUI7xBIDL1+GZ1z3GyLYXCeQ3gBVkZvumJDXNVWe27SCZE+
2O2JNluiwos3rGIjs3qtBcmxqIgrrQslWZidpSyV3prmn0dpe49OOIp9O7I/Du923aM/bTeeJQi9
CKoPzacfy4Ti5MWRt/IYfC1sk3mrRzb76Mor4YHGopXGc4eBeaWazT1PPFubBiY3pmnLaO+okXbs
lg4xpTpqaVfjSOjwiq5KYoTDHim1KdFuGh3NQHCBX2Xtr0s3H9doVwvw9lcv9KLjkH2CczQcEluf
zCB6hI5y5LGhyOi0Ctk+3TOYni6q4A8mcOkyT9SHTEThMonsV9mIcqEaASAwZ29Mzc1wZ9tyYZBj
xqQc8QBxlUb+HpJCiONTs5iS8HYYBSw1T2jhMqskGfI1hoVMVd7hYTzlfvaKQGGFE+ajco1xNwJb
a2jQS8IkE1/PD+ig97aafzb81lxGtr4hamJaL8BlAFPbSdu4NMFDBLVvYRYN3y7BCrYtaZZ0AUau
xcZqhu1oWdto4lIPsoIQ1WLkkAktyCbvEZ45oBGS2mj3efZZiCFHn8GKmVlD9xj38SJIG2Xne/qK
l9ReeQzvEAFwUE7FxmjltfXiD2BSHVMK7MFotvf2EKMToHRYOk2pMnYq7/JE31EB8S5jIr/W9Yw/
rnTX9mCchRPgzlLHQ1dlCBhrpyM+yrgTdBumoRD77Zp8HHUtHfE5IJsPoqpzKInQ0TkYLODetJu+
7bag/IZNarseKRVeuRziEjy9BojRUw9mWXwdoy1cG32t4R3daPpj7NLAb8xmh2Tic6FOlR4pn9S8
6tFXp9qlqDjsgW+Pbbdfu7X3SU/HFbQDdRXib2GBOZRDUuId4/g9oEde0MxpvHSDvHuB+XdLsufE
96a2bvDuM9lymKwtDJ9611E/ImVD2C/UT55NUrbsHRqYFYyVgYSV4UVEBgEUbgdxBYOeXurV2os/
1yaJ5DFCspVXH80MdVfuIHOOO5Rshlvbu9bQ9wQQXXCV4Bk0vGHJQKk6doN+CFTmEBWWHCSxcL8i
orFzrJHL0i/h7gDbWtRF+QFEzN02HJGW2SC+QxVvz1pp78so2AyR9uh7abwggvUj9iMkbyD70G+q
2cSXKcRk+9r5pngmWIt9KHC7ZRwQL+KNUjIITh4db7QnWYO9TvXyFR8sXeqwm9gVIDw5+K7Smsze
IkHtDJG8XIJH29R6/Rxqgf1itcqq7waMo0Psb5MeNlEU5PdNyRhPF4Sl2CV1WPg+Ql1c9JWGKyH1
iWhQOvxkZA3l0TWqMakFzYaZZbxJXP05awiRQ2aOvzCnplACHW8b5IwyNcpNr8DDqiYXZ+ceqN36
bZT7b+GQnPES30PjvsNYCz+of3LAqK6VzvpksQY2EhClXfuHLht7FhSfDFT3VcOCv3QNVM/RZIvc
tcJ7KWoeYxc6n1BLwfpn49EM1+WShJ2mWTZKcWFDigm+h6UExAesRJfJQpbwcYTrHTL8dIGPwkH0
Dt1oX2eZZRkMwcf65YOdG4+6poCC8aJTCD45PjZ6biJnqxBss6ANtbwn7BbX2UcdFgfbbIYz6731
YEuiq1PY9J2Ob9km3wYXkLXsnfBFNcrt4EfZ3i22aQvWwgENXBG41dVipcktpZpug8St6UUvywQi
C3J5Ijm0r4HObur16xAh1FK2fsVjTSMSRGqJpRHiaFgigFbDd+pLEiWU/ArXfSNH/mxYFI5DdUr/
oLxj/AQUm1ZjNYHrUEK86bW9aOKm39l49JeDUkIuRJ++CTgK8uWhRCqrJ8OOBWtbjsFLOQpzqdSO
u4pya5MTSkDzAWKwhl+iziZXEyx8WbLz6IzFVjjsbf25qpMvTu/Wi65nShCpqMWi+gtIccmkAP6U
xsQgE8bSNzpmmV3DcjGSWwfO04QStDIQbBW928PiG/Sp4P/imMhWyV1HOTHQG0g1RAWaxwgT0EhR
+0uPQWHRpCT/DXW7gKvNwpj7H62MH1QU06M+IlqszDVrtMHcEXWLmmTDpk/sC9WoAULHP3H0xP7I
vCcM7cWAsXdJotJRBx+2aTLseJ3H9mVYOr2vsiQOSucAlHa35yVoWGeNvq2PxNZ/jLn/lUs2WNcW
bJGwQrfr+rTQIoxqTKKgCwhnY+680CbfWGfFj7MBBqlx1MJ3wzrWoVMubVEd3IaS1fdGY0sbk74x
egn6gMGhw5Bj2Tj9I5sfDvQ2I2rWBTE50EYR7Dlq/o0MwInmQZyzQwQB7fuFCS9SV9v3CiSh0H2x
HhgEt1609kvbXJql9ZloLXJr1P5l9BA/K7oT7ouYJhhe/EdrRFUhtHwZTRJApLXga8ioDEr4jhqw
7PUIfsmMOaP7XdGsUkfRVk5ENDY/YrjMeZq1isimDjXCOZuW8Id0dDbR4N35dO02nVPXi8Eu9lmd
WkR95N88h35/zXtUS6aE4WgENZ9quxGxF6da6p4glh+NotECH4n0KTNtYYonWWQ++Baom7b9te78
hYFEEXM9+oISS8AjVnt1L3qyUea7+fQ5r2QJy/Z5qAb3qWXrT7BzUTF39j9pnv7Sw3YdVdcdXL7C
1FzV+aWHrVRMgj2fxvHNrNAWYhkbjPtRp2SHWQCStFX80KRroKMBxgMZneIoG3ZCwOIztXwP0DlE
6iy6s+LYRERoF1JRzQ1rYP6Y1BgxG6Xw1l7vGhsRWPWhMnjgs6hxvlt6/5n4de7JS2JU3Ur/VOSK
ewnGSFuQHBQurFm53dhNusg6R+PaWOQTeKka9FViCP/RmoBqUi3iwywdpGt9D6fTWSqJGu2VQtp3
MZuPaABj4DHBbjxZVy/BEKvrPumGz0NlfrmJVKOiAM3VBOYe67C1BRij7wpL+YIQob80TfElKC2L
DnX3GVHdT1bDDE+XNOxbJO9/f+v/x3/PKZoGP8/qf/8v97/lxVBBapC/3P33U57y73+nn/n/3/Pz
T/z7HH6r8jr/kH/7Xdv3/PKavte/ftNPv5n//cdft3qVrz/dWQOGlMM9qQrDw3vdJHL+K3gc03f+
X7/4X+/zb3kaivfff/uWc6SbfhvJAtlvP760//77b8wb/tT8nX7/jy9OD+D33y6EGLwOf/mB99da
/v6bof2LqbwxaddRNBiazXCwe5++Yv7L0S2O+RzWSJLW1WmgQc6HDH7/zdH+RVGkYZbggjBt1eWH
6hyI0u+/Wc6/XGQLTEAYhOgGmb6//eeB//QC/vGC/lfWpHc5uKmav8b4OYrXdtEK6ZpNo5gWLidB
McW1/0nwUWvo9ITE5RqkBA1hH7tYGnsM3ZToRm5QzHZtmIjBgXi3i8ps7+d5WVDSwVKzlEwBiQuo
JYvvPoeiuY6dzwB/w2XeALHuzZwzKtPsc+1e5qSyNiiLuyLMuDIje+tz9l7MODIiX97LkqFyXDYN
22D75bYKVDXpSurgU9OXKJ4o42H2MeDZFEDqr1VlPYQ869AoTGbfpLRwogmmgHRv7C5S8xBzu2Kl
m4SgekTSoqHe0QArdkWcy5XXF99kTfpIfYMI0Xg153Q6IxjbXWyNJyMhXQQQ0/6mvwfkt8g7v7hm
MJjvaf85PzwBHWqwz0VBgNGQ18bqplbUqCKXOsOHB6K3P2azgIoHfwqwB4u1HMLc+FSgX94YpoHM
Dc33QonwTcLf1NEr6euajt6pd8VJJTIQ33GGKzgKH52sj/GjrWaK12AN7jqY+JAz1x8HoXbK1PTe
KTFWaUNO+rSCgIiJTpHRi01NsZlTLzFRydUtz0MbrDMSb3/dTssPQ+B1Q7rO2cfYtfRlAUSeblDR
ouslZ1Jd57YdL/PQyjYabIO1AyvinPD/DgiKCfwQLUEfDkKVcuQkquJjvZtvDLb4FKnJ5Y9PBTqL
KmO7mLjZwLh9m4AJTFRGpHI6paUImwT2WdyfRWlqm6AnmSxW2/FiqmzfIqAiKnDhNTI7VrnhPVkA
gXYKGjh+xbBSwhGuW0iRFDZJswe3M4+2AgvISqBRqslJ/ShljkMBaqPs72YfJAMpbXfzWPl6F68U
1b9AwTWp7ZFmCkNvV1U1GKzWotq5PQ0PnaT5ZUmpR+8qRvkXoVVVOE/pNJI2dmTkYJm79lQMXoLX
LyYuIXTu+iKxd2StRbuyQ4rn5eE7hWl/VjHN0cbz1lomjQPlvnpixtFumG9B+usdIhssYCN9zZtg
iiH0ckxEU5pQmNjhcTS/BlPckjfo6d0gh9cZWNwxDL5JT2b9iYGUYKfzymhWd68iBeGc4fEnR9LB
bpNQraY92Tq47/Mtl5P/pkQ9DJohfHM7AchZHb6QkX1WMgXsL3o68AX8b/P/O99QR50KyrztTRzc
tZmyb/OIvGJixyGqppcxts2LR+MZSQrDajsJ6pXK2RG+m+IfHM7i19wO4FB/KqVdn+05jNHRx+xo
MH2a5f+O3rwjqOuWOrO3fdPjn1OSwaJ0Vtxl3GTkZdfktuh9caqJD9wHCtZE11a2FrXpp+kRtR7F
n+f6r7O1FBf9WQmKjiCT+A3fv7255Ya4Q7KAdeNuU63OGH7qzQY9V7O0Om2DZDo6p6kxnrIk0Fdc
tMHh5mORRmIf5jRIIxUqK9OkzcksWYOvH3G7M5Q9SAYxrWkGL7FNd29mjwxFSn2VYmrpLQ7J6FjX
mkoaby05oOQhhbtHgbpP3cgxd1pXrJ3MgU1UywKhE2xHDN8ZYw1T9Zam4Rc0mNpiQEnxFnLBxHFR
bACZleuIkISnKhXgumiG49TsnhlM9Wt1fEhpmf9J0HWTbLcuaEszOmiq+hmYF95auvAAXuwHDiTD
Y5s19kJJGePhisiOf9pMf+xZf96jxM91oe26FoIWTTWYAjOmZtz48xZlF5BUaf7XS6HK8LFIkaUy
GiNJYYLqRY72xsuubFjx6WE2YqOM+YjEcAh3fet8rgxZHJ3ByY96QePAMXpOKHXmXiZvG7l59Z3L
C9OKYTjOa6flkxgrxdUuRXotSqPa5glJR7kXQDt3DWUne7wSsQ5HJICAcPLL+I4YMnKP+ilnTYc+
mnsKtqLgm0mE/U514/IIqIXL2Uk+cEHmh8RxdqOhhZe47/QnPaG9pIhkZ8i8uLc9SMd92oAUlwHz
f7s7w57aZ3BuX7su+wrnV16dtECVlqYdLjdClGmuNNGxLXIb2BZjUc2j8YSGuEcw6L4NMem9bQRo
znUdsehKz78URFOxpPGRPoQZhni1WTaUkHgGSWwwsc2OrQvRoB3WrIDoK0iH+/sX1fq17uBFdXkp
Vd2hOFIpkX5+UZluO0M05jxv+kjM1cxtHcwkXEWdyUSYtzOafROwAvboUTNRwwV1e7TgVT3GOSRh
Ilfv0Gtbj1kiR7zLbbtUZeYuI2K2N5XVKM9BaxhLaaDvM6fhWSO6L3Qje3yIfJGOShMoEUNoml0K
E6FdoNCoiAPDQZQM5wLOKe3Cz0n6PstSG5nLdV4zRNB0uEmuS15JZYZswlkDH9MMhq2IlOLY5Qbn
zonHa7q983mKrBZ5zLca8EEg7rZwonIDZCmUDeNr1pZ0m0kOYzr3VIystn//LGtUg3/WUFDeqTZ1
pGrZCDhVCsdfzlROY0DLzgt9lbrtVzBGlbHSt7rJggRW9Dq7Qvuqiq6jLxZOLEkNd3yQgZP5MMAh
BYl2vKoTQIsuvrFA+dgcZ//6fHeEYg5Mm2e4mLjbrAswJ7F9oAS07mZIumtnzOVHuKweHqQwAFGG
NuOzHte06sF3zJdcoCHMM/HO34l6Yl1nsBrnnxZqSOcwTaJn9ulla9JZgyDN94ZhfYwlxynRFuY2
TKsnWwDFmNVYt0owZRyLwAU3gQDaH4X5wKVC0Hk4ubnUxuHUB829mUxcocCtYsUxHikT50wQ4R+r
cKl6bdG8JMYrWcrpmbozOuVqTxZ9RNcOfGoWac2aqPYSMAlVc+OOD0jJOYun5qkrLBUzp3IS2vin
VBal8Q+3jYCRS2Y3nzpQW7ctksQ5ubEn+P6M4afBbh5BaM71ihlAbp5A2pUfEKEZFLseUvBylmSZ
E1ZAaExVJcm/Vd5Vl4mEclTz8SPDS7sEa+txfMf9GzX60uAAvfamoGO/zM4wUh0KuyYj9yAfgbw8
6Jw8dmMRdeuqZg4o8U6tqBOUO1CY6gbEo37CAqTvG18E+5zE0X8QeSFa+8sb1uH9qtq2ZiI7YwD7
87qgjqrbtwMzDQZN1rkpA2IaZUA2SGrnL4lwOVRzYgAW9eN8ENgJQZs6uHUrRDk+t1jmm7EO9CPg
K6bD6jDs8PJjnXWiU5KGEXx2Iit7g/nFO47miMNNnQHPAKsBSiUMzh5touUNLjUK1zm6rcL4rYc4
IWe/ouYlAusmPMP2W0Fy3qlVbGPvBOBdgtG9q/WuXPPsMMar2nI/382pL/d+QLAJkEQiT+k47scR
sAAKwcg9zNZ3QuFHrpS0/OKkI268pKR+d6kyf+QfMMicvX45KICVZowdQYK1tWocwjBmzF2oLwKE
vmsRg3dbVHEWT1m6FZnHUt+hzgMaMitv9cKINnPFS2TpanZlzFZ/ZSwZ9jOs3faYdeK495/7SnFY
bgtnm4dV8Jzb2sVv3YmwsyQnI2duJAQYTOOkKSO8+KLJ6JYRcrXyAV4rbkRuHn+VbzRAtQKfqAAo
DHghAEdM9IvbyauQmX/USGN58uBQAqMBcobrD2XwOvC08tJUubszwhTQKpuhZ6r/sBuJqYT4Q2o2
lxgcglVT52itT/Lxn991cWabAJoLUJ4SLRzmMXiHKdKSkxfAVpoPrqVZDYvAIu/J4gx7Z9Y4ZzK/
W0ugZYe05zA4AQbiEUhUgCV9dsdYJtmfeYXfmRwqTnyeH9GaFuFVB+h4thTHY1ybrgKs9M8j6edL
PzZ5xqeP8G5PZOI63sx6chNvaE8W4diF3l2HgYQoAtXdYsQnE64It1YLRbvFDLAbKAE2QeMxWI+K
tY+hdBtLXb0ivUaAoD7QM9x5tAQuHT7cRIEI4nsPYYyaoxbBW+275Vb2EMuDyF9LBpj0TjJKDMkC
PB1/LF1jCGzTwSonJXsdeqcZci+wuLRKw1DWU97Yk3sO8mmwmKnhSpc2x85P73tqnAUtO2+XVJEJ
QJ6LThN2fq2VFaFyX8PSF5eii8Xq7/dB+2eFNq8vRzYXZbbGi+vq1lxi/qnLYWQp0mRyVH8c14MC
7oMH52EiZLcP843SE8Ve+Y2OzprPNVE93mX6czf+oAgQJfTIn0bejCfPTcyQKWNsJ2s1uMw3nVsB
lMDdjOlAKU95z6xepI677nzTPt9uLLed+CuT/bfyaKYy4+dq86DrTAgLB6IVCK+y2Wi1dNe1bnao
FpEVxaFB/lUZER6iDtVX4o/Pedgfs9ysL1WfFS9afnHwqz/b4x1aie5u5lp4YCe3Y4kvV9HQ0GQF
LPw+70x69oWzUiriBGfvQM2iRJO4Knal6YpraE3sm8g8DTFhIJKp3p3V1DtN5v+g77R+restml6Y
GTQVrw9OjXkr+NOLYkLhTsraitfwfg+9ElfMLyDT4+ddzQs8iQHZMVLjN5wZ/XFgbz1bdfA5Q1N7
0aeBfVRe5yduvumMbmm2qTiJwvW3om+mlvB//PZB4QTXAb/DhioCauqImX+2+RdjAWtn/pB4rHg7
jIo+uZEg99gc9NF2yZasbP2gOv7wtQgYaAQO2TNuC0qrAt+9wUSSLxtgciHKfgKkHFpdg3NuIPCd
Ar1cqPZoXtyKRAydtLzlGIrqHw5I5l+KPFRyhq2hakRp6vylcS5Nv7RUP0+YG9NrarPkXHLsOLvT
R2HdvCeaX8Jf4FPzFy23MtjLQRg5U3bnHze1y3A2tryl3/G6rzIPUeTUfmsC76IZGPDmG4tcXioz
hoSqMA92lipnA7DMttYMzNsWikA0HoCTEnfRZowHrUn4HHdQ2ESDqX6Y5MyN51trRo81rUV7T3ar
ep/Qh1zZVBz3Mb5W5n9Z+pA1FCGdI9uHLrDbFQombfH3K8Mvbt2p/2kZJmcQDvAWYRq/Hi7jfiBO
AE8uvRSbOTOix3uiYtFZly5KULfZM9tmcF8G4Wq2uyD5oc7somM2VvXJPHcAYLrWCt+IUPzsgDjZ
cGaX++me0DpMtz5RBgh+aPiVkuAqP7GthQDwmlcN/mrUbRGjOaYSUd9wUtFDGPte/xjgZHkbSSgy
gopZk9l8VlohD3hOGRhUtgdSyq8Ojsjv/+H5mPq9P+2ENII1jCy2JWxbNaxfDgwCiwR0rdJmuie/
wfTwHk2zdvee5TiLgbHqoy8N+YhmoEd6hGWj1XuS/aBpWfy2gzl4YmsKyKZMCOp7p9KqeztIK3Kf
nX2VQ2/A7KFtbKb2JJ2OAiFLWTHpAwBu0jBazLsmcHdavmDceDfVL1ptb2dyPcEJ6Q6BOvGkM6JB
ydAwF1m2yzFtAXswx4NAdLbvBnieRHyaEwzT7knCwQlC6TVnASOCYBwdeSw10vge8769+/sn0PhZ
9T1tNUK3XIetnUesmb+uaolSkuONAX6FQWs2J/hBDD4JLtNuhoKqyfgdiwXQGmkdrMyDTRsq4xbR
aUN/tWcgSTzjJbSit9vJAIZGshBFQxWfy2DV1Z5lLKTLxXyrnfoUj3UKKSqpOdzNMSXEZr2SBPDs
+sWwH4KRM5WDBGa+CQdR3dFBsYd/2GP/upyzr2I9Yf1BvA6t8pdJgucbEFdLv13TZ0Nk1aABMfwh
/eYX2rpxwEspWqCuTVVVDiYF1gbEaruOJGcI0QfdRsPacQ0zP7kCREyuxKckay9F6TV/Yf6cVvjN
uphiTEqA5qu5uyYKusxlhvrV+IgVgscEqulzYAUQinuIyn0QtmtfK8FNTnNBT1r01ed2P2nzEAWY
5tMGd6NNRRDI5rYlIxxB6GMU7oa8PHMdKj72sQ51WorWoqkY2QZD7t8QRmWRp7e28t+/j/6yqLuG
ofJkWoyIuBC1aW7058FMJEoAcoIz8pih/z/ULrHYE7ojHrKAWBc+mm/gHRsYJIiD0WUHtwwuxAzo
nW8MQGwLByj9ekhgLnZ2jFRUya50cRGmkw6BtTZwt5Iu9ez4KTA5/TihGqN8mK37RCGipDGdM8PP
q+aF5hE7AUkubkjPhNHy3F/G7Q8sc7K0iqKD4Cbie5Rb5RcZ0HKyUMYvuzFACWrqODdQy13syqV5
yr3B1tJ/GCQzWPvFuMpVeDPjCUvXXYc34y/tJT0d7I5kHNYKFzYn/T0ofMpkyCFecqExTuSwN4Yv
AWyElEYEjS98n7Pzq03cT5GxFBa9xjTG1aOKkHcsGVCLAKPzbn7WIzfpl7ejIAe8L5pAgzOlqKTS
fSsIz7g3zdRf1GNdECcu262Xx/Ee3fy72nskcU4JNl2Tf8uYEF69LP5mANa7cF7cEdwT3VtVexkZ
t78BDQqW6NwOetw8EcHIFjiVoRJBE1gwHlhwr+cNuTSBXryMseZjE5HZ3qqm0yuzJJqRJNQtUzDm
x9xKjvgv3TuztIOFLxr4H+0r0jzrU5Hk3V3rqE9IVu+1FoZsYZYkWwWZPCSe4zHTKxZdCCBnbhhZ
YmIlEH6ypkL6NB+O2LshooDa39HRn0lQQLDMa9qFmyYg3sTO4+JE61I8gC5+iYe0eLRtceeXDddc
mKeb+bfkhKOs2RCQVHjams5t9pSScnUsC1q7Hq7bJQiP9NhiBfuqmAh7XeJMSfqsagS4gThkOl7b
DFkIclS2g1UD0UrtIZCYrLVgr6fcS0cBat3GDO+ngZbPE3cnKl9bF0pQbkUMlshoHX3VoEh50vEN
QRZwgfDa4nHU7frDyK9MmLShct6wncplgvB9hbIbwIDQa7YiZXIbTC35QRd3bqABL0yyu7mayJCY
rIuKJlsHURLVQAB2CyiDtYPGswsjqa1LBa7PSA7JtcdShKoJLKXTGi9FmPYna0Qt3pvfytmpHJgB
2m9GoiqvwikHrr0bZXPAjnFQ8g7HQOFcoGtDZTPU+jA37ea7PMnHiSiyndt686c6SdCYVMKD66Dg
z8L6iap7/Oqwdq6KmnAPp0ZyE2kO6MF+0HaazsEV0Ll8qCKBBi4R7+6Uu/lH1EQq3FdbtsdOb+ud
lanGpxhWJBmMjFgyLT47oeRROzwLLkqC2wHbLkyNuX5AAgHI6ssfN4jYn4Y8qleeoCV2A+gnwhIn
V/V/dI69ikPUDQmYRSLfBEAE12ZSk/WA9/mYxRXPvOyiB2dwyS/sihecG2RKwZy6BiMnpMA3LiC/
0ycBTXrAL+rhPQ6tWxNaIUktzBwDgXhOy2VaPC1wRVvTLCKGo5byRlXANGHeViK9eh4b4d7PZxhX
QMHJvcw7xbA4kNNZd4hX7Gtb68YnIFDkXXnHUSiTbs0FKKVMQqkm1zdjHD560jReNJLOdpwgb5uW
rVb+dW48jZWND8nJh51WRgqx30G5CTUrvTOJHt6Fmc2AqIv7+3qo46vfQ7pgSPkI/LR7tktSNaY2
J8rElERyxGVzL4iy1L5YDhWTHMvs3oj8FqhwkT+narGKJyd5VDbBChMGIYcmLqAgCAkRdwbGnaSx
BzgWgugU9eTiOh7c71F8JznIePRQECA4DqiDhz365eabZSjfmdo4n0Ml85dF4ShH5nTpKcojBTWm
ni3pVccPYF/94+DKp7nXML+9dCUgSQlEFwq2JqGh3rDVfKmJCFvcejeBguqxYgRoT0C7GW86fxQD
/LAcJiNtWA0bhofymAIZ81BAl7hE/Q4Pc27hqMxo3bGpfa2MSON4YvYLZO7gp2WnPHt8sUPtd8hG
V13M0Sm01NVT6ZWPN1YAFlpjT/rgcUbZDAkJdWGLmQMrYEhmTfolJ7HtUDbEUXSGpAWsy29Ghe85
CT0fsS+dZYRn0O/LM23l7oR8iGlD4B+VIkLXX9SbzM+6J8XkPan4HTmWDvpBs4r97xRU5U7ikaMe
SarL3JZpIl9b1qaVrVQaopu5IOct0KxjlYFgN3V0Yi4ds9OKNdDIr51JuJ46Nggxbdlce0mXq3DS
gzPWzpNahB/9ILCK9c0kSScKAuNxt2npfN1CDbwW64JqCu3kweGKKXDEoo420lc+3VIOKoCe31rq
RKCBJYtrYTGa6FHcprF/iWrN32F5kKvSsSrifWk/Il1+N+OYqLGMhcvPQcnPjUMKe393g0iiP2fr
VuBHCrTQdJ3OZLFHB2W0caVb0X0qwmUxOGicZ3FHOQzf/L4rvszD/o6X6MggGLK4K/2L6kPMcT1s
0FP+J0q4lz7SuXJyH8pUG92HjTgyl+LAgZtbOSiEbhz8Ln2Z/5KyQsuoigbZ7PQ6JiR7TDlNJljh
KZxrxJSveq4kmdO9ZSOgTD2ljXfN6rE7MxqSl0p3H1ojOc3/faimT0qJtu32zkbcc5kXn9gY/HNv
moAA6IN3gfaR0cyCRqs2FN5JJ1ZFAvgbNcGzpzbmU+R+WOR40wqelHGhltDYI9VdFEOARa7P6TEq
iFVZWjMA0B6+kA4uQxPrm3LkBCsQjyf5U2ZLcRTCX6ZjcVJzvYdtG35Lo0LZ1Pp40Ri57zyKcYes
Tnx9wUKLKgcDWJuvCoFh1aqg5pNq7dIi6636o4nTaDUq1ZeOcL7YBQuc20T7NkIOCyse30dYqeVo
bqsQEo0iVdKwqlih60ZkuUpkeIIcfIXY+1S69FZrzYE7l0LgjzsmgAP5VRPvOSV9GDltVwIu7kkb
WiGnpBuN9iO0zkTbb0m0iBjS6gs7qAN0GniOt0S9dkvNx7NSVxdJ1OTKAmzqEfBtmN7z2BKxl7f8
CuV7FevhIm5d4kjDdsHJ4zVJ82vWpe9K05zr6pV4pLss1Lco9nZuEh6UwrwyZC+V8tWmcaIW3Xvh
ZMvIj+80iLWus/WrdI9FcuHiUmlsAsjEQLT1KN/G2Ge4NFJoIdx+ghQ6Ub+S5YBjYZGV/VnRUgp1
3E+sb4cEfe6AblvyfNvbNPFPih+8Zd7AG5TI70WhL7IG+XveO2wH3aXXxmLrVH6J/8xc9PZ3TzFV
ZkpesNbBIcbk9SwcPU82BA6iaSZ0bnDIAMsmaX5tHZjJ+yunpw2AL5BxOvkVizRTHye9dmP6a11q
JAMY+fe+1veojlpeWat9SJLxXhvLc0GiV9gPX5Ss3DMK2Ea0PReyb1cBbxryVUdW3+YO/N9W6dVn
HFzXPsVVZyIdh6maSJzruELQ1zSnMB6eDEn8iKohs3e+DAbyVYoP+tJwtoeuW1QUbgzE3XfTZmZs
Cp8mDHsT2LKMMyK/SiZfTVWZXk1l6RV1jE6MZ8wjWmWEGx9AgCxL8jy67KXnYQ4KsSJq+X1M3Qc3
JX3Vwu9KAyJ4BjxQbkwz3o1NVy8Bq/nLISPxriScU02abimdgtDS4f+xdV7bkSrZFv0ixsCb1/Te
SCn7wpDK4G0E9uvvhDrd1bdHPxxOQiKVlIIgYu+15rrbrv4WG/JSxYH7sMLsq87TZDVIM90imfUW
oci+0NvdjVpZU2Ghx63vBPVYtcAqGeCYthHs1gbJtWSb/zBc0Etl6q3KDPRceTPMEq8EXpiGx8kY
eg88ffUCNwueG9e8xGNUnTOZpAsjTWuKXEiU0VltpW6G1FLKAISv9uXSF5JmV62AyAECYsGDaUpl
uO28321jLz3ZcPV12r3N9Z80H99SaqTWkx5FykK3mEaXDt2VpEUYDd2cwqBi4uaBCAMcldZD12b6
ArhTj9qlIi8d9exaQxm+E4E8hYoybAtF/Wx1L9+VHtnjKYzvKkfyVF4qI+FWKl/pbd+bHBq7Rv5Q
q4lyEYNfUFCmMyiEyyIsAN4wZ+mb9gVNfErb1v6OY8xSvnoEhoVhh8Uv6TVdhlJm9C+YPvlAsxJp
tF1eHbPh7z90AJikfkPt+ET0ywcNLbBvsXX2Ndwhg0I3WQwrCsQXkfYkPCUEA6qJsyTEnehHv4f4
RMg30gB144FKWmsdpky17V60scMELnEshMpWq8Hslv6UzrKXjp1TNEwmeXf5aseYz3HW5QxhWMVK
zV471DjK4dT1RLzWFiZ5VcSnsKyO07VQZ0v8UJdsWIMH3pa1yrq3Sr6dKn4j/Hijofxcaq0PX6qI
b0k6hLvGLh8GPhqAo88avy4+xtwGU06WFYPdAhw3v3BIR95SdnUV/7ZC7z0gMGNposoJCbPGNBuv
UnNYkszxKygM+iSm95vYSR2m30h+rYYnyIvLZ/4/bhPcEos06R6jMA4kP2zVkbEXxkV7olJ0yqwU
E/qwIc7TXaXMWJhFkArjZ+N+1OXSp0BKP7Y4EFLdLHwDtT7xsf0mSJ/VrtiGeh0eMALvVQuioBZM
xOwMJi5FCfQXouSerC6WhXXQaBHMG1QoqrB8KeD5FVnewdOh2OtZP3QT6J8V0f3Nslg5aD+qGmWV
tJx472sYXBuW8QvDdwdsAqqDYcR6KKrHdJwF1K7AZZsrB5U+NZF/5JEB62JF0GVcwJFxHo0Id2bc
bZmB5rvWjpptU8FxJJkyPNSPxEofeaXnL7YyPGIE5Wv8xEDrmBAZ0oJh74u9pSU/hNcNZ5jTvzyb
m1QSq7LESgBxnyafCaWDSyW3151lrwboPYdRi+WCuvoIJo08PgN1uc9SZUm4BYNCyGLBgcuBa9YF
QaZH5I1o0VGNcp9nDvHAupdg3pWgeHp+mQyh04oAdawGXrysEYmulRg3rQn11SdLfshSi0WNwPPq
FpOIy1nAGzUPqNsGnAvFDrSts2jxNpLk10+rdqwjqhQLEK9UjpuSrgll0gAV0DIriQoQ+OptAIjH
iGBuT0vELrMR6vqU7V2RlGf0l2dlVL9DdTxmaVEs4Tb9tqzgx+gpy8FsHl2lnix4qU7cs5LDIp1i
t8z7p0zoDzRIDH5muHWjmHAYPXuymyDd2z4Nus409qzOhmXcpfqXzkrE1WPlpbMZhBE/H3TXzw9C
D6IlQNMNQU7WZzTIbA2rOd7oSXAXvRm8xYpDLQQ9m2fH48YmJSnjh8HfanxnBsoLfvzV2GPmy4iz
tLHsLGMY7c3wHUq5TpMejz19p7bsy1U+tNxw/TvLxuJU5SGfvPfwkDBcmFU4qyHLPzqq6GhSNAVD
N7liRgKxTebv3Zi7T23bxmCBzJiSSNgvYdLGF33aJOggV6PKXcHo6J09UAEH7OyneW8c7HUbR92+
CWNnp3LZBiy/VzBA0qWdQ4b0u5YmGJ+p5zAAsd5ZSy7uPbGv6bFzNkOGRtB1xJlEVGPdMdTniaWu
CPAVi77UvttJyNHgsybCLlvIBpJXE9qf0kq/pdcdSQjO1mnobOgE6FXxY4yTAKYyxj1Al0THKPJz
9OA49QnIrKDbgfklNA5nJuCxnrxM1kJaZpFAqwpxrkMYQCUS4gHdGOF9io6xnt0Rz62Xi2Xolxjx
ZKedTQkZUjNi+wWIT3Wu3SxezO/W4OXOVoAfxLZ16wXzGK4vYRiHwLX7yahkfdm6fwj8toJxSnQc
0QTRNkBg8V7XylL2tvVVD6ixY+TzJ2/EZtMz71nU0xu5FfzO02x4MpPUPUQmoNv5+NjcqAf2nyJO
s42NIH5Rhf0vF9b9sfMVSY0M05KVIgCazckGOhgeiL4HNNEuQIBRF+5ru3zJm1Hc7Eq8ZoHRvsmo
zPeJl3WrcCzbN9OtS5C/NBGIdmvfQLA8153i3GQlzYcQ1nL+otHB3607PLPmL8oio9kA6o7Je6vD
Y+B14b0ds/oSq8qqpeNNijyH5uNj/KXoIyXQfx+JjOqKwzUB/OknVAZcaJi4gyUaPU1bhEYw3ueN
LdPfRAL29B/FP4d0vbo6Yzie/pwwHY8IEHHH1IH0wBfOp4I9JxMWzCOoembBzUdRjcYSTVCx08dU
Yo52an78oQOvGGantNaWVOnzb93OQtLIRXRuXTe/DvFkcWDw+s4dqOdm1ryqEvU0jDnIA50/vmqo
AecTlB7Xp8zKtW4kyjmrVBX9BVrAtlXFLWyVcanogfNZeNa2dyAKgt5TWQXAcGq60TqPyBTeUF+g
kM7eKk20F8Rz6cL3UvXNocG0pcjjrQNb7VdWqSF6tXz6s6MsN6xiJOtH5ClWnrlYJxL5wNZr3IDF
bRtf7c5c4fmyMYZj6HnqJ6MhDkVR2wR1OdpD9/TzfFwvqDCMcZ8e8w50lSeVK99asEhHBJv5giDA
Mho/xrh+iCKIKEJ7mzg0PPDF48BNHiRfgD5NDOWufABAA5aq18YFkmy7y5I2YKJIIzGkrWUo1G1i
xkjKGJk8Z0qmbBSHLAzXSoNN3MTdzSkidO+1W+8TCq4nMyfdOiZN7qcgmn3UDeW3Lp1LperDSYK3
X/odlRYJypbaTddRr5Xes1XbzUqryIYuTRNojAfFLKqh+zpqU+6r3u32XWE5pzTsia6FnnO3lF5f
NHatX3vIXRfUTKCxTSd/71PHXRftYG0LWRbvjVY9W7r4rJtmVzqN9hhVVCVpNSQHU0yfqcR57tRO
tpnfjfC8m1pTUZ4AOhZ6k/WwDb1nHvG4O92ofLVUCYZFKeudGPAw+hgotjZZjJumKjcDUuM3VneV
I79rUTnTEGocI+aSNyPBWDO/QefvWhSa9cJ6DVJAMN50j+iTVmvdlzapb7yvfScKID2liup7TZH6
QEGnX+e1JT9zDZ/FdAbFMIfYGM04d4ptrikfQg1+9QOZ3YfBFncjSkHLU+jCLsDSD3FlQirPHbSf
ckMQMJyzcdiilFPg+UhgUDZg1t42rhIneFaHrCnjcjea9UPvMm8gwDkg3H3sG3BmrgLhmaEqaKIT
Se4KUwV3ikpl11dDkGadNKKTMkRY8pPxfX4jN6z9MBjWzrMi1r7TxpSWcpw3kotOLHLXneaWGUk8
gwx3OWM3QC7llJPi8mejMKk5KRHK+EWrJcmBWMPtfMrw/8+bjzUyOyKvyF5r+s8ZVnDkFf6XSNMu
ZpmzJifSpNodqYCcC3pDnlrtUfvpP6WRP7W5Wk0Y6Z+Ka9WXAWHLKvGxi5ulwkyCMgdXbXvqtiz4
5Gl+HRV2y3NsOlzGaYDmOBhi+qCGupwPGoZBXblPd2R3ogKjV09PtKQ9Or8kYcs4heanVeFCCBs0
aoD1bk7aVTdXmv0+1+vf1XRo9ECaLqCIPw0ukRXzGfO5GFhIZmFtsYxIFSjXhWRZikDi0kJ3QblX
60QpKsOm0Uz9gI1xuPSFyMGc1CFxoiUMgjz8ZRT2G1XT7pWyCr0PVO0ncuqSs0lINYsoL3pXvPE6
n2orKG7LVL6PDde5HVn1uUgcZ2UYRL20FtXCjHTh95xvDeOHHAklJfVe87wn1hv9LgFIthV9HDzK
gC7ZfEoXqSeyXYw3FInumr6gf4iyVr0OZS2W0zdyTJiIrWcfVQHWs0WLt08iMqBk7ORfJRhrQ36R
mz1Fv0NFIwq5ecHFfran432eG0tjJEh9UAjdsYTaLkj/oV/R86m0NdHtjin7dQJwbz2Igg942jQU
gpPUM65GqRpPUeX0u+DLV6P25A9cNLlQige16eIhjaWueNbzvNOLDIVBWH+6pVbth5QgujGJYYq2
BZr2+eW8IfA4OpZY2q2e2HXiglN0aWyk6//zat5F77E1cy85pKWtdwsgljzXDPoYsdOQmmDmLUwh
z1sSeoHbIoeik3qFceTp5sC8F/oHt00BWME1rsq01okV805XoV9QthsODcWTg6oVLGE7md6AgrNQ
5QaRtFPxEaViHwih3eZNF/sYzLQe5KeXQLPV0ig85RV1sxbHFxjMrzGz1MO8oXNKxWfaGFZPeOl8
EMhHv8Gg+Pz3lPnVfN78FYTV/Ovkef+/3p53501DHXFd6iWXWzUWN5bP1TmQ0aYQfnHzO7j6rGON
GALGGGyz6eD8TuWhktSs5jTvzcfnr28wXi5sPQp3827clOXNbihapVH9Mh/6+wVpjKCikpgj52OK
0T9nJf4MnoJ84CoxFAWF5yw01mSrdPvaoxKkBO1LFlH8b/v2Z5M41bvZmChhyk0LFuKllHjJSmY+
Cqq0S0CE36oph4GcSuNn3Qq0v+7wJcYk31lAKBGtmt/dWKeM7L4OZi71n/tOGFgJIZLMKqHUbHmk
w51qWMp4Mqqfq0qvnll9NJTLeloe0240+k8eavxNWZNj1kyRjDa2jtCnCdqTf75KTGWr141yGkr/
ZxfoR3Io4x+QeqhxWmQqRCNhZiJFVoshp96h8YmfkDrTTGH9/JI76UdUUqnsa//dxC62lb7fbKNi
zD7QecOATdIvaU3sy5guCzpn1m2ZHr74RXdR6Up/OTopL7gCWOzhLb0p+VjxY45ffiG050ToTxiI
ma9K4o1k8qnFlf0Z+VoB1aVktlqUcqEMSvuw+jDbwLcY1lU8to+xsvxDLaZfmTifVZ3y8Py3GCgr
4X/Ne4laR1eLsrttW+JpPhS0YiR2r7oS1J0tqJYV926w83tok/PodhCuQkNrSM3N9pglwk1kJLDP
inBqBk4vqbOFiAaIc0bb+bMZ8uBH45TvNT3uR8qaaTdgft5qcZS+eNn4Mp/gqoBloq4ongfuk72X
GsF2KBXt1c28c08I04+4tsWCspF7hwUZHNp6IBkvxNjRGFSQpn/ETioub2vjCsoFdQp2faDjyRId
+YPS+cU9bIFeizROXpwKiQ3J0sd5E+rwqDSZfgBwtUoEYSxmamp8uE1TpUSArXlrp6KMnevYeEU0
vPBcS569VHwFk85Ey4fg1OgPJDHddH/m3P4DfpJwGvYx0K9EXykvgLS5GuIg+tngGSJZEJuXi7Qg
1PRthtX1pSuwkHqUyBIErNSjWDca3g99zHhMQTkMhUlaASZNpgyw+JxRfoR2iIXCwCYRQef6SDTl
MNo69lK3TM+FPXLtTsdZkT57qBGANJbXLMdLPG96jFyLKB08GGelts2JSVvYkRyu8wZZNAntcaSQ
M4GdwHS9p9jqvKequAnmAUfbTz/byvLIDTGQqmbO70SXCCmnDdYq8hs8Zgd/j9kqaLgofCAKogNU
THQQu2/2vjtehGWxwNNRKjhJ7mw8Ov2K3mPulB5XVKk8KExsa5Wwq8AwyZWgEruz6ua9noTQYSoQ
JDQp8wAjS84t4AZyin/wyBCUUwdxmV9p06uok0DZ3V5bBT3pa47sL56M+4tPy+Iy70Yt7E4jwfVh
hiy1lay7WvQErpCg2qtddCwwW/iv1bQ7H8Op8BsVeHaIKGlZuWZcyT5V7k4vrDOi+IOwKkTXRm3v
6axCbel8vNCK25wLg8JnYtbeUTh6uQ/GuD0MYaIdwN8me8Xp4pPaNPSwRkujVB1iPi9Zpyp6bDDT
G+N7mRfWqjPlDy8Jsks99BDm4uiF4hhrIHhpwN2qbw3n77JhNlQ32qX0rWdm2i7fvSDIbpCWuTSq
oF7rIS7hVe/RFEK/ba7SvjmT8aPsMMDkZxIv/3NTV+Nni6iOtKY63Spm5az1xtUXYiAnfJEaVnX+
8xJGr3uqg3XZqLyBA/cZg6915Ic/ikzhr9Va/ZOadKiiVfc3DsockjSApSUoknGbh2ZBGQ+8maTA
J/ECrcHq2QckOPZBMUqMrg0TBZNmO6Tlfx2TLET5lKe35xNlADiQ6j/7vpFW+YLSwx0RTr8rg1w/
69pY04c0eq77Xj/Px8he0v55NR3rUgFVJzOhqQwKoR/ziX/PgbyMqEVTD3+/wZ/vMn2tyEV/0DKa
MX+/dH533iRDo6291iAG79//+N9352M0bjuYQ1Gzmf/F/3WeTj4vwYRwJ6dfaD5NNUaL1ChJgm5e
DH9+FzRZZEFPSzyrEt7GFJV5xgDP6BGFVytQukNGu2TMLqQJHx0fsVXA0nenGT6ROn3TYWIw5b7W
KebTxgqh/dvJoQeNfE9FUWwjWFbjOMkqC8YaHzIrmWH1K4sqJyyob45Sfymre4Y3tPGUt9YE9khO
gNVSfIv9TT0h3Z3IvZgo+A6jTybzosOlThsni7bcDAOLaGsg6+5XOxB8RXh4eJ83JhY1WTXVCcoT
zZ1wNegB5grSIhDCe6+1qzZPniO7s+HJsxZ3P6w+/lQQ1gM1sbVbUiPnJ9V7qRHcA1vYJG1Sa8jd
ik+MddF7AxTsoBM8sHKHBLKoBwsY9+UKqABSit46kJBEvrlLWqSmi/SqQJCsy9BibdI6/Hvtva6r
aonuWmcW3thkETUPf6JqNZr5mo4tf6daam9O/BJjsFf5vb0ikYfSSMDeaRVmmwFxu0aJ1FQHUveC
YkqQhmiMfMosKzLiEVrqJv7wDEtvZgztkz1gqq5S6iSJ7ioPOKYeNjtTrDyCQ18CrTAP6Gps1sq8
W0KNv+RV/h5Ne3WCRST1gvX8XhO5yPN6a6oj9AiChTH+0g2jXP/Z1eeDCSPvYd78xz7MDwb76Z02
aqrD312bdOkRozzv+GafrYym8ZYtVuunYrTCp9LkFyoiccumvRSv54nl7Z/35rPCejW6hHD76N3+
bID6NSu/CcmB+vex+RVp490pr7v/OO41g3MBIM1G8cllABJKC+Jf3ykCNMzMzLL3sU6n0C+D6h5A
OdtEXa4dBQLzY/5mpMJfz1deC4vw3nWohrP+ikbJ/wrF22iYLfMQyuej4Vgrq6e5XRRGsaYGQgvT
gAYVGOVTRFV0P/TxL8Np7jQV7LuP1BfObqBuSvIAfSZZU2zgcKe1N1C3bMiknox1WTdshVvmJyXh
nnQ8H4eA0bo4cGDJliVoiqbOjlWRX4HwFycnqouTFvcCQZ5ekOZbyHQ1H1QH9Z+37TRG/0/UpbUX
0l/P7/7dzN8GF2Sc5NFDxY8clyMgBp54WxRY0dYtw/EDwQHrUYdahp2pRxyjLjoPjscxTV/FzzBz
mxEKRLMwT7GJRivQXjK4FNtmIvh2GLKlnuJRrOj+6t3QLtQy7TZWS2PCg7wNmiGE/tHcGj3X14NG
JbsItOGtpxiHl60zaELlw1sbbz3VcF51p3Aug+2Ei/ksMnLsLWQbkjKnL4oCb0IOt92Rv+K3luhi
4/mKeFV6io/S3bDI68/iuzfU/r2nvX20usRfZo5mv0vbQA+N9gSeMkBU06pXOQKVHRWTcos419v5
HpkThXSNkF4WwNmucFCYEPJEKNRgMMPSaEBMm6wK1iIxgqNfK/8ccjtNI3r+5FlZSebJ6IeXauye
JaqPfVMPiB5Sz8vp/QOcWaasrRFocM7fTVol9TqJuXJKq9IOjq+qGYqOaav28P//HJ4XnPPG0phi
Jr5GI90I6o1FeO3WSBr9DVgDcbFRlmKjjus3OlzzYewzzBnS7DwL5iNbsTfg3dBTTfp5JJrJdVbN
W3RLaUOI238dz6HrXkBl/D2coDihXFof8ilLHl3ueJxfeUMoWQGlaJ2G7OhPofLz8S42+uO4UUry
zyhHLkb+Hr+wVn2HARdXlSWvdpvAPytdYx3Hsc+DI97pbhO/ibR7j8k+xdMwyjPjoIQ0wwc/v1Jt
IM5UPSgpTFlMWS+xNgYBjTlDOUiddIO8MRn7wyo7Bx0Dv8n8iBrfQOh85NKJDTyOhUWIbpm/XByq
6VHLVLyR88sxti8RK2WGi93A1IPSZgHTe/TIptQYyduyPao2gxhD/V4oZb/AJJNe9brjJmK10+np
lx/h+0498eg7nJBYoOjuUxY/ZHa2YUJHpklI/l2rlv1pfjVv+mn3z7EC5JjnY1+w6p6iUIHj6cTa
/p8Nya8egcroz7w43VRthV85zU8E7Qnbd0hErdwbXgp/j1XkdzztzcfzrBr3GpwKP+bROkTOPfOM
s+qM3rppCMssqsLfMfN1qJXTGVCTujskPVMH0S8MPcfpWDa/w0qzwAbzIRv16O2JeX9UA6EXcVx/
MBXE6gJTs/kCvpLsY0t/76I+PVmWVKj5DlxOXrvPUNdXqqJOMP0tWXUvGiX0Q6HZ7qE0/Td1WvR0
rqGtI+HSe+7AmLI6owHvAWfrQwDVSNkJ2aQ6S0gYmJ0cnUcEA04J/HQfEiigBc9hrfb7TKHSF+vD
ztEXRRyJVRyCxLUa/btr4+cudom4jOAaCDIhRFEuzRJ4ZRHu6kK/ZC7Ptuzi0eNG0sOl2Ko1khws
ipvRdteRBp1nNMZrpUHpi5X+Qh50ROS0B23R1jUke98F80BIIHeZp+2RINkibrtNJ7Gr8HxY6QkT
hNzdD0ktVn3x6EqF+A5bFMx0gl9JXcg9CR5iYQmCO2QAq0UnCaKJib+L3fzLq8k2QIU/cD/FgZMt
wtB+qEHvrJug2zbkm6zSCUwEXnEfdjy1Fegzy4AJ8ZBQe+5oori9+0p2sViqWXZzYAEu1AiIqxHF
0UowO1qkiBtgqaqnMfaIWHJjHom+dxyqgRKf1pkMa3wAhQqjNsrPIjYgihevAHs6smCCdZZTfI0z
MuzsUnuXCbxet44/msiGa6+lTwU65RUbfkfLOJCaqmyDIbDXcetZrzn8f3WqgaPiPmdB2dz7oMGu
aK4To9KYt7rtpdDeXSHzt5KuIzM1QLHzLt6TJ4k2/hz+9CJX36NNWkyAPIwNzzNRs+vIKveat1hI
pmCJDi8UUWTmqD39YvVseXmwL/FcG3hByTool32uM1UmBHAXhA6YV8HUFfJgE9NM90aRL3yCq2ks
oHBNKc0MOc4fz4HzkuEhrjXEcWlnYuTLkbo6mvuURs0JHGMIvximf8Wy3lW6eyMF7PCiArPYRyvM
TXiyQgstK62Io+abYDxLnBAiPVSh+dMJkgaVl5VTaywU1nRyK0hfTppflMD3MJaHoFfPEHN/w8DH
Gkz7fyvtfi00qjo+zyQslMk6GkC/1mAMl4ilMY8jfDcXNJvssqNm0aH6Lgtk+Ko5PGRv1EfKVwuT
lESbyeyCjyZfxSUSL6/oXuvQg5frxySQGQoJn1TerEViQw11hlMtBF4LlwdypAhUqK1CRosa3GvX
UzYG8sHF/ERqjHZnSEk7zHXFRCItnvg5Iu+5GIjdKat2WLUR6yHHRRMWi50ejPV1gMNLshrFwcDd
awAid1hinimT0fs1N0WIFKY1i+Og0IVUSrzSsSk/G+Z3Rh9f7NG2jorHSIVo75Tn1pa5DLoUON+J
b/U77KQNNnDFXzERfLD8vfjWEO+HrmlOjVoNBx/+iChyVuDYsU5YVxa4arw95uIv/Mrpze2HjWUi
cowjVvqwysDD+YREpqpDnq2pfec0V85exy80Gmq4Scw2fTCzjVRkXN5G0OhZhJVQjs5IiACD8TWi
DUgIgNdQTZVEcd/TuM6vdAGXYIDWOY2IKxHgEDDqUTn7dNnyUoJa6BsLMDQzvFrCciXc7Yt2oTxb
VS82pmIgxQ6HF2lT1YGTO676Z4PLYhJsDqcoK8ZTH4d1Q9n0X/vzq3ZMlFUysV3n3U5BvyyNGJJy
KrVVHalA1Eax14xoK+p6XKH9IChIaAsN4e3FZ6g4uV7FoDRqB6WxsUh55lajhLPPEAugu4UylrQU
jGmH6oH2GNApl41L1EDwnKUVadutiX40dfZ+otKe51m/HngYgYutvp2MxmpvpJsi8qYGjY1YCeOC
cDZu23k4DMvN7CjIa/dHJYBV2JFLBgMx0jbyxlVa+gpjgO8vZTEgwgAFzV1Z0bWqo3jpy2Jd53F+
zt26vnl6aqx8vybjMoDjWUTprUDkhJxCiAsxM9c6gmMb9HWyzBXFPOku+DMloMxbh3sRMQaqthd9
MLxvjbHGxqNxqxvVe6tyf9CnQpje0ClDx70lXW3naUN5Tlt4QUqiYtRCliUy7uRqwo34jlZf/Vic
B87aJVjpUDhFBq6KdlUy7o/UwZGmi3Q74s3SROoxRAYMvigjUxOSoIZc226sd4F2EG1NU2y8FplP
QwfhT60GSkK7rivWCJUqq5OFqeCkq/4PTFPoJIxgytAzH6GV9ltaSShAeZrS17MZTBhDEuTbCvOg
ERGQzA5AFaCIMH626NEzJf+Bj13dGKNdrPHz2zSiYLzJ5pwExnAovM+SVuOGCgUfWaqjs2W5dGiU
8qfvZw5rEk/S3fK8y2jlvxqtOw8U9u9U6xFxIm5aNNhSSbTo008prSe3GmKYJy5/GqM2nhjU6mXu
a+kudEbrbrBuCzz7Flnl3QxrDWOgruxyBxlPqaXU21ViDwcBrm7as+uuusLjd5CMcBfUQYLERhHo
wkMH9VIFRApi52cuA5ZDabit9OHaFKlxnjd13RLDVZflstG8bI116J83bFpt9ASmEwez3PgOs9z5
5L9fO78yKgqpsTHe/ueXhsA0EK7nxHM3lnHGz4Q69u8/7LT6pbJlu5+/+D/+Se52/RCRuCSq4FeU
592aCcM6aJrxC/7DxEHv2nfpFdTc8rCnWtG6y17vzCcMjtGaoOnspre63DSjSn0lwAsKu2eSZYkX
JPH9USXxMeUoPp83wOQu411GTWdQF35Orw+fxAU9EJMPLayvIbeBBM50qMzM46+fZh9ZbiL8RoN4
hLFPAat1aBhsNDJxngc1pTojO+tQleoRF5x3LTtVf9CkJSEjqxWIVOyWGEVXOCDD7bxb2Uq2Q2wQ
rdAO9Dt1EnwGmEdPdp39oj/fPajC609WtiWkbyAQ5QGKJOW7JL9dobQQMdgThiqJ21AJurWCeyWd
c2aLjBJf+5s8lH3jWNoyrcgpKeVPx4dCGZSTryAi6435obpSGnkTVeccICAtDeAwdwWMXVo02NHI
tgeRLrJbfI7JMVu5XtRvgUi6d8J/nU2VKzxycyxSIag9uDPfQYcNIYnLdlu0TM7aegudFGK1/tlp
dcE6ndumk+YlLeUmddrwoJZ0bgLQw1m70bJm7wr7y8UuuLCd4NXxmVPa/RU5o097Gq1kVcJNzRzr
oyAIIazdnaGHzTUNZPdiBQiWHZqY6PtDYh4Jm2gSMERFp5OigXmg7pj6+0x63ypPvZmKlZ01fYpk
OOdm9kSn6Jo1U8p4xbq53cVNtYpxKBXJeJBa+GYL/1PTmAFphbIvChI9RXcBYqfFDhpm2CSLGm9I
ZhQbXL23uCa7y1LvlWm/kNNxq4OnkeKpsDB/jmnMDxrhdS7E1Q3Su64fGm5nMTi/AQvs+fN9N0yQ
s5rkjcJjLBE2K0Oxy6kApZ2BueGGbXejlsohrSGHjk9aPoLOKfeOv8IzTGx6j/tsoDme+CilwvaO
coT5AKV6yR9x1E/KE4pXFHt4T5IMXqbo0pMxsDRQz1EWEtvgljtoil+VpC3eqs9FV8K9djBduK29
reJ8Ax3x0ov2VlGR9NLxMyCJffyRdSWrBevDMp4ItdjZETSGqiClm+FW8h+xgUuaKRtlChrKWu+H
Op6Rq++rVH9BavzWRHGIkEnZFBniuSb9CCzzprX9gfb2q8mAOS1OEPmcomjq21WbXObrCl+dq4gb
9nEbLHnpPXVyETT5qVScu+14N0dX9tRSFlaNCVNYVxV8ZEuQOHXkni6cLa/4PNy+vJMK8eV1/XNk
UqJQB7x5PlP5agPP8dYx9JsqMbwTHM4ZcS6khy4qXzrmXNg918c8NX8pvX3gJj+0ir/uSNNSY7pU
IRFFOJ9oVEfZe8HEGXHVc0v47gK3COOOxqOmA3OeUAoQivVZmbQWTJjdaMVWPbipcWpXTtJnmMhX
p1JfnZyWsZyKgdPnRRVIkNeBMKtQzZ8Yniu1+cozEJ5VjujNZvShsbxWchYIvUSRzzS3k4RFpJH4
GlRvn2nR2mIGCMtppU8i1WVvo9ZiZhMzJia2OJRYbTPW7UGqbRlK17Gn3zpC7i2H1EAfqLtMcJ8E
/sH97Hp7TxNAscen0cu+hdm/9oFFuANyLeJD+sE8Y1hcl7TA/4+o82puVOu26C+iCjZswqsSKFrO
br9Q7W4fcs78+jvA361+4UhyH1sBbdZea84xg47RF1RjPkyixToX+e4hmuCvFAZzn3oHGNjLJhzM
g3ot4vFRteiuDyEtEx0bd/fCRQRAun+1h08mtPO2WfILIwGyPpk9u4+/SEfeJwYwooafWiW5cNDJ
JJYnlvN5V4Tmvu7SB77mkEVYuFLGaRHkkDy+pmoELWRCC0Lab2c/1IHz0Y/lpovYvubF3SN7WOr1
cdT7S1cZR01TvELEF8u+sns6SoA1WytBCzS1v3MzIytA/C2VT4lS0Cs11sYaYhogO/iNfwie+6rs
hL0T3so5PaAQfZKyqTbWhOmy78+Omf5iWoHIUg8Q7ofX0VRfqLMPpqa4VROT+66h+AcO/2vu8HYJ
tEY0jT8QHhH61+dfyNGPpcmXtqrRXlrMxnUE0f5hWoSGmEA3lnyzBEqNgNSLIZpfOrv4Qhmm4VGZ
qQiypP01yelUYwkrnOIs/2AjOgREqWlcmHB+ZWmIk4Lv5ajAmhkuRT4yUlB2RlvMG5EMH1M1owkt
SI1xbvho7rKMD5yti+QkdsUYnZGzHOxsPgXBIRvILfMNQjyGhA8iPOWtvKgVbgQSrOhVhoRSEQI0
vsBVZufJtHKwCVAI3/Ugvs0Ondfxv5xKafatbVu/I6voznkQfAvfPxD4M2xMLXCdarzJ/tDVOf/c
RBvB+dbS2ugrYjaQ0hhsX21Fw8if7edb2aMKN1FJIA8GrctXRdKgkEmLhTqwz1o//GbLgtBEawGw
+cWuDeO7USinQYfYYxfecrVRE/9DU9qdnWGNsdS3ycBxZNG5M1O9IBMld02mtYEgOq1Q6o++IefK
ekGu9aiOmnOo9Iekl196y5nXA0toOWPLMMH3Uf8qUpL4TEoINW33ekO8iYPofxbomIys+Yxs5Vai
iMPXn+4FHmmFq13pjBsaB0fgRvms/zZ8+dccauyUjfUElmurjSjvINx+iHSctjWXd6hrNK4MeR+N
4RdiALqFtM5C0TxNhvYh8wubYHuDpZscBz/z9JmzqacpEjHshsx3M0x5RxixL/LhjHAN+zp5PQ6d
XlHQGCRX8St2YSu4NZUtdVX5qdjJxyM8knwrFY1tF/JDq1eJWzO4cNkk4iX4O+mV3bCnvtV5/t/s
R3c7Iv+LTQaVgG6+GjU25xz4VtUYS0rc3s6JFleZGhLPC4La2dfjqHmFE+wmIMauBKTINsUnCknc
RG4AzpMJvcbkOw+bV9UiCEMP6dRQUOGkuakRsfMCyp5pqr/VMtjnqdijNiSZKDxJivGAaYWfbExF
7ALqz/aXhPMrUSjqA42UBGk0hIWpr/Ya4PV+6LcYEvRAJQ+phMys7psxdJuoORDLuM8xRiVWAJ8s
OSAdNtJDwq+N+UWzMu/1OtyFDclxAuppHS/gLFLraIlP2yZEza8xDHeGfcPYPZEWE4/abZoMFXiL
lCV36VYnkOBIHqUFURJyo4Nx13ZYeF2diOUqJdrd0vdNn/FJneJZuGhdDwShu6H1lbN3AiR2NJFF
w3Q7ily9EFhGTM0rf/uSEFfGwOegKtN+GoNHVsbTVPC6CwJTBtP1Nd1tabpYNLSagaAXG7FtZB3K
uDgE7H3L1jUElzNyePRi2ifFeBSp5aU4d3vaGFmsPXb8dU03QMXNLk62Hckd3Fa8RiLfaV5yerkT
lw+yNpgUD8cg6Rnz09xpyWfkCl7oFnGUbHjHyGOWsFcJEyq4LAblrWcK4g/xsVWdwzhrR39pNOAd
CHBvsM07AAFFRjGgt1DRgPMBMm4kMUm1patl0TE3h0MkomNpy/NglkjEelez2p0RTwclMrc5LJEw
T7YjJ/hEI6qma2BVDw7fg7GaD3QK99ibDhPaC8leeaIF3DQWTWHrUJfmfqxHD3zGoRYIKgrbLYTh
Kb69j4makvPR0bBomiYQhGfdim9RRu4coJRCEEcyWZ6yZPTEgv9iTCZMgNSlA+1pDM3z3lDZgC35
xEFErb5EKgzoPdRnuyYEjJ8XlrJ7UqJip+ZbrDnHVMHwnE47AvSIKrWObODcwgTMJeeXoNstVm5N
P6ut7i0m3EU11e+W52OFscdQEcL9tAs7w03K4khsHRpZhPmz9ALH2LFBP/VWepjgdEb2NteF14I2
I0eFHUNzDozskvTGmfhGL8C5EuT6n4K9lcbJG6qT20npmiSxUjNO8x6GAGHb9j5RyDoLwltDrxa6
w1GJVc92dCJcjxk4P1X+ScgOTkoQaoo8JXg9x8g+8v3dDarXKPUpyvmm8e7YI2WdvUn0vxB392Xa
HXKqzmIwdwlGXSGL96ZoLku4V/U5kgOU87npqraHqbpHgo5jStnBeuAzdWp3MWzQI58lqE3w9Aqu
WsQP6wEXpacUKYOuHt3swp2K2yw8rlh4OwsDlxnXJ3OPJfGwVPeQYqzrD8OXGeq1RZJnI3XaZIWP
mDi2rrWcnoam/8XQCIfNgmpKc334OdSa/AGytsocXlKcIk2WlB/D4NUdXf4UtX9nMhdpmdScZ4nO
oytTa9/4WnImIi7EH5DTWtUqwn4WGLOBRW0T+bV2qvV8vo35WWS/0e39DwDbT35ykun8hblw+qRZ
rxCb6BQ7TQWCoASL34QewDELFTY67fBVAMWIgxFWLVk4FpveeDmscHi8Jlhfl4QJp/Ar1ntHvagA
Bi5ESrxXQ6m/StraCJUJ9RJBfMCKpV5W5GwbEVax3jWQMi6FInEcIP5WvH+qTS/SmGvGVqmaH8z2
yii0OQ/ru5CXdXKh+zofKBj/wjsjOHs0E84hqGspbX92PH12IahdPWnG7HC56OjIZKFLsTkeFFap
3YqlgcEVeixQe70yxnue58EJpAMFeBHlJCVrBBpr0AsMP2UnAKeE1r45oVkDNbSNjPuazqDYmcYL
araNle5+qD5NSGw5YtfEZQv+UCrsb3AjdC5mRIOlgiG+T8v+53elIiZGlrBltvgYD9rRp3bggOMY
HXbPMJ6lOgVkY7RkWDXK9d8hH7oJS3E6Ju/pwCa+aLPVnJ08BxkMmanz2qCrzobep8vFrmFY7Qha
EH5nb1MlpFhZXtfQWkRIq1z1f57Q1FOKh+3J16bvMCvlLcZ42dtYm5aeTXhsjekHVwyIM+DZgC5d
D23VYsExmxEehKXReOjn8gz58Cicunv4eWPG2v6W1qvdAcCbDCWmkuFALikE96tIAw8aiX9eD+NU
+efcin6P0SwPrbbQj6Llp+Km0sy7SRPxyXpoDZYJZi+n9V61CJjK3LwZeE69lRejLHSiEl2n6zfB
7zYVpAM+/pAvwkn7VTlWwfUa7rM2qwrDsMRg78Rfqtc/+u8p/dy3O+IsyY8IDutP1uc0+tbjOCCQ
GqGioA6fqDqCsrHB6LYTBOTou7et2psGfZmUqqjldcinVxJdlb258MNXfFhVpU/1GPbH9Z4ZGH/C
qhpw9LUjhkG92tULE6s3jNeaN8cjc8W59Gb1NxNT7q731oPU2qrerTexlFfkndXbzp6wBsSl/g7f
/zL7o3BtGfSPhngc6lHcHMmoFRgR0FJ1ZEMhygqnZbDxA9r46+M896PqYxUcaVtrUzw9hH2NBBV9
+/r+ru805ya7WIEQEXcDNl5T1IfJB82L391AQbQcBiNgRkGiFUovZDC4hv12R1KavolHXAvroRqw
KgjUpbssTiG2aTprgF/RC8/mNt6ZAF5gXtWScqaJngqysInHe1Ha8EA+i/B6euEu8lv8l+XC9FkW
nzpBfGX19OFAEPJFVUbDW343Cp3+6Ds9gx9n9GgxRK91xhpsoH0yUQARuynnGusO7aGON+fOVDQ+
GJC/gFzy4iMfLb0NFX75pGfiZm4+kO0bhm23LDQgpjOigbIPSCwkHGin+xqssA586tIGFmNsXJne
6FdDHf8uDnz6ZsNL2GJENSnVvW6AI1ALi8ZyuZ6VrzwjQVh7Twsfnt3U6INbKp3fHnWuFIuPyj4V
4ZsfGjbC9/hJE/2p0+bpFOkZp32VZ+jnAY77ffIQsWE/ysXwS9BUfBuqgG12XIl5I0FY7lKN/jCx
fNvSUXNYBQWu73Hmj+gJcTIru7+lZ3sZMoNpP2KiRg/PP3Fq+RZZTji6mtOxebPKLZI66/xDyDJF
Cte77thz1Dl9NXXwX5rObDHxTiNi4gj224rQnXrTa6Ps3UGgrC48PF0whiXqJn3TQ/tGh6k25+iK
Tbq65pzk1wbbFcEASFOaQi2u9FzIYqKhusmc8lKF4PKkkqvuoqO7lN0hiVpBawXJqRXyVTX0miRq
R4zhHr+Bg70izfjIkf+dzEqxlz1+9afZdTr6B2tlAIFZZ02sjf+qCXzK1DSkgrYB6Kl6th7SbuSl
Z7xtrpob+blsSue1s8uLSTDni8UWKdDV3hWWrnotAsjd4ACLglKb7Oo+JTFhNG1X1TRC0Ue8qnHb
q194N+68XTG9N5TBSnInLnolwjtG8xiosjsh2eqREhno5Za7OZfoq6BFZlEBqeV9Gpa8AJ4xbPBw
qkPEaPAPBDF0SabHz1xuUNs1rVIwc2os194VorCO3RKPHi1XfF3RaXhTm6GItvG6p21wSqDyDKAu
znXOXJ3t0dLZ4ixJ7d+2VXzDgm/c9fPo0rTwenhZtDbj8AhisfPiho9AIG9pfJTJ66cYajVDmKU5
NcVf2tBSxy+/LoiBIepl2F85G8F5kmV7EipuDwQP6eXnwyKyNT+Ra1IeZ384jENyChLbP8pGI0Dd
LFVYzkAhNua4zK7n/4dAr7cap2UsyMBRiH7YqI2iqAD0s+pUkMK0livroVzGdEEWvRvdcmY7ERD2
vn0ukJjh3M9pgFa2+RhlJEnIrGs9srhgqJHBXJFiebRUpohruWKkxNHnjDRSisGt6E20Mr1mMFKd
XCu1YrRlRfisVWaCYRJIZWmZ3zEuRSxt4LQgLGdLjTCYvn0yhgBM2PTkl9r7NBLmoZYqqepTuJxh
jqSHOxHxG/TeCryyC0v7hAW9uem6qD5zxQoPJONcxrpKTl1HOJBhEbuOpRcFoy1g/4R+9NQa1JXM
KNBv466bEw/gLOLX7L4e0EPm90WysJyjjoj+pJqGlkDvOxfr53SrUjs7rovwz4KqJqT5ail6kXU9
JYh3r4gBWd1QTz/n8yCdzG1yB8+3IIDmp/6qqm+lxTGlNKp+dZYDAsT8YvVKfx80RGbr0vDDYStN
hGWoTfT7lEW8HOIXdpUojPv6WJZN4phA2C/t6r5iDxrkS7CMlmVQKWV/1UxPberkptUSBGuEZSlL
U/PJMSwgBYSfnep4NJ98H3EAa9w9ZMK2w1CaelqaiVuAdQo/raO/B1MXMt3+qPhyPPeAJDInqQ9p
itRfMu/ZdzFwjoQu625GxudqU/KL0LzuuLJXSd+evHGbT87XGi2p5kP0aMYF8kMfN6gNoKbLiLjZ
BIQNXwEFmueJBORqYTZYAy1KxAPRQcaKc10fW6PoxzjVvSKUL2v5FtbQOHTgaAOgAi9mGSH2Zbqt
H1sdkUqdmbQF2dYX9SlLGv9m6rp1w6634E5DW3yQbqV7awkTgOhR/Tg7EhnWPKiUlQcjrhFnG/0Q
7iVZS1jAGVD0Oa3y/z1Y0+ERbtQnAEDWlUsuj9SK5BKEseNxJY6Thg0uOkSaxUgQ6UpaBLufynuJ
0hp9Anwt82VdgtZDF5nOdqwYgEUTYSNbiAnH1hTWqQZB/JA0Nc04YlFcK6uRjuDZfKnlHxw97b6f
F3UGwN0HiH7qtU+SrYyosSHGklQ9E00kF2PUcf0z60+I8smQM546MZn5poKOx4W28k9axOhtJB/2
4Cjqs0q40llEsXG3Wu07jBgheIMB5nLDFuOOhhiH/nhd+WyUNuAYbb9xZSueBm30XWNCUL9mvcFp
6shqa0x7N2Rk5OnsJ470hR7X4iOSWKl62c97gkFPAb64z6RQiHayhvwxo+FxmKGdn9XZl9R2OlOJ
Zflqh6E+BGiD8PxVHbIl+DzzhJDHdoJpZyZptcsogGg9VelbN+Ichnls3YVEayZGJ+c62ZnATuCx
2P4OJm0Is4XAsQWB1zJaOGITfUAIHN3W5cEowz/rhxfWtH7b0AgOFKLOXUk+6qRg8GlSDLdpe2Yq
/wbMhh1EUN2lUIy7EP9FMyCVZbGcaMlLMufrnyeci1Q7VwBDQATShzOHnC5X/0awsP5qxdp5EkOK
hyuC06/6L/rybgP33ZZU3mYUaHdzLr/If68vpuoQyLhA1zk5IOYs17X1AHy73rRNHB3bxOxI8NMf
57DsXGPdOFb9QRTa3Ypx0v58PmONQDoz4StCqD5ILYT1uuRjhBFAPNGiHc0tI7j2XEWoytO3osMx
NFTzvEmU/g3Ee/yiqQP/XB23YsBGkANvxk2iPAbhn3B5qhWDjlMYl2ccEOrNmFNlp4Waf0VlCRaS
8I0VBj5aBc4qLbgWfRMz7pD2W5AMjyhY5qcwlrsscKLfLBpdoT6vm+BQj226PEuyZ4lGEbXR9Gmq
WkpjLsrPTaduR91IdpYxpG+BMaHTf6O61X7pGKgwqTApU4hFNBNJL98mcsKsX1XdKW4z4EUPR9i7
XmXveuTsOqrPdwUB5iaOZ3n2A2bqzVJPrhdau9K4eurNY7SsbesChxuDbDa6CVsNDek1yB3hjQNJ
HL0CxTujFAbpmR1q9r2NxreAQKtwh4b8xCVPDhhF+s8ZHYInNC1+AO+K0s8vMB5xL+/q8KRjvU1h
ENzsuKVVJq376LQWlzgfC3/hq19ZaOD+GLJLQ9373L706RgAk6nyu1XG26SFVCOexy4oQP9VxbXv
WYLX/7HJLLiuy7KYmSFAB8FHUYWzevMrCwGh3aPRg/ywC4TyS1F7qCXBR6hqfOAavpwMHA+s7cg/
mqWvHUPbzHm1hDKsB8KfKJymNChBC1io9v3kOculfEI9Yz4Rng7WaQQbkS/XLxStJ982mRHY1Z+i
iqJX20nsexkbHqLo6DUms4CqjhKNiyCzvVC+gedchuXy13ovt0sdGqjdgD/nh1IjJLQq6bU5Ro77
BdFRUOFg+rfSqhjhMSqTBzNX9s6p568OtFeqf6dh91R0qI5IYTUW/jV1BwwdhimXfoZew9YVaxhm
bq+cABvTp6OPT9UcTtjI1GUNmBkHOS3EjmgQSAu7eCf7tjsEMlSeHL6ta73TBvWnMzn6E9naM0nq
WrFf76Yib+CeMuUD6OS4kZO9kztwr7JquvK9kC/j7HzFU1Jfu6QM9xPkadesbT48nBTnCbWwZ7Rx
vvX7QD/JfnpBUpIxtWZnhPd1wQiRFV0H6aWJxmZvBjl2mbkv3Lp/rce0vIAvOMOTqd1kaQdN8g9L
AteeFMdTFijpLUJf0Y9Kf6sJ9ZEy0zyu3gz9JM13GYUvfiyzxyTVP+SwZFrPVnBUFWt6t0PmTjZT
Z19M9XYNJPGNVlzokYFbVXrPiHWxmf0JNZyc+J9irxbtnpkMOv3QHYaeuIG5+eYJ248YKDO3CpNi
H0kkr+sCHlhC/WJCa8GlNqFD0xVGCqyC7k5FVh35YGgyTllymbEJuXrcolZuSgCLmigOgv6blwml
oD/dNKhFUM0CBI5OLIYVoIgsOlEKjbQMHmIZZ+zOsKV2KHbMOtLf0RvjRl0Kxd6OzIe6QQfM2OW7
KHsvbdr+PicZQOOOeQrbKmtbK2l1FEPMZCfVb10YnvWZGns9LzQTLDFh7XQg22lfz8S/a7SzETqH
T0H4HZuxcAvVz13Bm4d/DzwNhOpomwn5X1NMxbmc89qbF+a9yKc3g8DPxxxMzEGDzgN+xziPAaGE
OQ1gIxBcHnxwkp2foW7RjUe9tBL0UNDtIt34TWFRX9ZAkfWWYsY9gwZVbK2Q0yZOMTY6i60c0S1+
aPWB/3fWguYh9EHfhuVMHm57MZR3KHt7ey7FdS2ESbfHgkffWSybNn3ZjtpjEkMCph+kWvn82gjK
s5+lw5C8qQH0OWYnwbtNF4F0K8EsLVO/14al2VReh7+XfnLFvLElI3OgwmkJq/2JTmmk4g4jXIh6
mMk0iQABjbFS9PRjG/uEhadLneodaKt+gs9111vg5iv2fVgg4ZlGHlEqRpu8A1yeNhKi2wBIfd+r
mb/NZQOapuiGvdaSeT+wr2kOgxjUw7qr0AurOJA6HaOkJJqFSJ6Y7TaTRTqjKIVZdseEsAm+I99k
FP9ZSfB6A2QsUykkZ+tmOP5bYZOIE6hW7NbY0CJQ33vVIevBn8bwjNDkf4do6VHRJf/K8wRSJbS3
e45fBS9Cn8COpD6IMnrYOQOjnaxQ2a61MZsY+g0lKHxY9F4y4GJ0iJNlBtJzhWvTpyg0QQeD2F+v
t2NW/0Wq3z/oo4ZGujF8twsgvMu6Q1tdwy6IO6DbmU9BtxuUImRhLeytyPX6IQUNwiDjlia2c0GA
ynVOlHHc7O0C5UJk6w0VDAt23RS9F3TjpVXkhRECZbfePwWV9VIjGoePZ196/Jfhju2xRM5pekb1
JzEsIJlOgSeUVVNDDj+iXsnYy6qmhEPQixGkx2M4jMzp6v6R2u997RmY+G49Y+ifbcRAA5/uXS/t
4SkhzXcmu/KNIn6JMhvYszodCNLlgFGWhBjNxHJr666RxtoLATviZCzlW50Xnmk4xb6aMW9oInom
vLQ6VktQIjal9uc7wNnD2q7q5nb9jXpiEMg5ie+fdoEYi4806qmjx3wE7DvnABWR2YjWHN7yKryX
DHZPokhgQVLm7f1YZZJRRngL5+JMfNXv3loAl1W2TDI7/xjJBmiWqJ/ito3uQY35admClilNv5YO
w0YZati0NnbgSlGYoppsxH0liE70G7RHrVV5rKyvjomNGdbcdi30+sJujyaU/3qs5TPeXhSbkb4Z
u3w6iLr5cnLyA0jx/NX06rCNAVcwQC2Ha6PbtIfIbPGgdTJuIIeH2Yj/CcTyK6Ty0TRGJE5QvLPZ
/E651G6medZPUzTqtyDW70YbNadEi+19ZbAzgPGGOHcpd+equ9Aq1l8rXzFvcfqI4rjbZG2q3FMC
W8+1ghBXK7HyrOmgohuVm5kEO9uUr61mzz3Wj/xZy0SyC60++kgsNtkAA+2T3eL0nUCAhlZZbH+a
SWGGFlzaNKtErfgEZTsQm9M4ODoO8+yw7xYXB66MedD+MFzNXjRFKa5dIG2XlMvhKHNEIsmcwp8J
cxIHC6QiEa7pVsM1bXBd9VHt2VrxKfIsevr5mwjx9mrhwEGF73sOYU08UH8nrwsqURT5da2UtSQF
Fznmya5Pd9GIeEFRsXKuu5sir9u9oqtExC29TCtSUOOxLdutd5vOeEi65K+ZAeq0LcW8tnPTPiKl
/M85VjulX/K3YPK/iTWPEEIR9gbjHbA0KITlBihoAifmS5voylUrdGdGHsFsqA1NyHPsGIMvaxkr
rF+HIKtS+AtLY04vcmwWiWO95pn6iR3W/Iv+BUqUtF+sqZEHZJPT7Wc3GdPPrsFgw5S0hs1PNE4H
Bvd9ztVwO4OseMpSosMDqjPpDx/r2amFCVOm3B7ddc1O2qamtJ3Kn7twR+lTluCxi5EXVDZ00NDc
6LG/NzpM6ok9vPM741NMv+Tgs16ewij+TTZFuyXsggT4ZW+uJp3zQOHfbqQjCxfe5tzcDCNiT006
gpOH15o96UOlR3TQzPFvXAp5RhoaPidOOZy4lNOcUZ6iLqz/wA4jMm2o/0zcGOKo3jYRgJO8JLMW
ui9jT5OoIpPMuHycN7ps9VcGt+jlTJXHlHYE3DTstI59GZKstV0hW3Z+M777rT2Qr6YZ9CfWW7yF
pLZE+VfFKkAHBEXIv5nxkOQlFiwIQGolx90kMyz/Ncm7YbCi/cL7JJWCUQtI+Zpgsk2e4JBdWnBr
9y0eUeVsGmMesb1kPWZy4lLsvDE9BczreWrVHMy9pPk80TkvFOO5A6O7r7GjInJVKhpew1OwfEFK
SVhSh6jci6cSiyXJ3IxALP1s+GPmTdgFIKkzmzXZvq9fzbKs80WrQt6bKvsLzCh4ZFyCh0sJGVwz
zXOjC6xrqnb+d3atg5K5oYgr7QhUZOGzOBkEIKJ2xpWuV9EuKsuu3UTx+D2YrDzr7pla0d6wt6rc
LtHyA+F65i50ngFq6X+iFwRL8q+NWSoixUCK2HTtRBrPJnyPM/HfcKOXDBgoxMUBFbmDxw0zN3YN
pKrrDA4c01GLy2+sn/WLqmpbZkn243qPy80MtAE43np3bmjrAbBS94jgSFrVaf4AI2oesY5IT5q0
pX8CxyCvmhBhOh0glUlYyP9f29ZbzNixA6wL4qhC/lo6U+vOiYqyvXTEu68P/RwQUW3briePwVSs
87+DmZQo5JvqnbI65AVzb/1hp/6W86+1cFHzADy6o8Q4hQz/tO5Q8UdH5xol6LpVBYmHR5Y6fSeg
MF9yP6sOSZ/kz2XR04znRDCORJb323Xk9e8QJc0uDQH/S5V6DQrvplNF9FFWIA8aFVM62aPGw9gI
iX8hIguMyHtqbVBRuu76rd0ToIjBkJ3J8lkDbQ5he4RiH5rqQwLO8V0d7OYIQHGHXHtCN0162dyO
9T0Ox/ahj+7/HlkfngesUsXIhbGb4BDoEXM0opvhTLK96LnEGZ45dOrBKB2C19Bm7RLZgoiwEATo
+Hh2cH6gPBYxRLluIJpKe2SW2vBcKLfr5VZtVdmD+ZzkhnXNkQQOQDV2OcZjFC8oj2mSGdeQ7F9w
4ub8WZjUx4Fs/JOu+Br0ZMQRq0KCvJmES0KaVfRvrLbyNHbeRMFZ5GinQ34YsyDecaohYomD1p1T
m75IF1A3hD5YpeW0rovQ2JmhqR/oEsrnxuCcqYzgy3ldvyoGUSTagUU8QKfehzclz4pHW5bbQkJE
X6+Yrc2Et7DAyxEzgi9ziK/K4LSPmlJUb2STTnA6N2NDJ8CQunwuJd08ID1AvkxVMogvxpLxYW9f
RELwJlsh+/LvblRCjyUuQNvCXiJUZ/2Kt2TVHNdufsWrPsGQuoEyqy9NPJYXRP7zELsF2bcoMlMM
6srAhx6GqUY/tWse1o2bRUD0b6tQKeVb5zbqHc7wZbHplsWnM1HD9k3J+Mw3Qa5WJl5VWViMMGX8
hIcLgigZtOs9s/LBeQbndalq1l+xHFJagHjZ4EyuPyC0FwgC08fvUWd5orfQ7toij/m1S3xrjimS
VbsnUsD2MbzLHPuY3b7ZosuYnWDbqgv9CSYwjaB4Rg9e+8l+bIDEmnN3SSRNn9RiOjfTtaK0YGCp
9Wzzm6aLbwWzS9ydeINhA1F2AZoIH4SfseULGyjY6D7/tcHTaP5VtL8qg3dwjbpTp/ITldJ4TmPZ
Xv3Opw2XICWjOUC2Vq1SSEztWxDSSgr6WzwW2YsqVIQQEaRydntw/6X2EEVq/FShFHGy6bGLp9Qj
/InxdyRQtbHtuhZWE5+0wKz2TtCIB0P07+EQ43jJ+vLaZcmzaekzGsCneBnk0EesHvIHxNEOL5ke
AArv849maimTCrjXl9n61QrEXLIl8ymUMe+t1KvfFo73OhQm3VlVvI4x8nhdNDjNy+J1aScWVjC+
MB7st1OjfaEQQS+yLlQjEqER0TqxTXx3w2vVPVNfwWqcjWPc+9/J5Ec/O0yfMB0gdqjyAy4uq+Ir
iFEfQ9gxrnPbA35LGCcok42JjGlobiJfsNs4co25CngqxvP/Ci7mZlmzIDqWf8bltj3kNdNzEJzj
9WfBzzUreRzjuTyKgoaMnxbp0VgYBmvPusRkvc3yJNquj4nlJU8zY89Bk/Zh7eArGYayUJmooRfj
PrHHx7o1VTeuu58wunXjSa2fYZsqlb2jIo4b0Ps/aQFNCXAsEDss0O6VyL7SQoGQ39Hs8tGJrknP
80xadZVF7f5fnvp6K027mWlVTu4i05VLXzcXAoq9VjP5pDQZaV6PNDpPywd/mc+sPRb+pc0UPiaU
Chqoz6xcJLesKJ/X804AZicWfeg26RL9xcbS45swsMPinh92RHuUQFBXEUjg24WbRPObatXFTdUb
3D1FWSImT1JwZAkDDY2xRQwGduOvehYLO+Z6q9TxC/u645IcYuIuLQ3PzlWqxl7eisqan9Ak7Esx
XSEbR1s4KeV7jb//4BsZYnk/A5xg5ROBfMg11kNkahp0u1nf/XssxIlsGdNunVIkR9ViiVVnePKa
r8ZnOMbZrpkVOhx+HRPEFsXYv/nBetfxaZJQE60KPgdyMesAHo5ennB0wh5aDjajpJ9b611Tz36B
UHDcf4/7oZls41lJ3anFxI5j2Xep7k7U4v7JACh1hvvMLoB0gqvWp+V2ksmn2tjtbf1mLfckgXln
SyfWa5FBTYsSyywdVnwFgK0yhglceGRf2KECDxrkSzvJPNz5IYLlGXdK1KPLNxmUXRjTVOd12W6I
mNlqoAjxwixrYC8GGrh96QUMUZFe8hfdAZv9YRUeNhXfdBfUS7WvlgD7UTs1ZE+SIElovJ8wfQ6a
BAGiFTxYIxEjfJ7RlHZvmALKs53b3rr7sOxnI+5L4vfkM9Rh/SytNLibbRdekDwbm7I0emhCfox/
jcCyUkd40NQdjJok+dvHIJQB3EgYsDCelzFIFGBRAd4xHDva6udSw/8awjbfTLIaPGiZOR1IDnnh
aKeednpmj0/rMgKI5ilG8xzB67zalc/kL9ATyA1RERwsVc39TW1HRAgJ1Kwlu5eWrlr7EiVOdFmL
1mACoxA72naNyFUcfDAl58WEIvVa6r0bhKUNxvkaiNp5WXOhjET9r1sCvlqSUo5+3SPWNvLWi00j
caWI7Kf/4+o8ltxWtiX6RYiAN1N6217qVk8QsvCm4IGvf6sKulfx7oRBUjo63SRQtWvvzJWdN9rZ
fbEpZaepru+mDWGR6EXvcyLVGOrzo7qItS54RDKUbabxHsbZ/OGXpXlOF0ygY+Tp3/ipvqLf+dUk
Pg73/ycJXK+S1B3xX9hEq8U0kvtk/piT/Lf6Kl1R0VfN7fakJ6H7qDl6DvNP+BfQ386WxsF8ZQaD
G3EHgqJ6LqtGcogMvJRjTxQadQ2RHeKHGS7l92F8ozto/MAkz+E5czN6ROny4BQxEFqOYw9kq4Qn
dW/pFtYBvyUJS710ZOUOWex5Dk0gMiSirNnhU0EC52YgReaas2ULrfGOMSzxDYQsdsy8/iWftCAm
nlhNko3XZ+LUTuQGkC204MAjeq9KknOrR9pv/6dvp+hdRu23fM9BebNxbSd5Rct8ytgjnm1Amiz6
tYw1IKUhbLgB1VfZW8Q0pLb9hwqvBNfyOwITtCmfwpje+DZPJkoS0Aa7yo1/Tl7hfAvLkj0ORADk
jOG4xoe1TvEoXAP3cscn7ZMoDAglOyQigwdj4agy4udlGbkywRljiNLGuxlKCVI0whJkUnNBx5cA
9Zho2BQxSnqtci7p6PWXOhC4lwDLBCY/pHDSS1wK8TU0O0QKeEmZhRBXzH336NRhyFjc+s260J+S
ysPiJceAuWl4WMJjbic7PXOS8h8w0+k7R8vKlwEXI5nsf7sZqq9RQzDaG+CH+Pq15rzY47NG5k+/
nmYgOok81T9D09IeW8161Iws2Jt+w0yOk1lezcP3uphLk35IV34fC0dm/uhO9cL6YK5VuAc04ma4
Dhly4a+oTr9GOFMusUWPkBKse0aGWMqbf/lORlK5KWxGb0kS/okxMb+Gk5xRuGzJSsbDuUIJpBd8
cHddm7DgtWSfzaj9aHlb75UfzPvRhVW3SB019TIeEHYf26m2JEu4byFd76f1uGQP6fzkM2eOkEDN
9gY+qXtcIkazfmxZezLBWISqEMFRBWOxM7DLRjUjJM0wg8d+2RImrKNuWMbN6A/z+9BF9RHSKt74
bjK3ahsiUfXvhvRvk/KQkelxe9cELVqtl4HNGuywjelHwXVdwmEMJaswGJ4wvrkZjH4movs8JWTF
RSTLqHYFADHv7ltYSWTzQk3NEIN+BlntHFeVsVtU50ADAmzEYFmYAGZHN0liNAv2r2Huu0tBwukm
AIxXM44hb8ROnENYUdTQtO6f4A5hNWVQ9rBeziAMkuOSoWwqU9/52oxo7Tw9nk/q0FOw6m+qHpt2
SYpGRRrtVxwY2TZOMus508jJQYJLQhC5WIasOEQHzM1F7S0zbzmRQnHalSI1tqnf9meODe4m8HWI
2WWApTN6Xo8J/Ejk69Hxf0LfEj3F39XKmjZZfaGhggARhckTGcnhLpdks6FYvAvyNRY+DaWAO+BH
a5SiSxTAnZcS55we0LL3XKd9wUfqP4YkblhopgabNh9j0IV025oZgQ9gBIZSan0hBeEp5rQLP8Ij
2aQYJX7Kk+GdWUzHSX0dGJ3tY0VIySoFH8Sw1/SqOzRLq7+k8tdlrl006JOZg2bezRQ74eM8xZ5x
dTqR3XQIWABbw5NjWD+7JRZY8ia83XQAhpsec0Z78ePsqU4M0srrGFMsSTlWXfm3dO7ze5h0Omfw
rP5MSMzI/ZIs0nj8VL+mNPI/kqBzyDoxb9fvlnEIwfHIrOOBVrBsX3UzZ2+/Jq0iTPyPoLOLj1Qv
T55NXpQIe323fkKr+tsOcvBjvoZR0e6R+Wn0oialyzHLZquGSaacKKln//My6PjJCSz9BBAJ6sd3
UvzLplXu1Qwvj8lP8my6Vf8U0pqUoZM1eY6GUdwnjo3k+ZkCeIevcRnwnWpJ7DyaLrHOsuAnrpsZ
cDBjdSnDel8A3dg5MtXUkw912r+3QmAPtwi3xq9QXhjSbGkj4hPAx7GWaP+zIU81oIp93+nNwTPy
/jiUiXNeP5F1l5haagn5OVIrPPdOk1/xot81bcreojl5AXY9v49j/bNgGhzEw2slRxJiDKU7l7AZ
GwuekgeBVfeewgX/MqQa0oKlZCiywwgjaf5NCTz+uT+YYmdHQRxbmfbNWi0u0qE1Wi7CIetJSYp1
5CfwezDhjEHeb+vFsdEav6gDcBqIk+fAzoA98ZiBuX+0OyfYlkQYMIYQz2aYpjfy94hFTuqKOBqA
Da2NRUWVfYZFYi3Ae4BRZhVbTJgxJNd+88PMRAUGtWcyZwftrlqyhWKs97i8NB9lRXMel7w4Dg4O
Ls8HQ5ybyIzlAMp0EZi6FtVrWlkarjcgOqCJCQer7Bcoyd3D3NMbaKndSiLi0qzAKKxnQHbl+r+2
6uvI3zv6QP1GaN9tdloyI+rvWh0WL6GtO7dRsslH5rl/e2dJwxCorxcQKCIhApe1a6s02nYRekfW
Jes8TXxti1c6r9g6gl2RW+Nhq/kTGc6TU/xMycZuQJd2Vas/WDjKQcpFdMy0RnQ71ZeEXbAP2ZUY
ViP63qjG5LDcfdQB2Z0uI6opEaDTH3OO71L5ySBuS6d8Xw7sv4aoXyphmXfh5t+Itam/MUdD0eOi
/mtb9KNZTvHq+d0Lx1/9M1juaN2lbAvwrdpH3bRvX1jksnz8WYX4dqOyr9+LqeWuNsrglJVGeF1X
LgSLH0m2PLkapRftDrBSpnbtepjSwA9Qpk3FcaLQdC/WSHYI51Rl4xkGzDjTbBbbIWMFP7QWE3a7
0k0iU/EMMLj942n9PXC6+ZnEUUL95vhLPM7GBX17di816fswGlCbssUuBtfmfDF9s8sJ/3lQ0YYr
0C1vFojm6NMckNlu1u5HLFFbV97UmjvNx4XuCqZpXmZtcQOMjAsdPM1twjC/tZlVMlhmGumC2nzS
QwgCRHbzb8qTRy/31A+vWYhF9XwYN4KgzH5JfjKjBCDy37dANV1H+Jqo3JqCfJBwpH8liEwld+u8
nj9iSELpwBQ494AZq5lCuqBBYNJW2rTW6yFAEMcAuIVAUoLZw/hXa41/a+PkT8AC/7aEZKo1GCgq
1O5vVZaTyRtFF3X3p6OkhgxEChiN99aiLb6sNwiiHpT2HLvAAF6WKvfeVEMEJgXBbMnrGLNWGiS7
EGnX0j13dBj4UzIel85OnjRPDx/XqfVkp85JWSQWaj4ghrZNEI/OXLLUo4OrNenaHvBlj+B/GgUc
Q57XfmVsef4ZGcKjvYzhs3rg73tHQQgUmOERe5qaqw1c9xtl6ePeSTYF4JtLUPxRg+R2YHtusIeL
getlLLsLEHimS9PY7ElR52iaGK+xXmUnP01LuKPE0pbdfFblho0nAc4uSswwJSanDFgHSo7ZOVUU
eLmxWbdk1dJXD1xpgvxoikJVbjiknHFTMmlbO9uTNj4NEdQuLMnOKI0IOip1HPrTXtnutgNHP8Yv
/Q/Cob/qJD4vdjbc8qloyR8dj5AVN6v0xy3ZiQc8+nNNCCYUg69M6fA6ybEhXjULIFnFZEfOE6PF
6zatjucLF9hHGbvDfRTIbrWK1GG71ShBAGsDHJjmCdl4Eu91+Z2phzaj1qSXDhlHXu+hZiVPwGlj
OmFMrQBEMXYKrXSTy5OnMWj1TQvPLFHeBSOod1HP1ENgTH9fGoEGk1z+qXqvrgj09eo22JVNnGN5
h2F9WXtV3gDa19ZLUrLkjYWMDHN3iaeZeE73ktbxdalt/B4j8860Q7BjzZ5xbA0/hZyNwmqdATlF
jrTeM6DspPpPvIfrIUHLc/FQ5t1NrW25t0MMR3KKSTJq2VH+DSH0wSRDt7w+7VIOFR2smd0Qayen
ByT07wE6DQd0HWuKVQyC7cXDn8hJZLL8T3j8LAeRkXwiMOnPbZcT7Rs6xg6uzlQdS+/smG+BOcw/
WB3TKGUnoCPHkcsgJS7Qs0PldendI5lkR/E6/7DGndtO3yO21pNSVPwbay0e0pAkQO4fdoCb9YD7
Gq3W8N4SqbGgW3tpKTtfm7ggYDYNTmv96ZIzhGl+IE9camKtqn2tIvb0THryCgAM6wGDoCNcB1JE
G0Sethc93I3R7J8bc8Qfp3OiCSoUsSHNws0yWOmxBmavRrKDzTfSZ6R2LVVKa5ae9X4xzeia2Ji3
1LNJvpxpp57iwDqp9/H+h8R1svmTUW4ZR5RSI00Q6C91ZbY3VcJXBT1st2x3a22bVosgVAdjPP+F
hwcv+I8lWLa3jeKsFcO+9osMKSf9NNVeK20GDumCvY9vh9odOisYEvSNaeV+rndHHmAnJSdB3Vzq
NkttiwznPGFUwkd+okinuU0nZ1tmo3WjQr4XidswJZ3oxJHj59zd9MNAwoF5G+1wBA/WBxD97wxm
goLMQ2c4J3PzG3PDfFAmW6wOgB1k8TBYVbpV8/c6cYLHhDwPhtlmttVr5xXCfIKjFq2pii3poO3c
yJl/oMfVRwBvwG4jTtVOOsfmfTYgDzLJAce0xxmETiI5cuCaVM/O9fMf2K3qs80c5Ei8U7xdj1Ct
R3ChFU6bKR/nD9bk98BnoplrC1lwOSk2+lC4u8WL+a0NqY5a9wH006+q1FTbDt5Qim4KEtcieVdN
GNW8MZydgXCNZmSsDgvdbYzmuU7MrxjJs3O7CPM8ThjWoqgtH1VLBqGYoHqf7xY4uU/LRmWllX78
OjBFPKSNM4BAkNqOYsLo6rXDWxEAhg9sToFDK54ih6hKvpv2HvoxCTmZgKGUedUeRVC7dbShIsIc
MCeBsAj0sJxA1ev9af5IyeeU38yG5ZlRYe8TnNnGhHsaw7nNh/kzMuOfQRoUN6vM1rbxv86w0w00
1dxQEMWKZ4sD9wL7+w1h2ElMQ3yHYYXsnwnutpnK+h2IJ+BKXD/HyYPUiyMKVZdu4wOBz+S3C2nq
Wcp+X/nnSBP1U2ZP8LFLPPlB0y2offBb/T3+0gg4aLoxHBcHDRzVB5NBv9mURdq9lYW5M1KjvuDz
KJ6qnOP5WsPNxcKXyGiztAJxdGe73oVt9r0i8BYOoFY82a7Ft5Z0FIq+Rr5wSzXugRZ4ceBJUJDQ
qlA3kp1WYjdZJTFpGCDeuqIlIJ3BDBgPWhiRGH8JCxyE6gXWuvshUk5BKASW8oBucKtBL7i1BjLe
yOyHg+Oi9FAvq86wEUOlmy6htFdD2SWvvGeZR6/O4eh8MEuaxoPa55cMjjNDU3QLnNwNgiJyqZPt
4mLasepCHEM6QnjEcOhED8lBOCRSt1F6s6Wer7Db/mQsjPR2RrRTorpROD1+gcq6tfOEMEA2xxOz
Jgqo/NQCrToJuerAGPTuSggcy+VI62Eg4u/8rt4PbvCGGhi36AZdLAPS9c9ZIN+WvnOxCpRJ6gMl
SazFo9ycbOQ4fyvsOXo1I9DYcY6fU8Szdp+TDiFSR1ro3fMmDy5Ty8kB3v6+Jlntpubnapwuqrnb
epw1wGz6CNV8oNNIGYezWdsYEJ3cAdNlgOSSP7oaD6qVNPPad7303tw4aW960ccMNyqM5sHUHSrX
nV6qWa/JFYvqb5Nj/X22vjfZ8SE2TQfQ7jJfS4oqLw1wmCEYYaL0yU0f7YBeetdxQjwT6dHHWthN
VdnK7LdpF7NV3MhCGPZJzPyhlWMJn4yWY8pit50gf9Jtk9q2KiisrepY+EO0UNTEESq88J2cqPzL
gCbfswv/A5sNABYHDPLYtNbdIfVvY4giepVyaGhy9Xd4PvEjYxL9a4RvGC2kicRxEm9+luJRr4HC
0GC8dgFjOkDZm7Ai3CuQAoMhbsIL399Ro0l/12hCAMboQLTUiBb/+1An/t+XEfqcA5IHc6fTVyZE
jUikwYOBpzYUrJPTnoZhuQ2wn+1FBikLv/ninbwIraQyzPiAOFkEPHC7jfuCX7Yp9Fc1t0gjTPeo
R3a9ARlWZive26r39B09bhlGbmP0svr4dTGjYLOa4lsTDeU001xLLYC0hf+K8Hek65pQUBUBtsax
8fo71PLJS62jlpO6lpeDHAXA8DsKPELbWQrNRhEEK7ejappXDPeErdWCQ7ZkDnD2yF6KCbEREodg
GcFy0tpSD600D8+mi11AunHp1wrcuF20X1tD1LAXsOYUwlPq4FixkNmql77TzqevVoJSU8nVkaRt
hA2qYz1LePHYHH2OrXxLY3UVffkZCPeutuBhCH4gHnfOHccirJ3Zgc8VXeEUj6gNiDlShZGqh9Qz
r2BfHyd/2Fhtt+nMbz6d/c+AVtZ+1nrn3OsFeS4JaEESV5oDNw29ngAI24LPEcEuxJN5fFcbrrqQ
vdgr9mTIJJuMEElmmqb9vfY5lKbL82iZV04bxVs9L97N8YqfbtPFd2bi8V74DsxIqxsAQOdbRkcR
IZEDi1IlUTYhYbQNCimHQbK8z8u6/aFpPi0r+arxBYr4PO0PPShP7PwhBxdp2GIt21e1c1bKB+Yl
yVeLZtU20uB2tz66Sk4Q14WEmLUzlPMKu60Jy++0wkLoALrKuU/lQxKLbLtmru8/dP1v1SNUD5UT
3VMS19AU1sW50pP6mg5LAyJj+K6KxsC12ms9Oj9DbsLtWoKy/jKkxpmyJZDZfaD9vycZUfpIowps
BTeYevbvwcQuTjIS1iatnK2nDnrYlkxA/5BIYXBrMLDHgTvR7PpPWeksnfnFWjgFT3/GsJyfNbgx
p8TXSV1qy3d9GGCHcj6+WQ4AmKUwqmuXeF/GZjAveUF0e2hyukH6+w3TEadM3fgVx3TEk5YxhUUQ
2dkjOv4lItpNk3RO7NukcIiEFhwQhk2ULXwhctoS6bRglWvH9UCsMS3QX4a5qp78wN6qVwWdplto
mPVJrTtuSRvcFgCV8CU/8IEfF1GbZ9WEmqzGuClagHrZX9Zrw0DjpuyigoCFXTfTgZpmbuX9EPT5
LvIdjKNJLMhg1upvhDvYu4Cd8TwURBJHAeaddZ9BDf/131mfiJ9KbBJb/BqQmh0bC0NaYUa/hXS2
qoc4nfSLGkBitUeaBEEzbbQvUz7Eh94EBts50340Wv9ZRxRMV6TO/wqXK13baIEbfKvthFZPUoff
Rk8/G1ULDq9Nbg20+C/99H2d3umIEKrF7f60wMf1gLa1VtfanUge5MrG7D62yVdVyEEaj08emUwb
MboBjv3s1NgIVgWtKxgWsNyKYqs6d6yeNKhkqDZn9GBkbe6B0L2URQRKIWUXK/p8r49oKOXo3pGn
DEVSWSa4gYsN9qDL0BpGdoYkQd1twt/bRvAtycYaTu9o7KepmY4j2rN7FBbBnahpJpXgnjxhCgw3
TXTNEYJwKEePEpnFeFZuDRZNMk4sGg8WJUgwFh/NWOO+FPVZi0z3PfG8WxRazi/szLey7cllMr3d
EKXNbireoU7vbHxkd13+TLEHYsXJfIZO8mWmD1LztFNDyaDrkPJhr7z52tLBncjnM/13R7jVl8Zi
wteO/ZNJIhm+MddfmzJdhuooMeiqIVuFovMfZI3qjqshFT3hfRzrZ2K5alDiBhgBLaiP6xnCNbnS
EtLVT8I0LdRv0pbNkWejTK7EW5hEqfDJFjHC+L+DCdoW+Oey8mmwg2YfO2Rtrpd8VS1HlKNwfKQk
LXGs8sFtmEvPATGLsv3LHsyvW2FaGptHCIKgdIiDe8j1ujt5UlFcXCPLg68shcVuprGDJhhlQqkO
cciWJ7VkpqOdj765B0ZKydmY6G8HwfxmsSCwxgGQOxKWxMBxGLrBBKDYNhv3ZjTdxaD9dFJy5X/q
5Uzo9GV8O2GTtNKIzzr0d+tHo40jImsvJVM+HvtrUHfGYS2D3BlMClOp/FQ5MiBpmktcdEGnvVLK
tFvVJ19nuSRnk8ZHkwVdcXQ1J8N+VA/CmVF8GzDb1csBb1fhuvVtViQSqjzyNFLvPVxq7M4d4tFT
aT/Vumkf/zUk1LMai9zGmNGUqU6vmhnonIDExP9PyTEnzjb7teLTXD3d/vt7eQbrIvSKs7pW4owf
vTWIgGnA6LQhsm/byrI3obm7LqHGbNnkod3RHNfpxL2rZxlkfjyFBBiN0hA+6wZKR8+yntSDNYBq
zcswdD4SI492Wu7mTA/rd9TAoG5sI41vQ9LFtzGz/+QgsYxdn+vNVcfXsA2ot57JsLTe1NjDF+hz
WEquws+rQ+WU5jXtZEQD/ThaJea7E8fdlyxLOLJMifmWtdNbLzWItKGGfRaNHGMIoY+3vgaMr2oj
cfVFHPjbIvMhkPsIb406epF+8AfGf8VbWr6ULej10gyHj9FCKTpD3lqfqffo1A6bUb63PtOz3WiA
L4btmpIee1unqIhaidqkQ8YhOg05hpgDwfdJeG8Gx96QW0aGuRb1t3by31pIP+fOjA1I4/9x2qpn
DkGtlJWoBU3Sl6K4H15bwlGfnESsr1yrFFtOSvOMzIW9DvFHBp5UdQ6bFtv4bCLBUUcg0XHfMEIJ
d+o6teeKslP+nVtlTKWWI1PXHoJUgMPsUAghHP+td175tUVVzRmpn5mGzr+NUsDdkhbyPoTJ0S1U
9mLA+AjPI6UVtNS7OlvelwA9OwK5+kWPkUfEKTGlHt0Opq4opZkKR4dmQt3mWRHzM7lEeK312anL
g10fXNwCqXiTdFGLE4GqrSGFwGoZCCoJYBohWFL7eGvZ5aUE3Q+Zd6mKE8Y7rLRswTaAnLNlF663
YlGwfBEFaZkf3ejUzM4lnbsdKAfsmXKGJelk+pN1WT+WqGdSQAU8HwoBm9DohHlYIlv4m9SxnYem
/okfKGES0yZPtXzWBgRLuMXGiQzzoEY4M5CYjdTB3SwjtHZdiuDij2gG5I+OID5VHmzROxJGo6RS
xgLrOvWGY16QH9smIPn/UeUabfLwW+A0JG+TqUd0HmTOcDOn2bVEtkrjuOenapcfzF3pKDXx9JER
jRBP6XldAVYyg4mDnKIW6pmBzfuQ9AAwmfJ9YQubd1XdaQ/DZDjHzPP3bJOSt4VSVj0UKX6RFo77
2W4+2ooTny2bXX7kkh+sjojUOZxM4poQ7mr+lBy+hkjCbT77xc7876QhzuJqu2Sxd6yFiTFWODbk
bjExuem/xJbxTUu96ckd3V+sYRv+eHrlWMhwLiYUpiW6JdKi6VWPFvtCOMVLTd/iOnjDsxrGCpkn
pZ5l4shsAGcUdvPB1xH5xdpVzaqT2Ym3KWlFazeDHNZTlY4OPBRgTGPZUnCMCzz1TEANY2Ys1Vmm
1Xd39SogWxBttFQxYfq0tmNQlrDBPMpXeeIrO5/wimg+MJd9Gmev/pbYkUt2EsFJjs06qTTPkTHA
RCJmLisy0kvUsMX3guBmWv4NGEz16eo22TwR6Glhm+DW6W+eIwnHdPXm3XSxUa+UxVT7VJ27lp4+
WCttqwptc3bSp6qn3zD2D2Uft79qs33QGbB9GD4CXT/dqkllrWf1STDVY5+lHzylxrQLpVo/9RJ7
Y5TWXVgRrRnbTmtAtGb7aBX+afIdjnxR+mtVnoDhgjmQtpdVbh+Inz3pmw9Tc040Lb79Y62BxRlv
3ELBMVimV+rclmg+QtUrp2K41Br47MwoojiFVDMbHnnjvPXv/cy8zUkgDjSLpr1jEnGr0Tbf+Ugo
f9Wdnp2Z8I4nI83fq2hxXxKShvZmnyP9on4Iud0obVsz9L/Rc4W7OyT+N3y8yL8aytM5fW2zcTka
HXBdk+E2kBn/XC0oDoxUvzLMBzXfT92L6gSncMCYP20T5jv3xQclkHgUv5rLl1Dn1IaeIeHx3vS1
jCHfSCRKb9QD81w4oBgcItxn3fI68CU/xYa7J7RheY1D3qqlCChaMJ97gsmlXjbJLWI9P/3Ps3Ei
RWCsJWmsi3XGjXiqeszo1zQmrDh3abS1+uDdZIneCrf/w7T3SCuRFDishgd78vBUgvJ7102kNwIP
xM8x8A9WmmifXpnOEHG4moOZfnJfcaiae8AsruHalxEr0walk3jsHd3ZirEifV2NlRfdxogolTqd
QQcoDjPnpFoG8eS91aj3toPZ9OfFcce7B0hu7PwfVklfj/vOjoJwl8HMvsYNHNpaw4EnQhT2evGV
pIWPdvQe/GH6qc4PfUW+dVHOUk5I0YvIQjK4G4ar3H4P+QyP/L/LVu9ycZFWIba+QTJGl4b1a9sM
7TbV0K9ryNXV4A9/RHEevR8OtloiS0z7Egm6wJ5ZOsA/XQvcDCgKNbws2OUZuFwxkL/4FFyrJAVK
loNmuxuOWgxzqg5qfReNo/hmU7MwlPii+3lzVUsmGqWUWDV/2MffAw8dt2riZyBU9nWMGBafEbMS
W7sTBh9m25nmwGFIO7GzEPC/GLbVXZe2Mr6Uc49UHOkx/Lg6MkkPTyf70W5oWpeDk22yMcd0QP8Z
gwZNrCZ/5ZJwzniD26d5R8JMALwBnHWO2595aXAEFr5yG6MIrgJ36kczZxYm7QRrEtsqMrvh62gt
1pPfW9A0qgz7Dv/NWvWSMkdKIb+aetn7YrggObtqdhJihHe/qeVTtS0smZIkxHEB8o0BD1pnKDgn
WLZZHzoiBze27Z6zuSaIwgjoAf7XX+R4nA57mklqXlYYxq8pqJxDH/oPSkGcVPMHRg/vOU7w5kq4
wjB3nD/ieZ3Pw5pFZFN0X/oskv3tRCJOYbMMjfG3CE0G+MZRMb1XN3VdAFJ/rH2v3HnYst9MrXmJ
o+F3ljoSIkktRjHUgXkoftIK7qfPpRhBAv8pxvDQub3HWl49NDEJQXR4NkGbgWPoDQEJXi6qfeC+
jmb17Kg6DMICMUqxXPVhvyRl+MB0NsFTYGGUSbzsmNvayX9dvEwDzD61vyYxYmnpDGa2VWZlIKO0
L87QvyW5GZ79rgcG5qQws1WdYWecqTlroHunrkEVbNzVg9G3IV3gnPDQLFp+1fx7dzv3xnPcR7/m
fnZIsOP4bUVz8RP0udMUxB0kTFAMHBnASCMEyH5RnhrL/I2YqX/49756ibn3S6llwESkdEo92Nny
da5sbX0rdDtrW3fkU0VjmZNoXeYHO+roko+akxyBAaD6p+MZexUQdwoONWKLvxN7fykSn16Wqvyo
6p2bnTk0SiEzRtWHRQLYUfbbRtfpQJnbkivHsxEcxJniE7M15jMCMdDINN2AqzWBTFH2P8wi47Kp
jOhkzvPHeu5Vm3ZlW9Uuiub3yvTEDzIeVdFj1DbxEcsMA10e6tsYuIbbAvQiO8Q8cPl1q0n/3+Et
Tb3w0LblXSxTfXVL74pB/Tz0QCANjSYRvACmaING9OLIMo/ljh5HI/JqF9TxC+r+5q7LxruNZsvI
aJwMfmSxzJjkA5Tury6bvrF3YJcJYOuqm053kuVukOsChRkNnPLDQsvK0OTx1UvtewC4KQv+tIzf
5FSnewkgn6BIj0+Wn2oyZCZ900TypMfNhK2tRToAhv02kNq5URXHMKC9BRVHh6qn6sUfVpwZt1Vb
ut3GoTQNfecGtJ/A5aRbfdacY+oV8w0p1s6Fm/CAguQrJ03EspEMyuTwi3AKW8cJUpvY6i5lcd86
32wxjnKZJ1LC02mfKwejPprdQ6VjYu8M0sNZ2F4RiDMWqwu6lBKr4GN93nC8/0AtihF/eJzJfiKO
DIwsODx/T4DO9FoNwTpYw6hwTgnoPOM9T3ZQ7VypaKmgi6CUXWwNw/XMRMQJooeB1uHZEg176+gZ
J3zl0WmV+9K0OvUzuXpqi0oWToEGUNZTDksXZmqWv/Tl8mz1Jka/HFNfWpqPJt3xK6NifCkOiWKZ
4f5oEzPBQcfOpQZxY6ib187Or2Nj71dF01jTwRkSZ3oojcbdhS7q2Jp4DlXgJY2/Fe7UfQ3z/GLG
tXcMxnreqQKd8+d2tLCgc3398o3pXpbW8ou2b/Wjjaw/HYO3q5piIOmwLvXkVhuNaLBNm4w/g14y
bsz6WdCuvyvBYQi2GTlFNz2lBknuagAwlYCJDASTO9uCrRp31SnkClTmFx/jxwU2AfQOyx3Bc6fW
IZLPSp17WEnGczS22z7wgtPk5Mlz6dLJkocmlN1vipXUML4onTK/gpdzNnqW2AQ7Ofk5aez6lNce
sT8NUaprg4YyY1sZNgE4lV4c1Lo/pyi28fDYEAIinQUpdXd6i/fUTxAORAWwTMKrnziIxPiz9eGi
/FioHNGZJVDkbd87wjGOfwypvqB6H9vjHA4s/p7Z/2ZNgK5dIRaLy3JfaJA4/y0CSE+RvSxLuKsw
8+x9kjFOiQUpHkvC/DnTe7MdPEdoM8x9xtV6L4Om3jgDLW+u0/SsD1a3CRG3nUzsRcyUJAZ3RFwu
KJ6pzWNOFQCGlHyucqP2ugphZzTzfUf4GM0j+6XlCMIJsftcZtaErR4iPW8g/B+5WjnTaDGND5Q7
t1wGAMbkxt1ckTPBmMjqkq+sEFaV65Fuj5noqbLa+MfcDf4GK1l3CarlvjrTo+IT0AV+WjKN/kqz
m8x8LBqyCCdvvpgZIXCWEkxp4yRetdQyUeM1/dOK1lW9CwNReYOX+WgNRU9T38hfsXM/V6VB9lJj
vvZ2RzEkrRMjkOVU8mw4r+jcuRW/i3opH9SzHkzVPtHQ2MWlkT1rpeVv+A3SX0X3w2xFfGXzQFAh
cexzHmY3r+kb7BtS0UU8zlcHvfA+sfRo/XitMtqun64IwukhCh/EwHgireoRcDhCFWOYUCtW6Zcy
1sFlQLwxogFNiRxHKOIkmkOKz4gsImnYb2LGz0k9easWkllwdRnK7kN9l4YhZBg0wseNx/1/itid
8TxIuqG/uOMuRfDN5YYTmn1xu75no0dskKI8ukA0FCA+P9NmDQ9DXcdvY24VmzlMf5ORl7wNvU73
WUe4vxdR/Lke/4jwDff8Wye7ygz8R8yIh2jE0aNOV5p7w9oCYnMklscbuNO3qS6OdUfaXuuY4ZU2
TPkGdJVo9RALYpmkt7gnw8zEusswRcxXYhge0VMtTKHAYf91VfdEtC51YF1oV+Axtmnv+132V0ec
GdmxlbPNCKfaziH+a6vaZWvPDDoXABDGyCYewl6Lik3XpB1BgzxoaRHeEPGdXKk1U28t6fILKIKB
NCt7VNsZ09b0Sb3KIcmuYzdUPuM616yjiMGzjMBQRg9RMQ0t87niNsA66PR0U9M21F/UOEl3o99W
rCWnJqzch7yITAxf/KKFO7wGHmJzc/jqZ1bwoLSxLAnBYz6M73WN2xaTb7BZ9Wx0j5xbq93CsF5W
QfXflnyw9NcKtQQ9yiX/2dXGkdFXftemsL8Ng/Myka7y24aSE3bDG3c4MgkxfINcVB6XEUJXnJVH
rZnYFPh2N+ZoZs9z7c5kabkntb2qhzFJUdTUuD6z6vvcGc1GlREIjlBdKj11+n+Endly3MiWZX/l
2n1uWGN2oKyrH2KeGCSDpJTSC0yiMjHPM76+lztUldW3zboeMiwipCSpIOB+/Jy91+YqU6JUPcMO
T96uN26bDu2dkjvwO2R+Sum3iWIDiphscqoH9Us0DHqAlW7U5MXhpx5iA+CM4ihkPZo4BdRVD+bk
Y0dPym+jncJcldIagYjiHmGAEohmd5qeY3VKYrj/WhwfpoLukDLsQqkj50QdxYWe1Dt6dHE6X9ZJ
Gy1i4mKQWZcQgVYhSNRleIcBzXOqkuhtiSVXD4J4KyjmtAOHqvsrlKSfJEo0Etrm+eBL0k+5dJ+R
tXNKp8XZgXjfAWi8F+yFINe8aO/VdITyDpwHzER+0MYXt9ghe66rCo7yYRr/XNrloz6GaZv9KPv2
kyFE9WMJqnvv/6m0JWMXZ1c7jyVo0DduiQg5z2g+JuJV4FPNxc7Co3INtdx50j6UREE9KEkLgaeI
WwXRdyV43V0yh94rzXqsxuR8Ywljb0cV/UZU5cJOMXO7l/61nLKYlGv9RraK/aXOws/RDZ+t2Otu
Om3sc7xMv5TcXJ3XIuLSNiZahrMSjbRW6WKq6YddA6te6ZcQLATHBKjSJhZh8jMkaBZJr4TYwBmr
M6QRTr9LXZIsLW25jUlqvYSDvmDEyT9RKjrXMsyflKtjyR+qgZwy1tODryyu87GV5zpDsCtWVl6s
fUwjIKkmdeiJq/6Aj2YG+YB0qU4FKCrW3hbSz05V+1Za6cfySDt/fjNNAQ4tFo8+H0595YcPozaC
y9hHOTSkMt5b/txwcREBko+c4sJ5/IHYH8yMVv+Y0vCajDVoBTmxL2fHIA6SCl8VTQXd2g0q+g7x
FHFRq67MrLyHmsvYNsYbCEEMZ51qY6D2voX9kuEFl4qcFmdFkdr2raJTcvSSGqeKGqSEenc1u4Ee
L5gMMqKy+FSMtbulZWQQVzY5l2khjwyzA7CBnGWrnhHeo6CTQUBz8rowZMPp3YpzK4M2ah9z+0Y9
DWXQTD7YdHJy4ok2ep78ZGOh10NsUROQKsTSoH2x7Z6j+0hvUb2MPT5hQZSiK2txKga04zf1D0To
9CsL5mQ/oPZarXe2pMutHVGyq4fd6BBzJfT5OQhs+S+KkoAwZKBjqrbIDODUc422DwqZxB6GWgsC
0oysAxredK/q0Y6o1AB00canvX5Sl2M50WxZv8siGmPvkZcrO9SJlgavxoIE2nXdz5wMiddIW1pp
3fB3JO35+6FNFz53C71fXT3PWYlVxl5OMeKvU+vrJVg/Aq9CE8WZP+AiVA8eutj12d/vCfmn6Ygp
o4Iktfv7D8BXnchpvHbTXOIVcB+j0g7EGXWAfKnWY6CYeHoyl8UR6/wdaF/p4SdnqW8868dgFdrD
gBu1KQydYaOTv0CWAgGaU6torkOtOuE/LklavRWJjhAjrj8WeX5FrKRL/ChCffnS4LDQeElDN7ee
6SgTugM9dBv2pCmYS/VJOT4ewrxNv6CUS4EipkAHSlNjsAVSfD6MJ3du6l+p1LgY6Gg26DcPkOKc
PwoTfqKaUoo+bw5Lhkilmm0UtVQWp6jrlo8MN+3n0HW0UgIfaytGpyQy2scyxAyVQaNfTJTx28hk
rO6TgYAhy0URSXH1VE8X1SkETm3eytz9otqZQdv+KgMhZBoV07NqCF5Kj61saDhZ2FMjzvmcE2JE
/y7yQiAPizO9QIasL22cZhvNgkJPK+Y1zfl4wd+cjc7cMFQbvjk6yOxgbgaUswDu1ApCwWjdArRC
rz08xU3Tdx4HacagamnqSkZVWRo9/p7xVCNbzqil0yF00+nJiVD8DGa6CppkgsqzDoXU7qYe2bI/
HZdefNSe1h9X2x8e96cBAe/zaFfXrGqCN/UAXueB9Di6q1caLAFwk4CQOj/R3mpwK79VnW6S9Buj
E+K1wvquZX71Lcdj8/teLMGGtsR11WxT4Yj2kUtHIy9J7jsNA8jEA8VlAMzbZXj7vk81yMaOUOu8
F4d/wS00HULMVTwGVuF7At7r3SQIuLX1+feqlJPy+reeQT2jE1CX/s1xiFnRE8j1YR83b60BY6+Z
EeU0tVm/JT5W5MrX3nXP9h45LEmph6trMhxtTDRrWxjBZ3sYqE53BJBJomxnHJc4OS2t6X8PNbCI
HLeLTWU2I8BP6ehs4ng5NDWaBOIKsVfrtcDIrRunvCh6TkxBwUC7iI5+7093jwYl6u+YOkt6xZZC
Rm2Rg5XZY7dsYu7FjdW02bGIENzm1MYIhKTdiNbdiNYimjegoatnpCzUlMCNFfB4EkyB+xbHF0rT
stjOn3bVzI8smB4E17ytQraeNOCqHh8AHIhIGxlRk8j8cGl0vWodvau1N5/aHSnTgdNd9bD4Ymoe
nRVHFNt8RO8m8tDeR5wXX2Ejh5DINEJYvS4nQ4vvd4tE88OZm+KoXum+Tgcnz+jAqtcDwYm7Hlrm
lh7dfFN/bGMrd6Qsfr6JRTjHmNlmkuenKrZPw3ImIhK8tOGb3mEJmnSnyua+1XZR4RxAe8PVMudw
F4GXPac+UU+z9SwGxh6ceLP62uN5U6djNe3++0G9N0JHAM3dPNT7pZwUtNWiXcyWc1fWM2KpvSHd
tzaTgE3Uu9j6fWin6+s8GT+nNv0rKEhrWysifsp3V/TmJSrd5lLUdXQj2YPzTF/ZOMSteNda/ReW
O/PNcdPvDf6zTY5t7qYE+ZaFsj75D+KgE9HFchcAttISazrer9JcSOhmiLGLAgvCLkXi+1qcDhVX
6RK4R93NAX7jyr5YgdXeM8whO6BEEfFMek/GYujsFmSt17jPCN5NyUJdGx+h1nBgN1N3w1b+2fvD
t7nO0r1jBT7A2u4eEuX1JpbYO446GQOEAF9Cw3C/EuRxTuzcehrBsfxtZNE1uNJT/hhllsfCSI//
qjsjR3woqqYIEqysHoYpRxo9fQ0UqWkgx1C6opAwuim2tnZWEdLlia9smdrKFPxbn4P4mG2iX3Jk
DPKuET1pK3YI39UV9S9ocJQ/traYWwUsWv9OB9IQM1m1H2uQ2AwUrK+WiPBZhOLQeZb1nNU3qA8b
GO4JxTHJat1msKr+tj7VYVJujHPoceJaFQCmmwf8XuWkV8cNruatwaCJC+0YELE0EIWl+Qffo5Oj
QlJ8aHqnNo3d9aUrM1Ng2eL4xqq7F3nyLevQRh4tSDwnBY1E0EpPXeW4OLX15mmzdpugNTzgP/xs
lPFBpppjZziLadiuIlRyEhbifRHhMWZA/USgW3VIdM5DjFapUrop2iqTmWmFeIbU06TSdj3hXvd5
AD0O3hyIqRIXB9/XhlXTECUC8+c5mAYAOnZYPpC2lXd6hmf1apFvJSFXWxiU19IZ/ozYgzublp88
2VWiyja1MZn8OC7TyooslHyIHChb+DUINVEPgYd1nBgrZ//3e/SkU9Ip8IYMnlPuegRip5YewX49
h9UhU8XRQapZG6CnyvS7cvSNdeZuWwG+u0Ao9FTkC44GJMUfBeKPxI1eJuN53UXRiRxTM53uy9Qz
da/z7J4mAOf5mC7G3HmHYlnyi4Pa72yR+Kx8tMgiyGcEMA/tRK7Nc6LFRwKymZTavvfsWwgwIz/k
wpR+1iKDP+I7gX2xF4dlWm9pAki9axRqy85JCYDjyvhlB2SRqKsI6c8161t3XwYTObTSM2yUMoPb
zXrczimy38L0L6bBAc1u/JbM1lTfSzwqrTEDXZJ8Vi72LckrY59VUDPoTZsviH/BEgJr3MzMZr/F
Rf6Si+mo7qsynk2UyFJdpwecFJB5sF3ChUm08d1yc/01Duk9cSkvRvqdQEqxi2YXDL31SwmqEXEd
+hoTXmWFFnw0SViY7PElEVhOFJDb9zHqJtota3E+r/cov4x+oyr9gBjqqzuThV1POcnZ9GIHJ45/
JlOHCjQ9kEvxHAIBOa7y/CbDVFaM98lr/CcG+eUdUO0d8Gf5otHw3v/9TBs7BPQ2BKtV1uKbzGn9
viYEvLL04+SSLapEXbWJjnddoLJMZtC7kXPzegHn0rfcy8yp6cVBl8ZExnkkftm90BLuXgJoVueM
tW4jKPaUokMA7zqhtxH7ouymtdijoQlGePFjYl50Inod5xf4OHacsQ9eeqt815La4UCfz6dSX/4A
bFAfaoRaJOgW4d4LWFI0AwiFwu8FbY4wzoecUuXFIcxwxJPZd/eX5Gs4xtorxub8GFX6fLcMaMNY
CH4KbK8bBM5crDg18EuynA1YmOfoRa/TX2xUCBWc2XkHuT5uaf5mMLQ1533cWD/csvhQQ3lH97oj
a2Vw7OqWlRK++ClninRYOzzI0JndZP4J3ub0zYjtt9atqpRcVfQpdUxjEP17WizkKRmTtodyOF2B
VsP1WdrnPPxOM6Y5qomCb77hF4OOZnLuUO1dQWJMZw9M1ZrBemqoV8hx5fa8msgB6t9Hm1CEfxVe
nj+XGP3c0SDgEIMXnml7jFeTiMct6jfhIe9956kDjfBa2dAmYQB/WZeTOCThRNoo1EU91ogGGFrV
p9ojoBDFqsX/Ho1XYkvybSozDEaOV2Qpz4/K0piVyAmkwWT80vEZEibDaZwhRHb03TbFD+N313is
kTcMglb6AqOJCyA5jtAe0YESqxzJQHsOVpFGHnTfvISx9s2TipuCwdhBLGF1SpOck/W4DFd1BKt/
VmDItr5ciVl3nDctRbZiNLZP7klNlvNiMq90+2ZrZhhm2nLpMftmeI69bmyfGDW3UIoKWgfWWb1Q
b3MaNA71AORPyL6HGtkbhob8Fpuweiu26tdpweA0kR5x7gIoEa5zLQrYk26FcnaUCsC/H0xAZRtG
b/nRtqWcB2rFWbXscrBgh7YerW1IqMQGaRj5ZUEVPFOW9beoyw+MxQ2ySU1n5wQkhuqyAZbK/IkO
nCrCVVACw0LIKYlYh1VtbBuIoGbvu+7G42ndrcntwZwbPDuRDumQc/JOfXdictAaqLtKtYg0B9Wb
whgUJsE+dTcbsEDL97Kvx5DPl8Rm5Qv9bYxoknBruItNuR8CcfWJGOWMgUNrsHT3P7A0NhgIHDAm
ZnbnvShZZtXFRWtLkoURNhKbNG9ZpbNXe/IedCu0d1lbUpJuKsmwIU60op/Kv10bpupZPasXhEf2
eOxSo1m9Pcrg00HugK1d/7FiXynKE4r+av7DTNGU0fI4gBg0XkIIFxv+z/kzwoi59un5pdRT9FYt
vXYgCXODNXzRLO5fZjpvYThQTk83zA/TaxcaAdbqhWu+lKHZxCGpj8z3yLxTMA5m0mQ6wkWB8zmE
x0l6QQWeljOrAuXSHOQbyZu46BTvQ9Zq97XamGgvTvgsho6gTyXGUw8GfPoDPCzcMK3uXnrNAAUw
u9G3uqkQA9T+b5F53kbNc57p8w60nNjTKj6jGYbR1wM/AA6QcXTRCDyRbwk/7pk3yGGcNlnDS5lz
c6DAjc8gh6CP0GavIpKT6WM9qc575AA/WC+vWHNnCSoudsuku6SwQjGgVQVmwae1/USqs6W1D4r8
5uK6w19rL8zQbP+Q3aDV6BuQp3Begz750ykac9N1nn3HBWnfraAitm0iFlGZHIWd/UyNLkH3OQYc
/cefBmTgR0FESrjBijMjkaV/XNRkMRjxAuOmRHBv9PiRlIvN0obfhmBGaPCvLP83fyoY2F6AQG1V
95ZgVKoxpLVHxYSbXdenPVeU9GJZscEHxwjNhuKoZuXUW0At1R2jUTetXyGVcU9DzdDGw6PM2cX0
XgwN/KJS7yj+LYzHj0h273VyUFZ2St4gDZw8QtaaYX6vLSEJialHKpw6J0iN7rxYqKLUVH+mbX9P
Fsq3EQJwWXrPan7iNkhOYzdBCCFnKrEYHgWHr6vReeax9m1zw9vxLqFcTw8JGb/b3DferdoJnjqr
z98JVwQ87o+PAV4abhNm+ErGtXDMIjVoeWmTjuKyzadToM/JPUzth1oOTQ9XBV0ScDeyxuk1ncxS
8nZ3AQf0J1IDe+65V2o/cYgq17hmOHSudAkwq6hPD4/SyZQxSj6HBhYIAwpqZV49ra42SAYbGW3H
pL8cf0wtgfDcLi+qRdwCBsaVCYCm1vbp5JRYDZr6EhsDdTXxDAQkDaACvdZ6TGE2Iv0ankSE0zew
TUzVY46BZVWZ+uX0TFSAFhrixQwQTvSEul/ipIQWPmR3XcDvaUxrYQY9lTtN+0tD+EUMnPNzXTE6
KEnyt54eur4Kb5w3T3Noh+fRYRCmUjRIFR9WBVcqVSp8wvYavxxonz2z/Y+mEU/InvvX0Fv0j9r/
EtBHOq+/f6K+g+Pa1h3G7KTWXQNQ55Vo5GjXCOHu1NqrAr6HaryqRpCLb3UzjN9KM4sOfuy2l0UP
4ZCA69tqNP0fkI9AoeSF2KmX/kQ6OyPzms8yAWAtf5fq2AiXZD7mFEVP2bbCP/sNvXB8rtDg7J3A
yt/0ZQGj45sEeDjeTg0aMAKfUVBjN64KuE2Q4beudGY3iz2dFePMWHRAPmnz3k8uVI2JIV7sNV+X
2rCeZqogpKB3Bx3IEZLytFEv1YNmA99LEEOY2TyfBbirY1R78wEMLwiNes43ZWUkv1yOg+Hcjd90
0o+YYjwXMzHSkyxUB/kg3GS6mNXwNZYF7FJEwW3Av+H8p2FK+adsETOrRNQYV0X2yvDih2r3GUsn
we3+jSaheyr0UZxixoSHoiT3u5lxlsRieQirYp8BS6IcRm4lnmODM+7icwxWvXXdnojuVPtel9Lj
dGe4n13NLgHlYxN+o8/quxs30mOZvwLrD2Xl13wCV1ZDzj6YMYJ8QkFD27XvJf2MQ0vHWiqZq23c
aLeS/vivvi/fpsgHMlbF0P9tIm5yEw5VjOcgDorq3kUhLS3Lc2++aQYPCJgPkqPyT2Mpv8a7dZZP
aAyOzPKbj3T+FeWedTdjd95UMvdt0Z1hCybnexLO9U5N6T0N+3xnhY+u5cLLjOUHpsJqN0UeQa1T
Zu7WLdk04mCvJpPpQEJFH6PrknNKf7amZ+ixm4Yknm0tHXXkg+fnTr0Mp69WRJd4lutTBgAZC2yv
HUM7GTGPNWdl/U3x+W7q3F/u2lLtyUD+lpe4REkL+r6gfI67+KH3wzPAGhOZH4WHy9hWhlCFT3nL
tJHE7fagghUGKyWVPMyBTfnA+5mVGNeoT6qTsMvr4Ibm2a7xwUrqV50BeSKVxbw487JxXdv6K02a
V6WRhRMC17IQ/rkQLiivzNSfMWaTM4eNNGWtPamol6IBeN5FhX5AXmxsLAJRN4bSDpDcXh1LEZKJ
WNVs9/Oyb9rBPYyxtVN1cm3ToAZZ7qBeolMGDvfDh7axcbW8ZrrTU5mESLAAVsEVC52ZrLyU1r/D
+w5dTLcxmtexhaTTOgkEHfDZO7KuurNFpZ6kKdqQnGZw6dBq97X81bc0Urssj9GvHpHSKMi6M6W2
ehoGYt/lyzkIUgLAKHZoPTTNuUnKcufELgJ5772JM7qIBpo8mdyq9R66iSqIGJiI6KdLoEcVAAPu
Ozrmyi3sECW0LfH+SyeoZQflgxxQtPMhgEuDELavGcX0SQ/oHyEEC7+6EZWkZHSGLdzRYiYza3LB
lMKNTU6p7eDngRipbYeyN9inODNXcXeWV3+ZpEx9Zsu4Z1pDWF2IMT4JR/8ASbk7zFr1azTsezCQ
fARPAytQAPlyYwiyYQqBKSEfJkqvHkpb89a0nbdbZ40rcBGHVYaceyouIGzmgy2qhzbaMT/RktB7
jrptOpP34fID72yMIfuhnhbuQlQjPqGyu3W7EUZRfXhNcCsc5kVutkClkMBWzObRxl5S7VuUl4dk
scU7cKHpHEyI4Hqba8DwTGJ2E9mGTN6aXlhn/FvHVup7PTsAZVla0a7WOR/QwCEfClHPU4R39xKG
+R8KNzQV/I1GFGShSllIPTt0AyYWMpahm95AEBkoOlYacia69FD4/vSCIg353vgROLactfX1M5aT
/HsK/kKNaCM7mQ+KZKgzEANmhizf9Sta8WaMu8So+q3v8vUlFwer22YhC8UvoJOp+XRbN8Mlz2x5
gJmaSzlUyaGoF3r7ZY6EF520i9zrhXZ2duOU9UMRl9CN2hs3bqhFC2skTnL8GSX5cVkS76kBFHMd
Si6hWR/7h13DPIIGGJzamLzKIQuDjbrLnCi0tp0TVxu9dL/iC3R/UcqdNW35waQetQUB5eemtrx9
IQHSWprunGZ5qhydsCBvMs8RIuVtLfI/B3swPxCfYFdpmIgOITFybpNRPEqBel6wxGPI/74qGYee
gxTZEc9tNz2tQ080ov0+mPxdmwfRpYjnfouY4qBWzzwzf4olupdj67zDVCuOHcDmnXqZ9CNYW/BD
m85j/uInHp+HxJKokSf+zRC4uc1hzomTozkxQCyb0AYGE3VXGoqkA5Ho+hpa+bUYNaQk8lVcdSX/
YFIqQddZpi7jBSXGxQvGu1sKhF++8zZbof6qbGmpxmk3Tpb8U0P6PQD0IPn9SUXSgttdnpidYyvn
1vCyvv1Qz9rJXl6ihbXLFnO/0YpO28buZ2It4dF154qULDmznwsS3lUhy0xdRVd1IHxOwNsIf0Nt
vzfTljRl26SR0opxH6adOPlGsrwhkH1Y0TjdRzPDo5LbF8Fw/KnSPYPCSM7yJhz3pzWmmflGXG64
WlG8kZq3MyeI8gGXyjGijzMmEWFS8sJFPlnRYiMAVnMwIsg5S9ESDBcOfXpFS4DT23RuQvefQ4wt
L2Gy1EzYLJjdDnQRdZUmZF3sOct/1OQJXLIMjTA5xO2T0K137knGJt34k4Q/41FFaP2Ry7rEJYMB
gO8Y8zuYGl3/AHHQ75V2AX5JeLC6YtzFZeU9BdTPEJCG5CrI10paBuFqX6i04OIsQF/DERO1IHBs
W2TWiwUP/Y9eXPVohDsBTOUSxPXPXFISR9SWznBhLjdA4bt7YuSca5kmV/ei7QRt2sMqWWyalo1x
SM5pCxlbPgn1krHJPL5Qx9lU0DYJir24pxO87a727yWuwp0WTRTbFSO+K047BgwcCDatohZpXk3L
cpl2ZUZmj3IhQR/rAN94N4CkMvYYr5LSCNYNMwbV/9OMPL/Yrh5thKYvH0abEQqpPen9s+cO5aWm
y3EvZ6T3QDK2iVmMH+oZijMkMhNAotQw4tvYTK+rTkZL9PxW5BEGG91LnjWtOIadNbC+FumznPPo
iyT5zMKtDxkmoO2g5agqq13jFOOnV0YEfwSShd5O3HDe9JosmJcCK3S3tOnSY1zPwRtwgP06qgxQ
nA/DU1ob/TeWUu3IGCeD/evdWWVl+EVRnSBvMLYMw7MqYVudRlHAXn+MZ/8K9tdkYsiYyipoDFI4
apS1DQ6BkbB35UOdgJtSv5grMwwq9ttgdlL/bLyYKQW8zIPTIWaiU/GHjmM7gL+qJ8m0F/EbjcN0
b5eYqvqueiPG2/pLo/fFfwURahkDZi21XzRSxjemZ1ffqkhkew928Vk1+dl8IJk4EHBERylqO/Wr
S8TwLleTGZaAiSNv+BK44ZdJ0sGgJDfbBjzsCFbm3LpkEGm1aWwqJFQKYTbLCDHLdlu0A+aunZtg
Vw0F8vZePNaKpQQsp5ETkiJFfvK8b33ClxyaOYZTSVdy6QEzsKHGmzjndCVwDr7N1JGUdMsPOkMO
niISPWTT9Rb4It60Wj5famn5lzXBRW/nH07l4p4j3UK1BsZOtM9Zy4FnaG2o87IS9pKyuMMo3kEE
oxftxOZVE0uFIBM1dkICI/fi8ta5dvNcMBLbEYS77OuBDlpZfXMctEu5adi7uOuyF6d9x6gJ1qNu
Z9xgDCV8s/nQGLsdG5JwUm9AAj4UNzHrwSUiBW1j2l7DlQFkXBk2Ci9r15fJ8kjINHlZ0RVF6O/7
IEFY1Br7XsLv5bIQDSVF7Ox9i2evRVRrjDttyEP03s2VzoT2lBV99ygFSjp3CG/4T/TjsMy/aKno
GZYBORVaTROy4Eu7Ir9MqRU8j01z8awts6Y83SDwbPvO/FHH9ZdeErDqYby2jiHe6qBCreyexrli
GC/H9JmRHQMchdvWGupb6jXVlYmpdyDeQN930HiQJ0ztLejHbjtIO6oBFxpc186Yi+Sr4RpffMZP
n/3kI+EAH1hkzi2WXZxQPngziY1aYe7KCA1t5bX2cxPxXZc0/A6VyD2uqx1m++5Yj5ALaENkksKY
PCgA8r7VTzn6BDzlNHdFHlsfdkD3A8X4bZD0PVHRaFRXnrC+LqJ4Dbyshnwu+xiYLemo5xUEA+kQ
CxvducRCu6fGB20M8aJAE6OORaXNqYcmrWmPdBOR06kxuZ5DvR6KLRkt6TGVmpTkT4FT/DANWILX
b+HGRGpNS0EL1S7F01DY/SkNmj8UYGygIQyNtZj21WjViDQHoGRuhfRNMurqONLhKlkn9IHNqwab
dq9V7YwGCOjuyqsqM2TqdXbFWt+fwgYgiW83X5GjI6nDeA9ys6fTUI9sWradnlrH/xL2+Z/KdmaY
FskMXunQgPJp8YeISCPzUQdEKwsNhTqTqh6oKDo4zyFNI6jS4ikzvK+m5v5U6som9w416r8aMdy5
ZhJCq9nxn9U6gVq226FQy5msFLSP0Yywlhbvlk0SdVIznJaHxwVxxspVzNywot8GL6rTcF+gH1FW
2HGUkXM5gqKm637A6iP5j7T7FXeE6oSRAxbW3JqYQsojqHwwtGjrci9+CWyxyZ7C1hA/hMYO2qcN
MkA87RsTR6q1yUIWLt2EB1tH1vxH0xlfF366QsOIZhxw0SxPaytaOF744BLJfzPOmZd7EpNj/9SR
m3KYkYZUsxXbkIjDJ7OpmeRa/U2PjWON06dDmmjGjLlafxtRLU7zH4YzWZt//uN//u//9Tn9W/hn
Cb1vDsviH0UPyC8uuvbf/2ma/j//Ua3vn3/9+z/xNhm665kC346L2sW2BH/++eMRFyF/3fgfRekV
migLxvCp/akk9K4HCMPFkXUIK91hoAhOm15Jgn8mfVaHzhnx0WbdyUl0wHMlDzSWqL0T3+W/cIfS
uLSPuW9lG6fQWcUZSXuG/m7I6oyjHEBk4R8KUTuvQxd3D4TVMYduOcG1LLpAKp8NlahDMLXz1Six
AllMUI91QvkLBg5uaFvhSi27hwsOBGyoF93Khm5FPifLkwjdTZdzYTC1H3Gr1sTUYfV+QY/+wFDm
Mw7wXwfAmh9Z3ji4huRWKCqScNK0zjYKjdOlxPZg/5vFtGxrmmG3JQyMR7C494SM6pAey2ekjchN
qpHzsvzRKerYPGZ7vx5EVb9jauuKYuYv/C/+l2ViBrcWEhqSNcZPfXOZRye6UOYfKtiWajdqXQwE
wudWQaX4Zd0mZ4JRTk05BFeSAgPKxg55mlOZJ7syddiMyTN1kf6Kxe9F2QWJ67qvYp3FiUOwFNyv
M0Xi1WJTiUmKeABkOKlaWz3UOcE6qpaXX0t9CS3WMAm5DXzYprgPXvXL5c7eB9Yi7uu0KWFucNTt
hQ7gIHTA5BwROtd4T6HpUFU0sCmVCJI4p81E8DXUV7HLKW2PakHoI5TehZFfSI2FIr+6Jv3wWsOZ
PaBczHYGS8WzNg/l1Yi/4HhzADW11n4FR0Tz4sHKA8SnlrjMc3apIcxLImm2WZ+aGzqaDigdPBmu
XcPrWeaR/to0xhIDeYzSwP1lLJTxowkmZ+j/iEw5u9Jn86UivuOQxkF1XJ11qRO+50CbOulpYOZn
UvvSHWufBSsd9vN7A8B1I7Vj64HcduXB0a+/OHQjldqraJIJ/MD4ut5HI9V2nIwoszm2cJ4U4gCj
Pdhy5BBHp7KWy7pMqIsoxCd07Fd9MxBNDijkm2rI9tTKTDImppV5z3lzoH9asYAIF9euxjTkZBt1
cyDKZgSgjecr4m7bqwOOoTszdmks4hadkk4FS1GffR0qgKtqA7Rm40svZu9Od8r6gBH0JaU9wM8q
YXOF0RVbRUlSD0xoCJNu5vL4/1+lbLkI/csiJTzie11ULL7l+eb/vUjZJvmSjT0FOzc3uh2yhfJA
4ZQc1EqiFagu1Uv1oQqzvvdZeioRYt60aUTnOdU/Ag/m9Ea9N/HpSMarhcdsSeMbiULYsFudnEIp
KB9CVDBds2CC0DJEkPKlS1LiNutqbRe6P+siQ4kUMOEqxV4imr/303LN08Z6nusIQ2LT4bABPlml
HasiYOKmHf0tggGdlN0Z47gmchOQNwS+2ItozAl6qwG7yP6/+di8f/nYWNwtA0qKqdu+6/w/H1vU
BaR82KT5dmVSbGO5zxQLYG+MqqjEfK11jk4YfpL612/nRYoHPM05eyYtiwLDb9KUFVNSD10f4/dL
SMIfgMbeEuLD4bDwxCKKwJk8248Jaug1TT1s/XxkRErGT7HXEwy32CqL5jt+ItoS2BrhYSMS6nIA
1VpluGDHAMyllU2+4Tz16+DPLPDnmobnnAoxZi991vyaLGp0c0RnVAfvetx3N3PWUD7Ll3GWmP/N
BWd4/3rFCRxMPpuRK3Q+QNf4lyvOs4YOkINbHVZrTsJVcIj0T6viuOzjS9jTfHr1JQxT7ZnhhO9G
GNMARY/mYTVXMsK1EfqBQxC5UpIJpj50r4YgqfowYGPTg9o5yYjMr+v3qTWgn5HovavtcB70NYLD
y8R/pchqn9VSM0O1KwH/dKVf3fXWnJ+qTjsFSBKbnpiaOC8AbcU1pEx8JspM+l+E3EF7agW21ZbV
HlUdWe+2aU+7tc1VZQC3WYfcgzoh6cxH74X5w2NofkDcNO1nOU1Pe8haA4M51On+csgzw9wpPG4s
B1jlEtvXvCJOuH2sBUKo0dMsPNG/eL6BAMyhdACNiShP3ieTkHzebJp2PUzX3wa7EVbqKkiTgTdp
mD4pVWO/NCfFlClRob+sAkhnMXM+Tra1CC+hTaB0qrU4wX3dO65BbyjWQGqPxAS4eOe33X+yFWIn
fzKS+FtOX/Y10LS7E6f219rIj66RMqM1SCJMJOaUsU8J/TsYW+1I1i26DGV/r1rjz3VXBiFRNS7H
ftTr0cjRfuwBOmyaJMUVytIfsJzEW9W8aryhuMwEo6nVlzH3dJaKC9Ag9VMV/IXYh7VnJmRCTbIE
IVNbR57IsLW25LEsxslBWrkNC2stszStouVGYbghtCDeRn7t7XYr81H+QxUCUsEgR1EN+5VnLJCS
XiotJC0sZoDqpDetbe5lVr2pEYzhMwuqmS+eckKOpjARdyUbqQxA9i6y40N8rk8rAgC+aXwAn/2D
Va3bjvGU/x/Czms3ciSJol9EgC7J5Gt5p1LJtH0h2kzTe8+v38Os3p0ezaIbWBAlaXZGqiIzMyLu
PXddx0N2DJYibaq0LyGqup06tTs9PSIr5QTtZXB9lA00YJCznWBhBgjnL8Kwzb0xk21vTpvfr4SW
/nYltCwi1XRdN6WQlmcvP//llBv01uy4XW2v55gaMxSdODAHzdYOwFwCSvxbj3aJQyjga24gwkJc
pgVLeefZw85vvfapNtEyx22vf006PzhhXyse9CrNL4ZfwBXPTPuaNNnVirITC5J1cVC0rq3ec4gC
3qnKVXrtRY6dPFYj8Ijf/4Hush79ukMiBdT5n80OaxnMe+x//oEzgQJzk1n+GqqlfVLaWrKsprN6
JdHkbRwBj1ktVjLdmOyzt7THbCTHsN6wPPlX6nGI4WHZYjHgy8IgZTFLwVT/v6wUjzDrVVVWWr2d
RgrVv0NdRtv8gZC0OWtpXmOyy+01uHWsvJrhkX5ArYVBh8BuSzveZ/VWsTeWVsmgWWdS7Wf4Vc47
ga5zmZyATNG8dGUH+A/UFFddkuDL/bDteR8InkjXEK7jnw/8UEWMBsbqwFbN1DvR92rD1opvYcIQ
vBZatVMHFbr2SKIkePS1kRBkrZxk3bLdMzOuzupL9Wpqbr//tIT9f6ouaMYUXBYflWM7y89/uR9l
6Iy5oPlO/m9DI0Gz3Ieo0vStO7bhOnRE9RDUIOh5A4Bomp+cHGRRljRwXmu5YX5EHuXyGfUSbisD
4nhzLxn9onVWQ4NNThtbcezJcdVBttS0lPy/flqgtVx/QW6b8HbaxktQRADPps46zHqBj6fwbpmd
XVBNmLcBgYo2hGwotYtzBilBEbV4y8IAJZnRNJveT3AwL0ogG5DPKbBKHBdLcWcE4VnXZv+mTmTL
V3aDDNecj7iFkpugJXHGvPwc9551UxejdL/Hi9g6dm36G8akf1KHXqYCt86T8mEsemevpBgjxctG
/fnqHVGXkDyoLApRrHbgwRGdz5875yM9cfoDDt5Z9Q4by9usQR04DbU80zz5WDGReHLKtN4XWSoO
HtPLlxmVcRHeeLP1Z3WBvziu/TiDAVJU1H4UaHpXR4+pNz2xlJrnUXaUyFNDKA2Vm2CdZkEB9Py1
K5mMQUiCSFRYyPczfToluXj1hShePMmKa9l9js43Dc7qezTCoxOTj5lUO37awTiDdYq6lTjr94zx
amw71CQnvQR+ctcVRxV8S83QPgUBQjLV9dGTtgWjtADSjNCAL0yzig5Czfylrh5VK96ZyxM311Xp
cfoq6h4txru6R+SQS7xGQmbtEYUw2si50m4KbnHfzlGrIuiiZbYZLBHdOhx9B28uHofSrAn5nZ+U
MAwYYP+oJpFR5pDnN6GQl65G4zm0wpsXhT8viW+cqmqOLmJaDAdxMh5gwzdPVTHiRrKo3ZYZN8Cu
DhothwJ1c80y/FJr2sMQZ96zjvsUBTRUpEW40HQC/7TXi1XZWd1ZG4MFM4IIj9SE7KYZ7/nHm6eW
YKZ1AdF0y7nYOTu89Zxo/vtKfa+lZ7rDEf7h/sPGguln5xudjE7EwcvmFrfdUZtGPp/ZsJ9T8U21
4HW/ThmIxt/S0PNpV8XIInhqS+erRJ3FkSkKHkOnaGBiNHF/EkHN9tgM8UZ4VrabGmLRNIPUgxbQ
NJiuaIn+TYq98gxO1oeSNtRQvS/mHocOD+QtlsFLHIfuSpWxzDlS22BAL767Zese2TEAB3LUp8yQ
O9Fn3Yltq+PfuZhH0It+KUv6p/ECzu2WJAlXH/7qZrRBiHoPHRC51ybVt2wf1lOUFrd4SZN1/YoA
EenOm2Vse62JQLn6wXTynMFGdij41vJ9207FjqZzfG6dQRzaOceEy6loEI15a8cxO7r4fzalIDGJ
TkH2OlSYO/UaenkBnvYnHLIpQwhAoqmfpr4Ldr0BYi9thHgtvRTEPs2drq29u6YiNL1u47r9k2qE
Wm6f0TngfBInenxKSAlaKXmkekV4iHkycx5lsBp0fDDp9LhpYvq786yZ+7quk+2sz9iPC8+d1nWW
Bu9koD2VxTclSvmbmGKW5gzFC5PR/+TbgCQMk5EaawCClBBst+42OzJyH0e7zL4vLwq/RISiUiFj
+O6bKve77VigLxjbDgucKJ6sxfib22O0N3JUykMh/aeaKfxTW4I84/9TR7p58aNhPtOdrnYBBzHm
nYQOTlk0sWrW5iXRHLKDXf3uP44cOz7IWDyr3Xp2+3CVSAIGbD2bT4M3OMflV/Nxzq2Tpg4JRPvv
JRSwKR2trHfqe31i7NE8XKzRag6OA8KLKL/pI0SihTPaxI+1UTkvpjMe+8otr5Mz+uvO6Sg/Pw0W
RJo+jRKcDaI6eXVl7NEr+jchv3IapyEWrYtq7t7fXzm48Kcke7XF7G+nKm53Xt02xxZzzFqd+9Wl
c+c9XApEak1+Bxs5GIZ/uipUjKG7AIDEnFr0My3nJgTv0jKA88K53s8W2bAITctjC/oN6CsWhdRx
k5vLqRXpQWZfmabhoomCHRNq8zFhwd1qLdYY3Smf4qG3n5Fz65OR8ehodCLr8h7mjb/6Z+4QwH3E
BsoHz9mZXdvV8iuThwNBhcG5kcy2GldMKMvCeVONxFIVffJSxBrhJcKFyhYZ7OM+UCBW0rpYzSUW
FjF57rvK6oJLR08HUpnTb+k+ezsMe+WxbhaLYiSGXT5WnAQWcXBmDS+tSqKGjWCd2tzYt3NtP6m8
FhnU0TGCqnKyi+FVWYrMnG7hvSXodVq3jcOJaKayt7dZJ41bScoG6CYZHsgCeVJhR6ISD64fvP6d
4YYr+WkKmv6iYKt932VrLGD9rvaGbRgPw/NdlCK6kX+NGbsP5rJRD1ULtj0C1Oo64+NdV4wBXOzA
613zrvh6V+c6eun8lAUjTE5+pkoqkead1JHZundSZZ9Bbb7D3jesynuXEXKJRh3ESirPagRWdtWP
8AvdMu2nep9ULp/N1263UWm8wIQuTg6W1bVYHIRWgPpVRvmGnhpl+lSLdZF49cHNw36TlV5Na8kn
cX6kSxJkE+LQr9ps0fhYLouEQGlPyhDZlHI22AbUQ98mbbJLPkdeFHyK2sFlWyRH0qVVcYi9JH+y
ovqjBg702SEW+ozmI2Mvi/Q/VEyGqhh+rSgEVkph6a7QXds2HGdpLv1yRNVCSFp5T+pL1tTTSQ1W
UqiGx9Axb11X/lWhyqaPXmaHzEIzE1Y9eRdIas4Nk62jdPsaIy+HS1k6D5EFTiAUTU/6B9Lc67xc
zroRufeXdjZDRFInFhGL92MY+XtTLEkobm99CPPxYKKH1LNgIEoyqG4+yoeVConPzKd5Qs2dxAYB
PEtkojkworKyssRYaGoU4KAV72eerkJaBv0KG5YJy2MeKyQNDA8It7SOmIBBsTnFt6K27KNdS+Nx
hEDj+Uvw1yIr9TUQNdGYk7MTl+IpEt2PxAnRWSZLruVkkU1D42JVA/O70Xcen4bhLGFYwwRPn9Xe
0GClvSZFcXJlZawx6wzXeMAFdJcgTZ2/w5BE5kJhpHfzUTmFD2FVanAnAW4oBUuko08zOKvcqRRN
0NPNY3b5yZLXoafBEYsWHdLiBlQXachmC+r5GdOhuQO82Z2I4UgPY9yCqohrMD4dYC+AiiXdUbyS
ehdGL6h2lIIq5MwtBgBEmUckIOQihHSpV+zCuXqsS2/82OfbMfJKRM9R/h5dUPDsJ+9qFiGtOfuN
mz6qdn0DJ/kPgytnKWh/vT1dFzYfrU1hW1T0puX88/aUWc0YgrPv9q5urTru0cVG0tvvGJajsa5y
59TEvlz7bVe+G9IiXLOhuh9yPX/0gIukZWWc4+XSxa3B9v2cmbMGpxHji8Uxdx1n9x55TJDU+W6G
dZ3JWwdEgyJL1WXPmbUPe+TSPsk4nb4EQ7SsLkHtRj9r2y4wmzsfXytpTDM9lETt6kbKUYvEmTKd
zINqrDej8wiDwtuUpYe0Rk7OdQJcIzexDwyn1RdaVUzrTP3Ez/pgG3gwPWyCINueNVjmFKFIR6wc
U1zzl5ppqhGIeoVdhn0sdQEGyu7r74tZQyxv9duPwrJoqS3tB9vQjX9+FFY0yIIcAH+bEIKw8pbc
VX9JW5XLBYz6I+Ys86i+HwLyvaZJw/YGpXTHagm0A+XQccLdebaEnxyUG9sIsh8hKt5DEIyAL3QU
ZKp9Wk9ezX6QtKy5aRLQwwz07YTdwccNtnIyvFdqu2/sz3Dj8bpwYuZclRlMAYqwPtUlIUJ6Nvzo
Wz07S3qzVytA7OUl6QaC1LwP+1q+N0MU8mQCdMaUbQIxeOS0aGd14J4ppSTxUVdcmtvGh8qRaBYt
nXnS9vcBombyTMmPfd0RRGX4PjtwWZxsRNNhnx68tuuNQ+6QnQeqRe+/92KYLh56ZqtLe7TJNPDu
22HWfsoxD2wATTLLKYXzl/ohFP3hTq5Q+Ip4zLOjWgC6bEouvcCV5jkt6RIRWWocMmFOJhnPrjZe
bcNkwwixid2HfU7mABT0C+xInE1yNoGdv6heGxbibV76pLW5A9VH2yRkcLZ+g/3epj3TQEOWqUmf
2AIcbtoeq2dW0pconQ4tKVqfrE2Th6afthHl6mM4oWKuehKTiYMctkYx7JpGH+5IcPTINXjnRbbs
yf7g4SbAYYDcKu/ZF5tu3Pc1QwDpULYz/S8/pRxzL2ot1LwgWeXD1G20OCIEONCMj/d5WTOTBz6P
07jNcIA+Tq47nOKqMbEjM64xxw7x61IeN5P7rBlDerS10X5ywgQReNRo39JiXOM8R/a+DLPCyhBk
MtXDTgTW93vZrVMr/2FcY6pZ+z8eJOlI22VBM3Xpsny9WdO6PsWMU7TTLvR7eDEICDOUIWu/mMNj
HlofORc5R5/8AWQIrKgacNocseC9y4K0aGcIskBF2cfrlpPTQ2/xoNU0m76YP/ws2Ximbf9ArfhQ
w4f4PHOLruY+OYtiATe6OW47gyNe2Lv2RZk/MHwW5CQOYn/3gjDFxgsOk0zxcfACDaf7vUoTcTxM
qutdYvZeJ7XwdsLO4n0RpelGnbQ7JHjHe8XThBJKDLDSXdHhV8oa3A1+EBjPomxRnZAZfDYs1z7D
rNm2VRuee2UglolDi8LaLLMjStZj10TNzUCh5rZ6v3eamP18KUPsAb9amrQ3DAofEroTO1Xh6qNI
Do7QX1W8sj6S2G14s3VsE6d7rTp01kTXd9ewiCj9SKpYcka1uOz2CmKu9UxoUfzZO/W09Qndnr+H
CXou7r0UDejjqWY+/UjnNTgpFWxZL9HPzLgQHdHcMOdJ3sh42pakUzPioiP6d9QYM0ZY06E7sREN
cnV/MNoOKOHSV6vTmjhUEyS4O2YXzTWSF/ol8UrO9g8vMCo2az1dd1VXAOZwPwDs0q5mjQPfLTi6
m2O6Cb3cefCjLw2N3tcc3XznEkieJsNfKs/SL+N2PeVkjCgtfR/QSerqAnAu4U68jXQ+VFs8KulU
3D97px/bVTSkctePHlzbpWuue5wk7r+7cOLy0vkdtjyoM8qnbMf5jS7TJY6MbNXlyLPu04QmseSB
YyVvXYOLM24t8JTxvOsthqTqfTIGAsPRBlWrBqMRhPCC3V6pLgidLNcgT3NS4p3hSVotOQFzF3+P
WTxt4WwBq6zoFeD0Y5OIV70b2IcY5dnp3tcichmem+WAm7TLr2ZZ5itE0Sr/LgtK86LOaCNIfn+h
eSm9AVo/woGrCXjDIj8ojLY/gkg+arjHoqB7UCJktnTtAUpn4wCGaxeFVhpN9gV7+gPDhP196iei
+ihafW9PIU9tjCvUSM12H/ddcWYp/XnBI0LC3CxBNrGX+rs5ow2gkpKrBgJbXDcHEnJA0DRW+KRT
YJ3dKTpmyAbOAsnwpnLG5/uyZ4/m41zY6YmgROuahYV9+f2ZQC5b/q8rGeMDU1jknjGsh77/tngI
yElkZLgkC8w011BL9Qe/N8xDGwXfmm56HYfQIz+aWzp7j4waByIi7qfZNQ+UC/otTMhlTkkNs9CU
vbf1OWCFpnjrvaLZ6zUtxU7CcmxdFBEei/tzEA7DM62GVeT38qa+Qg2ZHXudxHsrfI+N1YJrXdgP
6hX2Fn09JkyoSTivLgOq93bUaP3E5k6NWhsD+FoSTnIzDsAznFWMG3ajPHp9VGdnT3ZMrcPiOUeB
VpSjeWOn+iJkNGwH+pYPFmlZx4AeXl+DQB05a2KAH45qwDa2UBbL3jirWhdphbOevfaLN5vNs9t+
7nEpb8YZb3JA+AEOo/zs6SPwCFII5qNMiCYBvvXYlfp79a8TVooeBfVY4FGdwYGqbnpRpe//8In+
eyDOPq5bhLR4gk9Xvpmg2WaY19hEQ/b7rtjfiXIYrZ1Vx9mHeM9mI6WORXLK0Be4GbRfd9UQv7P3
SrjFqPzTk1pSzG52aFOShY6naT1USfnMsMZ7jX33I/59/0H9LA+nq59M+1Q3jl40t5+bGPTWVBUM
yt0OKWqLA1i1Iztyjgk6AwE21zQCFpbhMEakI/5vhBdrTbP2G6lv76VaUdnOS2dmFzn14QlrOtgy
ZRoNHT8E21Qu6YYc11T3btJBuQDlf5K53p3vqq37Q2v3RADGMw4cklpMIlgJXPcMLVuLUpx9I+qP
eRwPYJh1mlfOaZjL78Zge2dLFjhWoU2LCNv1DTlEdDALnYH/rO8EHbpPHe0/JM1NZvJ4vKjuA8qw
/ob3h3MvvCZVVAFBz/elTVhpogc/fv9pu2+fX6Zors4c0V2kgdLW34wTEzFiKhm0mBP6ghR300R/
jEe0BfEIALzpg+L098XH8skM9UtpDP5F9NigjManhYqUc5MZsfvRpm+DsY6McLLWJ/IgdHxruJx1
jTJxQC1KX4uPp48dsrVx9R/KJTvQdGTM9pgygFyAZQPv6Wmqa6zJrB3JbIyHme1NOcfLRexaGezX
0M+OZmjjXiuBfG78TKMeixL3yF64RvZ+sPWgeOwJxUaA08x72P7lt9asZ9z4DkOrqDNPdbrxli/i
TnrY20ubyLz6IUgT76J6aAOo25Xvp87GHdwYC5p7uR87gfbZO10HjOCa5jeTwSgtfRmhjfdtBJNo
qK+//5ysfyl8bCZMlm0Ll53T4Uz0z9Kry+yR4R08fSjl9kUXXr2awh86sINdWZKVFCVxcC5o+gH9
SPyVl/v9ozXi2oX0jouzr1vGSEhLnTACGeoV8qC+XLB3oWG4W9EO/pkZ5kNoRzs1pVV9S84hCA6I
55DlIM7Al4rXOU6jHWvRZc5JMEP11HNknnboWttbGDvRtnSa9hk2GBzTPqz+0A6wxdsNx6AJIFA7
Oa5hmYZqF/zSrRKmkaNsp7U8152+4TZzT+pCbNvPV+pLOx84i7UF6A8QRze/94el/TfezMBaIHig
cnVv9F99PX2905ULCc8Evs8xjLX0HCAeO850EEjMGc53H+piRsVlhhsAf7sqZMha0J/7LE3XfHxy
e/9mYVrloa96bzc2vL01ZQsnZILmF6ptY9jv8uCUWcyzFz9pmBrWda7cD0pA/Pubxv7XTSM9XaBp
ko5Lf09/q22K5hCt15C1+F1m7SEI0/GpCoJ3CtchhaXt5l0Yh3TUSyP5gLQMtKzVPzl5+lwrro6Z
ne0eoFDbzeQCmdE5s6p0XZn1p78TpL2+lGfPqjfd/cxjv4J0QG5OS01lpAA3iE4WNhVLr9HqqTPc
sGQMKXyqCTnyodLofy9YfUYPfdHGH9qOCVVbzh+82n+o0vBFlbcj5RHsLmgRh6HMjJ1mw1f8/Ttm
/avFgTaCu8thXk+NDHF7kV/8cnsVbVgUI9On7f20iDP4852ugeoPx5AJ1cIqiQe2gf+s4tjTEV4M
lwp13YpIl2RjD1p36lDPPJoJHJI2XdGwT7d+4KQHS+rlh3FEIjGAAjvNWrfgoccHdVGqZ80g2Aps
5UqSM7VSmSdtFp2cUjofYqzU22KI94x68a8uTah4LKyn+4oUaFr0QcyzBRkawy6Nx+LT2D5nuh98
shA38Gsu8gDguNUpaH82SnVcE30lvUtSJe+clLVc/M+nH9kWgNoqJe89XLcyOFuk/FgbJz51fS5Y
mskKz+KwOPMEAYykdgRLaVfbLmHb7yzLvarLbDHHwJhBXZNoDnKFmQ7aiBpozjuU2/oXddxXbL/U
Dd5pnf+opVlzLmAbvyZxc/O1+fP9s5hZp7CHZdvCJVsBZ2KYCP8vTqbvjDTWr7J0nZWv55DJ5rZ/
51g2aKHEj2kcQAJee+PEx9C13+7We2St9VpV3lNczpd+tBjNyOzzKAHuSDB2O8NvDSLigdrYGeEh
osyHu2FnjF8xNg1XMdjfCa3TDjPExZ2nIVMddV9fdc2ofSWebpNFWnYFeYXmzem+WLSan+CPz4+O
684rq2QP7AwH4ZlR2PNKA9y8131tNxbuu2GwnJ9KcAqE6WXRIN3tkWFnHDVTGCvMG+axHYxxGwiS
yNGZPCo1+f2oiGejAieOlNLM7yg4JWvSRphRQRo9GjZWUiSB6R6F6i1invOAd9LHaTJgf1TDq8pr
yGsBxnahAfzd5FDwmgZFsQ24wVZF1s5XfsmPaWWkZ0cM6Vn9B/yozw9uJgvYXWNyLqGhykovVm1J
JGZqB/DHyyU6x/ZRxDbWWUbxe9LZrSvnxA/KDqW+4kP4WOIpOHNWhnGnzcmx62GoAlcuT/Dzmcgv
jaDc9pZBYvSZqhd9ttRw8UNxmMwx3IG30d4PeWWvp6B632QY+0s3xVdP5/2c+8Ag7E4nHgnxXJTz
bYTvcs/Mwj9WrKlwLOHXsXx8ZFuHt5uTPCjM9mJ0EK3sW1ZTFRczJO2f2F97/H5f2rpu/kT2S//V
HVadA1+uIa1+29oVwzXQGCCiJBUdKsIJziJZpYVRLwRl5nfqS2kX8bqfonxfoy9TpIlkDD+4VLjv
Lbd0thP1C9g7FxeuHN2LojXoiQTF3BAcGE5hcZ0SZ93n6TpEFXRWYaNa999X6ntuTFTcT0lWhoTC
iUpCsB2/2ZFq0T3ffyLIlDr4S72bzSESQUWUgdwaP8ukz8loMSGywtL33AflXWq8yX1o6Eb9XDkB
LZwT2a2bocq+mbX/1OJ3qX0hTxqUf1G1TODzJeAic0MY0MurumLSqSW6XDe6KYjOm5u9YnP4bNzw
Vi20N1zX94avmycP9zeiFeK5HMW8dRF3rAxroREsukzrc+ATZdPRDr6rM6duqCjB8BkmkSY3zN71
vdqFMbwQPjiE+l6aGPDuNIAaANnKY5528LNxr8wYdkltvoLT9E1yS4qsz7ZqoKfOByAt8v39CDBP
cD9buOTnocufmU6xyWUdOmrTPnmmNK5uMgWsiNM6q6Ai4JHQj+aUpzwniSReeuKGrKKAHLsokCe1
1lsDKSn0RT85kg5sYJP/pQATxTB+VJvn73dC8bYw8KhebdOjFyxZV9kT/7kRJhUEQd+GxY2Sodqq
LaqlnUk/5hi4YfnIb5HvmtwqHwcBozuO63dDvJDP4gWTXQzetzIFCm4teQlSxYvmplgS6VD/RkF/
UibHUtTjJrHseEd2O5R12zUOOj6Gj5GrH0SuzdsYuf2+SQV0dhIhL/NyMUpAeJhp+o1hcWNn7XRv
ms1jmqJXs1/UxKoglmziFHbX1d53ybAF4zs5ab8OdIvVzQZqmQ4vRhLyjy2TXtWL+/07abyVAHqc
VF2PuYjNiNUDYfjPd9LLYm7QqEWlsHx8wh0GFNx6ccV6EZGvk/vv20GkzIPd7HEmoXJb6WEG4rCZ
LnVGcjAnAPD1Le5MWzerA/gmQUe0Mh6IpiO4xzr8/vc1/3XC5veVrmPYzMsd6b79fWuCozifIPPN
cvphUcvAyvAehtHUruqLccicx3pq0R3k2V+yraat3khKYYUo9wARdJm1x8GdHMEo+Sd1kbqVnkI2
Z9XeFFHGXt1PzlaLcgcwQkSaoe4bfzjO2W9nh8JE0O9xW+J34zSnfv7LaS5Nl7BzXw6sDDZCKDrk
PV1geBZd54GMkc5XF/7SGQcDONYOJ1o9wM71CgQczI+PdEKKlS7s4eBNUYSQcPpLlHLLnSgf60LA
XmL6vfWSOBxXKNBgcpYE6k2ceFInbl+dYYDICPVfiC2JdrTpouwO90Pzau+cOAeh67d+D9Za7y9Q
wnUMPJE4wazsVjIe5d7RZxtz21iSVjRl+5zl5ZKawv1DVWWI//NOcTzDBSEMm+pKvrlJHWEUDo+D
UpUQhR1r/Gez7kuQEsMGZ81+VBcoK+LR8syPoP3dQ6R/CnujQHyYuA6MmOiFeGzYWs1E2L3M2qfY
I5nZ1CGU5mH+KZb2xKzADemRuqRgl91TaLQvblJBW8yJe8XCclA1Wuzbzo7odzTkeUsUtj2sPdGD
Nl7a7bgf6AxoxVOTYgr0LZdGe+pJ/F2eDSRrNh4AVIdXU5ufBqfBgFaBWVTANRJbECdN+jPzRuy9
eX2CizDdCH0Umz5D1KYuTSjsE4C1z76opmPWlONag9yyyjES7S0MK0rRzzwBf8A05Jta874Nej1c
zaEub8wdq1XgfL/vA9GIm8jqu+fatQ8FmXi7YEzlqeCoV8VNvO6wsgOYvZCDZWzmkqAHzAkMjv+2
cwSJfsYTBQduQmQ9tRE3wQJ+GUIfJxFiZmMR+6hLkvFGq7K0wKFxUeE293szaoYPbZuQ8aDjBIml
m7yTYOukTynia5H3gHciOzt6npylFwdbzxXZRrJnHu+d/zoFsKLewgC0b9QSuES3xDrAOtBXo4Yz
o6UyfKl6nblL7VSHMpTJIbfwbYdymAiZIW7PN32E3h2nikxNHD1OB7hHigjp8T6MrPKXc0Te+Ouk
NMwrf6tYp4Q97JTWT8/Ad3bxs+fFuECw35086Pl7LcDEkQ/JA9gS+TFEGiprPKGSgwkSb7Z79WVl
l99/v1Qq9fav3W/WF0sI1nTX8GyenTdzvKmapn7qUTe5OoC5zsWu5Lg5gbv0zuwFaZXWQb7twwxa
uCJcuSUbKuaIDViQpYwsge800+BcRh221QzchvidDlplbWE6dcl7kEmA1dSAginKgjBivVw7HiKb
Ysr1w7go2wbUKVcdAbHZlZiss+hI3sxaLCirFp4Z0QLzOy+pnQelvmxqquZ7x2MUhFxieP1otdV4
0PxtrvMvVrd3T4W+0aQ5bQOXiGCvnB+UbmpwnXMlpo7YGrNGxJm9Z9UnPBHlPtE41jtzHp3FACAv
yajJD8Yp6inazFiuWp+YraJeoNn4/T9VwDpWrVaG66mfby3ciz8sac6/trFFK2LxoXguGkDx1gkC
CbcSjDQlcSNHbvn+5Bnf8zpM4QL1/cI/I5kUFWvzPNZJj3IAZ9oYaYf7QQFT1sYn5eNmOeNCT5lu
vSnKky0bj0YGHOfJ714yI89pxeXFYztMRy8ZwF7pNpDlBWefJe3j0KX+MVSu7x7SpFPgpBy62drX
C83wXjCUkw68478WLrNNPDzFrkHrKv5EdceotsqLC5v1hx5l+trikIy6eHTx/nNp6kLuIYSThG3U
29BsiXetWpPk7Dbe+u5gr7GJztd0HudrBMxWadrmqHquZSvXd5sQj1f3oAZE0Lv9ndPV9R8+C0Nf
Tov/fFBw2bmutXg6wY+93V7aiUEFBE9cq27SnlUUgtJaJRi+HvQmmreYz5fY6EUC4Vl+tYHYkJPU
tjg3lOU0yBAoRCwiF8enegudBlddHaHCJ3TRvTgdrucQTFGdi/jYzDmxgB0VYmS/plmm30OkNE/M
e1SPuBEhjmySjBgslYKURCFn3EVdJYtZnk19JhfVbz4ksjh5sbgodXo6tS8Aa660BAj3QS6Jf6Wz
b6pu6wZQwjORpq6YgVxClmgMgKEMaIOdrSx9nDqhb4/1NggXP3lSltgHNE6jcPWx5KMP9cM025Hs
Oh9L/mo6y0sclDc/Kyuc7hIFncWPpSFT9rXq6W+PTD0iMkv9D5VDmp26ZRjXFCetuciswBI3h847
dmkIHq5preBoEG5p4tp2PZ94RcbjF611NRYu3dvA47DMresDxeuc6lnzKVk7NB6vkWiZljDD+uKk
yTHTW7Ah7UF3Z/sVu2mFQTMen4HAYSRZXuXS3P1+rZVvn2ckipzhHGsxawIxeDupcFnD60zLjO29
gdNEFRkcCyDbN7Bh2vH7KLE4GM9mvA2JVnzC4kq96CXYMWQ47JU5Ttnk5kyHFMX5jpW4Ni7EMdRr
9d6LlC0Ev2u/JqQTUHjZhJuyrpJzEVveV1Ov4UG4Rr+jBtQ2yPi7Q4ZsYD0NGSP6xF90j8aGcyZL
cps1j86o73OEuhf6O2zr3fQLrHqQsKu1eaAz0pXuUSPa5Xjng/fhR5T7eEDVTs79+83JYHIsJx+S
V5pHDV+QE4bJ44RWVU2e45qYQwWZkCZrS5Z0w0vfQeir2zN/fnQ20jbZT3G9lRHs9rgz/Sd3wuSD
MLLlM226B+gDZyWdxEpdcsdkxJ7U7RHWZIY23KpvDZqTGfHChqgpgBUkQq61dG6f9DyX+xbd0B9O
7ua/yk+KEA91DLWncJh5vOnDer5VulrgNOs0sZ7csIObtyg+rN78IpKArMby5PtLm6X0y1Vi6MO7
wGBKHgdx9g3nHfLH7OscVDxaHfKzOPGMY9zi0VOyOs0xcGGRbP77W/TfiA2LO5OCie6EJXFivxnS
eIHjz63tINxGTrRKo1Vil6Lb4ox76SfC19kOkoe7stRAPAV+40em+RYTfdG/5jj7Nn5J5Ck9eqY7
VXzNZ/qret9FTFjNsn1odWLAZe1s3QhBh1V+yYxQ+wil/sEwGX8pfeEkPHtbdObnP/xty1HmHyu4
ZdgOeCvHWFoepvmmQHDRp4dJ5ZIIsHTqB3fGWLk0r6cQetHGwSzy1xw9Yw+3fzDteD+W1lMYl3s1
tXNia7gIOd4s62jQMX2mBBEvBIsfnCoZHmPHHU+tM39VYdgcNodtjVtgxfk//8NO9C8/HmRX/OS4
8VydCZL19iMymOMVvhFj1xaD+x/Gzms5bqTL1q8y0ff4D5DwEfPPBVDekCx66gZBURS8Tfinnw+l
7pmW+pzuE6GooBNZDpm5917rW/ur6edHZ3ycCeaVFWqAH06gZDJXCTxM/4cMi1wUVyNB4ooLF0qk
HNGEqjmmsOtXgN6rxzDdq5xJHlQjClc0ATed4VJN0he7jktSpeNnyFRLUEPh8IraafJ+iEsdtU72
XJI7OTqD6unDkN6UlUryfMJKrHaJCbqHWdpAnfsywCeDvWR2EKHZaLB1elquhXhgjO5rkKm0QJCV
j/qMbrGoh39yzP+1n7G8B5Zt3LWFa/9Qif6pqOYY7applwRMtKbhOC8Rnpqw2V7azM+T6rlXAG20
hn6w6dTiMFvmysmg2j/yZq8ph5w/Y2IrXAU4z3D5MWxKXEILlirdjL/o10B6B17FCbmPZ3XBfdWP
2e4HkwMBGIg1UcHdvYafGKMPHD9FrNbL3Yjtz3NkrHbepHEJzhZVtZgiBf6VOSG1+cOIOFQzkaSh
8M0WTcN1sKxTy/l5RiM40+dHa6Qhc41HksP4GNtpvnH05vfc71on7ua6Kl99KSqwmHUxY/JCHbAk
TnaoK7uRqEp3gCOgx8EhNoLHH/4KJe0fG6jWCLzCdDe0NlqrPoMWfO2xFgMEVHhROpwjzs1dP+nb
ePkUqrH5+6GxsdpvxYLbmaFhna8tlWz5NNX0W+wm1j7KLPlER55oL873Ugvbvcks6kc5VwKsswpV
EZ7ZO9OhSlFdhuQnXjXN13NFTw7B6noe0uxupg/StdhUtAobSIYovDfPQCKfrx7ELij1zdW6/qMZ
y0RD3/fYJ9xrXKJkQrrVguhrbGcv3TyR7LRIIhL95e/Xp1+XJ2bjWL4NlVOCKtD2/aJaEeTLKbll
o7DRYLjNAQaLiWBuXHmTCY/94+//2nW1+/NqeP1zXAJoXllMhP6LrRdMiCBngVD0H3gUmLkf8VRh
CkoNcxPoxnw7TNBxFeuRGABoZVZINkOTbUtLUzYoaGoyKcgxxzPQo5pLS/poLpatKw7fls7jPMjp
x2eCYFMgHDPjfjhW82L4Anwk11lt/9P00/71iOUasFdoP/P02ehsf910w1I6QMaIzQX2UO6Ap8DM
m/snwldIGwxVnxEiQ32BUe1qr0yaedj3NoYBRoTIxvNHqv3goliBZ8+aPyhacjuD8z4HjbHqtbQ9
5HC6DtePrjcGiYHbvktyoP4Q6EPgFufrTWW5v38UW9j4cflqj2GyTbJon2R2dTLb0tiHvYtMbszr
Oy3vur1lRwyGe6BQhOA4ZHI6qi9BBKyuF2irRmelJapaMGnYtALtfWhEz+ZyyL6etAmP7Dhshz0T
JprRXHnFyJxewkmy52CrufF7WrF4bx32pt+xc0QYLXFTcwL5OR59FkF1o4Lv9TOZuOtJlIrfOTJA
JT4RSNlNFz133EMcpNU/bGt/xR5gkIBkAlqR2R8n5F+OS5zMmLj2EI4Tq/m8zgvMRDzkpTOf6owM
+8ZU2y1npeFoNo+GvW61NNtYOsyG0gJq1qfqfOQlyTZNxRomojG75GE9rJMh3CR6MJy6ONoVUdvd
ulpsHWwyZbDUpPZzH48XI4BbXYVbQaJDtNKJN/yHPecvu/bSwjUt9IWMJE3qkF8enjKZ1JawN/wf
rmhQU/WZSLYAHIpEffJ+jba43sQcb48JfI7SDZuefBz7MMdNfIhwVXhZpoy3jjYwVyG2ca1r6PSH
GdQoXIx4g62aUtwkrzMjIPJGceRM142jVzCeYSNz/kZOArXZ3S/oEcpFS31yG6yBCacKrpQSFY6j
4CAH+4tda362Z727CcrphqIt+lpgQPVRRb210TyvdGh7HsN5ipUw0k5m+CLnMrxD7Zhc/mGt+rX2
5slDy2BrKhQCx8Dr9fP8QUXxMikdRU5aswteB/eNbAqKTkQwpevkKzEQUTeN9rSPZdoTa9/YXq12
2tacEOTmFrUJuOTdMBaSh6gfx3RiP5tUtEF5ml86iZGxR3DkLk9tXurih/rp//xEr5NXmt1HWU14
o6P2l0//67HM+fefy//5n5/5+X/81zn+aEpZfm//9qe2n+XNe/4pf/2hn34zf/33e7d6b99/+mRd
tPDrL91nM91/yi5r/6DwLT/5//vN//i8/pbHqfr8928fxNa2y28L47L47fdvLdA+jHl/eq2X3//7
N5cH8O/f9s37X3/881224P70fyGRMkwXtyCiMV3jTYGym+8Yxr9UwxbWslsaQneWra0ocR7/+zfd
/Ze9uK1Y+w2XgZVO/SLLbvmWMP9F8qJtLYIiSnCy03/742Hf/dgXf7xe/w8Y4c8jMTRhlO8uvgcS
OJd7YP5yPc9kiqSmFc6rYo4vZQvUPh0BPJNXxRzMaj870mVXbdOBkQ3JKhmJS591QfyCYzfrqh/O
UsoTuX0FqRucoxL0FFFrecBONQAZysmwMHwXM4afUlO+Mth7VCsN4qdN5ydzXOR8yP6LBiHbn57/
3x/of/yJsviLTI8HRqUKmcWhvFBZjN3lWvzT2ThTGzdNF7kIx/Xc15fOTzsp0brNArj/JsIotFS5
J/RuRqs9F+ewHCeaMHr4bGgZORpE1SgoTH0G8Y7PFBn7mZk9IGfPofpm6O1i+k6kVmpb9Pf5yoxA
MwlkOhtD06ACcJzNhiDYO32T7xu6Wyzxq0IZqeCPUYtg3kd5tIo7BAMZdhuoUAvqkglZ8g/PhLbU
g/97QuKZwIam6YbAZA34RNiLzPhPz0RrEaDT8ayvhsWyHltld9ZLa0QONWEm0fE2pXpV+Uy5mlu6
9vsCx1LHKzM7aLRzS1+jRUvxj4/9Jh6jdK1WsQUKF8ja379kv3QaljuKat02qG5NJp4MDH++oylt
dSUKDeBtRqRs7CaGiGMhYGRMS3Ku9kgGx6kiU+IgXWrzxkEGxKHyJREuwl+szNuqFvqaxglDPtev
ZFKi3sokmITskSEJXcIRdcff32nj5/bIcqdB2XMh0td2mTz8uiFiRrAxeATkQblnmZYfWkBwQGnJ
fmex0WudtWF6n6OcCSEJ0jrYakczrW8Ia1VXQkw8p1iNgVEhTWLU0lHgHOLROkQWHpzJzXdCL1wm
ogRlKVp1G/fmG3yIJ8fsi0e7JxWxWCdA/sEEfHMX8iG45GPW04K4knIjO94i3UWko9HILRJ0GyNI
Baal2T/IYv8vL55pahYdZQ107nL1/fzixY1tWbzzkSW3w03Uh/ajMSYnALXHXqm7g5DPtdPSh6XE
3AB/53kAIQYWikmjokc3GNFXbTll+xpqbxU+Nkyrzq4O3b4o7tXE/vz7l037+YB9fa9RoTs0iUyD
49qvvi8TInkbDyxSViSaVdESKqoGIGpnWuCrOm3LLcG6WK9K5TZywghuJkZfs0E9R588v4GO+oo8
Xzk6ITKYv79vQvx8TrjeOYMWK+UM42FH/PqeqjKcwk5smavRVoz1WOXPfQXOpUAKsnbV5M5C6FiQ
3r2rnZTOOpXL3h6Np2sLf9HE+riKw93YI4SVSlVydkw212ofdh051nP34pAX6A8knR4l2JeCCBum
sIMEM1DWK2O2TtchmUjA04HsOPNMuqSXaM7WcPthG5ZpesRvP7mgvRUV4oGJD6IYy9cU43XWEaqs
TXJ1RT7piYF3f+7iS43T/+o/gVi7dxxrZ4S6cSzbGkeSlftkpgk/ZRB/0HEzLm5uzIXVfqhwulfS
4GFC3x3StyxvAXWkic1OJb2oqZz7Nhe0gFLtfWhjZdXUprWZMNdtsiz+Xjqxi8q4zFd9Gqm7qhwK
fDGASAuZHZQR1onbujE+iBSjvMuyo6ODdaZObKPKvuQjKcKRuoSvol9f88t0gAMAacKqf8Bb33jJ
HrNWu4+mvN1apUGZ4Y4XrU1pIoTNUjAGrgd2r/HZiMUmkqJez7pxXoYSnJnLCO8+H3WGPOhdZ991
KC4zB25cHss95mqxcuAZEP+7nWuz26R0p1HFGveqvbZZ8u4wgPmqLbNTrAQtKD2tXuP1DW66zTR1
+SZXR0awYc3U2slMdqqm2PKe7mACCONUEsKk1SGGgA6F4tAReDP0rnLIyJFEZpmF76Fpb21pqH6b
5tgUMy2dPVMDlqfXFrY4qbYvMNt3JGw5rw0EjSvB1zQV8zgrzRekiuiM+JurvlPyg5Oltznmn+08
0NlPmrDaPESBAoYOYOGaWuOIKGjYxRZE6jpRT3XXf5uEfMD+or8tKbSO6DQSF2LugwP0RysVFYsV
dz0H6OG5c+E8WLGyzgeFdv7QOhE5RZ1x06aMfpbq3UmVfYAl+DWI8RsPALW8voeMu7CmHyq3WIgm
qFnrsMBltnR3ZZqot/RhrLMVOV5gdpeBd9GpoAa8lIhvz3Mdr7CiLKBM9TnTW8jbCN+GSDyA+ke4
EWkXtRbmbVtIkjXTryL4ZlV1fB6WC5suMQEabZL5SM9xHw5a7LuDKAmfkxZ5YySvjEXanYNA/NMS
8+sKgyvCpbWgGdpiFuOk9PNqTVQYIhHNClYAa6Ck2PdG3qZegJ/Ggax6oIBCO2/7ZagjVMc4x9T2
kkXhcmhR1Y1dt5BayztyCZJHe+YCJuxhLSt3OmFyJOGEeBG7xfhVTPKf9plfF+7lnmNDwSPjLl6Z
X891VROQSMNevGI67/pdE+5zCux1EIl7jgXjbWeAZnMbN1hLhjrLZU7GQ6Qt+Z74T2KqSGNCSxdG
stpAngmPySSeRp1smTnV820bT8/x2NdbJVIjnDFjvZ5IrtkWZEz9/TLP8/2XV0EXNlWgw9GM+cpf
imlD1xtDjcJyPUTwkgN3wNPTGC+RWaePrgnIKgGuYQY9fppZeY4oMnZmLR8LcxQPUCJBjUniHgLG
4UMg9nMtP5Ox9so2y/apY4anoaB5CBhG9UReRSv6C/2myEia0Acdcxt53LrahSu9mE4MrbsbNaxI
SqrFodTiG6ZhwW2Tjqt+rA2vnfv8ADv7obV67JIT8zhjmlY98p1eC55LPQD95BT3Er/5YRyg2RKN
5rmj3t1zPJN3DnZ3suEQ3M0xgUvo6rwiJ/goiG2+Vr+FTq5uAb0Trji/JwFmKKhbQh5bVJgHavw+
UBX+i4iNA28N/TDAXewHid03GCLyJf64oYh296EjVtcv4THrVoawl0N5cpCEJa1GCW3RqXR9bcQw
ccjKgj4hPVMJ17NCZJfeCdvP6nGgWyG/DpNurXEbWYcUe1pWdo1PVynag6naazISRxrlTxXb4U5G
7akndO5WXkksBkMxlR6oOraoRNislCkrCaugyR1pw0lEF2KrnGNM0Cmj0+LcVUNxVmRenKv56FZR
dMZ5Nx7bnjOS1dBitq1tFsXGuQblhgQ6lQZ8PiNec3xgNFdDne6c/uxWuXor9Wre2g57+pzaX5Np
roj16Z8mQyGLwSSzZsxCX1pzv9IXwPu0TJCw4XzpG0LaFeNjCf0w3BmCENbmp3BwjikGHS8oLALa
eoHOTkjhJ+0kDkCbSU4iN9LnXQ4RAl9NMdR4N8MS6R1AkEM0KtXKjni3BvJDa/T3dhjeUn0XxXm/
50mN7hVoGkc8m/cDVoOdbpgnNVe+yVptdjXMUqTK2SdmENRHGLXXeEW/WnIyCQacb1Rgol80fspL
FyFXqxW7CaNYTc4j7VD9yK+XkOxxruCLLSN2cK0mUk1T+51RZWBcG6wxQvOJG5WbKumfQJIx4iy2
ptEIH/TCAxz7EPrLpSHAfjsgbaiMEfuhkUNuTsvTKGpJIRnpGyiWL+QBc4YwOqhnxc6q0AzBztAZ
XiVfWIZansH8McZpsHVL6yFtSTyBg0iSa192Fy6NchLhviVX/UrGI7zNOob9tGyKza5LcD3OhfqE
GbrAJmu0x4FoSt/s6xTC7yZdhENkS78Ec9IdkFFSP4U2Aygr3vAeK9E7r4rOmjmLdIrn1vMlmHc2
GHMPRWxK7Bh2hEDMPUSNdJdlYYjstX6MxiTdhC0NcicqjgYSWEisCUFHbjweXJUE2tiI0hVT6ARD
54qV9XJtJ2uDTojIUH3BsHQsJvFRdKG5s7KhvrPJcmPnQxoum5lxaSQTJu+uRl4vwOvrTREZ39PW
/OgprHx6kV/QJNHgak2Voo7mr4PC3tcarg7K3oM2iE1eT92JA9prNXbGNrMTlkxQmrHXlZMO8Drx
JwX+utLCJMaQ8+0qxUkWKY4WZt0uS0XgkwS3Bl2D30Rvywju4YI3Dnr9KbDRDsbSSHnYhY1vshSz
P8msPqilhPPRSDJnu3r4jlgj9vFuKNtCAYah1G6ymiptO1VGvkNwWic9XNqRpjzV5A5ZZHOntLW+
mfsxWcG832Q1RMiB7Nowoe0rBCsjwUDPLELiYgv0nEr2YpSEnnecXVZTQbJ13IYFkS5tDv0WoEoj
68TPY5MtubfgHNq1giRqVVdG9aiUk/WYJN2tMmjVgVPBIUXjfLKW/KSrpaLGwC9teR/EM7FEyJw9
F2IzNSmJ9BLl36FlrNJ107Cv4W4NliLuowe1rx8Ga6wOItbIfiv6J9OZ8ntGFu9qG+rP3N9XJD5P
uWYMh8ruSAYtOM1nmDk3WeLGq8yQuCTAWB2mgmYmoWWxVzNyvYd4p96D1j8lQ8F8nXORjvMSKetB
1CI8VvCUj9ePGCT0fp2bge9qqX5ymk5nRMxHdl9t+VXOnuPZu9GUyiZQOuCHgUiT0zSNgKiraTuY
ZUuZ08SVH/lZrAOHDavmNkyybm0OPVHaWaeeXaBm57qzSy/I4jVJmUBjSP5pPRaT1EPipB6ECJVd
VM+2b+6aUJLRrosHs6vNM6eTcGcM3deptbUz7DlVnwfPTpvszMacnfspyPbRaB3LTlnYb+XACNtx
901v71sZXIi1C1cylCAEGvRyIWOPzAxOnex/vxnnLDhdv5a20KcyNQLenirEeKQpbCO1Z/FJgw39
p/pO4BFEtLhFlZM8RzUws6BXOYj2WeV3ORkTU/Y1C7tLPJCpWIoR6SCCK/5/Ud9R6uhrOWg5xEuD
MVAe2KewhG48Bgqx9g1KbBs2KzSSMN+rUdOfLVG9YhIFyG42wRrvl+ENFeQe2mHdjZTT2U7M6dwB
7UIbC6Bi+loFvbYvdWbVapYkLMVKeOK3P1isReSqMY4q0EKpvOcQ+bHaG1bfr8PYgEEePTkxti5N
a/q7mh1HDd27yAQgmlayPjczM88pW/JRqEuQK7dUlzPq2+Ggg82/kabxRWPtPWPt0lDMl8Ivo4p9
bNTVrQU2dl2birOLJCj1wY3LG+EQIhYpzQd+wwGMl3mfpAN+59z5aEIFd92k39N8G3ZWryi+i6TD
wxsanzEhfbpFo7zbff8YxE34rYQIScPDiK36te1yruugFtvc4Lgam6Plh22YEhyQzHumHNY0Tfek
aUQ+BRFShCqdb3S9RvkujWo3mghuSynFN13zrTSI39hWaXvWC7RonL080l8SzkQPgZndDrLZC0PG
L7bNq29P2fRoTManFk2sSIP4Pnc9cPnQo5TgbWIQXFKx7sbqYO/G8RuzjtmPCxWZVq3KbWfQ5tKd
nYtG2yrtGK2+TaQDEvtzcVs18rtiH5pkWgmnRR8eIt3U9eK+NsJkN2FlAGbUUOtM2AZbN9tBMLP9
oXrSI7KRyHHbILaeHrTGYD82snlLap3DKhXCf2PLuy0EEx50/F5dEWhIjDygrrHZRkN8Hy76M5Z3
664IpLGNOOrVSROACe6NM33NV7UbMm8ak+nDMMsNdWwUeUVZwyvro8/Rrl9cLtHMiV4Zsao+l3Zw
WXIH0qyBkaX13UWOLjUrKtRHhlsYm4yRaNax1A4tp3DgI0ci7MNvnWnSUIq073ZjXYh4C98SDtm+
gSHhAIjwtRCWsh3Gyt1PauGesYun64jE5Sdqctgujkw/G/1JMSTVSdLrB3WUT3gl2teZtdivxr68
08wk4ayQ2/tcsd3zzAMDQczp02rN9aAP6onNqNkPVP97bXSyU5hSH/U6R4TZls3tZNLvaOrYuYdf
q/lE2JjPzNhQgkJjeTes4L6pdPx0op4ejIncCUm/zMMx5toJlpLctPZYioYPw3Y/FDOy932FFyAn
jIA8orJ6CtUwWxkkuF+M0jYoecr5BraYvk2r1DhaVnWfKehHDGSP+5Cx56nm8L6VadzcdgHg89o0
+3vqOtrvsyhWlUP/xmwB6VVh4bLOudmrgSLNU9GhfzEN8y0BnfFhhfp5zsMQ6H+0cnHIu7QcPU1/
LgOSjmkm7K10JvthJL4POZn23dHjYynsYsXsMiBX0Xy0y8x8j9o+9Mx4HClX6IxNcdW99C6bvpGG
dGBSjHT4Mg1f64LxoS7QvCmKal9a16YHp5fFHXTGbFOFk3ajyHjwIlrw1CIxMTlKl+xqJVEw31BA
MGIxDnpkFYc0DtX9YHPc05Z8oyiX6yjK1FUmJ7kZ7XZd2S1gRYOWTjJkxB9K0LnF3Kp4XkscXZFT
+VpLkkZSQVWckZ7QRZmeORtyINYfgaUVu74LZ4JtiVcpEWV5QVcEp5jQjRH1oaeKdlRB4HT9Nk+S
T1aXYoWWc0KdHo97NS4/h0wzfTimDujQOvB1ZG+EJRKMjQLwtnc0xt3JkjMSTixrSUomSaRv204f
VwDK2xsM2/gP066FkZxkW6srPlweziYMat2vGmT6AamMpAfZo6/1NxAlzUueHsVslXeDxhoRxjDJ
GlNmfM0u1oqunoqpR7ec1vUeK9KXphph8ArloR87E4PxHzdUm9NGjnrq/e/XpD1wYLRlv67b0ThR
uf1+Yy8f9YaBjSZXBSP3UD2pdwMclFO5/OT1o+uNLQr+jy2Hk4pgyg7rtZBwUgan5oLJ1Vo/XW+I
IPFbgO0HK6kfYu7raqjECygvu+P8o4uT/J8bK1CYIRnmAdUOX2fUuxbkNXupam47FelyD/2JLq5T
7zuh6zfXmyhzYfDMG2CtxQZOj3O63oR9Hm96zShQpqfwQrXyCKbS3rV1PJ9E0Mynhvg2jIGwGHOi
H4G/3JI5zaI/h6QwhdfbYV6yCSsXgUJbJaeiNfODNKhBS6s8iEUSSvGaeRFmtI1L9PSpUNu9k0XO
RZQRHTGlv5tjvCo82tvrZ1FfD3dWwQmfHiphActPBHaDSyjhtVcmxb1haatuygjWcIYjw0nr4MZd
vs7LTyIzrcVusPPVFBrWuTYS66wODZQCFJ/2PmHk2CbNyVTL6LagSntyodNNqP7uaJ7kTzDX3oHs
2ufr9xKCxzxNM8FpLt8M8JP7JoX1PuMEeahJngSbF6rA6Buil835bMUCK/lyk9UDtXbDLCFj8kOp
wY9ZQzvTk3UfU2m/NQ2Bq0OidLfXjzqRb6TMCiYONH84CZJ5RMIXwWWaJbatUTgXLMVkpVjakz6N
7tHlOscXW91AjUt9K9KS/ThUxcEu59ZvRosDXREYO6en9aV2RHfXhfogkaWvdC0XNxnF7b4y4WDP
VZ7dFTqo3Y7jyqvWKhcbLuJ31YbVqgr1Q2Ea4yG0DuGRx9EGo3FzErnbHWmJSrDHzUNZ2+ab4pJG
mJpcfxReWMawVQht9Ji9mZt6kuihy28BB+uWyy/sW9MvrD5Z02tlyMiRJtBRxinCrjdIIL4ptJM2
NiTA2yzOPtk04NsP0CYDoO/HHze1PVgQBEDFVKYXNLl5kEMGW5DL3O564VkzyojGFL6aTsnN2H+T
iCPOzEDFTozu2qlMgBIEPL9gszBI7dTLUzcapKln1WGyy/KecFnxKDJEkctPjXPkQirvnmwVKyK0
gEPmRspWm5irpWigsDRBGp6O6C2GM7PcDNis8OquUW9LBT+JIjgvWzWNGj8GLU9e++xse573S07f
/JI6iKTCoOsO16/9+AY5kWHrSu508Yq+HeaaMexnVW/4kzF6xNukE8VaGs0DkohTkjJgkG76ooyM
VIqY2bWZA82O2vGQ4xSohln/ms/ts4XODdkDO4TYqIW6jyS9qnB2PVHrHCgK1ISGKejckInZk/Vp
WNZeo32xHwgTCe5zI5aIO9176AtPLesyI4TS2kag7Fi3joWOMYydfBWVhbGa7OSzGZJXmSw+qKQ5
1BonGCcnGc8BU18GK7qAqZeWyVfgk+RkOVa7rnkrGA1wQrOKn80xJuamUQntLZiygHOKlnDgcWuZ
gpTmxtoaWUKmdJDfBCrnqOgbSb8MAmJO1v1iWqGQg+DMyb/QdqJP3uzUQYNUgd7HvUeC6iuuPELw
wgmrqdnHXkWXc5PpkKkcW56VovuuVS0VTm8QCqIhLQKguK5y+VZY0W7E9GYH7k1Q6G9aGp7xJ/ak
E94y8d+746h806VzU5MPboG7+2qFjY8RMlrZRtDuLbP4GkW2sqfvG8YqI6lq3uhw446li6eRA2SL
djEQuBDL5BaLBYuuO74MRLc/Dn38iY3/waVD+A4IizwY24IXaXS86mwIsxHGtwzzcrThmLJJAahv
Jmq3SWWfGSFxcryx5EqijVxlrQEGgJSLI6IuBEa5FrO6lzjlyijZ0uIb1+ijLjlGlPWMSLqoc3lg
pkAn02bIVjqK75TPrdkha6Dm9OZh3pbF9FULG1xPSKAIR9+6TZj6IqgxeI0TYBqGgvnS43L2uNKI
myxGnfYzjjmWLuFh+GTmqZW3tX0MoyB8CIoaYXK3RLqlN27TbYuZdtEc3M65kd+K6q5Os53tSii/
hv1OrftFxfDcSfuF9tDLQESItPVvRpFdUr3bj5byZqH18ILSNbEJs9OVxkosRsXc/miVFCj4SNJ5
RNp4D2wjtN6aniBfJdLZ3aY19i/otgRmZmn/EXfIRVDV+KaWYu3STyrjMnOA1GEIHBpJjAY4w4Ha
o47zGkox2MV+2lrPbZ5yiFyYny1ElCL+HmnNN2VUK+4JOw1ojg8abp3NWLrXtFWZm7fhlLhERnBP
0nkfTPmm1az3nLhICxnoYtLq9oiHdk0y6mtAdIrXFu1R19vDAJoE09b4aoFV9OjonLPIBpswd9jz
2xJMVjU9EPD5nIJva6b+zdBcTgLhthbZI2+QZ+I+b6QyJNDUm69OaSprhlGX3tY2vIMgq4R+rLD9
ZjbIrUEN78Ug7kuKTyQceGDDoH0iBvis9BlUs2Bb1uIhi7Lvqh5vHVZ5UvBGKObaKrQTaz/oJZBR
3jwAhlfwNN+5GOj8bXBAe4Ht7sLeOWDs3w7KuGsnGtJJh9oVh9YG40zgKfDLkCaj8YQp7aV58wXR
xj2NMOglN5XDATrrQjq3b50q7qmqhC9i67masfkHQEsG+sAepV/HwTkiGEBLTuYQHe2CnAPVZe1L
9QFEd2V/JK59MfGsYC0Pd4wMsFiHZBvE8Utn9l86vXpL0uIWr9tOqoxEx0k+VoHBpmUwiXVR8mWS
WnH+1s8q3uc+aMEihtqlVbLsZJTVTZA9OIree3idc6pZVfM7VfveTRAc7AuaepPjx2KcDxfORrnD
vSm7qCKyg0xLrWRxDHjrgEqL1lRcD4J6JJFaxow0FN4AVdmnF/3cAMiBnfSuSk1bqyqJLuOERTxK
ASLzFgFN3IOIs15jIEJb+mPbicNfGqOjz/PmOx1kD9gWEKigm/1S1uPKkMM2TazwaDr5vdmQTDqS
6BpVZCQQZPFZ1cQxZ+T6wJB3H+xNWcXwinSyVxL9AGZli9IIpggomTHeiIRuA/L9R0ZHWNxiRJrh
PHpu4L5k9TpywIyPNXGlYUqmcfNBMHgJaHQIGEPCOa7Qa3V5ka8ivraSRT/jv8Qrhah/E0fOjVk8
5ZEGfkxRznMM5yQgvSrrHC/P0bU61hhjAKx3ROOgZ8NMUIvCEwMxlZiKSLck4Kk3P9Mh7FZ0ZdZD
C3LAUTQ4WRw/aBmKIj5b+Vz5Y9ARTdFjcOECWk0QsOOyQmEyJCRXTqTddW+1n2M7YQNqX8ENRrRc
Sn8Ia4RKIQCCSLxFYY/qDkt/R3ivZSjjKqSjwzLlcu3Kwl4JN3lxwcJ4MvwMle4L7fjqbOLp0BxE
txgV8Ky0gx+3c0IiU7lVI+BLIgueasYwpbQe59h9TmV6gxYJYGbfPws7QDGl9p6WJo+wQdaWwFau
E8S0Ss3kqTbQl0wUMY0BBmjpiWb2TT3WLw3IGDda07k9FUi4NZF6pAMDxCbsbWlebLj7B5DS+9il
LmLDbiokBD2nTy89GrVOWkFX4bHFwheRDIejd/YtBHUbQQjppI3BsdZdMs2ift0parYK6uTrMEMe
BBhe1+I+KBCB4FxNJOLpkq4v0gbAlEnyVtAuKOtpSSskz6gQlzg1GQSRaEWg73kOSItMaw4qbd3d
DcL4UOdkT4bnXarReTNRSni1xdMXVsFaMUYGDiqlF3MLEArDo+Xwh4IClw+7McX6qz7LhyJB68jU
oNStm3qICcmu1H3SW8CNaHd5kSqpTJKm2wVBSWKPkDgW06/mrHwz8qjZzHNbb/rc3ggO8uTnUfhr
OGPM1tgrheYzTDnWrTyrQjk2SA3C0rw4xqiuFfP7sARPWQq1sptaXxu6aihSOVYxvUiC/2brPJYb
57kwfUWsYg5bKlrBUjvJ9oblyAQGgJlXPw/9/TWzmY3KUnfbbokEDt5IB7tIjgjKfiLFMGrOJvGN
7qfummfTIDkLBVDFlhR0aFfkreotGi5zV9xFzmNvL+FZSXyDwnzJB3A21NIf5MXeDERABMyQ7odj
daXBAduyaUE72/xY+NM6Dazk4szAHbM7AEYsn2ust5e5mzjaY+ZZ2Ut8HGvL27ggvVP0nS/HeiPT
zp4JGD8Dm+l4MJGblBpQC5D+7KGebtw1NIhD/DH9S0yeVZq85qq4DN5wStNo7U3OtTXGa5BgTHRx
cYNWxcSoj5jHinjmhv5/z//SmEbT1Lb1UD8NjvoYGLqwELQkD8Wg/cfq1Wty72Docbw2x57fmtLl
Y5bV3bFvvP995bmas+IdI8p8KYuOZjs6xjoPwC6jYBxBUOCtxqKIBVW/9O459ZisbEUUXGaZ8kDI
pzqQywMURUoLaJc0Dl1DG+zfV38PpTdyCLCzX82iLbIzN03qYVRXicL9aT0kxRmV+UKPGepeVuS8
TVZME3dEmXRFqc802QdBEkre98lr2kFYxCUVKUW9bZSRPBQDGcqNBNR1sqdZI2wiK6kWzQej2caN
a2zpwRrodwMGlZLosLYv2rP8yb0Z45asqnfZtxCGmn6iqE5s9CnlUvPUM8Vt465y5KOmW7+FKYkh
zwWcW0xXFHVi+6ypppME8t1X6Xc0KnElo5diYJTQi+qHGjoG2DqZz4TDs5q03fOo3EukuTfyY+PY
foXE56RhTzeunZNp/MSGeMtz7Z/qfEaO5jxmw1ZzWcw87Zbo6tfP8pbfvl+bZD3HOVtV53tjCAIb
LTvhlkQghGTtCtvwRzr09/jhznlWffSa92xnDIttfOrgk10Sdje24KZFrwNfp6q97RdfLFDUxY6/
dVVTGVRPWO6yFU3Ky9BkaSE9K1dtNMqNPYR4IP/RO36kg+5uLH60xDmU3QMGtruyGjdZyeFW6LuU
PjSt9G9F4t3ItFTjbxcjW5iFyJgMN2Sjv1QakpHOuVY28s8yMUE4mSmQCrQ/5ac/cG5mm/+1kggM
2Anb2noOavM5arOz9JbmteAKTfVVajXB8Anfqb7Mln8kf/icVP5NLA1nntxPQ71vvOS3zGaFWql4
aCNro5WwD6JGMFmU4xck276pome3m0rGTLKDuS/C3FHU2Y//xKzf8yFmoEPtUdOKY5+/Ra197Uvw
CdncWt365xTxfQXUPF9lFR/4DFDU2fcjxaB1hahrJveOHf6ToJy3fpzfIuPodvKRkdPHLQGwxDv2
m5dElPjRi4xlvhLL29F0zYvmvw2+z7iMUMGKP1LSK/1Mnhy3fDpr5Aa7WgplF+AvhI9sJxzAZCjq
zXelaVc1MG/mBa0TY26uCC+vtNTagm1C3XMyh8hyWOjbWzyqs54ac6haXi5jsUlGeRiz5KWZ2ks1
vlUUZORlc22oZqSiqHtu9eyCrmRbBKT2FhFXviPUk59UO1NyJUl098hEJPnjwVqK3eTB/ag+jgk/
GEJbn4b1GEtvxamYvpDXJuDMyBozs2LG6FG+DTu7Imu5bwvrimrgwS/nz8wlDtpxv0QHdar8kIXs
0HCISBOjQI4o8cPiSSdneRdb3pbur22VOv6mNM2djaPTcUdAJ0ken351TfsnKLRPo7KfmiJ9q82I
7Pd5P1IOYbee5LzV3nStO3r0XXvB1hTzfRWRvF22577ap6n/lVmsiHnuIjwZDJTQ4jstJsnhJ1ak
3ATb2GjfRR38M7X4pwZmCY0JH/MuT9pfopwijpjlMR669zIeS4787Uce4yZrEF8b8UtSj6cscx9G
HePj9JoRYQwJhkBEn8Jysp98QpFCu82eTSM6KAJtLVm+w3nuR/HEwL9zPfVPDCU5CxzqnfGT/nd6
x14Qrv42AcjO7IqPxb5q6Ug23fyVFAymcA2FkhTFY99SqmhPxBQ23fyaqJbxLSIFoypWjYUeHeMb
AZrJ2wD6hQiBG3Z51cMBG7LeKk1VzO/wqhUBEQR7Zkbos79g3rbBdvxfskwOs5WNq8JLW0icJ0Em
OPvl0kQ5K9qXBwywCSNg55dUIuT4glDHoEmxXmZXWZvILVdBnd5HdkQtfcsS4ppE3gX6EU3651g4
j0PkUjETQeymoPiJe7CtWVsjb5LcwgStuAQ78BbaIQlB32wINPwwqz8Qp8DBULIwWE39pk/9STRL
fThFCom3DyIig/Pq2TC3eWpe56lHCYlFjt21MRmEW39vlzqZXOVO41YkWvfUDul+4B2ex53OsZWs
ndPSTWjTzDrWw3tKxYFLAYuk5Ee0lHZU/qXmNtz4awLQfqYRhD0jisOptQNJ2CFCwYtepC9mRboI
P9I1hrtxUvQw8qu4wV3X2Wd/Hh4GDqtuq+r1TGAcKmRtS4CTw8emIMG74ojirdx4WXJrquc8hvWs
AXBB5IYH1Y6cXq2UxhTEGx1W5LAlcYTurnNqcIu6ZTaF+FqbUAPcw5SGDxnRlsvRV3nTpVDOAxVZ
14icGRkkWCURHwRJ847i8okm7JpGaqfifNAlS+SQjL/mwLj48in29yTMXn3WNCdXr3kTE1Rjaodk
MP4RgESA57iHlyIJYzh7CpE+KiCMSe91n3+QnszB2q25+MC54yWXzURATcMxk6FlX23Z3vX4xsJ2
Sh9b33+rvJeydj79hkbiGkIK2R4lnc3B6zU8ecUlMo17BMSQjFG7nai2zKpvPyeTQ1OXfmmpCaq1
NLgBq9hfl1Z6LhO2tM4MHmLXfemm+AkddyRejGZ+qZZL2MzCCbvnykJ2s7J8PoXkdxrR/w4mxZo2
hGkYPJseJkNtiv85TXokg4YwJ81clyonyT2A3qD1YVWxIQUAB3hU7w2X22lygx8PR3g1kwhZ2D9F
apOrPzK1AwVdoehBDHcEIdBCcB9Uw4tnhjRVvihlxMTbMG5hRO+r6kn2xFw77sugAQ7rGtd6sEuc
mQANeSUr8an0XMTS1kMfFL/cx6dJ/Y6ufx5a8T5HmKjKLtqnTk/dbGB+amZ9TBJSN2ej3Zt4GkIJ
Zrfy+vK16/vdxIWR68Ub05KLBL41QicBc6jaF4WcceM4bC6Od6LQfjENgi452y7qXxyrPmSacUAt
edLkiJU+ix9zf2NrwVqpGw7Eq7WgnrFsXlKXsgeNpJwpunrTQFJVBlwwEbvp1hncDJ+AWcYPWat/
6ql+zEkt8/nRwC7dCrmG4Ah1QtINxUlTpd+ItdETqt/vrdhDJL8sVLYJTTLTPEXQhpExFaf6zdZE
sjYNSFKLFaqruEuqSXuLvBc98j80i4pLy/wULWs4Nq5x4iZTnNTQfpES1xGYMyf/NIL8Q9Qhehjz
ESVZT4djJF69pKHuWJHX29KWVljf5chSNeVoOCJzfEoQKvnTSPFX50DOk/2gq6FB1aypsIt+tdn5
HpPlUDhrj1NA1GBafRDnh/FtCUdNxeco3ONIcWVYZdiiAU4ACIS/G2IuzdQEf3PT9tfqp6eWkH1E
faQg0Tb9MBTIFEwXAMzrvuPl7zWJNkCYeCuURZxWuspat3N9XwdyLyMylZafnOqIsY3u2++Y2YwZ
XV2PuKUV8DINN647qx9PMj8T9sfvx1KTe79Fx/1Y6/SJtl9zmyfoRAkOGluZhEJz18lQf8HrrVRJ
GvIYiAa2Td2hsITmgYcIQbB3hlV/lsrXQ0WgIB65lTXw3yBCd1yBN24a/DVh0QtqxrtTRcgkxx2X
xsKifEXCx2eRsGXYl0b6AJEUj5Vso8SakRfB/3OOFjyYgSAT7dkoaIkrUba69gNYNEOtYMgjYGAF
2dRQIwbO0LXBDpvBdojmT/RWz0nQHuhsPEKbrpJAnmnrTakpgaUW6G5VQdZPO9Fr5IeJ45+JM/7O
ZnC9sbjNaAcilZPPkCL/A52HBM8bvFcImHRZ/+qUo6Jd/ESduo7d9qOti4/IbJ5N+FqNZq66Z79r
EeBxxp83uSMQDY5Crs1GemFNHJh0YWuc6ad1yfZKC/PFSxu25ZYAZNNbj0H/ZA6IHa2cyVaTNIPm
BBs0VwxVhFXXDRl/UbPCbLDrSXFw02NONm6o63G24rx6lF5ydL3gYUqCC5DLe7fTZvNfILUv0Ptv
WaRfpk5xnWkfp57dhmAWfjb7k1QlbRENiJHXaq/UvB3gcC9mIB1uGODXglrbvnp3R+jHJJLvWRnA
b+FcbBedRHRNRlaEtrb3Kuk/Oo3cD7dvPtgyCl9/c00we08TwAcZ7vQM696s/fQThpthPAqbi5Jo
xz0V3AeHfbzX2xezcF44Qj1RyrQO2vnctc4TN/O/KniehPk9SHYsIdo3gJjR6D6CJfRdj4B3VTT/
RKxbfI6cetm1uL1oDKxsJ5Qm5GoaT4ex4a03Ft+WHZdfTLh3nnMB0foacugeC3Vv56tQMcxohvk0
XImwee0FrFNU92/zjJdE7/9FMe8YYgtAVH1jGdiwosx4nnT7XUB7UGt21bT5q1XiWZKY0NnYjCL9
US7LBH1aMAIkEiRB/RzMwaMSvQ9qMDz7UFNZM+IeBWRdKVG+Z3KHkIeA4WJ8p2PoiKhtIoW8bOXB
MoDsZf+ZcOq3bNYmo+gvk+Udp9R88oS7cRModX6CZqPLbBuSqMAVhCjvpJE/FPATfnIMWpbCoEre
k9H7JUH83enVo9849z0MhdUWl6uS3hMJSK+gB/cz5QJ+eg+5e4uK+oLF6toE8tnB3qrH+TGqvA/k
T78Zx75mih+R1KxckvdC14o/8Ys8jwwZqP1QQjYM1S0bA4XSJC5q/bsp6NQyjP6QR/PKiIwDQfRb
kWoNiD0DhN6/4XA9C304/KSD9SgEost806XzR7Ncyba9BNrSX7VC2p0H/sdk1tNiP3ip2IBd65rR
SF4L8RBJbsnaIABztpHUUBvEOjw3+UYD5nCK/COO8gOW7VDn4BVWdcxH5Rl7mkIPmQ+EGKdHjSDH
ilRpj4UzcJOn3AyGMKAVKpTTtXc8GPq0VSHG0SkcbT3E72qDi2H7T/PiM1f6M4GHX2kexZvEKczQ
nIfvkjwmsjj/iY6swRaHQhwILRSOfldgmtQb7qCUlJPVVGG8s5vNNPtoXszmPn9C6/tKTAAAfzI8
R7p+JEqBaE4kBT4lhxgqpxlLlXtZKocNyI4Zs3cfvHb6rWq6tdCiQyGREJN161j03eintImPY9ri
dtB2ad0eUy6ZbiaUW2fD8dYtxY6pq3Z5nGxTf7ob526j23IVSf+1bcR9rxXbulgHxfTWoe8PXRcD
p+9d4rz7DZTk0GAiAR0evbZAWMqVRl8K7uJqr8G7mpkLrS8MFVb4A73+a5LlL8XgKNkjjsviW88l
gk1VNKtg1u80n6msaRYfd1Ce2gLU3hPXRYEf0CQbagbTVEBtNWtssKpSyVJpwXQhsh78y2wPuyzm
pCtq/VuWHuoNyE3SJ/mwFj2mzDYkqL4PWtOHQeG94CU4GkmfcUSl70QT6b4t5T5A5kZCMIr1pocL
7qlBHVNi+esWuWV1Byn25g4Sz4F8d3A1Uyp0MyfjO+/651xaaH3foAqfPEboyXTwC2cHJCU7A66m
gC/X6vLdM7TvQnOe/Sg/Nom9prFzgy790RpPhS+5kE1/i56LTmidW9PbBEl6rW2XGgk4P0z21KoR
75yNZDM5JAOW/o/dBT/OQxsbH0YptlFXqzV1FjeiU54IWTUWot1fjQ0iQkd7ax12HFvl94U/Hm2n
e6/QwA56H68C4iNCZcmnDKI8iIyHzG6/+2n+kMr4xEezLo0RF7yLGc/pi91gm3dTg3sizobPTuqH
okh3oI43ygd/UI8TEx/lV0w1zPtw1obrvbV2hyw62poxYGrpvE128OtAsnnProu9KJopQdEa+aBT
/9B3YB7CDn25RJ66mwCL9MqRNZL1kQgiO6V/wGRCz2V3Xzfuzg2aX19XTyRoPM6Ug6aOOoxW/wsY
tgBI2cOSju/m2YPREWigRRy+jHICM6x2CBNJi7SfKTOFJR5+SyP/HaCCdHUbdRxYhO+cHTPAnFE9
oul/pB33rv3vW3CoqwkdCF4Qa3bUpIXwKSHw7LWNs0db65ldnNdSTx50nBshSwL517igMPxS6/Sa
D8VPV87MamQbhqjYEeLQHO/3jgyLmUGi76FqYtRFo8YcxQujln53qOvCua8/aI/8RcLBuLy8mkHm
euY1GeiwDzia65qQIUsoMfDqJhAKEPfLoqb0ZZxEC2kzqhN4anQwQ4fUnN7dVlsjG+bTjVFqeZN7
0s0FOnVpio4MeCZJNue2oXMM326+aU093nvV9IKDhohGzvHr7s2I++ZQ/2JCjf816zKJ4BRHs3zs
ZOZsLWZvx6GJM898/5rILMyb4mcapIHlV+3Mikz5gbEfIaGv1mPf6KzDyaunU+msVKwfZFFna/Ko
7slRn7eZV6A70ykntRGfaMFYrmehW3d2NQDYdvbW7qJix0XSbzAn9evZt29E0h6syLP4P9sQYN7w
VpofZkF4bqz3fgiJeDFi7X4Uiy7btp9tyAy4CRO0uyhvBX1QAHFf3MYxlHJ0F5MY7xA/R6xe89nl
r7Y097YN5JrbWrnHoHP2luh8r40+ZDCeCLWhTne6CEPcqcl5SMbmSLypSyLeyIR9F+U+MVC+z5bT
ozpwAavb/p/y7HcdKYk90k01e163MWqIVSIxZl6b+WGpOd5p6nseUwAi1T1ZkXEeMuMlkGm60pDJ
Pns1PFUue2fjFNrryPW2M4dlS6roSnHKB5VrTxp4p+cO2Lc18dZa6lFP5t80qZpQJQUC/5j0V7RE
iXkoJvusEu+5G613om33EEGbuI/ehlx9emX11kXzRY+1W0k+ku6BlIOOqJjNQaiZoFRkqSuMuuQ4
2fDsGT1vfSdPJchvMk1MXlTTQyNQK+IGt8xmW9Y0ymlQBWC0ii/K9N6cPD81sn1UWvRVuO7WrZ19
Tj7hbooSNFIw3/XI0WNBkFeS26ov8hfBZGYRK2U41GsoBROX1YrbBK/oOU4fuiRq/81twG8k/Ff/
UU3ZT+dWuE1N7HXWTNlok+brfnJJoZLe72C0XPTGPkvj299fcbFLgP6yPvtUCVItbKyagUshIw45
LZwnqK2GLg9u8wKgo6f1iFiOMJkNbjgZfAFfVKFEoYgEQi0M0JwdtPrv193bQXGzSEUKlQs7WkUA
Ye3O1DL/Xat7xsvqEpTlBTXYSOjzBMhfeKyRuuy0fQN4b016dfJT9b8HY3laGQ60+YxPJDK49eiE
FQWYhFOfVIcothqLZttzzDmVDsKeuNMzkiCs/Pz3wNBHl888BLsZupAEe/PeFGrpJPFD5M+g+X0y
7DHWoNQAbdzls5+E9DyR2mdIA5NoRaAhK+767zWZnLK6dU6cKF+UL6tV7Sb9wVRKOzrc7EeC+vs9
lvn/nv299PegL3/j//21v9cCMDoyiAmCoJ6AOIflwalIQVZZzrn3/74G/hsvRqT49P97DYtJtlI0
IeK2pXyziam57CaBjKdaeuNJa0N0s/zJ3x9Lgwa3hLDLtWZp/iqNmuae7UxtAi/tV9qUNvd/D/Dj
41IvNKAQsHq5GbAJ71oB4tdzkACtzU3mV5MOKJu2uWlEIIx8/45BD4388qDbBPBZOnKp5ZnWaNFd
3qd4t5enFjtxR/8fnXtpMnD6S8jFwSIMZjPHZw8k9jzk8n9fdctXf0+jwrfXwYysPEF+Ge86mBXc
U7ZVbgyVgFn9PY/73t6xgSKqSLRNZlb+oXOmq7S8RTejtfamoT9k9d/zWm2Z1Mjnj/GWGrOe6zvH
5AfE8RKEoM2UYsfAjrRY+gv15DOxcew/ZstDAQd4ZylvBTLWqS3OPQ2nEh3ho52SxJnaRn+X+cXG
L0lAIWelpvBF704pv9+DOUOUSc/w7v57qlR9H1j1cXG3iZLMe+VG3tUdZw/caz0YMDZZDMDhNFa+
TcyhuZCJ0+6iyJr+6+D9K+Ido3g+2Hp5rupA0XNKT1hdeu+9LzBhJfasTv99GdDRaXtxfJzqIL1v
5+GRgUXgSOLZ30tZOv/vq8BvT5XyL60y1S7LpHXBs29d/r5qpESfZGIppiYKcER4x9SQdAl2Ytgm
umfepAMAhTi6OWfL06nfFI5Kb22qq3uGIQoml5fLUc93QSHKbduX2r07jF9V0lbAdr2++8urt/u8
vWO7R8aWe8WTJtwa7xDCiNwf93bnls9pR9y6mX4B83DYIw3h2fPf4LC9x78/Rhi9H+yywCesyu1g
NcaWmVmvtelDmZChui7nQ1QO7P5BzRvWzh8oB22GR8O8+JwSySHJ8I32/vxRUlUUEHe8GtM5Xwpc
9JUfJPadm83QbGpgBY6WKGVRQoiCdxDuSLZhneR3ntY6j4Bm+p2FOyocrMR5nJYHF1W9NpaPs5mg
+wXMye0q3+NQiVejlrinrCmQxPsc3v+emqZajq78ATlXMcKOPN06tVpEoPGvkVRLKzjPrKyDOncw
fXYVgmGBORHqLqk2o5gffNun5dDzC3q3FdLCokA1NAd7sg2e4sZs7y2GuXujKdNtpwwNGkltMIlb
d16JRs2LrRStCFnnycS5ipIYsXEtYQTAvpV3wOXiHiJj9A5Wb52bwujuDE+RZI599v7692W6tFT9
fYXfuTuP1gWdT7yvF+DP4PvJTWFU2y7X5Jm2K3Wl6UmtpxyPLKBWaBXt8IZqt9j3gihHZ3nKyffs
8+8fJ7CvQ5/YW0c4/grHXvWRE3mE+tj9BnFDbdPUxhPTiLWl9YtqMcNjcbNRWefzML3nOiQICMgD
IZjO6e/1kiNlmBBpcIjduPmXErhSl2UEhWGof/nkQzpZA8RMLSw+aSP51EW0bQrzTB+sd0jhM6+E
X+GrauN1VjCoprkJLllNGM41D2OII+qNT4MaGmhHP9B9V+1ZALZNTFC+bjN6/T20KGiPrp9zy5LH
4DJZnd3xTG/bdPp7EpSNYvmUcKSqyLbT8q3/vr8Tzyb9jJ+lY9NC8ffSAPLAZBlxpM2NQ2CNw6Vu
SYvSbUzNJgzJ5E1geLX/27N3JhrlqHQ6nYROM0nKvSOiYAxtYMoVqvV4FcWSNDIbLkTh2yWm8a4Y
42JvIQ+L7Wzk0g8+cFh/SBvlIcJMQG/9B4dFEYpxjEMCfr++yBpmOZ8AFIVNaTej7MqdqoeBCHXK
gc5NUv/GhYk6cbTfoCUp6sWWLH/cIXo3x3/5yEdZgO+EeA35QzZ6oiluXQHvJeiPn3PBSJTZLyPj
FAqfz6kAbMWcfjG1ZQZiV1O6xnLV5Fd8jNfSA9iaS5d8j+pf0aKWnyxWMz0uv4VZPAQWUy6d7dnU
P/mpQc1oL58NQo9rScJp9EPk7INXlO9sEO8TItbK+Srd4END2kYgvUcZ6Z0VAKjr46mcozunQWle
jM9oSW70o7yldCMLV26dHjtBejay4GFu0n+9kFs2aEgfqX8FMeI248qq6uaspYqsu9A31dXVo0cZ
nHs4sxrCDQV7QUcqdXxxkD9iAFmjHd/TBEM4UgKq7WWP+oJqjDk1cPGcvYop2so2/nQLkC0xMGxZ
ZBT4ASBmhTNo3ZpY5nXzvXYSemjqo52ThFaOoBNZ9BC37UOQaeuuUltRqQ9CVQ6DW21bfdhTHHPT
5PxmUnUQppQBUpW1o3KV6M3yoigFAvAaHjnLXHqneAoK4x6ZJj4u6p6tYgtpc/Hng9WqfVCUnI0b
pLrROYUJoCVs46nyOsv+ahtELcy0oMviHmf72nDRqmL8V/FzZb1OYiektY4ndTTq6F9s1sgOspfB
TI4Tn+wAv90m5LUVPmsSEpPKMF6SJL7MwniM0Nkg8xPPlZtc0q4ErdDRXwwQ1ymiViLzg5+RcSuf
tKs+lT8S8I9l4hS3BXZG0K2yXGf02YXpPH2UDuRGG7drZ8B0UedE22Z3AbFD3hwANugbhdRA09or
KYd7gp2Qk8MkECIN+Ggl+crTh3NF4dpdYcf3aVBhaerN94rdP6x6xw97dNqVLh/FBSwV7gWfxWy+
61TRwdUhyeNC/G4xNeRzu5X4T8OC6yfMPQGbCeMXV2Gvgz61XYSGvwl2NiGwY1m/VzId2bn8Wxw1
V5S+l9odb/Y0P3FSEbV/IVDx2wyMByKj6NXC1oXvwc0YHGtn+o2jaMVyfNFidS+uVdq9TKq/S7v6
Ph2m566PieqebkVhvLcOVTgZV4ngbKQ7wz+7GDhHDv2WS+GOfe4ndut5FWjvpkesncH5MMNBsbZ0
EkDa/tlyOgtuG7175hDvRr7fOs4479Roo2kuIdB1AiozYgdZ7b3roOqjYoUz0ag/ZV3wNASohMjy
wNWT4F3pe7A+s0bl25nPpQ4W6Elz7QUg6VHZnNle771IGQcT98SuJuxkRWv0ydBhUR6qmAP4IOHV
bHFuLOMhZ8juA2DFEebL1bimMp01geUtHEqWN8Fc08XxP6y8v7Q9ftODyWdOrqxCKpZp9Tfornmm
HmDlK2PCvxzStylPmj88EmDbY71MScFdeaVjrSFviEmLvL1nyJs2lWBb7D9QTG2H/AzgVitXtsMq
3LUVCcBJzq2hnutZPObCAk/hvIDZJhnW1dItoENO4PPuHnt/C72b7qTfULuHMVRi3pgne9dU8R1F
E1+y8KLVONpAtM5jgjv1MHLAiyJtoO1Jvlsiu7nOlt6I11Sn0N7ODmJMfoRV+mFgAjYvCIhiZEnJ
lYi0r5nzPxsnOP1gw7cURr4p3OKkg+gUuR9t21disd6aRv6Yg2tvOoRj3pwRpgNhG2azyX/bVnuV
Fp/DaFxrU715I/s7efFnO27fPNWSAk8RUpblkB/euLUcBPDpMJe7RI1bGbXpfSWIIUu7QK5gQ4ms
sx4nfNMxioEYVpgaLXTs7UTZ2xCciPkdMcvtk5wKTvqBp/APG9AHyil8/SQGAi6SiPRE2PINTijk
ktMivly3AQaCIGBJo1jUR7gJeloweEGbovstHHYyjqdRPWH80DCzRSJfFRZRBSTicCewLgxG1Wzc
bN15NGuZpWZt8hZtWklEIjfG0SNeyQrEBzI4gogH6yHLbGuVzN5Zp64OkKul17YkD5H9VUjnhs8r
tDxJ9lCAxjArjQ9fC+Aa87fCY91rMUEnlOT9PVFpglCfXQVtFEI+cJ9iaeIt/Px9iMShycTRTlkO
gOTasJ57QfYGkqRKeEQ6q30qmzekkkkF/dm5miRAS7xS1UEdtPhxde6TRnxOAdIwkkcepFeSkL98
/7lLDpDOIJYGjQDANyPZWqsES0poUMTaab9pb/+MRM2QSrzLne44atCNs9Ko+UuGnQjmE5FEqMwK
lJKajegw0saHqB7uOJ26d/x4snXQdyp7fPYxmqEEpOR8CA591o57Ak73ucrzQwceVKdSuw7soaYS
9r3v5juhO4ijU/UpwLIjF8G4MKMbZkCWS28gUkPDFdVB3Tz61lRQQE/83/J+wztVGy45scWfNZ3E
2H7JjmawodftjZEi7E6NQp1ywd0C8otawM5eNceAe6/97ajD+cyYG4jsmPt95DfjJTJ+DCJnuZig
JbRAe8lJ4zg2RDbnqV6e7HbQSOmYMJfnEZQzEtuEkPFVDjUFiRy5F83ZttF9pqsJR263nxJ3XiMc
OFtjRDiUiwk3yEpSpqbARRFB13Xlie8yd/7BNc3PkRBiXTfRa5N4eLG8etjVmvDXpmrgW9Q+70Yk
0E61UJgYwLJfzEx8Wy3LQ+LT7Z074/dIApeUPpvOCLdL5GrKdNDz2cOWNOEKmqz+La0xygNSiBeS
gcJyuc2qgyOsl7ruxC4dMDuNZLECaBF7RLnDMqgmGDu8fI9YW19PnU5dYC9XsQVZXyclYhWmR3Qa
H4VJbaDh1eGc3TSz4i0iF7LJ9Hcxz5KlgaO7Vc1rNTYH1JQh+wkcDUd/LOElnVD9wZjoUZCyACCf
ChnWVRWgqmDL6Lz8Dgbilg70hbuyia8OfZoYhybYjj35XvEuwCeXMy1h5r8YDMmQXmJaS316VXIp
Pm4+abtw/rmLiKoeY8Ehl1lGeFTFTVgf4IonoI7BOUSYDNfEijLfPg+NxdJAljKSGbIVes40aDis
U0+C4QNuPzR359wxu3fihi6F0PYwwNpboIZgozuMhLPAYV9K62CZ7M54iW61EXzZwUBoOpOqqwge
Ttv2/3B0Hl2NI2EU/UU6RzlsbTlnYzCw0QEalKWSSvnXz9WsZhbdNBip6gvv3ffLFbIM9fAUaRai
pzoallNegxg0M9sXPWV55YKb1btbrDMUssLPcGoDH7jygH03OHLWX8NIMQ42LYifgVfyg3H87af0
M9Pb9hB42kk3Lc1vRtgIZL7WL2FNxvUIuzYyecY0UJVT2P2L1fBlAODl9Xa/chHjY1uTK6eP+7U2
oisYqrWXAOeMa4sMkQrUJKIMOfC5Y+phtvsakLW3qipiCFIneS+k+t7JwPVF2HO6JNY9NIBNMRx7
NBZ1Xte6BHt7VbuM3O63yexhjS2FT9WK8dk4O8er+n3ehd8tUSXLnlgDhBu5820Z8lB1Ldma0R9m
/j0ohcBHhMnMOwP/XJPiZAdcb5bnZDdT7RPYlvlSb9WPqp3UO7TUjYd8pPN+jJorvy8ISU7sW2Pa
0QsqK1i5OP4a+WpJ7xCZ8jOWDtKy7iJ7kz/NwcORi49GZmR1IiLM/LHCN5NgNzqqLP/4w3qcmNca
kKudO+oOOWq2JIrN84O0fJI5aCImMr4EE74mo5/Hp/OcUApugSc/rCZxeF3FQa0FrWQlwQinLxF1
9blCQAWe/x/ROi+mpWzaRDw5re5R3Oh+F+bXuOnOrjGbVoX1U06M3g3ZnLPiX15VJ+uTbzJkALAw
dL33LS82DgofDs+lk60UDO5+UnMVdyzBMII4BRoH9A+kh4bRapIUyUh5X1HGHTLd+UXn3q0K0+QP
1gETlDCql+QaPQMs32yo3nIVWkw69Hw9HWRMKbBhlVXULb2nyy3H/YsPflAKSj94FBN5PmMV73uy
nA9RiwAqpX4LdEXZsrVU7lnKpYfja5NYtr6tCTFe9xQLoTIN6wlrKv2IXV4ijCdL24iclYHtaRGP
9KNVwcq5KciKy2JMWQ1yhJ1hVp9UeNPSVcVAcEuGySfvqeWNAqe1G9yHMadxMhPKDKhI727J0Epj
sd4C6NgYeUXF4R2mOZOO0CGSKh5poXTY586WjoXpE5/Rp4yIMpMiuZZD8pdo1Xdlupt2IEwi0pG0
9R2Ltl7RRhhepgme49KwUHiAB3H3QmjI4qZ3obUQrgJ47NMgaby/qgncC0OIE5LI98DGTE/+2JDm
J4OmYeH1zMwKUCZNFH81KktOlvxAnwi8QHLNZYKGy25rCXSEaiAi7GNpkNBk19EGiNXdwL26qoPh
TwoPBicLKXWqLD9163PTKIBUFHGnxGQBokSEG6g/aBMQaYXNTHSBqYMbl3SHafXZZeGH3uf062Dj
FljSnFa7BAyZrNj9J8DM0DOwJQyrzO/I8Fs3yHpXoybard73Frsh+Wkz1trW1o4uZdyYWaC9d4mz
GcNtEVbVB22Ws1REFlxiRwm2Fd4BMuYgK5VOdVVGvdhwbvDqWRjoQ/svFm6ychhgLDqSJxZ9Th03
KqW3aT0JJkdLmNC0dDOZ/eAs2nYlfU6YOFj9ZAwwytrBWmaJQ9G/mqjlmB2x8zK81DqrbrspW4TP
XEuc24q6nnTBIWjHN7rTHqVVzZivvNidN67wmV20OnvG3Pw7mzNgDeQZlyk7GnBjib7Lc0Os2dA8
w7KBChV2xsMa2B+2UUPnVBq4kQLrIa1h3MM5/iFmpd/1sjmVchMU4UfcJrdQyIeFEzeBtZ4MyZ4E
tg/yHt/xDGOQtRL+ub5+uFbXzx7HRW+ji3ArLHMSHWIXUvfUWWvCb4SqHGsoB3Hs+cj+Ma2PQPpw
3tI8jSpJ5EZ0At2yiQxN8fUw/s485dzAECmAN+lB5PgwjmHbuc0abzhUT0kCnmGLqyzkkf0Nxnir
o3GoER/MK/pgAo3GgK9aNHNpafVLVQ9iMP1E6gnNOFcG9kEnehD6/uYOEzn0puTmUd1NkHenWt0I
rycBNuWBDacxXU0BFUqtZQBjPA+jm4tgSLN/wjJ4K+z0lKpsb8sSloHVOGsSl8RC8e3EuSaMHbGG
Y0qzgsJnzVnzWgF2aFCuxkFLPpu7awI6B5k5G/DaXNv5UK7MCB3+ZKbnQeK2IkdvO81uQE5xMK0/
0KIscAboIkclf2v4vZLHu7NN3FqhsSpVyJAoc8gMkjluUPiGTF/gAyp7PRnQzsZVsxmz6g21GltD
zZtjbeHKam6LU9V2dzGnKk1Sgdlgagtq/nuejzBG7Dzxh0J1V8l8fVnk0W+zgH5WbRqKo5og234m
tI3Il4pDYDbFNXP1vTrbHNKa69/y0OTsQgR+OIwPluoyJ6jqkVmjPt8j7RHc8xKTtuq7UtBs2tHN
JRV9aWhTtkSI5xOhURxJ7MsWLKoL+l/no60ivybDDyWMtyQCOz50+QuHCEdBCA8H7RaupNme47mM
/LJwPd8iLogqJQFC2xh0lsJoD2VE48A8HF9qeEUctTXyH0zVIszqtZ6qa4LXr4QlVVgS011TuLiL
C8vXHDtmeciN18b1MxHrJO9Qfnm0V4oH7IfN8tLtGVGnFbFfzDkZakzAOQdDr9cdO65F5LALMCyx
1TylXJOnOVBNBahbunQ6tH26i3KTkYfrxUcdVELUB74RxbO2keVx32qnukpeOifiG7en5gP3kwe2
cBPKOPKn9sI14+1DxdyapEAs7KebFq9qIp89PgEoWW9RqK0w6L1mBJctnQC0UdE5ezJfxVZh1Oqa
vGlUhiGrXNwPebEmFVO9uPxlMRl0ewFsKCscvHU8phrjYUMDSjSC6CFR9orDiHi9MgdNa1kQVvGs
p6X9UXjqn6gK9tZxR2s03yHu3bNIcgqdul04Iv5JppukYoPK9FlmJs2m2b9ZRhKT4IVIJRhcINwi
+hlM/Zlngn61ydfBzK0p/AhP2MI0ws+0HPFXa8Jaj3pc8fDCLlXlDMdpqp0ZP+NpN7LMrFvnBXK2
vVITOFp1mTggAm3KLWb6XeGFm8QV6AACBgSkMqXcPoW2Zp7HQwT/JnZrRoWcl0amqHdd7f8piacD
fQkNQBksY80ghfYZ78yxf4ylq25Qduhsr/JXnhC4yp20kWEXJZVMz7YlWqidppw87ILnchAOymLr
YBf1HSMf5nqV5mM0jrWWfCc2l2ohlWrZQevkTJkz0eP27ng06BFx9pfGka+pQM4n08/RonjFJHYs
zE8RXLW4/GC0Wuy13P51nBzEBqtAil+ex6pbsXUmlcWpfJuPS50cd+lqdByZO1A89Oj3kIsYOYO1
DAXOLHBn/VUpZxS25gIDwc5VA3QWAC78rCUsnqw6c5WPxZnxOjqhxv6nhtYZU4R2jIV2KkZ830lY
BX5knKp+YhmCcGCt8mDU/TwPN16kisVFgvIj1VDuJ2/fCKPfaW3/3fe5vpc4IJJQ+EXQjciTNfIG
B+K1SlsbcCzBCCK6UEOQaUmfS/BZ2vmbbhchUQnardeHo1Xj/Qj6+VccjLCnRspA9GDSoB+zO+cz
swTeDhaFhZOuXC27KeN46hwPXsqzCjuEr0GV4r13kF3Mx86L3moUOwmmF0OPt5msDo0SuTsWhWgC
Uei57oZj4A3Q4Uoh+svvWgIOgQVutIqBH0mf3t7l+RdxF6xCe7hGSvqJjRTfV199B7KhDOFs2Io0
eUvDpOV755SLCe+ZoJaswkHiWhxwggE3Pw1ht6sdy/Y/6kRNd1ZpFThp0GGrKD8174YW71FULZjX
FO238DUqIh85aL6mdkfZw4E72DXTR975QJ0WoQERE7cq+Dtt7LakvR517BQLS3Kzy8i2VpVTndDk
LBUH52RGbix2goJth4cAiVnod65k3hGtz89kxMehsr5ETHvrWR6RWC0ImTYeGmxC2asI5mEP4khm
tgBd0oOGSRkC1/TB0dGCqFQoziux6Ri3aQ2SmyZJZwvj9Ibwa1qzi9z11XAMw9bYlB7sLkhjW0qI
c63cMVQ+OnwXr4ZoYDiTRgY7VHvLImVcCh4mRk0s+1HmlI5xathqeFqU70zpMByBf+J2TkjLZT1M
VF3o+tDvcXri4J1d9l7WHHh5mVPG0S88R1YirQLJ0kjW1JcXNYrWI8tq3hU4KX2LGsbhYzEcfQ0H
3CUD2L1N9fCBD/NlYm9DT4tqHrqP4orhXJoajWfX+17P8D5Mrb/GTe9e/Osm9dckE4LExLZH4OWb
QmPr4Mg7c7oPvEqHMWXYPrjKrjDPHFjdRmH9QTXGrgMh3Boa77D6vw/AdlV61ZcCb2ENQeUQCye6
KGyCydBAh5SbbyK0flGb0knq7nPUkvUUgq2p4XLsZG+ZN1ZdJYOzH8RhEN0D9L61eVbhgY5d+ccQ
Y9xHRgGGPygT6gIAin3zMtimWJFoVmytQZl8O4bUFBh4GMxCg56t1d0qqs2cQ/3eZGW5alrF8EcL
J4EJF8NhTBC61Z6Yt2sS1cqu0Y5eCyu5d/OX0kHHVGN+rNzw0scB3hzbgUuMUTNPEPa2VnL0SjU4
kq5xYbDGINWA8WV5ZPFlzXNQ+jnxNZrzi91wKcrhLQ0s74iZWAqGQmNBYq10XRY31eAg6mr/jU6N
FwaFWdAmdy9yHwLuzWLoKUwCCtO8Hpeag5FiGoyfMtQ32cQQu6z1TV+YlzrnSMxpIocpj6mGYRJN
hIZ4SfZnZ1zGlnOmyC793m7fBBMR6AS+GUok4xGkuEaWYJOhBC9q6Z0UW13Zk+6wbpq4ItXgNzBJ
os/g5YGwfrfNVFsBH8Vro0CXgi0ICqpwAKkn3kWJWrzsckUwWL7SE6SxSUkbpgUJgxH2i0uPNOy4
zgs/UBTN19Vq1WZad+yg3vCUaKsY0BJaWIxiojk3gUKV3QC0bxWKtrwrfE0mb2RHEoWRu5gpQ6vB
mzy9lL1B+xRUZH9U7T0s2oNROiRxsNmHTee7JDkKPrBF1Ofcf0X1pFmfxwreR6iTLYjhnl7my8iH
ZAXrM4c3x6w+yr9cgzF4xtIViXNHcRcDSwzgoHZo41nIccYtZUlNrLoAjhGXNGslYK5D2y8Bslg/
bPBsqU8Hu5+2hhDeJrOLflma0LCKkOUY4PH3uPLaTfoTe0DqMes9Ggd1IE7io95RXU3MH1RjC1ZL
o2wWOFRN6zPKYb9P0zFKJ7Dy4E5kjyt3coZjEJY7kO3RdjQmNHYqLPReredy1OVcCI+KAvSjH1kw
5Tgbly0qnZh9xVKH3rRIHIxk0ZDzdhNRAwceiXjJ5ot2HZEivsJkpFZK0hYHZNFvnKz+GeDrYf8l
v4GcAFgG7YuTAgpXyxCNdfTa6NVPBPHCL+x4z9o3QdII4YD9rrKY3GyV9j2O5cbzyLZ4liH2bMul
UhptQ/Vl6P3VQ3iXefSsCFtddVNxqkvv3Q5kuAwZzEoh8ZH1PHOaXmYbYeETg4aa+m2trrIxO41M
Upco7rnxPZaqCEh7SLWbujIh3Xn9W9mKDyIvqkOqt+PKS65prJzyDBzNWIh0V3W5u0TXQwVZ8n+B
LtJXL5U3E30x0h9u3mFmxmMGu8YIU9cTbTmzphFFQR76dRdXO6biQaGsc20M5o6HgSrsuWWnVT/s
zudDQ6N9l9o8kYfqEaf70E32pH4QrzxeTb6rZVnH576DaZCyHnSsZju1SXTqW+cvNHWXO9P8Yy8A
RigKQBJ7K7xU9FQkJK8isoB8aMsclfQ/tQLjp9KPk4oPxci+STrn4V11neJDsbmIed2BIvkFu9xt
GJJTF+k72BhLx8uvZl5T86Je1Sr9SxmSdd+6cy3waAp8YOra5LSTpBDFQ78lgemiSBt6d2b5Jnjg
JRvSbTGlrNxojcP22ccRrFtrrzb8qKmybrMHTvKVEpmbAhxEjtABTuleMlxnWrVPbLklbGFXuGGz
gi5pp4+hi4+1Wz6m0L06vfMkVucNqiB9TbvPklUyCugnLAvJhKB2NveuG5wzvbqBpz+oo9h1g/xO
aQobtGnUmD9QCc1NqdYvdsZcVsdiVBznPzd/h00eHaUDyR9PTarG/xyUcJGTIbBXETd76Wdr8w/J
8b0SxgMwKhoOKBGtMT4GXE+SOXubUqIU05vlaQ8viarFWFS/ZHtsC218QWF4U73wlVSCcze9p0Z1
dLXiIpWP2vCOtp3f1az4M3SN8KWO1zhbqhi9AsbL7I6TProqzniwBY44U/UT1NXo8G7DFLyDWmlw
0sZt+v+nmM3IM0sS3mMfakzuarpOI/ioev3QB5iFdbzlUzkF+OcLzBNK8UQP4XOkXKBVg2K8Q4Xb
FnW/N3HQByXGJRKAdK/7Tp1qN38fKJtOHhaIgXwQZGqA9st32ViMyqptRO7yYLDMd0uEUQ1YCVx7
I+vdqTzlebkjqwncd3RxSwZgNlbQoncfwFpvg2usOi2GRo67WIV114c/WURnbepLx7QOoWcDjODa
t/hmZWqlYBZQIyiquHs5IXL8hiyvuRg2IuTUKW75pB+Ry0V28pKFyrE3bZ1ovowxdnLNK5bXEFnO
XpxdB12HoIQvXRvxD0T7Kmasza8oavjxulYDuNu/ZDquVpGYjxkJ0RvDQfnlVDhEtnvteaUwgqT0
ah48eHBCwnDxPbm93xX9mYvm0xmUfS6K08RsK54iFDHNx5QbZ+Fe+VwOaWSftcK7Sr3/6WiWiqk7
9KAWGpxF7mztbu92zaDXChn5dksbGVRh8pSEA6okv6KDEmpL8pt41bvpajqkkFnxWmL2iBqxKx+Z
kT36UG4nU3trzZ2Ri790LitGY5swNGXl6XmsllJrF6FZkO4lKIZTZIwgCMxzoOXqvHFcUpqz8BQQ
G+c5Ogtx3L5U2vGoAFYQw7Jijr0wiqBgBdkwDEBFmurwqdVdlaDinHZiCnAmZNGykmwA8iBb6tXH
lDE7K7zU3jV9xynJq7UbulHbz0WIUcYfjfhq2w59mIvQGcgLtbT6QxTHpxWjT2EFmqYmYXjUnpGj
btvZ25gH1d0q7zCaz2UyrOn2r7WSHXMrv4coSJvEN4yEzWrY3YHNWrWxES0QYd06jYbGOt15xqa+
79zuOljFDa7FZ4AEDTXKgjiODT3pFoZ5stAZl5LQt1BNTDPswRKaEdQlNpEvIeXJ/M+5jvjAKE8w
/K6etI0zltdRqR6mZ5xmWSveBm8nXG8BDmd0QQKq8qc1rZdQ6U+Gu3L4gWpDvtYFc0mzWw6tvHa1
YI2Tox3SSSnVtGemVdsGRXErb6zOfNxBn3rDvRwUwZ+Y52tDDhS/nKhMaS8L48agf9HXxbnJtGus
FDuFF2PsmpOpxMeAFw+6Gj0CgotMv+cRkqgMdrMZr+NaO6UaymtoKgXniZN77PzLn4gFJKP+AJon
jW90EIr1JnoDFG69hZJ0omdGmrV0Gz6OoMd0QqaGx4R2/hCSzthmgMpHli20vktEj9zkGmQvtBB8
BmmPoI5vjYTj3sNAWscTRnWHGZH9qZDshaW7Tj4QwSNjxM+OvJAtAZ8zW7N5+Pwa8vOpybDpE+fC
sfuiW9rOhdSl6bYPPg81om+NBmctdozUOJESt8s78KVqfKqLe6m6f24r6fyHdKlFKkUUdaudtRty
WsZEv7r1eGxIX9kxfCNWNapvhAlhoK7TYpPGrwkrwVXkdfpSmtnaSGeHh16XG8s2KLtYS3Ve7Sxa
VkjLyave3VBg5yHFzLe08mknLKtFgsiJKWn/JnL7Xg5klnfgcWgrUrCEi3ocQJa+M/A4dV5PlBFf
SLa/ug5vosp5/xnYSAdojdLeCaJVlpAsudk1hzx5UrGd3TRe0r5RV0Kpcfm0+rOZ9IuqgZygeBHr
IG+rhdbTLZQt5HYp25dIm75GQWqX2mEqyAPq5yE/z/9NAHP1Jfo8NV9jMeJqUFoLuYp0lzqTaNU1
/qRDF8APp4A/4D21DM9adbHyHqVwzywzOuhsGLL6SKAkIpLs1tqWzfM7QTme1H6HYInfgx6TF9NO
uHjNjPV1+qVVGFyQvQJeiB0Tq0/Q3XVd3tXBaJeEezpQuNeG7H4ZW99JxFKm0Tjp7UvPE+ILQ2Fi
3yDtNhiDR2O8wLgX7seSMVXofPcgVxdxBR9er+CPO9LCTQ5mtoyHQ1vayZMp2qYzm9faqQ8Avvul
adCByHjSWHwS9lEm7leEl2lhtdMspS1DAGv1NcuxNxO2C3wVSL5esHWHXL9Qn46wPhtH+6BvBQ2b
JtXeba8ZWbILW1TXIY3EWsjyZngzH9WF3Jpr3odrdP9m2upNtXYqUW3UgUxWSR/41XGNnYImP8Mc
ekWNdi+qifbbDv5GIPHJJMDHCXrJIflHqhfeQTJD0fdTu/bvU9AA3qFlq2BUzf3eJhBesQHBinSw
cY6xeR2a2RvZQq8Sobs2NLrAqoaoCkGAgAWtXg5JXB7zuNsHMWKBnmXNosZChUurJjSMX+2KnCSW
mhEIhiR8OhVkXd2GXQ09Cu6pH3gIcynhSy3/s7T4t7GDcOOaBRiktrtLKx33pCr89XylZdKQ8izN
5BROHAOmyhTcJr+EeyH8zEtuMQbbd/YtxVIm8l9YZuiHFftHT5QSOZs8E0psrfuKm7eWgsST9BrT
p2wbmo1l3YTmSsGEtMZ9nfNA2XupOSkc9vSO7eEoaSLYbhpndm3hHi8oNOP4z1JMe+F+uooud3Ot
jt8RzHHlrDrq1n2FB38xJEj9CmbXVzWGzJ8hvWJDcW//F8616kaT8NyMfTDRnoZgFrcGCv2jnmmP
HlcZcxk8qk3FUeK2CgkIubmyRnWtdkG/iiQfXE79KK1ihUizJQIgpHfs6h2JEvTP5T/mekvIMV+y
sUO/ibOSIpJNGFbmbD2y0YhyA6xOnX/yix9WoB8uYvISwlMDTOdYBEOkKOgFEYobEObwuREjxvlN
KXStZLBx4KKCyX8lD1nbxPnSyrRbr8FTbES/hl0AewfV0YpbnLs+n9yFpXDmxXZ6bdTTUEUzq1KH
ELi0zPLh2XVBPJwjN5DCUig6A/5jDmSa08Je6hqHjamlayPriptsv1KalmUb1fXKqXBmlzZrIqNX
3hD37w1jsLamjja+SH9IXIi+UNYdOIDmEjxUMX8TaxC2LGeY6rJnRR6HmggUt6XZqKD5UWFi5RdA
MiB2Csb0gc1KzbbjcZW0wxLdoo+erTpGggOI8PFPK7Nf3a44Ekwt3nSrfcNGxrPau8lJLXJCEdnG
t6Op+wzTikXrQBmJTftisBfcmA3K67YiZ3y8jAl53UlqhnDWe2Z+aIdw9XujhC2OeI/R/tFopbEu
wi+uXsPvGCO8q1n+bqoleQR9vjUjkqNG3c5Weap/VlWD79tbYX7rjtHGiBq2DJH+bjfymZtsiMMx
PwkFsFXblTpLHFzysZ7oG1XTIl8R6boceR3+t+QRQKwm/8h/1Jd96nUrRwRHtSDSZWw05W1wWMxo
rWiO6U6wil7mwrm2tfnIYTiO96jjypKKyzq4F9UO+9aqbe10OyjmJtRUMEEmG1tUzZaVwd4YrAtf
7xZiaKDjfQXp8l3NGVwE1zNSaFxUV/b4ghgdFkMYcO2OYLIylzsufUSde2MA3uTNvZJscsxpeE/U
EUU/tbXTEAFGu37hkH5AFrgFmSdWRcbDM463VGAJl0N+BVL0jHPiiuCIStx1izB3uNZ1OEYBGgW7
Q903mRd64uNglmvhKh+h5yVLPc2gnjQDtB+bxtUWJ5ELsq7gfTeznr0y0w8cBb9zt4HOauMgvIxb
91ygP1kMQ0x+Rn3KdPfb1Ya/TH13csnuo1/bHjPE7tQXBVdiB76gBZvEvGrf9qgXBzwb4YDYJpul
/nWHmooIxjw4WxC0Y2ME7x9dkakwX/x0YuO1plFgDqK8FHN0epy/okC7MvE/ZlZ1qbtjkzIy6pNs
B1rLrLZuL9ckvJ3n6UXFJnFs71plnXLJ2R2QHIbWcyrL0/wFq2DwI0chXLS+MeY8VoWN1xczRNuo
h6kLVyim3mpP+4vtO/ar91jhEBcQEaka9ZdOdZ8Iz9j9iBhGQAC7rUNfiOgJTnc23Rz7gH3soane
d5vDdjTME/CGU2JMmE8+vRHnCBGEnqN+qVHyVRn62iyC1yBCAFtC2KWEvCWW+CbECfWRaH5RPb0o
tetL9BJjVV8FQVgVEzR0NyxYy/bTnPLTMNrneubnpCr4HnxJ8S/0+9mNMA+rkuK7aeU999wbRpBw
4aNo+2GaxpOYZ79g+XM/iX9cviVdzkE8A8r43mOXP/xLcXRxt1b3fMq2sCAWel0ckarsUL/BetP9
1sM37LUzroTns1HTxCdeCtRDIXbkbNwJQyMNvi+VG0tZwBb2MwS65SWTD2r1BQbEK36rI+t9lm/j
Q4wtIwtlKRWkmLb6VDXME2o6fSr1Lxq/5Ri3W1PL3kbGYcGnFjJkLCx6nlBPGAKCtLPtmlvBrD/q
CDZZE3PutJturjMH++jU2UWPGE45XGGaJAPyc1Tda5Hkv25q/bQlVtcECXuRHLqoqzcwln76lkla
Fll3KwpJA7Bew1w8nZi1n/DY9+fmvZTWb56mrygu3otq5zbps8T5w/pV/Soqscy64IF2ziUYc/ot
hTxnAjn/WIZ/sHS3nWfCTwFKUbvTq9HYpEc8Mm6MBe1GiQaT4SnDfpfHuao1NhrdbUD6aTXpHXdg
649x9NoXLh7NCa3A+CuhZeWFDk5Zibehrl9kN+N8EGlHdCMdVfsCaeTGzqLXMqWkFnnwGqXmrwFr
WXODjQvKr1XRQpsd1qE0bq+eDrSAD3sovZagDA0nSO29e2HxAeorTsRqJBgMUdMzilBazF8rglLs
UUeXLgdIYtrDsh9YXcZecLLCf57Olsn6H2ZnD9sRzsgKgAF5Q/pMz/C0RfUELf/SWgj2NBD/OVPp
BnkQLoCKF451TYBIUKj0e0XOCRLSlsZ0CLOqi8ajfIJ0Pg4ZbbwTo15XuCexnBKnXhovZhi95qhU
spi3LW/cdll7kuUafzNMH7QfGuYtRA9tQlFkmghGtSp85wW5D216MqzM5FHgE8hs764gQ49VfFdR
XR6cMl0rkHY7k3cQRNw5zppVLmelpQUwLkr43Kme1YbpBDDXez0vUzTTWXdO+gnZeOlG/ItGAMdk
msZVZ0HWaxNWqWH9VRDIuSQ78K91vI2W6B9jqr+bZfVapZHf8QMujR4zU5ZsoFwckShrSJrij4hx
G99bz2em6Ds9ZC+YqN6RrvI+RC3SCKWAxmS9DuHeSuKPwil+HTX6abJxr0lxCZ3+xa/krB6josVJ
xmdTBOj7W4kYp0F6AXxq0Tv4A6UBdM0LYrRX0ZbLHE+YIm452HdCoKyFJsyI5QR3JSDS0cbA6hjc
AH3DuMJ+41x5Y/R0DUMWsp6Hgj/hYet6uc2L6tUb5DJ2QJLq1exY8qhLPAXKjGGck3Ablc5T8fKP
uMsdJqP8qD2fLmt5rUJg2GrKu5pSsTdADM3i16tnbAU3PJfca1GNGBTRAjv11lZWmqaAAC9Ofdw6
5C7EDAtA60Tq8JwK/ekM1S1htFiRrqAmNsOWSmgLxZrzro0lt8a7SAmztUd0LxkaL93Q/hDa0CzB
VzPZFS7cWD90yDi7hNHnWL7H5MCgvL/aoYV/rA7vsC4wNLAJ8npnPwpkJXFPa7roYnktQ+U7GlVW
LNrVsaarZ6UHxV6ZZX5JRHIaZHrpehVsRrEWsKJGY7w3GmiQxv2eEgRwURzu076+1BY9dp1NRzOE
zND25UuoAsfTV2Fp/5vCtgflhk0ycujBJGwraAboTe6wwE5dbv95pn5OC/NND7s3t1eOCCtXyK9W
ihAPi2W5bvaPzoTgxYg3E82VZgsBW99+9c7O7PPbqPZ3VQm3bKe5MnlqK64jMmRbnd/YyAMfm6zG
DunEjtdD4cyqNFVy5nfTQybVTi1rNE/dVi/3HPR3r6PgryXLhLY+ikRcqhmjFcdQ/CUM6JI4DvxZ
2avuuX9NYn3WsfLwyu80QvJrZvew7K5RHGyDwbgx51/nw+Sj5FlZRutHcubkSqo6cgyyX62Of8Ej
hJAmrU82rxtTn1aMuh+CQG3z4Ir8quMSWvSQkawOM2Rdjj5pg2iHu99I8Wanlv0uXOcQOMXaRZaI
CHOfWeWmp2+KUOgPUtwSMV6qvIS40EdcI8uAdXqlhKw7eJqnU8rA3/aS94iI9kUu1dWEQ47npwFj
ydrlzhtfLSwdFKdl7vNyvBm2c+hTpnoNMQhych/maJ4zzX4ktrpxI/OVaJbvxDAxEXVvLJoo1EyI
gJ1ibSmrN3pT3Vt++EFwdJquerbp4vTmP8bObMltZMuyv5Km58YtAA7AgbK694EkOJMRjFl6gYUi
QpjnGV/fC8zsSkmZlmozGU2MCcTo7ufsvfZseXZOFZQUeEspKX9K/NICUGkEIl1urbRIT7IldkJK
1uATjRnnFpUvWrem5AmlPI6d8VDmwaMX0WCVhQAbwYkauh3lKNTB8qIS5PSIogfTRGWA+UXPCDmG
8ofX0NBLynsZNJsgQ9bFo61YmWH7MUE03ypD/RTkQl8WHYIes4SDB1NoY0Xhw1RBD2wnm2wma9rU
vXejS7/akSm3LbOE6r2XpGs6qnfRiIlqoHNFNE4kDhUiC73ota9GrtkLowh2ntp4K1qIBh9bKTdl
txGKEa3CpAwejKANblBpn67vbNAH9+kt1eajMCfzJIpvfTf4D1YtGzBFZF9c3zYeTusaDBGPr8R/
kA0ujkwSsgjMXg0dsowN5R7BpsoKwmz2UV/ztqzHTRUAF26mz5bflnvjf18cnmnumEIGVJwXL0W+
8+f3rj+K9RW1WDfnRcOU+ONX/THki3++v367DcDbDDDrIxwG1IarYm+aNi80/oj8lk9elTGqKQXI
Z5RyBbiXGf48/1zjNSwUEqQbpT7k++uLTeDYbiBZd66ZUEQNIMbsyWWr9jjs/3j5/WvAjdGR9Nvr
169f+v03ru+ZDSQrkMcckMHGnv/9t65/V4Ro6aYcuD6zkcFgFtfTHb1PIvBKFakvmibeKaKvZZ6R
pTDq9lYFhACv06EZe9N2FVLzEs9ex7Js2TlDBzoJG4zVVEcoMkixEhrM9lvNwutQ6VFxSND2L2Ea
gyq/lyN3NH3LiJFvrgYz94ggalFdMnZUmqNVkymX1PbHlRc4iP/ID1jJFs19VOf1uqXaekcsxptS
jHvR9zGiE6pUDsFph5BYlWMaOLSaFcVFKRsdejJLD01UIJnjl0Py+Kg3kvEyWWvu7wpHGM/Vcnwm
x7BbjXOhaaStuAkxpG2CtsbyOfGc9CnG1JDgiokFkU7PDQ0s8UXaQe8oLqiz01AlOi5BP7opevqz
hbRK15ezBLQVIYQoNIfSh/YTm9l6LHQkeDN3FY3DuEvaoV9RokF54WDeGML0Pqxx5zQFJSitlsmq
5KFzZEZtcMVUeqmfQcNiiNLKl1hqxVGSwnC0RyIJFdYUPslCt4j1tPNAn1Wao3ypS6pl5vMA3veW
OZSycdDUsSLO7VOWWSz4aximc+AzGWpGvY4HGtu20Pzz0ATv8AvpQhrDluuSXL+QZk/SNOotuC/H
LXAxY6ZSgcpQzFhZepQ9KC91poUBpkfUTXC7OCMhMUkcArc2AntpzjSPaiQbtTflQW06a6MQL7sv
DM07OL6012VvJnuaIVuQHuEhEnq6siuyvp3e9kk+oIM1RgjBkPQzvU0s+zVCrDE2R07YsXC04om8
IVYoQR7taoIlFC3lUvGS+sZKaX2gpPAKMznCHESP1I8axjasMWY8ZVubacSLpb+m9Js74sLuKqWy
HmqvWI11Hty1tWI+SIkGsCGCKlXVG2ZlzaPvKQu1cNWYuskQ0oXOjcDHdIMNoKKKw7ywrtDOgGb1
NCvfBpqZ3ipF/ijeYeorJy0XzrRoYsF/Q+PFYlU5UtI3BU05QnGKbiEKyzoODsJr3YnlRu0TEHJG
YaM3HZRlqMcZsgQ6HV5ex+u0oulsTj4TNtWO7ixxTTKJvqXSINXZBnvAep1IE20w7718YjwSqYZw
gLcThu1NEMy5QSST37dGot9OsnOv34ya8Jlryz/Csf0cZpP5KunMc1lbEZ1ZSqKJRsCcR0v1QuX6
K+UV7iwimE+9H/mPpBxkS6su5O76lga1gqHKsNyRMZmlR07umh2Ph9Luz/aUE0rLs2uBz2j8EjBR
55kx3nV69IxMn1NjD+NLX4B9tAjG0n0Cbm0T8Qt+jiopLl6Xq4deqCfqBd0hVqLucP0fXXCeZMij
izASjzW5OI+R9ZwyR4onXTDHImKUqet70tFkDtFtnGNp5kTilCbBekLuqp5lXOWNS0NPsvvrX4ng
6F3fKQWxYArLIVfpgfAo+K7ur//L6jz5/X+KohgrKRHRj2ZurUcLhaiw6ZqBd00YirP+SbJOd4L+
ovhp9D6LFkdyMJ7xZGO6EOq203L91M3t4DGfUh4nCiHs5pQjfkAwgyvjwYBpDFhK0z4rA6s/AJom
KRm6QyHHebIqrbq0RvBc5VZ5UEyYLMEMZpmi+PcvFXplrnqm8OAcUBuvDDlqh+uLKcbsYHQb2++Z
B/ho7J2sLW/QxvVbxSdOuFf0YkkklnjM9JH/+Wp4SwW6pbkERIVKNiYg7TEIJKXwRCZrLaJFZA6R
6vYBzqGAurTbKagczKSBcD4F5ew5oDeeHXuniR48uwsObYVFqZrPnpQsnpuW5ZtAdrMcEgPuGzbS
N8wD3pIVe3lwumQegC9ekMQn1ey5NRoZYaarjK2oZ/RwbbltinSiVzIEd1Z3SmWtXpI5iny2H3eq
9ZCTcLZQOmpWMWmnphJCtGW54DtTfaPj1NnmJucipICU+uFFNXRrUxHUsROddTYMZbi1ol0YDrey
mvSXNmWG6Dd1t2xLAKmJ4fjgWUi4NtB0rFWP/rxvdsk2LEz1SRX4tuiiTIdyMNRNTYYGwTqmuiah
VKUNqSoK+65oTBiwKdmAby9RWSWuacekNDFThEHZeoc6beGSOzqFLN8JyjXuQwzVjldsAub4z07f
rGMp2nvNJjK0GLDzXr+MtJrYYkGR0CiT56ofo82Upf66jCZuu4i4IPoPF6VPhrestn//j//9VzJL
P6ed113aZo528HCA4KH72nWDhaYXwcoinSc/M/nLrbJs2KK8nLZlNyi3fsO4X6XF+BXh7DKfUOag
Q//W1Ep1NlKxN8PMOA02vcGONKZliT1i1eclLDhCyTbYsIdVpQIgD+mf4zBFuWyAi6kr2n2qsAQ0
mMTee4lSugYF6tec6UPvFF8VYMcsJ+e6k0Wl1qZG+2A1g0GKEWXgaCZo5UVFuTN7xaKyTgnH2kth
TIg3IMwtaSoTotilKv6vptn6LYGq87suiAhPrXJKArPddUiqfu3JDjlPUVZHLcRzatrHFs8tbF4B
P5yu99SF5LqmvVhNGkG6nbLGTqJj2bCnJbQPBD9zXtzU0QRAi7iy87R9d8LxfWyV9CW3qdlkii/u
mKULHomxcpprzpR0vXVmG4qbeQoVEhZQVuV3X1uz34yzCqvvcHWVoj/QQVFPqabyYuba6fp2lALn
keYjppyiY+PR5ujy6t6scbSOVOmv79QJvVYaK0yKTY8SHWIRlU4C0bZpvC+aIFoWwnrwrBKxJxYC
/G4wnK9v4VgELp0x4Gx0kWqSfnDMKwXA3mpOHORpYMRyN+iet4Fbn8zBND1ZZOoDNNUZXRBX4DCV
el04OCr0ogxcLwLyNoBuOuI9TdfMowox7IBFEUXNSVh6nWbTsmUKwdx64ZgeujySu1Z9Z2Y7fSqy
lWmV9hfE4hBtautB6mWDqUbFK+SY0bbjr6J+2IZD1H54ugDxZxv6EdfV89CX3UHPTASak1Ce0fzP
2e5Isig++i8DUF5d5ToSvlVckPnfA0rwXwwvLbfaYDMnnaPraoZ2IIGBymEItsRFlncBfbi7jDiX
dW14wer6tesLBhfaLaqR7KP5R3yEBDtDs6n5U5wrZ/cyK/bgXkcEgT4INzVz7vLg13RDWL6yBKYL
igrFbx4tSPunyMBu1ZfOofQBuXtZyiNRp1yQTem0Soxa3LaZOVK1xNbCXWIz2Gm+weJ0eBYg7V1J
bfRWBxZxG0tKeVhGF0Zv2O/MyprnTs11Fv+hdbLaYaWaQASGqBDPPEopRLITZ69X2ie0jaM/r0Z7
/zVobNqsOpPSKqyVnSlweg0+mIwRSYkbKU1yHKl5r3pJbk7hULzo6dWsG3KN11A55a2PHZJPS7uO
yUVpZikIAls7yH4iOjdtKxLMgUDTC0CF26GArtAhryMdj7I3TiqEB46bk8lw3aAo/hrqgX9qxvGb
lsnkZFSsZlEDrU0b9U6UR+O9V6MmVsb0IloCrcdU7nDw8QyuZKfyxKHwG/Qo+yJBwayHsWKFQll3
/pCfaTxMO6pB94CJmltgCAKADL2FqTVeHKaCnz1lvAm8GPROg72p7ttm5zQSskI3jivWZwQntzLb
apMoNqyfHwjhbIEaZyk9ZA36DOSi/HzdFEw0GNkyEOvrxFN32q9Ri3+CKW5yaEpWPU1dhi+6kR5a
0RUX6VFYrvHdbkvkTGo5ilunZjSRqTjQq6HAYgHGbIL+TZWjt0Xn8CqydDjhBiBxONXXfkLAaCHU
J6Xp/W3sead4oL9Jxuq5eE8hL3n0su8EkyNy0pXbwHQh/cYfLeijNsJUUvewMEdZ1TfCCXZNsPJs
wgAXoRptlMYmRY6wGj/H6mS0TJTMprKf/JYMUdqe9cacYJGPvXWkpZS6Cimgm14zXVaHj9KQ+X0x
9LmLxzXbDclcGaEVPzJ50EWCqzwC1tL7qbm1y6GDfaEYLlYS1qO9J06sbMm6gnO3TBxitMHMb5Ww
gJXYauOpr6zNVJXjbavtgeiis6aIo7fEiSYlWq48GXHxzAsTKDFUqKrhYQh6RE6BEayrqllPRkf0
m8oM2VLj2eWcj+e5y5Kp4lGfpZ1FR6swAJIPKeS2MEKKjShrcKwr9aGqkLnWSWavprHXtkxPKODb
4U0VVDyi1NnKG+NzkZUTggBGDCmp1R6HiiieTJCYFta1qzlauAKRTikC1MuqHGPpDlkwnEQeg40g
Y4axxJQXJ3ZOac40WS8KQrMnFKLZMGxogkdH4fU1oodZqg/+5FnARdMLPTnJpk7QjdGPKmUi97Vp
YxCYxN4JjbsGOMfp+iKlEx9AhRuHgaVp27KAMFAzLi0H/ryK7Gal5vhpmtTmViS8KJXFsbDC6r7i
mutm3U9eKcgc4DetGFUjN8EO8srI1qX5us86lm0NRpkmi3o0Hcka35Hm9g/vhM2Ls9c+1TElIjc3
6uAzzMjPGgCHJail0O3LIHsQE0gVPdKnzWiRaFfY5WHUmq+dh/8trxkw0/nF4NGhdDEnRyGBw1cD
LLWxVW9oyYIocFL1KZSNPNHytU+WTNJlk3bOCj5hdWQRUh0VkdpuYBE2RtZRdjc4tE5URhFzfqrm
Ha6P69+8vhiF/oUecEHoCI9eINcEYSSHJJoUBOssTfshtA7k4KwnpAWur9T9qmprbrpOHQ6YV6GS
FBult+JTpq+JLXqqRPrErCd8UHNpL2SOIbtHGdc6gur61IYXpw/0jRnq/WFM8z1mbujmpSbxASYT
2jrBzFqzp10UDd4JiuhnvxMDhKWm3lECkc+BPp4I0JhFoBMSUS07lnggmDlNl+tLYbQWtevg3PRG
eMnxY9Ndug3HNr0V5ir1LbETrf+lG0V6ur4gcsKSQKYYHnDU8cTuDOssYhWNxTLdWo33xFGMj8yS
QMIyRVnkyHD7qczOcZIPmwDS0XLSiuA2NNRpZ1VcdZ110bi6nyJkwUtIN/TQ8Oms4wxLQzkAVjbS
BuS7nbI53Esb9CjGGcsi2mKyHv3ROIQ+elQ9H2gvIjO+Kb/mFAJPVU28uiUAIMWm8DeF1JpdO5Bm
wSGlkh43rtOo9y1OtrXwhn4jSLxcF1n1kso0wAlaoZEMorPZlMwr44VnxP7Z740nlRQiVxsUyleD
Vp7RBsX7YNzEmtB3RkZFFu1EtcnCTndzK37jGkv3BnViasiPnkIwbDvg6lW7iaejEe+NCXV0HQhr
SQ4cEg1ZRhscruZeV/XIBfGRrgC46TQvnfFFVNEjxMduNwzKzI3osXniXGgBv5zMZHoZjLhgTjPW
K0+mxGDaAAzQvpfYZdsDdTvtMknT2fdVced3RXnQx8HaOL59wkXTH5VBqXcE9WCaE54CMZuHZ2F3
/hY9Sbws8WwrudJf0rp81EMIXQnW+rUUDAGjjhgabwk2Sw0kRRaJ/djFBYQ3dXhqOmfRMVyvGiY1
7sCYeqsYRbksAofGrqw+cGT1d541omQIw2K6qYd23U7MmLLEYGWIq6IhXsvVbfnZQh57g6GMtKPW
bSNoJtR/9uBF5UJWXbUOsUL7RVDvEVZMTrjrIZMuVOUE4f2Q9szG9D6HaGi8KB6mUURecyRTBK8Y
KcsSLYB6KZ10zkP06puwSijvxjmknJ7wky6370hHIXSI3jdsDR0RmiWdI6HsdPLoRSCME8FxQo1b
jecsi7SLoOUJgSE5aqT8iFLRjmaZvwAXDTd+m2+QgBGk2mmnUq05ROBIL3j5bsz6pvUB49cNDPux
7m586ya1EMAOkYFLw4N6giqycZU5ThcsjXLQqCbl6fH6UHOa9tCXEzjfeYZQZnP2Auu1LdiT+yYd
06N03sE8Rofrm6EtSKBSjbU6QHVlDXgIuZ53oVnLXZKKt87DLVbamtta6KEj2g/L3laCDXPW8oTm
11kkKar9OQo3qLQGCRcABI0Cyy5LkWT0aTQtwkGEL4rBNEmJuMLxZ2R3XeavmEorb4a6zKbM2Sdg
lX+v1SlO5uysqTvpILoQNkPWRYXEeSroaM3Ym0lvrK8V1DK9Fcdhhj+JWFzKrv9ilVQW8sDwXUrB
qF0ERYdol7ekDhTzzI0M9SVNw2lld2W2ShFAY01YeZECSykYgrXScwWnBNa3fbakedhjQ3cQbdY7
GY2hm+G8jaJjSuXuwtojAHAicxeJAiMb3Rgi70fn2OcFaYrNLNSLm/2gTulBdVDeXcdnorI3vRSC
ikXF4BrGw6bpCsiMY9/vpE1DoPZkgcrMyl4YOY6Cfjbdv+SgzoO6oJu9tCSZyqHeiQOqIlpEMSoA
JTFRzVS6uaMwd6tFVXsWjYIzKyl8lmpkUGJ/rl3HasgxTaFqB3qHnUhZxZTf9nmagz17lJO/Ad9V
3jZtE1KSTe8GllUQ/ggvLmOq6F4Wr8e0wA4bNCP6rRJGauTl/rLt4udmiKkGVsDjQgCVSU7rJsFN
Ro0Wd1ufos6jYrTzK+Z3IWtQjPJ0JQEG3ThKd6H/nO9CO3jwfdTYtedR9iuNXeeFYLFG6hVKkubY
lIIG2FR5QD2sQUPXbm29sPctSsd1l9hiVUZZ5DYkuO8Rk2Cr6BoDKCZZCq2JnmQIpjNFwui2p3s6
6KylBh/YHjCdmzwb2l03jx/N0O3toqLA7gFQLm2VpJD5FNrRZG2JV1pPid8ctPT1OoXp5cPUA5PW
h3RDps+2tUa5ln0mNjThkX976XtUAOsdVeceQAckO5nvCiZ3mhyxJkw49Gmh1DyPyV/0shmIvx1C
mzgp3PhrsOKBa5QOWmwEOytLy50bn5nv0Qj9ddXpwbGHXIJhcjRZIDgAaeeCt3RYDfVa4p2Ubmep
LLdbPL4rlArjYTwOQeHcquMH98eIB6M42TKwDpQXcaCZhJo2QCVcWn6YrihA+wBY2l1U0fq/1hH9
gkZNnbWfBVphyxuyU6ATx/H7iyaH1dCgF5rM8ZxWTruzHFs7+Y76mva4Mwxa45CoGsmZyb2dVoEI
02lO3BSsxBlvKdpqWN4B2BByfZ1uMQNrdpGFoMX2iWQOfdo4NEaanUJXZ6GEhNbB3UZvJlkgz8O0
kM9tWYxH3RouukKaK9r4ainLwjjTeDXOrYALTsIrlQ/4LJt6ItzHSvryNpspRlN6h+5tOF6fbZjq
TCHDxaff/us///Nfb8N/+x85xAf6Oln9n//h/VtOzkToB81Pb//zkFPKSq+/878/8+Nv/GfzkZ9f
04/6H3/oFL5R18q/NT//1Pxp/vcvs/U/Pt3qtXn94Y2bgVQdL+1HNd591Eh7r5+C/Zh/8v/3m799
XP/Kw1h8/PvTW95mrNfvPojKyD798a3d+78/4aW4Hqjfj9P89//45ryb//60q6vXj+Qvv/CB4Prf
n4T5L0talk7ZQAjHNoT96bf+4/od41/wA6AHsgy0TWFq1qffMIA3Ab8k/oUN09QpEQppfvqtztv5
y7rzL2Ou+DnwSmzDlKr49P92+oeT9+fJ/C1jrpuHzJj//cn49Fvx+yme90nqbFmopqNrDn+P/DKd
77+93oWZzw9r/6ezHC66FGxbrN4Y2WuDE+u7o/DHBr/fAAfpHzcgftyAwZQjGQo2UKxQM5wo167G
X2xCn//GP+3EvJPf7UTuGYFq5fgGmtXoouNeqe54Gt32C1i3cPm5Wdr3RJCmD8k2OOlb8ZA82me5
+uf91Jy/fghD51TpumNZ5P1xir//EIEZsbRMUbNXKxrf634vboqdtg3W/sY/mW7liiX6czdykXn9
Ytt/cxJ/2PT80b7b/zDMxgFsJc70CDZb/l6nD7/YOS63n4+wocMvdAwuE0sT2o9bwGss/VjlII77
aMcTbOPdGjttM64JV14UG9gkbrT8xTb/5qz+sM2fLk0h07gC6TItAWkthpXvKstm8WYsPhdLufJ+
sTXBffbXPSQeSFOlKS0h5k/z3THsSBQZEgUsyAqr7/JL65aLE/+Snb7U3Wj1lYrCwlkW28nt1/GG
oXiJRHbxuodNu/zWHmyXVtHi6Z8Pwd8edcvUDUsK7k51vre++0zwrqUX2c64nBC+knhKCTLB33L3
z1v5+z3/cys/XbhGHMZZH9C0TCqbCOZNqYJw50wbu3/ezt/vjW3ZOqZfQSTmj3sD0dnsHcne6HS+
1IPlH5z09Z83oal/exb/3MZ8p3x3xOqGXJay5Szam3DxAfZ3Q4Tyot4Wv7jj9Pni++mRQ6vuzw3N
O/vdhionwORDvvqSwqb7ZG9ejCWi2wWknAVq22W3uKXevKPAv7+//PLO+NXG5zP63cZtv83UyWLj
4O4289NObJkjrzqXoPDluP3nY/q3u4qEzSbzAG2SdH46plFdtYnVct5a96XbBatdvik3TGVdgxuA
VM1FuCI7folcZ8msbfGLG3P+6z8faGEYuqQ/60jN+ulAq5SUe6Gx9UAQGP46Kb+4+udR/McNOJoQ
0jEtR7NN01F/2j1vBOxmByNiGwaObte8q8yoURC+KE/0s4yjsrEX5Lsss03+qyP7l31zNFNlq6z6
VVMa12fSd+exZHZGCiwzShR8i2n1JQKJTyr1W3qe1pIv6cthsbjtXC9ZtxDzX/rV5C5/OXr+5Z75
6VP89JSBVVTaYKXpObvFbrZmZ2567l3EwFzQO3/x1q5gg3WK2x6Bdi3ef3F5/eog/PT46YD1lolg
892qd1H6flPeeqRy6/rpRV2i21zc3Yk90s9X7816ofq7MZeB+4vP8Jcbaj4EgqHNMA3bZpb24w01
ZXatajmZINTINtWuOaLh3zSB+8VZ3ISus6Q6v4/ugjuSI7+RoLpOfnGR//Ue++kD/DSC6xWeW1/B
GE5jdtftvE1w6220dfsUPFj7Yo2oe1mv6iNXAa1b5AXNkrboLz7EX2cwP34Ic75QvrscUalSsok4
CkQCb4qdfNHWXAtfRtdaPmCGX1VuV69RQ6Ij/eXG/zI44Mk3LGEzrbVQl5k/nQFdNl1m62JYVlCY
yDmu350+hU+DtvQXd52t/3zBSxXfqWRneaoIm1CuH/cz8gNi54emAtYOIg0sWxE8kFZGanKbpoux
UPN7rR5zkpqFfLTqTkYu1Xv6uq3URLDGuRs2e2RlgQmXbE5VNm0r/Yx6ebI20qm5hStSEheFBJKv
DU8kF0ZYm6aY+PPMz6bK9VsqvQuEaJW2HHqaTHwGW1nnusS5Eg4lxXfa+sXWD6YYa69adgauqRzM
v49+Y+4Qxgs6IdkpxFfz2I+xs9ZlrR8sTNOMP/1EDpvw+/6L1wZctHj4YFZ40T11WnqB41BBylQD
u6DvOmvNgCAnKCF0fcKFhLmZ9S9CBEKxDL2n9ZFW6DGVyiQPo4/DA8sYbVlmKiCXKNN3qNEEYV1T
8eD0hblUC8PekZGCj6Kr6hdrcvQXGDCJ9lWd1YtLp6tTOml1nd/ZXdd2u7SK/GmrygK/Wwu+k7QM
b4y7haYHubJ2EFsmSDxjm74IOkJtK9uaehih2B0huKqoVzmlV1R9IkFvpeVfKqFAi22ov2UwSLYA
6IVLqARioTzvwBJFGaLXQttmCrwHHdcSAF6rfh2k3q7Qw4QAEHI6vYB6HZrCndMM/DUNznlTZwTp
eHYdvzuFh37R6sv4GSa690FDm8KL8FNlhY+5ymYSJqd8iCO43zrURdQ/MPvvu7yNXdEbj7EIO3R0
qbPDEuod8eFAkY6U9LnzWnMdxJ7tsjxNHyqq33iYzRxxXgeKLg8T/5hFpM/H4SC7pW5b0bpt9H0V
ROUy0nOscQO3ZzEitLfai6/RkqlkYCzzoSEYwcxuiL+yTqHn4ecnIHipgh7hIxJWYxQVDSEHbG3S
9p/ryROIhOJTEqSfLcMcAeWTM5D5vViGFQZVtZ2T0wbYdGFdrQwEoDf1qG7mtLk2Ih82mvhLzpA+
jjKOUfALgmX88TYsKKn3LaeoxaJM2Hx3W7ZBfml0BWtgHZQxxRmNGh/9EzzC0G2O1MIZD6hY7jM/
ONfZ5OwQpqlPTeFc4Bd5x9Kj4tcz8aNL46er1tDpoOdcy6GoqsfMpGWMfgfbnUI/zy0dRV9NjiQs
IPbo1lQA20hdOjMD3oQ2kcAh7IlF6KPmi4GHRg7XohliuAPF5Df6t84zawR0WbdqAAUjkCgvYS6/
5QEUiih1DqPRPDke7lr4RrCOJxKGRnLkRpguXhrsnAqd9mxKRkBZMNZisQqNzKLCqwP7jUxiS1WA
2X71rPn1l7QHb2qNggzkBF2KAzCvZLK+asPapgwqR8yL1QvlYNzK9bms7NvWiIgc1yBi9PZh7Kxv
6C13XpF89a3kSyuHBzVUz05F888swfdG5SGd3dmVmd1SY0L3HshTGAWXGMLrBa/8tzwyn3zPVBeZ
CF79dHpAp+e5KXwRWmcVETUVZOGGbCFYBA4B8ImFaYwGLyb+6kgJY1/VwXsECtC2IJhmZvZFG41v
krwWEqobuaBFQeRdQXh9qRE8rAXE9Go5XjTTlC92ogywMU3SUDGkrCxyhBek2dyE6IbvkbSVN32i
psc8dciMNbT2IC3Qe2jai7WliOKZHMfyIU+yTRHGrlX2aEBQFXYl2TaUyOptNZFAHDQiuRVh+0Va
RK74EvVkrhms6awhQPNee/TOiuqldIh1qky8DoYDMkJX9mFNsuOi9xxnP9k+TeKBpn1pROSb6Q1d
q6ndO1OSkzzEIzUAn34aDO/eyGJ/1Y4Uh9vO6R7QHXbg40YkXlE9HHPZkvmZjtbOJAfZoNFj5eOu
KqfhkjQqviVljrKIUesRn+ChebexgamdvTEr42s75p8VE4Y5UdXB2izLG0vX4SNSHw6Vrn6p8d7e
ITean0JKcB56onjLToVyVgDM0i0y4avGqtfWFaQgiOjOsPBuDOCZkMypWy7hHw3nyU8QeiZ+fNaD
SL6T0hgfRxka721YWm+DLCrXLpiyx7aunKYS7yQjGDV0S0Olb2OMgzfUmOs0JwdBt0i2lH45rFv8
M9pC1/J0UYiixcsZRWv6izVeSbXHEIjBveP5Ab2QBlho+EwLFesMu6bbVX7jPasV9uqcui98l/5j
UPf+jJDuwFpghEntfinND9V5zSdyFo1DgneuQTEtGvL6qJYX2R2qLGTca5IYqbTbT1RVhmMzbtPu
xpPkF3nntt+N+A4wnCDuePB5ICYEN0Zv2oATAAeBsjENDQXxY5CeIWyrHhB5mJw3o3ht6+gifP1m
skINsoIdLYG1TsG3yUrdMkRiPNNQCvsIkWqhjOayG8Otao1HLzp2hkTAg32QIW8sT/q0ygC01dY3
IhNQpUWYA5+6sPqm6jBkk+Pk3FfeLsLB1KwSda3lm3jc1N6CNilpXhjwDfU0kehlLIHga8wyoFRP
3BqNGV16s9poWreRtIXxNBnRksUmuAiZIM4flebiNGu93Bj+17h2rG2sQ3WJWq0jcsqjlYKkFIkp
8rnys9Ynj709h/LleGi74VykygW1HZ4rQKSRA+rsdUKZl1iHBExcpiK1j3c2/NJWbqt+UyUXWabE
HX309kdgvCq2vZx0/WTTwArJXDaKj3KQN3FbsyftgkEIB5RA6Rf369LGEAhGcW01arLMnW+MiksP
fKJKu90Wd10O16Q4Ge0+Hb9RobyF8EHw6w207a2psbgVbxlU66Uzd1Rn/ZfB/UsTFZbkoSX9pYtf
KTQs4G/MXSyoUfdlHG8mA3ENHc87o970dIA119Q3E2ALRgmKKbbz1cbsHstLqj43yZdYbLsC4ysA
nix7HZq3CHPGaJ+D3rnDNQBYpN7QsmM0F3uCMeGyVOnBxBjNqG8fpgJFpfZaFRCqxVmRbzH9OTV4
Uf0Uxf3XpnsqrXeIuttZ+yOYkgbhRhQZBmAwIGoL8PeOwN+FgwAqADDTFEhXx1XWda5uvAEQxsO+
GYvI9fK11501/7Ol3ilMHm37AzIUp2VCXTf3Wqr7njsFcmNgbEuy/QSWmf5M1f8UtPlnS5sxMl8C
wEl0HDFtl89O69DrsZGvQsEv+1uJxqhv/HNqNTuvO+TWBTZpnTCPpNGSFoS0tMbi/7J3XkuSItu2
/SLawMERr6F1RMoSL1h2VTVaOBq+/g6iendV5d67247ZtWvn4b6EZWiCBMd9rTnHbI34bCfQbZwH
EcLace2VXT66ZBL0H936SY9eAgqueBcbqAxzjBFZjkvCP5Z+316i+JQWH4PptScMK/5WZl+yilgX
+ElivHl0TtCqEliKvRZnXoHxtb52BLTHUOqs+Fql/dNEHkETFOhQqpekazeVCs9eUxXwWOxD2gNy
qGHVNdJ6ArO/IXgblkAKoGhGc3sXzzderHkioCb3JbT1W172H6XVEWAoL33fcvUjBTTVLaAYLFvs
BXg2mjqqIIe8cT7qxCLeihovv1vGkMH8tYN/e7DdD41CVm+QYIeaCBDACgnjJg3KpWVazEFVY6zd
JNnFyr0GjfYhQrpvtMCCzWYiEs5A/uYWJ82zSbSq8+EBd32DGi2es111JJWvThWX/QEpMzJQ5C8s
dsaRFDVfx37lGYyzGflPDOvM3wrGLKS/3I3ITi+bZSmEWI4Ojjh7FCTq1cLfRh7mltgwy73HSiV6
QWwhBTo2/4NvtKh1dQP/fMzaISPVSZ85BX3wu1+6E8J9f2LFZETp4N66GqLhDEG1WC2OTrvXki57
i6FcDpAb/MhhWJUxQiqrQO+/NhT4xl0slAN3xCMp6lphYP6gEAg9++bc/u8CP3seI2YOy0SDZ7PS
zakjAMVQ2uOE8TDbJWlTRa9251e6D5OONQ9kAgeB8rK3WW2uwMogvFbCap4j0cptaUDnRbUO2ev7
Iv3/Vfftf2NfTVC+pAH5X/pqh6L6+vZrI25+w599NXphOj0wTgpauw6NtJ/6apQRHN3Vbde1vj/z
o68GEIgsShb3umkKGmg/9dYox7mY6KVJu87Qvf9Jb81gff6uuOjoFkZfihqSthCrsXd1Hc6oMEeO
3CzxFtjIG7IB214DBNdL1O+wBnGk+29QzlAQojU5ppJEzkJnAnl/gRVWHxESx88FU9g9/fBhk5LU
9rEakBMlovzdMhu5pKI1nT3NGy8FE+Xl/Z2yznAgt+OHtOuzrYUCZ+dNeQmuwnj4/tGyByumOe2N
cFkP4ik84hwWjATdfJnQdl7HUFnABaLsrbZRn0Zu6TxUJvI7ViPxqgZJ/DbqHfbNwngJBuJGUQc7
wKl4w2A/uiw9P0m7jbdunCHnZdL7UXXR9/dRQojXFn3qg8FI8Fx4/mM7f56N02AZ91N71tOOpZkv
KChrg83cKuHSn3cxealG9MXPAoxP9ye+/xnW4txgI1qONfJsj6yvf73l/r75BhEF0u6iJQ6CF3//
vPnx+wfUTdATPl+zC3jo+/t/vK63A1bZHZesH2+7/3V/7/2vxmV5KUFXbmRRJlvT6eE9RvWj2yrn
ZeAouOYz+a+moDRkSXNxneTt/pxhefI8xcUf9+cCotTPLgo7yny8UU9AshLDwIxqvlvLbtZLECN7
v4sjmsulGPgvmR3MNEi1h0kZ7pZELn/lGnnxWsB6QBaVNpvc1IvXzh6sFWEnye7+bNgjXM5jQKn2
/OKQFR/hqXo+s2yLVz/z33xr0C/3t7rGeAysony4Pwf1F8YgXPOsH+yZjtxfBi7pm8yXw2WwJmOj
eSwzwwaIdWiELK4RUW38QJiXIcbJlAWGRPcwkUpp+M6FWMhuMxDkfSFvrN341qhdhgygc6bG8Fpg
V9jwkvjqUwojpjxPr1nQlJshzvMr1gviFtK8vBYZUj4/Hqurj795M1h5cx0qC1cXwMnr4EFA9mO/
vwJTizaZ6yP6QPDKt2n6dWgxBGd2YF4LFxqlr4WSb8P/PBDuds160nAQT6JdCTtnrTWOfy3ErIqJ
Cwq1XSLR4WjRDRi7tc4CkdyGOaGHINLsRgHKWPtdX94YCfDHWi7sPzFO60xp9W1QIKz5to6Ju0DN
Y8j+lgXIbX0rn25DiMoSeZNxK0BA8nmtybcBVB6KTN4yHy/IACkSdh9WJa1uvFvBZvFtrnbzY4Dk
Q2yED4NvUNG3m/hhiKaMbxvSB5AmKZ/XFGRIhpDthWQS2VfN1WH9va/d9PP9nigEXOj58c5R4b6P
pq/vHp847XYJ+i6KK7zsxxt6Lct3JtfqxY/H7i9pTGVvbeTH758Iu5lLaMIYvb/D+uu7gXeG286A
Rv/uo2Q8iE3ZGEAop8yQ3zdh7OJqk1iCZIp5i37ckGEUbKxOwy706xOscw0I3K3x0xP3b0JSQNu+
ZO374x33J7xUD9d5jGT83ROgOdD4T7J9/4SRJBj5MTF+f+LHDyHZL1tJCSXt/lE/nlBIN5ZGF+Id
/3XPZi7poeEIRuXdE7lVt3hNW219/5QfO9D0bcKfwLpvfnz8/b1OzVSZy6Hx/okurwgzwxSEJvlf
h8D9HUmIv7vOsSSi7aNak0UHE+XMC4PKSkK1/pAZk79rNcIvepKUkDOifNMDk0SkSGMNyFUwsmbP
b9XrJzgs4A6JA/V1UX+qPJDrk2N/sVVVQ26DFBXjmKiiAhm3ndg7vSHENHDq/jmzvC+247NSwVPj
WYa3N8wa+mblpNtK6d2MiFEvTtA9mKNV/F65A40TMphufYzB0g/ND1mQC5IbkL5qQf5wv6nctri0
JKvc79lmxDklNTJaHZVek3hqtp0inC0mm/hK6q0B12gq0O45KDznx+439xc3dQgQQKJLT6JJPdTp
zVJYnqoimBlJEUiowPVIh+W5+42DuVmnzH5NSJj5fjN6U39JK9THhlpPqsBRBKHjZOAv1dSQPAjh
Jg967EdXNXGk//VQq6UJML29FkKduj8cVrycnJUtBUf5/c33F5lD+FKVdXO8v+r+EE7QOXKhKvb3
j78/1scdHpQSYsuPx5RElm60obn+8Q2N6G1iPUK1+vF5Ygr6bWDEMKnmDfz+eSpD/AarnX4DP+H+
mE1DBnW8fEq6CHaHoZEJaHuA03P/g9NWgDZdMa6jMhhf6lbaG0Uul/IhTyPIfXF6itMlrXjSKTYj
1I1XIhCMjVV7eCIABbzKRqvWiOVwPHVa8tqnIl/VupxWuD8+16TTv842tKUyRpOsYe5y/awWEPzd
0zCQnlW71YeKqzCjKRMfb742YsPaNdVMHJrvZcOTHpcgxKbm8yQy/xSE+tLKewEkp6t34OWma9Tq
r6S6j6/UsyyMIGQO9H47voagHHfE0WCcCyYqWFF/zXIw4KaWxduBFIpXKt8jYKgQAiBm6NfMx7Mg
ehWdgGQvFfEbr1pfbDV6WY+S0vVL2r3JKhWvypDxLRjspwlh99FKqHuGrS+OZUtqQeLV5mtX5jQz
WdmsK4P0wV7q1zKIm3Xc1Rzr8RCt9dC2tyRpTUvDLYk5IKbt1SaibmF0dX2+3wUIfFZCTx7qcnjr
mdte+viEmAZGrW1Yj6WUm/vvTrNpvExN8XUkBvOZyifYvNE9MDkplvff2Rulsc0ng1S8vJxITWK7
HL3ytm4BG2y0gJneb8TQkXHqePqrkWQfA2UyAmB0eDVJzkoNsEnNQGUtr7p+U7VEyALuejXxGVyi
dvh2/93u0KmDF3dEAM1PKpC4NtmXqzotwo3R6darSku87XXY7u93XV9SNElMcXbKMHhwYHooFW31
pPQfe1ujhst3QyZxXuEtMp0ZjS9+L+zXvs/crVdSi04qCiANljP+cxUa2mHcNJnvvFJ6xllDnQua
mAaGV9lPXTWd40w+WEpqj8Ggzo5eO5yVZXjO+0g/Ys9Hw+zbRy+PzL2eXRtaipfGC7KDqfdPGCwX
QsbWOXDs7Cof4jhozq7d74HmbOCuWk/2TDLrEvNQcuWJrLbaUpPEo1+scHXYe8ZveUxJgzre/7rf
FNYg925crwNdk9uoreQydgjZa60DTS6q4iEgd60fYV5TWutH5ZOwHARHl7QNmVUhX/OETF2efEDE
BydPtpRkyfmJiYLoG5+2IQ0C8qqc9gKo2EFS+9nDVkujnrC2SBYbI827x1i3r9RTPrYqj57zoYBE
FiZPpQfQQIUh7S0tvFklgePMDtulN0bHapqeLQGIbOjzTWXn9NZjMsIqAYIl1yEqmQ3pHoE7PtDr
SRad8ha5mNxtqInPQY8sXDk6CZy5+NQHJelS9FO2ztRcQq/H+0TTl4Fwr8pHUobHHD4wMRxHggvB
+7pUV+1Cweit9q1PMJ0bXAgPnTYU7P8ofWKN4mbYqkpBasUNTWCzWPsU28aXJCTWQqIKASuofp9m
RHvSnD0nfwJ/8dbkFM4r3/2jN+lS2A7ZAqDHfCNdB5ZHHLzxVZLu6FgPrrTU2lfOWw8dZUig7Wu5
ba2UdN8qlRzESKGKqju1TvRefqWORm2tQJ7nBOwA2QOyTD9DgD8IlpJgOsABQIErqjn1K3xftTKY
6hoB0m2JANnqYyJrbIKfBuVROauB/VQ28bEElaYV6FyXuAvSGDaqbaGJp1a0FTo54y2YXU1yGBZ6
4u2BGu5FNcI2j71yeSrHGmyOo46S/0yGu6mgUbsieC8+p930NabyrPKnUuEzK6jVkJzSULIWt1Jk
V5KXaSUQFh6mg3ksq+lQJuTY+CyekXVXK6mMTRNHX6kTkXzZgwGcSCglnXShO4IdhBInZTet+nxy
0PGXIKrkRjybmMKIByZB2FXVZcKCjdoLqs4mqWNI+wl+72TvgVUhn1E8MtLu0hGIZdDC+g0kzm28
9ou+nd48eBfwPtUa1LcH4jW6XHzF4ZRKg3mlbqPDM7Zp1DKK6x/cFhGksJxHOBdPUouXmaVunZd8
GMJYrGFqX6y20RZ+TMlTluJIp5s4BXlIUkyonSgADeUF52LQsREDNOip3sT8POJ7cPhD2lq0dhpt
y0tR5d6iAN6xmBhqOYrzad0F1KKJPSl1K1hAZdD3TwE9gfP47CgLJ2A2J5864BzByuSLgKwwzWw+
iCD+bHh5QmJmerW6FtIq27jMh9TG5BtocIVngxc+0jUjOQGILPHInCTDJQDf6+UrwvP0LX1nm3ii
b2FHgkxb48xtYE+Q4knuej3kBzMU0VYbrQfhV9sEpuF+6iZzOaKeeFX9ANesCkhjYe4TGUwXBmV8
pkYHusSx+43Zl9AAyDxaWhLtQVgQFys1hlpMfERnpJIJJ1SIwB1M4k+2TTD2l2mcir1Kupcg19oN
Cw2PwSre2olPcp+hxeuA32CWzCGdEeUKgUsszgDQnwLbe2Flw6HIyPqQe0tYnvGDZBVYk7mY6Hl0
zOpPWjNMlHmgJtdVAdS7rg69O1Imkh3DkSmOhfNIsbo8j579JEIX65CtiJkRKamMhQvtDHRqO8pn
OVIV8JtEQn/wvhCAJrZOaKRg0wHQmtiIXKmOKZzBkwcgjzbd0tVMkMl1Zyx2jczDPyiZlmUAoQfG
xwu6+3oBUyg/6NaOQdk8h9UJl5y1xqjPf97Nu+OUm+cWsvJOKIxMjiQO5BDqV50U4LesFzgiNZ85
sW6d+Sw9B/sUhkwrVEOBQrCrtI7/ieVzAIZjm3I1rTERB+N1TDdaVmivJP3KHW6rsxF7Pm5Zs1pF
yBbgt1Q46KJqWNkWpfZc2Huve2zSqTgV5lfoM6gUYamQo8fRKAPlHrq+OTVdl5+JQD8mxNsdkgiJ
j3TFS5d6N0mwzzNUmYU0QufYUUhelnpunyX2aXibQG+pp+zsnmAOq0xGYjr86BTIP6JE7z+2SVNt
Ifobyw6EIp0GLZP6DlxXRWGhIpLMzvVtG2Ac4pxXMHW7t6nvp0c43NBnGxuoU18sS7fAHQz3HaiO
ufOJO9wN1LXXXhJ8VnRh9vnA5CZN5RJHcMh/nMxYfOlbWdKG6nL1DDy62vs1pIJpNPYFHRnO0bLF
Iml+Ds1Kv7qKeE2vHq62G+hXh/IX5PNB+z0GKfjouJFchUODf7ySREZpRGXAsxGvhiVeeifJyRFv
yZUQQm45X78penD+FCmUHB02TLLpTB1K4yIVgYaTkdC8sLQI9gk1AufoaYLiKvPbZIU3B33HtsTk
ugiGAJ3uIELawNmXWKfHDZJk21eWdnXbiBsdbNs87+Y/O63MlnYfzoJgXWawsSLXZw6AKXFDJ5Uk
ufHSBE1IutG3Mqnc9ZBk0Totu3TT6Ez5jeHNh5gFL9lBv2H5ALo94yN+pWONxmelqsFeaTbDckRn
3MAuCiw+vekuHRyKfaxWcQajntDfem8vSg/QMiYbfy7TUft5o/BQ+KVG7nvpY49rd2jO+Xnhi1fp
ySooJPh445kkiBytyeDTSh4t+t6VtEFxQlwIWHjjmaGOy2eZzte4zRclO2Ux+dOblXkbwmRfTKN5
7Ubb3wMSxHxo4osKm3IGOTE4zH8xg/nzL98EE6rn8KK/P0FhBojd/Jr7TSLT4uhVPgbRv5746U8x
g5MrJdrN97e4gfr+vvvd+/cNoDy2Vmd//PGd/2k74sI7oYurKcD+sn0/XitzLPDk7aBhnr+mtM0Z
t3ff0r++VugUOgOgB78+zGrN/i4K/b/dafmvFqafHUz/1Q31v7EfM8uQ/3s/hjjqt6j5xec0v+F7
P8Zyf7NMwyHNnL4LPQ8Tse93n5Nl/4ZeZ5ZXu/hHZu/SD5+T/hvu0dlZ4qDwhq/0Uz/G/W32Jejk
AQgdo5/l/E/6MfIuFv9JTG7aHgpvpOwSJ5bN1r2zsRDcpQLVCJzsqtV3qszpQIw1qaYRl8XB7w+o
qUwDaYXRH8Jad1gfIN9hbMvEsXaDrc4ca5djkD8E/tgdcGx0hx93VTtxxptxNpOZGFpCG4VBOr/6
+30/Q4ERUv3UmAwd8klJYpCavD2Qi4If8GPSkVZKCD38g2nhjJ7xmA/OHuZisEDnhw5ZWM8e+UTL
ZALpXSTBGlA201b0NyDMM/QPXKPWU+Lny1HFkIcq4FdGm36TuZEcMtq9y+5ZzwiJSJSptkFIwVkj
ss3U8pUZFV9tYDqbrJyYHgf1OBPzsgeZNWedIgbxVunDfcMw8L4OgaOTyY7OsdIPXS4dKM0VrC6C
txdJzhyPiSxYh0rk21oHtxPozW0o6d+7uqRYxqAooMqFmSr2wYyLlaNgLqD7GJpx9Q+Jhh7X2vZJ
cTayOnglNqi7JMpahTpkCCPoTrKZU041QMvMLZwbvfl5Be1vs2LYtzlTUqhT6TGsWLcHCcbrtPWt
U6PMVSaD7mDn/a2uyXDXaxcRZTwSWTPz2opwH2MOfhQN5E4TohmjGouGth8vIo2dlZMQiukEZvIw
ncDiuYtMKyLkjuqpaLYe/LCTM52JsDR3Gf2shVeP04EKeAoSoDsjL1betGNqBrUhK7fMIB/H7Av6
QXaLocyFpuS0ESQ9s1qlQupO1SLtmk+57iY7otUQYIGhWziJtyTEGfUhVdIVPbBN7PXnqiF0tdEh
VxQkfDfe0rXbbV3LdCUG5tiBn76EcbVULtGaqO2LJTGXMzRjWijFUsSJk5VrY/IfHfERL6678ZmA
th0oMJe53yoJR3dlT/WnoCi2dd8QuTc108Yk2YQDLHtNyiRb9LKkmHz/JcyOWDi42ppZfrvW/UMC
vIE1JajiBrT5wkiZ83cBYQgxxWoo+btkoO6nTORKTBiR/hlXLQi3TVZh3Zfyw0jRCQgedONCVUcz
kvTcYVEB6AFdCrXVW3ZFzeV58JkMjqi5mLGFGw89FRo6qhwFC4iukMPaMlj8gpc7G5zUW8iPt9w1
aAIVOSKD0Ri2HF0aBRH6FgOCJGoDlOACrzxFk/PchZZ9kw3l5jApXNaF6pqDonvwK2ZIJAh3eKco
v0xxpR1cyFDbygm+dXZ7wIluwCcTHQ5oVNeJBekCiOH9piSNynLq6eIakwNYtgVZntm7TveMp94v
N7S34610cnFMnfyVWrS3bVnaBwBPr4NYheVexvYXVqzNyo4Dc293WsdhRCVX80DIhoWLRAhK1A5E
D024SU84Jklx7dtUXzPHjbZJ+iUywNPGtsVkvh8RZTXVs+9QPePMIxvYzWDrz8dBEwfBJqBE4yXN
uG46ON9GSz1bireuK92VgeprOzlM3mCJLYZMWafOBfFl3XFwNpsjFERGPdVvpFG6Z3jej6VA8wXp
I16G/kZQFLAUAxUAOgziNUtR5lU2IeBuTl0QxqAmE4JlYCePwEsaBQgT1wSwjnbZzqK6QHeiZT2Z
zsYvkfG1gPbrznK3fdFDBEkreKQFiMRIet/GQj1RqhseAi9eC1M3L0EEwY35yB9mNPUPNACGhyrN
oz0XNdgX82Msab+CMjYOHCbeFhZjuExjt3sgQqXdl3b+iVi0+qBr0DvSit6BkxJoptRUH9o80dTO
bu2DIHqdOBinPoCuaw69AWPhp5t5dRH51aND83xDsk+w9AzaUE1pIJrurI0KGXdw019Svysv0yQk
mtuo5xgajHVlw0eGurJLDU8CYqVCmGAcpJLTElveGhyFMlz2g6YRQ+jKTxYoxKjpGFWpWe/qPrUO
su7po7tfgAqnD22fZPQvXFDqOoAACYHmaKj4qZ6fVFh3VpTfXqohp6SO8OVzlew74Yo3ikrVmjMF
EoHWvcCgSc7+jL+KJ9J/BiU0vO1h8AiennQm30MxI9xjl+byAzrmM0D8+GtrijfplPFLAigG4zyS
5lRN0dKpbP1hIskKoXSLyt9utiUC3kum6TOzYiJ2RHrk6NYxh05j70avNg5Fca3bPgRePtjECqp1
xwD2kdr7JaRalGXUJ5Ois5cdLUV468LaF7XebAGOwBYSzUsxQRcfLXhjWrUwwTB+HTqW2LZWKDB9
g7PVApHve6dylg7ByCzcZkOFdLZAuyTXGkfsncDSNrkU+VUPnGPTeKAztSp55o3l2lQSsfXIhQHk
Y8zyioiwGe9kJy5xnY4tyHLj7qgzeqQBeXKjndUnDilErPc/7zeGR3ioPnhbX7eaJTOqkqyRqBcb
5l/1ye+ZyucWqCiyIJtTjEb5FJjdtwIIx+b+UJYG7SmBwLiDa3sMJhP7AgXV9tSxfZDSmJ1AmzlZ
iKy4pKluU0KSJPFakdek32+tfIgRewwPXkoCh9EQVuF3ZkR61Kyr9j9XKemccGNFXhCPVDo22V9R
cwwV3J2ogcdscoQt43wi66eDQz8j8IdYs1/9nGEsjEaftJiM5O2OABpXE92ZRsSt5D+fVWWwV9qU
XBL4OWUlrK2rn3R24KmRNcqOKB2XzQw81WvCApsYCWxuDzoAlH5YT2Vx032LC2puGMeMCObRboAL
9s7D4AHJCX2N0/sWGZ2xDlPpIDsIpnWUAyNltqKtHMDNh5+m1bfvs9KfjfPWO5sSk1Wb2SqkcKar
jm2Jd5NVHfezOaVsZlnbhD3YQBC07AHeeM91qzhVnEAzvhBw06hWjkg6ktUdQaCdNm6y1H9jUPhS
gJk4iaDZZWkYrN3GjGD0DAe+lYzJrvwYhvVnbUR8m4xZcup7FKFpkx1ih3mPZYMFbSCqAPrbYXhp
cVFoHcjuRRjo3pIoCQh/VbDq6b0vJ+fjlBHHSpLIsPj7HYHL9FcV1bwnXB2hlmV64Nz+zZuN3EkG
UQPBUdhFc+qY6W3NwtZXAx1jq/S5msqoX8pEcxea6+e7HhjAyhIIWn3F+Zyl2gW1ioLjbUbXJpi4
xvTGTst07VNoV2tBmOtSq2J/C/ayv0UJmV5W227jyPzcF7G1w5lHadko3u4zGGlyJczNirCagQgp
J7bzfWjl3lq48R9MxJxL57uvut6mJzKw/pC2iXXUJc68AHKYmOa260BjBSYxSiopPkV9vSOE9bmt
Z0pv1OYXQ4UfnA6TjxXhMinCsbuOeru18TMdS5eCmZoVz1NjRbfaewPZuPbDxv7dopHtUh3a+eRc
EFbnA5RFep8VWIqMvnDXJftoJj3mIIO2BJvANEUj7brxCQhbt1DEXO3MsbRJNqB4Pk7IHoQkEjzY
UKNt1uBZFlDsQ7Jkqq1rMpfwEip1eejv7BjTB+y634ncqRd2lwG6zepkZYzgnZVJN9VBulVY6ZWV
i70MvXYpGj0+RC2tD1Ykh1i8YEEt93YxoDme1JMaY7lFE+evYW8SAETE0GYsQjCknbpRShhXVTK7
r9i31DKRJNBKWDW0DJYVuX8LZFzVU+4MH5RW/l7CSa+y3NtSE/lYScakwCLhxJbWc6rFL5bPNvep
9rtmXWIPp5fhhI/hLFwIHIqicRCbUPGwFsgkPGeC6Y4ffXJGx3rOzXjZIuo/BuknBHTICARsQ6Oi
a8isN3H0p2T8loHpWlh+lbyOcXb++1Nj1jf+bF7mzHAdKCDIH/GuIrafz5yfLJupXSZm14dEWDUG
+FOfXaU74c0wndVohc8iI+IjC9wJUx2HA7OEjlJ25E6sForKPcpuetUIm59qx3qULfhfhEWPZTrL
5z0PWcpezpXoZNj7LSSEqVxzASee2Qye01EctfmK4kwUVlNRj4e5dy6K7JM3yLe0YRbodS7OLXTL
FdJcW9iYKQSy3AacVDqoRV8yITYkaki4bMyS9K8GQ8AiFjitUhsVc4NSDGsylxkC9VrXJHjXtNa+
EFf8Uc33Yeb/13v+gWuDF/ang+7fuDafvmXffpHf3l//vdwjrd/QyRLOjuMA/zoQmb/KPeI3w/R0
3QFtY3IJm/k1f8pvDe83XRcmb5npM7ptUyP6E21j8K4ZeQMFwpCU66nP/EsX/OcF8zuI6D+jbd7D
IODdM68R1O1Nx7B0z5tPnp9ODsg3o5nbKC1s0tUWWlG1HKx2gFbCiM7wgUkUC3HyIaxHPSKXpQR3
+NOu+g/X8Jne88v5OW8CFisd3IVrSNYQv24CpN8/N8GtCcmgU7iiZwpbhMSyR9OotpEJpB1scnOI
0hwjQFReBieLVqbfFFuR59oaiNfe07tmExnOPzmh/2HjZmf+T/tH5fQvu7jD6J/jmpiIaTp4NCg3
hRflqzLuEMo5sn3AyHn9h90y/+yf63Dm7MA2pSkMYQGVQWb9yzcHwh9oV8fED3Q4IYmkj6521KEK
oInC+NDfAFXSiRzGi608oEHu11HDg5lnVMt7rKnLv98e8X6CMW+PKSzGNFcXDKXvtsdXtRtmHXEI
ARGyx7yMH8cgqOarZbi0wOmvcTKNxwlFQ0JD/6wygYnTUatRcX2PMLWk2AhrHdiePlCaCPknQ5Rr
t5OwwnUoJd4txzH3mcOS0CTIft3PAD0rtU5//0OMeU74fsdSQzNNdq+HhP2djd5wYF1SgPKooOjP
vQtLrkwi7HGTyjZiBIPpGXNvvrZBormNuxryZZDZ1j/N2N7xFDjzOLVxX6P8E4wB98vWT0eWxg7o
XLzEmEWaY6MX5k2QGx9njbNLTXlpTNwVA6mjfuLSakW1WyEzIBwvWf3D/vgPG8IoQ+HZpqwMYesd
0gAvak/4quFhcLKfaq9MzhMswRVqrRqJcuKfu9g4telIgkbLlamOx20f45bCheg9/f22vMcOsFMs
6lbM5JnXz56Fd8MR6HpWHobnMjnhnFfMQgt08ItygCCYOxXr/L77kEcVmb813eV+ivVNTlxlgleT
kgZ1oX4wWIVWQbbtUWyvVcKHOZpt/j7D6OmA/f0G/9u0mw3GBHH3SDCOiffAnpZ6Rtw3KB6a2JlI
BxX60TLltZ/IsoeuP5yoHZJY35RHS4ry2N28ZhqeJwWC3Ss1yPVBt2kjMnbJgQbbIRrwXFmRLzqr
IwhUzBYDnMeU3Mn+asZtPBcq4h6gtDOl7k0F9QURWrlNrGRcl55bnoeJ9UtZUcooPOUcB1axI2mQ
J+LgJrCtmbEuwUhs9Kn/1mqVc6LqdhoIHyE/qk23oXBX8NS7g5LiZtG5prJoH13Vf5sGnyaw58bX
NIkIeg/Seqm1PRPVQf0T6sP6t7HGmC8GDgeja1lc6d4fBqTgRFRnoUmh1/CMxDxZZSkQ+aCMMXqK
WQRbYBjsRpqiotNOY9af9Eo4pw611CkX4QsKIxrxGWx9oHML0CXaCg9fPEflDQ/jeFGth64vnpw9
aTwLq9WPOR30PxrzmQh4fRW0zKXDUXttvOoTGYKSgSI+6iL7kGnhsKHrj+WvmQ5CZvUeoPEKmUzl
Fi9yqKZNoAWgR8M0OFj9XEGuX//+oDPmi84vIxhwMYwylnCZOqA8ns/oX4YOhKQZTRI0RRKBflNf
6oZd0eYG+U7gEJ7Havri1QipbUICFl4TpmuDQsXRUs5DUWKVFYlt7v9+q2Y+3/utog/FFZyZNlf0
9z6eEmo+gkIhOXar8OpA31aQ89dtmfsnul1iPWREuE/lpyRK9beqa/I1yNhNgCnubFfFJ9cZ80Nn
cEDLhLDvkTRZPSOZ5J5/6vSwlDVBWLleuSfHArQrdAKK6uHolqNDjEz3KZAspVIfrycZoQP5F6z0
s2Bw1xrUdtRE04PqqxecnKyU7ZUnq+Pf74F5UvjzHrAY0uGi6Tb9PVu3nHu14qf/S0x+NJEPJhdF
U7QnXaRbM7HiXTzHXPa6WuSN/rXTWu+Yaum2ptCAHqr/EDkk90BBnUb7aMa9Rt2obTkfYzPYWcoa
bsUowjP5fXIlHfPcKCeAOI2V1InCaWWYjdhIo8Q+4l/93NNPUwi/f37faMERyCz3ENf6ZzuPbqi5
aNr0xrdMTMa2bwW9HCdkWqPXr7L19JUhcu/kBVOC+WryDxVVbDc362PX1bi5AwiILQKmXrXqOMXB
I8ra7pByKCxKaxxuKp3xFIrolWzE+RvnOtWWKVx0MnU3Wad9/Pvd/e8XclDbdCsNx2F1h2/s3Wmg
43FU7WCSCh0DYCXu4YA+TC3NyP0/hJ3ZcttKl6WfCBFAJsZbzrNIUbIk3yBsWcY8J8an7w909e/T
pyq6bhgiCUEgBSQy917rWzV1Cd/eZZFnPkV2Lrb9WDZb1atklyUk5PwvB/Lfr0duAYxVTIqYGjni
X5NEiDJxhIqaMz88Eo2VHD1/fI8srz2NnQsnI3XTPXWwlMSiEmiunuzsUP6Gn4oKCaXJ3gnF/3Jf
+vdsbT4VPYrIsDLBLYIk/NdNPerc1tSMQi2HOgS1VhDHxg2EsJd6uHZtnAEwIQ/JNEdnYZInvHRV
RDBnw3SnhglECqCHP7mOtnMDm3I1rSi7z+OlohOxMJ0SSVmPApIChrOtBv8WZ1OwGhE4E88TLv7/
X68wzf+2RGCOhOeQEp9OYV487hf/uLB8C2x0XWX2AlEXBRzSFaOyGfcyEtNhoCC2JO2XvKIUBtdY
pvCNnbpEgqss+MYy2w6q5wR0uncrrOW5cBIbZRutojmn21yWWus8s3wALqwVT3h1nJtpKpTGfbmy
2/IsvLS9pBMB9nFXbspQu9lhNywg396cCJMe4X6oWy13MY6kLzQtJtxJI3l0irXdWHn5KZcgL/I0
VSuD8nbkl7+oJgP4d0K6cZgpVpSXulMcdM3FRacfW0gS7bC336fefB7NNv4di1UZ/hgb0/20myhi
fKF75ljauZ0DFEbRrK02p4OoJWeTYeTAaWYtUszj64wS5NlzMwJMHGtPt4vc0vnztljiTbk3dVHt
QsDzC7LhoBsi96dzKhuSV99F3dHIqmrA+n6KYh37YuXNgGJksdfCRPdmoeDFTBii9NYpwSphryyJ
RKiXT1WZfrU0r2lIZtyGDP0bQyNF0eFZuV73HrY0ZFB0BkMZwkRJ0n1Tjt/Kng5CG6APrRLj7nug
rAU1yqw+UzukNyzMelWXfrZI4E4f4slajE1MvpRdxOveeDF8M746DvG9uU0nJGgNkthB5FCHb6oF
+YDxcuhGMp0b6xcpUMR2MK4s4Af9LP3BPNIWlR3AIDVm4TU2tGadZulAuU2tFMfu2/R8SgMPTzHs
ii7/LFyEWQim1yZmiDlEG0HamEe3FFX1zY0pGcVht5WZb5LkUmKI8LJZ9jRYB7iP+8DOsyt3S8Aa
5Ijsi45ONY0qYxP1bbiJ9J50DTv4UvRJdx7QlMVIHPJzRu/zOW5amG9hqrZFSGBAqHU4C836EjPz
MSMyJ3hwJtr6rev9KuaU+xmuTXwYUW2RSq+1YQZfVe6fAYfQXCia/EmzxK6HMvCRmc631i9pA0b+
N9LcsVCw8l7q+McUNb+PVMtegQLHL5mmIDPpew9W05a1RXvo0SacnEjJTSmt/Ahz/MPN5Py7Tviz
xaqEplDzrI4w7y5aAs74FENIW1Mza5I3G/oLZXSqBJnGWpAMK1XvZaxM0F7JsNB74a4n26vBJXF9
urPCzMf7VdkN4R+Tbh78SXsB7dofKbE4S1uv9dWEkv/giOmmseJE6DAcLL0m+ElZxkug29ZRDzT3
VNEiD+aQBPxxIGkxOWCKN9pDx6JhT/7myyPvJ6hRLtsmiWOMEs0auyQ6b2+amUUQCdwq1Pj8Jhla
fXAq5WCvPUuSQjgfmUxAikww09ejqsBQ2f1z41ThimacR0/RjS8m2uGodseDJ0ZroZepvRpa1zqU
3i+huEpTOSJ20Y3kEk3zHwrdjdcF3lG0bb/xAF6RsOp+781I27E0cC5kHmLWG0xBLYcDMIeR0Msg
7dcDhm9wVhYa9zkwwKvBRFR9dBsjpNhhdZsi+y1WGh4qM4gImeWsMepdXbm08ay6fCGsRx3jKD/7
g3rVw3L6dKyKaGAveAXq2xt+cQXmvWiUNjwzRVcL7CfDNsgDScxOxQNLWB1g2wKpf7oZc1c718yy
z2nlhocqwQMGVGHbtm6zRJ06bWpa2Esm5OLyeNBlQeJbnCGOCDvECgRETMxup5m9MDk7T5rDaSjb
S0nDnZwrxsiIFOt74hQXEjVYXjnmknAh95R18SEx2+hiya/SiptDQmEDnfFExHufrBMl3Z9CI2xT
hwZ0ip16pzBa70SLB4DrXKdh3PT7Xtwipw1ha2EepmXkPY9JCICsldQz8u6n0bc717u7ddX9jt2d
mWqCqLnO31YuNyVl8HftOrymsfLudtjaR2tyT4gxf9ZtIeGSbcuJS2PIS29NWYImJjyWFFvlaRJf
GV26PZmniBEy5OBdVf8UYR6fep2bXhvoP6LMML81vuavhARTBjUMOQwTkRMw9Gxd5tZ0jAdcm4SZ
XkuVRBfHpDEdkMS1QJKVHyNh9WvZR83Cx/Nzxm/cIEgi1xMt6XEQaULEZudtxhGKe2vr6bPwojX3
WYrZqamdi9KNzyMBVeThDWdDSyAtcRnknHILUgPVRiPkk6WfdcTkImjW29Ye7MV3TKPFXW+oRXaR
O6wtMaAh8W13MeVhe6Qxssm92N00pXEtG8gVxXz55WPiLPO2+UQT+X1KO7mo+2PjvBQZkp/CvZcz
i3+Yx5G+MzZuUNyJJYAkVmk7t/XT5RT9wHkx7QWmIxqr7o3Ozbge84nmBKkC1Cx2Q1nEG0JGqnWr
u+ZG5TTliz6NX5AK79wwQXdrOXuLM32hWXa2GcIEa7aoyEsjM/sY9PGwzDsQ39xcGBsHwkFLObWb
BozAs0v/rEwx38j8V2rF30lTXQpOgudGtsRHCPctbiLviGDwkyHrK6jwhgCzTrZIlN8AovvgmCL0
SFoFt6+OWZen/ovS9JfMv9dW7NxbO/JOqHBQWeFYK2x8ftD1pq1dJePGtdpiVZB325eT2HNTC1Zc
CMwcsb5DfGr8JZOrnEHZyn6jFfGwGRcnx+2KHa5BFFe6wuFhlOKlxuyNbO/UBtlLVLN676D0EfvE
rJt7zLDWS58mVKqqp8Qz1Ip4JWdZtLRLiy6u3pzQ+14LhZJ2csqLpQcoa3yUIYTAOqh9YQlhKjHX
5N1ngB0Tn/RO5Sz7Lj8Ein+QKTu8eEj2GHHIrQNOtsjKL05xi9TWMdyZDpZnPE3JKk3wo4RyfK9r
FsdDmFfn2mpw4In6OdO9fdCr7GaiTiTrh8vHI525wIX1EieFC7JPNNskIQ1rUlm8C3AXXQNnFXVO
8BJ0DpOHNHqOEtBLAW77DqYPcmgASTbarZJq4Edc+d6iV9VOMXfbPcYnrWd6gpR9LjXmTG4aX39+
PMBvXGOrtzFjJIjINCLg0EUhTnG0elg/ovOcIjNXuAywbHJiiIaACeBRxb6Wv2xCqxZx6g135NnD
3Q3DbTjVwTWma5hMkcukqnHPTt0vqqRaOKwkHXFGy0IwR+BgV6MuYli9e9BEdg4nU+JDrJkGkcWx
qtLmrDN+3dzEu0Hlq1fS4d4snHZ6RsXmM9KU6AfmzCJSE5FlFymOM6pYB5ACSKBUftQ6RCV2AglL
H6LqIyUbItYJORNMHjam1kavuJziZVEaiM4GsDNCCfc2HmhFyL3vBB5p2A4Lffd7EJTdvQ1HZx2K
AhP8ZH1oHv8F5XfPxAvJdyOcbpGNO9ZCI7kMwSjeyVQuFiOZe/vRLl6JFKa9CnfKYhxalDPpTBEE
sDUL+xxr07BPYaWcjaEzt3Zr/jI06Zzl/NDTFNiWuvOO+8CXgX4kDvhoeqk4DBMTnIXB9GTdWKVP
PuaAUrF2HW7vlfakN5i/tUg3EGGqVVSGHa69//uQKYy6BlmF1CsPRljHT/94SH2a7kU2t6JxTaFn
9DdjWzfnXBngpDD2SP4ttma/git1jzB2kuPoV99xyIjr/IM70rTMy2SmXOUwXXMf1JA2rxHnGDYa
iKRJd+V4dIeQEdIhfinibF0hp0QcSnphqMsbiaM6GJAE10BlebgwnW8md9A1Ecg5FM0eWtcU5sTP
hpTSYGlmaz0VzEFwHnF6R/Z38sSWTGqchdGSrUbH81TFpNr4kbHNXLChBdLcVRH98mI//ObTuN04
WU6OzIjMJiUnhC8SmhXuNuZcDXEf9HU7PVXP1Qgizo2e+fLdheHq7paTqLyaihD3Nkwuj2eDbgUr
pyNA0adFsIsKFhTKDld2JRYN+aWy6nZusNNd+SMuh3Lu5BKP6FcVaTLDQrZNtn8kezcTlDeK8xUR
KXj3MofJiR7w9VhGcLcxLZzUkP92LWsAgjiONx0aKOBC4klUOd1SrUWJZ5YD5UJvnXuTXSyZr4PQ
V4Fc5W73pNIgQ2dlsS4nc3Mf2s42j0brqR50bVFL3b5qvUYBN88OyvFyWByzAsZqz5oVd2fYguLY
1S0ON/S3GFzz3eS6xAFVxnlCyca6pzbOQ7mqJT7NAVVpQLwYyix01R40RGKl6xj/bOJvLWV9I3R5
0TsYn4MA/UABZWTJyInVO6EW3zVBS0Eg+lG2enEhCmitk6GKGyQ4WPVkPTFRLm69Sefc8z6Z6umv
LKiQUlr+vh/0+Oim5JbqpA4shnGyENHi7nRqmt6mVuRYiUYwWsRCrZg+Biejs8C9VuZ0IDBpIhSG
mZuauuzEIAGBBODuoubmtJGiru4krIMKa63ip8bkXhits5FFIY9F5OObHOSn4LRAA+cHb2PxVXR9
tMocJzj5rVZcmapJ8thipFKmU686MydxWx/T9ZjY0z0VhvYUYu8bs99658Jolb19E4Ua9yoKG7KO
U/uW+gSKaSbwFFeJnUsy86IyC6gEGZvBw4KCOTAL6FQ9a4fN/o4fceF07LkarLUxmPblseABvkpS
eVTuBlt+N5xA7WWIgKRAx3oxK4n4RFm31LYwzxnxu6vpxS4rqPdMkAH2JrFaCxsLNNgcaDELu8nW
XgWADJ6HvqqiLHsmKtK/asOXXrT2yzg/eOoYBIZ3fzwJRPCs01y9GEZovzQUQYmftMfD46mjhLca
daTgj6ckF833F+gHj53hWGiPcdF0QA7ZLXI298n1iEpzbPvl8QuwgGvagn+eCAVBcijoezyOxKEx
MSVNcPxzGG1hrBik2+3j6eMnK4jnnCV29me7+TeCqi8OUyp6ige1fWJACskgFKc+n4FroIuoBhNc
NdK4WdYmxWNdON9HixxM6kNy0XqQWd3ylBmp9iLLUXtRUbVJwopMvPmlwdd+lEk3ke7MM+oo4dLA
s3h4PHUI6WKuBAvi8RQWcritxUglZt44cg2b0UPmS2vebyvy5MzF9Pvxpu5mGqGMye7x3uMlDxmx
MKeXx5Mhsw+0S6rrn61LarKjM45/jhOAMTJ9YAD7x7tZ59XrPg2MzWNn8N2YB4VFhxWPwyhjn1tU
iaHt8W7jD+nFzsa3x4c1Wi15Ti216gzFeGSCMCJdmkjq+Tf9XL/GFACeHs9A1FHx9YlXf+zHV3Nn
SJJD/ng3oWO5iSKlrR/v9oXkDWEi1pz3JAisPAaF3v45BhZB+ZOs2j8fzsq65k6o+5/3/mw/9qu+
cuPnx84iTbzpyksuj/dCXeOjODYM+vlrbVIPkEyXmX/+B06tA1uCc/znONo8bUjn6ro/x5EirT8Z
RYxdbf7dwJ/qKzXyP//NrPL1F4ellxDVBS6KxFIixPnvgzZjtnzBcnNy1Olfrz+eDjImESX138N5
GfzY/l+bNTOVC34Ca5TKhsr1r21g8pxwDdr7x+uPvfzdwTBEBsF1Yvv3JXdeaf99OtM71i5L82X3
2PvfHTz2VwsKeSX5un/28I9tUhnXpIESjcgn/ntMSd8SgEB9IoTm6RLt8Z8v5O82QI6rvT5Rn9Sb
AqnhcPE8kZ008AasJ1uVncAA8AA/kiyH+a0wSHg/sk2QyCVa9v9s8/jp8fDY5LHx36ePn0iKutih
RSFz3snjpX//Ofvxl6SMzX3dWuvHNv84hL+7/schxjZemAi97/LPi//Tn/577I9dmmP4Q0SRtvkf
9/3Y5O+fJhuxOU7e9fHK/3gE//gUfZWyuiKScwYo/D/f3J+DM9yhXQfA1JcAIn8xWevPvm5nr03J
HDOKqMeFvspes8GE4FToyArmdwtmSyuysGvU0DxV4IvImAat8tg4mVihVPOk3Kvz/NVOpL/Pi7BA
587GsrfiU0V+6uLxLn6g7lIo/dvjV+N+jG8kt+0e741F6t+77vXxe4+HYWISh5r8/njWJ/ig+864
/tnT1H2YnYqhjXPEinzmhYFVCQMmBzFK7lvS6/T/+gCNNa5ERgkSFRXHJB3yUlNMAY/9cguGtt7a
4O7m362MsdtrPmPa490u8tCrzOX6rKvOg903L36BmKWZtPEWDjLfialxd3lj61c51EgDR+YRA2tz
jbrllzVqX2npNK99jzlGE/V4zDFPnEkigCw3dfabX8rbY1MTk3rcy+nDpvYAL2E0LlyU6kBWIFZV
P7PuxIkDsIuH4itqD4hRs1/I5sHfJCqBn9O6W5u+wj6Dg331TDzhZVuNPxDeY27iUIzO/wGyDhpp
gHUAQEVwCprYPdkypDrd1tlbpHkvj91TjNxBhweC31ORDWnFPgGKCA6EWObbWvOzO+4+Qvfm3fqf
hL7or1OpbmBx5S7JMKxBGEgw3o7wX1l2nptyCu5R6rk73/UJ1sKVUCyn3LoWiUndp9SCexcZ0T6h
FoTZm43pKIR3FMjPuTFW56zz++daPzsa/2Ybbt17rmk6JQqkB6h3svdKa2+Yf+1bbejy5hTe7fGy
bTbBzvB6sX487QNav1WNewEzkvbaAYN/vC5k6xwg/ds0GfKZ9tBL/8Vsvk9eae6dsfFvHnc5dMtm
/qm0EjR62r8NQOQ2rpe7+7b2zRtGlW6R62X+aVaUaANPvA2uXW1yOwsOaTBMtyAJwKrO+xDAYYSR
e296aeUbbjIYqSJL3SIdbm467yOlu9EEerUdcF6tk8Zyy1U7ZP4GLfJvx8APfm90yr2iBF6W6VZB
54o4yV3h5FcrLtXx7wM3FnUUXUEF7PGixnLmv36kcljsQXetSFZID+WERwHNwMnvvAi1cVnNj3bT
wxcIhhOI6WHXqvry2ObxwGK7Pz1+emwmMjrDK0eX2AzjiVQGfuvxxp9d/X3++BWIZMUmtAfI1P/4
e393qRqSGWXW/SKDmKa+M971PCjvBOBtEpYmb52rR2c/Lzqc3nH4ZqES3+WpF65VVQZvcdQMKwTw
7q4RzjExRocgblObloU+lTc/pKYnVU/WLs+GPk72ep6XrOf12Tgah8FREx5cwNZ/QiPy28LrFm29
wrlEkiZBUIkEkwUVgsdDLgsMKF35rIhvJV7Aiza1WVaH0VEVvtSwz+C39902U+Yc7Eu1caRYvOjD
iQAem4ZZXLXWMg0bj5iGlJCDoD8hCEbhNSGRNjA+fcS1bBEtIWIHNwIPABZ/OdrOIRK9vzK4qJYC
zZ2ZaTvR+W9pAoQcLJP/DQHOKXORtIOU2RVZfgkjv/lJmWPX0cskLVX1yxIYGylsrFFXVTy+6Xa3
GYNW35c6d/W06EFTt1tRDy9l2+ALJL6o1GNnY/hHswuijT0i6Z8sQqlFl7a0KiO57KDkkYVJQ0O/
xzYiLZhyCXPyMMYA+S3HCnxMw6mh8kF9uiN5dekU2nvfsV70MhkA7E8Q3rE+nwtZmDiDfsEaxdo7
BKAsRUtFqNUPyVC6sOgIIW5zcj9HA9y929G7J+z9pbcSfZcnekFe+gYYR4ajn91FbRjs6rH8dMf2
PUBLfpMsmtYMfF+KieQ6s8Ls6kwDqv/a1rYixi1QtaTYaoxXejEv/T9SX4wrOYbDKqlSB26B+qpD
FuMlGSxDceicNNlmAyE4oODxR+ektKP8JQq3VnBrPH1D79FD0Kh+9WG3Cbs6fg/IHwg743sbtf1d
DiWOuu6Kdyp4DvR0PWXmeMU6/Ursy5f0MrXJRgCffE7MxDZMuV5Uq1c9GkAluCwzqP2BSCFxFh3l
wnaz19bPtnIoGFqpZ4d8o+6oDp5OsosjVxQvondpCdyjZy8E2RkqSZ281zeE3o8LODxPxKPfoni8
m/zbE2qymlm8UCHQiRiSxYpqFfIjyVChb2OzuhsWFqQh6w+6NUOr5ZAs88zNVn6qkxkdXvoW/qQh
4oMApLIxoxYQicJTIVhZBBQJdZJgtoZ7ocYNknfqlyH1zpVo4oGhHIBaUnCahcQ2CObuC91Xa6CP
XE4eiCTyZKhbacB7LdsPVskUb0rb+W0aNCsBBrklEuWJS25nat9T07yNWF254dO8hrgEGr45lY76
EPVuTLhLjJJ5i8PnlNBkoaf50Hiqj4QzbR2PIlpqRvUxlRhcVWd/daZB9fw/D/QPX8PSTtdxoG3Q
fTuoM+P3ps1+TCqNIcKTApSKtF7nVpsRJO1t6cTba/R34ypuEeFFjDhEFVFMa0i6kF64CEKm1FR6
/QULrR0FfbHQzDkUQyZb9HURLRkb5BNVtzLvgkPdU64K0OItAyvFvd1/M54Gzdz7qQV7nIFydAmk
YBnL7qJlqWl8o44AiOkYGf9Zkz4M4LtlpYMlc7DwL6UO4Scq10Z2kYRb79LAXYuEKV9UX7qcZmum
67+sKngeXPdnnphyO6D+XJeufapzd1NF/YtF6DxAt3y5jyNbpytgvjCBvquQxpU1le4m0a19AYuo
8Uz9UqDKmsIw3jXIFxdtyzKgrUhOloUDk9ndWZ1D7XdUhHfYt4q77YKpL9RWU6yTvr5YveNv8xRn
kW0V3r4Zy/dKN7+87L0jnEEnqjwFs7PQZIUMLPQ/OC+bI8u+gwXORknmR1wbm4hcCfJZAnSh1J/Q
x23DogpOTd1/9E5+FLVod6Vjvvt52R0yXf1Ou/Q8UMDAHamvwhT6IBS2z1pyUqK3ydau+BV1ebNr
i+CXHbEZUe9nC/YULl93beLXXVSC017gIGJetq0HJ14kZVvsptp1V43TYznN9a98GF+5Evu95ujl
wghyZ6+AgVI65dqF6miuLH+ytlwc1SbwwYrBjfvdiYPTpvIiBD/qwblJp30cFNOunZz3Tmdgw9e5
wf1zGchmQLT+CYnlI0rjcQHN7CvLx/jstEm4bt3hS7i7qIp+BJr2HE35IaUjzeQ0WTeGGl4yD4C9
yvBY0xO3gA7vGdBfmprY7hSm6Cq3UmfhZJM8tVL8sqXVH4VbNK91zbQMG9TPKdBxoVXlMckdTk0o
kIyc9Bz9n1IeUcqJcwzxgM5mI2gXV+1CyTB+0eh0+FBqLv6QXYxihhhpc5+wtUZuCr+dZoPDFYVo
dBSkAmiTDJh/9tYi71Bw25m4uElIY9JqiMz2hX+WEd2caLbaltO5zCxqMlOMa5qp7dRLoFZSXZxE
pEtL2Jj88Dop6OJrtx2qOdO+WwP3xEqUuO+1SZOx8Mzfrl9uqzSR6wi/4tENoTGYimgTj9sr4utz
BbVmL4MU11ghraOV3SsmpG9rGbMw1SvCtmujvgEC+E7GwswDi+ROi6HMYb9DrtBo99Lw8V9CNapM
SoaTcN56r6fjq9SlSFJ179qcTER7fOpMoa7ahBnUTZmmYyikYzUnfVAcORWzXK+nSXKhQWmGRfoN
3oSHey35qE2U+KEwoBd2RbStMkMj2cxixIzlCfPz12TEEmqAXy5VOy0bflg5UeRsESx9J0QnZYmo
62sBiHZldvF4tWrStiqCQA9uDHTNUwCMK3JfPFZZMCnEslWRuTdxkdH7jY4RvroyYRln+iE4AyfD
NMcN5NCQMdVORn+1XSRs5Dt9xdNQrHRYJQsz15/aCKFyHdobzO/BK9Sz36KPX0DOdwvL7El2Mcsn
J3GLp0mRQzNEQ33HXd9t6ExA6OqwvGLCWFeVUa0kX/leS6FOu7jnmdcBudC1Co5b/qm/SaZAlwI/
BkYIGBjoDtNFQL17H0b0qkUVjecaHAEq7RIqoiu2tO7DxUNvgUQ5PdcgBINx4whvfBpk69M4b4hS
TLPfTuc+Udst35KM5cXUkBk1uTkKJeLBEDKVMcsrBlFiMmhbM5Z4LXrfyclOJfVjjJuC8F9kAcco
0j/K5Guo02HdJZ+NPkyfppkdPdFttC43PghIOYyJcerBZr+Q09Cfkw7JtDySQh/e61ojXSMJjoXZ
yVUjCZPhivZ2chLPWhclz6h3QoCKib8JrCF/wqOEGZT/yBFSnp6ThKnopUv3pcChPQAQOwD8/DV1
fX4K4jJAIjZPKZr4MwWFdemL6WoaGO9dMXNRMIz0BOFwPvun2qHp0HRjDz9DBm+JybyyRO7BZhOT
k8nMFpEvYYVZQ7urzfrYF4NHYfKzrrPkaHS9ybfcUT3wdchaBHOsHM/T91MexXCYg4r+clpsx76n
1TLq+2jUTr2pNZfAOZtNUz4XdrpI6jLjLmsFG8oI+EEK+xqWI3NSOhj7JDAwVadGs22MJFj2XuTx
dxK1Af8jD6MZ7ErCamQ8ZC/JvPwws+ipRzi9TlU0MCUH5eR0jrOsC9VvKMbHR7r6CNe0Vi5bVC+b
GrLwtRNUs2WF6Mhq7sRyBN9pUNqgZzpzBZvlZerCcK/q4ubNEBZMUQxKaPh2oQEFEUD7UzeoJ9do
m/tYJcuk6sqzNAhuzQp5mIYBwA3+MOjgoj7lvQLwQoxZ4HlYceckoCCPTr7R9/tBeMPaAWx3MLlv
Rwl9yzgBNTW4A/htRfc9A+a4Rk73WQ16tAu6di7Mk5eMPC5aa7YPqG86+J0No05an1Mlhp3y9OYZ
GSF+G8IMzJ4+UmPvpzrR7koPYARA/kfkZKynEUXCZKfGiYCvz4BpN51Rmi8ZOS/gT5v2npWcu4Fa
JrnZ3h8Ptl06y2RTGrAr4gzmBDwRiKOaOBlNeekKU+wAlvqIt7DG9hLzQ3hVaLgXiQ1hOhwFJWV0
5K1pVtfHg91MrCR70oEk7wDTmBfWshX2IZPJKmuNepOOdbceSwPUp1aUa4TcfF9S3uKYptBi1FLS
LJdF5lg71h2KNvwmSoZtN2j1Uc0PY5IRHpi4wbrOLP9W2fBLkmilzERDxGy0rz6RdGvJ3GlNDAVi
JBm8mro5LFjP6a+1UzyrOFuPEXTHjjthVQOkjYho2jaZEK+PpwGSQOYhybC0NTP4YCa0zOrqlUWH
dVZSs6+EJy51jZWZn9J5yZOueNG0NNvAjPCpVXzL+zr4Fa0SiE2bqoj9I4DOd7wYy055DVCW4jh4
IcvI2riqwgoxoi5ii1Z6RHn00o9NuDCcGcccy2+Q5j+bqY+2iqZRRI3zYEU/VQ+dqR+Q4vQp0omR
MqlCD+CgmmFxaTvnYbBnqIqrraTo5DovxmHXDG25ChtaPphrtrrGjR/kHOFSiFoWQeChFWhH5zI0
Tz4ezfn2WWw4QX7GaSh3gwmeTctZRzGWBWh1fWMP7GijTaZ/9KDt+xRU7nbsOsuua8Xe9soMag5i
Jy+IxK5JE6ItWWxfvUgrNpWRa0tnYAajyhqt0qDtB/CJOHgSUppkWxLclXqwI4r/TfX9gHP9wxmC
7Nt2WHEIR8c4Yxr2v5ToUFNkrtBDLB8ixyRX34A5pZvU9IKzyEwSKbj/rx8fyx3T4yin4ohcx7gI
872aq/nZoPyNN7XlUXiEfdIXPD8eomxdOVN0Nug2nkaAln4m/CflgsB//Knar7wdOlx7O3Vow5j0
OnCpqAqMIWUFo/XUc4djiMxXFkjj8LNDict9O0DmNcpt3uOoL3JLv6FW2vSl9aPXguGdVcwARtBv
wvgJK0iOSCHG+kTdtr/C9ll5uvwOc9EHE8vcMIoMnWgn0S5LTm4iXPHi8x8mdGVWP6Xz9WzGjeRm
liUrf8Y8qGny6LAbixR/+7kBFvWU/Z6MZdCb70UA3sGTbbS1ZPJGucH5o4XvVZrjfq/B4FfDSz2a
8b7rCMsQBIdunFQN16BkzhEk+nfCVM0fBT13wOBCLoe4Ee/wDlEdAwlQmLOFa5YfDUSooTajZwoI
9aYfCQtB++UctCpaFU0WoQdHqI7Aa99Sf1i0OjOC1orVd3vV4rhksdH8orZM8luWHSub25JSPXSz
Edn1jCSISWhb98oTaBjVz9LK4kPeFNuWihi5KcYxAeZWkGG7E8jpF+7AhKudUmuTBBhZQuwfKA++
dxlj+WwFSCUdYy6PQ14I2O20pBcOzqcF/ghJXXO65qb3kw9YrsyxCum4d9a6wtvO/CvzMTbKb0zy
vigq1YdS5OOmaogIKSv9s4sYyM0m0TdF2iOkQSbK5C595yIenqMCIoROAJVj9e9NXe8ZokgarUJw
FOhMRMAxaRxouQaTOh49ionkr26bors4WVLdg86DfY2Or7mmLZX8OgHVPx9xhm7/RIbisuZcmksS
/k23OmAPmnUnRRLdqLRAc3ZVtrXD4ddj3lylKl8p7f+wd2a9cSNZm/4rjblngVtwAWYGmGQuzEW7
ZFu6ISTbxX3f+evnCbmq20q7pa/nYjAX0+jqRlVZIpMZjDjnPe8CN2N4mPht21ehRETZbLi96gmx
TPwm7bFUJxIEpRpA5i3GLVzQsD4xQKHaVYErmwjL/GF+GhLWSzDN+2ayzEOv6vEXvVYkjeukRE1/
3caBdhHpyoYhyD10qujOnjBfKU3IiqOCYHBssi1NQnWDhxtGKauosI0H9uOv6jFZRi4wcr4bUrSR
Nm31SIqXeSxmN77EJIRQN+MWY9sCxZWIQHIyZRNrbnacaDCJ1gmOeqY8B64y/FB1/H8rgfu5+v4/
/ttX+tWumW+/k0H81hpASkj/vXXk5+9t94/Vc5H+7B6py5/5K81L/IHIy8U10TUt27b/5R5pmH+g
QEKKys4v9byW8U87AUPHWFJXifF2Nc16jez6207A0P4wMMUQLuIlUyArFP+JnYA49xNAj8Wvx8US
USxxY9zkW2niFGL67UY4BlpJUr90PYVO3/W6ucIyEec2YoVCmuOw24VTtNyViNn3rRopz3ZMDmOP
H8h6qKzmxHhLXGhjqpzKcSlw11HCi0ogGj70dT9fFVWGHiALbCNbN1RleAbXIW63OXbkET+FZWWv
gp8RmRl50zJ+TYP5uxjUYk0duVDukMXjWOIhF7GxQsbcrBUje3bT+Hke+u/WXDwqGYMCm5DFWTu6
tXORWta2gXzQFiRhmtNdmsbfccFfWVnoU3lIm3VcoRy/D5RjMvYPU5Xcqxm2tFEkTuPMUVrIrOh+
XS/VRVmGnzRBBniHyGMOL0vZ3JaV8pRX5AhGofakQbG1mr4ArHYuHP4ptZD2GbXsZnTcvYEJ9doC
r8ID60pjL/X0pHquzPGhN62dThCji+AJpuxGFybnZ2Lf5kV10pbhVkl0f1biKz2LT7aKSi2abgun
O1p6uZ1awm+GdhOMxUvWV8hfkq3Sz6clRsMYMr9IY8znc+DA3unYTkHLPZtJLPvJ95Tol55YFXPu
dszBYuPZsXBOUtZD6nBoKGsLMjzn0W4Zw306qrDSEx9TpLue8QHpjXes+hUj5ftp6HZqkpLI5G4x
1jvhT77nyLjMqxbpnK0WXlWJlxnk0W66TUz1iWc+Yb44MTCfJUSBSzAEFf1AalW8KxPjYZqw4DcU
7FUM9KeqjCUZ1+SZ7CG8+XGcf3GS7DZy3Ps46fdtvrwAkrEqk4MbVzvTmfYYsR9Eik9koTzjvvCl
5qgKYp2sKIY7PdJNm3xJO9m3Zv8phv1qLPkuLecrOydtJah3owj3yJqGlUJbudJ7mpghPvQ52sgs
xQEgxL16XY1Kv1Oz5BB16oNaEcuLFcOCW5s00+nix6hSfeiZO8LUb7CSSVZ2B90F3UQ1MlqtJvFV
0ZxbdRgOJKVAMVbCG9uN8fTQhb8I5dE21PtmGqHc1BeKEkC4m1qC3AesDJn9gqBn4RehEh9cqcfZ
ES99OUeealHOZsptgdxUwzbWG/rpO+EXl/lg37aLdTGK/HHuTL+Lm/ukZjRCZPkjzORtTyCQQ/Mz
afYTGegmUxD3sbemfZgFNwzriR3QyxMOEoe2b3cheTpBmf45pfm3hjE98DfBpJYdPjXkXUyyzJyt
YlwvNKCeKJObPs+uo6bYIPeC1C4iPJxGA11duXOn9hkR0RHL8Rt7rAXjg+k+DRdAH6zuvACfSmT8
NHQ4GlEgHIuFMh6chqJV1A9LUV+mS7EnJcnHMYD3gtjrWa+8xJyTTWPoxnZJ8USo1CCiBWfMhAFZ
e+NGWkFgiJXe9EGf3FRs4YcGc3/oZSSxBWh7T6nawJIqHF+dtOIGWAVLxnJaNqRW5FtrirBSE2bt
h1WRGRIlzS+hANpXWEuVay2qb8tyRCtWWldkES4Uy1Z/Gi0g2oWQkkZNNhb9kIcTHQEDJrMFMdTa
OoqQflRdvgvzvvS0Rk+uEqfFKqp203WSO4SrNw1qR6u+KMP8q1FqVySFRIgBm6+LPZJhYzgFRTQG
i01hPIaz+BwqFIgQ2F4SfYnWmc1cNInD51RLlK2tmpQL6gvbWAry0z27BRW+o4T9Jlfwv4ORe9Pb
TI1Uc9wbpnWhy4FR79h8OW4+H6AzahtVC59Vt34qJ3PXdMYxs2ay64yXNIdK4OZ+5DCGSNw7NbJv
YqP7ki4AlNjtgbjZPe84zqKk7anj2jCmHv44stvaZPMVxlgcdANAb4qsAAPSQvhD3N3m+eInWX5C
R3FpJuYna5r8MeLcMBqXOCA9+so+jL7PUUvPRXiADi68VqxKY8fOo12+MHqmY0FQCW+lC8NU6oiO
ZaJqGMeOlfZ5NAgBQ7DoOyM2syjF8HEyB97QXme4G8Qm/ljTYU6SB0JnD6GtKfsuXyBwJlPnRaLN
P5VKnQDhmo9gMJo3OiFu7Dbw9QzL5rbPCrVl/tVcw1UK8A3Vm8uQ7X4tTMSMbjZlXxusXbdDaLYe
ZPxsNxt88Q5DuItsot/wokUlZiSTuIFLn0wuUXMcDJvlWsA6Y1SkbXPVIAEjJuC2riprB5BEpFhy
SPqSxw61DF9Ccrab2bfM+E/Ags0YagxRFAKFVFS0QkPQodzaqUj32aIfRABN2I4XjC0gLaOV+VqX
EOTR6CMfEpTzWjldkhjxp1GiksRqcIu29GYe8dfCHjjlqlscRaONoyinQDfSVVOmD7Q25be2Rx8c
alCf86h8KOcwf07duoSUL9SNI0bDa3JUUOvaisutHojim5Fo833WcKrhUtruggWwOZnq+c+unnOx
qu2YEr4t7X4dlAlnQJ6SVUhozKdFx6cjYHD9Q07+H1XG/zXHdARM/Pe/vzFI/59v/xYzqL8uLF2r
3vzNpsDleL7BEpEytYUQ8LePlPyT/9V/+Y/vr7/lw6IXbf6/L3of7v7xiZiRuPjHvs2ei2/t2+KX
n/1R/CqW+QeeV8JgI3EMw6XS/dtMS7HEH3iWm7Yr3dF1CmFK5r/dtJw/TM1wUcGbeHAR04h10d9u
WvYfFqZcr97qfxXNfz+F6x+4yntuWrK4/Rf6IgQSdQvtrhAmjl7cjf22+FUcXR/DQkczlEI2jwlx
cILNTw/mr0v+7Hgpf8V7l5AmHD8p4am5NRS3XGKKzAuHLC4rRD6i4NWKPioaP3C0kL/t16tZoOL0
E65+bq/ZKUMadqoarJvZ8ggSLc38VCLQTRk/l0zkiIp9/+Npv7uiRptiIgnH/+XcZcpl3g9zR06t
huFIBrpKlA1HUMrAtQ7mXV2QbG8Q6TqHOzK+CH0nxmI2/Tk0fPmwZ4L4mgp9qWLdvX9nv70x/Ac4
o3Aoss6NfrTE1DL2qAAtmHJbGZkfjeEm1fpjKL/rxiHdcbp8/5IaC/2Xxw91/Z/XPGumTD2cLZjx
Ac972KBk8Jrs2Q6ZaM7wABYsfWNvwnu6QEmiALKKyf3AK+t3C/rnG+Cd+nm1dU5qiQZ/h3WVJciz
okNkpv4HH5K29JcPiUUjfjYqXBK607fXSOx5KGkI+cZRDy9q8VQ4pg/8c0iTS3eY91ZuooTHWKFL
CLsvr0NppFrsPrgL+UnOV7qtCroubLlU4Pu3d8HUs9fTtAnW1vDUjcs6neY1Cj/8IzI/xRSlItoV
GsUcxodEuCyAfk0yYZ0TVt92H1i/GW99ZH7sI7ZpGY5ra1hr2HJd/PSS4x7iYDqc00ggZw9ML5ty
HyqcBG9XijVsmnpcVUzONdV5IAcQpVS4Uvtxo88m7nSQVuppvYTTpaPHB3yI1r0WbArITiGkj4R3
Vk2wXYU7mLoFJkrL1lS8AfqMYEwz9PP6g0f7u0UkrZyw3nTIV37FrH/6NHVTEaoWlYgCzWXN7g3r
LPEyJdyYQLV5jYAuKtcpYUJLgH0uQwidt2t2HyOk/e/firSoO/+SHVUzLEGFj2/XmSkKYYK8wGMB
BEvYHPGC8Tjv3AbvrXJgBJ8zTYi30Qfr2/zdS4zSDINF3dQ4hs5WlhHCvW860qZTFUYMObYO7/IY
H2rC8GrSneFJ4NT+BcdwT03EIRnMQ429lAr2IXc00pM3LpNJwuhOfYzRVB/CEVl2C6CHEi/ryQ5v
rJQwZPeqXC6bnqrQsO6Med6p87RzkpAQvsxHfU9uJd4dcJCQt651+qKBbD+BQRP3NYvogxcKXPF3
D9tWgaNsW7q2nL3XS0QCkIIwDXVc6msEDFQumpwcduaTPg3HjIjTYbm22mCdBUDZAmJeF2zCWdkU
c7+Np34/lPAVtfzUpc99G+L7TcEJg4Q8icdpIq3JDDaV6JgUXdUsbAhQXjUP5GMJb6ndk62BAMDn
sJvcL+xhm8mR6Gj5y4JzYZP6Q0MCHFJgO0WLWNHg9DU0i8yf9AGfhAWKR7grKADl9yUfuBonXpv0
3kycPP+OBhs/EzvF0jA52KRRI4X0m05gHrElH9sn/vCS2MJLlFJgO/XVEI6XqjP51mN4j7b2OOvK
1rLVvdp1KOmhO6BmxKfhIFw2n0S/sIz+mA6Jl4b5yYVsEvA2lKQDIptkKBJu5K1ZE966Y7iDyXEi
lRW25IlD/JB0gF68blb2WM/d0WiWXaK3e7qPbdsSqBhb3hwlzH51jPwpYenMxvkac2lfPvluHlcl
uBpc1a1uxoepCTeZZNkbRBN2JnLgds+mhC4JSVx6ITT9wgnn3WBFO6fDXd51GFtkuzEPsSErnznA
NhPQDTxf6Us3XeojH8x0PuVaTEPQXdlteBtchqV5X1dI5hmTg4sc2mrYLkl00xTZdZhCJ2qx8CJf
lsSLDSyTK8dR9jLvxZpSv7avHQJEOJ53ZfgaYsWaJhNMcdeu/iAM08cE8hMhn3T43PcM0YX6CR1c
T6IZ450L8q9WA3uk3C9L68+Ib1ceQvIbB8WglFwb8OgR0YrgPosav0IpG+OGJJdIlEYHjDp9w+Lm
mn6rZezHy+ST+24tpOvxBqv3MDh3ciNmoIQAlqJBGfEfQifSFMpJXq5EjB+SruLy2+wo2KhNtjbd
zsucuzQkdR3yt7yYjT0Q/gabzMLrlCdB8OCh5TBICX4FHPTqvtjHrlzGJ0t0+0lZ9tFwoTX9vgt7
OEfqWkkgBLrTrtDdU1JYfkWPiXUFCCs1RKwC+YtjM5JkQao1n6hOhA+7HYO86DbDFbMpcp/RMCge
nKM/83bcjkp6E5ENgTQ00CjEgLxozbbpQHjLnfwnYuD7rnin2n5vEEvnODwWYT20WURyfDOhj7SP
+ZhtHYKjI0rZhLBrndwveUtVT3qNPSKeA5GrLQ//eQ+VxXoi5ECBNKETi9KmniW41ZzACfAyfsoo
B2QwMzbvC+b+HDaEysWS/oGTBueCJ0Y84Aw+f+LN0hnclBfK1vKJOqwxpjywgLN1WOfrgsBWQtZk
xAuTMqBj/qrgUZtEtEmGepqORKUGyPQTTyMBrFQRTyjcHH/1Lccxvy/ig8UW5E+O7kwsO2Xo9iP5
HFBFfIIkvRDoZBooaMNpO0Q2/iluuNF01pa6m1T70IR/0g0d0nlZjy2XmiJ8IMNVZ8UHpLnemOfX
japviUCquRPo12sbFYEFRcDE5ls1Wf/6PQQQr9SSg9DGTci3K2uIFGqP1sSPLTUDhgerGNCRgXfA
pjDkOeZ0XCSddzq/WVGE14jH98/j3x0RWP/iYqhaGAScF11LU1uZI9WjhtNc2U7nhcUEm0f/4Ag2
3qYE/Kin0GyaNiNUC4XlWRmbBCZ5kQ6695oogDzBB4FP2BCQidbpWu5tJckq6iBAkHN/gAOuNfhW
BOm6ZlVg/+RQega8fku7AC8GmwEHN1UEUMHSp1C77zQBQaC5IjTKcrrP9pSdAhX+HCXk+89LekX/
UsC4ON1RKQORYmH7tjDsjCTC39dx12GcPAbjlagj7AWEp03uPXXERWpma9x9/EQHeOX/lRQHr+JR
s/qXhWRmU/Di4zXiaIh7y4+8UM9sKf96zC5EYllEwz04K1t1kY2ZkVmIgUd2C6Xbt/jPmcXyMsls
0DxfL26/MchisfH3Kcb6ObY70oNNvyBD6f0n9duV9dOtnD2oacgVrOm4FWFMl3ZNXlRUVs8JnjDv
X0f/TfdiqxokbWHZWGjaZ9UdCQQoUTvDXS9j9lip5oUFdbFsTD/QijWOyDxrGrQhAKie1z17U770
XqoPx7mBOKds5bHhBs2eYJZt47qnsLwqCQ3Je7YIDG/ev1vtN4+FWkzT8TzlVdC1s8dihTMeeeDS
axjKK2UmXbpZ1q3CAfPAN7fCDn9Voq6Xy3/I8rXds1aWFMO9cJNTb7x/N/LRnFXjNvbHAu9jEztm
7ezRKYltRDDFXCTJT1MbbZACH2UXE1PxYvT9AbLwm/4dUgxuy0IjEdsxzq+GhB+CbI0iKtnnODRZ
eOrhG76GW7ozKsqa7un9j2eov6n8uSR+2Tb4ks0A6+3birHylKMcd9eVOWxSDsWeV9Vp0ESnG9vV
vQRi7hhQgdYIb/gjEtSIF5iG6GHDShyCMfXlkmlT/A8OZi0Os4GJmMnyWHRC0jLqmuw0kmyXIKox
om6fFhSHarBZYjxqS5iR+bCpcU4dIS8T+jvx44CpG0quXROGRJ7np8FCsfIS1hxzuXI3wf9O6vZK
mxMo7e4pTo0LJxKHrhmQyiCga+NDm1OtNskNLkVYFQhfL1Xiy1JGJv2x73N2y+iW/UfN6lMD3xga
Ea5JDsurA8dFgbXpKsPvOBudUpAT1G9GLirxC3mgy3dCVuCSiF60/VHucFVGq1CEFwoTG6uCDNpd
mTMrlB5gXsyDpi47h05Ovnm9yzHcNpB6+HVYC8JoBgI3fVnzcu4RGSprZnXJTqGprJWSvrhLDmGU
/jnwrhrAOGY/3SovIItXNWUS4bMbES+7NBm25EgwMGj3mgbDj/pZq0eEpFticjfFkPkozzbo0G+d
NNzhALLrxvCgjMGms/UDXOyjFfiiSo7yuJkb/Or0J5j8txnm54xIUuXYMpLJVB43GaBtxxEyOCcj
CffZdDERTJotgOBwE7U+3AUUFxmQUAUiprb0hC3MmMQHTvNmTjFZKQaY9skaOhqelfTOyoZtSI9C
QhF6rHDTEqxGOMcqa6LDiEWf/CYGfJnUPLx1mQhAGasqugV+QYw9RZEfJc5kuHeiByKYjIuxfTJE
5gsaz9wOd25OK5FGu4mvIxpekrEilOK+GThZGZGaLl2FimaAukdPZ4ZG7SG3vloFprRPCYWWIECn
lyI94P+mmxkkZ9D74KnZ+5aaCuNi2Lu7mP3KVWH39hEFPHwtBR1gaD8EdMeBSyNBpK28TcITPDOl
CEpYRnx/IcN1d6EAxRlLIEUX+VVr3Rt9eUoaWrz2yYLsXo/5tcRREbHucD7baZVxGPNhX83RwcCU
T2IXUUyo4Rx7YQksA+RSivRGChgk2iu6A43lRcFQolEhdzZ8DfwqKWpZxQpZUOacPlL3m9O2Vea1
BAvlurWmmdnnsh7GYSvfOVmA5C75rzC+Z6oNU819OF3AIt0ea4B1F/D6OOZKp6dDYyAZkutG6TdW
Dj5LZBZ+dYS38ZgVvq6YL4j2CLbwZhrv4V4uanf9/ib3emK82cTx70C5QHqF4+ouDevbPY4cd0zh
Z4Smbqjcya4lNwlKM/vjQiMgl5qsN+I0vLNt7ticd20gMK9xb9+/j7cGsZQe3AaYPymogowCR5UY
1E8YU6mSpaYaEzEpxB3jRuMFIeHerFBJG37/Uob+y8ElkUrLJmzJcSwiOs4+M/JehdQJ/MlMkRyY
tRP2NONbFrfRbY7KF6i81+tniai1ZnqjiGhTc8jgOHYZKd9GGs9edFimRrdz6dynAzuXoR9U937q
2WAiOLU4CSvT+MIsDbeSHv4dI1fNGeFk1V7C5fL+gYSEp3kgZwY+8ylJ4wO82r0QpAjNnd85Koe5
/AIADogo3yGO8LWZhjAuV44+7kYL/1XQ4sVyhhXx6Tt7XnYjDj2rMk/9IOiPCGwP2EjiIwEkARQB
De+WHuW25fXMiYSDVEj2Bkh7SYZ81I0EVKhPLvSdMb1T0OCWGbKqOLJWbW4vHtrMz4kD3cGylkt0
35djxwYd58ORiOkpTS/JO7nTyV2fCvb2JT+ZjXWRjhlWM9vCiG9g4l13xBNBTww2ROZ9RVTkVdD2
YowFW/yPWpZ8AayhB7eTnsONm9dT9aSm1qoYlQ0HD/GOygGPYoluZHSmsebcdUP5pOcRO3Z0sJLF
t9jQZ5XATbN7UZroO1RMY5U6wEbzHU53Bxzp9wMbiAJE14bKreja55xSrhpzXxkC2ExU4liYQExU
Tnkafu6MYYMFtU+7kETQnsc6+BbUw4bd6TB+Giu65zg5BE5x3QlMqAQnvIQTCH67HsG+UKS9SOCu
DbHa7tQtZ5CRUiZ0zgkN813KbYBZ32hBt5UnWq3SIzY1lowThvcwU/CVkm9hy9TZKEx/0uiAWWkz
oJdhUZnG+noKH3vBwVJBI0nGbdqEt/IEsSv7QWP8b3e9p2XFKXInyOoa9AJl/XopF+u7vMHU2jxk
QI52B7ZSZ748S1zIMamY0NSFOA1JxioNuiwCZuVGYiCW7X4KRprylI/fZid7/KZG0lEzlpoZbJmW
23x0XhRe3gwTzT5UPpEKi6v0aFr3MClhUMrI0T+DEX6XO+5c/HXbirWFYOhg2yMxvw+dEXpBlmxJ
IVzLFrkR95lj3iXqSevCK7wJL40su3nFjtycFGMMe6h7OJ5kwyea5qpSuxcT4CKCygU7Yj0U8Rcr
pu6JmOXnbi5pQCtLr3bVnN10nf2pNlJsIWK/1Z1bU4SP5L9u4jF4xDjG4DHa96h18SHLyNMbt8he
JL4ksYGRRRy0zrcJPcErfMRxruMVqFgpx3u4sTJCO0sBzDdunIrttQQfrTgXcQMrode4/RPs5o3s
rki4b5TuJa6SGzMNDkaONzCltPxTTAwPsqsH9zy1LS6kiNMvwq+yTInr5tnRmqumVz455kTpoh1Q
ShtOAizQAgnoO2XWBk/i42FRPCMT2SY5pusqAbEjMYKyeYNm+kED95s91lFhNxJlp1E+n88BOwDs
fEaaunbckcJYeLI8kphoa0qi3fDB5c54i/IAkdkFdIREoMhsBdl5/3SAqDH0XqMr3PWQ8P7qBExT
cEZ8QSryelmUyvfWKuHOfWTVrv16dpnMI+Bu0tkzJnlNFfjp0rPDP7PM0V5XiICXufYygB7QB1+i
OOmi7kBJvVhLnwz1OcJzha7yBFnaR/TCUwlxZIt+PI3/awyEN7Hu/5bK8Ia28P8IT0GlY/73PIW7
5/5b/I//1Ty/xM9vKAryx/6K+xJ/WPwHagJrSuMdYGH/SHeHnwvJhMVM1BfJTmBR/yQowM+VwVdw
BzRJGyDN8l8EBYvgd6YoUFtZIa8Aw39AUDC4r596bnQh8NVxAWGuaJmmChj2dpkvWZ9iDaTknu6K
JysQ4jig2TjOWrfstcW0fLtFPj6KhYDGKI6keLlaha3eXcLhX/bJonwLR0Xxk04nNgmNK6HTOzuK
2+s5JGqxKQmKX1zzWdUXMmTVsN0RXRqdVHchucfOsZ0mGaJPUvUiyXqVBnR44awwt0h7pk3P1SD1
RldOLcYPCtXXcdO/CtUfnxzuiEVgmqpSrZ6No8pmycq6qApEZggu5t5ZcLzEG3JGcLklFzXckvCl
7Ys4PeU57pNBElgbWyvQQKAV3erhc9Fim1TNZYKNKsFX7Tg0J6NF81mH7nwdWyTVi/mjTJG3sMXr
bRPnyRQY2AKenSS8/LwvIcOslzQOSzhs8wUxQggv4nw/9czxjBSVkmUmi0cUUPwfgTPyuqClSInA
Zi3Htl6Dmn7alLqE3hiDfmCD2TC3I1iohtMJwkajv0hGv0vEjz2HreD3SXRvd8EfFzSEHBcaoMEM
DN9+0FTDnM6OMJeqq6TcDwojyptI63uiRYLiIxzs7ekiLyawa9CYj0NYp2k5ew3E5CQCg6TCi4Mp
Oqj5XF4U7XwTEEOxMlM0nnpB04hBlfpgcrypBUBFN1jEA+tf+kRTr9K88VvFgBFQpUzP8ir+YL3+
+r3btsldQgDAPF/Xz+6QcWtgdcyqSdyokr2l1NbRysuDOQwTMwgZQBfWlyW+BR9wD84gZvlo6J50
ExcDwaDccM4uDPu3dzGHLDxEuro5fXbHorjv4A3e27QjkdGb15rzGFaKeQfj6nOAmgl/h77xOrPM
MGDFdDEXdbp9/dseV9Zbkgfvw/aDLuwVHXz7PtN4IfOEnCRzy86Vbq5mu1HfkqjQLpRibp2XJ96M
725jY+HqVhjBzi5s0xHhab6LM6O46RXshhqUuketGN1tXgbabfe9EuU9HrzO9qeD4frHjfzM09Lf
QvU8R1OXlQRjfw1aGIv6bD2bGrJabUE8TNGij8qw07PK3ZdkvWyoYWiceLt2YdDhApOq3xnthvfo
lB8KZcZofNTaS1P+T4kzy2qum9zD4hP+b9FPe5jOSHyrNNt1DTpjoTAIHHNkh/P81a4xJgrz1N6a
qTqvaIXrI97bHw0iJHT55umzRHCfs1kkAoLKa03z0/ZAsHDlYg+EIK8V92K6g23efkuDcR1WLcpw
dR+mWvu91wEqovQpFvmnog6U+2RuP2AovY48zu6E8ZHJQkWvZevn+4ZexVVOM4cR08S5gWwZlwMX
tzX1nm0TEm9P+q0olZOlCPK83eLJbLOrV1tQ8lm2QYSGOEiN9Dpx7d0MbeTL2NFCOBm+qljMmNYy
7rEujtZR0S5Q7ZPhmiC0ekv/l29MdaXmRu2DFkwbiNOzp1vkPDeIwfeZqX/w0F8/yvlH5fiSJBKd
2YZzdhZQDjPXwQTcA2wmJo4FtscN1A+scDmaWP3fKe34vXNr0y+reVvGiollrzYQvEwsuoOw01ON
yN43GG+bzn7WtQDv2GA/T4l5C63wo/u13uLfr68AVCpaSpwTbIZCZ1sJ2vx84dDIvQKPtNKtgEzT
4VZrExT8cRVcDrALGcmBXM5Td0/wYHAcYl0DV1igWyxfpjmwHsuelAHdtibwLO25MeLoTkMDjW2e
g7doZPstloC7bMEfJ9dqsc4zs7poSzr/zLSCKzukmbMT+wj/1T7iNFTt8y6NPpcGgGQ28A1Otor/
M6lQ6HaKduMUodg2TdRso5rwj9CcJKEeN1hibwIQ9LbzOoxrcLmZFznYybfIXBu049Yn+CrwMNrh
a86MZRVElbiBDfGtUpX4LnJGdVOk7r7go98BV0NtHO/CwrH2qhF/sFLO5jw8eUGaKs7SrtzEOT7O
DtO2EKVQ6RE8p8jNfb4Ea1N9iilaMA4fXgaMNjxNjPkxHBCqUxVRFM3GlYohnZbH37NcEbelYnyU
EHcGFrIQYE6q7NoAdVC+jfNYv5lITXUytchLIeh4U8nFewM9DrJQDHeTEVGmVjhAWChWlvmCBJ0m
H5fvQ1zW+HsNL+9v0WdHrLwb6ilKDvTePKjzu6lceDJ6X8YecgVnOxdYs8d4HxATkCzqHpTkK6ar
1QeJ9WeNJs/A0iH0EfaLeofp1y+lhxNnEfwRRhOBFt4EyzBtrJDpl+6GxoOhDM+vWtyoAXuui/AI
cD19UGn9kpv2egvyBnRShGl8z95LbAtZqUEFIP+sReFFipv7/WjXKOHw+yVApdho2KmuByINbH3w
o2EmTuX9Z3/Wh/AUDJN8RyanAnWJe35+tILYgWSGdWUo47eAtA3PLftvmc5r/v6Fzo5heSGhI0NE
myQoqM5z0KI5JpmiIUUyxFBqTtNPvRp4xWzhqgK2VYO62mb71RiCD7i7v/mAlqWBSgMfu8AXcm/8
6YAc1XFW2cuQdgdVsn79hJmCysuVn/X9jyh+8xklRuDwlcq6/ZVG/NO1oM8RYWNYEYkiIcZ+dT5d
C8xZ93H4Wc2HL+ZU6xc14mE/zGIgVBE4+NeQTqAQxvDU6woeFlH2EulVvh81Y7qBR8Loz6riBh+U
KVqb5EH4dTlCFSwHRMlmDmsydgnDio0bTIfSXYsWhASRbeggvBopAdFdxCicfXJSnE3YjMYhrkPn
MslBtQzFtztBWJIKVWlsDaDCyEifsLX3qjI0sMcmJM9JJ2hDeX+dUmd4U532N7XBVqzrJBuXpbJs
grBGHW5hfcGAEgq2k35lVq1eigyMWSEZ6INv9KxnYCWZJn8xqFZNlRb/bE8tusEhypMkyXhxobO1
043dWLg+wGRzIJK5Ki50H3yxb4us1ytCR2L58J3CoD1bQ/GSRVMRUcRo9fBg9+PDAPCPvezD+5f5
dfkgGGaR6jbiYHIUzz4YuKtZFbjueSQS0edo5n1o4RKPISNsqmBjwlBS2vLSjBHUvn/lX3ZgHqkj
eT+ScM2TPf+APXMW9KEkoyjOpnEVzP/iJSAEz5y82NXVw9iTe4aD4PuX/fUcAgeQMhDOR+TK7Mlv
X04S8rK00TU+8aybXmSTdGJlFURvpcqPlgxbK2xcgvMUV4QiqstV3LiA5FOV7Sg3tc0UtR+0e2e6
B3ks0N5zYDNPYoFB73l7S0ORIsk0WmioMs+hruAeNU5zUJXZXTGluZ2TWN1nap1dRMQu4PsuBije
ZDpVZYlzCrk72xCxfjzaNzN+2Ic0nxdGPfHgv//sdFlk/lSEyhslFk6HfuRIGfr5asn1CdcoBXx9
EFZ6ZL7arEJnnL4jwsObSL3U4tFcEygVelGqtsxI84mcjaT2liT4ukGQ6OK1EJCHyJDJHsrSm210
oPFi06UpuJcSIL6ioO/5o5Z7kal9uH//E/z6HvOYGVpiF4yaDZeUt086z7Oqd6FcYBc8PyCJ3sct
tLfO6h74MXTW5gf7xq8nAUQtmz7JpHsAxjtbbFqCXm8g5GyVLtPrW+zwJv+fvMWAxFL2D1bwqmF4
+7G6qpyAoMjtgHyM0VDYf55nyqaxaooLyNO9rRTrUHXSo4ojxkcn0C9rwgI0IPxUKvB/LfTHrkOv
gNfzilMGE8LxIVfjw8cf8ddvjjVnUt1qIGEIvc6eZCZE3HY17pU2qT5QUnwFI0KEBdc5Lp7HJOq+
vb9Sfv3mbDp32i1WOdW0c7YxikiJG2IJ3FW7QExQKqLrTTECL3y4BZ+BX7xUbMAMkzXaaiRq51fq
7HyOywT7T3CK4q7AQuq1HMQa+SqKsDF7/3P95mq4PUiUGscTMLezvYYcpnoO2ilY6QIjnT7flC0Q
Gz6jzjZz2uGDxXFGkZNbGxiQpukG9S4723l4Ky1iHJuRtPJUMUadRjbWABKgxfwWPrHZ3DRWqW0D
VExYoBJEMcXZC87Il0gDmlOrl6AGdnFlJxqHrV19HfBmVLvcL90wusCXfE0+TL7VsWm/LTt8RN9/
Vr8ejtwxWP7/Juy8ltvGmjX6RKhCDrfMWaSipRuUPbaR00bG05+1If8jj3xq5oYlkMikNnp3f/0t
RFyEqTQP/vPfyh/r3Md7kXvVpNVaVai4Z9HUrdJ+mKQvQYZJzdAuEsO4T238Iv796P/Pk4oA3fWY
qZCttP4YPIxqGrXQZ7CiLOVTpVf/moO23A56lAD9Fn91f4Ot4IOaqNPeDAX/8WbyrWwb42rWnfsf
3+UfvxxywprmmOSzVP3PpFuSoT7obdTvRtFeuBnRSiHPRQv7EYx0/B+z2D+iAyYneJwgEIauxTP/
089UmRLRmRwNWdB0JZmAUN16LkGKGMkDptfWAnO9/7rhn8sEBokVWkQ9l6ILIRGxwT+/77aM4X6K
xAe2aJmvRV/WK646PnnFiNRJ7dHaQVZd4vYa/qXjD1zHAU861/tSNaI8VV1RH6P8cbSphehTcMNR
y2v9aFPSc37OhipeTFP5XzWCPyd0nDR1JYbg+af6eZIztEbt2kHlL9qwBBBh9rfBy5qdYRS4bjeg
Ru2hdDZl3FpEPNliMB4STcT/kYn7Y7TkJEBOGy6hqixjfhot1Th2mSMYhPR+Fp5jf8DlIafZHpvi
/4hBPlex5JfEwQyMgnVDNf4IjH3m9AUYTpr427Ddtz+HhmxqgPUYEuTFlFkKsEcDAFzS/+jQXSwz
EjiH2OnCo1c357rpWtI8EAT1qRkQvlfNjn7//FrSNo4tjX1laHFQwrQkA3AeTzpvfNOUElhjPRYr
3ORxKdfVS1j66kGQojLDXF20TZI/hBPJKuZp2mGKW/2/BoM/Qi9+llQsKE57lC8sVY5Vv83zxmYS
pYmogN9mY26I5WsqD91qYO57ZwfafigzbROgAV35GglJJrjhNXeNS44K46aP0bVsvPO/D1D6HCv/
Ix7kpOS0gb5r/L94/edJ1UHf50rIANniYrnPS3fpu/Yb9PFpK9wGY7B8ouVHCZC6YJxMSlY7lRti
2Paqt9YNYfWdhSX9LmqHYgnQvrhnvP0S5XVySR1l08X+S2eLDHfTon8wVCzKrdjI78ik4QZje9+S
cdQhNODTQNwIjbvb4b4AJFbt8d4EuhP1gf6NX22/y0SH2rd5wOO0vR8U5Wsz9fkKeJFJqSPEwoFg
vwyUfiWsCldP4iUMOPp66XZUOHg4l0AevfJu1J3veaWpx1Txl2U3eijAfPxmfGm+jqXmNuqY/tZl
/uTAtXWabC88Ea5ghBTk7OtX3+jSi5rgGhg72IiEzTnDJvo6gDkm8Qm3KC/JLCNLOus+VEZTRQVa
gqtF03VnK6X4vuqrHmyMPR08gYtgVoZbs44rPHrV565XvrSaFt26qopu0xD8pBOoi4vpgM9Mu0ky
3NRtF3fLoqa3Y4rdYQNnV8cbI8aR1ypf+qw1D9lQ5DxGMBp3O6wghU8rjW0IcdK09olmFvVR4SmP
gSWkq3pMRlpgnZKSqn5r8uZHNQjrAVV1f9BLPHdMwwkXGEAFh9BSaG9EI4bftIZmhGzFVTewKpny
4nsWNAArqlosVRJQl7osTlieHnVHmAvHRmqSWkVyYhAu10aqn6GpK49Z/sUWU4aUG6GaW2Z0gTn4
1nVYCPqG75+80r5MmqGcSTlgZ6e7y1qrVKwmA/ccu8ljLIpx1ybuj7aJ7T1mxUxZSGIMVPgWWH70
INnttT4Z1l3fYnEbOG31FtD83jXjsVPFVQlxNIwjnEPL1LJ3dchcCP+dcK8b0p+NzBe5Yd/YZqHx
F25+4SNsW36piPCOZeVXy3EquzsjGvZ+ELVLpwGs202GSz+3q90ZTvxqoMXdOD4cPpGOq05Rg6Pb
JtVzLp5CekSXMbLmsyvGcKMFrdhVKcaCdJuiSJ1SHEzT+s3K8oKmMvunbYXFran7aInCrpblPIzG
fzpZ5J3dZHox7aPTdv7pnSKpDQ9OgW89zBlnj+cwnp5AOiZXItFbH20S7tn0KCcbmuHelNBLD1kJ
PDGo8NQ+UmzorloXdNdMpO6iSiX02PXCnWFpyVX1+nhV91jX/ftA9EdkgoGZ5pFZpmQqKw+fnj41
gesQt4638DXY6hrxehVW2jrCTW/BafzXI+jPwIzjyXkBRmfoKDAE+Oew5/dTqdrA6hao63jGtSpZ
LiyoOsMWOy9RnTWigGqZ8/C/DA0WK1XC79GKnjs8VRa5kqMv+VuH8v+UG/+YGnE6xKgIRDD9pPT5
6XRcx+fuMpiCMJVUuBQMh1qnePYKHO5xvd472Fb9+yE/h2cMtiQcZ8M5mTz6XOAsRJ8Kxwc4UJYZ
Bjw+BBSMDOk78uCu+fq6LfVBNiI8/fthP3/RHJaokLI9VUdkEZ8VLLFL07PVcNiJNsE+cxnwZTzu
4mB5n3f3/36wP7L1HI0+GY8CM9EG5c5PMaifRnpbh6q/6PK2OHoao0qkTXhntdkIpFOt4Dc22rZw
iYJ1g9SkotGU+u8n8fm7leeAL4LHxB4BC7H3P39qYLlbfzSyX4/9BNbK2miTpRlqykoziQQ6fAv+
I2nxR0g5H5Qft20TrZCi+/SDiuKiKfSBkLJTSK76Mf5IBc3ULojMNY9cfImSjRoAS3TDIPuWR6U0
FU0f/v3KP9exDHkWlHb56ZJw+nNePIwFfTBuy6Vj67QeHWHg6qTqKG4EZXMBjcVTBBbi0D/T3M03
8dhH59BvwwVP/Ic+79vN1GoWDHDf/o+J4f97bnwdtsxHaCSEP404URRBfS2QTM9zdlG67dWGHV+J
9rFw3bPqJdXR1LLvdaYVT1Gycmuxn6gnhaWivCgx7lCKovS3f79jn6er8oZJRYTp8nuhtvLp96oo
Ah+uSvgL0gzh2W/RGUyWOj4lFXZ7iQO0PBrQ57v2Xe9hMv7vB/8cn8qDE5OTnZHuLRQg//lDTeKy
jQqA3ou2p/Rc4Pq2xmva/I8bb9KxyY5+jzn5ilUEc1wq0w3EUZ/+I2qBv35YTBwop5/ajEuk6t69
7SRf9QQunPrDSGgbSiXRAsjxj1AyLjAGfiU/9lcT5l+9ur0wt7Q3yN5Xeuh/MSzZR6yqe9H70iiZ
/m+/My5COYhw+kmXKJa/VVdtvAoqdMTcc5VKFAfGFQjfJZ4jcAF1BBbIDkqzT56i/2AKTfjqh94K
2Hmxy4GKoSvdtpNZrqPM7JeWxIHgGISP5VRdNKZvZ77WRQc7JHX0eldnP2JdzdZGJP0dNe8vLWlA
rE7aqjF92CJ5fvab/qci4SQ0UX7xI7/dmRg3q/b4ikl6cBJht/URjQQuyjsaDaFL6dWmIB95suGg
FPBQOnRQR3gzr6JAWBTSp8C4al9aKCpu9qWEqQJS6QugEW8vYgBEhhIpWwq1F0bLdVqDZIEBUy2s
9N7uSSipRoy5W+TvJhgunQS6dBLt0kjIi4FyjnZzd93wG7qYXozNI1yTTjpVIsDBdL16GFTzMZL4
mB1kN6R6MGWicnzMW2/TTO5JG5wCACf4mdF1v2H5eV9LzvkEy7vy6otel084w61NibDRs4sF0caE
bGNMgNmxyBtQTGMUUUsAzqQO2dLvHG3ZxB7p/wnaRgswZ8Jz2kcCmcG9WECL21vnsH8OLTA7ITNZ
VH+gdyoJ4bGh8WDioqBth4uNATyWHLRXhGaI4BuKzyBxPqEE+wRagNc0rJ9UQn/8UETbLkJ4YNCl
YJWZTQ+avwU6mC0zHWzQVAIQUiVKqIEpBGX+i8zEb7DS26ZRkK3Bnj1lWm90i3hQvFMVBj+ZWOSL
OC9eu47+pMToirURVK8eXCNzBhxBOhqDRCAAt8NLiwNm1b/qvlmfarrFhcQkTfCSkBLcHPdrPk7d
jkCC/hVMESVgSVP9nzXmmQ3/d6up4gdZDThZdxLMBIFHoDMiZZlXdJTRD4VTHlDXrqNbPhXDLpKQ
JwvsTdkjZC/zO6T+9dZBJLFqIu1FjSnwFE531uFrbcI8PaA4owHGiC/ZqO2mAgwIXbzJcpLQKQ+r
PF1iqBJ4VLgjbWWiYOE5i1oCq2omZrjcFI8pE0VgsZuoUB+UpLvhD3dn9wTxhSToSAwW7Xo+ZgD0
ROtrLibiJq98Cc7yIGhFTOaaxFpNE5mgBsN2OymfygC1iABsZUHhQp1DXU6Cub6ZPZAuOOr5Uo/w
FPQb5ZLEarNxYXrpTvKkiBjEBf/Jrkjo+cmHq1PWP3waAR7SwHzrGcdgBMZfgpzOgKb/rmD1srVi
nZOfBA6n0IW8rqFQUgEdSyV+TBqBb4FCZCVgsgpCmQapLJ6RZTO8TGLM2vC1q/DdwJO9XFJC1WKA
Z7Wwla09AUFLJQ6tDgGjhRDS9BBUmmLgZulAT6ugqIUSpwbDvFuIDsQaBueZRK51FvC1VGLYHHhs
gwSzUeJVF1jANDS8g22zJMBNA+QmgW6jRLthI9AvYu6oKbFvpgTAuRIF13VA4WzocKJM7eVQQhdN
JDoukxC5OHyOJVROp4Vq1dmUT7riQWsKxnwIdJg3GktNQulIzYJpGAHVIS+ONiowAomwE7gorosW
Dh10uxrKXaDHYESQFwwSgDfh4FB16kuXor2ph9aiEyqxTo2E5gnV6w5jRnuGUzff+qC8FGm6A5Fh
f+NxjluH6z9bDFurLHZfLLh8PqGZKkF9oUT2FaPtYNVQPUYS5wd6qFtFwmjxZbTVV3gPmLlKAGCd
Vv3JCLJFWWvesQsBBmqh2u0DEvZYzPiYsEucYNrIsNoFMViFCKmseqwOhnypTDCEjgQSDupYYijp
lPeiZBZuRMHj/BIIi5lA4FjHIfEuovahjmUQD1OJPvR1j5QDMMR5KUMTcDdJTCIjQbK3Q6W8Mcr2
0DkDksosmZa6dGuMZbEsgbqIHQWAKAli5BEQvGQSzmiqbbpzJbDRk8YYrYQ4xhM4xwKu4yQBj5NE
PQaIMHXYj/UMgZSYSU2+GPKlt0FSejMzMpD4SNqL4Lj//UkgsZPzOvN77yumEkhJjeH5t/c+1pn3
rcx7bABcjpJ0+Wk388qf3ismzEolOTOns7GQLE2CjOY4v3g5njraTN2c5tePj+a/crxa2gnmc6wr
IXO9PotJJzVCW9e5jvF/p3slvTq6eZpf3j93je4nPf/+Zn6v//tTLe2pjAfgQhO4oYkEiIYqw1gi
oaKFxIvytMg3mkSOarBHYwkhpZcaHGmA6C6TiNKeJ/TGldhSA35pJvfhS6RpI+GmjgfmtJfAU3rJ
+5caBuq8D7fTmoUtAamjRKUa9Ru+Lab/2Gu9dUgBdSz9yXAOeF3kX5ya/207Dp6rkaeL2WjtYn4/
jAx9PRZqsJsXjUq5GXlg3uiLt29VgIBCbo06JNpNUcZkPZvyLxjao7z2z1lVDffx5FbnOqzu+8oI
H1SqHQ/JEFEAjL1oH0qQLJKW8ZznzlXMXFrfj+iZjKEVzSvHVmnBNmqRtrHpvBM0ogk+ep1BfNLd
cqNVn/SfjiTvBo7do4QR+YOdqfkWn9bgoEm1aNlisihsUb5NHf5VWgDFMQueSPBkL/aQ5wheackb
aN0/wUkAwKsMwbMVhd/m3YajQ3OsNX61KqzHW8tJrtGgF/sh1t1t4ZjJfeTUoH6xOv1u64d59zHt
rJKgZj1YXe1tKr1rDgWmlxee/2Sgh1R9Nb36MO+fIfZWo5J5UX1p1Kh14gzMYDwS9YWbMCqaJ8Q6
71fouf3Srory2+R1QBDGVLv6hCk7LVHyHe53/GBoS8UNy6sf27wGk4Y9T1wSK/qSnxy3UY8uw0ZR
Gqv5k+8o2ipvanU7f6oMKq6sURRsXLlyRt/A1jR8ktFy0clNdY+KB0dbue2g1eZxEHzVOLZkT73B
096Pxtf5Q7xeNWz+ssO8JYmW7oFHwmJeml9o06fJ0X+Y157adtc5Xnyb92Qa+nMGsvUyf1Z1MZEN
wMXTvB3d0hgATIr/fgGRo9WrOh7D3ftJVC3g68EQm3nlNKrFNmAq9+sChJvu2xT/3XllvKdIsfgG
Ok95eUYSDecyFt8LOzfR5xrt2pmR42ET5HSn4+gwv1BByU5oMKtFMQj6Sz7WsRLMxOikZfX3d5Xi
FouyPs6bfOxhXoOQEwZ4rBNbv3+sFMqmT8D6fezw/c95w9/2WmWI7hTqNKv5E3PwOOofu5Nn2Q32
eoprE7gKB/u4jnnxt40jUJq7POf7k1t9fPpxovMH88vHteRpCxqWrLkMn3/t/v1kPtb++KTXpktb
qMWuxqQ5ivVqH+SBcXbKCiuCmWrfuQhQmiaOtkqJgRZGccjTGnGuvXoQ24aQZ6v0eEzUTtXTfv/3
1qoflcu6zvL1b5/MH7e6sfUqoR3ed1HhXLjXtfIENRpfA/pyjfO8HlQ+bVXTU0Ezfiuj/b/3Pa+j
TMGrJwSPA8CjYtulaXvSUfC8Lyo+ViRTZXXLTq0uiPuGU2bV4lbKujgB9R0CboL0scLSbSLD4E9w
BnBtELd5tTgwbjlWGaeOQli4rCr73i1S9/i+WPvBY6V4+nHeYN5lHIsn+FjD8X2Xvqo/OyF59nlv
80uQh1+aQc1+7cPou9epH8P3Nd5PK7FxPbLdw/tRvFh8C1rsEt53KbLgu18IgH3zSVdD+4P4q/m1
MmVKOoWTitj178v0SiNcNA41jl8nlXaUSckx7z/OCupOulDJ/sL6lPdiCJnN0kgHy1jeqXlFsgKy
HT7q9+8npiljRdKeNuX3bchn1QurdbPf9quAjiNBGkfv7803ysaVEcPn2Nt97DsF1LJIJ5p23/fd
GR1Bb96pO8q8VBhbzdWZGzBvej+WlVE0CrSeLqH5fGODimI+Ktn7Pt+/waaiWOp20a99MoNWFjXC
+O3HdRvMRZd2D1bp/TjYsSZLd+q17ce5tY4OOs1ocCuZfwV9SsSfJXWzreZj0/AHotgSwNLkPZ9f
hgDXw17Hp+/9/BKdjMRIF/SWed+vdSiM8rwaExD1835txdWWblNav5brcDCxU+k0QkJ5D4BYOMh4
exwu5uO2aoZUE+gQfpX/+44CFXZvhpJy8+vcXANElIUD/nxaukYzSaNe2waHqIyH87Yx17lWHY2w
CfdRKdrbJKzmojHLn5egF4jt2KFsb5PIP+ui39q26PEK9A3vbP5zkTn/1oscAJtDVt9Gi2qo6o1b
yrhduJwX5Rrv2/f/+/R9Meks92xl+OPJTTP5Mr8V8E187HJ+K+It1Z2Gdeml2spWOyHpAMqZaelW
kUef188zJ7oYcBLmffkH0VukIvC2AH+UuufG0t/3OyhDfYurzj3L/c5Hn7ef38I7/rej/73hvM28
Vhc4zlmu9fFWJnf/94bv79PGTbkqoEe/BJSo8eRxI1HeaotGda2JVx9vecJXL0P81cPMcUz7/kZN
p78VgTJd8PtfF1ahHcMUcLC8bBit2aUMmo1Cs+ey7910Wwm1Yb/ceXmFFoMbbo9Zvp/P1h1d+9yo
/m/XpLWjfS4q73/fSgVGTq7x60uSi6qv/HarcM3FQJa33r9VjI+gDLA43zk/ED99s03PHVaCfl/H
bxSt9c2YChduY2jfWrX4itLTSIvk1R+CaB+H07QGlODAac/O2C4ZFxzr7xrG0ZNrKupywiNih4Om
t8aXDfe8Ur0NUP4g4E09bUY0B1pJo2DcP4klcbxyooslfRjd4j7UwBdb9aSf0zb0VwBv40Op29FL
aHhLoymDNz3p7c2ACnU7Lyp4VdZLnaTYF0xWsj1eLxT5XUwGkIidkCwUj72Lb0wcmcYSeGNwFzsU
YK0Ob0xAE+IaOkV35wwE9vM5tQE1yKgZgnPuJskDiYl7I2ytTRQDGG0w5YfN1lvProYbj6qb07UD
K7AdmiTet0ATVqNaDidgtwn8evnnvMyc8tdfhp6+NDZ2IR9vzX9FopLzdrnFvJlRW3TdhB4Utnlf
VKuH02/bzG8mgO9PCMQ+3n/fzbz8scW8WFVmvzAHlQnFfKiPbebjvR/FzL18G6f628fGn9f+2Leu
AMOpu/TwcYnzZpUXc/Efl4JNJyNkoMWr327Lp8PPayutU+8Tx919bPvr4uXt+zil+eNKOA/lpLjb
307wY5X37ZypTtamOTjvd2g+5vvq8y5+O4dpdI99f/jtnb+/u88nXQ6moLMSm9157Y9jfuzz/Rh5
qSF7GYfvf1zO39/lvIc8Eva+SJ5FF11TZwQUI3SiQLVqrlmM4WQ3jvh9V3gjTWZLhIoU+bnMlW9N
O3Y/ucDCrs0fYRTj784U+Skq+nzNHFU951FdHUqfDO/gmg2qK40uLb3o3yYAljV48p92GG/jzDe/
Gr38t/PM5t50EevQYhAfPbM0T5ORmuu2EtNjPhBXB63RfG8o9eGI3f0Mw/DZDbvwi0caG+zd2MKZ
Ddxdjl51Rxqgu5s/mFdh0vP064xll6dZf7dy0NiG5Y+PUzSa6zEKzNN84D6JvI019O39fFrzCTYY
6c6bx2N8rBr8yBUKnkuzaZrbfIkUR6rDfNn2lOQQfjvjKaMosXBQHv2AD62OUfdT3jf8JpznMVeN
VTT0/YX+k2k/9H66K0ytuc43H1uN4rUYguv7XTLjlV0l0V9Y+OiLTHe6B2E0Fczx3DvWge0dHQoV
m87J+4dW0Cwtqin6S3MBlMq7JL9XagZUHXgu0tqRVgdB69z7y1gOoHrgLu5JZMZ7dRR4a+Q5dkBR
sJ88tCQTaExsZvrh2VXrctV29c4NNe0uEwntnYIxNk/gRyq+T3cr9KelgpdUABjq2GhFckgsqDfe
w6B54mtaxNO6FtZjOBEcJSb4S62PKhSkPEXzzhyBIfb1xukc5YAHFy9q94ZwHvmO4oaXTlMi7GGV
XVVhGsal5a+TU71GMVP/RhhLp1fTLaLFdJ+kRkbRV6/Plpv095FZHlQb/dAUB9U6dszhbOm4tg/C
czd+rRo0z2NdVk2FeY6GCppXGq0CL1Z3WZtozxmueINmPIUd++H/IHlA34Tpy1Rtacme7vOKkkZM
u9z5UCT+oz5A+6mNqCcJy3S0TcWzagmPm5PX+BzbWPzQ4+52cAKMJnnqgjh4Eo3sDx7LB5x//1K6
zFrhk1yf81CtedAaIGuDooP3UDw07ljd0Sg0bgIDNJXpbQX90wE1IbKvr3aX5i/5AGSIDqL+UsW4
8lg6zhKcmLLt6sa+AnNSl3XbBW8uDaha61ePRW7UG613OixpeCGZpK2Eax1NelDPhkiD84ghVGsZ
5/kddGDfcyeziWx5S+3zH1pUK1hsZ+Ex161i53Ffz4LIZ2PAqril3bXxMmXZ1kSSmqDN0fHz4QtF
qSh2Xu1gAGtUVU9j5XRP+qCi6a5K/sHz+NyWQ3zGLVvfaxHtR6k70YbgRMmLqhMGAKTtVnp5ylqh
nCxL6c+FXQ7EA49uTjbOnKHd9IOvy6SGE044dF/C46A3YzlRNH2pMhUSml9auyIuvBeRRDdwX+ot
zOlBN5HPAsQZlwIM/H6opjNlYhQNOoZIVdMrGFWTCD2nCN6bXIkPujr2f5E6dqGYa/FLqCMbKhLn
W60FZCMqPcWOR0eL7+gY/9ZjRF0y0+4YJZRVW/naCmRbeEU+ZXvdFCxVGqduPaA6R/d3jWP736rY
WVZJRUeYlSB/sxvj6g6DuSstrMWCUM9vHUA43Qy/V2OeXHIvtleTlmSIbcxki0eQWM63COMxqol6
UGwyebMahcBDdH56TDvq8kXJ6Es+f5PmzXRPL+SyGlPvlS5xZWFXFMumyYc5C1Z8iTIJxlWS3YLM
K1+nzsR4PQELx28mPxnSyFiYxSGuVvFoiBN57/WApmMTo+rfhwqe+kGCMz60pmWIE/+Vpj13rxeO
vbAae2NkZfpCPIW3MvQEprXOvTOGLwmT3jc/hl5NDrw8Gf94n0zol7Qp/L1a4qawyrvuirNqfsjV
gpa5qqhXaqNkm94lIqzxWlipgGHhWVj5wXekWjwQV7u1T0pgDCddDcYTZp7GsR2fdP5977yKhGqZ
ew6MgCK6o499LXQDjyoso60se60GB8/Oosw3hlxsyunWTaQop3wsdppR1xCSMKSc3MC/KRqMr0l9
UYZRPM4v6fhoT4SE7pg5xzKCj4degmE3IctWYULWDJhRV8WqUp1u11BLXdGwWpynaVi1RIYHpy+x
zq5StwVs6mKB4i8io/df+OkEWzgszzS88MDJs+yEwIF8W+m0S5GV5iZtA/NqtEhwNTtfR6BRj7rQ
+2M5KP2xDpPXoLC/lFSAWttEW0nN7h4Lvvg+Jm/Jz/ma0Ue6n0q8yio7s/FRV+x76jZEAzadst0k
nPtcLx90f5ru+o7Uz6i8JhQGaKkw3KCkBqc090UMHsCOy41J2/qGoH3aYqI0bZJSVS+dwfQGmO43
A4Hh0jQn586rhbISeUWpOs+/WHVZ3xj3qW++VPLelVIYqmolt0oCtudFRdf22OfSNs6wl5ceY58l
riJ00TRSdLkaiXqHhLDMm3UzhuEjVenyhrH4ygo0/54nx0MzWcmqjxz1XvEfVSdu7sJUx7kyUMgT
V3ecq7lXGLaOGpjbjZValL+kj1vlWe5SSYMDqdlLGubOa1Tygy9FdSr9vEDBeo4p1aJ8tLrHIY4e
u7aSjZvidbRextgy3+gB1NY02jQwusoaCbXBIFS6WOzljbEGmgzLG63uJmaUX1c21u3zyxDnNINF
z1GoLzO7F3dThfvGWOn61a/vCOmybe0WBuJWNFpIFx+trOlfDa3Bm5a0w35eJPgwM1CZ2Joo18nQ
Nq3V5F/GgimaEUAOq7Zc47SfUt9dk5qGg2MXZBggLp3prtHOdhEmJNgpupiZVh61xhhXLoXOrykV
77bqnLXjYqkWDyjHlAqD3SHVo5Xl1dHaCnz7RJqCRJRGmjH3heBbhUvRoEGCydAYiyhV981UjJsa
k4dzbZTxvTVgKOsYun7nRgzWWtsvg2gs3/ISbU0iqFWS6n3kZtILG2bZnq78ZJs3innyKa/Rcg5C
oo0NbW/VNY6rQ0OhJYi+Iuj2Hx273OLnoBxJsIcXl/opFV+4bcLLlVtcwhOZqjFajQlGS0M/UAOS
TOrCAIdkmcdZvhq07VF4NdfuyuHNCfMnku2XwGu1o1+CVu/1BKl8nmTU4PqNauD13rp69mYXNKsB
L1SyPNhMYR8fzaJHCdo0m/5bNZgh3EpTXFSnDL8O/FMT1QW7ug+nU5Sru9oZMDVIMHrSa0u9lOlR
aepmlztE+U7mo+3FoFU4FUYhsUYztqnnG0QE1SEJC4wSreZeqWk9Lyqtu/ipVoDlHFF6Wc5wl9lm
scQCTz3wHM0XRZEku8gNMcPQQYpApqDzraCQq1Cxr0rzkvjVRm0mxPwBziBxjDNIHVvetq94VPIY
LBmw3IYKmQLYvhiQLzS1TRsxY+emEm8INqfnpC2nDRlM/auZOd/SKLkLoMk+xDDK9SG/d3wiBTcU
9Vozg+I+dijc2yR84IY0aGDMnPSdkh5qbEgwbhuPVq/F68G3+2NMKnhTeNFXt+yKc4aHM+ap3kIz
JpzDlU45lEoLosT2cxCMgWlRjJLWoqhNQLg49V0tSrGq29BZhe3QrGnMjEkHGN22C9C22DjZ8rj1
1O9uR4bbzu2rr5O1MXVhn1QMr9YpnpbX0dvH9TQ8JDkCMW1CO9yXo4GFsGhX0C69u7CLvha1AeS0
wSfD9Loe9qTjLjshjC0g2+9gQq2Tj/BuEQizPVdFJ5ZZNExH4fsGQzN0rj40mqufgBBIwqBYOPVI
cCVHpzRWjGVTGb69JAjFOD6kZjVptnjws/Si9Dm+434q1auUzjSV6YHi63cjQeCDn1rrXsVl2B6M
DbmGdqX3FLBHIpU9HmLJWosn73X08luu06vuKPZ4RrNRLUxhhYtYc4MrHZt3ZafpOI6q7jLmoUrL
wfTDzsnhOM546lSfr6Oe0nWzCQqBD7NPv5dR+NM2K6/0rh5yPd11SIy/NHrE4xAV50ZALj3yReur
kRMf1eFb7BXNtVGL/oxL0YVvnmgcc7U3CkA31Kzj19BsUXmX50QN4jPNteat1VtnOUUuWi+R6kdF
vBoMva86bto4txY+0uKqL8Z16ejJG7k4Tl5UFxq2/bUu3TW98psVRXQqOu24AaAJ0IOWFdTJPKeT
zq9XNFV3yybt6kXYaphYmZFx0HFwvsfDvz8jeXzrWq96JhqhPzryAF42IbMMbWrW1oBqocpdYPMH
JNfGkxdpgpwFBQ6NPg0nMe+RwTUu0DINl4XW2A9dmBprDElsBAgm+jmzPdAW2x6GPmQOIP/Ksbsi
JFHlrvG9WhV51R0m+bHijd3hYzGh0LPlyb/xRNIffGKU314+3hMFUqzUbh1YOk1/6Km44stjaz11
CKxP4Y5sbFBQTEAyFXSLbx/w+1BWcT4o17EPpnWUwl6NtU7jIXc1Q1/ZYye1A9vi3Ca7ueQI/INC
06DMmkR7ZXF16QgkQTGo6zae2pVW94IZbIseJUrHZRiMrIbr3MlTT5XQzS3G3wdBj9sl539xX6n4
8Nb1FeVgd0475mhulrXbuAWPlKWyoTdW7GfDcehGMvRlkuM1bZao1+KmwOihQhCV4bR3DCrHXho4
pL76Fjr71L+Ezui/AadVOiM66Y0zLPx0GtepOdysfIh3leu2J9rhgADNf84vcQSDwKI2Joun6amU
5emyPdHnRqRRpgHoWbmcIi5JS8PeVXR08oHhm5vQ6H6I/2PsvJbkRrI0/SprdY9eaGG2PRehdURG
KiZvYMkkCa0dcABPvx/A6mKR09YzRhosAg4ZCbgfP+cXUc1XzAIZpyU5JM2zGrhxsTg102L+Oi9A
2JcrRTXFUuu9re6pLdCcrAGNwyJoJJ/CRopFFsTtelTLEXjdFFMhWLd0EiA3iT20OAlPK/2sgi4q
hnUGJfEcecmwNxLQj4j7g/eLZW+dnUxurHb0bwVopdJiji0q1Tgi6GAc508i9fNNEcff52+ek5l/
rp82+33bv9bphEDVYm5OPPXou22583MN+s5vuzCo/ofD1CEXH2uyXPzY+X97+vny50N7Av4Xksj7
3847f/1t3bxDbk0hyNxiVrhlpMGgLf72c0y3+Le7+3fH+XnYpC6XvW6gPfAfb/Nv53RTZASlhH5f
Dvk1whHvi6nEcqGZafVgFQHzscwe1lYypJ81X6FIWBtfRAn8HNXD+AJSSzJnr5XlvKsefgWrrnxO
8rxYh6Ahj0wv1ZtMyFPNG4TCO+Jn6b20poNmiR6aO8X1kiffKz/PGxCnBgteyvSxGNSGX1GOm15U
yiup9t28hUZeYGky4l3HwFGIfQGXj5mTfHEKfM5cqGYRjNHc1oxTEhf+pQTt+ePqgjAD6DuGb+SJ
4o2ryfDghzK/545BpmC69SoTT3jKJs9mhsuiZgfG1spK91mL2tu8gdsg1RJGdf8gPL8/mENmMODb
zttI4Dn/Nnrbj0sFFvAFq8DqHCpEiPOucfJE51O+B1aerEWFsnEbkwJsFKTGf9xY4h0ClZQ98yum
caRGdyPl7Mcoj77MGxhq9S2LBvGokYnaT7q9m5Fo/9VJeNymv0tWB+DgHEe5TsJDR/xdgD4zx3z3
mRtNGwQDCM1Uqf2TldTGBT03ZG2nG0cQYdWDfH2rQgawsdHyg8Mr9QDUhHh32rX1wkelzJtnmHrB
LixUZyssMT73eKHPxyahSao6Kq0HPS6ag9IXzjrpx+HNx6Z73kI6YPtE0vWXACfvMxpg2YqRfuXg
0/qpw40jR9Ltkw+QZuMVtbZDiFt7HkRyASvovTuTjBnn0C9pV4dAVSpsm9LQe1cc/WBEdveSu8Df
Grsot7JP4k/g+yebJe+9KuEMmzwtp8jmtwmLzFiM3eC+J1b+QlwVP1kteQrP7UHryFH7bIvr3A5M
G2sIVcTHponje+YLquLzjpGfLCBAug9GyEOuSowi5wa9fE71tv3sRGaywbZO4h1RV099Gj7P7R4w
U9jrwr7m0aichEamDDUq773tUDELfOe1sO1mW2d6CGhX0V58T9nPG7iYYqPiVrhneCjORY0q4LjT
78If5pr6Y/tMRs7aOaFhEDc32VtGzDnv6QUCp8y+i05W1bsnbNseywz567LOHrNcSR+rMUeJyENx
a/4K29Q/Cr38On/7scA9chFXI1bt815JGB0CD4VHVe+sYhnn/kPuE12VU2ukNPUuiWKxbGvjz1O4
ChAqpSTYm7YgRw/wHyPw1Xz0eZ3p39uiju7zPmaTT/4j5rieN3BgwDy00cfPS7byXZoCDK61qj/S
XYjXAj/BqM/TRwmg4A4liPx8Jl5LMUTHOCd7P3/NYrRjtArl/PmrXxCNpgU/ak3x+7XN724ishfF
Ce1rYytv85G7FqQs1WSsG6cjAm4pV43I5X7eJxHac6ZU7a2xkAZiOj31XuIVcnN5zutcguBjJwgb
2daqzGBDlyFeU81Il2WhEqFP560saxvERfGIv253b8lAzzvZMAiOQWa2dHfs5Ah/XI+aqvF4sFPQ
EWtXApze3FqbVwKR8kWamnGt/PHzvFHfkkFHYlRdzV9DtHNXogiHH9fu2/kzVhbyZtWifka7cjFv
pdtFzkDNTCN6j6Q+Uvf+1wI+q3oe22Y8W5FT4gfJfcytc8PP7eZPQ8773krDWf1sSLUeGMf8vR2A
LqcxniV/W/njY6WQjytTff9zx0mHgfRXdEnQfDoF0xUlODOQ3pwuqemK6Ji1wzrJNNg1P3cLsybb
aWXy9vPKfxyJXKiFMUNGOPfbLlZrIigcD+LHYWBLagsXD4JVrqGVGFBKyKYpKibTG18rmjdSwyh6
jeXK1DP1ZHtDeCaFYxN8m/6lZkTiEciXzH7Vz6gtBexU+zutb4dXs4hX5E2d514PDkZRFoumFOFK
bZNxUVtYLM4LX9biKs083NYtqPzfGpJE1zZKYym/NxQubJmYa1rOe5B4F9f5UGaDgP1YFaQEp3PM
6+ZPGvKsaz83CdN/bQipvKxRHEI36NcGL8ZLCG2GDMb2L4eqBuBtoevj2D5d/dw6L/JabSGfOpQW
f20YQx/df2Au698a4q70lkUp6t8blLrSllAPtPXPw8+fyNrR96Crt/mtAcPZbFn5bvV7gybA/Wh1
xdxxuo95MV8GhFsUPDWN335q+Pkj+ik8HVHa4kfDzz0GFcn+sJ7gQr8eCgAa6ZIG/NHPjedPzUTA
NkZj/L1B1vKrY0fh/rcdElATVGPaH+ujHJpUYIUA4ugAHsDypmtP6dMHGUHMxqYyfpA4oWFzoIUP
XjwWa48J3C0v9BJHU+HdpFCogjGVuZHVq9eyyKyb1wVi7TG1vOVZ0q5Tt9JuMoxw/8FM7pYyL1hL
zZK3gJwoZwu7m6x4+9JKaW5SH0a2c6tbkBsqZ5PlDSSsxvHM7Ca1wFjDBEtucqTaKwMl4myJRWuB
VoJe2mtfOP5VCUgWembiXWG7u2spTPtKmcObzmZdc9JF3FtgwAvHO80DB3INujREPccfrkEDWcKL
ceeTXh9vUoh2V1kzIvMWiavXmSmtuL/lWNRt/BQ1CSmbYiNj/NXTQJQbmeYpZ1Ohmyl9fM0bp96k
1RBeYbs2G88clEtaVe1G2oV3YROsnTQGZZliJpwGmnWRsdNvvACsSpDFI62hfglErW58LyK9bY7a
JvWtHt6kq2/wjpV8og5vSC8iN0POhnz6CzIJwIDCnopvXrzoVa5e/NF5n9scQNKn1KXLHqZNkaUJ
D6ni9su5VWtxByG9Z67mXRE2azaydbLN3NpPPowKubEtfHasJtJ6xClJmFP2tDuqvWc/M1eGANVk
6MZPXykUVYtEquOPr0xVJ0qbl569tnKe8yr9bqmjdZ63TaronVlpc5nbYke8iDIOr3OboZT3MSzV
nVZEyVakTo7JFYh8MFA2PXnYoJJoe9aw8NE/WxStHW1SjaLX3zcw8nqVFBjQg8r51+aREvIRxa29
q7iX+TjzIhjGGuEEnxJnX3U6XjVs9+NkP5aQDj6oCrjbefNiPjfDLmwqpcr4c5TtOULIYpnJKHuX
lnsvEeJ8KqKwP5SpGq+TaX01hits2uNPzQSE4qbg1XmZ86a19zBU03ddM521RNZmryCE/mwHyCpO
+9nGGMNaanJoCL79oKIiDFuNHYYyM2H9GvU1hZFwGRGMSboOX0lT9Y6WI9ubSdgBNUwvvwTx+AAB
sHgunKTbWQL4mJqHw6sXEgvPG3RajSvzOFwKuJZn2DTWsq/z8ks+oBKXd9R7pNGjVe2RHUd3/0mq
xad5z6IOaqjlrXwI8hRVgaSiP3FT/72Jfpy7RC1jJVNPUvlhwCvrCLxyKMozda/qPH9KSOufDEBa
v67+8fWvdWHFnM7OE5h307pA0TnG9Alnxz8/Nc0IXgdjtnl9qtVZv/htO4t7IQutbH+u/3Gev66m
qfAyMwbyIZFUOMCP5vky/roWv/ahZsF/+lvjXweY12mouawUo1N+3NXv11KMxnC0EUT5sfG9ydXr
4BTFgzotUm2kvI7rX54n3yjSRpvKMilsVYI8UYrFrgFeIHBTRI+YlawQhVyT1yIhqIrgbrSKQKp3
YJanhMF9XlcikbaKkXekPqc+I5XSS6ZhPhQxLTj3nvHVYg5xo7io79oxwUzbGf1H3ar2CqKX2ww8
BQCjqFMWfiIxIDRAwHcx7AA/2fRR/uFlnntQx7C/5JFu7As5PtQgAtRUO4ErIR1U2uD7rKiQMGTz
jDR/qq4Es5XPHSFRUqPLORqF3LVRdZQKuv1h0g0PgWhWwaj3N/heCDdb9j2INJ2qV+iiyaEAbKuo
LqZtto+iSqyzpNLoTpE0iDHqwHyvjbeGXxVrW0+TdRuVWBerSv8oO2W4IKV5VloS6mIY5F0zHqI0
e+tbM7wqnle+tKIHEZxH9/lbFG6V7+FQm7dGG/qH0R3Sm1Z9i1EnPNdp+CQHS9mneBlec6EnqyTw
tLeg6w9ZP8HO7KDe6woYU7MKmpUTgDFXub01SYBFqLr9bV4IMhwXWK2XsLeKN6ewXgARLEpidD1u
rGtDNAnS1nEPiqrKNRWwYTf6pflJs8cNApovVT+5YGlN5BNF+okO6TQq9kkl7TVj7SGkiniEUlIU
kHY6d11CR1lIpcRJTEMUlpykuUtchoaQWIBJez0iFQGfLK3gzAnjLUQ1aGVaJFDLaiphA5eA70aV
p3QRj7KghH6AkT8bWhQ/O+2TZ9rJJQ4dceixnoJ+mFwYW7duooSX0rPiu6qUz4UR44YVXav+MXS6
6BMsYtM0GhxxIQaIIviObAry3lPSUJMjcs/SrE6qu8mDuPyU6bG6j7sr5cLgnIbcl6B+95Iwmzq6
Y4Hiq+fBLXVVKJa1oWytPqtWedI0Dxn5z13d+iX8f3hrbTs4S7MFQdswJvsyUrFeMiRenW3/GlDv
QylisjQPvplZ+k3zRg1RcsVeevEKgcD0lA2Ovwopku+7Ckv7CpjYuiXzsZ7FpzLyDRB17vVUhM7I
3mdmETxUQqwjv+ju05q05dVTrfYtJil/VkhdYYLdKhsrsT7LUlNPaYnvKX8IJQReUmYlcpsBEbtT
WhwlVFx6QQ3DSViNV4PishoNxRc3kPaiQ2XgULrNi4cx26URgIiaAnupuMaGSuqkbgyFOfTkF6c5
TnZwQqfZmnYQnqhruXs/F+0Wdc9FM1W/a+nSe9g1VnpydI8+4KWlL1DjJspod3WoZ7sgqnpkf0h7
DJBx33EWfRndvoPF7hkIzOTyoofeRqOD05Vxh2+c8+ZEyqWJ4i5aqKO/izvt4FDnfOL5L5Y5YkYU
aoN0FxmtPOVqnu6C6RPkpZTar0z3SpAdlID6yBLssjwpsrxaaiL2ftFKBM4MZ9fXTObTpqngu8fy
VqCPBO+gzZedGcVXqjNIYwCJAATFGc2ROFFN5Hgo/MBbMulHwpXylA9NYCsAwBEh6An5n2RYNigP
PIdMDc22KY/GxPaLUPc/9TqJJMdN3YOJZsmi6rJmF/fuR9HlJ0GcfDbUulqKSbcoF28yrPZaUSGY
Jz7nCThJPBq76484ub22DMa3oBLaKsO6ZOXVo7FOBL6TgVqKTdpEb1C05b0rT2Vhx28AAbWdbhHh
WuAiPsP0mviENnNFxyXNput3bGjsJYAIsSXCftWoDtyr0PmUNVDqiVUE8/5MXQ+JMyA3X1hPfgri
XGvUV00dlKM0YdDrGXYLhlRe7JqHtEvMegnW8lUZSuvFifQ3ywH8qXoTlkQxVha4nm1nhNZjNYH3
fS8+Ow4ELUqpl1YxL73M9JNnK2tcQxtqwIN+HsB926H+GRGsBINlv937UuI5XiEmqcoEld8yD3eO
pkYwFDoD81o84ussviO3Fp5rBBYfs+bYO033pNXFHo17Y0nlB2LyaF7nhZdVJ1fo3rG3o3gDhRtV
+zGqbgoTiJUDP27vOMw/3eK7UsRf2y7CGsHXvyAV5z/Yl5hKuakI63FeRCJ7xe/ipOPlAQ8SFJio
m/FzpWVPQsWFtY90Z49EsFgbYRRstVk+PnMfcj7tjaHKD67axXdTAwIeGq7xFnXqB1MB90stk0vv
Gj6wfeN7EJrZBklSczUZ5dx7Jfuq2mDVmwnNksr8a1OHwzaT9RM5WxW0VXhWoWTvCYzTQz/lJBmY
tT3yjLDovObZrENrY5W8G2ECHshQLf3Ft40zuhfKF8VBqU8EbQSSCHTnIigTDQiMFt2QpBBKbIAU
a8ZV5TY6fE4sHPShzj4akCAInHmfyri31hPL1a2pOPaKTh1AWv2XqP9at5rYO21c7eFE74zQS15N
vYSugdDFGuDnRkxIjC704jVYIdQgWh3vxDo9Hyy7adY6JVKAWAylahJc6jyJT3Qbey3RXCC4vrOY
XyUZmM/NIKHyTTQOsohouTE7KBvlmrWhe7CTuF0Fg189Jla8S2tff3DjvlmFFoEtofItggV5GBq7
ocQHPggga3Lu1H7ZMt+A8nJR0Ej/VBhGtyzSPLl3UYTonAjWDum2XQsLa+VZctkn7mM6WsXF0731
rEPqkgN+0nIJtC3xbyHQ17atozU2uoeI/HQyGMGbpW0iakufcIh0DoGBCtdYkCX1O7U7EnlbuGJa
xr0q+nQbVH1zcEUgd0h+iwV2g+VCj6LsReuEj91yGS9lXEKHyuUHmkBM+r3vrdaRWEyrbcNlrq1W
Bnt0HSjauY37WtYXI0qKc6gba2p3EhxelS/6wBs30tEfUR8KjvDz460bIBqQRBpZRnOobz2eIKuh
A4DsRi352q60d2msa2sSPOnKUBRvhykOat3A4wBqOSvw0PmtydyDiFqy3E0X7hRdQUikiVP81Jnh
har65AJ1XE8yi49de7Ac72C6RvAg7LZ8MXTMKVwSGXRGg6LYb5np3EM4fUn42QFduKzRpdj0QzlB
enU4wHhixSVmv6ObA+hppFxBZU7OXv5eh3n1HBtdvS1UdNnmRWg22ldL2SW4YfPzWAYRq5Jvxunl
ZaDrV7EJBGZ+l+evXVGba2TmjqCV07fGrleUl6zHsHQOo4e+kFDKaFEoUUpqEA6J0vbZa0e2tpO1
9a1xIgyl3XGldE1JAK0iBjk4sMPl3z+A9QFq1G/xJWjgVbFIpRKjfzO2ENbccRqVrf38KUc/1ApI
P8RO+GhMmFcqt8oKBCUImkp7sqXE3jr1rokZ3XnM2rXwvfohRwVy1Ft4tLHvnJgimPtWyeIVOdxm
57VFtcfB5ytA6OjumBTgTF23+LOI6M7s1700GaJuAjN6b9IWiUS6EZqiwhcjeeFk/K0NASyupO4e
gUbz3abahUp2eu8w4JyQF0rD7yrqRFsFIbzgslYPcVS3H8OxHky591v0D8fO0I4JwhjboPYfzQng
K1FIPoLeX3Y6TtGDPy7ywrYeo0Hpr6Y17MsBT7SgARBRdIF+RgyqxoIIx2qKKiLy/Pc40IO1waiL
2F+t3SyKugsnaOWXxo+vKeaB25IneJkiYXUV1ZMNwX9TBmWzaVUTQLy08tUQqU/h7L7BbMVdIaU6
qTTa/hEmj7KSgaO+UQ8joeUVL0ZbpVuZKGehj8k6h5f0FqfFmpnr8BFUUl+MwVA96H6IAk1vxVuv
QCSgD53kxW/b/uDUhCkZA6+uo5op6GQz6VifdElCr6U/P1FcI3vRd6B8QGCPwENeOjEgAVhCUspw
4llpmdHuExvoG2LjDn9j9IbCTjy3jXwnqJZXhN2cFXkAd0tBa60LJbkjFYORrR+SzQjy7IMcoHGZ
F+jHtidEzQGqMRggjlRuG+g1gIVSZYePNdCwwITlDUpljXChBGfNOsuQn1uiaJJ6PopgqfOCV6+y
iVuR7ChwVn4DpnZa+IqDNG6nWmusbdvHFvOMGiTBhYTnFGRpZ0fGr8KsSWMMmlg7pYm5X+jjTVSY
xpFwxFpgpFYdvRSHdsVxmc30lsZL3VnUr71KRJ/ioiZKq3p82A192MS6J5DuiPD+cYPzvJBK/qnB
oWetR3WN/mM5vAbK1FWY5dn0+uRqJb6x0UXgnF3BYEbwM57MUhTrFnUgkIBuv5K5Hz4zq/xUCD1f
+1luLWVdlS8NZocrj0F3UQr9bWz86OqbY3S126DfyaF+jyasdB6Hzak0Sm8RSFA3QRFPjx8wnqxR
5G7IR7hpfXHB2zHeKTEgk6BDz7IKNXtVSd7eoXkwrMd2gN6ie5X1wEifrvo2MneQafA6IQlqdjlm
surwYDf4oLg2sLLEdm7I0qzSVij3XNPWSpMW55guXFPDPdElUDkGnbXp9vrRUtB2gX+ynKHKapkq
ezPiR3UtYsbY1vuHyalnsAIUqmrgoKHmh0ehGqgZGRmjvTMmp7bO96LlhRoBcG6SSdLKD/oNdpOQ
3YwBxLt8N9TSeayzLltkhoQTzBD2BqUhBEf1BibrI0hgImombI8c7hhG73hEKhbvW6EBBLDKvl4X
nvHMD9ovsqrAaql7B8Xio/IWOdeJWnUAzfNc9cbIhWLomDkWJWvMiS7eAPkNsoB3GfuiYfye5FdF
idtUkmcQcvPhBgBhX0zWX62egQKfUNEUyJZNCG2mNAPtC/MqRrCifYMc8jUQoKWrpCakNZlDZHF9
r1TV35Pau/S5lKjBIFSrwIlYmIQNxwzCX6Q1oAaC/oyPiX9H5XszeD125cc2HG4WXdgL4tboosXJ
2uiC6kkJpX8zivGR8kW87sgNX+Jh2xdhi/xoJB8yNbPelHEoca4E85uoeb3Ju7o9IXFsr/qYQrn3
hJWFd1WtIF2kPkUDRp+lr2kBSml4Fbf0OlLvqpUOquDQEF3R96TD3eiosapKhtSzrwNtdEbrqSoJ
SoLRo5NXBmPRxxhQgyYztq3aFjfH1z/6VA6fYj3au0mKG7gaD58iLBRRqcRZGsWITTejM0cTZDhy
mij3UNTsquhbFIrkU6LE/gZWqIrooVcsC6tu0IrrIPCRMIIFlVt3Bo3gBm9oa+ZMOHqtfQv9DnpW
9wbQnBlSoXwxESlYeb5fbCwdvktkfcak0tlrrmotWs1UH2uSNQjP9JPIXF0jYljln5UC9hO2I2KL
kurX2qyjV0OSo27b16KdVM9iwPxxE7avrta727xAfKfIlGQJwtneCcXFIwTWxrblnPc8fKAboOzs
NVtVK8ZrU5lPDYFKwZ/5M2mYoyycleMX1VGxyCNpEVlB2auvs6h3HaKlMBrNh9/bxVGJCnuVakqA
L72uLkwliDcN1f+rTARysl01davuxyTR75Sl961xncWYfqRVH04izOFj1tE1e/UAkSNQj3r76DgF
orZDhzL31M0ysSahVLVvslTFLTCi76Nur7L+JXTID2ZOKB5SC4p/O8K+FQJpIi1ttxWeqWuXShj+
2Qn5Pzdz79mQlau6A+FUtEm+QViCWo1SwZgYu6vlxdrOHpKeqbf3bLcVtYTW2iZqrx/KcXyFOwtN
GwGZY2BULwqjwjJzQVIU7qBc48bFDN7VxiX60askscntKDioF435kkQZ4I24qJimvLjI6HxRhH7u
avcWlNUcj0aH3tR2rdMHx3lhODXwJa885VZtXgw9+tbLqkZyvJ9ANj01mtI8FqFd3uaFRrbW0JXy
4vhAlpzA3aCa559rRa22fghJwS5N5eaD9NlS+GmR+FvpImzfhEiXXt0uhPLiqIP96EVj8pRHByMZ
30UQGozdRnX2q+iWVWGxhlbS3BJHfgpaI9oIpW2XgJvGK7HWsaprZ5XBfBoBB92G0Ohv0v/SW20L
jYVhSDPAFTETRpK44FeWVbmZ8y1RXlPtm+p+SkzXCXMmWmoB4ga1HWfnsPUbtKvi8RjZ9jVDUgPa
SUZFOW33c3TM43FOhCGOuSHQYYQvxSSqIJXdRB92b9u7YhLlGyAWGW35JSODvKpFpdErKeUyQd2m
HqOtAheCEM7aVjgzQ9SR1ik3SEfaTpZvnNiWJ1NuSosoo1Z1RHKGeJ3Wqb8kV+vcvTABN0E5CSg7
+St1wEA5xeIQw6uMKVGuHpU430kbbpVlnJEQ0hCmc+IjmmnM53r3TVW446S3NyOg/A2T6+SkkwiX
Oi8hhAV/HXDHDy0l0GW0GY3a5Z0X1pOs7dde95AXSBlJshGafoDHJwoNb4HNlaRMAva2QHKLiHoD
m9LfdVZ9gSeeP6YDUn16B3ckL4YvBOcwM7zqnEQVDyymktR4msemCM13ShDIxABQQP0l+gb7wocq
o4bogE2Yodb3nlADgyVGGFKpevYlEvUVjdbyewjMWK/94AEMdrzKknKtY0r/npNOXjIVi2+N72Dn
Vbk3vXocvR6SSOOY98opv6CEuK0Uy98VWvruZnDEFCB19+CxnWS9Gz9sTxXaknsAvOYGSj6QN6Ug
eGxN5FcAumFF8SJz+FtD104YPDVfeAkS4E2dfE1D40tkRMYpjJCidxrGbaf2q51rhyMW802y8TSK
HUT/SAMZZHvM/LmbAESO22h7Qi707X39kMuh+sB596uBBtNb7lTOAvppsUx9v97GdROd/TGBmwcl
ojNDZ52hhoLmVbuYCspLU7U9yqbSO1lhA3QE+H3jKUs1rHVIiHW/QXRLxz3U6IEvImaH9Yh1Czul
3kZkdRbMAIRpwSdw3Q5Qd1VjUCyimoQKQtd6q/D3Yh7gtkFzqMkaLdoKjaKFf2yKyDsUjQiO88JC
L2RLzS48l11O3VMM3nGISu+oTZ+adgQTV2v5hu5cX5T964hMwKEDo8egaQRPaQFmWc2w1gRH399R
vobnYdbEM0nr7twiGY7oFZsrXcuImxXwMGZspifh9h9BA3vG90xYsxTkR8EDkoK8p/jjiWaNB9oI
P8hG3ycyryBmQggbyRoKx7H1erD7mXZrei/e2wOIdcBo4SWxlJTsjgNG1RsoM9rFyjV6Z9MKeq2a
QGCp1HSaut4aB5PotVJ46/MG7YLAMQ0qlM1nvc2OcWMEj1YMgK11UmU9iJCSv68NG0DgFora8EyJ
YJH2xKiRjI4WreO8XVouESC9jLgnzKX2Yec/A//mySxzBy6h+nWUDpZilFUtFTGMUa2RjsoqihVx
0W+5pW9G7ZxKKRhqA+1bIxAJjNO836nNkgoUz02ka8juwLhSnbckyJUjmlf7LoBQ0Ve81hSOunWX
BdO7OE1HQ/54LYKCbm1u7Cb8ZqoCFbNiAI0AS+h/MH747zLceGca1NpN3bYc1C5/1fod1AFdCStH
mXnqi2STkbgOTUSwPaQXBvFDWfj//uIO3szG9h9409bYQIjfvv7XU5Hx//9N+/y1za97/Nc5+qiL
pvgu/uNW22/F5T371vy+0S9H5ux/Xt3qXbz/8gU51kgMD+23erh/a9pUzFeBy/m05f+28f98m4/y
NJTf/vnHR9HmYjpaEBX5H3827b/+8w9Gx79JME/H/7NxuoF//nH69uU9/zd7fHtvxD//MOx/2ORe
EQ+HyGJi0IWwuOQ5osX6h6Yatu0i3+4iVza5GuVFLUKazH/gc4QvHv9sV7NNtJcbBsupyfiHiro+
ZX7VcmyMgLw//nXnfyrU//iT/Xu/d4349VcZZ93GNMTGhpWXByNQwv5fn6Haz502clJtqTrhuJRO
WVPgsuwPzcn0b8IZyNBkXnS2zNRfWUaTnUij73J7vEsnQQVPKYcLjjrekhTOUCxsJ3ePQRM8FIor
V11U+UeK+iVpQhRoAMeNKw34zwJwL9yPgIokWZxiqUsqh1qGuISVQvvoB7DjFR3mc9pqXwvwzouw
jJNNrSpXkhDJmbm5OCpUTnhXdfNQhAj9QLJConWsDWQShblk4v80IsG57DugYA2h+MILC+8AuQAt
J5PMpz0pPQVDgJmJqr2lGiyM3HTiRZZ242J08u+F613Rq6yXQFc/lIThOWgaeOABfUibiVPeMrou
ej1nOqpF6lRFpxy8qDSAFXn5SSExf6/zwN6kFglNWwuyfSssZ6UP5mPsVu6LVlbMhOIYeQjg65gI
0gUvfOx7qeVWJy1FSsEZqhcqY9mliyb/jyq9ahV8Qpl/NnMkFxUfvn+B+2ZcDMM1A8C7S5ijmLqA
cKxi8uWX7bg0XO1TrCRybVaoOgzDC/q0zxHzDGT4VNLqlj2sBNlodK/GuxmVPXkFE9HMSF7rPD2l
mb4WhfpUhmQYRkvu3ByyEwwqqkrZ1NfZ3HUW6M+j2bTQJpJwQVjFWB3V7roK8BqEU6XsCYI+wwY+
RqX51RZJurZq9w4Q211GhSdOFBW9/TDkj0Cmo2fKU2/gTNAydQXu8bL1VzLTwoX1/6k7kx63lfYK
/yIGZHHektQ89CR1t70h2hPneSiyfn0e+X4JgiwCBMgmiytYtq+7paaKVec95zmL99vuHt3VcsRY
a2tct/ZDcGAQlWg9+cryMuUueHysspjwemaKNDnWyfda91652Hpkb1pX/WqFL6zd09Un/NAl22wB
v1wTvtz0vvhpFQXD7675mh5sgpqta7AQgGVjD6kgi4FyLhZVi0Us0JX673Ob+BtDTT3oAXFwEZ13
dkzvoqn6BjlwMF8ZyHgYcPsypIWwC7XO/DXW1p+Jm3ag5+UCDWYcCSZn0xPJijb02xkwc2X0L4NG
panv9huN3vPAsvQNJelPlL5G0qctuMLWQPo1/01Xw0tX2Ozxc/EsfRdRLdaw0euEe0ymUTgTiL3G
3cdSJcClNa5xGWdnLGELzE/5aQrmrGXJF4OTtb40CxzOLKmPw9BwAi2kuUks5zZY/s8ucT4benRB
Gkjuxz012smS/8a0f+Waf/ObDPfabLLJrV2JU1YCJJv94ZTCkQoAqFihbJJmU5jMEEpfd8Ny8pII
eT45VlnxU49pu+2pFTqww0ZFSBsCVsaKQLBm1iaJ8yIyV8AoY9Fqm8F1x51InPW0ZEtCxa98oZgq
aqWEzqtPclOUDs0n1fJBOLrcsGvDTqYTn461i25kb8IoitDtLD7HLuG0eDG+4zGA0WC3v4t0HQIX
9ghgctKNJoQ+lxEl0wdt3df6cBP+PIU5cuImMVCLEpL2+9yr4os3l+PBt5qnvFV1WHOiClLXYvxb
IZrYEte6WBmq6BYWCy7kee9pesS/33Gur0ZYJ5AIvlTqEUkb4At46hszBf8xOrrSucYiS1ICS7eJ
qlN84i6EjIO2bOjzZ1o1f2TV/sEr/EMp+2kyqhocnPqWFeYea1ekXEBCdBvRHLKVZnxMZBbBM0Tg
r6Dj6A3iFiSP0CnmPtBgKAAH+YbcEVIv9eXX1D+YFcU+ZWyxE17Q0sV0t91uN8eOFRll7gTEkQHo
6c6t97JfXWN8L4S2b9i5Ra6tWxu9VvGxqrpyu0qmLI4wfsyMPna+J3Qa6GkkGlDkpCPbg1rrnIwL
W2z8C+ZGkvO8Dsp4nukbCqQnXimaAI+l4hmbhvM62DbyAvLMvirtVz6In/GCX6fyig5vY/mw/3s/
K2M9emXKCEOIY5LqbwrkjGEwCI8lm+s1EzgLpHdTusq3TOxRTaYe6YOGAwA0SHb9Mad8KpDl9Gry
WZ/b4o2g7yfso1vx4HHJrKCnG+C/H/XdBG8FKZv5XbljQD9HswU6B/PY2+jUY7iaD8gSgJkgRtsO
Zr96dRfxBv5ABumK/omUeuag9ZqU1mloGXO6i9kFokMSHbr65uWTdYonV+06Y3xzO/63Nre8ba4N
39rG+0ZJCzAedI3QzK1barVpKEYiwqJTuP0EmVfO9ATPrKtRwhiyap2ChfZuJsIPHa1GGF3+lj1n
vPhOR8VnXCok1nExuD/EYO+7zoX9RE4w9IBwwMqFfOmR6mOXjW622NAXOg7Y+Gto48rGW62gCwAS
2htaHqq1fPer5he3SNYlAhUqt4giiSSYCccMfowfy4HKOG1nfQRGNL+2ilKJyQUzWLLDNZP6MBn5
zoI5EwylaQWF6F/WxFj3KbFRC1kjShL5Mi3LbjTLfSenH81ifo/H5cZu7G3U1h/xAit0Ibucmxyy
bRzbjj3kgSld/aNO8F3Xc+s/Z+aa09NtZiTTne3UaduOgYyTM0/I5GaYhl2W5/u8t95GAJq0maVu
OCT9tST0GJilVm8gcN2cJHsBQH8femdfge81J2yRWgm0RO5dawBJnlQt71rxCt79peynp8R0W3AT
+S9f0lk4146/8zLe/gYDBSBwiOMA1rqoFOp9cmonzFzFvcAuLt5CkrW3prsDJUQYOmrPCG7VPk+e
IsjX71ka9sNUXBazGB7VKT+ydTnqj0C5RQ90P15Nvw0brn4aiDGYFFfPGI81YAdBMgUB5BWHMsc6
LdLxIJtlRcdaSTIDz8bqkQRQTkdwrWr2zYADkGT5jvr3iBteYIOUKidM0Kl/BRMdxvZ4ml39SXDv
rOxiP44+U4F4DVlVeyyvj+svdd5SWuMGeD3Sqd7NdqSiYY5IzO/6wb9oKt0NzbDtQd64leQ/P8ho
gTK1FfVmiQzR4Z1YONIhsjEhZ2xubAu33cVrudUMuUXJ2IxGSdisjziNIxdZ26zo3VAY3WXV2iYy
TWKPTE8DWthefMs+IiTVDyLxbm0fOy1b7rJm3i1SfxtYGSiViG+26PbsvZ81eqIC3/c3SUcdc9ep
P6pKn63KOeH43SQ0eZGK2nIEuBYT77elPTXmyotpb3ZaeECyvW+lBfliSDkGdw57OnPilmfNYZ6o
o52xF2r1JcKo/NO15BTSt9Lt9djdcw7+rUo0w7E7oF0aQTtMjyTIEGEYAT7pbEYHmEcxH1pWoFp0
TwAqTqw7lFfOCk/DwGJOYoANT7MzYSmUcXW0bO99rXoch/arqlldk/FSdvEPq/F1vrTzZ+2A6HtS
3kzavYPKAxNbzizhvNkzNx2Ng3iT3FliNyi7IIGNo14bF3PFiueI7MO1y+eeKUTQVRNdbt1PiSxw
oAbkiboIJ9DN9KxIHginOGRsbABusZdL2SJmnvskY3lBuTwyAmIo9RIXS1Rl56Szo0flXmV1d+mo
aFmNl7gePmIaQHIzBg5EcA2/w4znpUohodh1UEyfzpKz5Bd/V0Sntt99o9vVhXv2uuw10T+qyd2a
js52HXpmy1EtMJ30jeuVtbbYDksZjWpACMH6Nv9ayckxFTy0mUVNZrFfjfjFBfA1L681VLG4G6IK
Ol5VX3oxhylsAsS9wPOaUB+6yKO7b1xfZ252UzYGpf7dKY2gqtaN07w0jc8Pxv7tsDbLpYvmR8l3
/UZ55smP7xO/C+GQQ0oXGGm94foNK6z/efyDqQB+HOtQDbcVc0ZbLIFDOoGoG4P4kpykcRNA05ep
INW0UGoKbgT1PRss5ukZ4qjLKTw+z+wObR/6hWiofHnkzf3QxoVRKOPgmuPPfGg/FIYMagB5o5sN
XkVGRNah8UHqS1ASndzBUwuxm4eEAoPBiaOYzZ4HNg6gCT7VIqAGcpO0FGjEv1JaeH17vtSDsZmH
nuNdqaKUQgpGXpQANTtW2KBvr5UsDgp8Q5roHqgMFU00daDbYS0YX/z5T+P0PzqWzFyZZqSX2XOq
yW7jm0oPkLM++YlsVnbgJbeGav7wGeI587zRqb8dCUqrFRQ9lwlYsjfhpduCcbgf+6jMn4u4Sxp5
C1khDIoQIvH3xlpDWdqHaiyywGv0yF7rqKlIFJrpj34QUbLoGOsk8Hd7p6yMhar5zBrz4ONG1IlK
zKykPiztORsjDSgZ+tXRhhbruR0c3wemrFO5FyaV4ZL3dMztROtR43MjmWHJkCcI07l+o8xmRyz9
xRHeGirmUsHKISnAEvva87InSa+OVW9HM91NNSo/fkicR8fGTKOleFjayl3tk+TOvGs+k21biRmM
2VFyvlqd5Zkgt70pUhPambtdF0PHveIuoVf5XBgFP4l2jPpl+WSvv7dV0zxxR4emE0N44oa6FtOJ
cF0dDprxAz11Q5nIvvQEXrBHIyQ7rqTK9HBuY/gsJb2idlZmh1ov0icbQzhQDHB/PYbbUFuKFxcb
dWQY3g8aTnjrYrvEH6I9zbPxNLc/hpK1EyCPjlLJbea0PKaWmXwdXG0Ip4c62STed/yd1Lj2HO31
dmZB0PZCZ6NBGp1kWZlHvj9frMTaYszuILtQIGQN62ZKT/OgYYWcQuxvLzkOrcGNQz9lJtipTTcy
1zPvi2d8JwgeJFjlHGZsNfgYR1AclQxs72yG1x0LR5athAE0Oh3VjMEf0wu3msYmoIZPwsVi0OkX
N+/RUGR+6+0pgo95W7J4RWbtLhM5AOxNbG1suTXUHTXhF0oQN6ufWI4jJph/WiLPC8zOatBPnU9a
yfIPFO7WdI/QW8OcalFVQDh0l3fVriVN4mvWD79NPCLx3VeNOqrMBIhpdp01bCmuEXTZ8JvsyZ5P
v8WSgS6gMxTllXjarxjsksTSGT5GOCT3Qj2pf4u15GcsYnYdlQCfYa3PUzf6e+lZ1xG/YaDIpu/c
Gl1mXe2d6Y8Y470dgNBAlJDojYFDfX3LEWez0k+CRcECaM2SGaNPC3Q7JsPXorjvrdA6QnNhuzFa
FTlzvIIbqzHpZx6Hkn0/o0bc1rsM4F+4ytjjls2+2ZBjfWlU1jx1yRh/iKKdD7bmXI2+z5+c2NS3
JA9od2v0cgtDQAZaThlTh6azbcx2CgzM8ZxQUiY0OTb6gO3GgjAO36EbliZgt0kBXU9mIjFGe+sN
TRvadATRUUZozauZH2uT3W3WjhLx3BPaP/rx/7Wi+/9IqxVC/E9a7RuqNqWe/8i+D23379//R6m1
xL+ZHkdQWIum0E3jocf+p1LrGq5veCZZC58xJDr7fyi17r/RgGeYLm0SwhLGo5vyP5Ra/j0qCZnH
eHSpWdRl/2+UWiFcXsl/LdwTeH9t5GK+CfoYXdf7b12HlZMPOTR3JKflqVWdeehw6k/4IZhb9jo2
RGLH+ErgbLUDAMQyeQNt/oLn7kJKkvmyY2rnXI2Uoc9UJY+9954b1optbOm35ETY2NkE5Oyp2xIF
9HaxiTCJBeDnXOTelfuj++4Xedh0g7wVBYw8dki7emqeNIXeO9SpedEzn4Y2kdrvlmqng1NMORsD
nupySrfdUAHCKKYnfA/me2sophVsykAyOiabSv13bjfr9e8faqMfQc8DFJNpD59KPtxcvjahOOO9
gan0ZC/Np4cQ+17pVnta3SwP/z54nf7wRCg4NkRkGIlwNuqnR2GdBnMWk4z+rj+ETy8jbCPKOHB0
0d+Inf2ylY+SHU8reQqH1HRqv2pCqXsynhvX9K+eq74e0YQXYTZQf0b53k5iwD7CeO9fT9cC5B96
6wMHxklSZJtZV+NujJtxM/FzeDLj9N15fF+QlQEoPV6333OUxTVmnppWLzi0UPoghffWIUw9w70T
77b/hUJb3Xu8C6+5DVQNkeO9NFCrfJWdY7fPqHaW+nu70ujQWtzd/75OJr75TgzUqQzFKJ/awfhg
76kDklRyn+Te+t6VqL9WKiiBebzu1RLvMrPVUz2Zwz5hbMGEjnvuLONzU8jvnmXgcvPfWmSidzsx
k1f8pvu/z6jvI8fo+MmmaKaPcU3qd1xs3rm1Kzq01Fi/O7NrHvUUqRy3JmlV2/uOKIxe0rh1tMxD
+b4wRt8x2ofhJqvqvXnUC9hZQQObtMv3uNrB+WY2aSdq5yp+MF3+oJ1SNd0mbDjycb1zZ1g3pk/u
XB+dHbvi9W6aU7JdhdH88ze8R3WM5jjPTFfI/uvVcrf8Ch8m4semcmx5t1Yac9KkMtlY8bQiPQ0J
NRsAb2B/bW17uucdffeMTOhNW6v53uKAOJZgY/956vjN3dIftZN6w75Er8Y7XYfueZ1QTKdRjXdh
yfYqivHb32eqqXcajuQz1rerkY3DvTQX8dJV9OYRKbv3gy2jMReP/PnPv6U+Q4thZPDfqhYpEFDc
W12nFf1Cy9GvUvX8z7N8+DKglVweaN9xKu61NhiBySHk9PcphQeosrnn7NecdryWmM+GIQxYbKmC
2XCz+xgXXGo1zTtV3+R3Z6Hbnj1uH/79U1GJ4YwZ5s2d7cjRuTASrBBP7phfldZwmRTL8kby8J8/
8pfxBZ/vdiqZBSzZ8Gr2QoN/6VPZYyI2PJ61MjGDqdS1Y5WX2UuT+jsja1A3DD4qrp3HN6fW1m3q
8WHKJhnffLb8h4qYBqLWlL4k7BOawkFTsWiYEb7v3WLwrC8tX1ej8fJGtse7Wca3hoqeZ6EQb+ij
vTlu9tZ6jriCKnBuKxsJFO1lOf79wxFOUTT6XFWjs0RxZtu3tuwBqD12FC1/xsa4vOG/yK+JmN/m
x7O/vzWu7WakUuvFUF0B6bXsQjN2C5KCoritWekS7fJ3ObGb0FTVfCv5JrOC1+6yWHrK4ZwxPayK
lQ5iL51ucmRvQ05Jnp2hf0M97a6zWduRy+q6w/wDOSZrbQzWcxaW9fzS1/ktG+PPvhZTiBgSiCa3
7qv+vbVlt/MX9nZT6lv3Yn41vVjdGA5Zd/Ct7qy829Ra3YuEEOKmmxV/2d1idnlHcV7okZwl5aEy
p9VxaHPtmKZLdRnLeghnXT+myjDvFkbyoO386k/2Si/XSJyFrLhs+h10ufwofR1H4eMhLQn55JJz
x2LbFeaIrCYdyK9cD7N/axdHg1nJibxSd/r7K4N1+p9fTW0iDrrRUtfH3/CQRQ5CZZFLFhTHsYxI
ZKZHr5iLc9Fkl8mV6lBPlk+7ZQxkOtOPiL3p2bK+6QDitMatqPnJBwDY7n2SxgNqcMiztX6pytgI
pZZZEY1t+AAeD1jTaJz2srAlo8PuPsEfNAzy0FtJvut0r7jn8fo9ccv6UNllv7PH4Skn/ftR6CQe
cL7R9zcitzFHokC2q82WvL82nuzHAwyA8WStNr/593n3eGnarHa2LVvGDF62r+Zm/Ggb5ImFmpcr
o5TiaRLjb3QbP5fFRwxg8zqXOEBLQ04fWabXLOZjtaGbZfqY2i1E8Bn7VAejMsOtLvL8aa7K89xz
wBoTglxa3LQAJhcLjFuZ2nQlrtlFoeeTv4KqVlfN7e9v5YjNgS3KFVjszBj2Px+8uQfI3BpssVXW
74XghJe7jv5E6rkOAGJxIij1LxScmHMUdfUay/dr3aS/81moL7bk2Hfjft0loAeCLp/TxyyiC7i7
VhcTuxTZz5ZKJn15KrCkXDJuBLSpnLXY8LOdXCboE+QEAqNmHIhLY+sL+PQTxa8iEGbRHJxO3Knz
kCy4A+ZuvWyi2Xfp2mxg6dUs/kom+mfH5IqSY/0LjyE5bDkvpwUV6uwX6Ykmn8csr/PvxfRa8LMM
DGzVd6nyGUQV516q+HDWxswUilR+H5Cwc7iKGKm1X2rrPSZKbTdaVGwOH7KPfVYyJ8Xkh3ALaXj9
1jTgOft6XM9egxabyakL22HonxrQEfsZK3jWGOAB7Ul/dgZupGO5drdlZD6FdCI/0GunVP3sht77
sg2H1zFsdH+uvhQLBccfe30ahXQOzIW6nbFmzRuNinOgt5n5k4/UVCRfc2IaJNiBGa+m7dID+aNk
nsLMZe8zb4eGPoalnC6OmjYA2W5AbpMwVTWaWM6hvk/bQNKsstF0EgOtbLMN2twYCbgoiW/rQdPF
YqcYoM1GMGl2ftZ6jj+s2afEyX4Qca+3gnFu6JDQA144DMEQ24fcGqtdNUh435hLtXLgzzq4FyPb
obL8FOXyWlqifEHFz11zCcaJiYvTVdu11f44xMhCey5fLWF+L4fkT5It99WZT+PkfKB+1buhrGRg
udXT2lu8S+XTYPVbLZvOtvNSMxQOhFje1tT9iTeM0167Jsw2y4unhvlIiMCijoqflqa8Dznb+pNT
cko3rK1uS3uLr5admuozsDiK3hPYZ+latntrLE6Ybgnt9qmO06nwnsVcgrRZo4oRFqB38J/Lsm49
rJrhMpXtQSIPiEF8AS1hPzaa/aMMhr6DxCNwhgMIX5TI2WOkuMQeD39/hW3LDJwcas0MujjIyQ1f
TXx5V083iusQWzLSPc7nCg/dkbFwFCcDMR2rZyeyxs9uv8oTS8h2XuKtpiW0BzvkvyxDi+qVGuYu
z4l4S/nBncCIukkHc4upa5tieCP/YOXnfx7q9qMtzGpLNKc5kur818Pfp0S8BEMNN4lyu2iOS1Xh
SrdKrz4mMaqpQnvs8j5YqCUPNEUbPb2BVwtUcKWQKtxE17eNNKJ5LdE89Z8K0EGIpP+Jdk8LCEHN
V2Yby9LPARiIaZPNjjq2ZMinSiIH2WdZmNrFpsz52lXOhC8/ERuP1GLEWgG4XjPKM7zYHlLsZK2X
JVVl4DqNtU9a6nf71U9p5dD5dxW3XNij1qmIsxtJhvjgVmPktRX1UhkplnyQBitRdvQTY9osuXYR
KQypmCWyUeIcj+1IPsQsj1Z8xPvVXcRQ5dxDkXSc0dY31tLvl4amUpVZP9PKEIFGaPQYr8Ty7a/W
Mt2jX8grLbndq1sMJ9s+xVhnmUEs5Dk1x6L+ueBmM9YHoJ5xEM/IzUvaUzjriAMKOWxuLtTAWTEd
JfN2Ndt+O86C93gwHtgHbpuWtdIMHFPimyO8IWBnNBypR95orLhCLW5a+jQeLMU4vfRCNiD9aY59
2keGPnkuWYppCEcIHhC4TH189PlmqKtO8ewNy5F/l9uvql8zxk4XY1aMRPt04PbPHSHVqcPQYxLn
SM0k5113C0KJFnhkUMQSO4lMkUwIL83FnY36qYPevbUNrcPgwNhXueTrlYhMd57OWeL+nMzZOKlK
2ZsZdF2QVsyWObncRx84jhOjkq61D8gZS+WRe1MOVXl5twdK10zFUNUu15pIZduAO2YzbbKrto1b
kQK2gN/2zbELiHi9vTcyZHiFf2qju4JEWito9aYA9GRmj0//qrlBr3WcF1V8yebFPk0e/bQx2wKR
U1c7ajEtKgOh2bbpI2Ocxk0cT0YI9yC+QnT7xDyb7VciLBhsH6UsDnXXxjqOey+br0VF77JXg5cg
KkkTeMoEv1RLmHnJfGDDpVdP8J1hcz4e4gXCtNvoM2E4zr4pYgkTAl7lqGLOYFLOXEXp0WhL5xJj
O9oREP/hqeLTm+bioAGLD6xJTQjEif2k++m3TIszECdckyI1IVwYBiVaxXzNfEHLOW7n898HpgGM
4ZgXar0Vgfgdj0lTDSGF4mioWmoc6SLWANXY13ESxDdrMx6Pfsb8lNNPUQ4oCh6TMR8T/tpP6SGt
xyvHARRN3v+LpWAYcrOvQ0xSTWQwliKzX79W8P0rbswbJL/lQCqNa5tUik1IOASSle5Z5jvMPwt5
G5rs87Z1n7m5Xs3OOlMbNB0mEyMHbqcfM2zp1os5uqRaRnyoCvWOga6jLdvMKXrwB+6FLaKCs0Gt
UKY1YHjNzeSPKZIKzgSfVDL3xWQrKauImnmTmhbznHnyQr8AA8QGZmd1wGW4SseyS68I3Vda6Ip9
tzZbRyZsIxdmoxBbkdL5zAjDl0HNB2c3ufPGE4t96NgUhQPmI/lYM732pTBazNA+kA0na7Zs32GW
ZordMNMNjlH5m+r6UJrclohVTRxY0GwApNboGK0Y75VcReByctuNaUnkn5GElz++hZyq2RZJlijR
dk6bR+syigRGqy5saAzcWNKGAfmSM2p6sluLSYpwToXufV8gMuOoq+etSNPupPTmYhSD81zqq39m
UHToCEBPHHwTgq+S6eVxbfvzwze1h2QF9KNGeEZjxchHYKtJ0qBuuVd4b/FaOFhb2BlqMq234GkZ
LrUg+xqPqpMibTfaylGNNz+nxLlm5Bzngb226ckwJ/CXefvs8q48kyEbLqQy2JKYCSull0Yy7eWV
+hoW8TaPFnvWz2TwdUhSG0ZmemCMdEl4NvGCFGhrNoDoGdI5uYB42BqL25Hw5YDkqXU/FnW7Twj2
T6PfXxMKAYLR8iZ4ZbQ7DBWJDt8/uhMxSNjOLz098M/DtFxKpxShbuDHixMSR2gIl850vq2p+BpL
dL24dLATJvKP1xhyY87tb09bolmZ1qmjjUPYgPESRK/WQqaOGxwMJXNMveyP8zp/ULxuQGWwfxr5
tDNp0gIxlX2rFuLMFT0pY5WPQQKL++rWCRR92YOs4uIW7gtb/hvZ4B9zCk9bGkvywijuFTls3xlp
Gy1tpW0WS/vqMzaaPZ+ozs4zLv3Ue+tHs93TvbQEZaU5J4wjzBaV64YV9q1IG7Kr3Wm/lmz1rs1S
/+vhFW+h2ju9U4R4EbxXK2mNl8F6popuQDm1uk3h5tV1pIGbytkkP5ie9VzPxSYd8TzmiYOOM6R3
TZQH/PtnqusPTvtJgP6LZccI136Imtx97htr/Fr7KO7G8h2HA54Dckg19Uy1sUYkTbAwxr8NQWkz
NoPFwMAAO+NejaoNJoKn25HQuAUoUBRwz03oeFvMGbt+k49C+xzrDTy0bOf5+W3Ilm1lZvqbgaGS
vFNLtkMf/uSNeJ8rvsvWoASe+3fS+8meQQEnianZF7G7yxKGobpLvUOHz2Nrt5wwgMacuY5IvaJr
+cwwWZKa3TowMV70UJ8GnXgNK6t02DF5/nRvBfbbWSbfKfOUe42iF02D1m4/mh8c8V3Fdk5noFHh
QccNCIpCE7Sl5jPgoETJUzqy3eymcjNU8wAdkPrApKMjcRwN1k6T3CstkNpib5M8vdNqWIeko2HR
sphTTlOMITeimRBiyBSuxJtW/nad+o0k7crXWPXH9xmIysWbOVs2mcfd4LtasFbyW5UMhFxmFlT/
YAjrxfHlRcvXE5LodPBVyKTnrpYOCbhocPWqh8XUQoNy8LIErWtFMd65Y7daVBSpB5rJJbQ0GewF
NN5tOflnzH3OR6W9dip+N9Xs7vRy/Ex8Eg89TezggFWohJE8rF/vEuwqpAqi4vlPxfErHIT+RFw6
kDRlIAHncQzEs9LhQOGuD0wx/U48Z6s1gCE0W+xtV3/rvK7eJgzqPLP9PrT2a67VxlEz/Decy7+l
xlJfjXMBl9uPxKS0jedxSPX4vyFr/c4faUFTntMU925cetnW6NejQ/HXoZko6AOKyiBL20m9JvTD
dc+82fiED9VsMod8pk0Zj2EmnCRdFglwQVinM7B4VRoUWSm2RUIMP6Uxk3jOr2m0ccv0lHn044iJ
cvxmTQ5jLkEiecz40DWMl1M2BPT+koFbe5w2OhYBQSk7N/4pbJUZv8E1fEkNoz2CAMHjZaVhbewp
V3foAorH0DWajzr15wjB/2cRL1ed6ucQUBiof4JLY9XXeye3c2J2BBpTkl5+zDk+LZ/HqiT14VRH
5bbHoRb+gcVI5zT9GMr2YiucnrsMsaCeMYaBAZMx7d4vlwDMAFvHlRy6KNTGZSBsxL06E30KE7Ov
Pnb5Qg+KU5BJl2SB3Nq89HN6gNXsYX9gRe39bsJH7n4sFhIS+7pkh3z5puNoOjh941xREUjGirnf
OJokx13GL0VKBV964SrPgnRgAa6ohEGlNSa2QkWAFJ9vutl+nbsSz5SR01vAVjPA8r2n86N5c4Dh
RuDysCM05jkuZyNS2pxsYlE+tUn/JXPfpDgivU5dfcrIz71Mmvd77Gwi+rP7s8/GR01FvGwSr1sh
EW8Xmyas1V4V1va2D1YP8984E+JaM4hRA39zaB+Y4br2+EqvZe2kpNAKPtZtoyKhGJYmMDYFEmWg
D9Ou9bBK6KLFcuUPX5bbvy842B8hR8o2TMxuaTJHdkOZgr6uw4ZPY7rzK2vv2e5XHVcEt/zWPkmz
/0hj504Zg79xEc9Dq5hfVCm9aB6aw+wkPolyvK/Z01ADihjUkl7r1b02Kz/HFeK6W1PUAoKJnVSN
cYJCcI2DeaD7w7wDsR7Cmy7wzJMnpzno4VES8LUqeP+880QoswYlSpR4SV5T3//d0Np8bkXDQriu
Z60bhvfsVz6sfMRqIsiOQ1qMkxTvqBrbUCin3ltr0b1l9JnA7QiLZG2+rQ2GnLofbTpJqMdMEQA7
5CrUA7s7occgM+t6QPcEboyEXg+pMBFW2Hi1wqNVhkYkGoM6zOMiOXn7GT7oETwf0Al9wLdS3Ti8
N6u5X8DHbPPYbHdA0XyMp9wTHkk0X9YqmPoYwhdp4zO5xo0BlDMopRNvp7dW9m/ozTpzqyI9EmY5
DLmzUBejX6YCoYHCh2dPPBsmh+wu6egnfSQWx6kC26Nwhk79VO2dBRFnrTvMnkv8O0n7dstNZ7uo
Rl0dZ9iujfSoEMd/QhIK0cWqlyixaW0Vm9TD+0GTFYHoFBPcPHLAGoulOVHK+dPKAF15CENm4tRb
GreA5WDbZb/YH4jkY/TWn91a0+7A/cRVCv9bNxaUVECTx+tu2sduClrQn291I50dBVlbgDZ2MOAE
fSsf1R3o2Xit1o916UE9amYVdb3+m3zLY1czBROXiOsJ99+5O7PdupFs2/5KfcBlXZLRkHw8u++k
rV6WXwjZstn3Pb/+DLqqAKd94MQB7tNFAYIqM+3dkIxYsdacY24tsVWYyVY5nYRbL4IcMSEmq2sG
rQW639gdLG58sWskyT+yRW2FX/mR2ctr9B4zlsS75ugDLVy6l7L+VJBtAijfuyBfCM9BmTEU8yd4
F37JwMyp1hNM03U79xcfp3hrkrDgM+4B9bMRXfoWLPOyKkKBBq/3Jjc9jv9EEEDcmd+NPtygaRVb
g8YQR8P+4CSd2DlDcGNJIi0j1111vf1AT2DaCN+1yABUzB6mE3UmdLiAm0pk0wdKYZoc4XBpKepc
MdxUCi0ZrKcY4DD6OZmI9dRVD6pBQCyScUK43L6i9D9XWUPIUASLISwYVYcVn6dxyksrkLvSk0EH
MZU8iO1e9XZ7kyRZs0t8WJl5wSAZ8TCzJPOuQFk2GR95Kd+Kerowu6c/ofNzydq0ogatebBRDqY1
5n8n/p57XbsOC/thGucZNF97UbzUeoznimgIvzkMS2uvQ9TMgfaNoHqK1x4VkWU3EMKTDRx7XATN
QMOpf7ZSuJAp5hiTUyERbYvoi8NDHhzMCAh9VjdIo1qeKDwKqCy1f8hVcYHCCkM80idCiQ512y/F
KYZGUBuYPpC/bKpJIG7ymmKjSuu59/34HPX0fYr5kkaoMyPPqFfgi/HckufhI0I32mne98pgtQpx
NdGAdak7Uv1Wo2+m1of12QTeBd6DuWJNo7YdNZxzH1KBp88Sw++q9QGKURKvRAh+Ss+kz4GAKOmq
mt9Tg1IWFiV8sQBfJqYKJaOjgShtpbjyc92QcVoKZOE8o8yOGUBghmiQS2xgZtWMbusO3XgO4T8w
VxpGE9jRah8T5YNbJL/DsDAaiiGjzTErkDfw17OTV3EaIu92zebkHCq7uiW0tjxAnFu5QeGftqbt
wLnLTUwUtfnAsG6AghK/1RSUazun1OAUEdL+mN2VqPyex7ZpkWZZZNZJyYHFIpuqd76gqz7IoWAe
OocV3dfZ5E73bEbpbLjZ6D8l1ll6lSbsNLodquJhIO96D4BvJd002FissdRi/h3wNlDFKRpd8txN
hoS3FcrwVenBKU48CmLy/jZ2cBviSdikZQB5crb7S7pYFNIpfapL235q/GQvrQLumCo/e7gjPJS3
4LVZYgzSBjwaT31EHhEz2qvt4uyxOVIj/A9ASguPHErujIS7YT8KAzxi4BycitT0SM9PWVN1W/rZ
1xGhdyd5a06X4VRKg2eQTCTmOQR21rgv6LYdizYOLlGY2zv69agC5/KmbI1PYckOi0VqnUcJrXzZ
ED9r40oag/kZp0e8M1zjGfdbsQkr9d5RCIKW9J5UInncZ/TfZg7nxKhPAwg/cEEJBT3SXguWFtxm
jEs8+aKngmm96gJqG7j3eGpCZ37op3E9TEFypXEBjbpHRksVSAPraXapsGFIvk4TdZ1VBeaRidFN
RUQYY3q1hwuLa8mBsh8RFrEtRb3zqvpzb9HUQLLob8XQ3IBuqrfAOF9Mvy/oY/sryKk5KFwOuwRz
Jpumip8SE0w0van2Ojo8pNTurlGSLZzdda85jJqoFeowduXnEELUNgxwa3t5c0JjRvKebmD2Y+AO
p3DZ4jJ9koyttU0oIuLVFDPDztCvoiU/1rD7aa0ECkeCQ9do2HYBMlRE8/A/VGx0m8qJaCWF7pEs
WvbigFaNURnWxhx3Y0eHNHLjT7EUsAsS8tHtcVw5w4R9rvTkKlfhHQgL/65jv6WbBFLG/2IpNALk
4Bl7TROORWTB2g+KuWrprlOJrcBIy7Or8yPunulzbNCxCr5kC6IHaeLViYdwl2sXBhBhlBcv6CgT
TCR9oEfQINnCOrQM77aWa7xhXgOqzgJnzviIbC2KVUfzLUXmeGGmf7A9/E0dldyqb4acf0cSWKSm
XVth0eo88yuEgJdAcaQ3woKQlJyc9tymicSsl5JofmPgEBDqnH6HDgjCuCkfR2fEp2MurqyS3I8K
GR+NuSdp1AGtvAbMRvJYOiAvgBJO5F4azuSt2R7wbrktT4hW3xCFfRccJAegBNbo31g0ti9t3D3P
JklsAXGArpWIi1N34gJtiHxrme0DjU21sIrn2loaSdljagVPs8zhtJWSIUSVPJKo9BpK2LYZqP1j
3cfWfrIr5vhZuo+XQVEfe+EySGMFjwzvk8FpgJLyQHva/N6RbT7PVYeqmV/CrkJu3LwUDW6euktX
lnjIvIDT5zbPzHjlCUwZMMLztarVhoXiPPizeebWYijoZbuqSk6lct/9nOsyEOZDix/ng0cYj6KV
QjP+3nNvpCU/yIb4bHhWSpNxm2uHmlyIA0kL35scaaOTTO+ukz9mSXtDW3VXZNUXOWoGjtYg9+Oz
B45HpNre2iFskLKu9uA+xn3hc/hs3O8j29wOpPht61ebcq6PvgboQmks1zW9ZpfYxnM0cSTt12X5
IP0GRqzO3gIPd8dMUNzUawIZS7FPc/utdMxpa8BRWkMJ/5zZs7vvKm+VU02vsDHc1/FAuLhFyqAR
0nzu4thaV4SkH4cBM54dTatqnp9UmpyxEhEEGABpBn18hz8Wge6ikavC5DEjaJ3wqjx6ikvvU2Tq
K43n/qGKVLGbMYpv3Ma50cximA1zSzndLcvKtAbuiM84Dtw75c49nMxk7/mteepywCihfJRZvbDR
mIENAXG7EwZrjDY2K9BAiR2aX4ckHhmrSqCTwS7soCIas6H2TtzAlab9C1JTnX/8SPJR/+u3dgQ1
5wcFJ9foQBAitETuMqtPxEkZ9lHVuXykVNtBjTwaYdXeeI+IqLKrpQAocaSgqT48Nh643iaf69sf
Cs3/1yLV/++wA7aNzPT//sfc/xt24DmP2m8f//iv+v3LP7ZZVL+335q/Klv54/9Stir9T4El1HWg
BTg2IlLxH2Wrsv6phLAQr0oXCIBr8W/+rWy19T8xfLnknns/uAUaCMK/la22/U8thOBI4lnSQRVu
/2+UrRa62p91rWhnXTr72oE5JhU45kX3+vWdwV7QAF/4Pxrha+nEBtiQGJNDLqubuBItcVTqXkhy
y9jm3OVOXo199ppINg9rcJuHoA04kfdtvwvt6j5FP3b46fv8NyzhH3mX3RVR3i4vBWXhtzcmlcJO
CxSGRIxf0AiZ7bG7+h4VtyCnV0eqP1gatquVzpDJrQdDua8m8v0yrsOLUMkD6Fh5/vOb4Fv+/T3w
nXjKlp5nm7+8h6qwdapp+m7yjNFMS94nrFDTiPr9UEdfZmZiRyYtoL/tPDn+719aoTlWUghJxvdy
3X66Ll3daInpnpfGF8VxjeRzsThKJuDy/Tyd+27x3ZTdvUN6wN987OXG++VzI8GU0lGcK2Ee/8BW
/PTiNaa4xontkjPBuo+n6m30loghFew06OmdRZ7uyq+Y9Te8xVUJfBI4Zt9tSVzZOE2x+vNXYf2i
veYexShvC1TX4DJ+vwwONqFkmPpyM5iWe0BicavKeDp6VWPdRHmxT912T9ZNZGJejVF9UqR4DRaN
Em3Cn9/K7zcEoQymEMrEwCJN8xfmS+8nyaAULr60we6jmVWtyqzmHBRKqi1yAOd2yboX3bOt/exv
vodfgTN8DdIVOIT4H3J4Z7lqP12VwvH6iZYG+Eg5YdohFHDQjXn0ApORZVZ0/1r6/wKc+fkJhI3y
602guQcoJZSybG7Fv76cH9humZshYeRgRqFj4vJEAP21s80XquELFPfq9Odv11q+voJCusgXO4Cz
XGjtuLwok01HmPby9f/0CcN+YDo09mTHiokQBptzRI2TZxWL/Oo3brQKRPLQa5GQW2TTgaEKYUS8
zwxIFH6JQdaA8P7n92T/D9+66ypC91yuOG/qF+F/WoSinFlkNlAdyFzsjOY8VDY/sliuqjx2D3E5
gqgMWKQqDF7uKI4JBbElRAR1D++jx4p5Bz8Ce4mHktRNDfM8ThJBssEpq4mluUtBFh36hzjFnLUa
nNza6q7pNor//M8fR/z2aCP6NTnm001n5aeq/+tXXJM8oquqxWzrdZzfHKiwoU5OoiMRPlekrNXW
+J7Zo3gNw/mzV74ZeRbtO2z7R2ITD/ipSa3QSOCheawiK3vHkjnu2oX/KjvnWmlCgfAkeCeL3YbR
lSKhw8TAiWzvYKdgOYICEAVW1IjhUhVsGU27N1BS1bZOiu2fP6z8bXPDQOCxciyuEYak3i8ftpsm
C6EMwdjV3CCLDXAhEUJKCZgjECjQr3wel9/mikznLJnPX2oV1acR20LGOelxxOFKy8V2ThNWdC6c
+yRskZ2T/FQHn+yxsvbeHD5USU97CQNWUIXMLQv7yZjM7hY5cLlLl1YW6dGcpim1QyJNdxacaqiS
HGhCYi13YY5veFI6ZnzDmU05sC6xQ8TPDIg+5ggxWFIUnxB03WbpLP/mdsAg89cHTpvCxHuiBYGk
2G9+ecY5sxFSRiDsZp4a5CajM21/fBpwocSHS7R/7cLedNFm/M1zJX5bXnhpgRZKYc+xlp9/vRFl
2gbS0XW7oY6lUzeF39RsXgl7yM4lfJAh78Nt6wZ6n8ztiGIWmyznFywtjcZtCUZ606rU23NupvVc
aokx35nPKixx5xIWeRuErCO2ndW4PV08/xUeGIq61p307WQNz1ohD42B0zBSNfptjm9nbVeJJO4z
Ow6AH86ly24Su2O2yxkUbGhvy7+5QX/f2bQptYXxadlTqC+W6/PTgqfZ9yLtEnUI8q6/ibtHyyHS
J5KV3KErIrbJ097KUT1eA7drdnlEcEBDN3HHJphs/vy0WL9fEUEZ6ElbaSxOPJV/fTPASZGWJ3ra
xKNFWEmUPpDNVt0xL2pes6XCm+k3r90OrWNZGN8gzyZHFQafe4DZq4iTdTqk0LOxjax6BzDsn9/e
b+uwlrZtUZBQqXK/quXd//RVTY6MaPsiPoYcf0Ruwf5gcZMmCNNoWeb53z0Zvy+UfBGIc5caSEhK
j7++HnrWYkx8FmFGyldO+kcPCOp90BndPc7XCEutPTOkjXAKuFivs5wmQi8g8A8Wvm9Be1GFXXLo
XeclAgABngQapwBqAAC8BfYcGjadqhzaYtHVwNOV2FPXfcoBLTIuiTGJDaRrcF40TtOMLEKB9GIL
Cm6GjpW6DLtbJYmY4BYiaRDhlC+TF1HISy0ZumTt6F8HWz+0dToee6vWx2EOc2bpBW3BEYG5aoiU
Q/0j2ciiC9zk6A1oL7sgc0ILe/QIhGKF8qzaywlBJlRA/KV2fGhms3xzkLR4BLrfWSORMX2ZP0qz
3o4wB/ci4bfWyumC28+OHgeM0nBt2fZR38Vm/6glzeC89sEgOygTEe5nx1AohHeA8tm6tuBXy/Ps
CFqEbjT+zWVdHIm/rHhSSqByXFSLCuPXFS/j0D8PMAs2ZZ0YO42yFBCATZKcgTArye1gZ7r0nbyy
2acWMBwiLPS6A8HczIaNkspi7GHD6ogjPO9LW2rnJ0V+12IJ/ypwrhDGx4BhCWQce2//50fA/n25
lpJlQmpJAUpFtny4n54BCbHOiqwInktIt3ZJqSsJZwHqZMK6CZAOmW59dFXzQWca+EzvWM9N9kUQ
P0PCZYIaHrHEtmurpRtXLa5+65hmtL3xe6jtNFXJsZ7M7BCHH6QdGJfGZYyuxw4B1ZzW5EUAjcBi
1vzNKmj/D4+a1KRMMJNZzjs/vJc/fayUgHHNEXLYBFUMYs2tLy7GA3jZiDecj9G16NGk4uhiTX8O
QkYuTvKtYMx5xXtzRNsLNqBJGBfLhbA6MM2OEMUvWFeUOZ+9jkhvZI1fKjvM13++IJYjfr8krN6L
L5Q9jPOAvRxjf3rvWeVLt/fZjUhKio9M65Gxu7HJ4LVKNzSf1Ms4MrXQLsaBkUHkWiFnXOehjLYG
OM0GFwQnwJU2mlvc0+Oa2ecb3s76YLnxrduaelUOnsdJj1gqDRluDfjuEWY4UCjiZOICF4/06aah
krwSz+Cuh5Ek0na6C5ZHm5jNVWQm0BtGAo+j6VugsTkZDXhpDyBd8t0dkaXPvf/ai+pFIpdfucr/
JlPvy0zPdE3n/yNCUbjzB9FvJ6/67g5NgvUioNzz22+xXSxxQcToLvmVDDNHJyPrqWf8bxfpvZib
a1iNsEfyBNmId0Q5T+wDnjDpugfV569ulk6rRLsJ1JTpKfNAyjideSYxcx13I5b+eHL5GnNEEQyN
JmkOm9BcKL1Wx9gs+h4YVYJPRqlNMfAtDumN34RPKZ79nd/FlwbJ0EaXrbXNJnAVWpnHgq7eKn1j
opzfdsFTBRTmFmNkAj372nuzWkGSTFe6ZulpE5+e9gg6YCo9Mnsb4QFVKd6Arlfbdqpt5nnItBMI
9Qi49vGUJgc0Q2ssa4zVm1NeONHOnmC5SagytqisjbJ83mqtPujlc7GT9uRYMtu01pIMWGEgGwJ2
D6OYtjyI7dqwrHwdm80+nxEnpnG3TXpRnnpwBbOKqZtR5iia2gfdLYExMLtbCXGiV3obVXhYmtgb
LoOVZev0iR1E7nzXSfezkRwbE6tEvkQeD0AAQUE98PfcujNBCA0AMaBzb84hUvlHhvUd7m0Mqkgm
J6/X3dbOB9DYg8RFYHzPonmjGviLdiZWCY0rBILuplCUjaZfBlu5BAqU1YDIORqTXcuovbSriwiA
48ZAMA5IhHwr0Mxys93oM4BexrLbUeWXMaB6QzG6TxlY20OE5KfO10P94IlRbxO7/25MhA5W/Vky
LYKk6z64ISiKoh8YFur5Patj/6DT5CVX0X0GdAssX90hEJiPCGbua9OQjLsjQjRtLHDe4qPjgkos
T/vO79FSebTc3TLeFlG7NeFmHJi7QLWIzkXMpAJazURurj6AqELzYQj0KQ0UlBAeSBVir0p0uUam
yYk9d0g0GoHhCZanph2TCzFd2H+hU1WKP1sgsks1zC7CfR6ToI5RSTPOXP6SfKrCQw1DHYzLMB+8
xOCRt4x9I+qE2LPWua2XH4DDHqfe/OQEvrV1Bru7Zqs8x8ZSTTgU2sj6kjb52uw15Am0Pl1J9EE2
sebCq1h1Y3JgNjugPZmpYBAjsvJGJ6Js1ha6pG3sePsZoeuahBOEnHbhrXvHbVdm7h3d0btxQwrT
3sE0Kb4TLfvK7Itt0tuWRYBpJs3gMEQR0PiB3cm+z7FM1kx+w7zpDtmo05WwQFTVNQIwry9fuzmX
O+6geaX96iti1ZQzAE8eMAtPl8cI8Ge+IHcqYhhYSvn+vM46YpkIGON5BjF9aCH7GeMIM6G1bvHS
LMOBKEDGNotVX/sn/DtkwTeM9jimvY/Kex5KA41KqUoewdxeeC7Bwe67p10RwhEhK63DlJeJndu1
l0q3L0ZufzjwexgPQv6PgG0WVbUiXASvqM3QHhZ3sUZkOa5H9zQZMOzJbbSzgHQnRXZShLYN3lRw
6CuwNo6BuNajoQBaZ9NIiJdlRQqu588kkS+zDXRefcDDVJ1xohOpXPcvRidIhjYoRVOPr0B0HUKW
DABTUq9bq7M3ExbB1cBK3QfWC/nNq8EEOObkyKpRr5OMNEFtKos3RCpbEK04tdWZ4xFyoHIk4AFd
UNennI5V/qqK0ljbpXcfD+o2HiVDZJFviLkH6yGZu4dsEVVTnsmCeWtcEJ/lMvOy8YiHavwcwXNO
Eg+EajR6BCYntyx6+d5uiJOb/c914yYb3aBY8NuvtYO4Be8oY3q0TCkqkypBkG60Jo9q9jTHYAPy
hI+a+vO50OV3JQDHRMFrMKtwJSYLMVmkcwBQ1o3flyzi4dhitnCWGERSsXDsEpJEOY0NOEmIT+jn
ahX58Te78z9K3bQ7SNVi8vCyz0jMkTZMJthxYjrWzuD0q3FU5KR73QXpbgJUlCfYme9067w0YA7Z
bKXe1jV+oWpxDXt10qNHN/hO0/Z5CGgGJONnKLioTfLPQUZfgCANJv1Bi8irwaYbZD1FseMq1hvn
xqits6qIShxmf6DALm7jNmVmlYhNPI8P3aCBNqlBgjyy1n2jCbGqea5V8lJk96IVX0q/uHEZ4SOq
H1YWhNc1QJwkwqVrqPQwjtn3rovga1pehxgQR1mJpt50C2g5Tn0gS+wWxsbLVEUsi6+65ttN2sdx
jJxNlOUEWGWfIOzgN4kQDqAJv3gITTfCSuVa+u5OwjJ0IHu7MWaHUXRPzow9uLTvyolmXgf6bRrQ
89WM4UH8pde45S/GpQSKIdkSRHdK2vEwcuNYgDWaWGzKNF1lxox7JrdBnhGxsxbet5Rz/eigcswY
Xfc21BfDZclRNTyfgenqOHoKUm3H81Sxdkoual4aV9biS5ZHK+JWxIqgigWIBxGpVi+253+aHHUd
K/Nl+S8Se2yQ00FLDT1oUVZEWX3q+QjOCKjRmBWhLarYF8PUra1W90An5xGsjNoGy35UD48olr+q
gBwfu4tJSmf/sx6dZrTZNS0MIUX8hvTKW7cJvIF6yo/khz2iTHwZMc04KQl6SAG/MsoGC6u6V//k
dTB9lfwyRgggUKJPJEJbe02C56iIxPATsFcLDLUEczvozx585lUY2+0qCYbdJAlFSmvQ8rLoEPM0
pBj5/ibqxnsJX9rn4QskKqXZDL0NW+JXB4WagdiL7YN9x2uenbzhzJrZ9c1gjgCDoM/aInbPP360
rvvcIDna//h/TYhJS2DP3oQlhj8dxuapCUgLsRKchkOQnOj/zCcW58WWGkADrpgBrCZNwjEUtyem
M8Ylj/AUBhOt4HYpBfHmQMgAOkwcDylhB7tT6jhq2187Mmbhc/QTcq9u3bkIqWOPaBM9XquVOajh
AtaBMif4RDX0HSNUdNRZlR1ESPBX1Ng99jb0XlMwuaSv2kx7qzHd+pTgN34L5sgNeU45x25jQUJO
UYv5Vhn9nrOkv8l6ip8wVxkDacAZBisVQ/LshENuGw9+vcvswdg54TUwonfPTZwzUXoE0VTOtzao
3TO6j0VjVapDvKRKzBSARIuuyxESkUXO0ya3I3ki1MLZGbHz6Hdpf3FfRqQ3NzqLHhsFYhG4KDli
Fm4UdtPPKnPR1bYHGVviTpBxe+tb6catymjtZGW4q8HJdgOPFBTRS4xt6YaouPzGqzl8V5oApN5t
b2OrGPaFhPIXu7jlJvSZPQCBZOiOMuHVEuaj0N/weRUt2laod+4eUhguBrbnQzGg7dOayTVlVGIM
NFSdWN/lorrKkJu77o16F8AI2BudFRC5cI/G/hsOHefS4XR+wjCA6cuZdjk+BthghXkZmoiKOuCf
m2aByqVAbxayJZ/tICbFHfR+naXNfZv5F4Z6T6AixlXetcNT3Qy7NBiGd52GZxNnZF5I94uslyx3
pCqBn7ivU6vQapIx4eB8OmRT6BNOdcjDuQdb4Lpb/LnW2gnDdZT5xdmq5hw/YUrCAiFJF3s3eb19
6ia0a8TahAfBKWrdsCTtRxZ4FeT+us/rzxYySXSL2bNdcNBJ+uEtsMTZ01FF3nv8Flt4PRuNiSMh
e2uVDaG/nlJEUHFbbhP4q+RpQmMmKPSIAAizbRez9Q0lKQr9m9+kZzdmKwLRPLLngUDGmbhKzer7
AqhuSrwdBg/zFiYWaLxpOIZwOTEeTMGLyTkhsYaNMI/ZaFgHjFcTbJHp1vbB1syGmR695WZuC9qm
Qda49z0dynVTMTwQWaLumcF27CFE1JNbcgW2OiOQ090xsG2OcbZyMEndGkXXH+iwghmYynabjgDI
6zqJjkPFid8PgxPxaikDV3YQqzKmjYO4ep1Nszhxy+Ny1taxETJBJE2OjRECKKB51H0ouBi2hfgU
kQQlRtizMrJOPcRUxDsdjuQb5oE6DwHSSQf4OtOkKLzTpSDNovP1g4NYbD0kiMhGMeRnbUJqMzoH
PX9dw1gW1nbI40WVwzGwLlrA4GVkPVUgZEricuhjN+W2yJLhIc9QXFP3n4CY433vA++z4OiBx/Ud
TNo9ItkFWpd2h6hM2jfIGytSr/pXsHxNkbWnrAN/CuSpfeLsuc1mFyqLCq6KKfna1Nq4VCg0eQgp
h3rPvpn6gvDVvrzQ25J3oXPuqwwzEdyY+7mYnG3aOoTwRdEzAslluUwuhq7p045msa5ndVNVSmya
El8A2m18SbzWjlQtcSDa0Gg+aFrUFzlGJ7PpNelCuljH1RKstAA+pt6VGFTUcF9M8Y3bQfmuelS8
Y0LM02yw0RKX7FwYhZEDLJAU2yid7ua5eewmTkqRn3OQjeIzIw4Hj2ttMGTiasocSnGdPPD9hfdY
9f2NY8/dDtauvOlG8yN2GLtMs2cSIedFJHfFEcrf7r0EgkQ7xJywGatD207+Y9aPXymZS6TEMAUH
XCvelli046Kv20y2TG5ikDA3REljIO4ToEFpr05S1CgzC11tq6xqVsQ87TplLEHoSfaVzI+bCu70
HgOss88DwDhByBJA4GC2ts2YygJPxtbrEoLV8QCARkXP3ZbN0VEE3kw6vExhS6VQ5+LZCGPsvKHa
GBBrVkM/ue86ovR28+yuaXWydB1i4roSxJBMQDf2aMlrisSIgkZnW2IW49tBFLc2wvlTZvt4PqIk
Jp2+PlWe7LZdSboESVgcj9UI0T/PND1XR+xddtMtOWUd8THDQys57jSkcV6mIPvqmgvsigj4CTK3
DccllCQ3TvGXoqDN0/3gHmhnOCq+chaZQaJRm+zsDsQ04YJZkh4m9ApJ1xElO7ni4EVltYMgXq3B
L2EhNlKL9dH1cKrY40Hn1kNRuc5zEmGBEL3PWWIqr2ml9AltGNBZ8V4ExBYWU8qUrHfVDsyQBxuS
+qrurYOBx+tQ5rK+o9oy1xx7MOEEZEcA1UYkQZlySYD6kYLDeZ3lglKEdPVrJfuWlRRBvlGoe4xZ
MDOyud5k4KEOYY91xO0EyApZqmPLCniuDJsAenS0G5MdZq8d6wvn8porHeqd247pruwYJUkElqQT
rLOsARyZdk+N7SCYC3r1aaKHuPO8+RlTV3t2rJb4rjQhSlX140J0YisWPKl0rw9VwS3SdCK4EkdG
fUqdvsNMwti0EOlbW80fNck3K8tgXbLhbt1NqNTuohk32RDHT150REdoPuAzgOWpiBWbVNfTiADL
7zmgkT27ffDrlO1r7KMtGtpwXRbwp7yxknv489Rj8d08fh5b+9lOxn4TWuWX2IFb7YBNxCG28o2Z
sG8ccfGYx7doOLOFGEf/O4sxYIwmnqopq65OgExUdItOzwfAaA3GPqf5fqmWvK8fv8FoJbkRsVHg
z9mNxmYO9ARhG9HwPsfPJSO5pk8fO0EEr9rfiOUZaBUi4fy1cpO1B9AGrIfKj3NTCbSf8WLKoeOp
TLAMwsvv8olGPW4pPiM3OTt5dOwiFNReMewK4gms6lJ303Cdm5Dkwsiud26dLqd5z8AbzGoeQYY5
1wjXL4RmIKVVFj03a9oq+IMcEpOANmiAnldmxPhNmb9yyVDeFir8UgZDconoZQjDwwyn8uStN+Ag
6Fx/JOm0JzyIwUgeHnsXPrBZu1iHATV7bvtUUHaPMaxMXWF2tSe3ATSD2cFNIhTBvmHdiUjfT64b
XWYrbriF4f74JF0tBhhUxRB8tHetFJRsbPPFUU0x7RBbjrTSO1yPKFnR2bM2lU5VP5iETvYTFFPZ
E9XNxdeNF5NNhgVmqOP42UBgoWfx4Uq32TIeQgrf4IF255CjJvOKTYQFaUfmT/UCYKmIg+HUm6G7
x2XzINnznkI0HR0Glq0XcUQxEwvnuemt0xLArDU3pKgO4kDiW3hx3FSvjHwSd33EALQ3SN6SsbEr
B9tgFMwRxpF8RHsiANSfqa7IDxUPef88Gm14ibsWYlpbPBtVSQllzcNRE+hq8M92rQ34pSZVjknO
B4fqFAIoMN9aycUA9JoLfckSOdJ9G4Idbl9GfL0ZnPPEkvjrcNmjA14X0djtq9kz9l5zge4ungpT
0UWAZX1K04QmnuWAop3biPAqC+xiH6LBbeRrzSmw94kcTIGSZEML7a+S81UC+fBrkBONM6EyGPs7
IsLane7wEcqhT8/9KNPzGFZXM/LyU9FJkgsatz1gn3hIErEPU9LErJTUrSgfQYKICsH+MqwlSNI6
QBwH6zzPeleaeDCQTrXHPgpfvFwlAAk9k7sjAjw1dcZ1GnsC+GAQ3lPZvkg4c3ZCDyjz/QZfJhL1
gIMtf33AYxOmCwbHOAIwpnBvegCYxqZtIfSM7+2UGXvTbdVRViNwbNiamxET3qrPBnnC7A/G1jLe
0TsnhHOr4c7oh3Yfu0l8LsCm42Dgrhxx6TKEP3FKDa6zPXwN0y49Uz0SpesF+b1Nn6mv7qJIf9KR
P9C5AeDe54jOlecf89B86wdqhFTi2nYk11JITx3KghF3aGTttcrpVMmCGPuOooFOb4YaJ4BYgNEL
vW7coxnnT1VZFpKUCIeMcxlZ3lG7IUCUNgleieXQG8Yk+daGGW0LlKBcIwa9WH5HZ+5O9rl3g/BI
vytGOCwsTE4Eu8IUQnhHKnDxAeOWfSq2O+DY1tXQwj/PdfjecLrbt8pdRP+4UXuYe5sGZQLjd7O+
a139XkDhPLgecZ+KonHb18nLsGwUxkxjmQrUvw3Vo++AIg69Uw+g2Av1fPPjx9L/2cWlqk65K++D
yvSOYzXER68Vx5HeH+ZK6ZanHz+AQ1b4GQaLSCPZ7xlR3DWEcXw3qUUYnURf2xq5eefkwyMhS9V/
s3cm220rWRb9lfqAwlsBINBNSYKdKEqiKKuZYImShb7v8fW1QWem/Zxd5bDWqomfn0xJIAgEbtx7
zj7ryjedG8Bqzg0y0pKSzeoePWbdTDfi8MPgNFRl2H9lg39fOXH+Kirmq5lUm/seHDW9h2jaBQMB
vUMm9JVlSutbnimXaQz5ncxybMug30N/tWUS8mQQd4+9rxa3kyYAY3jIr/WmaR68CbdXQSvmLRyj
m+sR12awYdMm37XeDpZy6NtTF4cYL9OWTMrQh/YSIt/XsPOdSXBpFpmU9WfF8O767bruPbGnCF5s
HXctRXd3l6Ib2OIgsLchN8/d9R+uL/GD4Fs7nyViNXCC6c0nXW6gIZCTz4CFpGvLQrLh5hfrdoe1
j9v9dD2s6wEaQbS5nqWxxhqu5f2blarNsrdl83B9i2kIOPr6toO8z9wJcN2TH0YECZi1/F7F7vWI
5/PmzCdwlK2+MkryTlBEjbskSvF9irK5v5782MLpOn+uWfyNrTxUMnwyOI3mP2hjHVhg8NSx5R8O
w/yHNQ6faUExHVTzPuD6wus//PyW69+wzHouHDtkYvPPuv6AHz/r+uqfP/DHP/O0mEb75udPuv7t
l99xfZkOnworHGFlP37U9YvXw7z+7cfL80mhBVFZjz9/2M+X/P52IsveEuNS7/7hUc1v+Md30Mck
rBFpHkOiv56KAioqZ2A+S9dff/0Rcd0le1Up3N++/ssB/nLUifamZ062+f2wfnm1Dj3DLbC4/TiR
v3zzfF5/vOWf73TWLCVxSckxf2w/v/7b0VgBLk9iZGr359v55WT//L7axLuGwuf555euf/v982zm
AJ7/jqSZyEzxKZHHLthfaR8lYzgWfze18vAs+1PaWfmqZj6+jSu6Io0yw+/n/w0mPP/j0G/7+iuv
LQpkGuYLyHDGwWDnvUhVUd4ldTcRHkSTNe/AQl0H+v9vdzj/65RFFOYGYtt/bnjY5Ml79l/b79dY
yl+dDn/5zh9eB1IVoSTNumiEUwhNDURcf6N4myoAb1u3bfZFrNJ/8zoQqoj4zVZxOkhwL5bJN/2k
eJsIkDWBEt0BK6cZ/5HXQf9N/KPRIWFrI4h8NE3pIID9s1jDGVua4SElgdJFCc7fcGOOurmYKgOZ
RTHcBiJzQ67AZdW0eygXymIIq1PnN4abGMFdJWq5NAxllVvak51O37wBG2gggQSB5PsM1YA2iAlv
r9cOemfRosFxRq9sabbTkUBnROpU9pkOSDCLCunGpvXYBE19CEeordIbvwnH2oMg2qjEl/lDfVRs
sVdEczOCOcydcB0LKtq60qIFcQ0PRR7d4iB/QWuirZ0+hCGUNw/NgIW1qdcWUcGSLLuA0ILamPZK
hQc71ovwNadzuE4SKz8Q+2YRBmV7zU1Bs0hZdIzem9AH0KAmAw8vy0AbS3WcxWQ3G/5z0cBIiHOV
uADGBeTVDyY0Hb+pd6nsK1TFuOEpIGWbrs0s/W5Jsh6HyAxoQZD/GCfoFZoQwC5U1ZDowepcaTlm
1TzSdxAOq3kQNrgZbM499gOsBbJobgbG/XdRH9FrmdMoGf59knXmTvF0HNKquTM07dBk9R3TpmDt
GT1dhih9TXzrMnUkP1i0Fpn7Ds3SyZKXYfSZwTUCVLOZDQ8BGUrjzgtbwA1dFI8M2SH17IjlNPZN
VA8HSnL7oPkhsXFdItKDlRflHVOr+DFGlB42E807Twd552zbaUYy8jl8+kXsrRpS0JZtqVz+8yXq
f2e3eg7jsPj+Gb7/H4h5nTVf/3z1cZP/enxPuvfPvPp17Zm/6cfCg7Gd0FY01gQESCxR1yiAHyuP
4og/WDhYYtB/64aD4vhvS48q/0BQJ/gHtICzIvDn0qPqf6iAVFQmY7bKIvefJb1e7WO/6A7xhHD1
qWhJ+aEC4b39m3PEktMw6pNprKPOOzcyueRMlxb1s02gBQJlci+MSl+glTwi3dx1njymnY8yJrTo
KtCwjiOKf5iorlMi+xMD/cUY+XPNmC4JehJkQJzMaFEiigIfL4qZbYjCHNk+xC1WXjoS1RS1tEra
fW8S6ROFmuIS7xOqeQCXdFjEifFpqLiMWYOOA8TAZaE7Z8X2XmlUTBKka13VNH066zy/BT1XP4g0
hyWMLnsW8+fx3lbJxPQK/mC2t6NtRcR3pn8VsxZ+3arB5fpvWuk/Md7ZhR7gmtxjMI+tn/Zqz/jT
arHA99RZ3N8MRLslRauzxNvD+LUALZqDCk6csz2giI70dFo3FcfYs88y4/f5sIYG2UysGjtaNWey
r8jSw7w7wNPWM/us5fElUtFUWAIJLKGxn+0UvAmPyevU1vYKnzy6w3ok3g5SI9KFpQzjS9BmpCah
bqodtaZfAHa2TN9Mk2zKygouaUERQ17DnVZ255STz2MCY4oxfXjZcCiGbtk6KxsxiqzOZeE/mwhu
FxXoAnZp0Rt466/rV0on/FDmQpz+Qa7DP+ZaSf3u5E/aHqNpvmnJi6qUul8yCDuOHROYJjgaraUz
DYSX2xBnwyhrtj2bdGy8mJGHeEmdNNlK55Qb2XGwdMabrbo2Kl8wL7bc0oHGV1TeJ5zLg19nsSsE
rNn8gwsY4Ukqz/bUvqhpudMSEiqjqH9CJIQ+IXpFpTks01rNkDr3F2tuErUBpHEbqYpGw75IgEWM
zkB8Yi+W9F2S6mhz7oD/Nbtw3CLzVDaq3u90RRt2QERI+8OB4cHpXRoYxxd5yTNmJAPoOKacMA/S
XjXdaGHlQaJW4aMo/qmHOtYbk7bw8nrvzPhmUReXZL7uY9ME8hESyJjPyBwLDiRZvze42Vapc20r
km9Vog2doU5sB30QG7EPrIzpRxgVXyICRpHkfuUalnztDAKAfUclqVglqwDT0SpKkBcUXSfv81p/
FMzsqwLFRxEBO0wIyjTEcN+MAQHGqklkceUw47JNPB9+vyhnXodjPxh1abgptyhWsmcqq+ehoZM5
CLKLis9ICYe7AC4m820RfGpIZla5nBjBRK8DwHx6qt4uZFtpMc3bqdI7DaPzkVrJmlxMLuHQWYJP
4RMHCOtxA2lT5WJQ0fCmR/mOHD9fDfpby3sVWf9gkaTFBr4fb+uCFEJglsWBzx23POqVTe37kqt/
QCjjhOzTyvQm6/RdGOZyT5BgcItvZsWnDnCMdvaSmcs5YyUaCvGCcpg2hR2jSejST0YNHa2inOiU
vl4FvuM/9QxcoYUCeZcwwDujA+olezqsGVETTVdvmapwkRkxFc5ElGuEYKkb01Xr12ekY/0+Lbka
QEtW8wdihJr1mAnSfzLLuIGfOqzL7tHs8mIluv4ZpuQbs48CEUaoJ+CjFRZdKjQYmlP+msW3TjS8
jUby6oy+DzRphWYRogl5Bb2S9gjjpmQZzKwYIhC0IV8P+cxQX08BYq3xSS+hMSayu4Q++XKGwiJm
R1AkmA+gnCh2GM8DZkmDzTyOppgMpUF9Nmx1uzrh/EPDRXMQoq5u8H3UE7pmrnp0r67tCXSpQ4ly
rrMQi1qIVNNPiJ5I/NTy3NiI4WQw88k6HWpx9hR1Rb9U7ebBDu99YTRo84iJy/W027X+986cccdM
WMfE7Qz9WMMCI9VRfin1VC9UHJ6SDjnBatOOdnnOV/jtuN59tZkW0iJPJNC8Ay23ehWX4WudGW91
Y2SrwhhK5lwt8Xu5ChOJJInCoN9qBpmzLJyu3aJEz5ftSAYjgVrgx1DMLsag5eLkCbVWUHUPG/Ee
czhkNShzkAQXESmhRUCn1yicfFni2li1Cdeoj2Zn+GYJ6e/7Mdmo+fw6rSWi0VTvGZA37DFbCWN1
7jQpCz3S930ZIsE07S+rq2nizWhrWEPZMsDQujG4ioS4G+X4WJbZB+yaHnY+7Ztiq9iZubcBys8Y
/1VC4/Yo0WEsKidHtm1DJled+M6onJEJgGzXddof/CLzUC77N0EBTN3sl1UMBkpz8n3SfxbaqemV
BvtMLA52EO0YEoyPee28RAQ2rKx0VqC2w5o4W+00gSuBt1iSGD6a+Sn2xVoUgb1qPbwLSXMcBW4m
KCuLAPvNUADyCH0g8GajUAwY9a4z0uSbM3gudkpcNJAlq/JRkpmJWs3yF+jx65uxjREJIaWpRPVV
+QwLSExdGukADgtSLQfjuBr77W2JYnwT2243JBlq4vK1IroBNXrniUejUNaw4LN9L4dtrbDIta29
6Yw5xNkMD+fKDI91Ht+PKfsWNhnMmoPXBmeIO/fwjV5VweaHu7pQHrSwBvplfhaCece1SKjlShkm
uFAFQuAcoPYCeQg6yjMDtyg3VrKEUJFVyez/TQHL8CwaIBKr0qUHvldVmufgm0ZlJYP7MbPvYrU6
GikQxc4IO9cbwIpJLI21A/WIG3k1tP6OkdnB8FSYSFXwRpIA04By3UWhs3VAck8IXMc8CA4ekeOJ
pjFGwScrl6Q2DSDGN0C4RHHs0uIERJyU0cBUyaptdjlS/jwHVFat27RGdhQiVkP4vOo7H/x+N9vs
JxxhzstUAdEvTlVd8hAeUGxqMMM8oCF+D4TfyxznyYCKt+h4FNuIxECFuU3X3ZTayJxkbwuS2iKL
xLpAz5td4bHBUuhNri1FI6ySxiLcLMl2FtHhwk5ftQaFctLMcQtzHJKovGwLKCzeDLSJhjFcJ01u
fWViC6OV3VRfl/dItYkcoGxchTESr6pj1gcuVhyMyAKJ8mQr/UByB+trk9/2QMl2qlUSRE7uQ2t/
RlASFz5JPAvjOBTj2c8IsFThpYed+BJEdCCraZAQRN7eQ+d7lw7qEf7ajhvt1BYeGNbuWUkR5A80
aSPjRN8YDFeXzUmM2udkMBqmOCMrlpLDqL7boXcz4KwnCmdg2i+BqhhpyHPQXHQt1HUIqPnCkeNJ
69DkK6qyCHk4sa++OHbHyq6HxGXKzo2b8gZp/3OfIK4VNV0or7BPc3L3UPH+YaJJcP6+or/JJPmo
xLlyuq2n9Z+qTbluezkcvZ5kdIEGcDTugyA9RylDV419MpangBuZRGJfTbe9fPLJPlrqKUg3lT7a
MsJ10EMcIo2ULANose5IA7lopltG3N+d+FuX3+TAkApTY4SmcOXH0nada8Sx1S8j1HgrP819N9MQ
Hih1csQa+S1NssXEqxfAu5/bu6INXy0lQ9ST2I8oyi7Sjg89sbZOciz88Y64tnAXvBlmRYeiu2tT
69iReb1jfvNU2ckuwcWcKOgwa7+VWyCRwMi8L8trTpVotnlBaZXXUHvrMkj3JEri+TC744CbbOHz
qN6r4C9XkdodVEyc1N7lQUuI5IlL811NAiJHjGrVmskDw6TqzIC32AjkHAsDVrBzz4afZHXbmi+c
YeRHKIyz629FHZi3g04XFXyN2MTBa+3XzJIlA6+KsM+90lU3ZtA+dPBsFbW1VwOf8TKsqbCK0Nol
BBh5kl1AEGHdrdl3oJGBNyVY3ZTulvjbdZcw4HTSG3KYw/lGi5ay15/zdGPNewWtJyeNGcGH9JFi
eywxRsAuy76iinxxwRfMxwajeJFA7OwHuF6xhRFKq4CFega0V0vplqmin0uP/jZ9NnTtKPXTJnVc
bpqnXNeyjcyBrnv5vMbnDOJ1AlHm4o8Lvl5JdOZzvPa66ukSdwXQdZh3IiElnYiGS+5ppL2b3V1Q
tw4PWhwwIAm3UlYOxRUD4wpR37zhQp9WU29QOonGPscO+dhqCa9TlM4NVep3+4j4G4ONpAlcvg/B
t+tr04HXXc9EVzaAADMkkuFl8kh4z/ubIggvvj8bXQse4ZZ3Smq2h9fv6RJglfNrCQXDPz6mPNtK
GnZ+DHRWAaLvqGJf9sZHkUE7tfB1qN7ewIqyD0l8sMnUmZRkvFHJ6KN60YRrqvEFAd0c1wy0Iuhq
dd30crxBI7gM5i2BR+DkiRStYydG3fUEXtvEVu6TAWJWUgQVWsXbKp2dHHUMcwnUmiSr66FP5SF1
+BCEhtehUd6lknZ3AIBWmtHoT0UnFg6wUcHY/7bNGqRSCL6VJlNXLZUtiWwf7BdgaI7J5brfbG1r
h+cW5Jz29bfzbo42g742RuMfbMdGiJ0luWa6tqJRp2bIhZ3gsajAYJdjv6/H8lBkGXaTYdMG7XAc
jX0ogmkXtTkBUej/bDS8lA5ZA4Y+qW71nq17lKVsdzzPhDdLTggTvl3Vcp8QnWytk7ICekYuNWk0
+ngk0Ys9hmPGm8n0fSQcK0tFcR9E/os5Cm9PZI8xeQoNAvhQZjTth4kFsxD2ziFKcPLHB5hLLdC3
jN2XLs0dwmSa/gAtgyS6hPXA3RucEloWueOcwZzf5lr92UefatObbjG3TjAg3xm99ZanXDJs3moU
wIegMRfwW4kbYIK6LASXTm1yCF6PyrE0lVU4+etIaVZhHiIx4FTjhGRGx/VtixbdQNlBqeWzWAUe
dh0/lrzScnM7uKNEO+sed4UfKOeE3Qdtl+OUzYadnkiMCt8qxbfJH2Q3ahFC1eZb1r57aoWBJWjv
DS+dk44jgrJpWRjt/OSeV4hInZPL4VGDg1lzztrF3LTApHsEUkDqxe31dhAa60hbJxerNneEO9HD
KaNdSHDSoh0KDmrkbVAC6akwlvP7ms+1zWvTwPxQmHj3VelsYhL/1nZKXkNiBx/BkO9aD/WBpWrP
ImrRm0t5HCcC2wPL2JGeDSvxOaFwmS/O+boUGu+Uxu99FG8zH8Ir502JsN3HqLfycCLGkk2Gxi7Q
8OkdGd3Mr+NHeX5zq8DpXQgRXwQFzo/D8SaTbci8KtHeKTrFTeciiRWWhgUevNEeVknTyWVr6HgM
2YVFku5QMS8IFabPjKqD2LVl17Jkt2lyGZGsL3xyhm0I50GGlisn92er+KyFxfiSqugN53Oj6Cx1
mnwpI3B7YqYVXz8OsoDxGDGtavX3csYAzB9EWZtn1EtLM/bdMledZa4muIlwPjSW9XJtmTHSdZbX
8zvOHbOplzSuZLxOm/Y4GMMpSiBLpiS5Y33IomeAmu9IhB+SkMhyzdSmbWIDis2dycL+PQBYRyrH
Eka1IuKOBHZUFu6kjAdr4CImEm5a145yTiGHXRfI68I9MNCnTfdhWjSDqgHrb0e4LffV/AgYzIak
Mt9YX18KcocnmF3fU45uEXtYu1H3x5Xi9fFeIkBeIq1GxC7jchXLmaE68tSKiJRYzrfJEHhrAy/j
Uga0zODemDqpqJz3zAAGWQ3OGXQjAsH6KS54Dv3SAL7/AYX5lU7z2yxnbqjqqiqhaplCzC1cesG/
Gm/NyqoL35MGXtJZtxShKE5vZqZk7LlwVpZm1nyEXHAMjI9BxN11bRomhXeej0zJSACI/Zd5EZg/
W+kknyhN8nE/gDwgk2FXchGGLVdlobhzO9MpRLfsufOxcRwjXTtp3uJfv6U/w4X+8o4MW6DWgxNm
Ob9NpyQRng75QkQR0xMG7U79TmfMCC+NRdzE0L6YyPCWvWbt/vXvvWJ1fmJ3fvxiDYwxmCtNqNbv
TBgtY67CJohTCRU5Jw46sY3j3AZuIsVVGvMoWZbnVaSYnKM6P/JbkgQAGlwM22LD77zqlA+juEG5
+i1om0Wrpd/lXNy03M2BH27tKl+1HDjimctcM4wlDxl46//6jeh/ZkT8eCNIaWA2mDZd+yvX6uMn
zEwHpSMC2JTrXuPGm498vschJz7Uimva0aXoqjuu+V0ZcvtaMUsYRriLOYY09ig9JKtDyGHVtHUt
gnmjHIyIco5ZgVud3u+8yI3qx2TwzMxz4Loj36D/tRACPMCSxM+rdftxhDUzn775sySO5nJ9p/8/
p/43c2oinX+5JP4Oy7fNs8+2eq9/HRJdv+WvUyKGOmhyUGcKC6v+dQr9lymR7fyBSBH4lM4dYFi/
wvhU6w+pWqYquKqkYQkdj/9fBtSq9gcjbQeEzjxEYrok/5MBtfy7FUBTLebfsHhsKh20wH9e0+gB
tklA53rtJCDwG/xZ+NU0gyHOsKnxWVEibWtQ0jysaEPkB8+rbjrH28LMaTPnrhHRQ9ESSKmGd2E4
fpsBmhhSbrvswSltF1WsQftNs6N7OLGuP4XPbd+9GlVx0ulpegnUhNR7K9TpVTpw5OPqktstY6TJ
nVqe8BT9avYtNNpNXJCWaBlrGksPiG/dVKeCDr5Xw4+I9H+KILP/7oToBp8XjEJWGNPSSfH+0yIf
WnWvNbLzN+FY6cugspLD1BnYGYsj+Srap+8loEx6eaIQ9m8Rg2X3KDExT7fMziPVWqnSDx+NWEXh
hk0iyCrCDUblNRLGK5tU8GIW8vgR1ehD2EYABoxG24igm25God5ZHor5CoH4IpYIZNV41vn3ez3I
se996enY7WxVvceW3zOYkMtRreWeJjx9aaLjqngcjhmhUSe5TwjnCAoFcioW/1nRT54wR551cFJI
d9ZXmTMqe+ZVbgHsYOEYuBlH6Ukm1TUb4C6LbkQFVbxpTfWUmigMoQ47t6UnnFs9o7wiXebIsRxq
+Ocg9xtnXwp92mM8CBHcwQuaZHW0BrPbeRECx9GikWUWCoVk4qd3kzq9B6BeD5pJdm7lhPHGjzv1
ruumT2NQ3nTTU9+JjXrxXxCNGjdKeVDYFv6b55D8M/KR5ZsZLfJjR+fSVzVSTP78adcspMzPCDjk
OYJtPH7LA3SprRdD2ROUqwMq3jEvh9mA/mpr9HriKAXwAX8s6YuTk0uxy/Ia32Lv3ziZ8kjQyFOd
tDXZWRQJDaL/BRK87938lzzE26YyhRs1YhztXkhXTWHiWD6zROLbTqHnK5t2dEC/aI2LBxt5/2SC
wbEpNOswBaNbgQYX9B6biTkYeofx31QEvwFfrmcE6QtPMu4B/jOvPL8WOYFdap1wwll+6nN39j6o
fb32N4pRA/a2x+XghM6mc8bmENa0sTRHfujCCo/lAoVnBOshbzG3UR+v4gIbcDMYAS1/rX6WARlA
rVSPXlo9VYrquV6aOrve/rDnXZtRcSWbVfFvGFNUFf/gGU19I4XOZN2Cp/LbGpfVuSPNytcZbsar
Qo8fmzhIN2FY3plchpvJIpxPJQqnWFz/mhIjzeU6DO4QevIGtkSyDwoD6yX5dMow+G5v4M8PiNh2
wecRW6qOO7Oi4eg3d6Lp6ciiuKRNQ+pz7jxIBWJJ4gsokqg4jezOImetNzFSBAnIH0IJT5H35WPi
ATmTnMXUbRy12UVVGAEzwDdci1PDmBHBpQbTIwMov4+SJw9Gw3JQQ7REs+2rCNGH91AgKh/6vF6V
JaaUeutE2os/2ReB7qfwYswIQ06aRzQ8BvNkNaSpoYTeuaPtzcSlUesXer2roCWGNkRKGSfnyELQ
20ehi9D1qf4+GXjfidNdUejOYT86g2kxLUlHzbZhf9GJr8Pyxm6BvGKIQRNxnMHFt5kk1Jbig5MK
j9g0LkGdsxWkuZhnxkONtgW4Y3PfBt6tHUp1C3fHY85fzTPYdwGzD8MIfVxcKJOdwls2sZM2A93C
iFD0eytajNHwUoatdvGYYZImpV+qMvrqcuvd9KCwCwrDcrqDpzrtq1Zhs653d3Fd3slSvHuIfOGm
+As8zWii4Dwu7G4IMYTbUF5z/dZ0Gtxt+sAu0VPoEdRvRUSS42AxaVUcQpsKDY93czEk+ZqpDTii
wjGzYMSEixQvXzO5sgpBORcrgoMxy0xVSW2ai5UoGnJ7iIN0OxDQh1LU3toOUL/rJHpoExgTeBj9
TaxVN3IS700dPGbeVO3jDHctRk/QAYO4pT1I1oBqMGfS9h6gqU4LHkqP2cFAtljdqSca7w0jfrKY
amODFTs9jSa9A3hGafAgAMesnSY72iXz45SpjmwE+WhJmezGVr+1412fGZAgGHMsRpz4i9TojXnT
kwvQE2xWP3FgxBtblESbip4dM22cwlSsGwQy6brtbMJSJxwVZFNGK0aBD6Vl0Ttt/RG3WvQEYOAT
GwRWE99Qd15TfnmpT4BvrS+LXV55L4bo9UU2vBRF0TFhDvem1gMjyVK39nSxqrMQlE1y6SrDXo2z
40SA1iYdd2QXbZfWMnM8cxWACYDRCk4BUHY6OpvWYQfRKetKZ6o4Nc77EPcPgHnBfGfhOrVe1TjJ
CLEd8axT23u4frcZ2cZlkPOASzOyksVDHGrDisailQCh7ZC43sJqXUM6+MhCjPp1lUR8JWI7HKq4
V6rRDdW+XAweHakybi0i34qlXucHJZkeZCsL13QwI6TFvaokbCkN+Yh2lcnUgBNWafnorRE9TRGw
48n9tSCQp1Rr52YsVLfDgefHW4Tb4Q3eOBNjdCkXPP4+w4ExcNmqLx1UJBe+5jLxo2crq+7VXiOV
XEsI9cpja1UF1b3ZPwlPs+m7jG+VNz7EufVUpMGdbXXHgDjTpVUVr2AL3oc+2CelM3NKhbWOambD
tElQt/kuHjm8pg4WdeYIIR4k5Vbx5A5PIY3z2Ke35Pu3FpXY2ivCdV4yJmoNrVxbds7FP/iv0ouQ
u4VvvoaQPyVktNSZiuaTeGq0SDnGjX4vkRwt0pZ03JRMJRvcjxr5D5aOFMaECXUbjsLhU/Pbewh/
zMZ0b1+gqXEdz0sZZxbNWqPSWnSZjUFdrwWcG+LJbM9kkO/flqYXrLKWbpKSyDemvaZsnrWWQy+j
9jMwppOhKQB5hP+m9sMjFq1+0xoDcecWWTYh2mGK/4a1ITMXVHfUcAWYgMwL3EFYN5rU9tpIhD20
GtoEhPNlhQmKBrT/qrcJESlHd5LhA1m3nw0Ag0WJ4cJZOX5Nb7braSl6GbO+dEYn8UFPQ4XrLOpd
T8Gk1DTi1oPwrmdkrHRVka3aJvpy7ApmbP6RlNmwbFssuvEkHuOhuVeuSYTY+BYCuRP2FGwmEeCn
3ms2s8YM6ahVrTj0b+AMXgIUtQvi5PtNJax3P8ODnjuXaWDMQWByt4jTgOlP0nUrPanPycBN6HAG
e2IJLd38xH9J6Kd3iByERhk5s2hVuFerkjBcL3wwZE8pNEX4E6e1l6j6rRK/ZTl++Zj61R3IfmNQ
wTnVcmwyBK97Ps29BGOoQEzQDntHJKtORcY2sdxOwnm3BwKP0uY2EeYl7onQoRjZdTQ0iUMD72sU
ZAr0pBpRjNKJ616r0IV7o+3NIHhA3Lo1rWBTG1mPClR/GsxDr3Pz5RLemN8hMmsK/UI42LnT81Wq
9F+6VZ+J3jt0htJyL/R3iUk4dCWHhWeBAWs1cT8TzryUMDDDP5ha+175o9uTTl6FN2WPqmlY1dyW
S9zXwWKIzXKhz965OmxIfS127ImGUTwR/4FSoVMeaVKyKJrdZ5Tiv+5IJJUp4jJgwYtOFU8OvDik
Zlqw7POvIdHwtYUEN0Zmy9qbgj0h/kuaKMDUIgPa5pX70ow/8VDTT08f63GrW+XFIvhETcN9pqEr
aXWkMwLumGU+e1/ONJLn12Bkmmwaf47IvoRS7UYSRdg76DgJew+6WHAYEoA+Nl4XgoYjt1MBkVXc
T6iG/BNZWj0pPmvTMqnLmEnWA+ZoT2xKNkrrriarQo+rW8f/0J3kFX9o6iIzI6lG4BLOhnJValG/
8friy8yid7bhGPJtfLRM60GGEvViyQXLAUFMfnYClgchkkOwxo98XBeK4zaAD5RumBOn+ld7ylHt
dI9xmscLOXq3lgieyyqj5Ht2ZggXD0KQyYW4J0iSCqLZ6oRRk2/EwHbSeAxogFmA6gZADZxohaHg
OVTHb1apMmEN5wT5Zq/KHlxCKrp7Uj73YvSclSp4dEq07kv6oG+Nzf/ZM6lChNNZjAWpQewEyJd+
xnGYLDrp3DTaSMAnUbLiKKqKRAuKKitjvWyjUqdxiAjZkCpJ3N2Ox9DJNKfvURyG66hst71iBQsS
ugeNYZXdJNGyajXTZXP7roRIOSwNzgDu+JVf+7va8JZqmyIMqMQTFIuRR277HOgTy5eqrgqM4Hdj
8ty2WEb9st14un+yemw4ZLlyqecnxhts5NtbaPpM0pw5rswhhJNN1c4rsm0cjhfHMu6dckJ0iO59
YWgWGejT4+gwtNYyhgJZSZyfYRnoilhaKpunCsx4KLv962Bnd2aufdWm2KkYyd0+hZjhVR+onGBl
N8y+82FYGyI6ZV7PPH6OAUJAtUQbhnseKli9m9TKWkp1hLYVo6lT7dR3DbJtGxmep1RZmZN2Yt5/
nze1TmaVvuoLolYqFT5pSopSbOKhnT3BorC+mT4soxmy4blKXHItGqhpKVddX1FvCNNl31Ei1q6b
N9uv11NNCGpXBNzmoX5BE0WmWULaZR5nb4XlTkgSIgLm10ZXRMtRmO+GyNBnWXKLJV0szQQZR66c
vV45pEr3LHpudXvAOetZw2PceDfeFKwCUGihWhISkjwpef3Jdump9FFtek3oZoRPFZuyIm0BpYZN
OBHcMZURAw87rdTui1qj+Sjxqnc1Ygk9zlYyxYrZDg3D+OGiFbxx6B1U0GH1fVnNNK4ptN5CjfpA
xdNafu9qY5tFJs9D8kP58PEJVXV1b9TKV2Kqb1MQ7VWEi36fvbTTCJ7ALNn9o6lUy5dYAo1Eqb+o
4vrQUDeFNQ+/xgu/e07xLWHbx90OWHkKPlMfVYFJrLPe8vxN7FskIXYWvGRRvZdRIDknoHKa5gMb
ECJGhJ4mGjanmpVmbVsuDTlt4mhbtIjrGgcvrNHZ77o1HqIsvMvS5oEe12MevfmJHi3TdnyMRnUv
u2Mqwzer1d8mp92YcEHM4H/YO48dyZV0Sb/KfQE26NTchtaREalrQ1QqCqfW5NPP59looKfnDgaz
v5tEn+pTyJORpAv7zT4T+NOCNzqYlgUWqcyDfgRgZ2ysvwS6vkd+RKyO1wnFZZ3pHNrAMh/yCvuv
hBrZ9SGVC1qTbKlpo0AptW9eaenLyZ0vMjLkiqihBYaKlIYXBhSf9jC+I9oJJY0sXmhsAzc66y7O
JLOqH4AC7MG/8Dv2IPLlQb1NvRdOa6oTLtzSg+lRTcdfpof+Y4SILuS0DUbIpT27Mhg04zLBoFj0
UUkNKuvJwBV46XEGniHNe4Xk+SYqKKKMRBq2Iki0FocqqhkSwBoBwg5ZU25BM9BXk/rDscS6o7Xx
D9e/v1QkNqxbRPPFMCwlAwDXyum7pfo1m+QD9J6I4oOEw2WyaV0uVUNWPhfauDcNTpmGMT3ZeH9W
lRx+Cnd86bLolXv3qRcVW7vQ7yaDtNYxQESk8ROuucfRtLdeZsNiN4dDwoRuOReWD3ZhXFv2hOW0
Vn2tidjKlDM/pskJzwABmA4fsR2EHpnujyw28oXoi7dqkjdSwf2aXm0dR1FkrMqORsWWVLw+/P39
0Hu3PiWYXla9vJZGC2Hfa0n7pM5nbDkvJDYVVZQfjJsZ1kbvmLjA6kODxVM46QHc3KYw0pexqAmj
afbFIOyjqzA7U4RblvRPrcgs+tuMvddajxElx+taj45FztkhK3kLssx6jgGomqF5yboRYQNzN9Ic
lzyTnyJLnmbHAc0gr4GhPesuLx2zGa7jEFgnHJxNn19JpsMREC9FEd1pW/tsCjjQAEV2FKLteU2v
iNgfUrPFYprvrtdcQyvbQ+nnihccs6wdoLtgQQ2ZxxrVuRWPciqCpRmIjyKxdnPihQtH58aW+zEE
BS0n4c/hxh7L9STlLX90majOApKjsNRUfzyo78d4dzXL4D7k4UdNiWIZ2usx1IplyiUP2P9PbyT5
ago6tMe2e50oVtkNZUW3U/7V1CZrTFkXtGDGO5/LdOZJ7nJfIRZJlpZsD2G6P7DSnrJk/ujTAuSh
HT0WjIGWiZPdMkBpXaVcKNjaCHk8Gq79IagyVM3Ecziwx2NAcKf4R5lpu5nhVTwWnwkeIGOYn5KB
JHUG1k+n2hMv0y4IgmfqLJdjnl1s4T0Pk3lJs7/UusOa8KKfKoyw3wA5jeQeXxsTbi4YZIdfo3l8
C8ZnJ8sGYo3pjVABZ55W37hUgWeMpZr2NHrOQQ4hW7AHXVP/LozyJ2JszY2Q3kaZv7PhJ9jILdoT
8oze0oCeXq0lqRby9hX8cdL3JwN+MMRbLjhNjSlaBt+9Lb1FO1SPbTLcksx4NMd4XHUw5og0b2iT
+aCnL1RFm6coZqut3OY2zUirE1cWjzafODc/irw8DI0ORLx/EYbxGXg6y34uD/Hr77fW0vGQTiU9
pOZ08JPhXdaUZVI+WI0ffS54kTGgJGH/UAjHXgXd9NJ6+FErzrigm97adjzQCcgMu212STPhtKRX
vIim3Til9YoWykWYZqehdsJlB+tYD91vT+dfyUx5izxsCdEkC86tb4mrv9et92GS8LIawaLZb4xp
+EEvByyIWoJA4vF5gaMaWpMIQTksMblNZBN4DV2/v/m0+8ZEwQxM7jkthzQAOKiipuoxw1mVewXT
gOZ9JCUXJhwMyulkSlZnUzWUU4+IoTy8FbW4WWvqvDkfk8DsWxxsUzK5GwdPEbyIiau1Dgk+jM6B
ifOZJIIMumHhDnq5KBsnBAg7buoYngcXuY1PigBezqaHJ7oygmOPS5QzxwQImirJRJ8eaFDtu7Ze
l6F4rePy5ATjXzJy/srwrOfUzE6VNLYNrcJL3LTbuqMaGyQBXr9dI6cQm/EfqgicnaUbL/nIyUu4
2sYv6JSvHGon8tTiouHTqeoycTKt+CVueILrNszWXSp9TlYjzdCz5anI/gP3N/Mw17k42Xq0BZNp
3TrXIewyu0efsC9YjU57GVLBVWN2H1kOzU1N/8fTHIgHKSilAxV4ijGA3jNPoAX9lCnmJYLEEy/l
Q2ql/FZAGXKtjqJd7yu64yiS14JSDxRfHwhAJ5ITbdcTxMOccmsW2R2OjnQHsVvdsWLunmmnfc25
0gIKWld7Hd0cyF+UP4TJVpPcxznwcw6pzOqp0qtq5bWRvs29qnoqSdDv/KhcuyOdzriCtb/suwsq
RJKvkN1H0Fq6d1M3PLqgaVkhz3UYJDTCYk/NAs059V7y6K2ClGlTZtv+emTKiGxi26cEK9KCes9L
GIzDt5z6bWCoAl05YfH02mk3EDc/TFCoYgq6Pnwu6SgMrX5HYfA29HTExyhO/VM/TeiZ6RA9ewYK
7DjH5skkFbGOrlXC9GYQAwUScH1uVS+mXeZ31c6UiXZLNbIzbmM4XwH7jTb9898UNSgOMd/DaMz2
6FTarw3pJfb0K0tL9ql72k4fq4Dm+gmJBubNNqR/VUZ6eqSklOW8IuxiT3l5sqTtHxq0cqSW9CzU
l9//FVW1Rl2y63DlY3QXlpfB0xFemyDCVS86Z6ObEIaa7G4WXXaR2ZBef7+4Vk8B19DhNm+yHQwd
GGTZIO54X+sjTSo/pC6MuzS19w5+36kfMcx4c9LsazBvcMBseRaRePz9p98vE5Fevw9/zAEheeaT
5D3pqiPKAsM2XRd0W6svTfmIowtA+eA1T/kk4UeU5QZ6CSa6FgocI8TglnZTpOqaebT5WQLbLh7R
IBlX6VGy9jMDONqEP3jK/XBNmoBa73ZgXdA9nJLpxF8ZyA053AF5exJpXGsJpwnbUwlsxusPMrw7
2rYwHutcDhcYczo9LWZNNTuHNE5z9Qpn8bjWrJiUEiAuzeOGNOvavZgTaPOUqW3Sokjf3MT5iolH
geDixDnbPEZNhTeCREkczM29Ig9zdGvjD7OXJbMLcWZv1K8ecrapN/Olp4x34RpjsvMmvHSzaxZr
J8U6GJDLOghEbpd+0iMVxP5e+jbHqyjdokgRTcwrKu4JIHhtdZoa5NfSR2fDc7ryCgRqXuw7gSf8
+F42AQWMgd5OLJmt1gaHds6Wwh2oZADWsooqhGgs6Q9Y5EhjACQEtQiaPOq8iw0gu9DfSopjDk5o
2YeO2gEeJkCmpsN6ybXa29XVtK8QRo/M9D3M7eXTL4qNUweprGa8GLPmLsIQNGPqGtqlt6djUpj5
DkKJsYNiyMOie7vZ8+cLcY+fro8IGoxRvHFJA9DigY7WhWNBvKD6ifiNLQgl9VvEU454STVtTT8+
6aWMjyPBrcFskear9hLIsLqkqpzeDUGEZJyTy0qKe2g//L5y1Th256rG2Y+I5qwcdsoDq9ReSzJS
64wxcPyld47/1HdW3Xx0owpz45DUPHXReE79ajt5UOQLz/IPylUOl1YrN5qRJ+eR0eWEgnkM6+7g
ATt7R8w6+DF30lIb3PWUu9oqaAiNodtQo160L16NM6YZ6m8+6+IIguSldRxlt5rdB8Jb6d702PXL
kSBMoH/AqXmf3boghEhqRVDc/k8SV1OrTm2odNxh0CED9QXi0HSMuM7QpophUsu03QTc5Pb7RdrZ
p2AHn/X8AO4mufklr4DgAS5Kvz4N9CiFo6UvUumwb432oa+WIIjosQu992yY2y0CejL6BhN+7Yov
bFiL2CXlMZinBgzPMvC8aJfUTEl6U7rboSlJE+kJ2YP6wlvBoj4U3tnwdfgyJAk5gLLkjmguc2lh
rYvN7oGnAw9nVqHgWQ43+mSW18YcTgN+dawAwjriZk4PJQ7SYaapwB7bk5YxddWFtu4Na7rFE3qu
dQFLH/84V8dqIAJLDWhe6QIVtyFkBrCm/LpfCe5fW0eIp8iaa3Z/TppBEjhrgPvACMnQb5nXcF8E
iLMjm/PTieqzRDTaWCa2WG7SzoH06COm07jOjLuO7W3LPX/fpNqZwcNVFvTraAHcPeWrFTKaN8We
Aa6z9QsazdrGyxcaoaODxffrIPMg0uUkTIysuFixARXcj+8Fm7E1kZJ3THGimwz5oyCA2zNT4PZA
/bN0SkwlOKwGreoOZsFL5I97N0TecWuooVQ9YNFOw+NMtov3rmY61RmbMTLTc9nEfwr0im3UJ8a2
SJqHwM4oi9fAYidDexeBvHVzeji0PP6rIREv6TRka3bqxRS6j5RtXuu2YltPsEb2HLKTyFyNWZWv
DLC8quaC4RLdHlV17jXOVbybQyZRZLrykGndFtrKwXSGaG3qjJH7eLrNNOlMpb9OGjfjqAu6uteP
g961nHChnIcF9zcTabgCZWQgVkeePBhhejJwa5y4KL84kFZBjPbIbtQxn+RMajO2hvI+ZtmfdHRW
klq876ZOnkB6+q9+TV1xF0CTdgM5bdJurHfAIpfD0PbbmVTJHVBPtEzCFuA1/NlVZSW73hrqU1Pq
pNVMsZwtSgKcjloFmHcrwmTpSoCa27V4dRcpcZhXPOfaovEaUrGBZ1+TUL9kpbS+ye2AgqhWRSGD
pzwdzSOtJ/4yKVBN6rlpzpYVpkyEth3HYaZ5fvw2z7s+dD2FyJfHUOQ/ZYJ3IS4dHUrRsGm6vvzm
x32doa69DK11B7BHxDqa57NNzNVhoLQRpW9shaHiymaEvmgOI1I0KRguUmlOltIbyXdmQWPt4jDu
9z4BOxhU7XCDFbtuRcX4bKzkeQB5GcCWPTv4eGdvOlg1cVM8WDZX0p6cRpuvG79dt7PrQoPVhlVc
NXc4XwYubRrGGCrQoQGacOUoSPo4ep+ZL79l2nLKVHZfXud9ZoT2dvBHKlTG4DiRxloCHMWYm/TW
wQ18vLm811x3b06GWdfFblL1w4bFO1jBkapWATB8tkP/2RsHWkrabV273Y5MX7ACIwDO1gRf3E7V
tYiCZKlxuRD12G+hk41rcq/dAqhdvJ8mtGrR+X/LiDoLgya7yvTaZZAyj+5SsXBH80sw0LVRN3ey
nLe+m306er5RJVLUXzx6TvN3rSVFwJUIELZGV0DQzePOhWoOWZgtSMVkNxGrMLpgmG16QNX8Yst0
AzA1PEI3pfSE8xUvUUw2L/SWVt0kN7f2WHh7DkjWmN/jiZWpjnognGTcwxpUck14hV5uo6UFo7Zi
sZ0j8xyARlyh/r+DH2fJFhy3Yjr++DBuzgjbvfQ1b+mVtY2+jCeUTD+niXpfCTdbjqbP0oZzygm2
M2T3Q2fBCx26EL4swcbEW5cq6ChU5JF5zxr0Y7a1VBzSJhdZqYBkRVLSU5FJJOw/hgpRRr9xShWs
dOvq0VFRS5fCNJKXHU65F0kW0+Y8s4hUPHNQQc0QOZINO4TTNDx3ZDkzN2cckhH9ycSGFbm852ZX
UPrDwM4jrn7P9ImckQHKTAVF84YC8p7oqEuG1FJh0kbFStU5mLQZWdNKhU7tgYYnQqh8OketIJZa
k0+dVVA1deDEj1FynVSItVJxVlMFW6WKuCZkXV0Veg1U/NWNaVXvKEuwh11JPnYkJ5uQlwXUB4G8
5MPBL47Kmx8cFa6dSNn2Km5rkLutyN+6KoerArmhiuYarOOFCuvqKrbbq4muTpA3ItH706p0b2mR
87VU4rdQ2V+6XCdCtoyQVS64oatPvhfU4TI36Yo2YJthujSrOHGkgsXgByNM5rgdAW90O1sFkIFx
ZiuPTHKjwsmNiinD0KuWtYou12SYE7LMtgo1Ix0GJ5OcM+gd7Dvo0Yg3JNa4f0ryNhajtY1OSprM
ZgMN1/2pVYDa1e3LMHNRRiygOI8n95t1iMC1il5bhN9WbvwAEvEW94gRJintUMW1TTTvRgW4M5Lc
KOtI5WS7Gw40SYuBcZiam6vi373SrloVCXfJhgcIFdThMIQqDA7HiVPeIwCqBUBnhBwkDl/FzMOQ
6YEeFXuP5d9VUXRLhdIjFU+XVs+cuMCC8UybGNqxv2kLbSVItbuk2+GTctnGQdCr4Lua/8rKaFeU
Wtl9SjS+wIFHVj6TZzOu38ugMhaR2eOnNstwCZD56pjbmrQ9GuZrrLclLp9HIYDFZuTyMxXQ53Tg
PlYqtJ/QsCY4FIixGw5B1j2No4k9ZKze7ZFa+ISo+tBhiyQx0+zquJ+3Y+eTZWSWxJQVyrqP6hpy
fUpFGT0HLXWW5ugdiW+DHcnKLw9PJWJeW+z4/N5qj1g0hIJKoQqEghZU0At8hTGIFNBgxhqBgJwR
QqVNpYZ6gD2CHLkCIXCoq5fq0nqqSx5SWwBMoLA3epxhKDjBu6ZHw7lol7NCLFQ9zqxMNOug4jvq
1Z4HjMlIgPPcUUqUxi5WhPSbhY9a3HLfblU9RLAfFNwhctN3q2eEprAPAv6Dl+9aqhitdrz21pev
Z7dBwSIkzPoqeDVSAruWwkkILbhNMkLfBTShJREGfdgTxCjEsiFetrTgUkj4FMw2k3WeYgaFg7LP
YVgUCmYRq19IqgAX8Flz7qrivVPwCwsKhlQ4jFmBMTgM/uiQMjh97E2FziAvg51NZeew0JJx8UFs
sGusKLh2jrjKwg5zG+unxwTVJNTj8LFylGfEMfYLlh0IlTNmADSJCK6HqY9YUGRO1Ut17ELzIS4T
irbcEL0kUeM7aMwLFCY2eAUN4QHZJ2Y37qOy3+sKLIKiSHXqvumYa9q1W11IRdWMbJz+7iNnorQH
q16hSoaOY6DJEcYtuw9KnWFzNjgyKgAnCnRiOu0zdltUfhgo8DzfgO880RUJAdn81BEANa53a0Zr
Z0ya37EZcOaBq2IpwEoIaYVuBzyDsFdM/54qFIsd6W+FgwMpoWLBrEnoNHBbAgVwIcVINRYGNyw5
EEKSS6NgLz3UFyfnRBzNxiEP+7szWxuIxG9TQxd74r5NRfhJI0WMyiN+kJD+DJ0w1u6Upkf/QceM
ZheO8TZ6WrIa3LTCeWXQ56eZ7plangPECmgf4H02uuyYWeblRUrmoY0jNzIivzCb9k5dn0/Cmp+b
oRg5Xuqo3SnzZ9lAXE/0a+VqvCTeiHouW64kc4BJo8y+vFL3b41y5/E64mdGDMKiGWx1U/vsdI7n
lL8DojdUhx1B/SVP3BfNVfcydVA1rEJxXYoJ6iT0HKNis0j0iNxjMg/nSEJ6rQN7P8Udp1ugvK6P
1VkI0a41zDeLcm7rc9gheUX+jeXf3MWWHj3aPmCOtEYJpXJrQYnAfoh1jc+ogZHcjsm1rNvvQlTv
0hQXaeBn0UdrrZfcKrTG+hQTNaetR2tt/G4awfjEBD3gfrX1clrEZhWPImlI1qgR49pnMHnIBzCm
bPGPXHHihy433hpngHrTUwjVx9K9zr6813ZRXdP40DEYW+qZU9BT1jiLVrcxgZUtrKh6pl3Gf51c
XZxKo4SITf0wYUJVE9JW687yqlUuskPSmh9xxIwshGsM9QbxhKb4Y1zmlPlN/hsh/XmDBfsxNkJj
M5OX2jDKHTzvUHLjtb1+esXNtYzgMfxbEOO/yWuJ/8PKb5nC4uKrsw/S4f6f7bJOAayFIxXnMBry
UjkeNYNfQzB481rihcyoWd3NpjoaaIxeuhGKrxx3Y8olM0wAThgJOxO9TG+o/eIkGIT6egcspsLw
/T/hGkUlnv4f4RobJtn/ncG2LJr273/d48+//56uUX/nX+Ea4x+2oyNZwgrSDde0+L/+Fa5x/6Gr
TJsw/4P9KMQ/DFI1wne5+Xumys/8K1pj/wNCI/R0Atm+cFzL+/9J1hj/6Tp3XBBwtqLAqedP2P8R
JNGyudNTGg82wIf8E2VnTp+JI2VdJ5O7BRXi07pMvWERM6o9xSavMOUlT5HWhEjstB2OobU33OrB
0DRMWDETzGrG7uGV6qR+o3NpUj1923wa9GOue9dwdrQ39+vfPvD/7h1iV8bw/+9RPSKAno0kQbDO
4OMBS/e/BQKcokobdD1jXSIBMwKH0tEIOv66NNiNg/HwWxEUhmIbtYF3bqmIXePLS3C0pW+J3tMP
2SM4U8sH+MY/0LJscOoS/qoZHYlclP5IQ6uOKbZLp5b6Mo4YhLu4m3yu7SCwxUrPccFMYX/OKGJN
ikbuSHMc9fBR0BPKTo6zgZEsZMSOYKhqY/DgLy6SjqrfztGMJa0GmJP7nPFy/xHL+gc8/WdkCg5T
afhlNfZb53T4uhly43uR5X2KmGinAitpqF1JlpqLySs+lAn4DfbEs/3mO5rzV5u1XUxhOcNHzmpI
rQriPayrzqOiAN5m7XyY0jE3DE3E6lxZ9DjaBKUx2c8hoqF8jivzhXku3znRN0k3J5vQsY5Ywep1
1hWYSD1t6TOKClxtO8LEX0sLj0Q0uFsCUFuM83IHDpvkD55RKy9w/fT9TnIdcOBmIQdDY/AJ57Dl
6UhP2YxXA6BKnyjTXxe9tgzZgT9AnRaj87dWfb0F7VPlKD8trcc3s+9a3Br855zdwRPIe+1rhJHA
8yd5N09GC6IH8xZKs33sNNyY+Puvph8wMMTjJ8oJCJ5PiUCYoOwMs78vypKuV43GIaMj9VJG5dWe
O3w4Exz2LsJGXHenJpDPaFgIUOuAXMbJGWDDmAgzA9l0w8KeqmeWRY2PmeC1KJhYZ8RqOZdai1R5
h0uqMNe+qKZNgEizYI9fjFYbLrW095cBXVTLvjVhdRfvbFRYNkovPTuYEDSZP0QIFUu6/dhMy7bF
i1etRNZ1ewjZxiocsKVFPfUOti3ZB3NnKYP40JAKPwmfFttaQF4gNOYsbDVDT9l7G4rcG40elTgq
UYEpvH131GieskaCIIG7MqPeZIRYbyKZ5RtrBn+Kd/QbEfZZakX10v7Yqh3BN+G2ExrDsbroMpwZ
cQtC0Zj0Yu3mCnBKWCMDOJTlhzmiDWetF31+6LpM32EeAZpAn11R4IO129GfMZ8wCDJr+ycWQXSs
8EbbrjjRxc6JSRwm37NAspnNpa5D8rMNEb3qGgwYeabJPBVz/E5/+bkSDqNa8RyY7R/HuCCZA4zK
VgRcn5w6PU8Obt9pP/RUWEQ4mmwHbG1inUuD+zwiOboV/RhuV78QOPmLuem5KfMvnQPuois5wfW7
uBVvqMmw35vnsE31RZkii6bBPs0hYid64+zMlG/s8mnX0fA8VOCzgCvygGKQ7jJvPTkuCBmAVTXP
gH/T0ZvqGLNQh1HFku1ZZs5tjGW1ZDvYuka8bzn6tdxmlrFVHHUOz6xUxiuRAAwlZnNv5m5aijz/
pF8EhNuyr/KXOtNuw/inqrEEFba58WVzKFyxyujdoonNXKQmtYGjnrhLIYp7wXDKnUm+h7yFYx6I
PQetrT4xpgKR4S6D7C00eXEjw/sMsz9Rics6oM0uMd5pLuLeNDE8oPCH32S+m333wVEaiFGjmDBm
HVNxzCo1eLf+9EN5zcBmRIxQ1kGtBs/ULgeANxqZtDvXaZ5GjasCeKvRJbOFcOGw/iycaTjl5NtK
VoxNkZYfNeVBkVEz6Z3cj2FU7KdpQB2hRAAHwIdeD39ImH4WWcIYDzWkKQyxlIpYkNu1RmGacXYi
+0ELuosZ59iZKi5vsdm8VzqTg6rLAioLKQmH64vlTzOP5ACrHWWt3spJtrNVhk9Gk9+1jPIeQlqc
ftXOKCCp7lMLCabwuDgkZdxux9lCVcbwwSgPThmnPeDC7biLTJf0i4cTM5QaNRIljQ4FoZxkHPpH
FxQqS1Djn6QP0yGk84KCJW6WTLlFj5QVF527LssyAy866cSl0uiPMVhvLUjIx0JiqXIKFpJam78k
PRfIoDJ6jJmXbaEcarvZtYqbIQdkkyowcWmE4d7qxCFDxL9JI92HTUk7ip5mG5efJqUk75rP2UMx
qQtMGYc74Zt4g9on7HvwKCPE+WDeM0jFtBRGO2Y+4lZ6WG87VnYqTBB4wtomRR+Y5qvrhCfyh/HB
JBYB3NA6RYHW/kVP1xfqdPIU+VR4kMSXBAX8eNXIcrji7ugWlMnIP7QCU8M4Z8Bj+tJkIICo1aNt
r8O8nK42euKGZ7g/p2mf7tw2no+iI5+fSIwSwgvkPZQhq1MJiLW1KgzHhd5z19LnQ6Y37Tp0yeTM
stAOcWBcOgJh95y5KG+q9jT7mHIp63iZAiShOdW9y2ihPzZhVW6b9EGz6/YhHkxCaJbt7ISTVKqT
8Nr2RfiQxB5An0zcXfAxq3GYAc8mXzMDv1s8V8ycqL3162Q9alEAlK9srlk1kSfoonk9VFF0qL34
DoJZTVjiYeXWor656uQFYS9au9nNSmfrmM+y5LnyKEObM2QOUwccY9UvehmutMndW2VlrSidavf1
gAwyBehFict0Qza3dIjpD6qPdfWcg5fb49LPF03ONTIhiLDG1bMpJKJMbICBnjO5Zp77BMiUB628
8KB6aw3bEuZg/DyFy66IKoE81aSb1hvgwvWnNtJM/qTjFSRVlFPKsfJE8EjVJ9R7rD1ZUi+yFG3Y
vThVc3JCfa05chd1MJZ69OrJihEvvbPwYmqzZ44dlDYQS98MDvmOKgLq2mEUJUiwKE0friClQn7j
IkLaD/bI8ArQR+3T9pkbPZOEIa3Zf90PCImnpJzPoSE+ACVibyu/cib1S7cP0Jaq4iBGE6Sa3W5y
nYBG0mNposgL72D31VrURWGIiVaBR4czlAPyJjIi8FPFTGj1NRibBAyhgW87fen6nhUveRQyp6CR
umdsP5hME2Q0ao5pFWsApsfhuoPLJ2jHqCsuuJTvfMAT/oFAki5Kl8pNx0r3PKNPVdRzdPRoSx2x
XcbJzkIXGutxwbySMkQis17SLHPNBjCpoZRIHw0V78+ObPQdH/kjWUXSfvR+LEsNcPpgHozI22sW
o2hT17+CvvmSpsHoL0EZt5iRT8JF7igBdBpAnDwK+o5V82cmXDon1zH/zoLuVnclIFLXfaaJ9oSR
Y4di5q2QYeEbYwIfneTTJTJKFsR9wibwhj4lliN+rq4sXlIrQAXWEzIF9k00w66eqtcJIWURBfaB
2qO/7r0SRb6Y8ARt4zb4m/cjHRftvqpfjDL5jFP+Y6Q/PnHdoUpwuvLWAnPfJtI62033kAxsgSgA
7TKeXaz/MQtEqArFGzCvSIbjqAI55avekOmPCtUEHEAUSK69Xr3MVIB3Kf+5eSXoOY4NAVJz3gkN
1ZJBBRR5ZWkq0BOttN1yS+ToJTksy0S/lWiRFHVnL2VCgKbuJ/wu7XR3LPsGTK3ZQ7CranACWo3T
W8wH02oOnPBgHwjiTTMJBvy3jnlgsAiOV/7QRmQtjUCe6JCjb37vDnCE0MH/Fhrk4LyiciQnnMMC
KAyH2DiPk0UL8j52o8+pSkEihcC3BRSnaZwfYsmun2lcTuoeB6jOVJCTI1tbJ+BpNifdrdIbbEZ9
IyD4rqjKNY9tzxZNdNp7xcIYknxM0LAKFAwmy8ItC1jzfnViWtDdRJGqYoHFFJTWWxoWDpAde8aZ
2ZlvUpu3WZa/xulcnoe8bx9KG2LcyZVF8EoVZ3gmYA1nRP0jKTOa3riYuFm0j3os4W3e9qpgvkNc
pxIq8/NlbVfBDW9Ad/BhWy4cqfk3fw4apaZOW73Ez607OkM07gC30Mv5wnGYu3/MgNKYvh1q2Lb2
FJ5C1+jOjNAvE2s2Y4nqse6/085r9r4YMjBpDwPj+UfY2fmTfx9r+QVXQ14m6WvPED2fqLxrtyXi
dFg5EMSA5R54SL5zLO/4aOLkHhoczuegsHY2PTj33z/rmbx7JKbH1KRWhWLxDYKQjjZvkZ02y4vF
xXzJBn8yU0bIk//qFHYLcozWOK/wru7c3IjifDYZ+e8qG97LnH6xfna2IZg5rkSz/u5I5TQMk+5C
e9iGzoFi5UXQx+wJ0Qku7ql0Gvhzo0hhGfVUoTabTKvfiqFyzkOtPBWD9kpWtFvD2OWygS+zKxaK
eFnnLe12vVuu4CowUVenI+EYLMQMX0kNJ+zONgA2CxtY1MXbPGjuGo8RIj2vuGxdFPjp5DhDvLWA
9PCMYtyy+n0TwTClIO4p+a0XjalbyC5u2o4PU9DLRdrBIK6mZFj9/tU8x9GYdD9GFYXsY3dq3OOt
7mqmInad4eh2m9/TGvi7HijmlvbuT947at5RXRm9R/0mlPnZAxYyKZzGROMa8bDxxtqJz32WWBtS
ZRZw52ykEMvNnsz4RYbjFkhFdg5ySAJJVgfLoPCar6qEtKA1qlHDipojTIlFztOTZ/qNDwP/foOU
YUYjYrOD85FyuGzbU4K17wcPy1kozEtt6VddGFdfHTRbyqkIFdfXjKfvLOgaDpg4Kcsr9CQwjcSX
ugDN30Pfxpg2hKs+EW+eZyhTLFC+PvH8rVcxux6m7IPywa+iso+Rxquo7qsZdnnqevF1tXyKYxkH
pyYOrz6woSeRZXyXZNOZ1nyYOlXZNj2kof/QGxBXAysYN3PFb7att7+/+mHKsd3YdAd6Vf2Vz3G5
ySLpb0cJxYKWU46SQR1vY1aA2ZqcTdcy6pIlP/s/f48mh4FsdOUxsYldtGm3jA1CkeokHGJDUEPX
eBPW7sPvH3t4hJZy1m6M2BglmDxfnk/3PJWmTAmCcqSI0h625YRgLagsHzMijYmbbBwz/5l6uhLz
2WmW4YiSH2TKAoe5NMurzwYjxkrXnmr7yeYEvgxpFV04xDfXZlhF/3zmGlAe+1YNmk0rgBnWzisO
h+m67LAfOCjxuyGFQMBRAe2pGqPHoaY1YJ7QpbKof9HwhZ7bKn2zMoPTYPq/2DuzpuV5JE3/lYo5
dwVgzBLR3REjWV6wsY0x6wnBvoNZDIZfP5d4u6eqZunpOp+P53veB/AiSykp887MOy17f6jDAgAN
dHD4QNNoVm/N7uv26eyoOOkWFPjyre+LyA9tGpTnyxI4shpWiOV1TVTnyuwRtxsoDBZwgB4vv/ki
mvCr2d1ubXOYX3fNzrt68l4o6XI7w69CYPeYCHQPGutq9qEqpKw27+L6xuU3O2tK8qJiRs3f1GyS
h3iGwwDCuUPd/y0J513tENxnlPh8Pk/9xnlzm7Vb1HhlEKrE+sJqciTrZIu2eH0kt3p7RPlLzzTy
or/Lmf93WKDlvSQ/4PPevbolFBKYZHi223UqN7KWUD3buKx/7ddsxD1jD2v8eUxa2L2/b+5JJagX
RABQJ73Qc4fwaV2HnGXpWhKgRkVl2ol71bgSxmkYpRHks1yTWRHEtG9/M0rvGZ37FSaamlnpHswK
STbPQ1g2+luioV+mCfkjHi98EHBhalziXGnjKys7VP/W1Jb3dswSjt/6UNSDq9E/buEnaFYeL6LU
CqJ86w/v3Tphbec9c7YrCBT+rJ7PeiXMtwrDoyVzuFWJpLzm7rP6acraY5s+KV7jWt9Gn7CAs1fq
hZfgrTOFY/3HLF/++h45Gz0+NbN3+t60dUZm8bexT2okQ5df4mhnn5Z9giHBfZ0/EeT9m129dXV+
JH/14mx6FeNSoXmPpn9rnSmld7t2T8bJraBE98zvV10uNfLvXjtVI17RtU5fYjTLI0UkiD+87j+F
/cipab6/nd1q8YCkcPvcut+qDhG567qRp2NIwe52ggGNJXL1msUeuEGv2/XdNSDKEHMNX6ldzuCM
3reLO0QJUGFSkWeW1h5EMM6+s8CsEUtxOM/8I/Hd8qljsPO63zIjk0CfsF25k+WDcwo4hhXevFlk
zR0AyW6nRetc5jEVc93PaYuvrnx/gltODtgph4vvcoVB97dKoGDlk+OrHlgf6qeyA7bD03dzupuV
8Ghtx7fT8+1hex0CSh1ATP65XgnZIEp3dyLx4/J+X+X7eZxhLZtzc3Yi2agEjbnXtqFJgDihVvce
Ue2t3CiT37pOMWp1r5y+8AtdcvvS2r/cvQmLwW9AfzPGQK8+vI8p7NNt90OdJtesHAZmBXxye78E
Wx25T9l1uGP0JLOKdrht1486xpq95YqofymbYB2hbbi9ih7ZbLB9Hmqe1b6wD87ISqnujAsQmI7t
nFWewiRGCYJL7Szfm8RRn3eFsk6NuyAZ8RG+C0vtnhVCrB4QnsjvvtJSN0j97d9spOw2+3ijhDLx
cPHACCGfP1xwCVTPi9anPFKTs7ip/fGdj2rNDnWpdaLX49DX1CwkYxeX5g764nn1aVHE/VB9+O9G
fdJ854/Ok41UlLixZ+BdLOwI+L40Wb+KJrXIt/ni+H1Vuy2tHr8owwko6cObio/i24Q5Btv/T48a
xRu/wPNdECKNSmHAVOVuP0Snlq1dC6GwHp3fg7ROp53L5Iyh/31Mds8SPLVdw9lf/0CBcLpWCRLd
A7zgNKAKMsDbz5l6Q/4RPwiby/f24hv0pCDR8RqR+3RzCHSog9QZfnn4tgLqUhDScro3SNl6Yx7O
rNrGupzL7u3SImSi/T453zNkz69GvfCOxIhJIDL3dG8eY4O1IjXyexeiFfm6E0h732oLH/MeOuxK
zUOMGJ/9YzQ7Psqs7c/0mrUlQeVGuRiCKSJqO7sWgExMyEmz89l+U5OSMz/lpaw3JhjqRQDmb5Iw
THLS9f2591gS4CqtFcnunW1zszIEMmsw0ZlBkMDMBHmQn+Xxvf7eCZXY3/IK9aSqZLq1jeGRGiBC
fraVa7r7mKDvJN55p0o+3b6P9p7M9qR2uGE5NwCYH+fvt/Pb8KvXm3uoEoSyX5jt4qILvKLqaBpT
o347dy4VzZhSkHU8qxsXArdYs9smmkGrBpTOWjfN4YKeWTlxsDPwf3gcTk513z7Z39v7Ep3viqhe
EnWsy+pE3oYzax6BkHYzcsYetEXvG2Yz3xNQdXJOJJef7g+TQb83ZOP1vdr1+254vxMUYnRJqsl7
TyPPzkQUEe7wrvhkxEPRBaO+OsKofpaQrl/B2gGX99ddcKnv7x48ZvFP8fwc2o9AFxU+3b7oeQ1j
+oDt5gqmbP/EnPzndtjWyiPEnnffgIsJdS4fHohdV8ftDCp3koKN8nNbHk5s602qf4HxzwZUPY5Y
4M6pccV4Mw3Ku5vH2RjwHUSfAFqyyxoRIRW9C5jUGXg/+H7LJZkKFJ2vtDGHKQ0fs6pq/jSirHa3
KkRnBrQxt+955z0ssjRfrcbX39efTeqzHAEToYp8maNX+/7sza7H1faNe+YB7wmVtFExqu0tFUpv
3AwAIPlhqE/jAu1x++Ua7ws5lcdq0yVAycYND25cMV+qObuk5/Y7NCzr7JAhGlfJYrHgox79lmbi
lMFMzO053AL8idx6bBlJdas1H12jBi3W+UTgMHxJMCHUy6QszzDWG5ePOhOHWaPyaBd/wgtc/FCx
yZamnEZOiJNGd3NoTYdQ+ve3722yBdQM9geiD1pwEBbvLcS6qErHdss91dvb7tOpa1mpT/G9heXj
2w5OOSGn+e4THNs4Q77NPE8IzemcGuY5eR/xez0Jc6PYMYRk9Q/ERnsi+B4Wnpfz7Wa5Z0JA2Ehz
F1i5Szbn6tj4NsVP33pfG6pp3PYR/MZvkmEwXR+XAEvPdGCYt+uvx8w9mwVELLOgON4pQV4H3bfe
ZABvYfoT9WobQrjTLvda72GjksNgQOyuuhbQM7xPlAN+NKl3e6SS/Mc9UUkm/CnvTRzdTgllIhUV
XMv6kFo2Owf3x87EKnxszOu35hX1Zrqv32+kkuyJj4Jxwi33e0lK9yxowjL+3hcth1gYuHvMx+Bh
AGewfOAG1XPNoOwWkQ67GXBDA3pDrdrjxKuAoJDvHlJFsPDvh91LWsZJNV5Va2hiLxOW/rx7hTUF
zdF87/gm7kdwtdqrefNfGEMu1WhPvg6wL+CV99vnY9GtV25ULdSTQPNoYO2bfvX27tWvnx6kRvnk
bWHGv2AQeN+aNW9/IJeRvX7nFYc7MTHV8U/F3T0BZF+fyMzJp7jWyFz9LVpXIpQDWMQffbNBkNt/
7u6uaSq4v3d2NymY1qwTFFA3CQL63/gAv9t2o36EwVVVSV4oy2qZ3HEbWFBW7Rof0ku1LrrVgbwQ
zdnUlUYB0BsynFbt8NfGijbTasZ965b4r0AjzU4Dasf8eU41b8//Dxv5r4SNVCsN0mvaUBP+34NH
suKy+As5I3Oyuf8+fORv5/4JIrGsvxLB2tCRDQw5ESPEP/yJIeGbqtmCH5U4kgqxHPp+F0j+dv/6
32qNv9ZaNbPRbhBfQhxig6/+nZ9VfwWTKp5KAk/MFlEg/0wUSdVq/WP8RZPigTqKBWG0oEnWnK//
GH/xqKP2HmZF3Q6q9sFuCycbO6Jrx9PpQ6TE4InS/rg3tQKzs7fOW/agIE2IlHcsMZMfQXk7XjgI
FLUDhpioYOqNqYfdKo4CUhR7AwgiP3L4Vm+VNdzx2LLfquHufMO7eoRi2KbIbaoxO0PLxrDPcorI
nOTWXsFzL6B7sBuydApvpjD9bUtAYy+2znB8E9nXppyJWGC6CLYQsbV7w16T9jtxIVrqKEzRO8j+
ICBXQEyPYrgpVScSNTGMoo8YN0VF1uTL5kpfh4wq2Y2J5eBZpk8byjW7KtpctlBdDD4bUjOnKdre
SXK1oSV6OLBE0LbHH49a8679ENPemD+PdjDutnkYLtOlGrHM4nhdFcsJrRWlcFPf929i0epYY3Pc
6H2XlGfJx+eg6m+lpPieQPsUHk5OMe5m/rQpen27N+7aHyEj0T+L8ZC0e1q6k+NxW9gx5CJiTAfZ
cVCRVb5ynjR8Gif+tC1iho8QeF7ThVORBBVwVTZ5PqhI0rnUJdyKBLeMWHCNmuySaMIDO2McAiLD
1yk4fbyAQJQznK1I24KrEu8s4kV37MRxEGc3+vYsvNjxsylDMr2KbowaIC7+1Y0p5CY+3HfLSotP
wRDnp/5NtGw7q/pGsAsrPdq7rLiN6X3MxgV7AMiY+MS5R9xISbWRhFDL+gSWtJf3DGZcFGpeBYWR
bDtXweP7069PJr4MxgEUS2Ins61Yp1+RLXDWKKgKYOFRL+cWWJmKVEuMTpKbSNqlrhS+AOZUANd4
uOUDc79QRmnPnh6u7PmqkMMdainDT9r3pO5XViSloxXid/p6pHGKrUuM6arlz+yr3MV4pH590xaZ
u3wp0/0Kkl6crwvTPAcfpVqD+dvsu9z9JpMleQCyFPTgg5FKSJ4XUUKBJXGRnWiU3aT/kqUkl9ih
SKK3d49uw28lkE3aW0VsgGiFDRvwl+OdqyS2R0H46bwE2y1X3Xfbijp7sq0y/UHm+md5dq9divb4
O45fk5sjDnYG7ZdID4gvQuGe/ba0VMPey1psDGdOLdl3GxOiiQn9fwwygl/8h8ga0t8KQWS6eEgf
cjkhoccXT9YKeZZp+hTrgw1CLNbUeLE59CsYoKbojvci9WP3JVg4mOhDOMKkPV1ksZ4YpdgK3UTa
SiCy2Nnrhz16Cb8uuSXDfKCL93JJXgGi2NUi140RSCaVa8hRuBdT3SW411XakEsY9sTSTejvLMVj
ZlPCjceLgy5inaZV7tVlcTOE/qtup0caNXmql0zW0Krqm6dr3iS0h15q2cslpYJVAruWSEnfEclF
jK701DMgoILRONhASXaie//Po5cifQl3/hbwMMi7DEfLVMvL5XdmyiniLEdbOajKu0i2v3nf4sbR
U8xE+LCB+ZR7lPBXuJOTKOV8L2c+1a0kjNaErdiHxfmlyov3ApmUB56ObojHMAEJ+qQUMT9vW0Fu
ynoSvWhwWz4DBOUV7PrlqKboz8WbacBiSd66mI5jeg8PngRwF8lxcO1StSHee7AzsSro2cyKAI08
vauHh6HBCmaoz3LmskRRqEIiviexbrqjOrerI+zVDqiIuogBFq9Y8//oLty9zBIC1OiImhhFdDH1
0sSenpkY9mYTfhxTTkYjIkj0aqm7UI8BwiGpNmmT+yHPDg5xByzRziWVvuwOnP1yosI1q9OL+4r+
JlhJZvlMjC60aFHl49FXhqQhCMOGwIgVjeIWsk99LLF820RV0/GmXE5Cd82jJUq3VFH/RA5l0JdC
vkU0csV8K71kNOrsBDw+Ys7lxYS0LB7wK021Ux6Fq+TqoVbB3bGnwSrnToVYkVHn7MQmgHiDDyiI
w9LDTkQVKoQfi07s/Jpbd4efISSgnVmXJdGlFqA3k5vhaXBqyLfXz8UkGnzEKlqS0mYX9ryz2QR6
VS7YnppitXqLvtd726OKc5fkX9k3ZRu+flRSesQK8hIx6fcqApzMrYiafaK5g3xwcS+KEMVyaipT
7ZH2lhiQPGATxsgLGiHJyV+EkId9ylKxtUFSLmQooijoqFCslfLkKHrKOTsiZW95pv7bMTsd4kNs
hFpu5vKlVkeG+CC8gk3bsN/O6G1HHoku8uGRySYGRQDZo9SNHPbILaOH7vaGPGm7xscHsWGlaIqg
u7nI3iYY9oJu4Iyn016nI5TseblcxUfRXdH3PQjRxHg8nLGBbmpi0+mcFNQBaCgQr1C10ssHQP7L
yvRUhwtEHNZwy7xI1OldOi9mch7fg7ZLSfL47h7mhnx0IRTbiRYgu1u6t7bzQWjDmwOz+OShzpta
9zAt1+/4OPmMP5OrIaxpfVx293GNVJGDWg3hYRErapqhJOXoTR64F5sYCZlEJk6J9liX7r1bui0P
/iDYSUSUi0GD2bsmdISXlvOvsiRFi+RX1ngoSVaDlrw5Shh9vWJkcxvFIDoyeLk6sgwPvCEk+3zs
2Rc5eotgU4ju1n66H/stOqMwVF+xfImw05Nuqjr9cCcCz55IpVxmSCiTTuTZAe1meV718OAhtm8B
K4aPkKFTMWy5recdpO729GU3WYfpeq0Mflh9ropZo9uG/dTz/h+RwhQt+Efj6Y+mSnUUVGKK3VMU
A6X476nDZxrSK6wt+mOlWwW4Savb4GNEpwZhrqNmjmoCAZ9D7dKsUBDsIEtV+2ITSjq1nvJAsS+7
1fsGLf8KTf3Ho74MWzNZYr8l4MjC5sxcgq2Y0TdE/clqONEb986+dqvendkevFbErdlFB1+bunby
ZRnnDvvIkL+9mZOrJxTlL8lav1ePAYWtm1j1YfumiK9zauxDFXVUuCi9PItLR+8a+xTal72ndYJC
LbRSo5dYENygSA+JOYZKy32FF2dn1+XFL216330ryy6dNqpEZVPa06uygumdadLdinFWshtAlI6q
zWbAMspett4LNLKu3uLjdbxw4qnfkHtW8yzTKtSZVQS1MY7jqeMEXafb7cZ+3L0KR//qstuy0qgv
Nwwc9k+G/NypaH4kO44X8bTBqagw6IlomA/hChF3nZvgu61w/FgrNzeOzhbOGApQjlt8VDyN42yc
sR87mRtzH27qpPxiY/T9dLFgG7sKm33p0fXj6dfLppnDUm4Ejy06OFEWCnqOOZSphWzRG9o8KXhN
a+iF5ISqsztz6sLqATRS3EG+KjJnM/PZwHitR0nMLVNu4ne72As+uqzvZL5YCoX+EYrYCXl6Z2w7
se/rzSjlX+WjyqP46APRMX+KSmyibD/D4bg7HiP+qCa17gulgrAcwiElgRLTmff1SV10EBLb3dlo
MwS6T95p1WZQHuy+wzLp29Da1VDEFt3FtCVnc+ooNNBayEm6Q5vFvJrJfn9zc8rk3XPYvT8IA0Hj
TMaDvHlGaKxm0rAkQRm9fXxtiUOnNSJT2d2J+UcMJuwgHTiShzBgQ9rqDQvRwyjbEF8p1CBSHZVG
HRji+DmlN9+SlqQWhruBTxfbDOzdBuET1IKY5rBks2NOWsP75Bh8s6ZTGzRkNdx7LMrOQ74ji37e
IV0n248dtPC3S487J8ffd/y9ujHJDk6clh7KJOrDDmlFpzo4lOWTbMiEOqFQuYa6L14oIvLhzBw9
Bddafa7bpunWfP0percxN+ZPsWzKprLUcvcRFVz/+lB/nWZnJlGM8I7j2Fn4qIGYJsRH0jJ0ZDmd
VpkLWfYQzpTOTLHPMm34ogkxCTAiA4fdNYYnRyCT/sLpxmjQVdFlDgwx3qaL1M1ukst2s0VwFitM
NQdTy2dOMdGworh1Rm+oIULL86FVuqlYYyJh/HU+g6N6yIxGvGwaOWX2dB9MWqRwL7Ty4I2nXTY1
poq2uVL9TGnMvR3HYSsMtFCiU2NxxilX1YpPupMLZvkCM3fsjMcOk93PUtHxVOI7TraYxkNbG2ZZ
nE2HTPouM5DPMRN4sUw4KPUL08ZyhlmJ62r5TtF63Iincui8m2Rk3DjbyZOtu3LPVNbq8xSWSIwH
x/fXXcexMaMxKGnSjcfWE7/0uM2OKeNoW/ghFinGRuq7jJG/mHIa6w5TbJIiJFuuatoZ72tsU2jU
MvPpG8x/PWxsiyFPypIpphfsfn20n+0mpk0pWCdpTdqKHHU5ovbp7zvMW4mFvIDtGd4HztNnfmkU
hj3Ct3PWZDGiir48CAP9QgUfaegxxw6S1eCqF/ES22DpQkdg75zD+H6UOSRxpYR+f3HG/rt2jb1z
Y6nFa4oVPN1Pzb1TwAM8fTTw75MQJsmWr44ovFed2Wcr2nLI4Yg3U9ZYR6noQprBALV8tmqs3okx
Z6lgQ9rLMs29Rr9wCszStjByafWK8cMp03tgpRTrEGN/kS0YNj16+mndcCtnqG4T10ciMr30JiAN
y20nGbkXMZm72s5cKvb/XHSUSF163ucYN3HDXITMhDRNR6PRcuKGocvfKPTaIkv9deIebH2sn6Qu
xlUSLvkDO8VBX0BtMDAtBddYJgiINq5SmqNnK/PX7avoi6LhCi6WZgwwi3tT+nTtmsFsSgRs5Eay
j73rYu5ma18bgpwZRiH/YZVVUXlcSRMnwndd3/W1maTcPeLJB2kaKtedROj/btiR83DSCTMakISu
uw4V/aJGg35fhaOJ6oSpmIT8GU06ycSUdUF38IkhXTpFsPGj4qqUe2Cw7RQaKTiMnKPvpshJqCIv
sCP+2MgwilCYwjC9iM5GRZgfk8GJveMiFCqpbfcmHCBHI+VNJmrekeG8JVzBn9FAyYhjWI8T5SrB
/Q13n0T1sdEbjUIMtijE5nEjEanJXI5cFSaF/VLqqyZhR0UTISLpVemOqhx81Sh0E0UkkxBhRJgO
aZbHBICD/mlx6XkUlQoThR9+TQ60nU9kgk2tzxlhuVQwqRrLC7M8wWz70iVuEWr1BzOTa+rTtFy1
9JNx9my5T+7RiPAXHlRNNACAspRiNyU3TFaF9dCZcEWHryadt8NZI9Znxh/bpEGbEz4Pud/E5S3D
2rAvXlNiW1PQRGB8uVr7DS9CcLoKXa2psgcsEd2zZMoy55UbLdc8AjCJWJagIyRgYx3C2oWyVtgI
zBrwAZyAecTtw0HnIjcoqEHP60X6ieaYHzQj55Ei9OVkgjznYEJYmnMGN1muuZuvdbAMSIeZv0zr
DF0Ei7xUT8VIXuiPeQcjlm4onJtdylHydvSjpReacrMrPmUYBXbr0mBhOrAJkpePla5XoZ0zSpLE
UqxSqt/pDRQPQo9PuL4pece069Be9Mg2akiIKToZ6EVqpLDk+32vo5KREFjKE2Q/SfRqS3FAeVQ3
dxQioXuno/oz2cO9KOjMUANT9OnOWSo5QFZdpqBWO5X+Eku3KvzogIKgOonvx5mfIjaKEVDLlC1g
K2K6InWYXCpJEZNJFWGnxZM7XcAQ0IlI24C+dTuTQXS0O8hmfzRxwppg3RnpA2eYX3d5xYrhbAaf
/sf0H52ClMnuj+YT+tEdqdFZrtdH2ZThkoBxaahtV6H42FIxhyeDsIMOM5nUnBn3m4nO4GqTroT8
svS0nLeft4nVdWpnide88nUa+L4mrIj0LeJWoNLQ8lzMJ0+h+Dea5xiYX9cYpgwfg4/EzgQ9TbC3
pOHgNOypruuy57mDLQ8177Qx0fTgISC4GLV4gFCwDdOjpBp5WoSPkiWSa7juqBN9Aq9PMJucW7JD
3KEHpSg2bscELSAL40iGPk7QYbG3W+yl58776ZUNp4GUb6pdYrvLyNL0QQJ2uVIU2TNtYQ1+VQ3R
vQseoZybcs56BvrH6+zzYIVdEnC/FwlBQ0L3jUkPDR7JhYWliFsO1JIZ5nBobOB/mR+zy/AS5MEl
gPvFrtuXgHnIPPpy9MCwDazAHUgk3J8C23tT8wiSl8At8wkvgyn9sWkG3jQO0GvlNd7anm4eFUcY
KgBDZmCInPPcvY/obGVnPtHX2GKa7gQWmMRqH+IXaAp7xUYaVwevaZ1L3eFl6RTxpReKZYunnbt3
hNV1WWo0WlPY/Z4d2FzyxSrZ2fTqXeAVCkNrsL+3Y9HeHO2dGFNPVQbEAPIPYX8CTWvsOAt0GUwj
7knghkS/7eGBMMX4BQQ8fEs04w1lsWXOLeWEdVDDGhd/1qt0cHB04EgX46uCCNeZfh0AzLe2fe82
TpGWXOFqllti8G3CWUHBBodOJaBGkdqBAm5yeZrmrmEr3g6jJGJhetq2YX88qJTpvtfg7j7iQ2fH
/HcrFXhrnPuASAVasiZ/iKImgCSd291t7OEb9WFpOpV8gIQ5mx04h0YQGLg3R3rX+Ggf+0RbqbxH
PgB33JzUwdXH7hRE3gmS2PUqHrfcx/fulZNJzOnfpxUmXI7wsNbocb8j+CEqoAP4ZPpXb3wDxSEz
C9gKpwUjgDWKmVl3Z/LuzOhpr+mvvM2eb/oGyNpquPEGLAi93LYYdPqCZYl74w4aFwKrJTQCyodj
alC+B0HqA4tH3IGX6RNgh0Nn09/b1IkTT7fmPbsfj1D8tt+28ctSk4nSXkgR6pFNgQgsP429kqDa
3TlG2koAO2P0L11ypVcHCHjPH8qwd/6ta8Wv8dM+mfLptP0+QIDuGG72xsHlPWUHemA64uRR2j16
Rhp6GRaqMsyzg4mUWRidyM1H7jDBhjDm80j4XmJU89U4aHJuhwmPAk9xN4BvbaKxpJPmpVDcxijm
hpiip8cGgojobwJEq1vp2JW0mdl9PB5uS47forcqcFBo/Eg7wUjLFauXPRxyd/HwNoCNlEbu5PbN
A3/tNAYHua3KCiHK0ghxVrWYZvQeLb8j3ld8VnSnvlh/FaxWGy4GOaLY4N4SqwD/G9LbHVr+zu1t
2jbzUh+85SaMsMb2oFWlEX8aw4CrbVDvfidvPP0HWZ20VNNuxhf/CU0sgGZ1VRbCyiBBPC+2o3YI
m+2BBU9exlZ/OyIR5/iR5xMZtvTQY37Y2VZ2HhLFgb/Nq6Tt7DV+XbE5Z93aXVj9OvYnSvBTkpJQ
LeCtgVaBaHRyPYPzI2h7V6fh3B2mFi7CItjbwGIhYTLByfVwJNrU6GCWwR9m01kIpplQ2s6hQ7yd
S8iH+8ATWXO3UcEa2YS+7kN0zvJk/CkD+E/VNu3ul8TCXjfPf9GnLa/5577f7p7/9i//8C67nvn5
Xw/5hzMe//b7eru+6mKh//BG/ZzbvWJ9/6TrB+Rav6v/+5H/1S//sv4nXOS1/8xF/t8XxV+6xWP+
f3CPc97/dI9XLNzjlCm16laLWJ2/c49XSIyttaxmBUqdhob7/sM9bv211aZgR7v2H67zv7nH+YpC
yo1W0/pn/OImJZpAE/8WqqHRxmaFACWrXm+2qYfapGF/jzZC6mTcq9WtaT+1t2qaYXCBFmA0Y08v
prhKBfiXRrqIO9YAA8hAHYcjJj/K6lcstEEe83kN257D9K/pVHsegYr0dOp+gEy1f1tvRuOP7I1z
jHQcqPwNwsyH+ihcvqAOeH3ZszQgO14Nh9qPgGm7iGPsQG0CXmxUzL2i4DbgRlvfi8tUQED1dcDd
fudaImD7svQ1tMf8dyu8N7w5s3wW+MtXb7HCUae/A3xY4AH+tVu/o81nvcwRjqXP+LB76VVJv9Vt
G74B71lIQPuHw5VG8guWlgAXql7P22AqQOEfV99Xxwrovvi5PX+dgieenxcX1K/hUDeYhQ5SWb3k
sN9Upvclmzn7s352HVcw5FHQUABf+IBHYqEjXIpt6HeEPopIAs7EM6E1GZZAVcI7TZaAFd7eYa3S
OdYdCnI2Bg3MaLTUdYsY552A4YuQre/kz1L3pgdxFNPXeuiqV9Fwv84XgKWQwZHaawwe2z+8gMfu
nUSSprhgo5AUhDa/qkXQnu0XBRvC6Dmpd8u41v3GJDebW3uHFkgy0PDgVzqz3nNHPT1xjm7RZaJJ
KrYUduEQeBXx7D4aEWwORHiS0HZ49qvt3uxDHQ+4NeGZ6ba/9tOQ11KQufUBg+iYHnXr5HQBtviT
yGmGHr/m/8w1r36RO++6IL4ZSPMHACPOf340HPb7BIniSw3AaoAl1cKVIeuHLVlC7szd9szrXeLo
1l2y0M5GN9VAAdZbym/mxsH+yaJYEAzAJ+kaNIiv+EUO4xb4/eZa4AM9K3ixl49e/pPXn7gL3dnB
CvmqSeSBbYpwjtVPt+NaIEEEPYDI5YcXOWAMxRFPdY10/i3hC1d9Mx4CGAkfsPYe8gy8+z0EKQH6
uz9oCf9sFdXozqW00HeQHu/k6IfXM4jjtURqMWUCAVqs+WLBtAbSI7oiW4CzgZTx3W9G/I5iAjIP
6W3e6ZNjGsPs0ffWd59yMB05SugZMMEF7eIErhVjROir844f/sErz299FvAez7BV5oixOk8BCxd0
J2Ef2h3755CSC9MrdPhviv65G1f9PXPG6PMHV2cF4obxgv9+77kfb7LY2Z/UqSafLVHFRWEbX9sa
aYCMjtOw0m+x4iIfVigWGn2nWK99i4uD0I2ggqBc1No8Smgeq1kNzYZoCu7JmUSGAGbnk/jlf/F3
FOyvs54RW+N7yBG4IH59xxTX1+XC+kffhHHWC55eZvRfbX7rl/7kz+c0Ry+3WgZ+nd/k4TLQuUx3
rEYytRz+og001qd78CcPtPpPn+CU+Uk7jWQhZ5XkKm815v4LIhBSZBVhPWPV6VGjnb/O+IUCrPnG
b00aScuHUKD2UvWXd68IuAlLnEO621JORVrS16JB6AyBFdQQmubMTMumlpsVPNy3e/aoJimcxUJv
F4gsz6IF6Sc3+imnC3qPxvF74WiQ+rc2Ztk6mYzS9Ncakpl+oq0P+f2FD+nPyP/O+8W+8B2ixDgv
+IwfjPiqGE/1YczUP1KR/WRA318H+vwGW29UOs5H9znaqd5FulM9qPrV5iP9WvV7enqijolFW6Dx
0moWB4TsoXHo9Nfl3JOB1Y8H7gnW/JPPRbzGv4nBmqxZX1hdfh2se5rjOJq2/NqarkcadhqFwDwz
W1+zyuX1jbRYcF6KvNNU/RyMWBTNo0ma6eGx3fWSBwQBAknAel+vDaAP/eIquMAyRFtPTR6M83mG
0uYRuFhDY0tcLAV+oIN+8xMjGsiNCJJEjyyXTdKEEAYM/PSPfOju118y6vohWAbX6VIvh/rg9E9H
PCQCqsUVRHQ0SdZuwndUryJIrGukr0CH4pwVxybr11lQIDfQwqQDeA4LQBCEjhtovGG9JPLApQ16
NdW35CEThI1/+RIUZSsgIeHWRAYB2f4Rfi1If154LrTuspMIgv7kz0r/Ew7kwNEeimx9lYgN/crg
VYGF+JejY/5e0G8LfdofZwEdhUT9TtaCz+Fx2/l9/2fagEoRd7PWWw5tXwLIaIldu3TuOklGIKOA
IIOd6ANEE0yxwdDhZ9Pvz+fRjm/4ypKDzhyERiOPH2AeYAaNPAE18RuEIlIEt0y+EuyMcWXyadRP
DznIy0mjyoQgaoQwBDAicmIwv2OhbfQ9+wOQYO7SicAnRoNJpKEujVMl4YjWAd8BgS5HyxFAXDqa
c0+EcQScG80vSmMfNTGYzwfRJJoPQBoGHcRPG64DDL4IBHfC9UYTAKURwBNDPkKA9McA62ELXPUB
WkjDaBXPBHimvfwasI00ptKpgUtN9CV0w2ko10loGBCIBlvdZTgBfUIiljgwk5GWxzVwMWPvABTy
Qag/JTTp90yFPXJHwKy6JYCyQAxOxLTiylw/HIWjhOcKiS76H+Sd127k3LadX8XwtbnBHC584SIr
K7dS64ZQZM6ZT+9vlXqfI5V6S9gHMGDDv36ppUpcXHmNOeYY1NPJCBQqLszd8ux7maBpUMLf/OAT
Ts6AsvlH4F8MUFFlvwFzaLmQ1zwDmUEg+Q0EyMth21AB1Ey56Jd33Ia4o5vf3DHVBcTN6KYCBHTE
2KUmaXj+UcWo57UnlEA03eEFh9IuKT4PviOv4mmqkssfykqRRPXy2HvN8wsfciig+BhqCOIWczRT
wDNBOJhbd+vnK4nHxNQihqMYr+J3hhFj/ILPpiqIETz+pnfSSV+viCA8Mn5/nwFBEiV4vXrccXFq
+oQuI9pW1ObVhZgsqFjBXhpdSvObV6zX4P8QNqgsHjjcjfhd1IX4n3s8/L7s+gVo5e8BzA4/a5By
0fUFLUH8Lr7FoxPQzOD5h0dhgQhcFRFbnhQvFMUOFmSpLEi48sjL4rHloBLPjWCNnanQeN+UdFFc
a29cVHz8+/d7W4vPEF+gf64AQTMA7FHA79lhCmVCPcyprzxCOWh24j2Mt2AL4wQ0HFTOvXmcPMYs
jSoG7nu5GbfTocDsMlyUBlxGlHhWDGpxYSB1HNG5i/FW71xM5ApnTZLFYCP7/Kjfkwg0dGsFH1v4
+p5IDeEGOrd8Gy+tJeQyiByifPOhuCiZwXV8Fn8KqqC16rf+btyezpyu7LWItIvzRnG4nzuqD1gR
kUgKWtNheVPlrrI1Pe3uWXQ18YSo0n/+Dt1L/HnxjC/m4pl7Z8rhfxQ9tzYwtoDUxcbpfXNWwRqk
9nit6IgYtvz5yacjirES3RDI+RXfX8hVUOi8q4t8fxGBfdNZ1xdkkLMJEZzIA63Ue42YlcTnCECV
HMwliuu0e7+E7kVlUonqCrpTuh6Y5lCXpU4FAjcxL9Ea76DbsyhdA6sQEh4TIaw0QSQiCVpMXu8o
rmi0mnd1C/D1RwAhuD98IGCzuA/R7JNoW4YUqiUu9yJqiSkxZQaOqA/q5S4EjqN/EQwjRCoePIPj
+rwMASV/Cdj35lHUBfVIKJX3ch16xKFmD4TNlJt8r3PxL3SokpeJX38/3qDtAgTWrm3eR56Vezju
CXISpRLV8N4v30sM9xPeoWhBbj+hLtBV422iuL8RPV483ty8N/Cf3spdiA8QdSzKIYrGhP7I9Kgc
8PV08cjRhbKAuYvKOnyy+CG+3gv8Z1AR/eIB7uj9ZeIna5Z4KaZSDC1xh88ErkS4QdS/CIeI0SDG
BGuLTM3+yrkpQd4zzxxwzRQgT8BxAs6jcsWP6QBVJp70u+nJv1+ku5KqoUMT89Hh/zF6M49ooLXD
70sICP1ur7THisDItfNaX4b7dr0D5VRhOIlqiZelKy4sGhh8lCYE2OUbG+RFuUNdksfCpXi2dN87
FuUQBcpBfAWgn9/kr/lNeSrfReDIOS/C1PVQXFF0i5sQzDxBhxR0RXGe5mjlieH4RCepoLCK3oPu
nyfmHTEgMqgTIXrRJBPqzyNaLJc5TKBqHe2yNVaNBJJx+eKdW7GhEduV3OOTFD6RhCyPLKzDg+8n
Ba2Ct+fau3C4ra/1FsRaILKwMKUDMCNmDya3q5Dov0BvQCmY315k90kwXsXejYLxLQ4NAsphiG9k
GOOCFsv5hg8SXz2/DUuZG+u9nuQBwYwTj9QnPbvMAZfBjXMd3+Sn9RrJo5W2VL3CQ7KGvplDAxWI
t/gpeqq8eMPuxXPIAcjyjfEy1Htz8kJpg6pHj6Zs4879MjHWCBr7wL2A6f0KvebQ8Gp135infbIn
NU3psLZxCyTCuNtqRVjFoPQbcw8zaNNe9uuUPlOj4O02F4arQvbE056f4/JRJ+KxCM/klUWQh1w+
OJvw0aDuml4NRTrZaq4qYnoEemfmosFrCLj2RJ9gPmzRPxYEBrdeKuto2614L2HTZDvhsCJWAAVG
Y0t3U+/oI8DuFhCtAreNaR2oFhjZk2H2pmvugPIkvMJfpsQXHA8RN/5yxLtEL1tPG8IedM78ENcY
oFfy+CoCCQ6X6ZI5AX0bKpcqWmJ84PWrfiWw3vt+JW1AYWqP/OFdfZJfmDDZ8HJY800gdSuCe2yI
+W/LN79tt/yEOQOdiVY/5cj2cE+8iBYWJ1Oa+gCN8WMSqMV9utXX91hu4KxOnwczI7q033PePRVY
2f52f3/P++9JVwCH40/+5mC1L73724fTey9Z/NpD/+H05xp36bmyEb35/cTIyWWk++bb+Z6UBO5H
XQ879XQCWxODi3wcD4UoUu4x6DiTSWa4aPbStX1mETARX42RAVatx3Gdtue6wMeIjBNGwUohZFrM
kHZzLYwlvTdqTnwRthsINvPNiBC79JeXl8sXiJ1vl+LBP/9BTCMWJx86744YKvwKttsAc5kAG7k5
8msOuN4lxTyVIeq+UGKBaO69W4EiipOdqFFqVtQpRzLBcREAE5yoP/gkrwbKe6Fg4lYdZhlBM03d
Zp+fBr+crbUV5UarLL5R+iWWf+nNdCfmq3Ltc2IhzIYW0VP+KkkbvKGnO/VJfRqH0xEfPrynIIdv
xtfqPCa+Ksi4ySpbIad5LqNh8ZAJAvcvcXrgW0yYHCD4TbChORjwG3/dCrBKjGSNl74ITAGoRtwZ
FUdVcH+3QJX/PEoTXyEiJGqYQAwfeVOsbh7PLh7hwhw++/Lt7fKdPPv/cwBCIxzwr7Pzzh77x6Z5
/JOg9zEAId73R97ZMv5BGp2BJpdlKI6hKaS+/ZF3Fk+plkM2nEkIQEGf+D+CD4r9D13BbpWQhWzb
mmUjWPwnN4+nhLyz7OiWSPRT/60QBELunyIQBvaJqqnIGn4IGpaiyIJ8jkA0hVoZyoD6kDSANrdP
pbkpEOcrLnN2K8ZJiKogoTVczTqSdafl3BtrBeNrZKG93gzQXzxLQKQU5NBOLGQcWFFhPjsy+6f8
MpgQaAxf2uEMu1VEfRCSQO9DqtABfJTiS72yEdo7TZoHS9/1sAkSlD0wxnRrbZO+lRlm5A+tvqr1
8zQ4LeW1prBIaGsZDV371tJAAHmsPZtxD7CYd4pxb6crGZKAuRnGvUQKLtleA5GL+sbUzxtjq8VL
O7vsW9K/iL/awjfXteoHe34O7J0fAYTDPR02jbnVcV0kNq7uB4yA8AbIThv4nuOrlj813ZmlbHr5
XitvZvOiYpZj3sPoxbioWP0cadFjPGN4mJ0Y/S+MJRelszOSp0NP+z8w2P5lTPD/xoCf8d14+195
gNZL+vhxpCm8489IM9V/4PhOPqutqLKiWApj5s9IM7V/6KqjqbaDsgchNzE+/4T5GE4GWiAiCxaB
ffHcx5GmoBPHqJXxPTUwNfx3on0MzI+xPoOkWNU2bUO3sbXXZc22P480uZxlPdQrTHLJ2p+ValVY
sjv7ydpRr+RTI3gMJLjHFYmkHZlk+i9JCxaDAxO2hctbSks9Y/EaHrCX3gzRDHOiTjBV0VQ3tbPz
PrLcD3V78R6E/G9Y2lwUUd42//O/C2n3/wxNiuKS+EsOuS0bZOxqFtHUj6FJSe6rylJ9xD/Nl97+
HSgDFNOzAkWjGTnU/8q1SIY2DZwfLV2ESZ8fr6I8oGDK/5AKpx2Dzta9KNqWcezVBZ5Io7TodLw+
3+PkRLiJQf/lvugFX+6LRGkFoy6N0K4tmunDtcbWGbTGinSvmIplG/tuFvxKnG2kwYuK7/IJyBEE
/vv7+5z+fKhLupawcbDphIZ9dH9yaqGPHwe6N48vGinNeKa1+c0YXnx/ma9NxkVMBa9gU7XULz0s
rDOjijMJ/z6djBAP3/mFNp1a/Ukm/9hiovk/dw9xLUNlaSOJhjj252qcZkTkqpYm00oOszqqRxdx
8eAohTeo+CtHZ1py09aETfVrdTjJOpRsOIuSI9PUT1Z9h8zCooAa0T61w3VI6klGRkwF+/mpwWdG
NmAG5ftsvtDQSo1UDGGFQLiCmPIynb3xsfKfqmCXZm+GKWE8jcuw78WGuuiCy9ay3C5CvLZ5syzd
a2u0MVXsUccYgzW42GzRsr3U3/SIct20AUGTcF8QJ6zaa8zUF33NTk56Vl6HuPBQjLFMFSaUvI5R
KjKap8gvfugbYgPwpSaxXEexQZWZIyzReT50yKpLBstA491TYvVXW/mbJjdWJb1fswKMp4KNhl2d
Mz4GznSu9wNmVeABnf5DMdSvfZQdChOnrSi2Ssse9VEpdMokHyfdM4prGU27KJvXdREihmOs5L68
ssPiOUyTPeum1nHYC+vi3m+cYqHob3rTdAtM81Cr5RlbWilVeJWN08PgZBezoiyRvFnJdreL7Kee
w9/33f7vNfih6GKP86EGy1jCGN2ZdS8s8rWNR1Hh1wur53S9CoxmZajaaWBdsW3Z5hN8eKS58Lr6
vgxfZ5XPtSeGy4ciaJVkV3pBEeqxXKKi51X1I7KhC12evSDqtqUkeU2c/9tzNFfVNEfFnsOi4Y66
DgaTs1w3HNlROskW6IFAecruKkkHqkJ0mT/Ov7/Nr2sYFzRtNNFthYnGEdXw4TYnOZArI6q4zSRw
x+lWRg5Lyvrd91f52zz2n1ex5aOuGA66EeKMTFfsCTe96tFz4Z9n2okZ/3A7f7uQcAVheVdg34hd
9sfbMScTpfiU24ntmww8Y0CFOcLI01ee6tRffX9XYid9PGOyjsoyWxHVUYyji7UOltxdX+jeUD8P
sbyYo9vvL6DJYgvxzSXMo4qrhixrtIT7SUyyypHT1SdUDttw5XfSoh1IiM3CNcrTK7uDyoifdZ2A
uJjga5DlVGlYNAB/AOFFjBKGb67QaNuUmr5LFfIRG3sTx9OvASfFyYpOLKTZpKRYIHjdlY5rx+W2
U9Z6l15bLVN8UTzMoRpByrtOk7cxl7eJN8bZvkcoKgytVRdkazVI8EFXlgchpQYlOc7RZYhPtPZa
+L8QzV9hIeAOM0jfo9mi7V9FrpHZp7oFAR4hos5szjJf2TfI71fYQYQWVE01Qcu0uVSxllF80mta
EDv9IcAlMe6slezgSB7HJy161XEs3DhA3nLUfWN7VTbOUpsUt02GDUJT+1QltJt2u2KyV1FGsatx
k2Thbs66HVLKlzG6fa02e7UB1KhcOlm2mRvLCwxgkzRbmxJZQ/JtIe/0ktCo9poZNsJeaBwP9kbu
8oUxVd4ktElDGqqCgt1ap6PWX0kz8hfTg0/6TtH5y7yAtDuPeNHl27pOUd2KT/DPWMwmn5/Jq6xc
B2G5L2V1kQf2mn7sjuiW2S2nncE+x2BhU5v1EmesdTQnS6ymtrHRX6lSsskl4hWRK3UqCiRadl7Z
zkbSKs+sa4/LrSSLBrTQlpghWXWRG4/1TQ5i6qjXBg7B0XXSn1vh+VQg25RdqpmbjufN9GsqOnSF
zhzUJRu2IZaXWM9CcrHOZ9eolU2uIjA7nQofB+H6KYc3vQUtadM3Z4X+qzUASHE6N52XRIfGLnUn
OZ6iGBj0sQ5V/aHMggXunUs5SXe28qtiq1OiqImqkYR1ion203narVBGdX2cI7muZfpuUw1b3ERP
S6xMHbu51BS8WXGu1CQsdAZyPJ36dfKDjWp2J5G1yWVGQaeuQyl5awvzamzCC6N/iHo4WI583eEF
3LpSHm2wql7ULcJ82uTa0XrCjdg4yXGKqYwQAw8Ft7JplefmpumRxeQY7JskHKnKSiOTq8L2SFMw
ky/GDeZBGyc0dnEe/9bNJ5rqBPu+i7Cgsyr1SglfJBlWuAZ6DvmlSVOsdKaTQcuvehuL8nF8isdg
NxTdmS2TiVzYOzM0N8iv3afwyALFXKiFsxz1gDNwvVOretfYjlsX7QYf9gbKWIsgoLzSdVDRujlv
sAiYp2vT9i8M51c138+tivvD5Br+HagC9qItVWzvCoCwGZhXtpqVXY2ofq0SLV7hylZ0LzGmo9/P
cYqYwr5McSw+HO8MwBP9aBaVLc30xwolIYxLrvJZwVFS9rAJch1Rt1K3qViA26m8ruyr7y/9tw0S
nlv/vPLxBqnXYlmpkkb3plJ3cf1ib3GF272XgfZ9f6W/rbIfr3S0n7HUImjnlCsVabXUUjJY497F
wuS/siB9uKGjPcskRbpRhS0eoNWjP+4d+4f16G8VRnOgLYWAMZvKowOvFHSmXhoxy7h1XsorCaaW
v4uqH3Ze5t8WccuQkbZiYeWserTojXgAoDLO4Uqep5Upkc9iSquUcaLo7UNnYH9oBUwBI9LxqEzN
BG9GkgDY+KMAu3AM0hUiZWkz+qwcRfiWCKD03Fco2871akDhxsfnRG08ORHo04zxJCpUle2qCFim
WLZHKKR0xu+pJxDTg3h3DYATEeIWVZeULNJcXpj62ehPS8e5DqJL2eFYH4373iKXdGhXo26savaq
aOhJ5V3DaSpInvJY3enOqrM5+TTjWTB0J455FvijN+Mgg/04qtCkmPXyqiqT993XvwUt/Z0i/olF
/i9xpU+vWr8WZ4/Za/P/AtvcYQD8a7SX5LzH7DP2JN7wT5jX+odiYS1nAzFxID5guf908dP+gb2f
BsSKf94fcbY/4JPzDzE4dCjonLhsgFj69h+Yl8/Dww8GukC0BACl/zvgE7Z/n6dN01EsiyFiAQ6g
+WYcjfXcsJxGR+N8qZskUEyB3S1aA7s0VS+xmbZwnQrMN11q5PU8c3ppjIlZJ4LFojUaljL2uYPn
qGsO5mvfaah29/YyjXGydRx/WDZsESWj/G1qk4YCeM/SJPkqcGrYrWMhMH1Q3DeD4q6a29MuLFmL
uoYdaBtVS0lbtGOnbvUne6zGZSRpUBqyCMxZx1d5ttVtinjmIuyH0C109Bj8MFTfhb4VXZdQ2TCv
cecefphWlAPy/XGlocpAEsHqMGUEJdfE9PbhrKOkksHdOdoy0PA8zRw89aKYXLjW+N01aDjhvOEA
P0sR+yw9M1fqRNFYiDBNaNaNhFOZ0w7zZlQHJHjQ1F8gWA25Pd/GeavgpF6BpM/l4Fa+vqzLXdYp
cN6x6F6Eto0ELxSTQHsNZOW6QJN6M2nKrVKor6qde/SpdWJeFFJPkkkmc3opL4sa46cM/xRXsocS
tnqA5O0Yx+vKbJ8rExdptki2NWNDsCoCeDqD2T3ohtS5RVC2K9WOvMqW7ptqPEO3NQfvEPY6ve6W
vS17CBC/Osr81EQSSV6248n2SZNUD2rZo7A3dnuwxMFtI032plhFUHgkRTYICBA68V3r+AkJbYkP
WIBdVo+zjLaLpCfjFkFpGccAq20ghjg6oQB71aGaj7gne1mArKGvruQ+izZ+yrmgqq6NOm5XDTLM
nD7bV1O+iM3wrLAwoEJyKDNMTw/CRxR1ERlTfn0Y7hfvLf8REP0C4IqRo2AOJJOsAXB43CGMWs6K
Lk3oEEVUe1Jk9t4QhJd2GEDcQKTVxUf9zgznX5JV4vx4OeZYIU8S67cikZtUDlqxqE2yr1q79MYi
wT/EVhf+2EFCaiPJq0DpjDxAJCy+0BOlO/F/hO1UMc4/d2qT+YmoEcku2AQfTpAfOjU+Ihljv2HB
kwzyIJsYlo+pb2q7enQK7cq3x02UoX7TpvPkxUNwWQ7Takyrt4idozdii1y2NOUUS25qhkgFG7t+
xF6vyF/9ob8b8uaHTYrytcRMXNje2KTPOKqiCfjsQ4mRv2+TfrTb5TQlK9+UH6R4fmvwilkYEcNS
zuFDkwyW40Gt4SVYFRx5nbCOFt+3/vGeTGQPGSTw6CLohhWq2IV8KEZfhn7XVlbLmUpGx9C07/E0
v2owMP7hQodP+txEXAkc0MbkGx+UY1AiL/sgR8IfvypM3giY2xiatAVy7PVDaESnQ5pP3mzMxdpW
qzOc1ymN0kZuo4Y45AxMG8CFCcfxpTPECE7UmDx+XxXKMZIh6gI8m+FgUB1f3FR9OlBQll27nIlk
TwifF9roZmWFQBSWRq6eYF/aBNYylWsG7PwWtvlVo8y3uTa9StH+h9IcnwgOpaHKNAI0Qmb0qGUa
KTATv69Jlp+iZVeVW9kvHsfK5MRCpvJk+hsWpJazThkXrO//sQP4y5TwdVVlJpBV9tCabrEHPdrh
RtIwyHmHtViizc4CQ0uOIbgeuChhw7J22mpJcHKbmdrp99f9ErUVQS7CxofMNQetqqMgRjeCuOZY
dy9ttdmw/V33XXUb5MW5pZQrPyzO2dWaw65v0nMNk8Qfrn68sT9c3SSIJZvCbPhwRvswFhCYHhIc
0CHgxMV5N3TX5WCfVE2wxHbzwtb1lzCar3wnv1Uk9XRQTzLTv4jD8raKlVOrrFdzUf1QJFUc+z4P
GsxodIeolW5x0jCOWqLRZ5x/NYo0KvKV3U6LptGW+GEt5LF+sOT2QQtIx2yzExWbA1PqTqUpPu1U
TJ7mjejF5Jl2+Gf3fYkvz2kxqVsnbXlD9zQ1w1Wup+epND7NRb1qqfF8hmJkVz9MdV+nmM/3cHS0
bQHnej/gHuAF7NTcucDI5ImW3vzQfMcHJppPVUXeoaoxn7IYfJ7KTFwox1ida5zW61v8dK/wjtqR
qKNjOKPkt0bl7NhtvOg9Qk49bCmNYHkHkJa4hdI/pbOzSwL5px7910KxHrHnMnUN45nPhYrito2L
bqyXujNg4dCtZ0k7nQpYigyvVh2v4qTbpGF+PyXWhd6bbhN211PPc0j3YyAxjfmF1Jf339fVX3q6
quKy7RBQxnxdFs9/6OlyEafZIPc4OsTyVTsX952mnDZ9cV6PzfL7S/1tTAs1ZgLUgtWBTvLna8V6
6gCudxjtJiVpLXVzXRo5NM9UIs/b8mVOjdYmrXpIu1WgLXSTsFlks+v8oRxf51NUoS3ilIqBLjRx
0s/lcEhINce4qZfCB1mZVvhzBthDmKeSjSpaWOOCae2wHHv5/rrq368LvAJRRlbBcD9ft5LMWfWn
ukZS3nixyvwhk6rRtUL5NOuqe6nIziesWQa/8uBCW7BR9PiBWVlZpFjaLczKVkASQ0jNY/yGL9tC
abD3G43+p/r521Sj2ZzxNN0mpKsdDVOsQSS5aisQVVysFL1/CpTyviy2yRz4i6ypEVGQ1ZdOMS8C
OQCTGuSbWpYCz5SCJXGq52lUvVxL1hrOt8SknqK+/hElE210PB1C6GE5BBdhgT7qS4kTFJUa5vVy
8oubnPx8Tb6aFIh8SntdKuWtqtNvMLx+qDPo85HlOWb4wzSj/W06gz4gHNdN2Wb0fG5PZo+sC5qA
ES0Xz/WAxvJQTgmdd6axGpwBlcqzNSD9Im/2rZGv8KM7D1TCuk4GH33uL/M0MCD59MYCO7JVBYSZ
6k3qjpLyZuc6nN74ko2Q6U7UwkIv/XMsLDC3TdazXK5Vt7MAeGSn1Tw8oF3hAjuqc7HsDV/zvu+7
XycvhyiVZrA35D4V7WjIyDaONLMhK9jL6zemYiDKgLtyjO+DhQfgYu4xHvv+il9insLRXjPFmZ4w
PDqVR7XbDADVbZwqS9Dp1A1LdRkZ82OgTSsp1wb2IhMUzXm4zFSiE2rWOCtbDU/mskIWrK7W35fG
+NrWzFsUSDaJIRvKIbj8YZ6MYx+vu0SXyXrtT6wCRmwSnSUiOhxBqQjOprzhpKYuxn5ATmnuF/k4
niVnma4tVLVh6yRH91PgXGajfW70r2GJblkRD6gdpcadGbCbr60OX0htNcbBuoVDkFYYWg+55oIy
qO6guURmnrN+3uL0eh92+CY59j5PSk+xmqU+9lctBs3o9viQjB3nJgzOy4YqSmrE28bB7gkuJbfh
QNC0bPElSupTQXPprNbrk3qL0extiiXJ99X2pREJBqqAMnSbw7nyeNGbY1XVirCal2HaoXKal3h1
y7fgpii46QEOina6qEq7Ihk5eMnMysB8K70su8SEx+D8uwvQe2lshRglQJV9TAUMsxaf2rLGKA+z
Dhek67EskaeNipZE8ijG+61V3bk0yMfVjMKbh440Qbt9/b5SxE7t49QlSqHDQbBlAH5xDPo8baR6
pGSRnKFDhGeyN5fhk6Vn62Cs1o5W3BZ4ctTV/MP4Vf5yUQ2gx7TYzIJYW2KAf+i/YzmEtqEkE85T
+Y1V93SSGrh3BOXI7Fu/HdamEm3wYn+WsumKNmMQPSstTqgjFjhKapDAX0rXVqBdJngN/zDYvyAP
lsFUDkZI1NiERXa8u3WwD+vGoSqWktOCfOT6aVAkd/bQFCeOioi9rfakKVi9p+rTZVQFCR5MFuHA
uLqZYi82tWTV+eMmrnMSuJpxoaRN+xsno+c+ypbzMOpbMyWgj09g6k4zlEdCkj/0ri81bIKhEfim
elWFPfpRs/Y8U0YdB3RQxzdTDsKzSq/2Q6n6C9WcfxlSdYNdXbH9vjOpYqE76k3ikKqJExpuXgdc
9EPDGjFh0NbGTzHLpnM78ZeRE1yl4y+r9rFZBYwZZBt9HamOCYVpHlY9bja1K1/S1zVSN3LXn8cT
Zshp9WRilCvJ7V1boA6gKippLXpD+En7oczH+wsGAGd/FkwIY4iMmEc74REEqMmDelo2CebXY5J6
B7N4fJzuFce+s6Nz7Lq8fAqdH84fX3ZgXNk2BD+BtoIPfEz5Syapa1MpGpetEaRuPeek/6nZffkS
a9nllLGSjXZSb8xZeWydak24b4Vb7lOWD/c6alGSaSPJZeABDlgEMmGfhQouyvG0+b5RvyAkh3IS
/BOcZU4wh9H8oVG7Sg+NAYxxCeXz0mn6c3WWV9ijXQYd0EOh7bEz3s1B42lVU7J1B6setdOmRNBK
MrcgJoQsy7BifGTdD7tDVf/S4RQB//PFlkBgAp9nErB8yItjTD5OA+1hkpWzzuxtDy+22xEH2N3Q
xWT8+MnKVPxHdhJIXws/04PfLBN8vCktljNcKPe1tu6bgCkpKxVXCtPyUgc3jvHJ2htmee6X/l1W
hulPlQur9XjIsP2GJ8skLrOkH/eCLq20HqvUftksu6bH8qwx4DQ7kCR04V6laslbipGnm/pketjT
JHvRXJ8qdaVc+5BmejVJYXBorMxRWW/kgFREKRn2RUj6jhpPXt5DYjMcZITJKWrqknzDOus8WTnH
t1fb9hpe6uFIAL1N78xkstZzlkmLNJGUZRiQWoW3/TIalfWop+OJnqIVMial5NZ1tJWL0fKijIiD
XE0IaItqxO3M9uRKvpjkEEEGB1M/J4KIYAWOjIkiFJUYEAV7ODJDu7CDezBEJ1Wuxp6ehK1rB9HS
Gf0NsPQunZVmYdbGlWxAgrCmNoJvkPyWW+U0ldEXkcI3QypuZ6cjFyrNXwzjorDIllHUbGWp8RNE
uFge01Wpz9e4zV1aVn+flcL8UFMI8isarukpUYTONbsBMo6GB3EbORflGIcMrEIiuELQcVKGdx/F
McQ2OyidM8fHNHlodSQ2+twDL3WW2VhJrjborqTJPpZ3mMZOvvykyePVqGe2N6Ys5oY+7jtHlbam
FhLktM9wsLI9M1HJnvKL+txoydpjC7bAylKCt6xgTCCFFC8x+2Wht9VKbcJtUJEPaMQqlm8Z9mvA
RoXbmUW0VNTpsZupfn/Si/2h97Td1LtpHziLPqrzVRc2JHYpxtppjGFlBXl3/8NcIWbLzwsAHZnj
Gqum7lhfFgBpwuMZt8thGeTatRHorDLWU2GVD4aMuKepvzT1fGXh68YhLID4+cPljw9ilszuXHeQ
itKYVr/QFeYqtvUkrfullMKfyUaNre9koKiGxph1kcUy7JHQKPZpP5MM25bKqlT02uWo/wPV7bBH
OKoIk2wSTKeg6xKGPDqjZNEMB9lM+6XhTNE6m8hrKLF87HGKEWeUJpBtz5jRMcCp6RIP6Ad5Wubk
jGyVidcnGd1K2hp+nVz1vCoV3asbIIrgakoQuinOojohncoZSK8aI9WzC4XO40imZxmw1yMtMVxf
ll4bUwTRDh9sj0jfdb9DfSTNTIzVIUPVcMbY2lXYC6ydcdklaXcyhIZLTN1cYdx4kfdad2Z2a5z8
MBIKMEId5HEd1TYzv53ioWR2W6yAtUsHZo8y2PuqqJxl6ZTVOrAYv3qDv/APrXx8/hOtzG5Vl4mC
OrJpHk36bP8mpx4GKMVK5S/1GjVzyzgrzILub2TLWLXfnDjEvLiAmTOobzh1WUu9M+2TRFiUarjf
2Pq4lQYSUfOhG36AyDVCJV+HAfA4e1hK6Whs7z8vS6Hit4HvA6VVUqWt/WZQ1pKfqmL/mm9mbXBr
ybws0yE80+qNYwXqrnXMYd1P03BjRMkqajv5XPW18dxiM6XXY4rhsobFhZKs1a5q3FGes30ANRno
gS0Cu2dlrJzroZUy19HqZh0Hdr0YQes2hdGuTDw5VzK7CXJ5dG0zZcljNM/9GtgWZZyuQN6Kf5Vs
2qqNRmJSMoVu25NH3CrOMg9xXvQdTD05DT5N847z4eSE3RlpEsLRsE1XuUTwMZ7rTdblRBnFEvxu
Wx13zjKeSMeD3uw03UWYyOuyKKpTdWRbl4XptAJ281d+MtNpEsmz5HI4M81yEYZaeGHO+oC0dikR
ANZV0mvzYXXwUVZwAJfVwlrOjhRDRGZ/NDjp2hgi/6xK9E1gIfslrHdVbSYgng4MeXy86xAdyHis
TotCOAiMe7WVS9fvM0jspX0bmuzGEvh0rt9kqluWfbs3IvVlho9ipspJntkvkz9qq37OcCzNuV81
Bm56rmonuzbUNP/l9JwYEsfDKF45axzjFH92/dzoymgZZMVNKdbcjJO7VbfpogvRKHNY4raNUadu
GkAzC9QY1n6eDoTfg2w7+X6/SgZk0sXl4pqTeu7IL6FRS2ssf5X1FES/5/B3mxjTpaQaz3nTTJ41
ToXXtbArC5rZzasIU4VWbjaEFUErAqiXujheFlU8nwV6fKdE1RMQZ36T9ibm081FKE/tQ1ImF0gi
sRnYYtk50hPk5jSG1OPWUZd6WWEtAn2eTsLppZzK5mUIyOMmuc0OGFT2rD5bcAhXYRjsZ1sfLjJ1
bFxdGs45goASmDliDFZU4FUa5Jct5zjbsl0wtvRW2Rtalp4Qiqm9pkYTjfn0cRLbzWbQjMdUhc0z
WP+bpvNaklMJ0vATEYE3t0377vF+bojRkURhq6AK+/T7tXb3RqFRSKOhgcrM32Vpdl6lok2P9PXq
dC4bakx20ZrVrJHY6iIs2Ru87HLY5bR0uZeMmzyBQlzWIHmfoLPXwLdOwu6x3FtdlIoiS95R+y1T
eA3r8LmUvnuoMpagJH174ht6KJnCadcYMx8aluZ5PrmYVVC8NlM8XPrWfi676EkGi/lq147/L7mP
w4L/R8bTMzQA/YVKyyH0Xq0q958qyX6HvOZR9prsarmtd8lcRUJ3l82vvSq3pqvmrRZReJcNzXzp
b2drnAeKxyccU9PUmDziHt2sYzeXqkNfSojaUllfK0LCsai4UaFWEChORJOzfDmrR8jDYK1HgU7m
Ieyssz+s4dleoHNLT1w76T5PSeF/8Y67UwIMmFXNSXhoZxnfxKkNx6/GUssxcNv2Mmt9WGlJMi9k
7W+37puWta15FTx1y7x3bpMbd0k8WTHxxpGw7oMJhYRVveAxQbqQjOhN5fqJ5MF9HiaiK3z/tZvl
eJoyPFarLrBJuiehOeIAAq6iLqejsJ2rPznlRnMZ21AuyW1+6k+B1fzvV45uPlh77CChBrMiDg6d
85S2EcAUXqQZ7wr1kReEfdVL/Tg5w0ZyGj8jpjixVnsTOfF0KZkkNhkCh5PtckI1wwkRtUojxaFa
3DpcxMtiI8X8aMnosW06eQiXuj8ajzugluW+XsK0M7lGqSGP/1qxhcF3KmkFY7+Ldz2Yy8bzR+fo
Ynz33eIAv9Afc09895YAnDLnaM6yu1yXRERmNvGp69yz7ld0D3gx3/zWHNeRC7HXWh6NmLp9YWf5
dhh+kmVxr8ZeBkpxsY2Yya7B7Re/yK5jwo6xfzuDvYilOouc893IWnmnzcM7BtDwzi3d4O43jUZg
uys+DjPfZyG/5JAp56yy77SRhAW0jnPqODBewsrxrkuzvvdZIx79BOnJaNfPuYoJCK8n8gJuXw42
+ryla9R+jpD9tVWuvno5p4VFuI1Ohnv6ySYNZ40ilvq2z504SrW5mOnO5DRoJW3lYVW0GGbycbkm
M2WlElZq8U2mDKHVoAiucwcr2JYZScvcHY9l1gc8No8sr542cmSFQ5iopy7K3+MgL9jazSZyy0KG
n6/onOh8FPtoy2gvVlQ3vm00IY69fe8q6ycvh8PMhLmGMthNsUEpXmd3c3mJQmahuLj5BqdR7pnL
v7J4gpQvh2vnAmuouWo2XZnbmxhDrtsTVlCytvjmAKih3wCHvwKjoq3ftWfpvDVLhNNwjOsUXKkB
ak9eqFBIU6F4S6+cd7AebKDw2vk0F4gn86H7HYfO6d9+dHccn2r7NtL0yfjQOPWbDA7/xpMaaGpY
WmcLHuOflAHPbcaDCfkETSGI2bDDp7pbDrFHt1ZoTQS/In2YTwf9rdD06o5HUETY9ccVS0WRVfJa
6ewyG2va+qDRB73S0Az6ClRZXZOxuLpJ92wi7ewnFkOntfO7a/KL0+NzngPrGMaL81IEfrMZ18Ec
6sn1mKhmyLYyDlEvFZPxnpOxOi4j01WvMvz/FgEKWeQckoJ0pTKoCNkU3rCLq+lqi+mvq7W7zRsW
SXbBRWVhsNF9JA4lUgHP1Scj16MqyGTzDIVZNdXGTXprP3W5wDzM5LbqNdt30UJkPcsw3FrdqaZ9
N/nyE9XNullmGaV+5AFQtyyoaRXZDb6THUpsruiIQDtUBiy4xH621Y5k1aWzXmtcNZPVJLymdnGd
R3YJ9IW/GUe7u/Z+/1Fn+UU4CPgahE0OKh8fzzbh8ZkGAlhZwqyvVimZB+q43Svp7pNeiV0onUPV
0xP1VbQr/Y8gbvTDv1kS50RlaIqaHj0gy8P3sf8bVTwO8ZCF81H3x10HomjDZtzTf0D9DT9izMXF
jWgl7dnh0DQETgV6uURBdtLIlXcA+c1WNxXyW3RiSPSGQ1W4bJBavPJUlut1rFllnUTls4jdj96O
wk03Yg3pOhkfG6siLcXOP3OtnUcVVO7BycJ51zvzZdJVuKuqPrqfsi9Zdf7RZSo/DN5b2Hrt5QV/
cvjaES1dDBXtqFoanty1f/C9aps0Bouu+wvVNqdMfqT9oHxrC1dp0Y5PGQT3vqztuyGy5MsSO6/C
CoOtrHyup2qWo1z8P9otmpNb9WNqrRVWl2nwUjEuHL63aStKCpD3kL31c5+A4YbEVcW3ZrvpqjW1
Z/8qygy2rX1Cdlwk9vsUWGq3hBOLqWkH2ZCdWYdE+g5U/rGyiu767010F/wWaBsrLS8La6DFdMPY
vbLlAClLLvAmqhH6RfofpYVpxZLi/A+LiAx/RzaT2fbT8Dzn64sUPhZ+p37osqLl5Cc0ynXSNlHr
NcpvBpe4t04zS6gvMbHzFbKdczvUBzMuxAMN0Nkqrsa9Z5LPMMuwVAy6vP5b++3W2HRsFPBXiEu4
4WF6mKViXmrCjfRE+OguyK6rVpAmMi3LAewvufu3z7rr1UMQF97Fiaw/qjdcX4NSry9QWCh/2Oul
JLwrEfrowbX3eVUcsQQPWfWQ25l3pP7G26Rc+mMbfKmoRo5QBcjChZ2nxZR8WVPlIrHym8c4/O58
knilXbOVNcnPQzVc3C4pN+EsFg49+T7bfn5drSXaBPmKgjMebFyKy3nhhcS7NGUbekKggM7Kjknc
f7XFUOJJlkwdSu206/sP0qqPXdPu+OzCK8ra+C7RxdfciTIVbhYeyih4FnCDJ/wxSCingTKAs3Pf
A5JvOBGX/boWGGJ6EoBNNTz/ewI6vz1mi3kPLfPLycfvthD93rthfbUfvnjFM9vBoeNMNacyKglT
y2PiHfLAvXrhI7NfD6Rai31CFLuXh0+LH3sbj7nFURnraefq3StKeWlYt5vYyYvwS4wk0/AQonbZ
r9o9OXP21pVSbj05stTghl4lCmMFFPbvauUTbAunO2EyOL6rQgd3wjNZWiygJpPh5bBKRQjUrXbG
be2cvBUD6NAd1t7KT0vYdunU9fmlWIcvS3rrfmyBM+y2+cgtiMdwJN7I0SsxQaLAv1SO/V720UEV
IG60cyheAsRV5Yvl8FmK3JuP0m7P0TJOFyuLChKBjPD6sxqwOCcCOM72xz1EEeekJdzdbOx9tkyK
VRHrkvXXCW5rG8xk7iL+e6+b6CLKOHlapubUlYLooqItiFkWB4p2dFcC1Ty1fXu3WowNU9dxUuuC
Nj10vSfdIpCpl3Y7eRljtxRH3ir7Kbfz4Bxb2Sf2hmo7CO8dGTBd5Fr2p04CfbM3OvKDs6Xy/zKL
+cjtPSI0rTKHtJ533Zh0F9RuP1lTVQcTTD++TU7H3OtqH8URVx8ASFplfAD59bZxcD8GprzqoueF
dtpXy10vr3EZk5efNCJd23HTN/mdj0rM1Incr636HvseK1Nr64Mb31rmpHgB+PlVjpBbCc90o93v
0HuwfVmfnMYh22eoCaGaqv9CdNXnWfHotcX8VsvFbMJ8ip70JMjsEPNeZxjygnmOnuc3UFX33Ar6
1ShkL04b/oWFNaR0uXo/mlbuqnzeWxy0keuvd0SITFvLmP3g/eiSu1R6y+M4uD4uMvs+S9jUsPZ0
nGXTpbH600GXpn7+OVROeUoK/Rz3rB0Ywjzad7V5XEN1mIiRPjtyJTAQpGMTmv4zV77eGe0lu0q/
t64ShzyDXfXXJ86GM6WB4NbcxVBvS7Era7wrQrvpvL54bUIaUYS2FbPdtO2Wkaw1J8Ssgl4s7vRy
8Nzh6GSIwA2yiXQW7imybGbusPitGvPji0UcXGiT1HHMC5Mrli8nYEVFkFNs7e+4rSKAlwDX3sha
D5GgRx7H79qhiwpD5+zYFRL1Bj1GL60j/tGnMQnCc5HQCOHAuZ/teTrl86+m1C96rJx9+VUsMtgg
56LnD6MuzWrzNBZUGWcxPVYy5xCV1pGb9Ks2MZ8K9skS/IDGufwKRQdYFDVemjgOJTRj60vH1VBG
icNbHgHkWP7kA0Qmfox91STvS0fojFvHQ9p3gdp4a0Q7gkkUzmzaRMoaTvGIbc0leKCLaoLF6uGz
XUpiCEZPbku7fnNjTJnkBeyG8MsM82csh/ax3HtKshEyH4ZDNPQ/unOWXcVAnSKDTU7VmL8187RX
VlOldJnrNp6d86rs4iJiEsBbT+7QG+jtakffOYDnhsAdcBZskNvS9F9RZiEXNba1CbOqvhT9fKpK
/WUkA06ui6OnZrbJ9DZy0tmN8Ojyqs9Wv3PHmjOwHzZeH6udxSoRpwyvvcwJivPpx3svTOW0K8lT
2Y3+kZrb7nsAyX2oSGKLi2dvdMzBy4GxyoAsT7G81usfVPbFk3Fx6mIH4P2Ue2S8nEUZhTpGUoVa
GTcTXfp2qjUBg1nAGuGaFLK6JC/LmLuq8EjDau0gtaLleR3Y/iL8Z8bh7zZcrwHjX29gfmf7aN9U
FiFziy0Pyqkegj6+Y85/qN34WnvFmzvmM30hAJvCFuHpaS9nQDwcYJzn4/Te+uVz7kLbIj7mLeoM
gHORP0KcflkmICmlUN9h7blHJzk4coLvqWpcpwGnQgbn5pvflm8uYuUk7OgJN8w5731Fn1BinXaR
sQBATsC34BvZUlX7vugeJ2GSnZyQaWirnGGqwj+Zv6hLfwnwbTzJxsdrybOks/mcxWv0mNGYh0mF
0rITMflBYbafTZe2haFRhTEj/si+hakFWQodcpXCs1PXhIhXZJW2uiFco7M+zBx2h3B6XbqVHbEd
XYPVZWZXUOJPzYyKSvrL/FhB7VC61qtlJ2LXALMfO8e9t1SV79SapO5i0WgPqiKsKMdkNp8jJ7vY
DXEZJWSzc9BhJ06NO2SprHsA1PUcZNJmg2DvHsaEqMbIHg4+OQb+2EKXONZvP8/++E7LYqPVTlJT
R79VO7N1OqpeFvKc5vzNjvPPumZSqzWsoNPLv75wvnX2OK/bZOySax5V9s6bDZsHZPgNNLNu6oHk
kMw/+okBK246dll1Hr9Z6m3syeXgknTo91QFYcbm1c29/yKdXJxAu08mZAZpbo1sWNm/TuXMn8vh
oepAZIUuj0gTWGlqTYd1oruJKvVee5yhXOfdMDhMcxUqD+kkyd6ryj0mrl1Wy+l9zUTBhpjuA4wr
eRCq/jOHw5gmhmJkHJ8jJIv7HZUxPuTVEKGkLfM0t5vqwZ+bPWMinsQ+EW9jtZDX2E1/AnqcSxTh
pBc+kow1jLdOAQkCRfNRVmrc+moAhreKv1lYHAZFiEuLZ6aK5F9rRICyHuqRScv4NTHvtVtvQT/x
BmfBBbBO3JeBs/OjXH0wpj7VMS6S1lqgU9r1ILtwvA9wMrXFwVnsX4NXETsp6KCiWvqXcfoNMi8v
uUxxxtMYUYFHt7HS0bCTLxmsI/EIpFTC/gWqSjMToRPoI9IP55KYS2kdYl8ZXNnT1z9G20rAoBKx
rmneWQSGFclVgbofwK0wclXZfcKgem7G0t7b4fTt+QQbJeIjc0HvRbMUaR2xQSPnBSRvJHhKSOfR
LatbW26IM8lmOzfDIajHX7OlTk3LyTd2msEXICIUzMgSmfPGi+EgxHMS7UPIaCWLms93arZFhWWe
o6oTOawTCnLY3I4/nlirChK1Qz7Irf2OVd5v18I9Rz1MhGqUROWWvzk9H6vPlCoXylTPAwMKxIbn
et73w0vZG2uLGULAczqYuP3fOZi1ixDeC1jNISMfbRuLZb0Q/rPjavKqU2m8AI9kwQ/ujobBfPpy
kyPvYI9gZ0GM0s4xnXN9KKv8ocF9VAsE7pbtk3BjWCIuQvXmQ46ePRvVazNUr1SLx760C+i0CtLB
s3ac2PMODSOTpMmh8+bwMPb2VTPemhrHam7+trrjE+wboPRCXqpgRDwzQfWg8twPVSV3zi17DYvW
kZYjAhuIN4gDSQJ1/QxvU4d2zYHLzJcbsAuUXBcuE5X5tnpjb4UdcEPkQLoNPKxDEtMuz1+rrG32
QTJOG0wxF1/qbl8HNDz2gMXH6z3iNhW4SmGuoc0e5r5Bkl7KSu9bTegPNe6oVxyNghwDXbs3GqdB
5skP4OY+7fQ4HkYxf4aFnndlUz830Ux8QlbWe80x4iAEPOlIvIXIDg+W69eXQb7qvpN3CNAi87ME
rnWVRXXxp3E8u/5jHezH8pT3Rr/1My3DULA2LSOBIEv6p7FvUbCODBp1DMsdcXeYb9Vp9chUqA3o
X0uzGnOuDa61v/HD29FzLnNtfTuFHRwRyf6Ua97AFECte+IlKkr75AVDarx8OfVDT9iC5F+3pDwr
7xoXSG/yKf7dTMXCZJkR0BnJ4McNvOpIdgY+fvnZVRPBNwvAjlXUNE0yc+FGybd1NM7yNX/PGvVQ
tUR+zDS8Tq4utjXFCB9K8ppN4p3C9dGKUAXmsq63CQb1YyDWt9mD2cCX4ZAQa07FNLjHXCbltsKI
uKWC/66nns6UI25iMr1FDKZLa+6FbOTuBhosjhdfV+dzAFDfV3XIEeIM0dVli72OjbyMf+2JsoF6
9KWRvEuJIk2zcj33LtDIaDo//+3zc5e9vIS2RXYDg1M1dsQOF42HcJ3vQygPS72k96oS4hyqCfW4
x0fUEWG076Os3hf6u0qqSx6EaVOwa27GmDrk9Ytjpi7V8+ykUTScPJ6KGE1Gv6D3swxolgrLNzdE
FNPgwqK/TNfm91DMMc0ouqhrbifquBp5X4vuuFjRb+Lb/s425jnDxNuodTvMUqcBKPUmkqeYc3i7
dFO794R8lnXJpJ7f0PPsl+l5ncYqm7a5XsCkYZBOyVNT3lga4jPuXLdw6SFsqCgHV4LdMiRYdQss
rLPmUM203iAQmh64RYwE3wdyWExscRzY9h4yB+CuoNA63NgWU+JWySRJfeSIqYqi6VQi/zwKNbVp
lfz465Q9CRc5obKTk7Ei2lUhHqRtyY1bGA8sGWgqiaW1HxuCvHTg+GdjOWRJSjYvJ/LesWx6spzQ
BuQkZKpUbv6Io20TaS++hFa2U2NhXZCq3AWZsxut5aPu+AH6GUNyUOKKa/uIZfcxOvBusIrDOJuQ
sy5tMzk/zihEVSKs84w6YCOibNg1ZYV83AqP9urar647vjPh63xg3zFPe9Y4PIASOD7rpmqXiIWU
7jozx8SQPWc3BI6gaOz3ZUCLyPnlpHwrj+QyN9noIsO6LFqbZsEvtxkxT4egKPxdqZCy4Ga5KLrl
eJrFfT3StvuOv5fOIN+WCTCu16yo7CRnTVG/wMeX13gpJlr6rfBt8dIF+de/06J2Q+anLK5SayAW
OsIpnDdfWkf9S94EV8tJTnWv5sdCoIObY8kCqYoUo3HpSXr2gv0UCRfuMocchwoCymJzfY4UQkdy
bzvNT+GXmukFlyeX/JOouD4XejgG5eQ/DL3YWa3EkpxgdD2sIU/kP51GPQR5uvLotF1do1OKzN5e
yqfR/hn9vVoCDxQxh3CN5qMbtMlBSPFhyvVdJFKeaN1+fGcStPzOSS0Z6nW81il49F07tuIU9SV5
205vbtjjvnaK6HFZmjfuaHiXBwMTt0uNtqsvVRa3+95hYXadcuviPt+FqzRbvVh22pZ1ecn+F0Jb
m107Cv8BQZqh4ptgQ2GqT1b4rSiBD16eM2QHXXBv5UV7Uz5vmHGW3/XS/K3IMA29zn4ws4rvgtjh
taoISxqSjLgo5gHREzk+G3GxW/8n9vPUIgIidVoaH30LNpry0dm2OoJMp48KgfjTh8qduqMfrp96
puaj1LVm7dzjqysOrYmezMLD4YjWSqmih2zh4uxOyE3Zk7OnJOc3eVUtqNyhH2i7Mg3852UeMezU
u80QGpbbmomI9lsbOrflximXYYfCd194wyHsFhsEm7KUS3Z7HeywNXunjw+wE+2DpUqe3lbdD9mY
MXiHW8+q/rQdOq14Kj6I5XqOxPiyGJtsJWv6qnXxWLUEX1SZhUqvBzzOhvKDWIoP4weXpY3d7eyS
mj3OmN/DJQ2XSuzFLfYpLOBnp4UgrOoVR1e3Rfz8d1YhWyuH9uz15Vvud99dQBx5XXzYoIAUUBz/
TQ7hGnK5Op9fHOnT2eQ3V1Du/4zK//Q7YpQ675ep68uqUPaXA2seSg3dUTrMdkqc7DkM9pzkxL3W
3ouK1mAvGv0fdRpZSCV4Ojr70AY93Okt3saOLlkSPTdN8LePingjAtaxBeKKbPx+GCFma8Qihplk
Z6n+QUZ0hmDZTl0cqbvJVgT6VJHYl3ogZhvLPU2N86zy6qWdqKh2G/020N7tiMzSjZqEpe7ICAwi
i5X8Ki9kelLI8je5B1Hpu+LY9cPOizqC97P2NXf8nZmjv10oPuyevzt6M3GKrhrOdcwW4Jbn2+Ze
TaE+eFlOgIhuHkQTThs/qH/FSqMgx6Yh9MV2zXDWE0UJAArWq77DT/dcDA6vOjEMh7D/9IY6vDMt
U6gRznauEEaHCVlLtkrsLbKow0xr48HFEbJHtAOBAtMGFOvBQpKzIaDHT8MiR1y2HHKWB3iKgC1h
ygftJs+ikKyxgJxoPO5lUw4E/1tjv2nXo1eYbuv4KFOUKh98nGPbf7kDtrUqYCHPbCE64Cyg+4G+
HubgTZiA9H4fRULg2ZfCgi+qsTB2Hi9pQH/jowNfl+KYtMvVcbZxV56GukUF4swUqmY7lZimvR41
jyDGwRm7sxoJSbAkwFUOxO1A56eNRTNiT81MVBbs6N10y29oJvYJ9Jzinob/Ubcc5DwCcVJVt8uG
+mPo6VMTF4yJ/48BeJtkRHwNA2+qnd1ymhb9OdF56TCyWBaIOSUfheA4yUg5irnKNQ73gw3x6/Cq
08U42yHjp4ZpCDalh5elShfvFSwpAsqC/yn9yeY0Tq4FA7slFDM02I4/k+g158DQYu0NaGgNyjRa
wDaTOTlu+9yj4d+Ubc4evNqyt1GRI+sDKb0fJ7Ps6tZBjvIeeA4nXY6kIfxb9NZzR3gCks4F/Lgz
+7av/yRETm+859m0EZRG/WnFAYWzw+xC3tR9HtJr5Sb39su1YuzaW738ah2WDgfeixWmdVseqnzY
6WJ193aCnVldHFh1Vdt/ChdrChrscoPWAYd8Mz4Xa/gnmllRnbfH0YnYHhDr/0JXpFN/UkzioFQc
qXPAybEiKvLrDvQoLMnRCFNfwXeNDWqX6Q1L20sgWJWIbW+T28jMzFLc9SEbAcelPa+tdHdB1T8W
g0TL00ygxDekZl0fI8byTQwq7vjfiyG+rX9QpbnvB3VfYl3bhg0jUsYY5qwVvlpxFI26azMGlpFb
FS8y2q5S3MXBOpxmwMiycxitA6icqOUwiz/lgDJLBtXBrxm7XCCPQaErgsaQD6UI9WZpRcdJP53L
pb4rV2/eLMr7qfSYn4YSx4OHIF8RLRBCgjkl2USr7bIpJVggA/XRqn1emZZHvW7H31q9xQ38Fhkw
xTEqbAL8g8VP68FuU3cVy0lU+OqRyCXWZGGdWO8rx8q2BZ3eMjIzU36QwSu9I5HiHn1kdbSIF+El
DhiNh+LFpcvb6YY4hbrDw+YX7b5yadJxXkZArMvGYWfA0nMNfcnpCYOa0ot913pkc0vCDxFP/WfT
jT//+gcFXSvh7Tob1XZSY4+SOGp4eevo4JnQPQaKyadyovXkGji4Ilqm3zG1exmrJ/RotBJe9ye0
HO8z0uSLBEaMr9gi120dLeujwkzpadqTfk7IUYw67Giy+2q7iHXkCHeJUjT3gQgeg2K9azVjS4ZK
KkWbgmohoO13JwsRsP9fHJpv1Pe/GOv7tCaeyl8EaSwL03A08JJBcpqs/FXLnB3zJDyUdreLcngb
hXuGpqs4cpY829N8jEP9aqqSZtXhYx3DbbyaXa65vREs9DSpB1P5321XHs28XpKhO7rxfM6zKNhY
SfAY+ZJwRyZhJni9Twab7lMBjRU/hRv/JzwKTIKUytYOwoVIBeQWSjYd2Oay9BOLiDSiRtUcWr8D
WslYI87HsIsH8+GSG6QiZ5tV+pzz5iLGgSguv8cqeZq69p2EtjS0P7UTvvY39j/39bNHRjfVjwPM
dhuqAnpx0g+I7ZPLNYRaHvr2huaj22jCp0n3d/0QUCtyqGSV/fLzahdFxXZsODkHGjK1cIpQ17b+
1L+VNrPi2tn3lluFxxkCFKk+ehyo37Ola9Q77vDW+O1jZy2fehz2JK2VfI4E2arf0rcZ88IfC7Bw
WhIy3ePiFuwDsarcu6zJyMKfKhvHOv28mk8Q9cJkP3NjjgU7chb14nQ2InzzLbTzVuTJu1qsu3aF
tV2861rq6hgn+bHRWAMYXJjo9X1n/OHKp5WWsVdu69q+Kts5tJ5GJzi7f7uarEtv8uI19Rsnw76Y
4KoABTSEAR1H40I2RUXWnMO2/v/f0uq3//c1sJ8kxYT9pO7SlPsZZQnRgA45RA7is+a8hIqGy2le
7Zz8jCqUf7wVu0MfJ2ZLFO2HK0Zv67dZtBXerTOdfiPJ7r7GWaCXKEj3F+KYIN14ZjLe0L0zpzvN
+ECMZQM/ZsXnGK4lIK/cDxCMj3HfnK2RMJqRxj7tRdhcPBIdI2VMuuZdidJnIKfQlr88Uk4Sw7mW
LIOVauDuuFufkozq2/cdfROJoWwXWfbxLQ13GvV4CG4uoEKU7OyZAhc2rX5q/BwC3kMH4whEI47P
yPTvz/iHXuBybCkzXst11zqJu8G5sYB+ztwuo8wBla/ZJFX7kNVht4kQUdB7WpIbBWpeRKyU8Qy1
f2z4ckaK6WKhlzK5N5ZcYeiDS+kimnBMc4Ay7gfvcc7/LrMG7DSus2uXSt3VB+l7m9WMGcFK1X9R
g3I04ALWeLxmLP9OdbwWW3cQH0MJ5zSIYt7mJQMM2fY7xuJqm4UkxRcIytOSwccm3MtrJT0E+hHS
mebXzpl56IriQJzGwZZ6SiedLAQNOo+e+uOiMsVEsiZKY1YKL8WwEueYLHv0X93Z36ObeRVo266m
GRDWCDLoXITQq0lASvoVKXL/S/ThIVCRuLSa2FVff1U53YpCjIaRlO07FmaYFuMPMQMnT/q0PAF+
dNdlwULgZA99QvS9p/A2Z1X3Cmf9NkzS2qFJwYg3Z88AFoxZA3nUVf+3nJdf0UhmmBmqg83bmTZJ
v251PGDlRVM9amz52gjzhBEQIs/1/4xlCBQbXCrJ2+cHap+3S3zfrp+hzlYCUotPUeEbmOdgWwXw
c8VKjvnqdnhlir/M4mySWnS2cyrC9/2G7Q7+BHmLTXdCCotpq/7siomHMlbjkfy/+E4qqhoChvM0
uY/dmCRHLaZli22kTBM4G+KU5bQffed/mDuT3TiSLGu/SqH3nvDBzIdFL/4YPOYgGUGKojYODpLP
8+xP/39OdRYkKiGh0JtGIVGJTKYY4YPZtXvP+Q50eN1efTdX0DrfCCYTdLb2+jQi8XQChI4eoynF
J2RD78BeWFIZliowlhW0qQVzQozu2I0QQPj7kWnPJsBp1tCm6YbI5FyVtER4aMtRT7S9qu2kPXTr
gLnExlCZU4PhTzcod+lP+Kc0N82VUslzKDV9G4T211HPpgWrUDgzLx8EHz7StFdKgZ4LvyLrRN5I
5xTmtXfuCp0edXbQE8ppGeQ8eZRWh9pgYmEA0qIKSu7oz0gOb1qi78ZI3BcM6Iq+y64Rhse7oeGH
empVqnLTjerom15k8U62IaTrwBv3ZcB1bT6hCCSrLorI2JLJt4TuqBzVyVWBhslFkvPgirxYF9X4
6lnFi17bhDFp4MszzUafheo3k6jG7RpVZOK0VMXlwB3AXFh08rlGMBKGkmySis4ezgJyEtXxZIat
T8wHlqHUDp8NP/uSFN5F13CtOQoB3bFXRdfKYXUcGv1Zsyjox1IglhNjAo4y+IpmW1+nU3CnqeDB
Wsretq633eQ0TBubhkE+g6zQrwJXKJUrMfWgT+mOnD9WFgyqbPC3DL9PZWNky1Rj8Z6Es7Sa8mWU
fC0llq6Gjmw9S+0N81L01Vvu9QntZIrZkI5bxfhj6A4+degyiuEh5AyXe2l/iru0WVeVaqPTbo+t
geo6C2k4NhSe4cAOGxXlylCbbKNC4ddGutI5heWo0QyKzNeeq6yRPj72UtswAmmYIWDgj9sWldsE
kccPZv36PcrZeJ1bTbt0lOESSBc3JCedCRYyPaZoDKqNpXNHZAL+NseBzhJlss8IstGadtqgpMdR
hD62EPzoGAT9fpy0cRN0zP9ph+D46xNjNVgqTSm0sNN8HgqlPrlD+YgSAvWe4dYYKNQpO0u/eLXU
EhmGODRmH61bbXJwgleneMp4aTCQ9IOlsMz1p4TW9iqfEoyuNt/A8R+Y8y2iKIgWOTdk8Mtdns0N
s9T6atc8Z7PWsmFDp6MaN6hOy3OX6/EiLIm5iP3q2WuDPSa6ZC0Sfg/NX+pN4BZrtXY2A0VT4a8r
V52UcJ00ys3YIh7wc39dpgmiHVnf8j1xLMpDGlMDqnD9KMdbekWDoAvBAHQdD/6b6jgcu+xuZc7m
a63YSS6rRemMsWZqFn3dM5QRznNDf40eOeYE+lVljwvBh9O9UM34a2ubxSpLHRKo+gkJYXk7xpJp
deon674fbmpvfC1yqexKJ9fYyxGiRFIlvSfq6mUX2AsL8ZLFjHTpe+ODkiTlye5LstS6MDlUvcXe
6/f7Xg7ESGAwEX51bKe3wJ/50Ln02fNr6hsZH/t4REWQTpw4PE0FSsARUMuWYp7A43oH+JD1PPl0
S3dOyro3ciyn1TttZMmfmwZhTfFTfZOddWiGTtujRF6Pla+St9JiU4mZQak2MUbSGS6VGZLUkarO
XVvj1PUnw99nY167NTDFd6Fa6Hn9tcyzbo8AImXVCIvMP/WsoJNk8jxW+Mc9kH4iJEgRefFTBL3A
NTx002Py1iErX8Z0aJF4BHgo2+ZOl+hIKtQ9TUXDQ1eR9mudfu58+25SJMYKgQTYy97C7sqoBuQj
UKKGxt2cZEjjanA0YtbqdT0mL0Y97BLGIMqxFsOTbl3RoT3S1etWQao9KmLumps1SjBBgNJsW5g1
ku+6bTF26C2Hg2aD2aOzWAH6Y4iH2AW6Jd6FURfxTsln91BZLyq23BqDlBkZd302y4WT+ti1NF04
vyxrX1EXOelLccd7H8XfaqXcyoqxc+ChpAgG/7VluGmV6VOq+fuJitXr3wjAuun3mpmeYrPCTlp2
d4OTH8uQQidUwpcwGi5Yvg64JT+ZtvIYY8cBSuWrJi6A7hCn0lV87b5Sqq+rosRY1JfTW85uSZwb
cMrKVdKS7t9QvwwclUT8zbenesEEyX9RNJpjskfiglKuVu5b5ykMyhdLa15Hv3pVB4DuWrAUxsCz
oeWA72AGdDnrdadvpI5N650ykiKNmyZ6P13IjTRz5SGGvJrZ2gJN2aZL1APcbQJKvfhVAEHw2var
qXLujfBT6Ay9/GTv99O9LprP4GMZ6TA/ykXh2rpIl2oC7Zw6giPdGIwrKW9t+RbSDLLS4kHVi2aB
LeFO8y0ujPoCiIW1oag+D6G8CFoPzWRPq4C9cBVoeIBq2oEkgYY9x53QTDeBEfWLNi2jjcVjT59o
gNs+dJcpge43X32lY2PxudO4UqJllkdykxG5UQJFgiHSrPSKdjGOt5AEAbYjapYttYRfUZ/7qBI3
YTZ+grZxLqOw2hom4j4T1T9nX5TlfRLdTGorDrLqLzG43fNQZ/tOR/8QWsquq/S3tOoCV/bFjEPP
KdT7QV+UkiGWRKuU+tPKGHhabdu8sPHgT8rsazlm6TZIaFYFTX2jGy1BD1WBWnmqN+/mDSWacaO5
vNaZbe4wcNH7q7JhEXeTtVJSYIbN0FyFbyy3kbBDGkxNQQf7onk0Md8FOIPifNVKpdswmPawZSG9
wCu3HvrMZ7+iyTKPOqKOr2gzgMy1GhB+7OA8z7C3h6oabB60MCA6c1byZ0PID49WstKR+bmO7Qvg
H+GLTr9uWUdexGKSRIthooUicvTfg8fgw9bDy1gE3TbLJ9qQKvTqLlLWDr2rVYHYlFSScPe+1PSF
PW1N7uWilRz0Q45NB+pFncou1N096HWdcUNtuVar4FxR+ppnwXZLxVqGMeehsXyNu8S1o/TZU4C1
ND6VhDpMyrqmrb60NbbsVoT9TkvQt/UVseeVM/KWx/RlYp8NMnCidZkJfd30xn3C0G5ht2HOcRRY
bKEMzKywuelWa2wsJVs7eAxZnesHz6CHFzINXWuDOEw+0pnfm3nFrwSHGb6GvMW0THXGZ/1sle0V
AyOPqpfr3ow62vP63ujza8L2vOgt/4tHVlAoraOn2dc0zYJVaoZfh1RgS61wMdIhfIiS+EzbxJ3/
8hRWk2R6LJTKPFUkMjV+x6kt9C60nHZVQN8cwfu6q9W5Txm+tFWBzSePFdwnHOMa0zfX9D/MeTYk
RNjx/t+ioZALoFMPGiFF+5oJ9yIOs2DTsnjzJ8klDIb4D3CQd6zZz/5xAp/wvdGxNbBaaR8ui0Cl
7fXGrGXrbGWb5FmFbr7g/JNvamQPaaF+m2TvryRqAGdKzzS9qX/TJnU7K3kszJwnI6fVnwM4NuOZ
ERIUy7TfBUl4V1n6l54UMCaWTKbHmY6G9MKXFWAydN1GZuW0481vcSFehVRR9EQJ57M3e+YekCaB
66rODl4BWrir/mDu/tXbLS3YsygRHMHXnlPlfkQDGWpW+hP2hXUrzLM25cx8bf+5TWzMVSiYFmXN
Z/j9I4gj/xe7NpNEA/j37Nc3bXNmdPxAOLHkpOj2PELx20taFV87FdPkWD6wqvcEluHFQomr1N2l
8vSMxrB+SBKKliFLdXdIMRnQFFDANy+EbrM0puQly5DJZ7rv1AahkrrKK/2rUpr1ysqiE+wrnA2i
IrNc7Y5UixM9duMmTPx14lmd21jGcMmDadNMLMFqiYYQSL0fFxvpMCOmOq5da/yMZ+pJT5kmjlR2
C9XSM54ETtRq06Q0dCuyQEK87l6lYSAatGElG++TlxTHwXbSo18+gIMDzW8bV0iMmKkcFw7YtCAF
qGWEX1yYNTmLOD7GmXFX2tahbbFAVo/oY+q156BpGgeaHpQgJC3nbxEzXNwo2K5xW1GRNv4qGJQv
dAMivWBAmdMbMb2bMjUOTgQyhHYKwedTe2P1ynmWWgG5jXe5PkjkJKZ1PHuT5XwyqxMjhRZfTe27
dR5t01DjBJNnT4rElZ21qn1QxOOQ1JyvaV469mAug4QLL0aYLmPzjIC0fqiq4/sz8x9R+/93SP6f
uP3/HADwfzAyEpDBv4m9q+fm+V9fswa43Rw68N//9f/4e799/tdz9vYvMtpf2jcAv99/YPf23//F
f/t3dqT2lylNC2yzYWkS9hKr29/Zkfpf2B10qGAGlETQTBBGUH42AcmE1l+WUInB4i1FFGDOdKk6
b9//lfmXA28BcbkNEM/gJ/4TfL/zcU9iL1KZfkvJJ1NZiz4svm0U2EB0y3E1bkYSmaPjuE+O2ZFc
jaNzo9zE5+A2PafnnP+VZ28/Hf3DsAsP1jbd5vt8Lw/tidb5qj7hzTqVJxQ7J+VMbX1qDky2EDDj
wdwCPXC9rb8b9uGONWSfH5FqH+tjdKYTcMzO/dGYU+SPyr7f9btkO2yKvbnN9uKQ7JuTfohvcCie
whvikm+8c3uITsFJ7nCT7BDk/mFV/ocLArFfaGS3OSCK7HnV/mGBTAal5WyoM87up1WsR26f/QkK
96df8WEN1oxhxALCr7CIKKA3sgzsPybXfeQmcl+19y9hSQJf1I8RKZ6hZwRPMkKWYX2jZm9xk+51
TUgmoMnC7E+ErT2nMQMRp3Q7vb9tnHaFtm0nm9fAyXjY//1u3H7fy//1Q+LnL1+YsaSwCXjTeQV4
oj9QTHI6dBS/MYF1PVP+hF7bJP9AIvnl+/IrTIItZrK5zXvxAUOicBDv2bLGVTp7gxoSpiJ/3qP+
UKz8Qii34YIJ8JiUqbwvppg/xw+Ph94EYZs6Rk+SWebaSnmTNd1j0PjbRIu/VgwxlaJZdhCAulTu
rd4/m5F3rWr1wYizp99fVe0XNvW8DMBipTCxYWRiSPn5w3ilbRpJzMuLJ+WNE/fVbsqrNLJbQbd2
Ukl3wcTvh+KMtxD5dbMZofwxMKPnj7GwYdNJrPCBvuCmyQxE+bMQ3BUDA22FI9UCdyLyuky4WeC/
lH2duPMMJWG0Y9RKvTQzgC0OGuxVgUE5VrulHul0Y0lsBIH1yWQjW8aRjQrRoZmnDV/4OLgYJw6L
/LlaWV+xkO54FQH2eYQE3VUCzWs00JjWGbNUHgR8KxYuIafosNj3lcr45tkWJnNl+oIa4KUxUeJa
AZ83EuRcMU4s1X4XN3th+k9KUl8Dq7piku0WsB1u/IjKks7U4HTXttXRTc/Tm1yn33vw0yyBvuK0
gGRuAqV6mnILTeoYG6uMUfHUJUs5GW9AJTXovDl6EjwWfTzAxOhGdO5We9ZGhhCljTCmFQx2tNCN
Iv5J7/FbhnamgVkY2wVEHjwCuFj4b5XBSFc2nUqsWIWNsMrCGLQwMhgIcae+NmpLUBO9SM8Ud8ia
VLsplnFJHxWwlY1+Qs5OqoICNtvUvbhmQXuFcPuQdzl/VCUO4LjO6YTXV5/aPyyTv75vVKy8yjB/
oJ+TL/rzo6cPgZWXcT6sBgVbPwEKQZ64sVX84Rn/JVZift9+/D0fimR8s0TPkWLGFGJuu0XPaeMs
A2He5ogWW+Q1tV0d6jbYtsF0RBW37FhmnCRfxcR/DPJJ5hsNsVHuydsxnQfq8bNjImSX4e73b+MM
7P7xFPP+QS0WODx9UIE/XpA86dK0UWGYoIqfbcJrb1If6CwtfEv9XpFRJv1z0PCvy+m8jkIppGgA
6PIxLmQgG7PIwAXRDXFAR5QHmAJ/+hXvCZ8fv490Zua9Cl6Mg+vPN5ijXxTWCt2qeQMx7OqmcaoL
fUak8851YFZPn+LkI2kbigHZC1+47yOU2mgKUBHAa5qha18nrjmr2MPgMdIoLHlbd1+kRYZe4l3n
T++V+JiGeusHymVKv5he8iwH7cgFpllXQPYhgtR2+mLV4lxYAnBZdyRWLEI0xKZI7vWsvEnL6qBO
0zHVioNFoqHZxW5T5fup1R4sLL56/zigJPCdaJ8i8Aq85GshMQ2OwTZL4mdOCXuc1YsKe54cEZFU
pHSm9SHnJR1qf6fiHFZa4t/9YMmLuWoTfVUN3WrKWsZ8V9sIlnqGgnz+WQPYVIFpLBtn7fXjNLLY
avZmiPOnpqDlPSoMDsJXDzMfejw37qxFzFkCzUJB0yi4MBtLxnDHDGIzX3HVKJH8ag9TA4DQ7wFF
lUxndGXjA0MJ24sDALybxUOaQoRexbSKDei2is1bXERoorUtYx/058G2MZ1T6oQb6RWXuE/34Vjd
eFrAWpU6G52+Ven7bslhDoTH55Cwh7l9PqzI/3ui3z0Lz8COlEwXOmDbyMCxRsj0yyiKFSh1tNTz
Y6gew1F/SJ3ySzKeCyXb9yoqPsXOnqYRvzSJaBNXpi5vBgqqGXrLEvk6P701DoEpNlGIHU2De4k8
gRWH6XbhRmX/WENk92v9wfSzfaZrr309nUKPogmlexh9QjvpFoNy1XOaXZ1sHwnxO/S2jS/IPg1t
fUiG4gIqxC364IK7Q1HVo50pJ0fzdzGIqSDhvheJ2wJ9Cyv/nn36eV7T1Na+BQh5qu/owjqtc1O3
zUEp6kPWRE821Bh7nrZEWKpoloS7bKogbKF2AQZejuOxk+oxAPSiGnC10mCbauHO0IpLFAabDn9I
FORIbHrY7dzbzr+vM/60PEv2WeGfY4Nbhfau04292XXkevslKqb2sayKXf/cjMFOZ0nHjKnQK5ER
BDL/oIAgQIJza+bGQyImCF6fQ6VALQYjIRYPDPI5iFpvcZzJFW1bDupErKogrgtNVsuJz6B0xroJ
BL0ODftkknND470IFMnFkVstMfGaItUbKyr+vn/UlClfACRYJDbPwLgVnX+d11i1tr7odvfVJt0g
D5v31Tlmx6/S/Eqeyp1a0FVNm+pg2oSy28516sdNF/fufPeVOHF9L9mnYL9JCI2/hgXr/qAe2059
iLRu35e7su9upw4UF4vR7Ekw22QvCCYN+vpQadG+sdNXf8jfrPqzEMlz7DUXpXNA6/AujeXVaStm
fd7c1FijNL01a3YPnsOCz4pr8rFq2sc8x33TcRLhrZYjygoT/Wkf5E+Gk+1tY9v4TM3JiDQCcTsN
9QFwxDG6JC04lbx4QnigLLDQERUwFhe/Jjvaey7FQ1Nc7FCcsoBITysZiD2lKnfC5tGkcO2UZN92
XUnu7bgAwBkyNU6fRJy5809YeKm8JN5TFK0svb31mmgz/xdmDyyKRACodPsqz/doPg5OOB2Blrmj
XdLs5Llk0jaZ2VaJsw2+sBeNJh/EkAdDqW6gobw6XXPoqxf6FojqIYuysw5hurfD6kZY3qnLmkcF
zr3pzIrAHj3Yxgv0T5gvjqYXAN9ICBThI2IMvMfF45ZOsBFRsK3EPHCIvnY5kxEyqZghuoA3NmPP
nwvwqefiLqB4Ur/AfOUNbdjCJe9DMZY3Dg9P4v9Pyfwf9TL+uQHxU4/if9fu+D/Yy5BUK/8+sP3S
zFi2Lz91L+af/jt9UPw1Y5ANyVmYEvDv4EHxl8Opg8qMImTOzqIq+5/OhW78pdPNpZugWxZFyhwy
9XfnwvnL1smpdogKJPGE//tPOhe/VIb8BkOXpPJQHxJVbn848VVDD/nPsGheW1huFeQbbuLRIo7D
gYxMfL/oc8aNUmkOfh5YuGOmmzjj/fbooH49B30xfBqCkvecIdXroGOhyHK8ZojNJLbg8uAIBsjW
jDD94eL+w2n4/Sz6Y2ml0u8x6AUZglIRnfiHTx6EWVQbveNvUrgBjplqG/R/HR3tghVXztnGYbex
NLXbxIxBcVNg7hTRuQLetewtj3d8zHeDQ8KfnVpPsXNjBAUkwjZ5LQqVfxP7GaOb8lZ1cMaIFBGQ
GX/O9YRhMcYt1jz+vQ4kZT3a/VWyTy77vq7/8C1/QcvzLflyhLRye2Y67IcCsqSRT1WY4kScP1Q5
6sWxMDBmYZyN0NUD+22xXhKeYW2gtlcu/giIKgirKYGwnmiQlKumzHeWUVysECP5lDnpup8/vFoO
iJyV+oKGmZbdnV/59LCBcRc8Cb+/WTyUP9f1fA2soeRPzMl8Kr36n+vgARRiOo2KzbBBl2sqQMel
tUIWmI+m1rdJKcTugJkLd+1S1QmfntrbnFqMSFdFu4maDMd7HRfrLheAwnzjQU+xw+bolgaiW+8j
mxJaMu9YgClrXGl7HHoZ3hxHB7Vko3ePRclyGCkYXPIM+G05KucIJh6+XhwoPiaoZV3ln8dGb87s
hWPMP7SDce/MTZ3QhhErk9RFSM0oh1jMYNE39Relx+uDXj862dn0YMDGJY+ieILVPFIZRko17aoU
rR4iJGDbs1CtDenCm/tkpps3VPPHMHgKija4zzm7SnOYjijwdJHPY6mvLbuu1mjY03LOqTZlDa35
yjinSnQVdt3sskQvVoIDr4n4G+ycqS5/f9t+Ic6TaGDTNmXUQcKBIz5CiUPSCKc+xp/LayLZ1tnG
G892ndHDkROU1bJxRutELd2E9w1ahQNXGOAvohi6g7rbkpv9/qjJuEYP5HXQYrlRWbSucDH+4VWh
afPhIYOHrhpgKE1Vez9Of+gqaVbup62Spt/XsonVAd1bgd2hiNbfmbBFWSrEm4MfMsr+pcUicjvm
4TZWs20sJciFqMdW3Y/yhBXp06hhMoRPM/cMNIawSku0mPJlpCOxZBKmuAGolOP7izmaOjV+p6zI
AtXXRPwtDWHAAyNk7hBZtbmtEoPSyYumTabgJ9XH4VMcT7zRRAwja7SXajgQNm7DhsDg2K/jCp80
ZztvxW8LN3S1S05xOrZoFdeWNbX71iAjtuSYzOtwgCfmXOcmKJULlYAv9jKfynWKmX9Rm9oT9V+3
URHTLkmObY+5r3wykFus+kI2x5phnkk5ie09qFe6V5e3OSUqF8IGx4P1xHbUFLRj/xDJENk2r59Z
ib0J+fGQUQYd6sGcW3UIEroE/c5UeYELKCRcxrA111ZLeIzo4t37jmG2xTorqpiTZvAJr3W+Syup
g0KFSP8OAIN66uxrKtjV9zdNpypCSU7SS1IyoZeBIvaprC42cr+THIJpGTlEfLdOxLqeRcY6AvqB
sxriq1ngo5ZqluFNR4NkZqE8lh3dcL7BGBjDbeEgeCjsO7pP2aZJxzcCdBaytKw7bA2vllGdfcMO
bvqQK68lxbiv2uQzVbxuVdo5bRvs/V2iM3/H0FgatgCJnWurPMD/LUbxhPf7YtWtvgQDhYAcKB+j
t5rQaVupt++7TAuqS06N/qDIzz0CMBLVoyNttA2vo3ewzfFsxwItJfITZJFc6qhMajT9tHHAZD68
L1y56GrOLd6Nnop2qQZF+NmcHOgrBRDriiNDE0Wm+z6hTkRkuCQybPku3dFsNAMoRF7dViJ5ceDP
zNhcACmlgoMYmW2SAXlpM6sECIF8QR0ya6VjvWLqdzZGJIFGg8X3fW1IjWTmOGFxL2CtrrySuDwU
j6gkfr8kGR93El5yqhQxjxVUWuEfI9/GwI5pGHac7WFfU4wHAqmjZyCzHO+t0RvvHFQ2o5PvEBDw
tCN7kC2GWziV0rV5KIEts/dlyQRgYyCJydJM3sKg2/shIMKcicA6ccBGRLQVZJDwhWVr7UNtNNeL
tmspDKL2JkPCd9Li7NqMYlW1BAoLls/tZI33njoTBPgxHSXJ77+7/rFlxXdnnmUicIOjZ7As/7yL
miKyMuKLQaMo2VHPg8yd2OHdiDwF9ol9Q7zoHp1abFjRMrU8DT64BiM5bm7fTwmlZVh3oYH4DX5l
A+4PbVVZxbxtEE8XLVbFxeCVxdNk6Y/VoKbHdJRy+/vvIH+5fxpTPHphYAcYVNti7gD+0Po3UgFf
PMU5lqCIYVdrg7U+bpHKAb3noJ2kJdhnTEAo8spl1TrDTR6f87K5yccgvSQ6cqwOFExbCTjQQZVy
imofYs3XFoY24iyZGYJGYWpbY+h2sUDXFkTqVtjW50oj9wG31jcth78xtu3nKkrVAzGsLxyLtcVU
W+fS6uW81dqnST8MVcPs2YlVyGrUr0qkfvHbAWyIjlA9g5qtCJuhdTvEu0ot8cgjnsKLZnaUg/Sp
Kry89Ri4rcIKoI7FKbJb7yK6TwGq5j9cVYacP/VNmdfwTghhaHMhL97L/B+u6kgNAapnQLdEtbdC
t0XekBgwrFI/bqJ2XDep19/WijbetpqygeKNeUoBt5Er5QUiip8yZdQQKWuJ2ro6BKiTGKNyO7VK
fHBgbyMprXH3LqhsLi3NvcFA2SeL9qavERx7fb+BXPDaeVl3LZPUX6mZd2i0UNvInCyQ96LTT9Rm
F2gaGT/sWvYUXA0nRieky2AZWI110qZsVcM/MYwu2ygwcpdd4l/w8uCCaQj8qAJLX3eG+u33F++X
Jq3UJMWEpWIYYXHRnA+DNbMfinbwdcO1KcYPRJ99UWI9WEQ1TOFQozJrANW9Vzqxfi2NaanUIXmC
zp0zAMftc8PYiahaq3k5/GEe996E/vGQIzVWOSJsVctEGS7UDyUNnfLOmjoW7V6xw/WQy2MSzIns
nfFVSdtjavV4bgyr3HHiGTiOAEHkSaUllN+W4tYUuXUq8ugQsGGSqTM95OxS+8G5b3y9vNM8/0ug
qxmxa+FZmXq5lsh03Xag4ZqrYumQR+SWetutqx4heynU8xAQRpVWiH48SCWrDl6d7lHR//6OmL8u
EnwzDAnCMVE1kYf68yKhtUbRWFmmuV1ZXIsmaTaTVTHh0Q2One0my4cRkmy+Stv2kBuZ2CeeAUXL
p0VOCzpq3aLxHODEpeUqSUG/JtZQXJbpaxkWR88ynrUw6m/VAmKWARCHqUdz05vLyRgt+GwowYYm
3/pQyBDohd3B9s1PNrwvbAqsLo6T5rskNXZdFjf3hH+5NcB6FVvGFhUxPfbEvsPvus9qiF7kC+SY
qCxvJxieYE3K1y1GGzcEHYmCRuobv6FsIxmB0ZbSl3f+CBIZF5NQleA8HwGMDlc8cWzWRkbNs9pP
GflCsITHctiYstla0GuWNazmPwwv5HyRf3r2aD3wTjiSpCvW6Y9JbzFQW6PnyOiqDYAAOgU3JIMM
mWeQXtZjqCx8fWvN+M+0MGB0pcWBhGO3ryaGiU53JD0m8tcyMY3VRFLepkepA1g2v8ni9h5/mraG
K8VxqqDswMqvYAmLcWRqtbh3ShrkRWDBpaw8ChbJDHOcGJaqhsaRrYzalS56cw2O/Bp0inewkLH6
JRUkCtxz4plwGkvzs8bPWWNQ37Q5kmOstye97TtY5GOJ+rjGlTHLdAl2CA+DnsAGk3/KCjN/OZJw
DckIM7FGIlLhbf7wICv1qA1SH9weMNdmAtq9Mtp456vGFfevBEo2R7pV5icvQgRt5cjJRy8Qu7xb
eY0C9TskLBxR5kYvSxgYOkbW0R448ZUJAii1vsZWOO3SNkJ5HpND1aZW6dYdityiBv5Uhqa+HjPs
oJZHxL0gg3IdF22xcEIFc5jv6Sva1RP4LB9+FaFyjKW9S9F6W8Uf72BuKQtcIEjc9Xht23iYs/a1
p81vJk5PACPbIEMDsWK7EztBcF1ucehQnOyBMyP3t2+fWoZblFx/f7T3WhHNXr4QtJrY8cO1ScbK
mtTRp9+vIQaP6i8PMFUyTAJhzB4kx/xQavT61IwNxZkrtUQDjVSIRTh68SbQJnOFNy3kWBCvRIsf
yg7YNgef7+IYXb7EYu8cHaPJll1vqTuIO4D7aUPtC133ztWc/zDhDNmRzDDgcQHvN1hYjhKZqrv3
FBEBscAzg3MtGJv00Zc6bKo7v6ihtIQDkIs5U6wl3oiWACYBbG10AkZnFc8cFz2MuUGjyvY3DDjA
36H7KBuZmTcldY2fvcxy22OOLEimykEAzoYXmMLimmYGRS6s4/tnKtUqXiKSBtzQgQtE73bi0NBc
6to8RZHmuYkBPEItrBS5XIXUE8bOMh+nalMZ+ivxDNbt9+9Wht6a7cleD6hHmJfifMsyDycLtgPi
RMng4IBz61E/ptMMPq3r8EagmF6QCjQcajlE2/crWtUgkv0+PoZFpGAdB0Tg01oJOP9lSr7NyrFn
HoFUgdcyK6fi6f3vcouB5ftZXajZ6v3y9kwYtrEl/JMahDPakEZQF3QF7mGcrvN3JDJq3Q9MBPt+
8rYk4yScTtDoQtxiaKd61ve0l27M73Hq1ucObhDJ9DNZjZjJaoZCsgPFR78zMu51qC7ms5ZrF8PR
G71uq9I1OejB8EXFLr8ZJqS0864okmk6VLF/q4xNuVUY0K5BqiWzqQa03vyg+IYR7S1Ma27dSO2+
aIp0bzUqAIU6BhhuxfXBxxqlRCG0hwiEbxGQ6+GnKji/wKcLO4fU5J550+vdS8zRtsezcGmgDo+l
lq073uSFFGdRTOU3B7yH1M96Tf77YM9wx6A7OKmBCRFz1VrlqEYpIdh6hhk4aOo3TV7YG0Wt7iyQ
OCuOUMepG5Il3NJop8hMdzM7y5exnPbfP32o7Ql0qY5KRmfs/TVpJF6mtKYg9Bzn2RAhEnYomQAU
Q8St3JmMM1pNv3Jvleg2KMrB/ZU4viRq/OV7Q2NSmyXnzW7hOGA8YdvZu8Jo5KHJoK46MA6d4pHb
eOaLx5gYkbRE1nCb6TRqiI8HqR+wtLyDyWu0DMjP0oxFP054A7pkpXjptW08c82eN0C5zLO1UaSe
K9o+OihtFh1Uq03XWojlFTuX9S3JFAwQ8XQSCne4lhN2xMJ0NnAzP3Fzld3I11o6uGdXsHkl8Cvz
WipVeTTZ8N5vlx1XNT0L62mII/1CYttaQ7G/Uhtb+/8snddypUgWRb+ICCBJzOv1/kq6svVCVEnV
eG8S+PpZUPMwFd0xpZaDzGP2XvumY0PSRXSOqtF/gM5M5+d+eRo7+ozdNEAatqtZft+w5sr0gVtu
NA8xXoRr61nb5T0p9dTfGHFjwIhuDwLryJ0H9wYTWzsYFRL/qvYlN8T4SQQ3e7b5QTT0sr0yjeGI
n483MRHpMimrvoik2ROFaBBQ6vbo55PexknHX8l75952tvGcNH8s/dqHpXjg9885rCze6S75W0ES
IIq9fxipo8EERTlgT+MhRLP+6pn2KVM04JgGrW1Det8Wos1PIKG2i8oantpOMwnZ9T+kH2LiA7dB
ww6vNgtB+uNOyveZZKhA3ksE820c9mgr4CIkCRL9Lnx0QvtqDXfqV1qeFQfPd5KDdHv88gXYfc0u
z3bLhKV0m2zf2Uych4NvtlCOK1xjZUrBj/dY33m5k9O9OBkmO1Jo7MZ+rzyGamFlFc8BjLXC9N8C
pYqzQ2YOBtPUeqqnHwLC2k2kq/LkVZW+y53oV6r301WWFSJrOPGuP/5Slqs2AqQS2Qs9q2Du4E6r
qk0r2hFLL67RojN5fi0qur63QBOL8tPo9PC5F73Nlhi7PddsemMk87cXstgBfh02jCX8sy/dZ6dj
BJwS7nrOIuleZG1vcLnrF4Id7kvpqqOVPGqZ+waAiRpqJAqrIC195QlQJcZYjGvBqx30XgiBNhz7
52CQL4X95Hsx6lUTYALRKBkydFtPzm5YPlJTM16dGvxFaEXieRkfoLWBNGVrLzjk0t3AXmNr+Sny
l1jH5VinOZyBfjb2QoFFug2uY/mwjrTshxEBSRvCC675fMUM1NsDAP811CSqLF8UGG6CXPLQvAl/
OpmBDc4ASjZQDWdfu4VzIINe4ZNGoIaFOl8vB0CYKR1POCFqUf+qu1F+sLG00ilTgMjwnkQecVUq
jDfkquUnnQXC8mHYvVLoPZgnouBg6ldXazHaFjHsvMke3zov+TAC/cAvlgJJaPeI2d9h0BJ9o3R2
+Y0JwDklVN6GFXCzEMJuO1OJHdFIs5PbIcmncox1GWdq25QEoKbYCZZvcjkEpRj+i12UCdB8tZcc
oBosmLcyFs15ImA5CBjtOEbd7p2CPn8W4h4XimxfIM1Y0HTUzsGV3dcBmtBwwydhrixmUst/KrLD
P4NqNNyHzHer1tmMndJ2kYnn7N8v0WjIJKu7gwNZ+RARNcvIehXVE7PDqfxpMsbZA+o+9tQNX7cZ
OhubzdJa13sJ4yNTB9fs4TKSSdBkSCqmnvKkGJV+poaAtQwmtbI5tT0w7UNLzkk6oE9yU6qKQllk
iDHY2k4VyJJ4DnOLM4GjURdv1KXtDVTiL5vYzEgwa6nK2qLraOY8QoAVU9yF5yah4fJ1TI+pgN1R
yPcxzh7LN1Ya/WcX6sMTieUj0HrKqixp3joNw4iA5wyYluVMN9TlJsQOv15+smXruZDBJmiyjR/s
C5Pv1Ei6jwi367aqkI2a4j2zsi89F9Fm+ZC0ILXUwsp4VISbIBrRghfgT237yLCxvM6ejJWT5sku
hlBPjAuMs2bYd6KSG5dbL7Yn7WgUPkrS+WxEGTze8GQh1JzAH4wVM8Bx+A+qYLjn0KvXWaWFT1TR
zlND7QYYcdgXjppJ9BwCjD0hKqTep8U0Z0TCcwryXNvBROIyCvs/TZ5/F4mzGqxee4/7HRsuZL8z
odhzsQKFOoqMSVreZYjAweB12Uw4Kz8YeGyHbPjkVOw+AtWYKxRb6l4DoeU97+w9Bi33kAXxMbWc
8erJ313loA2t+u4l0pK16ZCb0cIr2ZQBIp/RLawTvOd238tU26r+MDpN/2pZRbuvk+azsCTH35i0
pOQAAEojjl+zcg3uAeyOdp0ypjY5iVCcgLuD67/TJE3PoDnxNSZwCgneJ1L04OIOzq4gDIVYVRoR
XoxxZblF9pugvztqXItlUTJdcHjSYLZ3GFb2LxMTUwK+aGW24L8L/71AZkO36ROuWfBSIUzj2SAs
68jkxN0VDXVR6P2gxBvPUchSc2DsecCotItihLTTFEYvOoRzgqtPJoFecVU8GWrYs8+Or2XYxWsK
HS4jJV5QTeUPqlLq6tC8ekWSv7S1vPdaV1+aUv/6d9RHY3dIMIuigmdFCMuNPJkiokiM/tYW0aF4
YswD2ASAXpoR7gXouUpHxtxNdvYtonRLEAG4b3CgGRuGIxbVbB2QYXYJlHUiAac7ki5o75d/CwII
9POguMHsbsTV74AWa3Tulp1Zx1yPiT9xIKwPZrwFsw7zJSJ7lpQZ81BoSrJGIKKxIGDQ8ycTyzvU
IIj0DAiwXiOaWmt9MX7kfjut8sD5CqrMuygpf1zxy2/S4qqnNEEoUAfa5RiVl4NKryDmDEWyLI5Y
wdg70qeSBBOXRwATiFh7S23DSqNkg7O9yeM6Oo1JlzMgSLdhOt0V79K5jNEiF5lJFE13Z5QnD6Sg
cDamdUDoiczRgSv3oGTzZzklxzi58/8je0SHNSbOp+Lculb02WuI4orDmtkwcDmwT+wGAGqJU1X1
zbFKuYJFhksyA5+ygQVsYlUPw4vjBrtpngUtf6NnRHBcgNyuHllHZoPlV0qDSsRTUZ4n4uyyOkP8
KChkYp1NrBO28E3NyNg6YOkOcQY3TAvJX4ngwb5JG723Htf/sd9nrkryvLHKE2ntNaiilSiw5c+j
keVZctwZ9ylJRhgK0OiEda0o6jns7JbwGyL+Ip5g33Y9JFXNtImnaRuUefwxudVHMIDu4sTXuMb5
N8nvRhvH5kpg+7Qd+Byr0i3Ttcf+qjT0+iGY1xQqHAgGS9/TlpEFjYu1d+1wOwq0/54Wvzdug9Ii
joDwE6mzZ//C+SN7QmD8WrAWC6EqGiJPj0kZ63CF3PCSaeqdYeq+zEP/iPL1rjw/epBEw0NSfmXV
ED4Ielbr1C5ZGlphsA+KguWthYgj/FlKJSxhujX85hv2d12p3ut4iG6zCM2qinhHEOMA8dH2iDcD
e2p23OaTuDOXCwbL+RyALiJcedHMhEAwfpMimnAJ+OJGcf2LWT4bCYqf5Wi31ESMlLTFgXfo4rHO
QB8G0rkyzvVQy8fYiMNSj7QRCgDd9f5G46Dvyvk58lUOTh7lDqWsfZV5Y76OmWu8BknEAdC52V0w
VuqxDzz5MB7+FW8AfyZwF7m6F/3wd2ozeaxt00fiEP9RAa7VuZagfK7OgWZj5NO9c52OAamZ9+Xr
0GLzEoz1sMOGTuuIKlY/6vjsJv9SjMNhairGIfPx4OKInGz62JYu9NRb5cdQzsU+sqcjOLZ96lHd
L33kMkgvS3sWT8D5tQFPbwNfUX7OU410GP6vT1K6Q5k+QaGwgv6PLIsjeZxrbXCCYwhX5/yvb6rK
9Dgm1Y9wCsHYkR/okDTdKQaU1LGt2QOasdaZyw/YnaaTBuf02uKMzvTG2IiGmBm6AcDQxOou3ZuG
tnu/RHySFjv8i5NVledstQnHxdTFOzOuzFOSTpsecM+HahRP/ZzeC1RQ3FPPeIMYiKyFmRIRoqMb
ilOh9WhNkbBwvKR333H2Tv09kQfwAUTlkI0MWS3qmMQCpIKlmkg0co5qE5Bwa/IlV2b2OwFkU6AG
+AIh+yfYWn08Plm+wkJhOuNKTybj1Wy1/0b442sdkQdIHYzIBgm5N0RVT5Ef+PumhNCWaVASbAVQ
am9azLj8CJnx6BO7PePQ2TrvR0asY8edaFagC3rVtPti0klGK9v/lBGpQwdUFxA5dAdQ3vomG8BH
JJ1HAw3iO6KMe8KjsVpWKFFtufuxT4+Fn8Pz7fpHCRzi6LYocUmA4XRJWojQODO9gZmClh8zrbFf
h/mH6rrJLwMw1Z158nF0wuDgAQvfVZ1ooNOAtRvSorjCQf/EXCT2y/HJ56U4b14ccZdOndHqMByY
hhFlRyY3xFuET4nrY2Uwuss4JsAdm59Gr5xHOqPhuT5Og1TJnX0C1WzmEC5XC0gpoGfWdZwLXsjS
25flPAf3SvKVBhuMZ7CWZtCcqvFVEEH6VFOD7DLogPUuSBioD1ma77t+FJz1g0A2CwMl7exdlHEh
luYsKJLhj2CNey89TvT/9z6mF65jQpr2ptKCXc/ZW7JDAdU5op8ouPK9oE3vRkMgQUk721Toq6u8
+NGCtrnoer1Db8xI0iU5vA3JmhmJUu1UM5IKEARYZyRvXmkhANM53JZ6oOCF3RZVz/RBszOSkzyN
6RBRQOsOJwkK/Um+DPWAc2raSowILom9N5dWtVclbC001XllkdShI0KwO/OoWlo0MSsN7XyuSydt
2CctA6YYvuxp2Zu3fRE8uVVxs81dWHv5PTeB02o1oeP5zBdnrwyP2YQvno7TbwU9NXD6Z6cx631S
c7URf6yj+AMxZPvubzFQN0ccgM9VR80cleU3Qdv9jvu9fRt6FMB4qzdD/JrDM7vmXv+7QMvtdmZw
ibPsVrEXfFraMVNXao2I+yvPJm+f6eIW2917iKAHDITIQWZwP0luWKwP9JViFoikbvmspHCPg1Oz
cNYE8TettTcbIyO5DuIuAWv0gacwUfVBtV+9oagWQvHAFvQ3n1Azd0VV7yalQGoRK7dqDE0H3TXU
0C8vy48xbTfLQNUqmQEvSqTcHJMXVUPmtZ2z5VXt26LA0uy0XpdzgnIxmTHNMRQodCf8DrADPkvD
Iq3Ac2gvEr95Ky2TQs7u2n+ak+UzJp5gFjQrG6hpgkPckaBU7yrRS5TSsyujesqtcpgx6Ds/FbRf
rBRShwhGgkrNJG9OJYkENTkMtyLwSBj2nM0AeMsVZrkVHRmxrDLK53/71o/ANst92fQViGjaIyPE
v0Xy5ouLk+ulw/wtbN5XnkxvMyXDLxz6dychHZKRitxR8DJO6eaNTls8E4JpsINZQTN8jjJkBj12
0VyosyABfV2GZGO2zfAa6GH+VMQG6aTAg1CXhv+0BA6hBgyxgMqFpYa6XprHQs9CnFQmEW/Myu0K
jPs/qVJFN7XTRBHT1XOkNy2Wjhg+h1XQ47CnmJmrQInNeHwXHGPvKKM+8LHKlc3nNwLzvSrUM2fD
cz2OaHdiCTtu0XulrbzScMSbzgRZ4pjtswpM8iysECm64lChBamrIMbKb8h1yt668ObXIMuIL05l
fIms6JmxfLe1dBJJZfYXVJp2J08HIx2o3oNjZsVN0wJKvdoIDwv/3ePL37opI7dYd52LpD4eJsPb
EU/grEbKym0xk2Um077bPsDlJHMp2R1cQKE3vvCfNs6WmmUR8yNVz69fPL+IjS6DjVfypgRg46cy
k7c687deZqgn3tffjGCRoNQlE62JppCYrnOum8Wadm/cqInFCfqAp7Zug5MRaOeCkfXBLC1WNXVl
U50RGKS3XnywWsocaVrVloCMeGcR6wGlQM1RUe6zO4/13VnVIRXAhaWxWP5wyh7nZCYfWp+bK5gq
qLWcKd/GWXDpXN86/9Wj0juG2oxUGEhoSp2e8IDeKJHeSP4JZRFTbE7e5hNARHdk8uXthvzHmoey
RvcmjTK7ZVV2SKNdEJWb2CjCFzLZ18uMLCNtZP4WbQeSFzjY+ETc5wv+vQz+Y4K/SoICGy0zufdZ
90OODu20EOk9TMi2AecNdSuNsh3O63Q9IOpdRZUhz9Iq39idlHuR0Y6JgO7e5WTZcC+yZ0wEPkd+
MFeS6gkPV3oGiDhtQAoj4rNHuuEQsVtwGGy1Q1Wk70b2XMzMC+0Ivh9WrGEU20yTc72aIu6gOjD8
PtlKbLIv9QZV2p8kJkx39nnaRuHduyyw1/O477hEH+sQ3xMxEoWQwvBShXl1fGzdFEZygwYA8yfr
4G3uPfh+AoKNnOYVYH56Ib+QmRg91as0fWIscv0vA4edZvfRZ5324zr0yxDPazujKkzS0booPpDz
1G2irJVb/GGgIWlqUArz9UzKfDPKVpJO2H4bVa8fYT72a9eXYpfCi9xqiYIX6Ibymv1EjAZXg53y
CihbUe900MBjUe19g6BTDUkL4wmNIM+G8rXq42i/3ApNgyfV9dyfsO1fh9IlcilpOwBJjr9l/YPn
KeP3wZZiv9w5iZW2xwBfx85Sr9CKkzPwpWg72WAt54Eq+eroDKUL9Gn+LWcyOePFd+DhWD9Fovx9
V83HXlPcotKJ7lpEY+UYNP6zDiwwnGBjBgW771Cj0vRLiOTNFG3r3FVX4kuID3CKZMtAmD2A2EKE
VadOz5+HkuKLHuGeRY1+tWN4OAYw1OXdZqDfbyqgdDvZ5gD7cg+JgGO/WZV+0sjdPS3njF4U9wTk
6ikfrPa6XGqN5RCaVxcvdsHKk+RnYsp6OlP+4dRE7pGGt3kOGkIPB687EaYZIaoYqoPd5//VvTnt
NRHdWSx8EYzEDdVprMiNALZV5zi7PKqbbWm3Nn28Rxkqsoq/4ld7CQVYG/AlFfooz7XW3+qi989B
7Pwo9B4rf0T1hzUOx6sNiJCNCbKqMmqepqwIdiWCcx4bGyP3wO9OETu/Yq7q7kgl/2ws/OB64Xfr
QMWgRMfkv7Jyw30YE2YigI/vsN1el0djiqaDC7Tv7Ph8g4tItq6glPiTcVr6qN5mfqIqZxN4nXFW
kfMDQpQdg4TFuExX40l2O3RB305VynNoGU8M46cLdTGkRzY6GFDwk3IKV5ISMm2bdG9YA7BVxgC3
DvrhJccCvwojI7hKxcns+OXAneZ+N6Xnn6gXtJ5Dft6yVNJ/1SZTnRhoAUtqMEhJuiumTWVJy6uD
dAlthNRDu8eg/gutwrDjmHLOkBpWTNsZ1bTFMWe3tTEjaFXEG2O6TNvqTpzwPZZsOHvDw0bWCELR
M9auqq1Y600VBQUPv3KQBaZB9d0FdnLgd0OoZ6W/6xbvmCHad8PnFbbExUA0fw5KtL2uGTA2ROGw
Y+BFakOEP282vRwXCaFdW8A9LSJ0rKY615itKmjnF2hcBWmUoIGtyX4MsjYeGk/zejSaR1OK8VHZ
PE2E6JL+dPD6vvuw7fAHDsAEhXDmIxJZXg+cShzO5yaQ70sRtjyyJszSRNFclzZ8+ZwUpTDOt7WL
SNPmTlsOisDtsl1uRmdlFJ/EWjf3nGDAIEmTLROs5uhNzmuJJn2LN+WjovS8SQQt0BT8/7Ci5VtO
NGNLIvuHMu11M8S/EVqBKG08D4Ncc9ALe8aSTXJTdrhQLVszdxMHOXqpbW6CwautsDgxpOJ8ne0i
Zpc9AstktyTz8aVEI7juK8+b7xV0gRq5OAt/UQvj32EGVIuxPfFpIyxRD4LYBk3lt1eH5b0fyIcj
yfG4aJ+NyUR5C3/azWJ1Wp5FTs7+lE0M4eddPUDkS1Zyvkae+zfCwrmpCxSOSKviwgMwIIlrLkOb
R/GzmBz9Jn/VYzed4TGu8RnQkIrZHwdL/7DITlTQzEEEEazsSYJcgaZ1iyySkVTpHvvUSI/LO1JE
0dGBE7cxmAttlt8bgEu0HTlJkiaMkYyoZM/z5R+WM5CUNqQkmL/ckLCLWDBwsTygEBMCVx9NBS9b
BOm8TFzyQlkcyPg19IW4xvMfDczakqTOSxzqwa12zsjaPkFOTi9RD921J8Zn3U/rJnnUkflYFBCp
SwCPQPkWlAG7WJ0Jpw0Ss0M+u9PH9rpoHHyIDtdafiz9gHJf0zCbbSV0CEvPwJBgFktlrxqxrkOF
fby+hLYkjUfxzxi+t/FicekY8t9Is301q956q+E/0ZpXW7cNcHoOMzoBM88q0AbisfyEHoDr3+au
5Bq0hoy8hEB/oxipDj5BlJd21k5X2fhRx+TblAxrIi8Rp25sf3llZLwm2LOmsCESuet64uWEdaH0
xZ3vDfKuGdwmiW0/Jb5V34DYR2gb011KA3BrjP8Mp8mvlZm769YutZ3rMXCoTOPSANcL26R8AfLc
nQ07eA5bcTE5T9/6EsSggZjhWkeg1vEqHyY/qM9RVr9VsWqOE8uNcd5yQHzcpNRlQ/bfgKLpabno
pM3sKRDJixkFzwnIl6s5qHcce6Qhiqm9uN9jbDrPLnhU2ez8QYltJ2bm/vTIdVz9gSkpv2ZNV5US
DD+pHmGjffBAYrV9j6wl6OWlZJGsjVr1lkvfPcTM2pQ/fS+reAY3PG1Rd26Fh1JVz7cRdeaPVX/X
hAUgIyvf6zDdjLKf3QJxSI4Jo/2Ec2XVTpPHWICvtEL9lE3ElU/oSKDrV+qYi1napDzr6Jg6yMw8
/MSFa3brTGuJjEs7gMXzqqocsvqkmeOVFJ1HuUhSpibaAPldsQBM1tWkF0+WBmJdn/viqGuuXej+
TtywZn1bfEmpT9B2U/9gGwRKd1ND8rnDctyi8PD6kRYbSuPNYRcHk5HntAmM+foWf8lsbfeyscKn
qT3VGe+H7/jWNxMfI3nQTJCK0BOphjy7fxJp0BztrsB0o3qGUbT/V3i7x1iTDKmSzFkbmnCu0NAY
DFNGUFhwh1daCYO6QvQh55odnPu0HamN4QFDGXB0lxmQy+PeRRGMBbDKTf6EPijLD7IW1SV3pfwg
aY5Q0R77eqojp9VsI/mwgB+DUInbn7G3wxemSylroA0Tdf/qcehtRsJvtl0LxBsbu73FsRjsEhmP
K19LipsppxCrOQ1sXNLS5hYNZsUJKv3+BeSK2liqM75MOKqVpzjm0TMZErbr1HTkdbEC2fmF2/xg
3xk2IJaLG0EH27xNuwv8UFaVfPaV7xUIL03bPC4fX48sMsI89u5Dd42CHu2Gnn53OiKOEjbul6xI
YWjSB7hx70LuyBkjgbeburE7BkP4kla0PoFaNHYmastc7kRv4T6YJ6GB1rP9ZanVvyM1sZ91L3H2
3TiB9p2/uNBQX8rGor88B2FC055XbnosPcAGhisJ7RPhVdcb80oag3Fv7BUpZmdfH7qHAqJ7nLXS
QQenMSB4aN0lrKYUAWSRyh9gGdHc6PpfvhNtX2pYSFqLkGTby4992JJoEeXd1iyQD2AbWxsZB94y
z50aGkBPfJsKYCaXcfVVdeq/nr7rScTUz00qzRnnjjQzclFadoZ9MBEIr608BhNQFQye0Bhe/co6
oKn7k2lFDVN6DC75pDHeSSqoisxo1sD35IME7GiXaCLY5gSt6L2RnJHQfipXl29KAA3ore3o5M7d
Zmo4spF/6RPxbMYlTx6WgxPRceTBh5mNj2z0VqlmaRxZxl2kuX035kMwCtID95U4BizU8o58nEtX
D861rvsG3GdM1BSl54Zg9eDoRWhSytrdBCH5M7V69RlA3oj4JZKpZ4GCbf5oGZN6diIWlyNrWXK3
L2B2wF2IgNwXY9zY0J0vCTOjf1q8ioHK0WA+VpKDwaeJQ+LH5kEEEZDpjUXVaGZPy1zGG1n9/lsG
TKx6trXQk4v/tuwOFK3EWp99fj3Sgn8PeegS7JuUhOiQiPFtTA5881Lo73iJ7c0YetYazvzb8rnq
OsBU5gfJTh8GusQuKybiy5ja/FPGRbmt7Zy5POc9AJo9immbQYc4pH16H0FrS2blUPPVxPNrceNX
GkKYCKjmXfuRrsaEsbZfWJ7+LgOoFtInuZZtP3vYnhzmXMq9kXbHCNTsRVPztkPatYG4gAkoaYU3
3c+6J+F7nP0c5QLZ5quWGQcorozGa/fCcAIZ/ry7VW7HkRrE2hn4hvbu1CzinJGjmwCJuPfhVliW
ia9sOGidS2KjZr85RvJPXoB3QxyXypOIx8Noxs5VVrSCWe+gQ3aZUwaybW5ByRPZCM7koAfimM6K
xzzLvQ/8dJnKXj3beSqcWhDChbdkmJnZbTPqCPIMc7uUdEt9YnCxA4RCcl11rYuye4b8zn8wDv6p
Bn+6R4nx0EGY7rQBV7CQDrtWKa4CWrBAlH7UmaiuWeF6d8f1eU1nJSVs8BcSj8JBZt9GG7+V3Yjm
zm+PTUgwSVAL3mTf++tZnXj4hQL3U/mvmTdPQDnATRWvlBmMTzGWGVQGnXUjNHATMc0p45Kfbn2u
Zq/rNNjNwXW/4rz5dpMhubRl+yub/YzIE9qVKYaK72PKmlM49+QxojALjW5RGtM6GXtWBf1Xiat2
GwqzPdpygrNdpSHxcvH3srPpDbLlRecHlAciPzSFi6RAPGuF9awpD8kvwrlVPsvGO7f80TgeLnbI
WsJsol+TLA2o0uIbbsgU6eEfL2xO8VwttS1N0OQN5RfRa/tpbgoDPwIQTcouC5ZgnSkmT2PsHfNC
/bCYHo8qAliuJOkWaefHq9JgZpL0HGtWzWRsGVCUWWpfbEW62JBzvLIpRvATkWI9j8DHXiu2Csfa
pZ5VmAig8m2R+xwN4WFIKO8XFeIi3ewsgGjoJ/FQBhVHHjoxv5TF86LhnP0BBansCS/9pVDNrncN
4xraQfNsYvgqyOzZ2C5CoX7ES5t0YblnQBtv1Ky4GGx0PIR+N7vlGuNX9JzG+0IkNKShmz5P6pTN
MuI6pOjqq+6TI9TEiCpZTy4ySky6yUqEiMg7s+3PyHBbKrRZMhvUBbH0SI/PTCoKRFkQdpYHMZqn
pSAV+DwuRCHdy1iaxFm0jsijfQ6Cq0H27KbpiehLAtYWM4bXmbW/o5YcOj+RG4RO7j8dOXztg+P9
5TykOS5qhlJT5W66EsUPwqvmGJjRtTaHfofy0CKfm6YlHQ9Q+/xD7oY/qIhxqPfCfRp7q1olhHyu
+lSLrlZJYFMKu+jhVNbfoNX/WK4b30zAym8s1P945IXe3OALyq3zPHYGsSSte88tlLlmq7SHE34v
r591q3ucvalt/tGdurgJXV/iXGFKCqFvw3x4a2WSHxgqilVqVvFT6VQPswI/hir8PzkMCc6M5qE0
mzIkfNHzjOZglqc2MV59ZFzi1ueX5c00EUHOu2ASioz0vBw+Gk+i3ebWrYoIGFk+zpnBv5PjgjYP
hudlS55SimOrcLCRoSNe9SxDN73Toa+Yi6Risu+sIBDLa1+1QZRahthhFxtmffL0jsGg1qFhn08Y
BPtk/Mwry7ihx4nBgPuh9itPhnd/2wymeqm1aLotQvCl6rBSIdFpcEr6XUSFra8S0zp0fStOuQ8r
vqixYFsMq0/VEKP0nr/vUWnoiHW722EsWQUtBsh86DbevNXvRvNLi/2dVnRHs3DKS2WDKqpdn7HB
qH3lkuC+wg54AZgkXWmF4ARbcb+1Ess4F8ot16agnKhZeq1xgHGYMni+T0P8WbhBemN9aKwgEA4X
E9d20ZEyPV+rg6f90Yex3g95OFw7a0TlMV9UzUDFGKWMOduqsc657F8SCt3b8m0YihgQg1YOvTWb
8IAUkpeqd3UgTBL7LbEdWd7tktARFzXp6d6xnXAbu72z8+PQ2gR5Yz/1aCfnciCboHDrkyI0iAWu
ytS5MInTiiunOSRaZz0VmFWiUfuJGsBbioi7sY1WkdWWj6jyos00aD3aPnK0wIlrtySGpIgu4di3
hoPCxHgzk7G4R7SsujMG92L+Ndh/XJZOT4mlWIbU6DLU9EA4hepVxzUpPfNqePF/8/+U5aCIbaV8
4eKunz0F0cJSMuYNgOmcTW0FPoUhSJWF18F+AOGKn2D8955dXTjJ4FW5MLq7yQXBrJJTznZW00Lx
VvfHOM/HfaXSN9TU7OxcTBN+7BvXpsia1VDWEiPJ5B/n0BY7tK7o4ttdIWkGy0TlxxSAURq3gGj/
TT2wAU2fTobGqvSfJ9/VXrMKGlsmJubDc9KX/p80RXfMTAR5szYzQH2XoyGFa9BfeT2Ic1EjYble
SoWKNHzdiC57dfXqoko0rTbix2NWRvqtjor3pvMxUBvJq+eN8TVJYzDLCb0M24TyZmndixKYfzw2
cXu0KKRQsvnbOXb8nOBSeC3DN6pl/9zEVvR/p4bn7ZbOAOFes0GLG72CTYAuuTyLBqSntYxJU+/5
iDWqKGbkdeGQnpPcmkyHis0B8K847LAV7LQGH3tucDEFkAeONdSmZTeh2cO41/uM4kmNNcGDtPnL
Z1AI//cFye8c6BpIKgM9zXJcOi138fLMq7rPdwFH1poFTbD3YjjpSBO2Sap+xbUqX4wMIgiYlMtS
Grm+615Tk9wfv0TPGClMXEqPJfGE0AgiL1P7qMfdQrfzZnqkDNCakNwXZu7eY1Qg1409u2iSSDwl
3WivyjiQV2+wiUnIugMFbrvp0+pjTF394rHkWgqw5SATXyGmKUJwxujk1FQ2cwNvN4wyCQUdkf3o
t3wWogM40TY64o6L7n/Fdubu0hrFtd6Ew25p4nCWEL/MxOM5cotPidrMtpv2XIUXd9IQu8TbtLHt
o9T9i5HJ9kH9cGWosupmI4iuMXiJEKCx5PN0FnRlsQ/qqxiGGkSqTFEQM04OBvjJmqFtGaUkUFhO
bWb8XkrVrC1OsZb1+9z0vG2n3+KeoZFodX8zGmYxrwk/s9TBwkL29hqJHS9iPoonWbznXMekMYTs
PWT+ag1Oi863dI5mJtwVRpDmqMXxj+Fb3Z+yqdf/Y+/MluNGsi37K/UDkGGG+2vMAxkkg2RoeIFR
lIh5nvH1vRzq7KtS3c6yeq+HtEwpGcEIDI7j5+y9tiYwTQGTvKJQonnpkZOBM+GnPWTpI9nFfVTp
G8qTZu+WbkqaGc6wSBuR1Q9NvnNQcOznbr4PLSI4e7PqiPYg/R3DWgB9tNvUDT6HMXhJWjN5crUT
g7VLGyXZu4agZGX7c3hu24lNT0YtmjOtgIUaPIyV1qx03/6YhtK901t/WI1j8dUew21U0RrQEUF5
4NFOddwWG/r4X4eMtJeJSN2Q2LZfaIL/IsFephJQ+TvE2Laerj+DqMh/R5TbGDr/Bgn2NmVv+T+O
TQrhvPnzdX/BweQnzM4uqB0FRzLE74Qw45ONrY6UCwe73EIp/4sQZvAqx/Egl7ou+5/F8f8/hDC2
5RjQeFvLwHf6nxHCPGWT/CcfsGlJVxnjTcdkTPAn3HwY+njWR4EPt4u5VwfCkcKB5OMO2YPv3lXt
/AMZZ32ggrJWDZ4Z0gqY2/TFnqiflSWzt06fznox+ivCg0lMbqfzXOg3sKl4qf3nNsyRWbY+QgH9
TN9/lUmq4Sqpq5XlENhrm+VTZ8AassbDRFBiyrzaCuuTHsNr6MsfdvncJjNKf2TFU3PCWVUB/SvQ
BWJCzI2z5VT3aTqFKwpNtAkVH6HDpKxVAP3Kab5VrXuZWPZAnl3ngrQITzQEZw/kqyMyWBkQMoC/
TLcS6dYG4s/VFAOMVB6ZZTyf81z5S/tNn/9wqvQqEo5MWxJumI30dImUH1oJy9rifeeWfkzbnU2M
YwwK35LIveiJ9iC958DK2D3UiDVbPcfsn54YzSO+GK+dR1AYQquzT2pNOOIHVyYFejM703Uu6rc3
rCEZPzA49d3kv064TduR/c58DmYJkqq7mlZ55xi3LLI/i2J6NQd/5VbzTZdfp1aee3e84VM+s4N8
0+hM9UZ/xQV6c2b9Rg20WVzSosLq0Y9nFK1vWdUpZ9bBtTF+D2H0VpP1TJoE+bXDGSLKobOtQ1wM
VzAT0F0dIDrDtTAHYCu5eSO85TaQwjPmb7FgpVeXUkWdiBj1LPLxbJrjuXOzTSWO6o9u022C0b2E
CVKn2blUDT9vJ+R8OMOPKJwvrhW9YWs6BHxD9YKZy2Ls35pcYp93L6y8t5xyAxPDtc65Xefh6jYQ
LdKYNHVwP5aHRhqTMvkm35Iofes7lVWY6t9M6Madal/UTblPugK3AeXeVI5XK1DZUeE2aWgqc23X
E9tDJk82Yx6NBnaSz18FcZ/4wu/Y7H0N9XhF5/RtCsabx4FXp3Gy84srPhw3JQzPQUiYd+nLFGKP
HH99DW06e8a97o736uRMhn1hTHTG/3+a9Hqtft1YuhenI3gRUwqzau84QsLza3nSyhK8UpDx4Irf
wOqSCV2eBzv6aIboLeU76mqX1Qz70QKWxnhQzwAVae4l0fpbWk/0mjBRjfO9OrnqJKHh5qCPXBfW
91kDPsBvzuPHzrXpfrlnnCJoL8P8gvxq11Gc6LN1We5DzFn+ytbHq1HztbT0bSy5O/Vo7tkSxzeD
GreOPxQnCQE2yDX9aRRcVE1lX35beP8XXOBCx//nVcwxWClNEB+OsJFYs8r9RkgJh9Qp0ig0durT
JEWCaaF7DRu1JUo+YLzcUJfcXBMNllYce1kcEPsdpiz98ElAdOvkTRvcC3O870Hqrqvc41glH5lk
1tg03JAkzK5StMsrmU5f6DrBCmLQHw3yQY/Mk57SRaBl9qF++ewiuJb1yRfpR93ot5J/BMKPvh+u
Xp19oCZgd5AdC7VYqjUCp4Mv3FVmGHdt0xebaeSBPk8010J+s9G1PzQiB5dFx1FLV1G5z4JhGHLJ
q1oG1OJVp9rPuqejU090QKMVx+INfAXLVBR9qPt2cOaHCh5pz9+pBaplG+p23LO0v4laIZwiGa5Z
ZB20gTvfsf8NF0j8CykBOgIhHbaA5Mgu1P2TdBJGQUH0nL5Tjwdwztlaiv7qu/qTcOsj49VkNbBQ
FcZJS+VrIayjANYxGD3zY65c9UAZtOl7CrItVou/EwF3mtlRMdkh79V/S+1tbdafB3u8Ovg9IPih
b1LKcnUxQJcPXO1FnX+mmiTPGPK9o1Nb8myXpMdDwSODj+eUx3+0SfbhkPuZ1txZk/FTnSO0QreY
N6KPuJv15HORj4cscW5qvSzn5M2V4Vsluc3D7CPBIUvYD3+wA+eYzv291r7OtBWWH/Ad/OLDDMi4
8WElezJdR1jo1nCO97/eZTW3aFlCLeYNCF5dQabFxR99iDT68PlnOa8FonV4HCvcLJuq6q/L7fTf
eu/f1HsK8PH/r/c2RYbO9/2fMLDqFf+30nONTyZeKzI8mGg50lNAir9SbKj0PKn+ikrPUbSQ/8eC
NZxPLrQznagayzDog/Cqvyo95xNkINtUKTYC6pMj/hMWrOP9CcyQBkJfjDu8nQ1hdmF3/bZGMoMA
jOCqSSQ5JmOhn8sUSyIPOJYj7HsVYpz4lCKNUPcoDtQzwXN7PTRAynsXwESf86NJymugw9iicDDi
N22sT3BODi6APEW3t4B1h3G7o1mKlyw+OUzHK/a4lf0lzJJ7fRqUKGs3AVNzQroqlX724NxME+UJ
vukOuGkvx70SRrqGjgiAtFCwXerf6jPbJCsHX3yzgYhKr8R+GmGdKPEtHN0LhTItTWbBMOctRjlu
ZDw6Lh0XJJWm22whuRzy4L2XfCSvRYJQ09QjuY/jEBXNtsUzIfR1RnqnqevkQq/yCJ+HoUx7/BOT
0M6rmqbdqSOiPk1B8oSc65V6teWM+zykPy3JcjYuA/DGLusQS9GxIX/Ugj9CtTvuQzHspTGfFfV+
1qKNNL+XoXOARXrG+brzsW2rHOUun84h4C0x3vXxuDeNdicyWr18PZ0E9gGtjjoDIAdPdCFOGh83
3eV5/+JzFgHC7AP71+czO760Ji4uR7swKczxxwxucp9E7baaX4C9rFyt3cQBJzoe31tNUe4ahKE8
xfmaGWKxsubczvVWPcMk7fGIVO+p4iLhAlFft24x8XofDgJ2dagxVO+Ew/UVjvuM5Ora1tc6lwbK
yZ06AmqOvBxBpv4BrdHZ3/ukmLqUeCV83zptGH7r6yClZOTMqg8aThwhvr46g+oQEEu4XL6qZFb1
ozoR6gQ1ukd3kgNMMatX+uNYk2HBJaxOmmdxGIOWntapwcaVusNefVnGxGv1Y8vbdC0cnwYDXbPD
PL0rcvugLmgmc9uIJ4jQbj2ghhI0gfoxdVKMumai+95TrjvAYtX3VQ/WHN6/13c7PCYXdciGybvU
Gt9fWYD9ahelZKy4+ibQ4EPQHe6T+0KA1Qh01EDfETNscpz+oUeUdfamPtrIDWNUNUq6Zqcut+Wb
Z9M+8cczzah7ZjOrpmGTJNoNmux93tRbVG1o2n/tHxJGJzXxoGonM4BI5fniAUgy4RAhIdl8Uz9b
EMKmLhN1buvxO95IH/GqOuaq5i9zY62ulCzWH3N+Mim7jc4lKKzo1IB/9VLnHhElWWvto9M0O2kn
J8rH5Xyog2xIY90XNc2Laic5lzKqt3aZ3Mek3qkdDpxeog2zrZTdi+XZB7Vba81hz2waS3mK72PC
wQDst+vP2zQi5FQL39RhiSJ0a5xN9aGGkgM40XKhlVLxodR5UGfPc06pCb4/uEshProcOHJ3LroX
ndSBUV/YH1vCieOT+poGlPzJdC/qIOcGNPmy2RZiPIdqqhP9VN8k5hfWw3xWnzBG89LX6RvihkdN
UkB5082ZaobK3IZmdAo1YiyDq6rI1PYrbdIPLG5PZfCiNlyD7F9mIrIzTnrPba1emXH2tIJ0c/7d
ccwM53M7ZuswZhDCxac501kz6NNxV6kjoS4QzG079e7LaeFOQym3yfzknuKTSSiDsqHbpDaHmg/s
sdgI1qBTWbZ7W5LAExxVGaF2AmzzViVC/Fkkb2rHlgWXzHHX6M9OmRXfB9yJ2FG39singgFuB9/V
lTqX7SbhvsZNwBT0eRqMdVRUaOXfy5TZLIbgnFvU5rJQKc8jm3GSC06NzudhdbO4gHU+M7IcL0nP
BvcV7slT6sUnITgSLCjqYSE5DRXXcEcIbOhP65Y10myy+5TTFqoFnF1pNSenekT2loLQxpJaPgGV
3RWssCbrgEauqdroyjA7qQ8zq+tS1U8WdwvZ7qH11HO1qB9T++cy5AnEv9UvMBk2zm2zzZyHyc72
yG1w97N7T7GVg+NR71JD+qnUTpEb3URCCRrrXn1t3ZnPYW9/qdL+pUize4OWOC6olXpdphZM3/3S
ayNDbWRQHA47YB+Rs6b21iEMojObU05coM/nafS+VMZwTsD1qiOUyEMppoNbW18cdJbqxcboHlq2
xeprslVaawAXxh7wZ3iKEuugi+REY3GnrjT1Z3U6SmN8sRkF9DHc7OIwj+NLU0+PRo8kYqQip0YI
6vweXvEcJSfhxvfqCKctd8DYvtisKOrbpzo2nphMdtrSeTft1QdgMLzzSPnNKhcYAOuIP1yXg5s5
B0kkY9yi3onv1XXrV9EpMHli8FQmnAib+1cjmXfqaaxWCLUh0QTe8o5EXzk/mlp6Lww6HxQU/618
l0jGf1f5siH795Vv/o/rz7L7nkbvv3c71WburxpYfGKATqlqSpqJvzc7PfMTPU6QUi5cfzKZBIzT
v4IcJWmNdCEBY4B5Ax7L+/1VAnufHEypUAp5ERF9jvOflMAG+X5/dDtdxafVCWsABkoDVf4BjdOs
xon6CiaLZ3TVUc+Tm4z8U2i3/R3vRrqNSd6GzAhBa1zb3gMjzkh307nZnAJRNRHzUINxpSeNfSWg
qC7MR1JpGBrVzRpTrctdVx1ClF9POPpA9UVMpTMmOGXpb5wOAuvUJB8OdMh9bcwOPuKuvGuBWrlO
zwintbR90bfdoUudp26kxaCxST/1BgqtObZXZaa3+wCnxX1jDYAuCMH2e+qxEMn8it2jdx4md1pl
EyIxHxL+ClCmxvCR9476Bva5QSHXtT3757iqD0YQftel36+KRPIddJ3f52v+uhzFYa5yJMBmTzO2
K/NTqyPb7mrx1Ss1BqlSfHYJgcTbYsmtq9LrS4ddb1TYOGNoj8QTMBWwAcNmedeq70G+qZaVi/9D
DweXJ9QAgCMrXxvD/s4zcnyk6ftZtgx0g/7BaSAohI33mMlQOyY6DPfkVfOC5lswkXtQGd+ClCej
FpXzVp3E2YA5mxj+QyDhBqVsqoklZ2RSo1pLPcgz5fzVmGoN0iaGeQW59hoN89Kg35ONDOBDNz8P
M3QRGZlrdK1i47logxLT8dY5XpZVmnR4uLQgJsONRb6aBwbPM6NQ5HWS2fJKKE15YSgokK3dNe4c
7P0iPuY2bELCtumse8w6u+7qVF2Nnyo4ydJ79MIoW6N/8tYe+dyB/ExxTgeIZsGi5jHzLj74Rnla
bP/6Niuql1KldiPDVye8O88M+A55R0cEGRQdwbSCIZH0cguCiFa30tnPufhuYby6b7TorrCQgNIh
Hk/GaN4ltDgsl7h5M3es49IJRpGAvjGleb4klTd+A5gWWfwvRnJCQVlNtyxUk9XYfPYdXF+NO32p
0/Lea+PivFgFGqiBG9seILsETFTH4I7xJ6kjPbPdrO7Brg7+Qx5kycqRyIbEMAEGJYd7nlF0Tg1M
tA79jnqAwHcjl3HFPfR1mk2gtblbU4hypS4HaDQgdUlGt2Nllxxivrgwkw8zQQLnWjqIOSu/H9Ly
savAF0CYuctxC64czim+CH4aSFAU4g+bdId9cXdbjlhjludOOv7DciS7CBtljqESuoTM9qGnem+Q
ldfabm5gsiW6Rq4kacu9wXCZ/fd2qNAsyqCoD2EHhJusz2jTGbPc0vK5jmZF8yuPPpIutY+j6z2A
hPupkf2ByqAuzmHEpgwu7V6HZvDrpgxYq9YID97Jm+JC6muAyVx3TeC/409vUc0es2YO2QjFGJHR
etz1c7y1mh6NM3bDTTQOchuQ8udFY7VX/8/QbW/VhR4GyQ6hSKpkR770oq0/YG6zZi3cjgFdqdjv
nuhOTls7NPp1ltvNUYDp34gIn4kfuisgYMRwaVJnc1oMd7clZ8bQ0mc9KLztcjTHkmI1dGK2jHoT
4+P0nqOU66NGc5OFDe1W6E7E0ufrwDTYkyf1IZgZebTi1Kor2RUli4eeXLVg0FYal1DrcW//wkjq
OMGXcXve73tvnLYLr2vE/7rG6rqZ1MDH6ulfL+tBHmIvcpVpZbk93Kk5tpP4ocmgouXafBv4XrAZ
y+aRSZ5YJZpXnWYSKeucpl1CKjV8uekx1ZMHNFg5am+MWWYaf10uBzRXbFkCEnf7HL01cE7UBsE2
gWywfFbPlR9spH8uH3dOjNe2MOgeOJI60lF4JtMzuDU5O65L7BigY543iBdUNOYYONvlgp96dW+n
NOcpraliWSZZ9sOt1mTtyrUzSfn6ofXAmkLpRoDiHmTWX5A9y22elw3vOkI9U4fVaLH42+50lRpa
qeW8VRG70BzNpolROpoIBpIhfc7CvXZzFB4JNr3X1e+3ivAuclpiLHIiGxaMJM5FlGjebTkSOUYj
xlVoHmDYWdhqN7M7K+218qkR9xD0dbJJ8MZvW9zAK8M2Z6SgEWkFU7db1g5tmDh8fXGMMxkQm1Ae
mlQjWrWIkeIOpbXzwvRcZIr+M5rjtukKZvIDdpVsnE7BaM4gBPV6U1pFv61lv+OqwJA85wQwu9pb
3KE0Xa4tjahRo0A82TYG5j8tMKC7QeZAj1yzojNxhCUSaEilly8mMmzObsF6gAR23kwCXW2cpuDS
dbgadKkoVLVVZZAGmDLBR78z7aFAhttQn2pQOoGzzzIbnzcCn9omtdVBUoJTq8JbEKxDKF/rINJx
ZQo+bqlnNXgtE08pwidWSooGlgm23bHYW4NWbTrbfJgq4BMto9st25yaEA1U8CjcQPj0TcqdIr+l
aZ9vJbX8xqrtc1si8pY6pTnIr/vcotPeCofNfRUQQJNVSxjEarmLWhu7BdD5XGoZPnhgpM1s2IcA
JaSZkFEoG0giMSR42lxiw/zim5+nn80ZYF49hx+D3wwr7IwHLhA8TEqiPzbHMu71XasDGmEJyjdG
TvXhsBAGEGs3dp+uOvT8oOqto+cHP+aqQuoJm25jGo61MqbOZ+O9KzL9KUiqjmbVCHcvtfOdkabb
cmDrkDr+OwSOcj2jydopKWehMX3t5g6RYFsfXGk9zg4K0qIKYJsNaMcV+QteEQYFJyrPsRnsaCBS
vwwIeQuR3wQiyshI5CZwqAyC0uNCc0CiJeH9YDNLC4P4UCIT39PLqwHl3VnQUgdP3MU+ImfPqffE
BjQrUz3ievUcSKZTKTueTlMIqI5NGGEWO6tswnXt2/5zNpBtm4KVc1lBri4rr6/lTxluhQMjDO+Y
ibt8LOzX2CRCM6yS9wZ+JPXEfCMpwXzKXfmsWjxJElIWOCZRdFZKAB7cp24G9WeLMF4tf7Sa4EA0
6LEbs+q8/I1UV3gcWZu0K7IjeYhyrWvka/AAvkGrcTFOsaICrWVdwwjJBByZShtfgYcSuxXu5npU
u1BaUfhyVlbLDCMCa1WoCsWGe1Z7/c9gKjkOJc/wMeD+CVpc7qTwbszRehgb1o24xk6Iyk6yTuOG
FuSh7GWNVqCxXGy6vFC0nIhKVW56+FPr9ZBLxnJXMGwFTRq9oWGbfg8KnmpOOYVrURYnxcUUs81v
iK6N2cCZLCsynLURUzF6ZqoRbR1NxoRzv39f/qrQdnK2cRuWbbzFhrnvhR3dRTUwMj+k8VnzCkPd
jAHKgUYtF72MgVeN30IQpbR2BgwZ9jfkPDgLNYApXvokfQ7fUhPjb5MlnkE9JG0ZfQBTckbVedl5
v85NoqXjzjSTL64q4kSOA1a3HwPHC+9mvzmUgZat585ztzLRCHOr8mw3EaBso4c4oLusqG8G+6wh
mSAAzVkzmEAw5ghEEerr4r/lOxsMxkNqmqwiM2jOUK8djV79tkD74mZlj0n1ceTJv7LQceG1oxVU
8LShLZ74N0+O4zVuGcvLYMKJ7ELgNPjMAYbA1SA7Qo9EYlzqRGPiPJc/HCaeB4ab1LrmtPaDMF8b
rdng8fcyyNv9Dv+XTgaqhE7TVkjCl7KlcvtuleKz3KCft9fTBFbGGa+A5IIohq22iLUX5wq3YsTY
groVnXJMWI8zvAxCuuuyoqxKhWqitF+Ttv7iUgmf59Z9XlTDRsC0umM7pNtDhVYAcUckRHXQy2Hr
M0Jcy5TyyceIp48gUj0xRNs0pKSkp3zVLJ7AIpiiLbsbNJCDqudr5qp+qzZdAdKxMlUlOhUNCXCb
5aIRMdDRGYsF3EJGGmpFzgZUKH5YHzy1mQo085EhzHiItfIO1sEEvrh87nPH3VqGA5qoZHliSAAd
Gm26XpYbgoZJeg24rMNmXYFiOyYgN5k5JNZaevqAwqE5ZJIbb3KHelsP45btQ3F2ixD+5qPlmQ3i
nPEHpCMKW9NrV0bLGjk6SXny7ekbVyNiRAz2J6uM2+1Ckutmq2HfkhBfUWJYzFpMTljUbRp/4IhD
NnWXbKoulhnUh8XDghqvfkpw0s5j5qwNN23v3WFu4KL7a5z84q6txi950T066Fi3FgiFjQ/YmZxv
bjkuOe9OT7u3AszCTuTw3Rj5PLewqXBENgNVSYZTZeTGEwUZ1yOQco9nBVQcvvRonNBFa+vGI+19
eTZbzqTttLIKVoTUrXO0fZt6aF4CeHJHNEbfVOrVnqibblVKdEJey2TXYU+ls+tepVNW73ojjPZm
OR7nzuenlMmmN9unKYWhHaD539pT8H1ZajCU3dObb0+Ln78FycUhcLRVXQADmYkigiH7Vhk24V6u
NxzSwN57WR9us3B+XFbLyQK0vTAh8949iozzaApx31O880jo7/Di0T/GKoURY2Z7YvbOpkZfudEs
mvSpwTCi1ilh9eHrFLf1ji0bSfRgWo91XBQbYbjs8HrUrxmo/DN7AJilMwL+IJpPiaZt8jnqDoUV
ga3pUcpEnnEjeDla6fGMLUcaj/2kUcsK3jUtKVs6kFJggtjweCNLUvfRo6WmxqjsnYQmUnOdLhcr
5hsBJ0U51/qABHhLrJeN5nJvdakizmCrWDus/mR+MdVX17uTBe1VHPWY28xUVeyka/eF5uGiI+8+
jFShKJ2Tk8Iqi41RwFLNd9AZ6tXy7Og1PiB2NW7LYI3r5+eM230Tmy0Rg3F637YihuLhVqu6jClY
J2PHQwAgI3O5vGNfNs92Bim+A6MQPllzKu8sUUQbsz/mhvbFrw0+kCsY8qvPGtLFpGFT7MaaJ3Js
dVuEY/o+rp5JWPkAa1gf7Hb+0s4libfolnwaoBg8r3FsjiCqA2uf1VR6KYZRfySORtJOKESNcl1H
LKxW8roXyTrp7I8yHS5x5SCkQPy9n0tc0JLyPMH1QBxS2+9LGGyR2rjGrlj1cKYOqlzeVgGXIFV9
H3oFPZd649fmdjErZX1HXHYCJyCuZp63Xv2EZITzlNsvjU0TJXboljW1w9WvNdraFw9gRJiGnpKs
oH5XT+NldeusiWTb2COlge0HVi4IVTwDHGJFyEfjiSi8wmHShdtwaCHTL6tkhNLeFAwLcs35MbOj
yXNOD/6ug4EHZ7PcWD7RpA6qjfVAOc3xgoqJBQJYelOkR2U4zP3NsqJCDXjo+QLrX1WOF+NobfxN
J8n7Wf7Kay6aZXirmap0l0CeZ2qo6ljuUvRWbBDoi9CL6IlHs4w1qpEjHBZqzPI7Rnou+IbFL2ld
Z6XXRUupM7wth6Ro6PIxEzF87vSgkPaGUbji+xKybrjkVJT2c4CoYKMuBzTD7wNLEi/vDvHESizT
cG8JtoTLSgHT+M2cALsZ4+PSZ+ExwNpGR1HghFmHff55KLEXeoDUOhYnOh54HcYmLg5aWKwrx30j
MQRR/dACym+t78u9xpbM3nD/c1sRKaD5R51emlFa71JWH/PUvHKR4iMM6JSM+jt5cQGzCUF3T2ET
zAxDUN2/2WYxrVK9JGUj+TrSDoh4OmG2/OhCjOYM/7cjcc9eRoQq2fXAgaMtZMydhx1zoyVA2tDs
YBqqKgG4lE1entfHyB++JMw7fYBbIs03tZ+/hsOhBefVyvw2zrnKoCs/TLfeByHrD4+ewh5O2mg8
jVmvEMn0RjK6nTkEF6DP6cEoULrJtC0voda8sqW6R7CtXdzYGNZ66xBxotqYaRPRHiJZYidNJ6WL
64crK7EREtYQXzJjxodTodNPuY/mNKo3LDVf2y6LuHVjHvhoRQ1D25C2Sl+LfhCBgEc9YpwIPTG6
iLLeDll8MJzJgr/d/jCNiLuAsUuIeCs05JWOH+3e+NWbtVtpJQeAPozE0nvfl6zQgDjF0L3VU/ZM
JuwhjggV58tbcEPXVsI2h84Ek+hkPTkIDLyiWTPOH7ZVL5/hKtnrMnIbWjnturURXZqpUBuYaKcN
Ly38BNwC+vuQwjuGjMQFSxowGYytrL0VyTK7LnkF011ZJEda9ZOj2yFMCcynEXkHuvgZZyFMtFJ8
tavow0trxBqdyRB/PhQOfcTBIb+6fYrz8nFgbjsa8+ekn6m4NbD+bUDHgDKvrkCSTMY78Wx3tWZP
20iPv4kmIr6vry5FTQJg6ESHwGC6H2qXPOB72TnA2yDmDnNPZhjptLXg3QLV+Q6+fRtK1n6HAMHB
PfgivwZTCr1Ib7EIzReb4gGMkkvVAiyF2Bw/HoCUR6fO678GIdlUlfvE3XkzqvK1CvUB1ehwu7Bj
2bph+zMrtacsFMW2r/JxVXrFfeU6GbNb/E7965hTqHkd/6cau1NryEMfDj+RytDGqyu6G1G4nv3P
daX3G6rrmHR7yBsozj7okJ3N0PpiRAIVJVbvseKi7AhYkqIwV1Ivnygzn4JoeHUD770k54tt+on9
7r3BMRvKA4T1yomvVkUuHsTojavRgxjS9tLKht5VWGyQUXo0TSm64WluTNt+NPEFxU3zowvMfVSk
LyXq21ofHvzCMaiDuBpyfJxWBihkSuMzCYKPkVpvaZChyp7a9eBzKfbQM3KKQ9wr9sy8t/M2ltXE
tB3sBzKtvGMf4wJX8z8CDzdzUMkjQT5KiYGAMRuwMYfZzTeq79bQxLsWJzHcCAoXNhdNH6wRaQ13
a8nz4cHEQnXM2/md51u/K/3yxdGhQcUX0vEQlphevE8yq+VYwMKAdd5Y8bhpw2A+pn093w1RuIub
zqFsTcTKqUvSE8J5VUc2QWP+pIBsXyCFwBgVLU6Yls2ADUNjbfMwWA9AElaycneBK95wzQJjG6sn
ELEPbPYdVhKLElGUd2D3QE9DAd0PIwrwsZf5pgN4IlC00z9elW7wTR8N5662TKVzzw8qSm+bX8y0
I0HF5veNdkINVvZ4+BpYq2LcZK61cicL5EjufKbpuGPVJJezA5tsCkgPVi8fdHKxM38inuI5nVOa
VmEJadIK7ZuRiTNphc9lbQfbso8heoDo3FRl+Cb0ObmbA23PXOAp4Gy9wmTQHqVwjvlI4FoosvCM
O+hbFAdsV1OZn9uRE9Ro5BAJ7QuZrMnJaQaaLRFkG67dTtTX5Q/G6I1b8CjDVk7ds5GYDCg0PkCI
y/Bz3cMO1gOAuK0AO2T4wHKF9oYQukUV2h2s2aM/WFGlE578WDCtzrLJ3jeypawjhPwhbqKvMIBf
PU95gn352QY/DzQxAP9Xg43/mZD1yjPQb3ib8CEcM+KZELyySAuy57yRpw+2gc56D9n/cgGQ/njX
VOKLbwnwqU16xiBOPq6vcmhMZgFUS4VESNMKqkvL2Rhj+ahlHoxqU1r7AWPWejbaN2y4sMZ7ZNxU
oWT8QqTO0P8UTAXwWLJncMXcwJBkKAR8AGuegj3WAS5hgBqLH1hTVBAzouOR6oA8J+cGxZTW2tJ9
RF/dhOEWETBKFPK/lqnNMsHiBpEoNeZrmeTMTLpkb6jB2MTuvI1Awi8FuBFTowXC3TZaIw+BmiGR
rgqOwFr3OOZQ4RPWZKjfPWRsx6zjYHSgayaMwVyjonZ4Yk1E8/5KrqGZbmzoEq07k97ICHF5h4ri
6NMaWRjQvpFxYYvuCzgjL51eZqN4m132Eb0zx/BZyYWsfAQD4huxfwOlb68QRZTroCwSRFHhOzFA
/va3Ufb/oh23/nUmjI9GZ15NV5HZ9eKQ+U0XKau8GoKIHeTSps/UE9vPtZ/zmNCJBQ+R1d5LLhP3
V0MCXhxL3VAOdLa4JJfisQ5CePqqOTgxJS0be+vB7XRB+SGGJzWgRVMNEwr5pKuu1oF5b5XSf0nZ
acpvRTWxW9A1Ho5d8AqoVFv//Tc0xL9MvR2TEAjb8QzH9lznD3V8MyGyHkar2i4736rujq2LN7k2
LCYSw89OzVNsjTbE0ABUg0ZHpaE6uyRbYaNZx0NyzXrnuTFTpS6ZjxrC+r//iM6f4bcu17ukrysN
w0Xxav4RIZ/1zKAm14RKX3Msw9Iy4Qw86nOnk6AAklk9iQP25Wsf4faudz12oTVTmbiz5G3ZCxQs
HvTlg1MQRJBuFd2amG+ObKR/FMyvLuJFpyt1iEUJaOoHW3XOgFZ9c3X35EzukZqHIYlZBSoxpKbZ
A1FUKJz0kGbJ2nOmNxv4+zkb/HBj4FU8e2DsQ8c5QiQqHubofZmiTZJ7TFRCbGDE6JuzM7DE24RR
oywg9oHcEDor7Fk5zGs7TOJfkaL/VW7/G/2Kaf6tgOWlpij48fbjHzj1/vFSfH8Lit8VLMur/5Kw
6J8w61FSW67jmbis/knGjVKbtULHfifMJaH5Lw2L8clypGMT6YmSRaJl+R8Ni/5JVyJu6SFhsRSK
7z/RsPyLiJv1CWm3tCQ6FtP500hhBIHt6BHkYVf4CDUrsRaIN3FJ3dIs+wZVBQxuYxNh7jSrv79F
lzTL3z02kl/NdIS4RfpBGJz+uEVrN2qIg7Qk1JdDHWrPkUdzB5TRwR4rgLoskjOmvjSZbqmNnTcY
aDz0WGBXPvkVu6Dsj1lWG6use/z7D+YZfywerm6xNRdo25W/BHQZ18Lv7p+6ij2SHFJ/3UB93MTa
9PR/2Duz3cixLMv+Sv4AA+TlDBTqwWiDbJRMMsklvRAyl8R5nvn1va4yA+numeVRiX7phwYCgXAP
yYzjHc7Ze+2gAuHpmlOK0kwl7a0WXmGaXlIadN4U+5m299sclA94/qGnGRR/yoikQyOxad2ReWzp
/eeQsN1qmc4WMQSWljzNxU1lQtZ2RUHegAF1RGSAjcpjQRsjC+5rrd23gOvCkVUHglTCeyG2S30B
+5FtU3xnh0ktZ7bubCc4FinLgDjCMKVHp84NUOuYqGMKJiNA1/M2IaTQbN2j7VLQRn+oC3/nV/FV
c4uHkeUm3Y1TEjbPpEhSixdnH5ER9R13061cDfGKqiZXRibCPgzjUcAYWLmlOFTzdOtUFXZJO0Dg
0rH1V/LvsBqN5ZC3RxZYZ8OK3qE954tawpPtAIm/wx5eoZuiq/6TD2vNyJ1xq4j6pmggPIyygtOO
IZiZ/EY3/R19tAIYcPqqN9p32DjLrHdkkrE4I2I9M9nfZOQsRUHNx5MG57lax4oIo1mBPqSk5NLP
9qYN2D6raQnqvg9PLlvTNmYTyFZgFVgVHVnSfwI9ir0cFDn+cxSvdBXRb30Wo5svxBXU53uWgR6t
K/Bks45loOTELZ+1vFK3YhWSwsO2keicjFpPF2qYAdXumLj8egIgyTZZ4hK1krJGdy+2T4Qedz5d
1+TRxwz+EJx2bcejFSZUe9txDyGOrPiS1RaSg0UdKCvR1MkpeBrpFS7Rd7teIygmAVVIVoFO3Emn
WhF3SnmMYwezJdEC0D/4dsoiTkI9whyYhCvFOLdtg+qsfWtC9MNR8ZABUMANEdEbbHjDyAVb9o3k
nXTNrmv6+kYBeSMQAlAs8I9ZMjgbguPJlka/u2SEiZZ491o6Zjr3nV3vhH/fxHKfxbbwEkIJtBRh
D1mC4mawpqemxlxbOOGnKUl7dXqrj7jN0JjRC0ujalUq8yXVDLQclbFMjIlGt9PamwGsJwUdhSJc
GZwt1zBWJcUGunJZvJ+i5hSL2fYst1lyR1F52+UE9Q9w0VjPTJYPJpvBAP4cqrIBiJ2dvqb+h9aO
38fRPEwDtNKAc04tegQz/dI8ncqlm3YPLrVCyrmlu/anFzoA86qmd71QwQqdJvmvVmCK0EV2Qxan
5ZAvwZYORA/QFzXSj/Ws3NJsQQ6dfqdEgOOs4ZCTifeSquusBYsQaiGAiOxVPtBBRZMkYfPuxzx0
5plEsmaRBjpNY7ZpsVl440yH25/zDdSOchW3Zr7Q2M63vfnYZPVzGxEXRmjmutQD3DjtkthQ2WXT
yMBuoASElv0M9ZgPrdjTBWydF72AiYR68K5OqDAuneJdICpuM3EuKK9wSXl1E+ggWviSWbFKZUi2
kTWG5EIpwL22nGTbLKUfVc3ypTnI0jWvQ6lz7GxNF2zP9zPmtazAI6tGHDH5xQ8E1W1CKCJ0lR1Q
gjSbUgeNc+8rSJXugl45w2C+M3Pa3WrHmlhLNk6me7nSXmpTRyitnVXgJKBaPuFfXVoD0iLgmMmr
BmUVEzZJYh3Ftty56LKtOVdIPfCdMyxdFNNci4EfceSzGebDqSLyRTT62e8xRRMHi9qgv7MQJAxw
HrXWJy61b1dtTqUmZ+TI0uAOXMO6z+tmqYdIBNj9oPErnktjfJowvQpZwI0nBgbmijSKIYFjV6WX
MMRFu5pM5rvRfgGuuceT6yyKNrjGhtgRaPvUGrW6VELnsW2gi2QhewEKC/dzSXa48uEkTIgEVFJD
Vb9rur0jd+XZT7jJjnVvxnMkQxIbr2h1uNvTgbllFSFNG/Rq19P5Uf3bQou+5RkPKYhD8hhohE8Z
3lFxNhxut+8YiBeotNq0Nx2H/FY9B7OWS968eWeLYW272ElwyFwUhTzBruZ7VIBFPAtlEr7aIr5O
abVkuFrZCveEbg1AxsekfYS/iU+1C98dn5kQitO1lH1munXkt0nYLpHAeam9pmF+yBMmSpht5sKo
4tfA35la/vr1zVYBD6ipfF6HDIVVCHtt1Jsb5D2ebRCfMdTxKwgOZ9EVza0bWPSkxJMZmAsxEoSj
2XR8U8+qwaKoIIwXc6efxgQOeWHumK7aBS6FNTC9u9G0hpUpLswq0EcCpHROHz2ONlN634IsqECN
9NXkIrRIr1FDI7GzpmXkMz3NVfb6NduX1LqoUGDjCT9x/DAbjf5FiGyBAHE56ZD4DffR6TtocSnZ
d8UlKXm3ZhPcqzFzn0HSShcW7YKS7kv8TmThuz/MDoxGBQ4KTP1YRNeqy1+ryDwPsXOaYpYIKgJY
LwrafZW0N30FSYWlCqFUY3xrtbA8i+IuCymXACX89DOK76iYHKi8yqW3w/fELe4IuwWmXL3Faamt
asEIMGN3J1Ag+MykzyeMT03ViuUgf3EIiwXpBHdNzyjZd9qORfJD5J5zQKZLAb1+UToqfYBp9sQc
6ghh3BedEMwvuT/2rMNMtd8vuyMr5cgLdTJmADgdmk6sY724U7T0EM0oBO08fiioR6OzHGLPrgVK
qW5fMkKvpgQk8QuiRtaJBRerkkVeg1kE8x+hX0p2GMKBehDtUlwR700bfpZWd8x6vEO+tk505btw
5ItN35vioXMtkLJmgoA6Km5yaTS0vuzKMKIo0XQZA+uYB/0xmnlKKZ5JYEEGNAbi3lDL7MUmffW7
/I6woKevNUCVn43yxs6128Bq3nBhmL3fbOqiPAklhxbDjDPbSGFo/2+sqN+MU8fokaurtFRo07i3
Q0uhXBCG63XxYW7yh0IjshfnkDfNA5zWhDEo7g3PCUP5HwVbbRJmW+U9xiROLrZY8YWxF9lg1zQf
ZSZliLu41Vf9kN4Haf7oCINLMdDFyF+z+T72B96NeSKnIqa4mBzCTs88pyiMdVMUFekzzQUp9Laq
ge4DQFp0TjRtGBl2UewbXq7Da1B2rECfEiFu4N4IFEMBRQ4T0l2d2f1NqUbf9Xg+phi1VuRAnIKs
bAA7oF7kX2XMww1HjW2B4r51gSujCrk1TfSwa6b0ak7aOYUAATOUDFnTf88wYOP+chorx+pFw4Hs
x6VW0iVKGfskdouad5YxPty5Xdt6MbpdknO3WZSy3gEGD/hnWLoDXc+yN64Q0LmzI0slajavAM8v
v99p/LoFstCkmcLUbVvoDvph45eNhvAbW3M7dOQ+p+rNjMBtytRt6bxrpDaKOUHdiGuPIYpg5jt7
ZH3U1Fh4zHZ3tm10V2w9YYQTYPv7IxO/lHj+cWTsfRzdUjVDw5f84xbItay6NYuO5m7/rS6Gb/Uc
vFs2WhL8sAtIdGg1HYJpk0sXxp9xQgnOB0I5WMHbhMZfwMJfGwNdkIRhvLTFuHQQjKCRaRYRq4iu
i19NowLdIBcmTZGV+PdVTwyEl2va+BfFoH97MoaKXRn+jUbh6pedptKpSBJTti4Crv88sBAoVVIp
GNOXdcfylXd+9s0HwuduNSO7I7RpUdXhjqFjT0rMXsUeVk4ZLFqmyoT+58JsDpapkseWITiSMKvR
Bx+Crh8Z3l1HYB3a0AMg278qa2nqz5W3r9uC5MqxHYoCqD9/OZOhnyJyounk2mhEaSKrWBWY6JHr
Kal1tpVSXWozh+tSMXeJuP79U/Ev+2IeVzbkOnU1POfuV13wh8qmEzVt5XaoAEelPRpszEpF/wvy
hnzifygKfJ2gTf3UxsFFacOFmPTjczd15dQOBhI/czQ3aW2cepCiTc+Y+vtTEbr8pF++ia8wVGHT
lsLFLsu4P5zMlGkZg2Hse2HNnnkapyfNfCSS8CXp++OcKjs46guDyjOwGjmkC2rl6GIcxOqDl1RE
g2gpz0OKNgj+RL5pbHT/dqU94Xp9SKdqwxvEcraGq5ka51LjQS9ImQhFi3GhP6LJfggnVv2Vn+0o
/Xl6Ax2ts5NP4J2dat6FnXWyW7VY+kN8m1v+vuALFjEhsixcLLjZ7GuYkJ4jO3IXlJsF6gEa3bYj
GRZ4kdxeJpDdWEkG7I3d1dLXtU/lAZquJ1c3cusPcu1Jy49lWzxYPm3ZfER1oARF6RV9dtt0DpsH
1Kdq9TD1yWeAkzCfchww/iE32ufEd7bJx+D0x69CDdEvTy0LIyYM/2KjPvV6ZKKTPT0m7Kej7jns
cq902d6S+rl2mCSqMN4bXfVAxBo7SmWH1WuDLZTggTL4tFIT6V/uWS3JIXUw9iR3QNoYqlegUXfm
4GwzNwOCDGbF4NK2YfHQdGwq5SbFJCGEkSe5m31r4xgK1RYNIgiVkxPi6AeXOMIFybcR81VPmli7
S8ZdhYZBilGAp68GneZ80juXJGMNzIQBsCiob5vx2e0s31N1BCZPQ5xc5DvQWsz1lkVwnJPgHWGx
62ecZB7lD37PHjP8QEx5mCtukJ+ptEK0xSC7g7FLJx9O72SkK6mV8ItsFXYVHDi/eg6q7kiC2Ac9
MrQiwfRoGAjite4ojHjfkx8D7nMLn/WpnKP3UCGOhVBuMo5Phh5cydI995G11VvmBdepofAXn2zk
30D0G/63rONBq/Tu6DcKC75SgVHSHHBX3Uk0yRjHh4AEAXbALk6wvl0YLVWIsLMvSV88z7F21vv4
Cs0AqTudhkUoN1RRMa3msNrpFTN2HqR3qRJ/wuS/5I51k7YUvqikv1vmRqjaQCC8fYk1fi1MebNE
xoiqmuwg2bqC6O/xulAxqavonVZz4OSvndq+ErXwVKsskfSaKB5Ai5gO0FdU9mkK4it5CmAeNPY/
RfJeqyVFg/CkJPpjCkG+EuX89+Hj/9fF/6ourv4WYffQ/m0fUTr6qoufPvqo+aksLn/5z7K4+MPU
KYQSIQUszmYa+JNtIv6gs4TsXLiG+w/A3Z9FcRvAnU07Rxiaa+gUyP9ZFLf/UCHAkaHkQDih2fQf
sU34jZ8nB/golg12BcMnEwMbxV/m2akPKjH6gVwUIp0VZBMO+Kmy1wIkBO9L0OHh1/AzaQxQ1SMB
uzWdYv7gGvdFDKQ5qunfJUsV46fqItkHjEQpoG2Xjv0iF3ATQzkEy4XlHEofl4ZCHEyID5xtm1QU
0TNDx70MakBNEfQf52IMLI3tpRpdggw7fPZZvJFAhxJd5tcRXpOYq9J+0dTrgOXNZysFlZRQXHUd
Q0+f2GmLLl3olba01W/maRAPSQlFleBHx4H1EGS4HpJFupy1kzZ96/2LW9+r2RWRPGVAwhY1NgyE
LbgsNmMTqH+wEka1deCWdm24Esm0NGSpIyL/DqrqVAVLK7GWpYk4rKH0MaJz9nW2FSbGiMjLOmMn
bFnSJQnAabZxmS3ncFigF6QlPhTX2nz1J4LKYmjgmCOO9FA80QOteu6iVypEXte+9uFta1X3Cc5I
4n338GG8vMMfhUutThM8EzS5KQ5o5ls4nJohWLcGBnFap0BGyfMlxVBOdk4AkAWyhV54dV/faupM
vmPsDUPnoTrYOw26Mbxwi57KQ+7iQp304N4fmwNeqsXEHhq14lpr9lVXgkaO7hHv3cZJCYQvzNmH
BPd9XSzkNSj6bluJ9FCTMmQTLDvJ+STYBMRqFB2arIriLgk+dt9sc9d9kJd0Ck0iGw5xaRzgrbE5
zFpvGru9S7KkZuCcsdz7xk5e5WGUPalmXPocuu80vMSDAeRX2bT6JNcPXu1yxyr3UOrpDaUUyCq3
yK13GkIpZrNYFcuOs57i+VTgwO0aY9d3yiFxo51lJgdXg6ZvYdTyV8as39pRtsR88RqbHTI8f5Vg
RzV8kABuC0wAqTZFtdGZIEP4K+EjFcbZW+LBg163jDBjtqqxMPB1YKgB5zxu1Cr2lMBna4EdX/mM
kNoFltjYePH4iBtHz7FweOVRTs8DpQulfo9aKBhZuALfzE3ZFmrEIoRY6Tm7sDRbELngOXSXp/hF
IQcvAnjvvLaVuc7SECH4I515BIuvRaq1C/J7FkVgHON0Wnd0pdE/b83+xR/IAm/cfTu794pPs16d
8YLeWHOzNQz9OEY2D5FPykxPLG4zHjIy02MSpJGCcjjAiHiffMq7Wv2YKi2NB/yUCCZN45s+akv5
V0kR7K08W5ILynFpINMuYcBaJ3zuVIrSJE1B2ldxDLeIbceEa9x9APraVqaAmAOLGeM4bWQmUdx9
BHzmDuGEfeLV+reavTjowcWIkyUOE/RGH/FwbuONHn32M0LAkSbRd1PfK2PrVeW0iFEYBUyukWzT
dK+++i0vj+lItLCNAkG/FOERQ2gGTcSn7JXhes7UR324D8WtDn7YNT4qTGFl5ulxcmzrcDmE3QZo
t9cU4E24Dz3OGhCIabLtownpeUVSRL4z8wS1Ybaq6nFhzzR80nPPhG31r3RPFo1ob/zpqtI9pxFH
l+NqVcCX4gQMIG6nXluWCAcQXj2TSbOXbk2EKB49+Q12mlKbVmIcIefiL+phgEyIhcLuJhcgzRmw
MfVhI2GFD/ZcS7ONjaOm6PmWMjv2un4zCwIPGbsbyqFICfHX1WvNSW5Kv1pllIFh9pDA/Kx22FQs
hju4vPLXCpmVAFxDlllT80qPd/n7jYsmobE/bly+5ia2YZQMXLayNJV/3rgIMmFmKme8T3F2Y0Jj
KWrlkTXwRsuIFlIMQMzYbUW2LLm5pK2sNPxjTt7vHbh/sr4VGcA1pnbb1mwP+PvSVZagAg7CgBZc
B2tao95oQQhXO09RXksh0VH3Uxg8RZF0hcybtGcymy0vNULo4QzkHZMXvsQuIMEQDbeCCWTU0NqB
6vAd05tVjiJmdGIEYXe3EWIAwwS1c+5uq8jyAog2UzCsdZWjcKxjPHdrdPX00CxPy91dETwkWreX
80Y5KEQVuisTQ+zXAdath2UxNrWNw0A3ITfDVLqWcO9uIEyega8Q1LzUABlgueuz58oKjlKTn+lM
Xs49Wmc0hQpeEOU8ZTQc+niducDFkoMcbFmzr5oeBVmdkoLSrRqgS2rDoG0z2MGxyflwOdi1WKnH
PnkS9PjwWEJG21mqcp6N8D5WhxOpMgSijZtmAH3etXsKyjd9l5yZVQ+BA/J1ZDwf10Wbe3aZ3qhy
l4j+MYY7GhQmrTP9qPXFHXAdnBDhxpi4kH3LDLnODOhETKKRE+4y/UZHqDjpBqJtFKN55NlpcdeW
1GUZ+TRVWTXReAoYz7+eyv9oPXyMvtckXn22/yV/7XtRTnWEjOa//+unP12KjH9++yP/4wf99LnN
f399SPBRLN/at5/+sPpClJy7jxoIM6GSfz+Gf/zk//Z//u3jfwM60UCI/IZ0cizytvmo67f2x4Xw
1y/9cyHMXK2pQERcqm2uQ9Hln0thVrrCcBHsG/bfpSN/LoWtPxxKGhRqBQoFalo/LIWtP1i7ypGB
/qtJcdn6T/QhdBB/HW5cFsGINHQaKzoqjV+Gm8bCnDaTWsFSuL4VYbJElroqURUqIeh8MgTaMlyP
lsvLrKIYfYJsAEnW2KShwyTo5eVtjlI91dZimm5shqNy+oZui7J1c5sVw8ngkW5SiLNVsy9x/ukz
8gZxndPJ6+1mW8TFsc9pq6bVSa6llNTZ0uLBy96vIrTmOYLsGP/W9A6Cb9PEOqux8dvUwOiq+/Xc
ZjeR9dI6zKvyHRH1NqQ05/vdXlHDXTNjJsTacNMRUp3Cu0J2rI7mUWTDXRgI+rP2whF73wnu8zh4
KO3gs7SPoYIhVUzBMxyAGFF8zE8pyl6Y/Z51PT5zhlZo7Wawn2qPCGMyi4ydVc4ExKdLPQb5hFWV
dVMoaKyxk53FjUpiUGgcrbxZignMAhk/qhJutUHGCe+HGF+LGE6k/axk5F7fF/tkfs+UBH1nzxae
hAq9x9ogX/HsEDbDaWzsxyRTvkWDus+7Fo9NSr/cenDp7yAofQxZ+JbzzFxg30ZcziYpb9gvH5N+
+A4D/twifDECXFyDezDsTwfEjRVwFlV8jtLk1cRx7mOUWOjiWScrpqOFOkbkViTtrTK697USn6FW
SMzgm8iz80RMUe6wmmxaz2Q3TmV9Y/XR/Yg0Fatb9KIoKF6r5skOlYtRkQ+RTcwEw8N/Pkz93wxA
P41km4/i9JZ9NL+OZf8PjlJC6sf+Zx7THSNlW/ztPvr+s4xN/tafw5T5hxCaHE3E16Dyo4zN/gOh
BcI2iraqrVK8/SeKyfnDZLADLq9aKiUphzbDP1FMjmNQkgdLrzK6WP8Rd177VbNlIvg0bMNCueXo
DkWAX8q5edQHfRo32cqpbLpmPEA26OKCMq4DHaiqtlribM2ifIDNvbLRjWGPudVMTN6TwaQe4E2u
tnpa3iB43RJuwa7NiD+szme1cZ9JoqgPFhKkzxwywZcNaeT2uu+73VRYS42YF5NoTMvuvQBWJt6O
jWzgp8O6a8pDqDIcBiGON3qUxR001XWoG5tiyLwKc8Xc2lsCY2/KGIJdVe/cGc0+wZxBmu6EydbZ
Ku4skRwsNA2+Nu59bJEzAoqBxvLUdhgQnJPdGZshL+5C4d4Zg08pb7ht5yMagcPYycZnfCFS+653
rG2esNXCPZS1sDGHVWaYy0qmOaUp0bKQ42XvH66ne7Y6kzQUGOvxWm0xBTIwJ/kdYen0+UGyS/Bg
eTP0yMcm2K3CXuuyy00sYEa7MRHtjpt/yLNuhf5jzab11rgfwpEI6UyCnqCn9se46HcEbW5+eHr/
nQT7lzaJ6ZiWg/gZbpSsFemG7G79UNsfSkOLfC3KVlO0NbmVYqSPSfhz0unrUcf7WAZLU20XDT/i
EvwdYi9synuhUrTm2FOdfD+ISCk/jiMBniqDY/UunLPPhnGcGi9i9dlgJ4UKuCgVe5kD0mixHv/+
PH5pwnEajs7x07MyWQZYzOQ/ncY8hEqbTXmAxIBiUgCxrifqUNj5K73nw9ADfcX1sPj9l/5L6euX
L5Xbjx+uXQfJPcJsG6yqtrzvjOfRphsWVxMLZvfy+6/6tZ31dYKcoUq9jrHAMFj7/PhdbcfmEdAU
mZUo2NiFZxQrtq4g1pfdcyXli7KOXJXPllCuv/9u8S/rGr6dVhZ9RYYfKoa/nKcVlmoxl5mydHxl
NzNrpuqO2n9Likw0B/Ll288lIUaBsfcjEzaqvjOJP+7r7rFutFXnxreSRlUo1SUT16LqDmF0jpT6
kDnjXyhStV+6YvI6sVN0DQvOnVyEyef9h3tiFfidyxiYkJsUh5E9OsLhDZ7e82w6l5BA1kVaPzAo
ITZ19nbjPmuT871CPVq7F3VM/uLS/fvDcZgMXAuDgyAy5KfDiUzMWHPu+8uK8E7doO1UVNE1HHOv
mOpnevqQjru1n9q35J8t0zT7bEpl1QbZwSSAoLeqv0/rzLas2f/N+w47RRZkf+jmySskG6JoqHWN
//1rwVandWXM9MZWUcu9q55KszqlGe1mHbRKKx6BjXxmRXcpTOzXVgJsjT5aYpnnINRp4drosnye
s0KXUYDfsE8XcfJk6PGnHqWHUmpfAqLZFursXBrHOIfsCuuip0ZIp2Iw0o8hpilEgnurpVdKpBct
sM8OuWJOaV4Lnc1vdpDqHFdz125wlQx6yix5rzypjXHSZY2hn8/4sHoOcUrRRobV1dQbUEDaUbTa
2iQvobOsQ22nVykkyuJy62rVC3rWaRFptELKmhKh/qAJ7d2UswOI0mXV1M/mXBD0oZ9nnYolxvsH
l3OVnR7iWL7OpaiBAxYUf7rBOBt28NhZ53FMD1+6wGbC1dw1exx5pzCFXK8Srd2ldLuTT3noX5IY
eWaNBlmXTpLL8I9IxOqsrZqJ92ZwqUNoZ+mI0HLmuZDbU1RXuKALi2q63dDmnbJrT2zlwqyg3Jup
/wLQ/qi4DSIfUDTgWc0tTeGzUyWbSrNIIZgKsHuOvXXq6pvjjODWut6LCBqbE/Nixe65DcOrMrXP
fmjPK67EIo471yPjCx9Fw1NR9tlhqkH16wWOPV4ogvRGSkvGUUuC90JjxtSSz6hi/yLsjYH/An+U
cxlmYjMS49xl5l6U1W0y0XuVm52kHbDszzdt375icHvwgQPjJfZUSnhON0VEXJOBp2LbW00K/rwS
KlFkBOmqmLxxoGiXzxnOV3AvU/umFIiJXdM6VTorhNm0XlQ/p7aXqJB1aDZ+HasDp6ovqk3b4shF
2wVYR1UPmf2CoB84TcgmQsYgdx0I3mqoboNxaYTBo4AiSDZydrVSm+AT51QgbNAr+xaOMBiIcTEJ
+nK4apboOs+KHW6nyr3NJEUlbXhwIlluIVBQ5n8IXo2Ejh/tZQDpSZgR5Vq5+mLWYi+cZDYthiVD
sahs24AX8p6Cmn0COEIOTDYeXHvYjhjlED3p5zLJvt6KYfjOnuCdT5Td8rNrN88lPBh0pO6lHyjH
ONN9VMo7iCrbg2P2iqyeHqRyI98pn/zQuCVR2TbQf9H6H6nBRp+d66/S2Ibhlk7Lr74hHItrN967
fvPcl4YCj46zNpqZj5QPooqxslTYWo0GYyo0AbLG3Z3VJ2+tXr0QIkpYeiMtXQ8B7JqV3TAEyrF2
YiU3BOn1SyLnonwlO/des5U7+Y5VeUp2CWR5WrfpkF0HE/NAqYce5HAeAvvdx4a4wLWEErZPt4ra
rxU/P8hjnHKEZzp5LQFtCCNHMq5NH2asn5kuLn3onhqHlA6HtRxDh1rxuQpXooo1HEk+3lQ6PfGd
G7bPrPt4klMJ1BlfAD9gs5Y/3RbRo0EFPihiDoshDlW40K2jYjv3Zm6WLDMthLXy0KTQUe/1W7yI
ez/w0QBNsjbb2QcSqNEEWBc/428lBdtuySts0tNs6OeqSj/xahLJmnkitLdfF1yGi3pKPWzx7e9U
RgcFz3ZOoBolzHMxzm96hn8zyJfDVK4tX7mYnbnpTXurWsD5lfyquBkWuelRRexFD8fY+KW1HZF1
LPTMvsNLmyCuSAJa73KoV2OyW0jI6WpL4WpqaHkdMANzfB/YmdepXA0nnqobm5dcq8j2Hb7j8KKG
2uqC1xYN4cBSmk5G703CucgbU+j2YYxPaCy4lcLljZWqKDs6l0W9G+eMdTBl44YDkg+wamIvAEiN
tBvg1YRItNC4YZ1VPYNhX5RhS0fKjD41s3lw6/ZYUMAM1flJzqqg56gG5qcv8T5OgNGhy0L0U+nZ
GXNQ5IpdHLs3DmFvjUv6dupq5wr/exNrt71vnKKeq6DEaK6qMjvkbXZFC3CZqWhAeLmU9S63473a
Vc+YGpgfuFyxmoIHgqdpxsTz6kifROV19cUV6SU36mdCGhG6Y49mjA0WUwaIloINMfV8dE0E00Ae
0Zv8r0p1L2UHBSs/xhoSviRgMc7Y1IfZ96o6dS3yGK7dyAArz9TpyZrsTHwdNswGwcPQtce42zvh
c9mN+9ZU9xqhEFovr6ocNhwLKFD7jEmXtkYSuIuWNCdt0gnv5QiFFVy/BAWT1BerUXb158RLfWZG
URwMpXxWlEGsRM/bhLsh9L0+1mnYDOhvh1Z/r7Jp51uyFJIzC5A1sbIz86FvuqeiaVq2fbyaE5iE
znJva7fap1JNrkTEtTIft3H9rILFzXXtHCAr63XNolzsYDCr7gBHSEaeculwH88jOwv+hx4Un8S7
vqqPMYzfxtEebMO+gHB7nrs3e4wIHmMWZrkFdYNGdBlRZCP+l4keZ8mZJ+Ykf75qzZPpBOcSe31O
luRogd+25brCemBK/9Bqn+owitbcOCfnqk6YIfn1quCYK5MHNHXHuyo+ZdTF6oAHtVSNypubk9yr
Yv9EBmsEjPLkMbH20+5Rd9B0UxjYUaMFCH1k+JYNhNkjO0GpsPYaGLdIXK1XYMTypdoGG5v+xKpf
GGxyFlopXo2A+8MWf2kMyoPZsAvoA1QdAYkARngFCroS5H8ulNBCka09DymvWl+mV7k6j2PlA8vG
Xrg8ovz019DvkreTkSc+Wy9azvQul/VZzwNlqtoqysIEG7aRrJThQOnQ9bIZ6CMXYQyNs1syTTo2
pHrabhQEaju89nr3XAzKOQ7OcFOxQxisQmyLKxDK5aMTcnB6ZpzmhMCFo25Th9BYdX7NR0rJOK04
lzFyLwjlP12CO9I8P0wRs03V09NEs+OT8asFzyxTY1mUvBIhP2Ky57Yo3BE/s7ZDHLySS9ngLeEl
Gafk07b0Uxv4KeYq+lmSzWOi2QIRI0+zTr7Puf3REOSF4ZV1LkJLXO+QeuBdDotKQy7v1JRp1RCP
f8ykV1vtuRf1pzr4CS1+c1uWxtaegb1gHyDNGrsdCVCp63+Mo7bOMSoELM5KU984afxZ4pzDbMGY
NLnQ2AhXBrVEOLMz3viqOKewE3BEWelKULWoBhy5eruyuuCaDtE1TY3NOLob3rk3EkbzhSp4lX1z
SlZNeZ6DsNjkWYoGr3FtQFCTCc1GoN5FsxlpdxFY2UUZEALs2+nq65HVWg4kpR+mY38jiyKr1mZ8
xumeTfG4qsoBBXuf4QaTEbAVP2uE5n0ABmuosV9hK3+3awOrUQ7bxNQiCBYRCKsSlwuwafrRSoBA
UXnLYBqv1QhBADsK3ckI5cvNZ6F1m8BmBZv6ymoGfWu64Y0UOIVRfG3VR6upTwAKKejQME/SQqd8
QEoxyccryIE44vymXOu+eTbrlEEGojY8CCirxaxvQ0MucMgxwJ1Xee4EAq8MWi6ti5zC0nZW4zpr
K/D3YhQYJCJEoQpvbITQZW8psDmL2QDopIaYhrZmy6iWSz9dpFE2iuudBuDYK+QjF/XZuFAbZ1EV
xg59H1pqy4an2KLby/RzMeEoq+R06EcIIzqLJdfoF4CakK30Mc+KmMEVC5glta/qq7pqTk6aqUun
z+8VEix2jbDmhWFaD2ZtvuHlTpaGljVLzU8vfQA07stMEPv+LrVgfzsqcQpFiiStGatyPVZ0GgXU
Ga+uQrqfigMqsl4HKi6cmPRMNArmCyQMwun7/8PemfXGjWzZ+q80+p0FBmc+9Esmc04pNVqyXgjL
sjnPZHD49f2FCtXHVtUpo/q+XOBe4ACFUy45KSYZsWPvtb41k79jcaahsXUFfu91BvSwghr9xe/Y
7Qi/wc/ZFTeydfYuukvDzJHQ8icLJQNAV3oTmbXJO6VNU/+afmi8NtrdbCybsukvKXwjHkzeuUTm
j1SaD5mDTq7hAc5LO4FNBxuivWuldeuEfrJuB9Yub8qObtW0AaGLXYDe/Mtk25TQDp28vggS8Ger
DKcAfNvwdi6dTQn5C0EFN+gcihHQmeif8U19syvGrliEsO0hlVeoSnV8aygeV07NjkyMBUImjzrP
5EDbtw31eHipZfu7oYEe1C0P8jX/IhgnVpBwCj9zQLkCjMdvVeBctdGfs5Qp9ocY/OcsK8/qIwrP
xkiJSS21D1lLJdJHZ2vpnzvqfim9Yyi6587mMtRuoJ6Yxkyeen3v2umrKm01w9jleXX0qHtZpC7q
cKHaFXMRMR5iNV94NhnE+8AJ4+8TYCoJr/n98DpGWrU2YZitRuyado/tUSvTV1hgn5hHACaQkCT2
9W1RxUHXNG9ODOQ2vk2q4muCKmNM9e2ckkqOFqunQysBv0PcZCjdrz1pPIJT/Kr33gNqgfU4lUc4
8NaqowlX6iyJ48tQGzdCTVgRILhhSlAngMdEkcbMQ+mqlHqN5tzCptNNMUeZrtgtOoSyTsIzkvgg
2oSdFsZy5PtU1xn3aEg45nTKmqm57OfOytGsoG/GpyKm6ejozZ0cxmDQ80d6wiyO81OCbKrRoSiR
5MEOwjcdFvdFGZ2HUn4ZhLO3xRZp1xMb68HI5L20xBN9hYcpDo8mPluW3zVsAi5RxV8N+lss6bi1
DUHhI4Uqiol+U6Xroa6/ljWPPsMdCLfagyfZSgyapYSNYM4dEUGF8WsueQeyqLhxW/cY1VMgRo5f
AxveXMev7+bcrE2+p05SrPJwQvE03NeDvn/vIOghn6VMbLOTvUZzuG3IwOGNosYwyB8PpSAE8Vsy
R5/+vgv4p7EBfTVUfiYmB+UWdV3VJfyhs2YCvnHKiXTOekw3+qCPgeNqD6oB0MTyEPbK0mrBgVq7
Sbsfle97SdCopRNnHE0vftF7ZfL7sY+lFPCWbus6/ApmGR+Eh9NcomIWEduOKy9pJQJyG3ukVUDa
NeRg+zTSLxp2Ut9rjhnuHsK7g4HGQ8ErJ+gzLESqvLaJTfwh+pWMB9ZjfasghNTNRuNQhp0Yr3m8
szv9buy0Xbew0Bed+0QU7Z06qRlDdPbs9NIXoJF0+C3NuRyard7unPQiQC/bmRcsXbTr83TNToPn
c1lrCa/bi5cDjPSQBfcXVRWrsWUclih99K8Ypkgbau91Pz0MkR30QIJcLTrwjI/+Qxe1rG7huiU9
bZij4N3w3Uw2aUe0LJAVlQbCEn/Zpoi63KHiMOic9SzcGga6cKRRoQYFSF3P3GzMPHkdILAPbhKM
o4PsjHOCHR+zQTvFnSpy6RxUHk2h0XJPafGcWTy5bKVseJVzLafu6E7ezcIRD93jwaT8UwbSkVmC
CpEBQc1ZPAmZY9PPTK3rnNWwiZNXKez7BhFZEmIWBiPK7hGOcAr8q67PLi2vqF5AsuutUg96EqB4
95djZNr3Ee7mmdwj2+K9apiM+rP1zdfrPSEEh7qdr6SGSRfy6ZSvBbIlzrD7im7Xypms8yyic5YS
vI6+ctCM49+/H3+aQDikqBjAXpio2Q4+pZ9fj6p26bUknhY4Bm0cmWPUYUR4cOPPkZ0+QWZD6cey
/Pcf+i6H+Lmby8e61BJ8NEpf5mE/f6wxmGVPLgCQKlViVAqdxWQvuTZiTmbvDed8pt4DFOlxgn4P
QekV7YuWHYeagc6g6k3CRaxw6Vo7GaqkXX8/h9CX1Z5ij/2zOpAPuJsa/hZUOLToVItipJGg3oLC
kFfCecWe+ZppjOnocLaT/1C47bMsvcOckCWHI1AxCDJJ7VW4xZn+2aGpOarD9g3jhK3JbJ6HxbpV
nZrJU9sYjaio5iyp2jOmOs2oM+igNrUqlM+Sk7DT0iGyuw3y+4tqaWmLMoXxidxmjSncQlGtGrWD
3zxb5VtHd4weC1tHYRfrTsrnkgLdDUnGw9I2T83z3LgHcJgQqcOHqqyeab8/q2eb8PrbIt80WfJq
JM1zr+m3kr8zr0Adz+7DyHDOWo6OUT939H6NkctXnQL14+9rRoQOP0w4u7lqkDYBolK2jfcjtyJy
Ti4RTpmqiyLIWgAVsXb1BC1SaEYhdTGCmHXHMXDd2nggInY2TX9g62MCl/sXXxjFrobfHOmUblpP
Cesr61+SUeHoMwfF2dGeNKc/Sz+6DcvqaPR8hUnafspnzsgy7wIa3q8tk7xZUrpF2jfVETH5TVXr
Eo/Lsys56zo07Cp6qmWOWNFCKLrY/KKEySLXfE397immIPl9lf9HYqn/F1UIwmZu9e9VCNv2W/k1
1q6+gJktk2b49rNkip/9Q4ug/waxRkB4wgegPAKsWn9IpgQyBaJP/7ABuPzRH5Ip6zePWR/7PSMr
y0MZ9S8tgvUbmgHUnEyz6Kuzzv4jyZSaxv04i/KZPKO/IjnaR51FdOvPq5dv97k25Gx8RjKtXtw9
o2gAtUQ6Ty/VHG98jPIV2Isf7tVfzMDU5f/pU33dxaGngqsd68OwOKvTQmiaVwaO/zTMj65xJ3CL
WlmyirOXGN4xOvWI9JLysYbe77Qc8d6u0qImqXMDyitMiAZGKpxY37rikcatz6QIEGvIVrNq3P3c
PbCuMqJ5bCZ6pu03L/7soOX/+9/iT/WPund8tcJHMOIL4Eg/37vW1Od49ElyKBEzlfXz7FOUe2Kr
6eeMvT0UOoqK6Maj7q5Hb4PnrHMYodBxwK1HGzvAVIYL87Mb9nvHq7ZaCQ2O0Y9h1Rty+uKs3BIl
2DivRvoF3goRs9Ohce1TbkJbrSF493EQIzOz8y9zLClf7rJXkNaILp8q0jCtwsIwNm7+/rf+OLx8
/6U9hrsG5CEbQ8zPv3TS5ZBhGgeOIztJktA984ElRvOmcL+Pag8LXQTy9vbvP9VQz+GH55Q7jMPX
9GzddLwPT0xsTwneeRNax8w5NYEESM67v7fC6uCTyAi9b6sNx6Jw932TbssmOviN2Gj4xjsUw3VK
EIL/Ng4P5QAz9uzG6LfZsTk9oxjIuy/0C0hZLP8XzzlXjWUHqpsFm+lDSdJymF8coeM0ybZojTc9
VJMwP0wA+SfnO8Iy3GwBCIPbbjoWZQGfx6I8fTKrZ4sQzFb/ItEjCucetkdi7dthhmb62EeMAjcx
JGHmGusKKoqmYQp1UOe3mBkfkoU5X92ezDb8xRMv/uLLFzqtNNelxKLoUSXYDycQ2cfT5OaiDOLE
gP3ZEiDaw9ylLiaarET762Pp8LJs3xvOIUnlGcZSp71N5ZNopnVvbFtb3y/1tK6mcf/3T4j4i5Xs
p2v78GCOlTMOOqN+jhgPS0w+R0szSxcEpnhMKwHKt1c9pwEdJcovPvkjRJFX4sdPdtWV/XBXOv4w
xn9VBibfAWEcoLPpdHMIiQBpZquWe2MWI1EJJpQf5xe6G6GeoT+9Gf/6TtwPYjJyr+i6dXx6Vicb
v8NCWNwY5b3emsRjfMG+SzqmBU0j3LhwnQoR/+IC/uQ/e//18VnjgYaQ5vkflsG+61AYILsNzJ5j
CuWS5mEHCwlpwwGRweGsCiZL/QoecFCHzLE1I6DkxAX6QqAKfHcw2hfB28H1BS6prmbyDGWFlA8i
UwhdhqNLRferL+0vtiChQhmRXzmKdffhS8My5OsaGUQBsnVOeP62SavdlQYhquyQ5PccU8FpxO68
L7yBtLMXkupWcwhim/XkFw+QukMfv0ITRaItTAc1tKWu9YcHaJCMqby5h2AC8wcmaDCMj4QDua2+
WmgWTaRSp89a2Qe1QtRfQnBjv7iCv1pefVRNwqO/4Lveh7th+n05RnPJQ8QbG2bOTjJGTsL2Opbx
oV7O0GVv2ji79+3qqgzxMsfHpdUggJJyiMSf3OBt7cVff3FVf/VoK6ogGyzYPSQ8P9+XBj5JPZrg
zwsOGX08Hto+Phh1C0GVyOW22daiOhmzswp54cayubVS53eo5L+X6/zVy/3DNRgf7kwkx66l+qZA
MqJjbWEB5q4QzPfUReVezsPFdCKi05vTkD1opfzVqma8I1g/PBxUSBhJ2UcMKH8fHo6QQPnIlwyW
0RnQvyDAhEiUgiEmshBtMk9OLLayLdaV1XM0py2f0Y9VorDJPDdzvxsK88p388/JKLZhe59M1sFS
gmlDnS9JoLqNVCxaxFyL4snxvwEZRRva74yGLCgozOqPbHyi9MKCfmYAsIhziUdKkt/izVbgs+wL
E03DcjeNeWBn0aEWGhrEYj8gknMp89Yt8fW622wGme2Fl++lm5CYblOheYdyEOvWM4/WEt9wmDtU
roXHxdiqz6KzFrREeTSYmoDhK3novpbhnrScbVKz4lghsJ+QPGhGex1tUlg7vV7sO1zwjoeyJdzM
JDK7oQD9ru1Fb3PGphEpLJDt/U52Ox+XO73GLcD/u8SxaG0j/nKNk01It+Nlwax9k1a75ieOQhT7
tNFXljgIL9pWM8dJEHLqXsXxWfRPevZWO/m+GNNbJyrWFn89J+JDNOpbvWas7yEn4HwejtSGxsvU
m8z8Es7zfC/Gi9DbjZL7FtoZPb7AHmRw80l/2XgR1rToaZ6u2vhlyQCsZ2KbzsXeNR4HRAi67wZh
+tII4jGsZZtgnCnyHnUTIxjofyN9wWg21h1KJy1m22aumU4EmunFKVoiwDgjZGt5cBide2zljPRW
81xgKryiA6TRt50IuPLTp3k8iKi5zsAl9iP2YdboEHyeatb5bO0Od8yAAjSGBWFIXAtrO2qBjbqr
0uMLsBOayBAVbANVh5rXrCXBhw0fVxZv9Af3ycH9xJx1FRvVVWban8eqexDIcSZSyaZsOl3VlX0O
afMNomOgtkBZBj5HJbIQbV7N3DvneYJ0MizODozt2vxqE1PtbuL4WQwJv/RdiOfOygbwEs261NFv
GBST6bSzRUTWqDwWg9hGpJ1KSkEU/RvPuxZtuQ5nHm9xcqW7Z9RKY5bwBpUezYOtTdumugFN5DgP
ntHQMbn3I4DyXUHOAFsh8sKOzmYhgySF0ChOFR01jbkYUzS1GTITXVXzTYm9YQRD0YqHhozMiUel
pcaOmd8Itzh4RryPmoeaGag2oOSdGKo5d+34jOOOHBesFLnPMBXRcMuZISe8nQCnGOz85APmwsDW
l/XGpErs4xSwptj29HVSeJ8NKg5pLugFnpuZYKYdiYgr9FCbDJFWaxsbouZdvQSDUQX1e0LNY+eR
Kdibx3wKt0tFGKX80sJ0cJgfrKva2Fitt+5NKg6LL5ZZLfnw2ODXEhJJ5VKGw3nI5hs7Z5oIJI+H
JcyPyDBXKvvTxKHS8P0YXbmOm3GNTn3NRHejpzRhfJpWE3feDfzB2mSxuQ1xSovF5MCESZc0o0Y7
dCAVGhJS+YHcIBrNe6ttRt3LG+XyzF1FMb7qzReeB6KBHnsT9iZqtkaS3GREK1O0AElcvHwt/sCL
3lvv9zrc9ZIRc0ooWE8tUFfBEH4VGn8F9WUszJ1NueCD+pdc2OSMR8YgQRTx/7NqB6QisKGtNQQR
+TLdpB6jF+kGicP9m470dVfhyK9qToE9iEAHTWrO3/UMD/+QrUMGrZIVTesXjEPZ3oaqrndHsgt3
EYwsSjtmQRVOeZ0HjCYaKNCY9aMD59Iv7Tonm7nyJDzIbDWD+4hrrJUEfvSkn9nMadtObjKyaC2b
tpJ3FVcujm59nQ+Ie5JrOYDocel4dxyi7xLrkx3eu8CbBfy00LYQ8MJnnHTll2ekOWxycvOq1n9c
yFYYzVf8pFHr4zz19qVwz1W6w+WktcnNtGhbxcwhYXq9jMWuGqBcMTMfeGu8trpK3HFTTiN/Fz3l
gbEtgodZ7KfF2FoRUJcaNy3eLi/BGwDAnhvq1O3KQtY4zsPJsPS93dTYvxOi2VBHckj1mxyoKpjF
XN/nuYlEhNyaGuIlvwnwAjvkGSG1rZkeo/Bp62T7sea33zSoGzrk5M7yOEfx2jELxJ0VOD0PqllM
WDaBY8aDbuxkoiLoiFlEo1Em9aYj8qbxwxVh1tuqm7YcTdZ+dkvXkQ0JQgMTicaEsieeiq7ZlNmw
I3x6H5Xa3qggGyQthFiPgCrjaIThHoqs1c1BKo1tDcaWpajT2KCxSjEbvK8FF8lD7CDxQ3CyMhYc
9k5g5iGYE/boXJxiPTwkJoxWlwQPfUtu2Umzw70czWPbWlcdbeZszHdq5VpowXazvlXbMM2nYy7N
wNKeupxUMjY0tSsz+DuJkuE/N52E4pMHJbKsxEnSZilDOxha69CKbN8k1nF0250muKiC3o5uHoul
xdjd7+qo2fDWBYXBhVNZCCoC9e8iNdlgx9C5crVGVp4ZkMK0t+BHchuoPUk/cg7vPz5EB103zx0f
lRpiqzaiUjdOzgDiAsOu2nAqV5x0VgkazGuPHIIgbLyNqpYoogbG2WYceCVoxKfCbNej2qXq5V56
2t6iQy0Nba+qm1FG20Y79555Vebi3Lz0tbaHybQdENVoZrub+nbTN6hI0BDpvb71ACXUoxE4ki3Q
0zaef0WDZlvV9iH2wVzY/gXOzGWQ7mXotYsSOEUJQlsKIgqtiKCtMYh158DE4ayMcwq64NXcdCu7
nVNO1yOqzCy+dUbzpP5/IiDZYp4bLf/BEATU+ge7yYlRYijVIuw09FMUaxSO5hVuojWvFRShTTpo
G3vG2mdPLxnRVUKzrosoPkiQm9P0FtUWMlDkK9He63hOYvNkpuIcyh5xCW0frkkVScJrdvqA7yCf
n3rpHowJXmN3r6E2WCg8suqTlSvQso2curgVPpIOm+xT0e08EsMdntt4wbXo1xulB5Mdujqveohs
cEw9NNqQLr6b76kqt0ZjHdUjgaqe5EZgnXO4n4hZSHldZ3x9pu2e6aiuOdidpSXvo1Y80cRAOaK5
86otW8pCMm/oTkDC3Oth+NBU2V4VfnQsyPwZzCsevCRlG65C/30Dxn+eRGhDoH73Y/NkpKwFKVE5
ufxGcJQv0uHYWMuOaKX4YNbJfjQKxefI5Y7+2VU/ptp+KkZoRzaK8ug5dKS3osd18sgFcaQAyciH
byFnHhM9/G7W1KCa/sRp8IBuGDQJkhs/vBDN9o3z92lw9K/k6JwNzNcpbcSsna6xSL8Ip7vrsume
cUhARkS1WibrWauyrRFf0kXfJLP+tdSWlzFu7yxLe/ZdnmmWA0N1yorxjDv6HlIs2y91OVuGSvCL
Am0ZwVrO1plO4FczRBHtOLBeyZNkt4OTZ6JZnl5mPpy8Q/nS6OI+5F5OrgoT/56a0Y3bhddWf3K9
5cVI9adcMLBM6ju9aR4jEBNebZ4rzzi66WtqMcwI53tT5+ziGkeO3cSGMeztSGyxWm1tFtkt49lP
us436Q7PZrvcOy0SrbHMPs/6Z6sexYr1BgEm+Jcut64qm+MG7yfkzb2Q95A0N9xXjL+sQ9C0ylbf
ggu5JXWdWT6q75STFA9Ub5jHvnCPeiS2oCJfcgou/yHl2xGeONtVcqh5TP1wxqTbsvlHy9OkW6fZ
o+fr8Byb5qnQ9CsvMZkY6VeNhnIsnKjl+5X65arU5DAbXnw4npV0DhAkHgZV+4lsa9ECsXlYyJzZ
0NAB0xk4cChGVC5TMQWzAwvjxWiOHWMpV0DL0p4cOPhRthXNC4ySIGeMTjTVKUzz3X7Ii1unLz5P
rX7Qpt2SlHvR0aQLqczmtaX1QaeUDvHG6r9LNDmQzGmZJUEYQeeGM5ew1WBwjlFs2MntWGd7tYSE
M+qpruzYsnn9Z3xecSAniCwQyWDILhNOChZAVPc79UkKT2twNlSLVLx8rYYecimyYj0YayA3z4PL
ZmdiViICxsS0pJZukJegdYI8Nk5egV4PhZTS7MiMvhrHCnWCUpuQKp5nnAbvhzT+abCyZEzf+eWD
wsfBzT7aasbVUgy7IdWYtKMixckAW2xnsgL5TbtD8nWViZBRHkXhCDNZMOTP2p1NIJMh6w2d1K2t
bRJz2da6f5kq/+BS43capyy2Z9+8xfB+XRn2tUlUmUPR6lnpvum7XeaU2xi/ud2xXtXFHtPptkT4
H+o4aDojOMrGOI5DTfw8pbGtbyN6/p4Zbdlb0SRke225Hitmo5zf2EEjMt3bot9VpTgz1CR8hi/a
3owu/5cfbjmd4sw/qyP+UnHq5JhHvk+Qww6pa+3BUHqu6Rb1C/G48JKW8jafmepURb/XvDunsY8L
JG2r6ncl0OQVgboHw5UK71YRKFQnPGTh2cFcCGsurh/VJdk8UG7LxswOYonsM1R49JZ0fdkbJgPo
PCQcdYwfalZ85HE5rYmlQu0UswFxSgYAuMss7E/JtuloEIpwk4SkdvPVqoYEwcokipF0iwIsyX8/
Ydo8TepIX9WI5tRa14Z73/r9v4lghfimdzC8djca7gEdzZWWQeYGs4sAfKNqj6inUU2HQA1nIjYS
wSGhirqdussiE6e55AQ79Lu5OFkE/lizcSS57pLlJq4qtm5H2w+FhmQSyVV0YFwMcdMgX50qxzav
GpteJsKJ3jcIZkP/+soTRom0iRhg6zAx0LPSB6VS4F2BmHJyMfmaM9+S6unwFzmhOLEdAgANeN3d
VLuZs/w2tecX9RQJWfDl2QfbJlSOK3I1AEQEwySQq2E+9d9rD6iUju/XOmj0YeIO6Z54CBcz8MkN
yrJLj5dd3cKE4516myBgAaylcaQBWy7bXUzjSNN09aCB8eMb4xbrxBuoN5Dknw1M3K2qWl0/4rBP
P5cXXGAybkOaQrx5qHaPM2JAO0Myxt/xXsnS95Cc8fLwusa3aMV48HgR24podcw+JOscyJ1+Uf+O
12OjAXNyCd8y3ZuUbMEuhsdl2Bu/ICa75cr4JHWF6j50yHD00DiqZ4ljO9sHufb8NpZTfyptni3V
ktOChkKwn6Pde2fyH03F/y354yfj/f/J7Fxdzv+gSf7vQIj4zN1+ORXfDV/eviErr7/9OBVXP/rH
UFz8hsGLsbNr05xycOP/OBT3MOYbvouZ2GC8iOjsj6G4g0Ff4UNszJO26yhCcceWEf/Xfwr7N5Sf
UD9Mi/8CD/8/Q+qpYeLPLVfasAy5LLT5TMY/9uOzZZSOnoSIp5HRyL65CmsS3UtkYVNZ3ug69QOc
zXit6Tzs7SuejxgPeaHSvc0LNmttb5u5hTb1ZU4t1NTI7h0R55u+RZNkzjaJjCw/yu2VtsXBj4Zt
ljF/7NEINyzCyMsYGWe+x/yyzo518ylevBp8hX2RNUspQIurSbXp6qQ8j01+sRr9hCDqrc2JQZlx
aVlFR2eX48YQ27+A3lrvE94Pd8d3sNN6juHpDAvUNOOHacViCpmbvt4HsIp7sKA9PRNUz7Si3QjJ
aDigkFW+BFOI16wzN7mJfJQpXEK7je6cXydPdJcQ/4ZEGS8aGn/79t3XmSCQK744RmiuE37XOG7H
U5cWu9lCLV2MyXbMIU9HXv3klfQ9/dIiGqA4KIGUETqHwq1wlhKeoiW4KcbnMleND6MkXBDrlunS
V0mceyHN27jmG0lMDvc9MVoc/K9TymLIAPQCwJFm7D2hKTGJMGhO5+pcMxEqiq/ROMOZii/Q/GwT
yVTaeggkEj0okA9ZHZm9fkhJqjmUxEZvH92WNngKcwn9b+D7sbVWwXkLbYd8ZDo2MXOOgZxNlnVN
u/M2tKES6tbnasm/h7XyBMrqc5e3Oyn9c+y7N8q1p9WE0fvjZ7evzu+irndNuE8SHk5f1VMxgUSH
Q3yn0DEpYLIsae47Od4OcKDlgtLRm/h+RIUwInP9p8TnYju6gXYDh912UfUtMz7YWSrLD6p9+VTA
vCM+Bin4u3cE83HVkhpeI5cyO7kTkUUl0VFqJ6X2ksT9/l3vpsvo+0CaDoM+cg1oY6KWVdGNwCw0
57HoUwj9onhUD4qSV/fC2thxQVddGX90aazFCMEuzR61hszxhdAfL8JmU1gwAJsGl7IbY2pK4bg7
WKSG8jqduSAb49Sq1JlkJCL5+v6ZqFveqjo8w8zLqK+t7zidMw3onrAlliZK1RUYoPt5Dl/DmIQj
z0nP+Gbx/UzkmsDE2troyuhkY/hHZeD09m0/biWaMfD4PCVTo5BlyzBvqwWgMtgcMBLyMOcVPbQF
fqM2VXDRK5ls+mySe4ckytp9EWpmYpfEbxPVoh1c+FQrSVp80eu0LOz2Jm4sdrsGNZnrsLJMhXYd
+d7eMCoEd14pgta0sAHPbbgtwT0zmF32DKowiefZejKBP1sMqkJelIi3iUiLckO8DN5Eo8loudAb
6QnOweZ03TlZsu1pYWpwAiSGLgbZxklvvUsZLQigC3mRnn5bOXEwaR6hBcMmazTe8fg7aQN3Wpth
4tWe4xEza8lQwuUW0cmzPID2cZKRRm3bcC4ZvJscdUIHictSqiigUlA9uPPJjlSgZCfXZTzLqwjd
q21f1wUB1m1WD4GTXwj4mnBd6lfSnZ6SCiSKJZUKu0TsPzBbdnyNlngMmTgyv1hkXDqTYmNI9IkI
AUkR8rFafc1xhtIBzuA1FKCO7fSTMs03frl1pDMAFPVOQieqOY2+ax4+O6TPSYAX42J5NLPbHOsS
08ps49Pn7Hy5GePs2i77EyYoECw2YPmeRqYZz9Q/yb5unfUi5Z0iW5s0oSAQ1MOO+7HO5XKq4+Zx
FvF30FHeYNAWmNGzz6iXV6HVZivX0CZA7ra27oovXkbg+FK4mHjp90ePYJL1kx2KW2duibsuSFOt
ibKv7Z50ntatg6We410dniYg9VTlyXdeALXYdMfaoWBMhwLVvjoNOia8vK4HaQy0+jpuOCix7BLV
VEt6ZvZbI3t/O0TkPeO/XaUeT4xwU2ZGfUgABtPqHCxqZrG2e4vzxhiWuLMFNp7BzEp26M4tgqqd
+Y0IyYOP4XuKkQjhOHyNuZgVqv9h1kl3ZzlWlSSJ9TytRMhyI1ipGuU7iBeeKttlEELaMZ7JhYiO
vGXpFsn9YobflCSTkzgUgOY59s9I3CwM3Tmyk7Ld9oN3q+WCTIYM10wiIEfyBE45nlMNjnTG07mB
Cw3BNtfwtfvkrRD1xiM/cEtd2T90CpjdKHI+v1oAr+GCaxmitR7/Ys5s/XnWTc1j6yQsAA2k6lAT
+h921b6eZGVbeR9kxBk51XXO8Uv6+dao58tcmA/CHPZJjMEmQqSXL0jeiY3QU2zXr2rTaRq5J/Hj
nqDmGgFBF8a4j6Yg5TTckYcBEFMbGXxOzmeN7mxiiBV5eYRbWIe6u9FL8VCF5qWzv2FIukos/YF0
se+2zqzGNPRLoetvVqhdm57xqxG/Ugx9LCaYcfmA2zxhM+b++dcW04CoN+bXppaBSSq3nfOQpTIY
9RCzMJB6c96maUfWkRs0tbtxCRdC8Iqai9fD8zlQqaEX3QMm9D+Urje/X8N/lENxUyVw7/7rP9/r
mD9dmmc5dG2R10CM+vnSnClto7xPuTTYlKPv7L1h3Nrj89DcZO2bt+TrviuDHi3fbJubzB+5aKxY
ZrJ1adE27WuTTRezMK4Lk0mYk38m0zVIF2uTptOJ/xl5fQWnbhOm+r7B+E7yjd5tLOBoeaxfJqrE
tkErrFPSWVD8kaeY0SfP6HadSUySnt+0SX2IU/MIKGkTWl1AdbQVMQYgZqkw7xpMPCRVb0k4xUlh
4UjV7xrB3IfsPLYYJpf9qePdcId5122r0LltacSXS34Xu96OuO+dpyWbkQpOxWd4DF2sWXsbOvmr
G/1niYWpkFseLBQXfb334RnIZehj/SFnrEmdnNP4sm67eYRgORHfUaJ3bIZkW9DrAnsnP3e6zaB8
SjZCKR1CET/3A/KCtHix9BlhJBtJ+dWthz4IC0aHolkYGmF+LqynqTfwYisGrWXLNTjRZLMIE5Co
vEXFURBPmLPWQL2ruuyqCSkf382Gyt9aCWOVyqRRQwrACz7crSx80HFmcokEPiqh/GAK1g/N+mJ2
n6xCfNZSbPiJjaGyXi1j+OxW9bdRl6jMzfm5ccN65fWUB6ENLTjWtpIJOst3xfizHs46a2qeh9tM
2eZzlapiGSCwB6u+hoicMglJ9Q2a9V+sQ++amp+fehN8k4UmigMWdqMPT71BY0jYheiI5DBuC5W6
VZvl94yMdYtV2jBK5PJ5+NTosDAyZIzwaoiGwMUb4n7IluktH2cSKuJtLnMWYuNs1tWXv38z3zU3
P18ja6VCrnM8dHT3Iz8ttXrM0iLiBCLtc8fgOcvMA7F5O2UnJlJtpfkDHoPr0jxWbXKM42LX21ZQ
RtSmU3tdoHGShbM3Q85bJHF3ov9dtvP/+wPzr5j7Cl/27xsEMPc/JeVXaKXv1P0+/vYfO5T0X96S
8lv3Y7MA0fuP3QLcvrpHK89B+4sY7MduAQ+AiQPNhM/yc7fARCdvEKbsOKzgruOjm/qjWwDP3+Oc
wBHWA8CEAv2fSOhJMP+4hxkWKAQBktLlTIuE7+eNIvHHRsvEwJwOSVYiet5fBCgMEPXZ2dlw5orZ
P0jsNKMhA/VPsps8RJC+Zu1w1x6U5ihhSKnMOwQ+blUOkfpRt+U4R8afLp0dOAHAJu6hrbxDbN6p
HzPcAeMtk7jWvlU/sqAHKEOOnjk+IJgYMuYcOxrJ3mhv7LE6J3Mf6Jl7UOftkgJbcSvU+FVBlxCV
4Fzaq6tITWRHSMkwCanzZEowhsGIXF0kvVRYzXt19qRne1bX5y3pKz2e63JAHdAg5KAtrrNQTGhA
+w7gAZCTkYOu7Nr97Do75rk7OgAzR0eSVxpmVRiY/JnDJXf2/QCr4b7XrPJsVNmrssApfFg2Xsas
vksBB8Yjfl4/3kX8HeovBEZziN0+UBdVliUQZeDzIKUm8M3qatQNlRg71c8qEsjkWtfq4hX0BVDk
TjHjkYjsFGVJ6RkmyEyKbZFq6Vng7a36QBGpmsg+JLQdnY7zSASug09v3cs76hDHFG5vfHSwTL0c
h2t+1gjpU2Y85bvTK6Io+a7CbjyUyJKU5YuS6Lq0uMMY1NSflzi/Im9fmc0p4YxCBN3OoFGhTMs6
cJAWp5Yqch05BFZm7+xiY0LmqTouCMyMAOOoUIgjv5v6JzLd6yR9FA61t39RyAYvlXsj/KbwI8vM
fzT8N3tn0hw3tm7Xv+LwHBXomwj7DbLvmMlepCYIihJx0OOgB36912FVvceiylI4PPHAo3srqqRE
Ik/7fXuvrU7cyKIqxBeUidSX92hHKe2RpNhC88uJAeKDWRzS/jLCznJpn8DX4oio/kChWVtTvJeM
LX6fybDPBiNUUXPUVynwpPaYtJA/v3919adtqvxStnw3a6uMW+qVGNB1OrAYchZvuon4AFhdPjn7
CDyOx7PGIwAH9Wr6cqNSPd+/HFg5xdOa+OHVO1F/hxptCBuV3O6sHm+mW0n6DRB1ZZy8Ug0Bi1en
5p6an8qcrEa+srgVEJXUL1Lrwb1iQqp3WdG/bwcUNmi/1C/MmR+1CbmCOZJL3q8HuFvNPgUFmzo0
hhU5hkxORY1TJW311dQjlJq/dpkkIwPInQjBIXpOY9LPz7093UX6bazfqs9Tf6daG1Rde+Brkc37
QmN1qz7DADY7D5TOtno5HtWLwbPJtG5/cwr7WcaNSgqnguKm6rStPrOTO6pkXOagACm/X25Mu9mq
EavAteG6pp5cqFZvXftEDbj7P82p7QnRExafbVLbuHMRPKn4BAVyY3TSP0HVYm8pjhDLMFpnH9Gc
+pU+7CD/ck5X+td/HAY+PfencmRV9T3Zczy3mcknNT0V0iUetd8cOnx18Pnpc2zEBQSKmUBg1QXu
wwUNnIno5Vik7wejMXmJ0bOq1ThFJ4vdtjXa9cjlVg119furN5Yzw82ERY9VQCGhKkg3LbwfRRFK
E+t8keCNagDt1TRQKyq2SrercanxxQbdM5iO6KEvLZDz/Z3Kyh1c1ssue6dXZXmI0yPaqAUWcMpe
jVPuIi8+9kk1vZT30dQYpyCFJC3rNNjHbXpUkB8TDn8026jRiDZSQLm/p5F6bsD077w1NSbbYN4n
5UbNujA9kbc8DeadWotUcKxaL1TwKZWNH3rtrCjDndRyZyAgUkuOqUhSipCgeDSqzIcq+FraWwKP
zoqfFRdkwxjiN6Php/ukGg0ffqVPowHG1V+jWL1a9X5UTJhaZaUKL6FTKwDF/HoA/tQt4CO5HjrK
Ck9jQleP9GFgEEI7u0VJVUTt52q7oVF+r1Y5PFrrX3/UuzHu8yB08Jq5iiDMrfTTIKyTqrYgViQr
5fpXG/nfZ4SIAova7tRQU1ub2r7VUpOSOhKpjNJb9XRqk1QbJq2Uc8JC2GHOVdsQlHSoLXv1ftSD
N5SB1PtKmKyKB6y2IckwVe/xfU+YwRlyPQiqswdjUdEy1IamiIPvy2mJDAkCscpUU6DDkN381+/h
3Vr383vAcoKOBlfYZ1U+VbqoKHwjWTXNBrPSiw7HKIdeo3byuNeXXfSDG+dWPaxGLzbi0DAxEH79
FP/2w9McovGkXICuouF//OGpyEir7RxlH+EAx1hTO7/ajizOFb/+KOOnOzKDzFc9F5ZnH3b1p89C
8J4IHKPJO5ZQnfpCLM3tzja6lcLUve/+nHjUDJ7G8DfD7t3B9Pl10wjzOC3DneBQ/c9vmhp94gqi
KVazsjOD7dio5SHLg73639pyl0NT3GV+u7YGDcdAfirhY6jRpo6NKlNOjUu1sahtUu0f6kjc2dZu
5AasxmsEyUY5v5XHnAL2ScG+1AZijd5ZLU9KljjriNUYjmqRV59Bmw5pIkmvLuVAiDBPo7C2SYHk
9up9yXI4ECQg5DkVqZ1exY9WJtOSQ44iQakszNoguQ/PKE8pNgI8bkOjQX2WOi5aJS12nTHM5qYl
11N31nr7oCBJakwpqMxvfmT1I356za5vGVwmPB9jsPIKfxxQqVZoLVVSZjfnMdNItnOi411LUWO/
A8HUY6p1vo7Ybal+M3PV8SHmWX/9JOa/XGl4Eh+7ssdgpaX6zyexZRjr+P+SlSwIjzSNbdYCjCsP
gZjgyOzA6Z/VCUBNOfVAavCDLzx5HEbVwlFzwFa4CXVgUocii6dUh5mklKca6Muvn/ZfdmaXNdEi
mgIdjf95UQR64spg5GEnVoGAMoA53KvDNzlU66z4zTnA+fnVMAddm861pVb8z7GmqSBIBsUIPxJn
YH6tm6hyDo2ozkF5URJjdflTWoaGwrT6ZRreQVaxWXO36mIgKeWKu+S+TYPznPvnxswummatVZFJ
rbdV5txQCwT6S8VFUhMFEuFlwQq4j7rkGURmq8NVpo9LqyUIgq1eHb7U/UQhjNR4DY3ipNi1DsfT
QLfOatke6F0EjbsVloWO3F6AR9trjrZPFRNVj/zfdIn/ZQCpHdFX5WxgNbqp1rMPm2JJWL2J0QBY
IBuRM8EnB7CSzut08M7q9B4AwlNszZE9I2Yy0t79pqawZoFfTbWTxxohueT+eVHSkA2hjcqRcanf
ta2efj2Cfj41gM4hnspmZ9V15AX/fNq+ZuX2oynh/MqFJKqf4jogkQ6FKMqz95uAFm3eP/L/l4h+
VyJion74cVQezl/pNSqg4n/+991L3MYfS0Hv//1fwhHP+IMLCgML5Tl2RZbK/ywFefYfwIg4ERgI
NwwaciyufwlHTP0PVgXlHA9MByOdghz8XQry/9BZbSkrMae5FhPT+J4B9F8sb3Q3/1uz4Ps++HEB
B9IeYOL01TiyuYF/GvW6FU8hWS0eUj5KxcZkRhenNNctGu4Ye/jOCYhL1ydiq+YjrP9mOQCzmp3x
Ok/dx1LaPxju/dZ1LQqrg1COj6rZDhimAKoX2Jy6S9Mnzsbv+4s/zfNaMpyXlYeYxA+tNUlxPqqu
wfrNAdcgGIMJ8M8v5mAhIV+SzB9+gM90/zql86fls4PDiwjdyVjm7pAcx3mucWfQKe2tW0PvSvRr
7WZMpuC65cGNPtYR6LpPZonmodFlBvUxChfE/dKLDnoXtHI27+QQoEXPDZK2AgNd5zSvERH/gCkX
nmrbQfiiauZxahmniJUvrxxgp0Hp3aR2+z1nmQRBlN947TaC9Q7xLESYUzfVogimxeD01UY3CXpV
d6mMflrYacZK+Dad5K+t615EWemLvrIu1FwA7yHJAwcQo9XIRoPOTfkj7vGHpJQ7QmPtYZfys68h
WvuExYtm97ls7hqSuvuouXUi5yqekm9GqV04Gd46gKFnTg1mnd34BkYrh3gck5N3pl3cggpM7OK1
cPPH3qhuAwO0Tz9sfE624KTN/TDeJdK/r1z+XTHgKkOFh7bfPjl2vKt74xg38pYS/Jut34Qp0pfc
aF+lVxF4nXImr9hGcszYXfO9gvdeh8Gz3laPNb8d+cIAzcfyW9vlybLscuR+dFX9gX49FfRVZEBq
NeewXrYhT2UWTsTrB9gatqfSDa/ouwHJb58nWkUZ5bM+Ec+iO2SJc4XnjcILRj6JU8DwdknvfYn8
MIfmh4GS3GT6yc3KnVA6tQJ/oztgRrvABrAiDWlQS6cs7dObWgx0SaLwxY6dY6A0oZkrvnnueIzx
b0w1lQnf5TfKx/HsTVpNqtqMSiRCWQAZ8snxv6VOsC90axVp48HF+ZGgkfRn+zVs3KtRGFdVENzb
kf0lDPW7dsqeC8c8NSNCc2FEyxYS8HaCxhGmzryhvboRHRYrb1PHTbVy7XJcI07YsedOyxzGH47A
Qy31pUT+vQb3UC7tWf8elM1rIjuKBNAxKr9Olq0w9iPduc3kSn9VlqoDG7pPZYaDK6HruZSpd6P1
Q6yQXMtkQIseWAlRgUEfL02rvS48MralMRkLRJXnQIv0tSgJDjUNCc0stJyVI9u9VJy9Lqm2Q9GR
9tSOXPer7CHLNI13lE+ruiYCq2kd417zJJoKiJmD3jjHXkT2vremH54FSKgzFGovxyXG+WTc+pP6
L+iFLqAxjTuho+zncLLjVHFXwUYnFDGtrmzMslqMENcfs52Zzjt+Smc3FCilCrsjNqZ88WGHb8lc
BGyswWjoxHzbty3I22z8OkLb2XYazXrbQANkz9XJS3FZmRY0/GB2QeGiOH//gn4n4WCJmkdEXuQ7
XUkIaReTbZ4c4nCCwF5wLDPmRZ0bj0C5V9ZAbkeFD1BLk2CbZtGuM+p8W3T682wbUpU3i6UZKhlt
l05/YtZpDwYrZ5DnYPTqnZ97X+tIFFtuaiSBatZB83+kSJIJA7NYp1lrrJpfdrDvRvJmVWhWuULC
Q+vVvA/BSl0SD/FX2RIJmHUe+a/I34bO97eVG5YoK8oU6Y0WrZMQNEjUhtMKzH5KNiu5g04VjWs3
6ypQeT2Sjb4BmaP2tZ1T2k8JGekbs54N0jt/TB17TR/w4VIWyV7HKbFouqjZuKVj4Nizk/UQC7Hp
Jwa7pQfjpgKgeO2b1aYeciTNkf3atoW2L3txrhz4VOCjzxLS7cngL8iT6SYySDSl/1KdSGE71vT2
j11UXSsUWTfwK+Q2LTjUz9HGD+JyyXna2KVhxSa31Vtpne1JfMkHEWM4LR6L1g65UQarxHAVgrdb
dKI95tWU7FKZJUdxoCEbrdhPGYFlhC0ClQ7dbmuT5FjZNeBYmo0wIBtvHKR9O/SQr/QWWm5GbJ15
3Z2IDDPJ+yxhO+v1pvZCfVEN9fVkuquC59tEM0fpPKqWnVKxtwalDjSDssmOmuWTbGqrRSU6BRGS
q5hytPXqSqRMJAJgAMQXO3X2Lh5zVqQ8ucQdIrTM8sWy+6E1NRqniNw4p4LqEwZffK+uVumcPJDI
+FwhBr/4UI7xmToUgWvKmJp/nQN2ZZZqLIJi2HVj1D3q3TdYCOEXJiASOltL1r1eITeYJ+1Lb+Da
qCTpoeHU3ZH+OKzN0RvXkOJSMqQwGzX9/v0f3IagjdBMD4GvPTko8RbdmG1LgoOOxDXmC8MsvsZ+
Lo7lKD0Kf85eYke5Fq7TPhBLcqNHGpZ5Kn11JV7AFMeggIuUEHQeIOjCOzP3j46FaQfe5yKfM6yJ
9wU7Ot0GxamxetoRpo+urfO2ZYoz1ook3CPnizdZBjwecopZXDChNNdl1YMr1Gg52HjzTEInVsn1
kLjtuoqrXS+h8eql5pzg/XxNhQnWDcJMgf9cbWGIwxCed62xDaNULsiYPUV1WJP9hwRo5MolSAa8
sbjsa47/4kPft9MJXAviHKhTfJ7T8tfpfqsvrLrNF0XxbBkmMpuYAVA7KWBDR+61vMQ42XT8lbHg
3GPMJ9Le570uQIpyC4Nmla18H7xTaMbpFu+qttUu7TQ2ayOFUSXMfuPF5qsJJ2hP5FB52cRuPZzS
XCwnux5hQGfPnZlt7aFB6WPIb4HIH63BMreBJxZdh09FR4+wRw+7IgsUmUpSnj2HGgtGkwuIRu7E
LDSrOQWiAo65wWReEjqg1VAmG5i0BEfh1AoVu/B6ZqbZeSvXaQGJHbbjSlPLRW91FyOLXiBKAzo2
cdY33y2PI6tjUhLBvzA1MwVFLL+1KFfCwTo/Zu3Zzex6VUk01MUo6NRlt+j1xmpnEiLmaPHVOJSH
LCeO1QxeBzk9NMNw4+vVje+XJlwBeaE3pS203t+NMh32Zu8g7wqOSey+FQVu5coJkgVmFfjlzVNR
8MZcp95PERD0Tgw/RnAPUzwc/K4YFy0ZFWAMH7qGzJ3Q57wzy6tB8m864rLWeS1uHdH+aJ1i/dU0
p0f6OcPemeqHQIsfJ+neaJHiYUzPQ5QeXLz1KxR+3ohD23Xxj6OMG1rSqJMepxXo+E6rbv3B3bnT
fRywQWnEPkZa8C0L4G3kRqYvROmSE5ugnCuMhZdpd3MQXTQ9O0ROvCvqAKlNBX86z92FTPOv5ChM
mISdU1faryl5HGvCy2c7rZdijIcFcsKdIcwvg68vray+ruL+ZhqcDQbYdRYj6zQ7EpdnBcTN3jQ7
fO4jQAJ6C9oibvD5mQtAr2IZW/VNbZGEZj3k40M2gyC3e84PIaQFUQb0eTZjJt752K+sz9YxGu/j
KMbQQbQlJ4BmpejjROQ2OGwye1n3wV1uygHKOTedGWt/YZjpUlDXSMkgAGA4Lp2eoZjGO0+Pds2U
3+lh/RJ6/ilPPFZMN7vyyZ+TmKsQij/qSfKgGdWeCKHbVkwuLYfxXoSEidTtd9OZqCbmyS7AcgON
MT4bmHfglmqYhSln+/jqaU1oK8P87laoakXGaGgN57nA/LKqhoDZ3/pbOF45sQI0O8wUt1PdhwAy
TSfbOCQwb6qaQWkXdr+AJUJyyOwMyzywtbMboA3Xmocwa6uzWU6KoJftyhFjqQGRY2lX/T7rzHFb
z9ZNZQ/4RrFN8uUtt976bfVmOLiSu6B47Bpe67BrwuJB+rBvkjJMltkmCYensqj3rJoIJ6X0F/4E
GzbKJOeDvCRheZgxJK9b00mX/dijoWy0RZyn617oSucsySab1xlnx6zPn6tRcgBtpoUXjC/0QklC
rzjmp4hn+sLjBDLqr46MpmWZgduZmofRat/MynpN/QQBWmwt2okrUpKvDUN0y3bAYutqnNot2AEn
bA33Db5dXDncg/uaC7EOOIErU6JHTxrTPdchhkcplME2oMKys1Oxwjy7S2oQDHqaQM5MyYLRKCuT
5wlppZk2hLeedYVUD9gRUB/h45+iCV1rU+7CuP0S9c+u42MSL1VJN6FSXbEvdD6AIMcG0ex7KZeS
+VK3AbMIK29jNN8SmmMw4saQZZ3js5XdoM589OYr06uf+Uvuyjx7xGj1I0KYsNBdiBYGJHvL4gjh
yfvOaJmjpf69C/qDJwt1bSBVxQDLl4JNsAQzqIXiRxFi2Qy5tSxjhIPBcJo8560ac+JpfX/V1oXP
ibp/GZJCgMewScbRApujhmgXtGwkqA6LRMa2kccmAn0wB3e1RRjgWEkcICTGur0016OtL6LS+NLl
Xb7p+B5keiTkgMgaLTPJ7Er3/holOeIKRswmduofRjhmVxFpaDKDSmILHLWoopDlDps+jPtjZBCX
2A5Lc+RunpS6uY7SVl+Wpr4VWphy+imnLYN/3jU1DXRfwqpqvAXWBTyTWfA81UiX9XFgJlbRfVGC
1KlNapl+qt3OMeLaBuHdYi4rgi7NhoGejgVOG0oKM7QOdAnT0szwIiTRvGlTQ8dVJnUy0ByA9iH+
2mqscJw2y66iTz4a3gNJOAWS6GLfyuypszvYi+oRyzjeD0LgZgvmL1Pkf3OTcuZ+m9w1EQGY+thy
/WZFn2D5ny01dZq6CTeJP+0FWuRV0rlcCWxyMpij5iZrfazZ0E7cUnsjdZhqcJ7OV8U8kl5h4P3h
ldoL59byOtppDepxr+vv8tprD0UzLG0Yejd54I0r+TCNbHYyurMiCCAm8v+zQNwv8PBRIB3ivVmi
R8a5QXr3rO019zlExn8SJox12NQiqvmj0lVC65Egj3Qda6a44gbAtCDdpAtZQiOKIYmd7SfCLsno
LeRS0mnaOkV2W1Q1DRRurHnW+Uduy3JlOE6LUAUkkv2dFSo9EY8nqA80o00r0XnR/fnFzYJTGOf5
0XKRCrfDVWYj8bed8CSm5uwZUwd7ouGsD11hsHLnICNU8Y5Ez64NbkXbhlpDPXu7FDoJft0AW3Sm
Z0cKK4Npp1fQpzFPuv6TGWjuwSrhqfjdPC1dLZ323STkcizCcmvoV03oIdIJR/9+CsO7fmA2pZiN
ttXkV+CtEfAHFrmdXUlzMARYIey+Pg1De8clM7uZUiDXIUHLnv2FsrDcqB/BrfHO5AVYIPr7ZDyD
Kh9V+oilcbqcmUuCOxvyd6XuJDZiVbWQ5wvLDQ+JrC5OpBWAneoe+QzTibXzJchGxrMF0GdSpfDE
KBC3evbGAxnw/hmOSpCpNcAggU/yq4U5ZmzDme7OfVgRjO7rUqxFb+9EY1Mv91jCLFwq1qZLS3Hh
zkH0PJ7PXKd2NpNudDV36Xn2xnBlTnO8bhB6XsrCu3L80IN4YAVHck3nFDNbN4C1yxMNFX6R6tvG
7V5r9tjVqIfzzoQbtY4ri+RwvQWMZLy1WcHGYyUzNhIaLslDlMf3dm/Ft0SVYOg/J62DW443Y1Ol
WYCSALgUZfZekiyg25BLMLtEawLshmXSmeFNZnX20myve3UFbKtY7tMQanRu1IAiU5ykVdouWDHG
XeDa47YS1ap05+AGrBgIBy29xryPBHcax+0o+3PcxdNTb+g75IIAUwa72KgL+0MiyjVFktuCjtVD
4YITjLPpxrTBTSSeAISCA9vICUap7XI9huERu9h1OFW3zeTTCUgZVUIwy3VhnxCkSrwUlG456xYn
AkIAbmTTtp74f1gzdo7fjKta5Oc87AAIGdlaaI217aivLnKNkWOV8TqiJ3Tw2Q+gRuPxcOmOeHmw
tVXYW+C5J0C8QG6ASXYUZJDN1JfZCuRuriV7W9ybJ8dqVraHxdm0k25Vc7/1hOThaB2+U6zdgMtH
Mkz3JYeFVaaZj2zfw6LxJWAEE/dsYjTPmok8etAGwm2NZh3Ekb2OphCvi+fnF6vh9ILFieNcnt5O
cXzfJ8lLJY0YoYr8YhTsg3S70pXXsDpzk7sfQopRreFzztWyt87qZiKGuRXqQXWw2/Zrk/vZtSiQ
EZX+xhrpplYw4gszKaG6mA1ofEJsApMrPrkBw9IFLQDTLmyWDRJvyGbpcynQUgMzeEASfRV37nB0
gpODeQPb1nQueghvDI1+EQ/QVFrdipZErdAmt9xLKOdnQD/ZhvXhbTCqcBlL+HIQ95ylAf9w5bTt
j8HsHvyRS6JWW1dJZ8y799E8R96yra3dYHlXjTNW7OkM6NErpi0QlGUxxadyRvBWxJqxt1iTOdxx
QIrzp0g41j4bi0err51DYnVXYd9EJwjjZTXS3XPAHLCGUcCgMi7H8s4w2/a2dPGepfO8TEewg7om
L2OaimM7zl8dzUvPKWK6qU15MT0YLmm74i5ulonheVtpi2rboybYaLPDAtd5B0KtFoljzzvWkVUq
PSw9NDCXKD2J+ph6toPIHhbve6zha4exp64Z2HOCKMTE3TBJcyEGFjrZdvWyDkY2pKl+a/EkUgzt
OHpSBj0hxCJg49lu0/SAS3chjTRk68tO3gDZQZoGYA10C06XunfF0c8699Aahb1PWYKB2cY3CbbM
g5mGB5lLqANl0m1ns8bmQclm26e+dw1f8cdk1A82ySAnu9eaja+TIee/EghC2HVXN1dI5p+0DG1E
GUuMTsgmUOGmFHiS8toSwWFWAPxqTuyNmzvtjml8baCqQSfuATlwo4MY2kM8ce2E1dwvjcxnwuPp
y+i7tpwkz5y4MJ33bnQpgzg4SFmfjJnDBfiSes1LM5awZ6BjASLSoaTBX0Uo0VALkn2iw2XLz+yj
8miYpbjN+U6DCDfTEI1HzeUw6GphiLF1DnBGUQwRPii6yj/G3pr13V2ZBQM6joV58Lk/ZHC3zhPt
dslp4Qbb6GVO3WUS5PzpwvJ2WDSf7TBrLroLPgdYHmpGrwsYxOGjRi0TxkAn5QIwHXfUDkdkUMIP
KH17mXitdwXGhjwDt6520zDLY5i3T5OoWT3b/OBSF9AiAjzy6BppPYlQU1EC4Y/PsbhP/bE+6oc5
OXWSikc0CQK8g0k75M6wrupeHFq3PpSZ5tz54cQ5II7nzWyNt9mANqDsXEGJQlbPtVEBPxPhuLYH
orD6SPsaAitau853RsC4ztpT0sz1NgvKEFBjuSvKMFoFgl5IiwU4nEqVxIhOuJhXtE6qVewLawcb
8QLWwIE9Mx6LWUDzn21QKwF5Xn9+7FAXO01g/JE2pToe/9WOoUmaaEjz6UTFdTr5GdQlMdg7LdS6
YzvMS90DqiESF9G0C+/LLSm/D/dNnAF6SUSx1zUz2PLuSFqYuQKPfZadXZf8ZtQEF4Nw6Y1D2gYn
0jY+06B/w8EtN36d1yuOku2uivVzDfq88o1623H7cqx0NS6HMHRXMQykMMi2sUtfhwsOPlVOVzQc
wpUSMSzMyPJIjpte/Rn4Sq7nqAoI6QY6I7xl4STi0Ae42SEsBhoLXlb3b8IEse6O2NWTWL5opk15
KSB+lpvOJohTH1zKVO9mNrRAbfYjddsd5poHK3PnXZxCRCUJa4lB+pG2a0VB3ULsrWPnolawHjWq
CbPZu5sAAseQU1MwgtQ5Op5WPYcOuVhT+6Wsol3e6PEVXtT9wC314GXUFJsGqlfnf02rKAASUmrH
CuhqFjXuavIHb4NwTtWlPW9pOWlHZqtx55hcFsoqjpfsbyDjUInsRqbDJKnyWTNZLCGeOeoMXVFz
a4+2MfUl1XEAuTo4b3aTdodRqw9aMvUrLYKK1PuBD6gu4loUAs5gyUM8BLoiL6iEcO/w7gtyVbsC
mgxqx5XWWnD1C+uJE0t2YwTR/EAQ7CHygRmlRopgowgOIyFuGIS53JUuxNM4D56dsmrWsm3Xupz8
k85tPzfYHzvNW459XGw9l/LAjAfTpm4HNMzUJx/NpvGoBS2VfCTVVf+KlLXB3tjDMTZNsfCikMW0
gE5V8P0+NOqv/2wHf3TMWZ9lFCr3G2QCehK0QTo8gn/KKMzSjaRVuTaYIBlsDa4eNviN0M2O2ZhP
WLEwqaZxx+6Z0Lwbus7d9HV78BOAcnYL86d2XHjMA50t9PWjNd4wU4gunXeVC57K1ruvAx24DYa9
Q+LrdxbELEypbbkiX/FLR8h35AxbZ6L2C+aYziFjIYuoX2RmgolNK+7CfDdOMjwGwvhN+oyrNHAf
W+SurnsmfQ7HQiMHheWTQg+GXj56jID1IEPuBJO3zYZqUWbikGGa2gmuOAbe2OVY2zyLeOvCs6yc
/pot0KzrbOODl8mE9E4JysyFyPpvAb3zrdStl5YmH/IiJkTh86fwZKHWRMRmsqz7M0mwUWtdh3V9
lOHAxZfONlr/oozFofIj91Dl32dqFq9JJq7NSz07xDCmM2CaKMBXOMzEDhkJRZDQmo/exAlqmATC
9RyjfFKXxVXUtoeefzzHeffscZxc+an+ravT9krmjradzHzGNEqodAcmGhK6fXbbN1ZPTiV2OnLA
S+ZxY8RhiRBMQFecNEBtb7MzX/96AP6pS/vnj8DUQwPEZcD8FwGGCOYg7tHrMWXsb01QPhiWyVnb
4pQbiY7zFtg8ipl70PVZJcOLGWKvTET0zVa+4trP33qrT1fdRDeR0/3a7n2Qxn6Z7vWJUCZWx0af
O2KlgMYOWlcvstS9gdMW3wcjeY5E3serqvKodhjeXWOS04XKrt3gWeS8plfjKZXDKqtcRgnZxaux
TF9h6toIG9oXmjp30BkF1t/hoHUEuEWDP6xcx3zV6JOvNcOYNgC5EFXLkB8k0w5G7q+7gRkhCD8C
QdLT4Sv824io6Xwyh2WfY+ZP5lQsHAK7t5llPueidUhepG1WOcYxp1W76Gim3IX01GlvW0v+Fv/o
QzFdafY9B4IDpxt8RYFL0QNDJv2eaBkA/eb/kaNjl5px9EPnFX3stKIDNp9MIb9FiWsDN5q/Noxf
WJMtNybP6Ih2w7o/FXMJvZIaKOvlFU0gAxXAQ5QMIPyKaT0kE4b8zrIwPTC4i9Ks1lqSTsu0HKZD
m/SHtDC659jGkcBU9tOKL2TNN21siqNmFudadHtS2NzN2DUcZPXZX8t8HNZREuMOaJxy/z5iOxEt
x6790o7p9fs1xhfGS0fy7J/q2f8jpdf/DQboIwXoP7Y/SqWTav6H+vj/hAP9xz//8f8NVhBynQ/T
9yeh1z0LRPNuA1y+xK9l89/2TfZCCNRH7df7X/Ff2i8dQSqSSzYYix2Gv/2vJB3P/MP2TWq7Fkwa
ll+1Nv+t/TL+eIfVcM5xXOPd6/e39ss0/jA4CViIwjxfLSWflF6/Un4Zamv7uPCQnIMUFCwRiz/P
8Dl8bMTzlvWNUnY5ZspVpNhS9VCiDXnXuaDRJif96s3jI0WMPfkcTRQdLQe0pGkC28QelFbe/sPb
/Jfd+LM6XT0Rtww8PbYSqH+2JcD4Zx/0QJcqqaXbKoGP1j96E4lw0hqufv1hP+EL/vw0JOLkGXke
7+CfW78MNHbyweD7Rxhhko6AsyiiXl4EOAiZxA1wlnakBC3gxNuskkhNbuIecIk/jI/2QKeLe8QD
4aj3k4ZVpQlXc22/6ak2rvuGBWyc8jfsYatGThs5cdMkBlGzvjQOwD1XA/6hgzrOLZf7f9it/aJ+
1Tqohg5uRkqBRIw5ycHsh1cahtYYXyJBPGJilb/Zgf79pROGSA6cgcn00yHA7LM+7iVqaGJZ+kUS
eYS368lb3V7Csl3++p1/lj2/v3L454gXbcgJ78EgHyS2UoSt7EeGXFjQGKB7lE4WNCWBioE+Acq7
8fXXH/h+fvs0yNUphxMOGkvc15/06XUKF8NR8kU9rq6CRtuJpLhu+omiMm5OnR5s6UcrkvZAggI9
se15OgJ3uFS5HZN23l8Js7kCJ3SdODF5CcOtrK9EVG7GaNz52brZxRrJ3Wpu/PrBDfXaf/XgrA8f
1chDE0x9qkTqTocDyB8ecy3+nswdacAhDZeijY9hZO7LwYLwD29E9ApPk9Ox7qWzMYbyN86Rf38g
BKcsPLoKB/r0JkOZwziqswjdYHnPQgGxnJqV1A4tLHz627sMhwCyhfHRHMdN3k04SoNtJjWcv9r9
r9+O+y9rl4vKB9ESgwn+wqeHoXhK3a8DdOnK6gHwDKGd4hQUxtUkM33t2f2XMbbLhSQKj45aHGwV
xjNF3wMc44nYnavOC2/RBhKj0Hay5tSRfdN1+6kFYWC2TPwQgGObDcPeCvK70oMlD+SPYMqlAbgK
pu4jQfKS2CpIp9zB6BVTMFk49fexwQJaim/GAEFRa58omlBaydOvvpWto84/d176Bj4RoRsls878
qhXuIx0D0k7PGcWlJRhffnMcDMnEMScS4dpKBqj3U/GlAixAUiXncK9/dDFptsJ58juV1866Tarz
73Jyfr4cedCtLMsi0U3JhD+vkGEXzzosNHC8+dcO0iG2ofnRNGkj9+b/Yu/MluM2tm37K/cHoECX
aF4L1bGKxV4UxRcE1aHvkei+/o6kt88WSZkMP93zcB3hsC1LrCoUkLlyrTnH5HZTFrle1+YPVglD
BZS8vvctE1e6jq4X8/wrTbIrJTIQVgZ8G5SC7WcpoXnomK2txN2DNTngRQ3igtkEV+b9O8v6w3KI
GFvQ30Vbz63+6rWHZKmb0kYbM08iP3YZjrMUEO+M4Ue0S4PSX55QwuVnhpB7t7tziUE7D6enWfo0
g8GKgnHliLekisHGBJdhFc5xu74oUpPetslSfgnlBh0yieIpewhtOiQ9XdEwYNQvEySy9BapneVy
TKMu28zwi9f+MN8LY+BXSzzF739k7LJvrjc+LPiBxP05EA6fn7bfluW4a0dzRjK7pemcr7Ca3+n2
SdqDvQVLC0wDq2aPN8pgL7RqZtRSD78N2q7x2CvMRZzZRvmoKUZW0ra3BvWD5X6rQzj6cqoHpBPF
FXM2joX543MUM2m224X/WuUNUBBEipaF4TNzL5iaT2eWBw+vpzcT++nOLCsgr2OyR35CFnYGZLQy
t3OrHTRbv2fUDlqQRpgrT/oC8chJsmtNbw7NmPxoXX+T5SFD8h78P06e8LvPMHOT9XDGLM3xVk7t
rg0/+SoQvDD0zpkuur+YCoarMYNs5YsMNJYTH+uRL3RII2c16WgGptxC/Wld5BGu5mQAKZrX9l23
zBBtxHRG2YakpKyyzeQth1TXnqwpdTbQUgd/DoPFdTLiKvijhWntTW3xtqWMDzoagk4g+C2GK7fL
H2URAnQOr8yRqiQT9PXNAy1PqI5bq+/XPVLJoLyJO9VSY2i9nSY2hdinX1gSkTDxvLSOe9fWwzqf
LWBSMRuclhSbdGBLa2BmC83eu2S2QyWToyLIrAvWcJkm2dpJ4h3wiu+0xY+zIBS94+ycOSFxXTSF
I724KfrsG+sGjHP7mBUDcfReTii8df3+nan2uJfrAEWuArrYHl4X+I0v90AbDWOeG3gESyclZ5xm
NzISmH8WnAWWiIc8/BWmHNZVvfJvX5llBzgnjjGKFfzTL1/ZAyGJJ6ALN6IzkA+V15aU523DfdAx
ARe2fiZdeAAjO8X7L/wGFCNU9CZrLb4MoXyTqoT67VnkV8deMzuf7idICFPTyZaX4S/CZi7ctrK3
AhzSOObUHLo82aK5lhxUJWzPlRMDRLMXUgcQ9ZiVvan7ZV7VzdWYRT9Mc7l//53ab1fpZ/eJ8lcI
+hev/Z2hNRkDjw24/YqFiT7CeVeHRCg7bUOvWPkVSUQBn7jhnB+hFAlcxswEoWsXuRB3VGsJtRel
fag7UADxhyGcUXusa3BX6gWrHh7lFRT0n+bYXPdWGJjxdNL96naohhO1CGwficXMERWJRIEH3QgY
cIcsD0DUDH1tLHw6oIQHM4Ek+CJ/fP8CvC1m+fzMjDHxUYTgsH/5TXXcAY0eCncj7PqWhBVC69gn
UAJSNWj2R07Lt88C94WjzmoGySbe615dDb278ofF37ST+Y2F7Kisp3lS3rZatlFEOTRsixKtvP8h
324NL19W/f/fbkd9yUsu9OxD8AwRMHcz2MY4v6KlP3z0SvofLqhhcLglnVTd/K/LDcPopw7jLMNr
JiVj23/VxI2YO3Qi87bFWJcAm5FKZxAvBgtv+tUnd0eM03YxvYx0SZa4sFE6KvyBk8YYPyqNr0le
0LGtvjAKp0nY3i45fOh8iJjtC3ZftKsTaaTnA21xAim7BGKZcR9JMqvAlX9dtG7AakNyQfQMQk31
YoNd89JsEubELiHOTjUHQ2vcNr43UTEKyPeRvc92FfpKUE3xr6i2AVzK0xJ5W6Q1Z1Nc5WeyL68i
ppjO3FybyFhwZkKI8xN358pfUPnFcVE4QR+npMA6nC5YYRpfR24M1AtgC5srJWPGvD+DQdhhsvVd
9kSBrxrhCemEdvGjT78lbeQEHKlHPCb04oXBiAHCCJbNyN8OHsLgprQQjUtKRzGWlwwYmBLEXcbF
IcIghAW6JksY6+Z4TBBSQDGbkTJxKknQAnbD3aQ8QW1bPhY2de5s4T+Jyi95Nt+XE99CE9Xoo6L5
GgbYbRbq3cqH1TDE2Q/b2Wi9Y9AKpJ5J0OL49S42OUottgygCoUHn9NuBSF10+RzHRQRVqymtQuS
ScYbJmxXc8iWyajR3y5CHVw7m5++1MeWWZocyytnVLSyIt0CLa0XsgYKEX3rIrAVmZ0SU6Udhznn
wsjkV+Zt9CR/YDZPdm2ZkgzF6LX3tYNYKBNCcCxoRxNomuwF3TTvQ3Q/68nTD35nXal8eq8eIbYU
j4UPjSLpbhtGk4zwzEsE9H51o4X3SQccLxLhFQIPhU+9iwuuHB4KvoJOz4gf0MhVG7ayofJwxz7b
pHlzVfo10XfFt25ED+bHMMMt79HUjGKVTHwRnVkTslrQLpl2fj/RzBXmbVZpN1Fdk+GrZ+vRl9+k
Q05llu2YxNsBhKUOSiGsVxZKPXssJiB29sSVsS6y3ncuyJ6FBzwJJdLAZuUi4NC0NiJxQkrEy8Vl
H7ML+nhiG8/ELDWc+pRVvxX4FpJSv+w0gHyGyzydWVPNQ7GSrvzsdPyzZV1PeuJ+4HUOK68pkBbX
2Vmdxad6Mq7J68kpfYtHZiv3ufAPYUbJpaAgNG/uqItP5CZy0MKRpTFPMHqPzBWqnqm0mASU2Y/I
SX7VLkaZupgP0Qgk2LOvGZsQYNQzUbKVvNIZfpbG9D2KezUfJ4YGVN0kaEK06CUbktvcTo1iOuoN
uxFnpkIwDLGz9WpMXKiV6aMjTC7QHrcL3qQignIHGvnJ6U/x2DykqnyXC3WxNk5K5KPdmP0iA/jf
E8aptkdM8FVkIH4GE9DxopFxlYanMB1PoZb+6Ky7zvCgJ0bpt6qEros0bSvHnKjiXIe+j6Ziwi8Z
iR99h0SfE9vFkOP6mHLqbG3ktUdJgns4/mBqQGlX67TyEDu6dPCt4b62SZuP3COHHDQvYDZ4Llbo
HUbmVM5Wb1SAGudjc+lP0r9yrOW2kKO+MsSV6wwRSjboTPZlWtJuwGyerQwL7CuCB5r5bnQVzyo9
Y1rl7Z0uxIOR8924MdKEsMS3Xd5qnXsXVeK+d6uTZeZ02twTHK++AyH5DKCOGlQ2GiaJlJiKslqS
XbaIo2arJk1jY8ihhuCocoLtkbELjZt8KAENpuO6luVVgUaXIN8FmkYE2dC77NPxF6edDjWzed+b
ISrt8tzKkfgmT3RMeNN6H23o0F5Z+XzgOu6bDFSwwbxbNz7DVPW3Y9QTfdcnt3gkNo7k0RFLeuEq
UZLd+M1BMpNek+K51mv/vi4iHJrjl6LPA6fnmfAYsq4KAi6p7FnMWWSZ2eQbY2Hkj/uEitZExwOU
d4AcMS/GgJUnd5SoSgW+oMqLVhhvonUp1i4pmyvY5tnWmZPbyQ/3Dvm963HKL2YcWOOcH6fKfXLk
wteVxEdPQyXRV/l1F++mXEOc1HOIoqMigkI429nKeWda8dQhWIaOGzgm43fZ8ljaBk+hJmBqcdRB
sGuvJgmD7dbN42zr298dzQLaHMPmxY+/62o/QKO9xxh4q6PotoU6JSW0BHjYH+PJ3dZ+wTSvvmCS
hPpMq4JotEiWFs3DZJQoWR0QXLn8as7+rYR07dfazwQ7q8O8lc2q25lZdZDCIFN6Sr6V7fgtwmnX
LXI/TMsPP09+4H/hKCdMToJae0YmGJ9M5iTnOBy5wzsRc4/UPkuP44/7tP/cDBX3JX1tP01vCH9+
khkXzevzb6LGtEsscUaRje+k9OiCzthNQm35oNZRaQGvTjY+sQAcZXUTDg9/vSyrSuaWQjNw7COj
2US1t51K/SbP9Psq4xC25E/ol8X33FTZF7G7c4ynbA6ns8J1v9ByBq35i7M3SnePcmchaPW56E49
vs089p7ohd7HTUx4puK6jxNNqnHwgiwb+BcydPICZIBObJZ3tQw8mJW1qzTOCKJ9II/6YWmcn7nh
ctUoogfAH/TEWeaKeiBtil8SFhcst5Zzuxy+YsrzV6663Y20vC2hjEq9CeZBW7tJfzHNbeC506Mo
xWZewF4qykk1VrexV0KfC2/cuf6gLH9DBeMExfSAwHXf0xmg+K9OUHZlETRQVj5YNgq87lc1cYYq
LW4QEszW+sjegdXsoqB2CKYGA1rUXrmpna3tlMVuqMO1rbsPacSuolvj/YQdMenmGu0JdJDFukrJ
ogm9+NpMFns1yAQhHETo98tu6w+HK5OXAQulTOx0ZV7eIIQXe/1QxL7yy5/FQ3XeFixqhVazB6dX
QOQf6ra5ynsXHZvRHeElmpGzyyNqYE5NlENZup/K8SnUWXmWPr9SbRkG52dmHO3UEMFt+MrQZZyZ
enUrqua2s+NDUjTrwUL1VFP2vv+J3lBa+Vq4zw2X7jGtWwiXLz8RalorCWnnovb1iest9dvG6i4q
0XbrjC4JzlZ8WvHDQuxjsyA+Vvf2mpjy+1k0pLMYLCxZAVmsje7SNDN2DrhnK2n19fvv8w/nLLAL
CEFoiNF59NQX89uBxx15Eb/ibSZ4Q5uFO32howfgUDeLJ5YtN5hbH4U/z8q/f2G+cYQgukdB85qm
bfcmojJ/wTFBwbzyy4zA4yK9Twe0iZP3OSphDRYksRIsXnzQcP3DwesZoecpbrRwXz8xi0i1FCue
uxkm5FEKxNlKEG2SnuNEspxrlB/c3m/YUOpmYPjJGoi+UzjPXZDfrnIVpw2Ews7d5A3rdenzb8MQ
QQmv8CqNMe5mDT0Ci9fz8iNz/85Ji6vnC/7/h9wfAW8F9/Q/A29XLTSTLoZ620ZJ+ccRt/oBf+fi
2J94TlikaNFZdIKUwOo/I27H/uTxFDGpdi3B/aXO83/n4nifXCYKnq4gZFifVBf+v3gTVgcTorzS
xDzzUv7NkFutKr+3ED3hOd7zD6JVgxf21XTTdoaeuBdkhdCXH7u8+qlYcpljH9LEQqJufLcq80RE
zl4bag5pzc1vl+7qrxf6XV/2+sl6fnlPJ8niuVXkmy9XEz8UPmBnGlOK5REWILgBJJTo80OglGMV
Xr7/ct6fPi6jXJ/IIb4K03hVV8Q9dZM7gkoQuX3TGQeZ5oHb+jh42huTML/SLn82hADSW9ynhXGu
cvFcMgS9RZyWwTrqhgnLzL+oTehPXn+TE6UaEXapHIqjY5zyKj7rv8yQ+zzAkG17jlecuGwA2429
dnNAaUxlcNDtyZ7FlYdi0MDG7O1z0Kwj2aSSILEkOfjZ5eQu38NcW3na2SCi6w5zQHoYzXSvKCXq
t5sZwVpk0NVFvwNXjEIyPwj4CAPhiGZ0lubkxOvNDXlyYx+dVUZ+3S/apUiLfVOHZNJCqR/+Cmkz
CUhrXPuQxQ9kTm58TT+qH4rF5GgvkB1n7xcq4Q+WuD99875tMsXyHEA+xqsqxIDu0JWxDQWrvKjt
iVxlZE3decjp2mmNf7mAq9sMuJCDmo/22RusHzSBrHIGAYaTnDgfHxLGaaSsxyQjWaf4aCz4TMJ6
/VBRk1BYO9xj3uu72k0TIeRoAD/Q3d1CEDufP0A//Bl/iGb542ouwu2Afyg65aGzL1z92Cc5wuPl
S9RjrW4cAzXd/H1crBMgnGDw/V/MlD54GFhD3jz6apjFO4W1zWjr5bMXh3ElAOoQDIRzAwn1Lm9R
uYr4QizF1/efO1O8HpU+fwNM0Sgc2NDY216+GD5cO3RzXix3iitnmnd1J/b+KGg+S2y587pxhi3i
xU2ZJocsGi+kvrOy7tLioZzncZcSUa73y9ooleifP04aOryiQ9fBrfaYOIh9Nsy7cMDfyN8DnBi7
+qlArhOJhiry1zFEUEEAYH5M1MTI/JDfhiuE5idHmeTg5fHOBXvI4Bqxz4JvTwaRQSZnGO88YiJm
+g3VOGxESIYAomOD+OZ4ilHzRhutBf+dEn9pNphcHyRGJTFaB2uetph7Di3KFn16auyvYSeC2hF0
8DA+8cMy3CbWEm/Med6VBoQPI98zaQw6ck3zMd449Xj0RBooRnfLFcrdYcujio+qIISyP8tAY8e6
YHQQbTqi9KLki69dT/WjMMZN2j9yiqZQZGbQRbvwwqn7ILFTTHvxJl2inTQlSpxpm+mM05ONtixY
8vJVRWiBtMIbs4x3YUVKpCvPUhPizJgG6uNELS5rmDNj7eCR8zczIZcjCSUF9jLjKAm27/roIZr9
G4efGqfaFlpEYA4xH7nYI4PcA88g7lbbqIQYRCSbhUzZxJ3X2fhkShyhM1GhF3AQm32C+ZM0o/E8
NNNdFfUYW8bqiPvFPZvc/GqZCRibxoZE4FmvAiHgXRQaI8nKbXH4FcNOA/5CkOZdTr8bdsERX3Sg
IsJzyX9zPTQ0nvbEYYCYw6XQtkUiAvUNpPx6XgoiqrC7JRK2LaFfUgIriWm9Qu3TRlgW04WHoSFP
MVp45CtUNFMCVl+ys9vLPg9p3tiHqOGmqTGT+XhI7Z7eNhHSFTegkxyYHnxTEYiOdIJE9Qu53Bl+
CIkvPYLvMHif4Ymc1fixB51M5Mji9Mv18375Ub6vo2ETQwzxxgZzT7SR9YgkAsWonC6a6Bgm8qgp
4CVGzsZP9x3fXbY4t0s5XhRJeeW1l6aRHLravR1xTM98CR1S4TnBKyqjjfpkXq4TuzOtoyYkxQMP
gAzmeFaAJrCd8d5IrqpyoaEkDia5r2lNfCx/KpHAkxJ7T94vQR2kA7X/SWv8Ryzbm92DYsUBMOPy
F9vH61OI6daO2xEKR2NpOLYc8Al9OGcOHFgmAXFc7PfXr2et24sVXb0eogcFikaX9Xq3WjzaO6aO
0a8W+ve0MxmVt080Hq/naNwmtGxdvsDWJJ5dby5jvgpn8s9dPKQdKo0pI0xd41GxL3yneapU3V42
Ioh5FCdDboQrN1qyrAfSSWMv+2qz7tWGyl/C96H/SloeS9USTT731XLSDHvf6h2YVhH0eKTGLN6U
jQysrtiH/D/1YA/Qq6riqL6PgXsiCu39hIV1AqOLFKEHJ5DG03HSfsXwjF2op4DveBqiXYekLZes
KzXmkf7K0zEOEfA3x2IfZ+2KHF+f1SYch280yw+hZ3zXvXyvINn8lHXF2zAa/wMWqKmKwLcXn21U
mRA8sH8v9464m+M8T7j46kLXKTf1tOxQAQEv++y7PLbk25r1REqgOsa7WNbxv+9ckm+a/HndX7d0
tpM6W8HcZRpjn/Ru2U1W9EExiwrm7TtFJ8o9iViEu+RZbffbsY3Il7QQXeHTKhyOLlnfDclZep0e
ynALbGTbJ/ZpXvzzcoRo6ubnMcszuV4Hs+gvUw6xVg8mrLju6v7Szw1GKNg2KdKYNBxTwozVuiSg
FWC9WBN8vK5cFyOmthnYb2Bd7tSvTXD5APC4GSIL9Uyw8CNohxkHcMNMDiihDoyz1i2Me1t8y22d
3aC5NIV1yOt+39PBD7FJa7F2XgDO8VGhzK2Nh0+jkb2fNbklv+1soxXDUa1hIgxCgnWmftnFNun1
zLWLrD3LzXHXynyvlhE/t/d1Pu68Ot7MkzxKkADCZ2Hwhg3eqR253ztZsX/GJNwSkB3HxVo1EIBJ
kFIYZDaFUQtxRAXDgiTSRUc2ABZEhkGR1e6sYeMDZumm+OCa0S2+ppOMbTZR/ptbUtUPCmCdunaw
+MvODmnvVPFmRLugfnQ5j0yg0NDgu1hKa59roHWgIsv8JNz0OuE6eBmNnyy+8auJvuzIB6XXKvbC
xYkyLwhusn2KG0T9VGMWJ4ZBOztOtzQsVlU7XSBuwUeVXoO//FJF7VOcVVdIlQIN75k8usNXEqCx
RvIWiumCeKFtUWnQNoaLKHc+KINVkfXmQaKFAlwbliWytZcPUqVhU4Tg5K9D83G2B+y6iao09u8v
lgA2//AySi8L7thQw+qXL2P4Mh01h8XZMIaNxoUfhb2XMblIDvtVG92Qn3ToeV1RYF6GoavWDdfr
g0Urr+Zp3Kq9xEfbUKekimMmj/h/XiRWAu4cnObP2L+Dev7lIsxJ42IPRORQo8mxDW3rxl/t9F7a
4f2cTNuq1Njcs/OICfaUgZoe51002ocZpC6u08uUNyPR53SwYQxetBYhysz+rEpkgF1+o35v7ka7
ZsRuSGGgtvSpqq6MNt5oDLo0rfngK3oOon39HdGedWnLK4HN6zbXYM/OQg6SD2ipOncXcsbBbGdm
il+tx5GYYq5LNl4mg67m70kGWjCkLgY3Veb0qNOHLZ3Ek/okaATJCMhwWIJxJnYe8dJ2GS6aQsLb
HS8Stw9cloTRh2oD+k0kpC3lFrTjMyBxGydid0rJETMYkBXMfCI8mNlykdmcPXW+yJF6RM/3agN4
/wZy3hwW2G1pMOq0+1jtdedVj9HsR30sy9rHKZqATghYxFY+FJgqHbeu3gfMnkCepUGiUxZlrIc+
4TEsdCqIHjbhStVtgyv27TAHff+gFuJMpy4A5jnNgpxyalbNDmSSHjKojMPAj575J5GPfc4qRRqm
W/5MDGMdZsPWlNTXHn0+i8Uaz4mK4h4HbQtgbx1FmEa59KqG6/Ck9p9N9O8a1X1vkHhu9iSVy03C
FqrnmK01mDyA+4gZH+O13nlBmchthKEu60amkny57bQz4/7MjvqzYho2OU/A+xfX/FPpxHKOnh9R
jvEmng+Hcao3LnZNDaV33VOiJCNG1Yh37BCbtvY9yUVe1n5T7B0vu3bnZZdO4N9lynZgnnLv9pkn
Y0Kyk3WE+o5zEhff6yhpIxGMFANO+agWX/W533/3f1rBLFYUQ7iG6RgqUur37nO9VHEivJSuQRJt
igYoHmi5qfc/2MlV1+v1Q6hMD3TGHJ1j/KuuWNtEy4SwjRVsYl/MxT700w/GMM983devYeseI0X6
vC6qtpcfRfObFjBO5q8VqyzlNiQAYdfMFi0BzrJZcqgoET1FXufZ1GGAqsXM40nQIA/atn3qQYm/
f3X/dGv8/pZe7Q9lzZuVIW9JhpL0HCCfUXW1OM65ueS0wIYPWkDP3bY3l8AyDRtRE12g1ylbwmmi
sNdx/Y44521IuXhlg6FnpYK0qSrjpi6vLGoFfRhQgTo0DDA7z/YHa+4/vA8fBSV1rmXpr9YbWkbG
UAwhOFLO8wMCjamLN6qaTxrqyIVFgRrX5thv5esM1omPC7TXzt6/+G+UjRid+NpMG7upqQjWr65+
pbXAWgcfdFTXnw1FsccmfwH3iobVeKFuBqJkuUn4JzuQbbAbpPJMPZWq+ifzGMDPYzcMQM7tvVq8
7Tb74EL9aWP//R1aL29ZCMx41SE80TPbMBC8hKy0q7qHucYUCzGxyEtKzw/vEvW5X98l9G9YsuiS
00x/VU7EeDHBBLMbhFYXlEW9Uo0TeAtSnVnhf6lvJGTVD/uJNiuNAPGBE+pPHxudqyqYTJWX8WrR
qbIoIkicj40N+IdB78AEiYILd68ufO0wU6alB4zpo5X6ecr9+pMTDEJ73mTIab/Wuo7CHOwF4dz6
uUkjaNYY8abT04OqP2aEYHEa3ahlQ9YjLeth5SC8qCIANIQPxPuGDHuVpbpZKriOHFT9ovhacQ87
oE0dIP6tz43G7S5xjI51so76+Oa5pPXY3cZjH0W70su/Glp8IJbxBDjLnvWznGXX69WiL4OEv1Xz
TB0SNc6SfdafRTxEGSdPbR54Fw4ZB8NZU2+pvlcWcODCFcGixxv1jKX0zcaCky+HVHK0wcRsU5sj
mypWOEGp/plNY7RnY1ZHOSa5Z6oUsrj5kbScgQC1OEWE1P9tT/YpCcfKvhT22ucJcx5O5sNz/9AM
b1StrcpOjaLHxrynSkxOGCOS6XRQBV+ELse9o3Bn3j3sMJwCfiXxekxIVntU60+VrjWyHuaIQxSv
n/rMONMtKoXDkHRnkQP4i+JA9ck0fiBKpjEmuI/aYTHmteqtZDOPLOTOsduokz/D5p1Olm8pz+eO
oAd6gBDhavugjv/OXbwQgV1ne2f0zglwCmAz7Q3N2s8Dpy5JgWfOu4HjrNdujIQ2VX9Xs09IlKGy
ptHWgo/SsOYJTo0N6W/uQLYIId8+757GpZP9yEFjVxoK7mXZdfGwTbm/+oKbgc4exfi2QTQ5W790
R1urP+Ww/C9VSwDWpTruSwPjTWnvVfcBm+9mwKEX2ek+bLVtWyZwkDmTzxpjpXHTwmlkRD33w4Zi
dm3hKlZ7WUkvE6fIVtPdO6/VrnXP22cGcfHRrsU9NdTIRNNh27pwbDhDhgw21NcU0YBoeuQT9sHi
3pCLfydl/TVqbwdHHs2EU1lHu6OC9UOoe7hQghlfm4K7HlEXD8pq9qd1PANguiJy9LlvIdh6Ynjc
6t3l+skFE14utaJQbz9Y4/9Uv7gsZAySsWaRd/pyBTVCkHBA4ljjh2JfevZ+SDCGGU4QkfBDIMA6
trkhqWR1a9+P0aHprIMzMkbqpoPlUHDH3U+K3vApMYaf6imK6RH5erRTC75qxakj1Pvv+U/FuMtJ
hCapq6sgm5dvGbgUCTbqLSfm4zIRCyTumpk7i/6j6gz2kfxgl7H+VH15KCAcj9gTD3vDq1c0qsaP
I5a9FrkxAtpgirEyxfmjTU+9o2LNPeuk7nKp2wfd4/DP/qx6sVmq3Vt0uzNa/rmV7SuegiL0zjXK
V3XSAUC0h1s66/26deXRycaNpTecbq5z92YMi8Bq8nUfxttJ+xm1/3+e/p+Uj4/m6S51wj/P0wPZ
Pn1/ql54xNWf+HuA7n0iS5yKnxgQhlTmbx5xx/+kMlpJC1NW8P8Oz81PyJt06nedoTJ/kMr67+E5
1nGqesOnimHATv7kv3GIm/7rygClDrUawYHUa8iRng+yv/X7SrhAqRO65L7G/UOeDUHsLDf0zqpA
zhui5UE3sfVEY76KSvqStgDM1+wASJ3Sry65IW2NmnTEUzlP2KxhLd2gbs5Vfo9cOvrDlnM+TUsb
kJRKwEX0VMuwPVE5EvyTpxITpgwWJd2dsxk4kj3iISHeeh0xy8IfiZxsdsCBeM7VRPypnjoXvaN+
z5T9MLvx0XPXHSMlqf+q2i+2mO4npFt4uNJtayAbd62s3vRfhu6YG5oNxrpL9omNTNj3t94Ufs5b
3IUc3ye2CbAZQ7sci4V2dxFOO+B2Neh3xMNyyR6XuLrloA3adnbqVWI4ddA0IfS36SD1ep/KgTaZ
ArvOmNspczv4SlT9ScfsJfHBLgnnUCZ5vdGH0FwnhHN2X6OYK1lkzUPdaNB9izxZDbnXbENBn0L6
dbyyLcytDNj6lXGsxDQA05HEbBI5sGrG9JdIYtjOfce+qxGKNcbNpnPrx1pLb6GjwMJwcVdOHLyO
VWTeCfOpNU5Y5YYzJs1k2sO9IYndWbUo+9fpMNJQM4K8JbbMKMPvy7Jwned23aUMARYNU1YW6/cO
ubJFi4rOnVpvl5r1ymabz52SzCgAjNYYYk6yxanoYpyRDgamcbnvmPRve8GXDtcdcPxl7VRnMkx/
qEGg59W3itJWMMYGH4xAtVZ3nekdBDCuoC5R7qbisQJJZHUUkDCgEktsTwFQfW4UBX6DtBnkMZwN
NxkD76+kXgLcaQ0K46rVqbuSpntQQr5NkhJQUOcVjEnCW807iOn5CnuPzRkc2WkkqiBxo3MvKX8x
byaWAfEvWu++0u44z1+EgxWtzT7cl375qCPyMPynkS+eRBnE/sKWp5m2AYKq74URHeuhfUD7n+xb
gFY8DLb6TrjRetc56In8pmKMp4wfb8b0XLjT76u2ump0goFj+VB3zl1aKic4CYhKvbrYDAEAOaGZ
qqeDURXYKh0QNvq92QynuXPpFoL+7vtrq0PUbmXeHXYFqkNNBTMwcxmzHy7J7qsYCCjgYUSjXclt
RAisai8CxgLIfYJSpsIpCaqslmt/QuNOwXjn90vL3C95TEITjLy9HPzIO1NUzo3oG28Hol1HbaM9
VYlFdwtTrYGNK2u7LujT6Jh2xeNiW9fAzm7nhAlXmVDo0z6imhzQtE/uT82pHhvDmYOpNr9XMQ4Y
czkmo30eZ8P1wOFswRhUMoaYM/cB7MXeYyZd1dnjXKOZU5rnpOFurppl18ZwlC1w6ZV0HlINt+rI
7esmzW3SF5D20k1rl0swfpnzzPigA2Goo/bvRx61otqGakwJ53nA93Lvt6AcjkVP5AyJEoFuRIdl
hi9cptHPaY6BBIcYALLzErawCI3pL6jA/xvF2yn53lZd9at/CXL538l1UdvnP2/Rt08J8e4b2fVP
fSK7l1s1f/Lvrdr8hMgGSyY8CeMvadr/aN2sTziofQgTdHQdm5P8f7dr95MwGUdQW+q0fAlJ/O92
7X5SU14IZGBP8FAik/wXWre34i/uKF8nYRWambDorr+8t4Cb1oU509XVU/fCHuGSkfodEy2s8TAm
sKDljamRdTBIwGPFYYnk7WLnm3yp9m3KMoOu1MjV+a0IkuvB9LEjBImDYSFq4H3Nm74WdM4I7iPa
ZSiTu9qUNxxjgzK0OVYskIkmIrnLx3nqtwyU71jjGOYHbLM4UIZgybSfDj8u4d/9fLhZCndLrjrD
sDEIyUOZ/IKwC1otSxF0Y865DuI+wMxs0G7LkFGfR8hQ3WF/w4UCjLS1qp20oqOl1Q9LjyPUwWsi
tS0m/K0e4f1Kl8/lAq2h6g7lyFTFsS8GKP5OslwqY4aVAG4bDprT7WwXXpQ5/iVA+leP2z8+JS9Y
SP/4u9Rr/Q8y6X8HIwkpm84Z6Z2nqf8/p6cWMOrvz9F//tRvTxJPEWmUwsU7SwPyv6pR65OBXo5S
GPLRqyfJ+8TIGXO0QkPgyvZ5NP8ufAnFEyYKVNpoCFF1elj/4kni57xYpOnVYqiBk0DnGi6brv7/
b2WvoYsJr5ULIhTrfC7w+hHSQqbIb1fl6q9F/3dtqPW6un5+GY8GvBpWYAZ5dViGUo2bCQDU2gAk
OJaQFZdrGsZb4gkCAmsokPLtUJWUF8Q3QQdVKpms2C/EZWExsi1t15aYZORtPKVgeZlqfQdg6mCv
yfoR7vmqrKrAFYg1CC2piyrAbBoPctUtIJONdm9azBMnNxjZ0s1G33uDAl7/+6EsV5E4TZjEzLve
SL211s2meTbJ+8NWOlon2gercPr5/rUEV/X2O4NkqGObt1EPu6+lCZERImBJBBfTZHo2oPOxF32g
UaQP+4y1IKnxb4oGJLlx30ziGxbNy6QBX+pZOuOtGznfeGH0GcYskTyryfkpq1+p93kU0dpCouB6
UxCreC/rSxPxVQzQFhKMAWKbtw4Nc4uCMzzK/tvS3A1utgpduUrsb8t43Tv2Vvr4frm6o2zXvWmv
ihabLSqFCCit6Pi2mbV2pMklmbaTSXHoQvNC18dn5UdRfx8GwHL2gltYBn59Uso96/+Sdx5LciPZ
tv2V9wO4Bjj0FCEQIrViMiduySIJrTW+/i7w9oAZkZZh1dPXZt1WZdUsBACH+xH7rC0ZROiYfFMf
1bSmYe96DtN55kQTM5y8wrXWstZIIPbM0DECvLLoK6q4GBiMu8KXtYPUs5FS6Fm3a4SJ4OG+on43
9eWqF81+oBnb9OkmZ7hHIYC11F/UZFd5a68CPT0s8jyLuNFZuJnTKi/FWs3uBzBiDY4cCBwSKoiQ
EryEIaU8ZKike56b1lOV3G/cXw31i5p4OhXYYQUBpTgAjsV1Gi6z28pm7q+N+Zc1KuuoQMgWE7GG
5dFsMe64r8Jmo6NtcHu5H/ixuaauSzug3oR5UshIZSx8vUtXQ8XTtrPNGNv3pdH6oCq3NIK3nJHH
Qvxa2qJOqzHa9WOGHdhTwbONhhmEGYwlpk+Op8W1V2T5xppenB/F3CP+2UwxrJI4Yjugt++o1Arp
1Y7VdRi9zsA+7fqN+H2tQafMG51qot/UhNONckDOtxaY/+QzAw3Q6J3gCBD8Sp8egChszQQk6Nzv
DWV4kOF0RCdFzkQJVschaOi8rPsnYqEUTcd7eMuglSQaq8v5lnT3poYjDZfHWmbgFuecOSyj3ppc
pZv1A+ZRFKOfTbzxqlnc4B71mhfGVVxYW6hkK2XWboGvrEedtGdC5JTDlkV7DSrcG6AZxFmD1W3n
5T6PYz/CQ4vc677RvJwpJKSDdI3T6K0XOR6TSz/LJWTtJF3gr7/uT/bjBaNHyEWfgDHPk3blnNVl
qQ34NgFZpZ37u2RzLCh0f32VPyK3v2Nz9mM6lY7KWIopXLRYH7f9OEAtyOiPTuc62IjoUW0wa9s6
ZN5Q0xBysC3Er1EARKrt161yrKNw1RSY8JCRDZvQGi/8oE/Ohw+/56Rh1ldRNIrFETKZ8J5yVkPx
O3OPLYmwAna/BM0TdP+3j/6rkOX/T/DjX2vlnPsY/vp/3nv4zjzs3zHNIuT7T0ADzhGh+RLkaHTU
GXUhyP/PGIyjQnpkzYJOswhp/h6DEfb//LGadumPM6XCsv9POCPU/6EnizBk6cn9yTX+TThztrBV
wegLzBoyFOqCqDw/LmyDHl5jRAvBVO/f4qVtFOKX5if0m26wqpwPQcihHJi0l3AXA62/2Jw6hbJf
ELPszMw5TimrrVUjWGN2uK2zTrmw2M/0AsuPJOayTWbfkAWdSl5bOqP1ZA6FX5vIllMH79K0qrCL
MdzoxtKiI655DJEwnrt05yhGCKDlmLRtoGlX6ygo9ZVsi4dsjhCBBprY//XGP4nWzpro/D64K4tm
gjatiVj240PEsxTrRWaWfaWUA1LpjEAKLynBsPp3tFLYA2PPxRRECGHDoYFQM6a/HPYzDh91hb66
u6AbPY14+EFgO/Erp4dAGfiUgZe3RTdR1Mh9uJAF8vzpB5CAO6lWneeI6hBKw72wDy+tkL83yOWK
8OCYNcfWGAHXyTqi0pMpYyFxYFA1SCXmHusCz6HPKZxCv/C8P72W6fC9YE9NDfqkKZ1D068wYsr8
rknNTRM2NxLDOWlNgteM+cTXb/dMg7sk70yIIbxZplogFX58uwOmIlor8sx3HAghjS4VnJHUZ7XM
VB/Ihboj4lu7cZdADbAqwg4lOAroT/OULjp7/odqbrsaG/ouFEfRRjHZvEmUrj0OtXA9M6bCFgX5
jSOV6UL//mya8s+PZ5yOPgJH5BmzjkGBsTMxpcJO2rlrWmV8gOGNndssEbW2eExa5fWkhBkjy89m
W6D/SM1s8/UTPG2jqRQ4FsG6oLplGPapiICHWkArH1gbIca1agAHZ8ruwqTdFXZP8Otgn2xSsP76
qmerZLkqVRdkmFz87KM0jDLpGPDLfJeS2bqLKnI2ozmMaaGutRSlzb++HBqJP1AyYAsQuz+uEkxf
g1hzgtS3OY89tXju+tL2GulXjX3ppS77yYePTV/gYySfCIfIR0/Hl3TTYQY4bRIfggdKnXJ0mJc/
znF1pyjoQ7VgXLNkf5ktnIO2eauBB3mJbPX117esLfd0+jv4/himZ4rrXB2iRy3APCNNfIavt1oV
bwTYAit7H6IleGc82yp3aZv4yRR9h9/+U6+GO2U24JRHr1//lPOXzeEKy5I1pjqGbZzImPJO1Khp
efqOjo9yWw+DVyl6dgdpyD6INPi/WIiKSvCr+GTHPw2/mOWiRcs0NlNdvOw/6pW/qgA4URudbY+x
X5nHUB6MLNsM+jEy6uMYxVsMmZ+KpLqw651/RVyT+oaDMpbCwzIX+3flwRhqnDTnNvbh8N0yDw7d
odzZqfVP0gXfo8T6oWf6j6+f6me3aS+1SW6SA+WU/9th5mbVTRX7g52/jMc5dH9j4HnbYn+qqR0w
yhpX5Fm58C7PDi8eLrPuGmA/Zh54nR9vdA5FMBZxzo1Se6eLoRmL9AFTv0Q0b271/K/v0WZQkS4r
SByAbScrRyl1k65eEWEEXG5qJWXx4loRxPo+7+1VOEW/orLBImgmp/36yn/e2MfPR6CyNNguuFd2
qZNLa3McxpOJxto2qHPqOnSV/GiI2rqildYOWNBAEFOOo/Yjpq2JSFlz7536TceRZF1bSnXTJEe3
kchIqla8Tm23Gfu7oDs6bXZtjBXOddMk11lRqsAyrZ/SaFycpAJxG6fWlWLKxYQvw1ip1H23mqy3
FkOgrpA7Lcmcq9mJL93w2XKyYQO7C0XUFS7F8uWf//XVmP2MtpRxWj9wsK4zJwrL4Apv1TZW/LHM
0WSNu1CBbcW/48KzPltTHy99GkGWAvZUqEjaphx7OmCaWFnB8ndXdzbwwK/f69lexLV0TSWYBsVH
zWn5kP+6zagZmtKaHMQVg3NIFMBJTDjGUQ/t6MIGrC9p54cVxKUsDIkgvyP2ONMEK9E01bYyVLxf
9bVw5lejSBhLaeUqg/2VSfvQJeWjMsyBV9rNo6OMyQovsdXSIF8Nc/4jo92EjJHjmf5XU3uGAti0
ARSDC1b7s2pp4rGxor6iXVtgXa4N7iox+3ctg/YehoVClzfkPDXn+68f4nnMv9zaEm8hv/mEKY3s
usvaFoP1YIp7fhwmdyWeRn1mP4xt9UiZIl4nocQ1uZS3NQZE2PAdJBjE7RRr77qcMOZ1xhlnOj6r
r3/b2bHHT3MM9iiEFNRnzZOdeGrCWcHLu/Qhi6nbikIAjWvxb+MJLrKkhRZyIB3D6ZNdsHOo181S
L/1clj9tfE23Vi5XTRprjHWU37++o/MMBhU2uxBMBQMgAxLzj2u2r4EpgkHnag6yRqtWPHcMjpaV
SeRt6QI8soOjGVDcUsbxRzYEV2ZkGkS3OJVHl4LWT/YJFy3wwmVX0UGdHjumXg4TTq4VY/gm0HvJ
q7faKV03uN3SqHvL0YZ62K3uGbd5/PpB/HmsJ1+Ui0hGW9DW7FKneujMLDVVsQQeqsvJ09eW31hl
vZapTXk2dLZa4Vy3sC02lVS+G8KiS868oBkZ3wMdmtxcVeASZSShiYPik333UrSYQSe0zJixKpnv
Rs83TO5eL6WzascLn82ZkpqQZLHtEeR+bD5noWGYwbRKbTv3R3csNzaS4QF7d6vbjUFsb7W2Wwx8
nWdL1uYhSzXs7SMB1IgZIDNhyLGNHozBaNZzgXAHKoR6LCIB+U5kIwX6+sJOebYrLz+WpU2u6hqa
dRrS6LJXlSgxc0yOXGOlZ8ZNMefbIUv3sKSuZEh58evX+2cdf3i9RGzUVcjXecWf2EjMmKbn7IkY
BYbbKjHT+2HQn9SCUTnXIAMKlBg3IkyitV74VemUODwkwPKoKupNJBgMLb+hP8SBhUmEpktWZhqt
IyZbyet3qgsxzQRnqI/T3lLSWxZKubKwhUqLJ9tsb3JOWxO7VDFo1wCy0Gtb66QeaOjXmNQmGm57
Qo5I8cUIZ22CAsdfemBCxlUPxZUifp+g4jQ75ZvTLZw7+VufjONATUbrk12nqM9QiRiErvCnUnp5
XXaqvlUW0/gMNezXz/L88CFuoXTEfkGlgZbdyTaY1ebQtKZR+Eap+YUQV26t9+uSIVzUWc0Vc6uM
siVJsjZ7h6eqNesM9q4vBh3Sdjy/xm2HwD92n0N3uokzrIuq3rq1OyRJ8SL5WSB3BbXNhXfddC+9
hfqip65PL/k1KlXb65PkKRtMgK9prW6/vrvzxHlZm/af6JfmlPHnQ/vrFKcFGWfj1GKBLV+xvsJ3
eFEzQerIetItp1PWVHbUlUSIFKMmS1xZ/hdfB7QWgn6IWCYfyMc92QyFDGusPH1lEbWXNZ9uMCh3
sRr+g62PuZAbnAsBxfk5wF27MLgETH9kSqd3PaoNDTsQaX5YsW10yZSskIgdhcVL0l4ZQdqXLQNx
5J6bGpInmwxTK33+UsBVufACxGlsQ1ZJbsn+T20NveJJtAiI3+jCbsJ6JrfjFUrpBQK7xzF55cjf
E2wYq2jf8zjftqG2M9Jbo5V3F37C2UG0/ATORQDWCzjnVDVRRGnHeTnkfkmcYVT9LzFiFT9hAou6
vT6mUfuI/cBx0COkZGAw1+6bNKfXZOJVVfZsw/vFZA+CCZpezdPzmDyiugQM/GQTXQo7BvmLhiD0
9JX1LqiBmXEqXyxKCdbhM4o2OPL4oi2vSIGO//VjOYtveSp/X/BkXUb9PILo54J2Sc+t3Vk4yWYu
5llMy/03V9KX9jAnMaXyj19AasS0Y0Ou1Pl6llZeNpWPlhX8Ti/kgNpna40aM0cQXq609k/WmqUz
AFErfGrmNPzsa/doAR/bPFRR626MSPUVRbmjV6/hqea8zwyfjYV16TecRZU81j9TdzrvkKD3JBvk
zIrtum2p1CUW6BBzz6xJv6S+ib0YcjqOxC2oKXwlDzZaSeDZ9b/iJIqvahMbVRLFS+Sgz34Q6Tey
JXYEPvuTPCbsTLMstCjzyRIZeMT5O8EL6MKJ/MmOQ9mYm1uSQkQdp4SDxExKiq+AZoYu5rNycHRN
EQ8x2DLvXWZzd0M+/y5D565FkLRlqMbwMJJB3+CqD7Kkvvb1kjszvFDJ3YjbCEaQTHHALUvlr30f
3UWp1p0e+rEVFQ+J2xeegiCe6CStV2YTaMcm1dWjNRg7Yyrbm77KV65SN/ddmaq7obex+I3KiYlk
3O7LujeebCNKNll8he5X9fDfDBDFKupqdtwaNWjsPBoysek+d8c0qbDJGdzsSdpNdI+rDgBiJn1E
5dQMcSd4KNbVVR1GBnpZ5lW+vvXzQvdy68uJBwyNg/103MGxZLxMzoZ+JooflakMfj63CIzdqgIy
oaySphXrKtb0lciao4Uz8wvd8XulU8zrdrav8mpGguUo0VUSKbTb1WFTCCM/OIH2ADIlv+uldp/W
Tvz09Q//5PNdWmEYVC20OdbryUq1jMTMGq2j0FiJEiZueE/yuKo74IR462Cc1zM3Uo6vcW0fGtc5
ZJnzzGTdhS/YPDuw+BWL/IhdWEcwfxIPtYkpFHvIEl/awUpr6Ok3brJ3ZufCdc70LCxRWnU4sjhE
swZ4r49L1JgDwkSswnwueQN30vFpPLw6hfYM5f11NlNnZWsK8XvneKVTOOsJ+PeGsNhLIE/jfQsq
WBqvtr6UBUxw3lU1bgFzb1S7f1Ki0CNBBLWIXkFS5vSKZcJNc5U7jM42XeEIJqDYbEyteKi0wU9s
ygE6T3hsiNzKtN9V2qLWmNwLx/FnzxfxzpJyk3cj9Pp421lqY8hZ27GvGL3tIWt5Dir7AMvgUgHn
k9iPB8z3zw6wFFpP+3lsMq0bow/0g3JqH4uROmuxUd3m1gz2dtcBydLxWpnJSyOAcqsxKOoL2+J5
5EEPzbRUmmVE2eL0UGfksIuwTo99t6jfzbkCh5D8KGnhlLNEs4mYn0lwrzDIAi58S+fhBFdmTcGX
NuD+nJa2M3yxOmdOYr9HQR0UQbCqbKJA01LwzElIVeLkCtNVjFek6mu6MnmCXxRnj+4g38LGfdcU
wrIgYi7LDi5WEJfY4kP+5pLgGqZBM8lEjHHaZRFOVSh0uuRW72JyJEhPQKqUnROi54G8/10tXQ7M
fmJGNLEOho4iAy+HVV8+WVqc7G2VGRA1S1CIxgxP6Vibdmr3y8il3DeV2h+abAKPVad7BEv3o0O2
4QoG8nT5zIEE4d1EQDVq4yGHcNIaSvhQIaeTY6issIfNsH+L4ZpVbwoyIC806vfGYrSKZpu9DjPl
vcMG9apSUHvRLEVnb4F0NaOaGu2oBCuImOkOR8J+Z5UMowzz2O37+LUN6vSYJI29jvoREFcfXumi
UK6DVLntO4L02MiPge0o/mzCL26yAV6SwBzZEvD0AqX6Bz80JuQy+2dUmjf4yvS7ciGNlcLKgDZ1
+1Ly/6666h9rqDiXkv61GLvIB13sp5P4ls1utpH21B9mG+66haOAFinVLk5vkugJooJ+FcQV4IN6
vHAinUniedmsRlQTjABD/vyz8f91GAd2NOegTTI/kQJlbxgyNorVUSAwigc/3kGf7M3Il1Di6+nn
11/CGWd5uTi7DTUoRvwIgE4igX6SIslLmuht/00GQ+IzmFPC73Hv3Kz4CbpgEzjjz06zDqjmyJOk
+lpGt45o0GLpnor8EvCUB6HhG1tHiOZKk1fNcD8kynoOlGdcQ56HoivhF8+vVjC/itA99AETolYe
foO00V3wDTzfP7kfE10teS2optNoGuGWRuPc5WGWirIzjZCyal0/glWfLm0iy6P58Jkujw5hu0AO
sAg8T2LZGX6aEUs783uNNDKDkpTamWcNAX/Tm+1ONHI1GO5z1wCkNIf51cHtekr5Jr5+h+flPHYL
kGVkRhYdHnEqFajViVOJL9OvlASJmtqQsOkBTg0Ms0TGP/VCsjf79oh0hPE0A9yXdA6RM/80mVdC
dDu/TjDtPKfomfoQQY9MMVvo/XLXU1x3RdsdbBeNpYkUoMou1CDODwF+/CLPIQGiDHyqzYlN5HpT
oKQQ2E2XAr5IVmWS7C19epnSvTuNK0UwTqfF9ubrx/bZd0evnq2AhIhhwdPQXxmmKW0VK6X0QFOg
MIJVaeOnVuT6jyqSd2prv2bdt2J+mPPEvlD20JZo7WTxGEibF5IYmh/u++M5j21SGAXoZzjnzZsx
V7aKJm4LGR4D2hKNO/8c+1fLoLDZEcnZ4SOqCbEe3TlZjW6o7yy9wkoNp1K3v9dn7K3/m2fz1887
SX9lqPdOlbGkWvPBqufrP0mRknYNg3T3pYCvY1+P4hqc4aW3on/yYAT2qIvuxVxUYx8fTB2YHUVB
zOj0rH3UXXknsZn3tMIMD1NOOsB6iBxswHq26yHVtlqgbusZx6m4vlSb+iRNwrWY3YS+AW+IVu3H
3zJEUlOToUz9JkJRK8XWDPtmI8f+vZ/wChnndTdAHDWnBJXwoJkH6p9bwcy9AsEj727z8d2p7H+0
LtvG4UNYD0+KPf4kt6Xais94IPk8qRpqHaEO9hAbQj3YpVage6Jv3jFWfRyXwM9ww3uVji163PB5
6H9//a7PgEGEGAukd6FYEwydeb3NU9eTEUmEFjE/LLUZilNCPj18TMZEYFJvbwpMUrZ9Qugxm2+8
BWwiNOeAdtpm/M5+tgVWMJU++6BtJkSZ+J+pxFRFzceMsgjbJP6wcdM2JC5xvKkUXH8KZ3j9+kbO
lRrcCHfBhJHFX5A4fHxdFldPu8JKfDfOqFVNWQ0Sjp8QJOJpdGavLMsDANnbJWUqWuRyXeBhjPQU
g/X2qM3FFz5y4uizxYwszSLdRDZmMbd7soAcU4IO6bPSN7BaZdXDoag9y2BsNFcwOdbso6xMhNt8
RwfAnHlY0zapdRx1THOT9+a6NIt8mwbJsJNFR6YZf9McfC3s1BiYwZ0g54RtxeiwNI526zxo9cKg
sMx0JyM1fMKQJW7Fe4sa8DiB1agN82B1JWDXSL1TItJct9szQO+3uQQZatvfcYgw16ZeP4Wx0V11
DnLrFtMVPbTv47oD6loBxCczkahh3H962TdAM0BtJS34YkOn4TyMYtqUuBl7ETKzfW9smNVe2moK
5A0F9Tr27jBZ1wmVaUrdmXqzkEnI1Gb9JhRu7svJ/VEEw2+tCH4OWP2uB3SJh2IeF6Mr551NCWlV
9qC1tua7wQi4A+QWk0xNReVCq9Zz1eBmHSo1Bk2D30pNA/g1xmsn0yAOhm370vTZXToE5bYKux5r
KCJt1EU/2I8dpM01wvpF8wwF17y33da8n3FdUBLGR3VAcdJ9Z+Y6ba6JqZ8g6OaHaITUgpvQfkbB
eTPqUEJa3DPFcE1s/d3oo3ptD22/tbNW+jJqv2lxeBeT69BkHiGwoMvDArr1Zrv/JaXyDUab5ec6
5/BsTVd5yrhFGOHUtnBZDeWhoZKyMQSAa+EMD3aL3sGKg70q6vom65wt3VP9enCZeKk0z6UCsOZ7
HXatJY7hEI27pk80VtlM2KxN6Hls+3emdtrWtsH7TEyWQ0io93E4654bMQHu1tWThanoah5IA6f+
+wDdmpQ6MjaJiTIr66+jMCs3OY5wI46IK0Mrb/qi8We3SFeZWY0rtbAZwtlNknaybuSPURAht8F6
HWPL8XuvlpT3qjdGqbGNM+x4H6vXYXnIivfGxmCpjo29uhSH7MWPjgXRaLBv2EJiRWu3QW/CdQqE
tVWEALC75bTvd1rVlBvHQWtSO9ld0Xa7qBfVJlPtW6DpPrZOCge9wbrrXwAmMiMQ7ZQkujYSa8Ji
qFE3FHz8wUTlyeq9GQMFjqoIfSVqd6UwfrZuuwbf+iidcZdU7S+rYG4Ir8VvQaj90EJN4EKEi0We
01IRnoUzmFu/2L2mHYY8zBgrYcnC0TF3PMt1LzQA8p3hJ1gfPSEtwastZKvUk/F10u3s4KK9WsVG
RvuQTM1jfHY8RO24ji18j4spaWhYZ/ahnYGw1KmzGV8oUoFZdEy/Q6rMWrSAAQwJ1aLxqmDtbKNh
jLZ636/zkNO1kPEbbtsBTOIBmCJ6BF5aHxjpk21p4b6L1IJhkhSiZpkROebpWwqqWwVmjXUFk83Y
WbhrSwRQ6SvYKoUV2AfmtYqum++UjDEeE+/EvnIcXw6hvZKx1D29Ld9zLYTgQvdt05e43antQyQL
89hEChMWgKy9CDDDOjIliMMO1VASRbcAaY6I47Z0rtW4sjY6qh5fyrE+zLrxOra4cqlghgx4AFHY
sQHUTHqNrtGtC5WqT6Pl7c1AKdZTrG7VOba4HYuUZiWurk36HKbMsaRpOF2Bk2dcklbctsXAOLOd
yQsLUNbFxO5aZzp4urzBsQqp5b4yXNZIMjyGRWtsFGTEXmB127KVLeS/yPBVJLE3Q4enkNu57qbL
hL0dEkC3qvI8RAkJZ+DAF54FCABH3WWonGhO9J4d2RCoagleIrev+/qX4qQQit4Lt7S8QOjZWs6R
toqm+lWj1+7B6bvOR8Xd9x1/boTVVVb/yBIGhCHXMpidVQYjyAro7TWJ5bUlbe/ZJQQJXAGt6Ycj
q4RxL3vYNEklGe3KHowS/DoniEM+h8TUUl5cwk0Zzb9rG0/AYB5NH4PxYlWarf59KJG4ElF1N5Fl
DLwKU1lnblQeG6e0Nh0mPN+SQLtNnTH7WRTqvdtj8FR2axgGypbSqr7Se9BE6p+SG2TIPDb4rhdG
QCvjzThSesUFFBhXMbylmba2rYgWpTIvbnRyHSfZa29phVf0sDFi26aPPSfrrouPrg49zUnnh6Zo
tiOyswelJqo3quhp1BdrPUetty4NwXVRs1k1tdH7ZlolK+TkytqQRrBN82pjxbPcYygWv8zUHRsa
Ftdqx/gS9QYT2CPuLcD2MWg2RLzJRvYp3HufmiFjeqvP/RSAw3WngBGBFrllVtm+UEswTuMNGtWo
gGnuLKHcWY244p8MGOjatE1cTgwXdZtu2taF7OCzq7D8EMPTM+ZlLonxXwULh93Q7E2ml/E4fK2z
mJPEulwF++RWGAyl0C3Irs8aMxwOnK1xwa2oOp10l1RIDQFqatptkLQRQ5s4bIzxTaoML1/HkWfF
waXbT+WV+dclrT7rECwzRzhzWFujqK7oVix+goaxxY/J9VtV3ZQz+omvL7nEgR+yweWSBtVYRiuW
5vTJEyVmCKeuta1lRO84GJNvD020sgeDQcr6kjPHnxv4cDUeKbEoxs5wdwQ1jI/vz3XqWK8CYCPm
aArP6PIB/wG9up2UNPBGfZhpbVg3glx8rduthSYGSnzRMQJYw9/DaHVtuoPAX6OsV2qtWRcW8Sdx
PFIwjbosclUqYqc1qUiNTacqqUVFqHGgDh5ET3MwsZsHhaBq1saAtJh6jjsMr4o5vlpi3lDs+NU1
wVXbMjT49csxzt4OEsdlSHsZzWGC6FQDklcWOtWOVkSuWO+QdZVrEzTjOpdKvwuqcl+y025n6CIb
q9DueqP5RqV2Z1dJe1PH5jIzKFcBnBiqmONLI7NxJ5xYXaVVsBNqoy7442SrLuwNID1euXA/ncQO
ro1O5msHZbKds7cbmQmn1fhhZi3c7gmFleYO63bIHiuR4BxTEP8OaMbc3Mm3FAvFcMdspJYWpdcU
9XTAT/5nLKr6ZU6qS5nyZ6+MjQd4PtPCaEJPJ8ZF1DelqhUY1o8hut3Bxm2vKH/VOnXpXO90Cq4M
B8UNGUuo7Sej2usygN6dMyMUWWzWIan1hY/qzJOEjB3ZOke4Qza41Hk+rnPKJ4PdTBpFXurnm1S2
mwwcxSFSGQfuIU/5iqTNzLwnzTvD2Qy46iL3bGHcyGmZxi2La4wi/SaTv7F0vMETrPRb8NHImUzO
78Z8wwpU3YVDB+euBchnhLrPC8Gsq20xix37vdNNzU1vcegadfdiUwC3zGRP0ZlZ08B072otESvU
hr/imBl1udg0NuP80lm9uKr7siHIbOJHuyl/YzeEL+L4NplNAVC7uktGzfU6SH5eLbol2Bj8WFXS
dR+hO0aL5wO6jHFf5W/wjPcZC08vfBjnG+WiWkU2D8bNppl6km+DvFDnGNjONhbZ2hj6apMU0zeC
yX4dcHSL7tvXH+J5xc7l6wM+guAYC2hK5h9fqJZjhZI42bgdiCtAIjpggqfvErMfuOBJtNKniDC9
p5u9xBWcLg9f/4CzWiXXZ/jLgF7tIFw9pftVbp3IJIVEORlltzd6VRI/I0KTFkTZ6EGEbXKMij7w
Km26//rSZ/XC5dL2IrTmadO6PynIVSo04aLoxq0a446KHZ/WMZ/I7X8j0VT3KHmhZukXKirnBz33
SBN24ebSoTv1xQuAJJi9UY9b16zztaix1C2tSvvX+z33xubKf9j2aQguNf2/4gmGAQJIf6wju3Wr
NeWdat/VLv6thpqT9mjuPgjmA5NGWJyOmXVdMwEeZMVWHTNx20/DFt/mS9X9T2594WnQ69YZRCGm
+vibGtE1GGqH43Y04ZmOYxytZrv5+fVLPRcj0EAnBkaWbBPjnBFrcFkQVWSm49Yqhyujlv/QwMu3
hmgo81Za8yiqm2zOH7VAmr5M4tt5MVTQUl3fJgbNN1kC1weoD6wRIk0vw2ttXpVtPj6hfNVW0Lsr
Fqd8//pXf/LZ4wsJf8TRKNwTB358NMYoq6GtlQGK3HQ/KorjRczQUHaqforCwhRByYwLW/knHx4T
AAyBIT1gwPZUJRj2CUXfGOcAZQaf6URvRhYhOu2sxyjdqvmrE6PRzovsUqNY/GFR/h0raQuzyCL6
Z3Ei4DndclBdRKo+UGcYaaPGDYzaUlHXeuYU23qpnsxptenEJL2+H9sVyuT3qmvmfWW5rynJrmf3
IxJ6Mxyu4zCIMB5uSNwsJT+Wc/rSzCAFHMSsz1NagJ6uKcpk5Omkb0a0b2K3hqKLzw+v9o52NSEX
7DFFU19ZHHhXNXyTESrtVl94GFlyRKhmIyLURvDJGL6H1IXWpSNiL5Vj8T2daevSWlFybbot6Z4+
TM9AD4AEBjSmKAPW3iwT9pE6nramBa22NXBeUarQ3EogiJ6iwg12OrW+y5EOwGMYzQ2m11R7pSOe
ZPZDD3BdTYPAAcACH68wFisnTPAoH4ufead+A3++S+2YAbmgtHcWY8pebekPMNCcK7UW9hUmGpuI
Mu5Wq3UEhUwVt0Uc3JRIafeGGe7yJOQ4N6vhUBqkZDKfbwIE7vuxmiWlpZ+lZsyey56xTrqhgKCt
zbtxILLSurtoIuvL6blvomXvLECkKMW4yptCesDsno2eIziXne7FZn+PKKrcq2q2cxPQTy5uUmbp
3C1WJJCJk42atKk3hO19lUwPXZVrN6o53I+CTmrgzhsHgdVNOoyLvRijJUvf3DNSSmpWVXw3w2xe
iaL9Lha3QLdUgag01ksL+LUJu3FTO8csWWlaMG9QRcMdzhpxsEMKL9cGRucPsF72QTMkGwzdyRJI
+TwR9g9aNBmYyZv5NrH4b5PBJBw1vg9hUTCcgemIfOmB2924ywcVIFw04yjkMC81YYOrlAzy1riH
1xnSGlMpdrbELY3S8o2aTBstVEDX2V2xZ8PCdFyFf1HGGJKj9zcB66LqhpydlZPynPXhnnAgOTgQ
SPgzia8E13Yb4tMO5Xglwqsmoa4TTq7c6+nwOzalODpxF92BcHEh+egZnB9D387PSkxMljRz74Go
hz5ehy9hmyLHEtd9AkurJE/FW6lSvonHKoNpLePGV5NkEzTKfBdq+B0MllbR2Yc209TFa5xWCtkV
Ix7GMO07lvYwWHJvPWo4EG3sMep9aqOroIASQgJf+TktUmGUpudq4z+j04rDFGjRtZ7ma2ktAbbt
UI/ocw1GpVX5MyOMsDMMVrcs841k6lcN5fewrvdicOk9uNLyzJSitGMn4ZZibLOqzdTcJkNFiXkG
4ZJn0AjjKnjgG6Y0TzyBv31y7WrDwgUMjxTG79zOKu6iZNUVVQ702Ba7Fidgt8ul37cj7d7I7ZB/
xBwUM4N9STDNgCktyCZMV65pPtSLN7bLb4IgGLbRtVYB/jTDffS/lJ3JctzGtkW/CBGJNoEpUED1
7IqSKE0QlCmj73t8/VvwfYMr0iHGndgO2WaxqhKZec7Ze+3NexOqvb5pm4x9+9mV4p+Z2e8bKq4x
eCFw3g1O/ffSwzZfCdmdZBOkw3BA9YykhdZahBXyNhB5PpgtXj07/iskFkWuSUoOiT5f0ZTuCUJK
kk65LcIE26BaXHzzqQq4+tMBy35aU4ePpTZpuc5Ry/WaQfe6juspLOs60BF0c4z0X5GAuBo62EMC
lsDvld7y2+Qlsoc7I5XCB2z62kT9J2EQ729vWNKJVrBQnyG5ZEr17shM9KxYsPk0Qfm8DBwWMdkf
XodEFh8GA5dkUmovWc32s5vVB/sCL4za0eRvTPg2OsfvZ3VW6J2d63VDT3t8mdqCTZz5EdvN8qJu
yRp5qOyd2Sr3I+OIptOafb7JOMhBxHC52k9OGN4iTi6AUMz6RFdyFyySJ9yjIcTyvjnoEcCjrCyT
PbIaO+jrLtCtH04o01M1JJ2bieViDORe5Wnceu00GX5ZEpuymJHjlnEuz7ralqgm1IbQRJkHXDBL
N+llfKn1Ly3h3WlDITnk4a9Mx32RGOLrBLVOjtYrssfxrrKc+WJOBo1e9o8BnWA+oGGOZLQEiiIl
GTrOU11Y+lWOxdMQihkMvbrv1CjnCK0mj2cmOyU1sPa2aT2SjTh5wzBxOUngZhFDqcxwx+rQ+ZmS
lOqijEt3jgXWVUA/chyqKrLVIz/RigetDb+NVvW0mFuKQQPIk0u73/IFPBljpbkj8mw31blEsC4v
oS0Sctog3yKxY45zHEzit6o6rnZGSxZWv5OY6521bXZaljPSQmWKKHZGl7dfdLZewKzkAs41kVWk
NPnqMnyjdW15oUNPvzWme71YhqPTHoUCKwu6yUrQa8GsOkvIx1Sq5aqP9eOc8fZa9GBXs5zMoBSx
xlF33ZqZxwyl8G5UjC/IegQzU+6cU3dbw9I+/vlOqW736f/eFqjVufxvRkjEUJgi3y/UWMk6QyBz
6kR7y8lZc8OsBWggn1U7eayA4W/eTm4wA1AUfFxiJE0W/di8tAytcC70Unn48+/0oQTgV/p/lzY8
FizMvz87jISGWNRjsu/76XVQ1EuB5vbPL/HhKv3uJTYxxH9VPnVTrmHcTAmqqz3EWQQg3Vtkbvp/
Hr/PLtEf21i/v5/t/f7XizGDWxJZonnLovqRVtYDXbU9fS2818qvP7+vf3spghuplP8B+703N84M
fmKzdpJ9Y61XbO4nBPBfVWj8vWhuf36pf37W+5WzmUiBV9Hwpp39+9taOtT7obq9rTnyIzNFHJP8
3ZmdEXCIZw8R0xMirBo/R8u7c+DMlfp4QevedwXzUaU9jMWcXure+XvUf4LvBH1PWxL/DYuqyVpM
b9zd+ru+kdhwDQRWhBEgxS5dxWClivDO3vIA9VgE1kRqRmI010RP74wFLF1R8wQbGaywfp0hG5dw
1BZmJWloS9+J1drVU65F+NI/S1X5pyR697EgIkZIQ++SKd17oXabtzj/euasTiFIrVB3aat7sZQH
BWE4eD7UvJ0S45nTnXuL7dUTXVJ5ulXt+BwzV1OG12GkUVjZ8owO8UkvZmQ4xTaPa5P9LBMkL4XG
PKzDfgPd3Er7IFVlc88GwiiVNC9NFy+p7F/TNr3Nc4P2E4uXq2v4mjcF+1Llt04q5P3UNzmiLUzZ
14MQz9efF8i/CZ05ADGcbC4zJP/vnuMNXBRXUcFiHJimVf2In6Fuv5dG3u7ito53w6gk7mBU9+lC
2mBlQDeL7fFTH+hHDBWAGnqkRMJbGA/ovf++UpvKRCaRFPEeTIs/6ogUtSJVg3LNfWDkP8yVa0sR
ko0Ca+fnItLpvPJ1OO2sXhtW8bio5lM8PRT6EJ6kBcJAYq1Ma+d5DK3pjE4PzI4RTaQhc1nicL5X
BRJE/oONMrEsPndTkN2xcRYp6pfevMiuH/ZFQ4QhRKd+XP0amxKaE1SdVcMZTb/fi8PND9G1QTTr
/bFXsr25agPWe+cycOXaL/BQ2hfmGktQ2rwBLSMOReSDtauV6QxlOwO7XkRndeAsQmgzB9yP9sXC
fIXQWQIuLOOlHFBK1tvEI8qIZUk4ffuydDxbcMdDTjHyjsnmI+5mytsfWbH+jPTixOFFfkvahK7s
Ipv7bPzTCBFb9KqGsIqktSCcXlUjNTxjEg2Z3Mgb10EgKCjkj043DE+Z7Hr3Y1DpNXF5S/y5SS64
jsgk6XMy2IdbNKOLJJUOPijZlChJvcVZVXQz/LHTknyYE90ez38JfURkXS4iMMWa4EkYCLgf3jQn
erSL+FFG80ufyV/Wd8Z237N12nEdhDw2yTNGWpLk4DJqxkVmOZDOMptdWkV10ObWdyOBv1QgnkXs
wOxFUxwy64AaBlUGw8CO2FSWQjtR+dDpqbt93Sg4JhYisKMkyzwbTROhLndzO7JdRX/1lkCfdrIN
KOwahbnBUnETKl2vHKqfzqJ/+2fUkhjzG9fR1N1cyq1Ijzwz9FTN9gR/5k0hDmfq7CcIZbgV+8NM
Zcf+przh7SXygPwT/1c2r92u4/N01c3DkaXtaQEsRMBgd0tCEJJq1l+hYKxuXk1rgHb7GxLdAMpD
6OXcEoIKeQ9qa3NEYJwDOFhGFijq/NjcMJxIqODRMpDCkBuu5BaoSubXdiiP/WLsVzwEJDUYGqNn
ptOkmJynPH9p8hDmiSnvmmyuuQdrnTsZU+KvufjaZyBm467bhVvGqmnxxxjSTjAidLAMyA2Kxrma
CyWYhQc618RZGpJBsuwG4BA2Eod5/lsOfeY7Jsu4iOS1geju9hjaaju9LX0D7r1/zRjJHWereDIN
hXCERrZBWiuXOX+EpBS/KWpyJ9EUu5NtpU9TVZ3bxejOXVexdNEv0GrK6utAU8AjknWbvlX6fjaI
h+4KAZjawMRhiTuCjXR/rpxlvwDy3SdhVgTN+qJayc+iRdnSPTL//NlkiDIofDwmfkDr+TIBkR2m
tHvjE0+oinjvod7KvVoNX8y0RkAM68xdx7bZL2bbeBa7lj9b9ZeatcV8ClidMEfrECnTazs0XWAq
aKEROzgus9aghOjuFdOJqbI81vOTDFWcB+qzYpaYntEc6QnuhWQqPep2Jv76Zo2OtBvmIPuQ6hOj
LWC6tPWtk93H7AfLvokrnoyQxqMlHgU62WtirRfhZPoB/8Go1/3VIsy8ysox6FsK9UFpAWA7EDqZ
Oqv/cfOUEp3lXHj0EkgXj0aO5xX5hDbgHJptUHe1/R09GYZtgTmvrxU3pXMFgFOlSeNod/ZonUWe
aO6ar5qL4LP1uDt7i6ZWhzEyPS17MxvrQbH7U9+95LZz4q5K2FKmaeBZ8NspZAQ6YeaFJnlj5Ark
rkr3rE1Roqk6DU/THB+S5qZE43owS/SmRWb6a9JqPg229IUGVrOT2C0c8UMdS2oudo8dTu5dkqZv
GbAst47BnDNNUvl/ehrpfKaPUbp4Cff+ExRTgt2d71KPyQcuhnNTcv8JO4K0NgATRHUEielwP8NV
0/XppUkBBPMuqQfLiojwCQ2S3R+ajJ+lpsp5KATdEpqEXUao0KBAjqgaRG+L3M8zFRbOFHewmZJI
pM6JanLQnI2ilDvyfaOjLrKvtVrvsj70h4UwTW3MjvokLHecsEVoQ9nttd7E8lI/pyQrEp7HaG+O
vTBWIJMOmzVRECHUk2lv0BBrzKNKgvIUvjmJfi2r/leuzT26JTxzxuw82CCk5bApcq0cMXzrkNvR
x0EBlNafjB4tR+EqSAEBzpDELgbgjxW0m9E4hwYYMod9wJVpflx6BZjDvHILtE+0VWvIsLCYNYSl
U0tKaXg3ah3y1xwFaJMaNvpUAm9zJu5mqd8c4Ax8pqvNE1mStWJgmeACre3yaDk1RZXexSrY+Jw4
qYBkZ9NRkHOuA2DgSg3Wgvkx6PtvQzR8X1Wkd8XCSb/WHFDJsAZjU92tWSd2fGweAWkPUnWAHofQ
tNmSFLq2KMDexFL/iKLo0cJfceryn/TGflRM52HQm3ddoV2aVPD728m0U1Pwzetds+S+bNI66AYO
/kTOq2da8ouudZLDkEzr1pGADHJ7RwrMraUn7NkAgauQg4DFTDuv4qkyleZ1ANtmieHRsrQLmZll
IMitzzqLcPo8XSECRI8QrHYEPw+g9RT0NlRnfpRoljfbW+RMDzxAGexolyu68yAU41s1SViYtNjq
rkFro0hgLur9KrPSz62FxZc2F2sg8j6xMgBfUCy8fGojrxP1S1ghvpSF87CoTbAgkHZLs0Ivh0I7
Uh6UifvA0gDUbhIuH7VlfOlsXB0SfsxOWRGMkZxORMlB6i1Jvv3DtILxKSzZ7ksVlorsuT0seBZx
KkKpXo9IZrmLMym304g4tzzpUAKWACbi5Gom4ofulJYXK9Cl6SliuMTgEenRAd5xggJmrHfVinkx
LB3hNXpE5Vxdx8JKUazQpV9L9uBK6+ms4Ln1rBg5NhuJGvRlrO3BdrT4+kUmaS0TzpmJAUx6Nv0y
YrDcTitID+AqB2+Odq1mcJatb11RYDxg3fEYIgMW0UUqd4PMb/2MCkjahRcKtGt9k+feYPS0h6Z4
3all1OyE0O7bjnNC4RLoqfr0IKyqc1E0ISkrMRRoXHoVdle/T81ziLCWrRDRF4im8VqsxuyBubvj
1lPtErp6ns7kQxDc4o8FbU2m5zs9wuY5bAlNqL0D01zHwF6GeKfbL5JIM1dBoLCv7PChKGQS2G2y
eE1MWIJiro6n5AZGJWNgv6G8A0NyUhoRdIhUAyaF+xhWmzua1Xe73vS49sTdN2JftUgvt0J3bq0H
A9VcNKi231AzoWo0Co/msRHkdaIdii48QDxKbqnePamrVFBpZ2+l2nPztOnnrFqMoTCM2DNyIzr3
xBLP87DTY03xSP2h9RMzhOr6URCOAqOhS7eYUp9DaW2gpzjcs1G+GdlutpVxjy2Iux1ryE1zbTlE
eTkR9ESFlWmql5XKNZm78jAk62cZL4Rsve/lGNvoFP8iJHo6j+9mp/xEGNuTCAMtS99CdQm0dCsb
BoNEjR5fP07l3bKolc+HcqQ014JmalY+fVKxi+04qbPGG50lpTDWxsPCjIruT+2uNBSf4hKLb/4D
onC/U1hs/p+rRetDS2YzhUI2I9ocMx5k4t+LtJm2t7rYsRWYs157y7J0XmTVP5yUEp1n5TnnEzup
No3DOERgXXZkDyiaAj3fFv7C/XVPapfmlYua7RGV9AkRdkr1vUeC6lrjcynYY6SJ5N1MMfjCZ1oO
GMncVsw7tV+csz7PlIMq95F51vXLyJetIvQ8r406uqM69SQCoavPB3s5aWq07JUp5GaUcQLLMop2
Bs7FbqvxKu0OpAHAuaw0jnozH0nj1Ty1waK2KtMxnrioGgk6CbZNiVY6+dJO5o8eRbOvD33H/Ss0
kVXSWMQ1PRAPNr/OStdeEDVGdW8/k6iVu00oNy9IP5ynKQyDP38X2vu2Oeo01F+AIjAJs5TeC8Gm
vuYmYvBdNMqSoglYl2tnjslO9rmK+7vvz/ES3op+lHtsJstJtRA0q5N5ttvSPK+D8xVZwQkp3WHJ
afeOFUOAOmQ4tlqzPCexFmij0h07mucHitrjnPTxxdF7azeuWuMtKYlqdcen/ef39XGavYGLEc0w
yUab9L5j1WN1FmvdWEHcG6XfpetP7vL0Vmwa5HGduWJ0IAgJppZTtIj/WbSDlgM+N4MxZ+uabZ/5
f3UBdZgO+byiPybdiXJ62g+ZOE4kQezUub7oNG0/GUJ8fKB4QfwvDsgFKVCM/v6CYcP9esl5wSGX
ZaCUSX1H3YDF1OSuBP/49Bno5F9fUOrkywMVx0P27h1mpa0b/YQIFhHh0dbpIxSjQeIVTMhmbAya
x1zT//yN/ktrhz4bviPEAlhpP3ylSWtlcU6rMaD0f+2b6oeG/aYyHEJMQO8c6fO+zNNfZWbJHZ37
mdJkMuCMt7AvnHwmkqf37Rz6HNS7cxY7/7suWCDPoj0KY8jG+f7+O1hmDtCtOnca/X6C24/MU+k+
+RD0j+taIJjlgUUBSN/3wzeNFH2QNQN6eDaLy5C9vvUc14BM6mdYTK+RivVBGxzUcEXrnJRF8SDg
9f5YLenBKZoBhX2v3+OTKr0ZNJ1PEt8Pe5zMA0LmnJbQVON3GgQVe14+SrsFduzMxyiuJYETRDZg
fNpC0JzWHfrJRDGs6lyX7Ly/OaNzAXSXfDUnTwMewdZIHR+F4lVz8uFOxtUnPuSPWxc4LbhJgjYD
Gub3HfBV5lqZ2eSb9rUTu8S9M/iBVmGhG+AfCKHqo5dOHT+znP3Ly6JTQa8C3gV59nuYUzfXcrTL
Jd6veZW4qNSYNfWWzfZInGo8SqCgVXSvJ59qwj8e+hAJDIOh7rbCTDbr3x/zWabr3IdNDM+wAL7e
wlQp+3y+6OPyqAxGel7CRvp1DHSjsP8Ku/QrTQZCpvV8dplba15rJ8B2w+UUdyxNayGP2OlsCwzF
Y6HjBRES4HqLwoZj/zMSxcceMdDWbS7NhAQa1odNyuiiOOnrCEJIvVy6sa8ZF5TlmcczNpJ7vPMI
XSqYFHn0VWQYImQYFp+smP8Ip35r2fNLkMBB2O5GplDf6ylTM7WQ8RRYYoxYgfemRbvEmffDhkay
tZLSrjCo6dvKw96Yx2KFrac5x5KQphLW/aiWj3Hd7Cc0tpX5d7QU5qHAOQhgc7426C5mGlooFDN6
3lRMRKKkYccN0p473PigHnKbaG4FrNZM9w7zGYkvlZAzqSkV8u/kQnUYMfWlGRlajD2b9iFKrPs0
UsVxLF+SNpuYK9j4O9OGcGVhPFaO+WSW+VNjwgoCnyL9VLfv546y3FD067hKGqtRQ+lhPs9yOSHQ
eJqTiBJxSiOWz9+0X9cT+WY4GeFW0YR5wj8UH1Zcwq7WTr/gVQRLE+dYcXFerCY76dC1tC0xZzDH
ThHRNLdw1B6dqNQuuWF/wyFPQk07LEdk9hctrO5j1InBHGGx3ZqhkjMjVpVlB/OkpTtlvtjzRKxP
WZiepY3VrsPUydRGu02qIvw4EjR6JnpDI4MO0cQnmFpFECufWgT+ZXdlYgCvZMvZQI/2XmJty34Q
HT2YoEipDYswJC+UwxpFF/IhMzrkGWUZUEQTM2b6SyltD5POrtIXijC98Edym+gqqaR5LRXDBlwz
bsu0xbPGssYXqezNkZojbe4Gp/jS0rybU4jyBiDPcPwltMx0ozC62TS0sloLkEeubPGJ6YpZ+Tl1
LEl0Jp2ef6HaiD65lLP42T1+fzQ4JjUizgzUXLDy3il/RTmOXVJoMwqZukMir1MtlWEZjMi9NAzx
VDX0muUQNr7e0PgtrfjRZsITGDgXd+TzoLEwyqCyzHjXzG3/hG/rfgDN6rcVAHWD8ava0FsEBHpQ
nXE8jKmcvKRnStbXDN9nWh6u1s1QCuKvzlJtalgBLwwbJr2IngfQNk/D1FfHlf3XNXXE3HiFDtmM
ZtZguw/LvryzrCo46oolvDJDUFv1cDCWbC4IvQ8rX7brl8nQyUHKq8zHjRj57evSzodwGV7mmeZ2
Y+QXqWr1XRoyFUlTRR7ToUI9oCFqUfKQzD+rq5jtTiQIWhVHY5uSWII2zFHXx7FxeqKdegh+ik3/
qbT0oCvQI0qODTq9inzGMnJpURN5JI3WQTZXx5wj+R633wEy3Il6aeLevRnn2KSPpewfK9Pp6GiU
he+wNj00jpRJqUJnXtfv8ypese2UNppN0mhLOnUFQNbwhIoNpSNMg0OKW6uBxX0ic3xrgIqrvnlO
l9rcR3TD3TY2aN4Z6RH+YB+Mcfs6duNbrOc5KgbjqoRtfwif7LIHV6PFNcORSyyi4kFn0nw3ktg8
bXd6szbhN8fUZW3DGyZ6DO5tBNNWp/RylhW9WIkULwcPDXhNJVe5sn6mGWqqNJou0wa6cZJK21kq
oegGtWyzzbesGLxq99JuYjYKCmPPhFhdS9D8KX/RIoQ+zGeZH8U/4tBGzraMQZo8oGCI7xxYxCTW
O71vVnN/g/p7KgvgVALUYl9WtKaHLL461StfhHHkymge0nI+UgKxSmst8/kejcukr6CuF93lSxv8
1Zq+Ws4uDHXjpNVoizTrZjAaCtTBGb3aWJLLpj3JUhT7igSSPVrJURgKqZNNtFOUOgNlFj5MGqJB
xWkAw4epwFSH9SAZtK/ZoLXHBTc4uhX9qOXWNUYND7rZ+FqFKjcainuvTzCoSjvZS8lIDJN/5jcy
zEkTnmmlIvwgxE3gpUNntXN6FkBoGduEUH2oHD6WbmWUYcrkmOO8CLql+jkMau45k4PUCDh+1DrX
GrsIgFuLiwII+aKI/56EeHDs+SUy12/LJI/TsAC2LdY3LkHdlbbyrXVeFy259mpcfjH14SaxLJyM
nIZy0bbaaaJ1qcZfx94Rl1lT6cbpgNwmDxk4p9I8PP25XPhYoTjcVizkzFx7GUu/q1ByYc5C63Do
kqg3uaLgtC8tjByNHmOXye1Tuw6fpXt9vBlyfFiwLBjhAvp8XxXRK8xaxlkzU1ciDymo96SxeI2j
ECZ9jSbJXF/MnyT0/EszBc00oFVqAkreD5ytVrfCsHXaCeVRr6EMrqFboKGKztJBXcE8/IuCFNrG
muJ3jnD7ra8fyyV1W4fmwprae0Ndv/EzcrZ7ntllTdFUQrKijDfApETfRfciVOUQh9a+73oETZgE
6qL3ilXBYrNkwtVuBWkdG6KehBivmstXQqIFsvnwISnylckZ/2XXwUVu2MtbvT3T+Hud1yXooL7x
ZCGaawWtw7oYdxCG691QRvdaGj70NGj2ZZHZvlYZmIwmFRE8VGPNYmyxZH2/mwscw7VRxgFLXdsN
XbVrhluahSKIkpWtQVdWyCE/aSXGn1Rj/7LGYE4SMUEqF5TD9yVfNmOeoNkzEeHWHVYnv4azkwQq
HobRSMsdMPlPvuyPC0yV20vRNiN7F7fc7wWAxN2/iCQJg0FvjR3tPddQeVq7Fqx+ArLF3epBQY75
/s8P0wdFKcwj+igM6M2t8ECp//sLK5mjh1XSh9hR1yQwhvU1pD+Fsmmp3UJtcVRVbUebpR3vgAHe
aqep70mPQB3qXENrbg4d5sy9Myg3JVyjA06i3cQwZC8hA7uMkAY3G9T0sOjhTWGmdbf2RKCPC5C4
+i9uiuzrQ4t+hN4TKlVkgfkAnpDpBpcy7rsTNAjYmoTB65+5Ez5+xYiLYVCRN2EgpH3/Fc8DWnWg
4k6QF/1RlO0LVgVSiu3+Yirpr7Uvh0/uYVub4PdbGCmEIK9orgJN+pCjhjtnIP7PsIM4FoxAiMDd
JXb78ufvc/u63r0IP52oB94a9fP7yjlq1YQZ8BbZMYa3rY2ChHXgcRo+6Uv9y5sBeYbL16HJBFT4
3ZUSQ3pDSmduB+FsCpccAoKh6+GTN/MPwPn3d4MbErMMjGcYUx8cPujOuc4j9AhyNNUBsUxkYI7y
bsmwlk+S0YuTMZCRImIQtnFXnewJ/VB6LRv6xbENjBd9F8kXY+EVOiLtImGIk0XFX4zt5j3Spvar
Q3A0gm+c8gngm4Po44PgRnsqHEwiphoYYqnu28yZPnvw5IdG/4aLxiEDphOO1QeDJXPgJqyFZgRp
OnQIdeObVc/xriUy867NvjtFZx5ZTt+XjphphMf3aV28hvlyWOT4iPeJ6RdxRkEh2yuPbH6IYtT+
w0ywAABEZvG26iHuADpSycSzS/HKrUH3ErkTdWkc5mzMXWGBxmhye/X7GfuGWgv9qXVCczeO+Y1K
E7tQhaTPjHhgcSI8panJBQbmmNdNE8DUklmNvVbDTuZgKBAK5kfmn1ykwyw6EqpHkVOOv8ahNk9J
upQ7I4biO0ZO9X0EnL9jYo1cQENImenXDEHWHtIHG32bfu2rHETLar4NZK0WIo+CWbXWfVNXx9aI
Kr8s9HbfIEycLaJsY2M5JQnbUK4YL9TLBwqhpynVqztsd3c4hqIDbq7BN+VqENXKuFNmtd+sVkH2
jawJ5FXDU9J1f1nRCctv+Tw16llxGDyaEbMEIG98cG0rb0ViF2QatRToivKkDeNFUjcQhNLvjdYx
A8Npfto2fRwEW9XGxl2YJ8bjg2ySH3PRvaxrJglvLWLfaQl51Us19QyGjF4y56mfN1I5U8Marr4N
btFAUE9W4Y9xFm/IQpSzHROEtnWZj4nxLW3b9grZ8WUwe4QlTqUcjJR74WRH1wE3VBCJPEaoT9uK
XbvCj7RFcnTDXjKzuxMy/t60q6AtY1ILh12ExnFN/XTCa1PFSLV71JuajYHE7DomfOFzsZVdaTng
wSosChh6WfdTU94h3DkzzQ9x2q4+vc3xHIVp0NulydFuF0GVqtFrK88xdRM5wPmjVRc/rYItX6nn
8Wpq03DJBh2TMXbJo2Z1CraiMcQwrhTeGlXqISvG6gvpFA/hMNA/6K3WhQkgSPg1KNSNEeZWr/lS
VvrDXDKVHlune57W7FVn/TMkKp5W/MK81f2EaeJkVArq/SH5MiRZs+Pa55PvNx741Q1/AKKyl6GR
+uHKOchVq/LCqH5oRDGe0HIwLonuZY31SZ2NfDfJEHOlipisXm9t1YwebeTAqvrqrrAQmXXfsB3H
30bQ0Kdxqo7IwBBtlrI8YIgsfKBP90xAi29Ra/vIdTI/KZPOVwolftQHihDV+aaKOj2ERo1Vx1gr
146hHIwU76WpfXXgZthoTqD2fh0peaGHknPboqFp6VnlndoxrTH3ajYtXt9qC5m9JQwN/TtaFtWd
QlM/IApMfaGkKykK0g5kFP3oIMecBhEHs9BpRGLTpg61KxImJBywVMd0reRVwJAx2g1NHe3TbmQ+
t3SWx1Og74spgXNq8RTIcuQdCc23Zq5+fc1PSte0eK6z9W602+WgrCHTNCqRqQvzSw1/zNULzTxM
tW17KeBWFEvjJrRWqQ4t9i9jmBoq2c2qDf3QT7P11AlkPZUDVBq4zFwky0NXanwEdTv4TTQdG1XP
L041OWRN6JvmE048pHZjH4bilzU7CFyqlcwAh92oXRPjgDjqOZyGxyoHWBeDMHIdOwwcva5dkKq6
O9NjPRCtoO+0Rnwpajs+OOxbSw+Trlr6FyKmVQx31oIqF/RQpXW7SENaYObO+DA011R7XJMRKxvq
F5r5CGMyIw7Yc5YD8+yFTnwi75epzO50pm7b8jPIXJUwe1AUp3nlztCwLpUT7+s4To9tyYYcEsyj
FsvJbOx7pU/ja9U3+p0wmktjHJ0ShFq40IpBPEWvb0HVWenld6pKS3Q/9FFkPlNEFpfVFzcZ/z3n
zeJ20kAshpuVpyujmTtXr7aYDlorhVfbkn5zyaqO0s/y1pgofbjF4BtmACAxM5Cw8R4uWSWm1heh
bgW5pcVIanGwbW7BpcnsQ5eO1h1wm2mDtKxyvUfAM+5VRo6+XUffBFxh/G/2XwxfYWxZiwMGJ1/P
ORMHNxaAlYDwcbe10qy5mGv9U62pYCah1Zes101aL2UJ4Kv+1mvGNUeR8JBpojqFZNqGterWTQP5
DMAcR+To3NmoPoo2GneHcYuWnRr+hdBw0iplD6oeNo43qeUbaNyMvrQy7myZJF6OEslDyNO6uZjR
bmDW0zPaXBrTWlfrjcdy4PSrbJQcVtH4mtLcRgZwHByD2IG7HdB3DcfEKlTcWiyEeqhY+nJ60Le/
VCGQ+S1UHcPt7MoK7x5UXyR/1rHVJn7xRIFwp9C3rPPofskiHIYQyGVatM+ybl9BXnNz18hdt7pO
o1vDQEQYb1Goqzeaouj6R0c5pIey0+47tbrUmjns87jLUfg65nUZHbzlC8o9Prz7ea5ZJ5kau5uN
+/zPOGVMjRH0kSpZfAx0plUP/bgaWvSC8ODlOlZBj5g9i1ILL09xIRycOHMJzbmr6gtML8stAUt6
fY31o8ZTGk6VCOz4URtQUtKjM7wV9aLXtdODpg+7JqvP1PXL7p/hStUl3xUN40vdTaGPsA7NswmE
p6kvYpYPCv11HgORnpII6AhKJYbLS6H4CLgJEIY25o+5eBZm9LJQy/h4Ge4h5P1V6X/TtJkvatZY
3lo0hLIX/FAdp4KB+jWJJMF8WhmkZPyiO2piHnr12SxR9oPF0Q9Ol+7XlB/YlxnaKJAye7O09vFq
ZQds1BerpexVqLS9GFeNp0tyjW3jOq+tdcDo9TAMxnJtcpZHh6ECnZnfDXTUYFByKcwcNZhGXQni
JJ8CPTRAT5n4f0YCnRCOvIR4uY4onJ7btFKPYcH302j7PLMat0MUdV6GL4Ps8Fhn9bjLZUKfM7S/
LmQenfEFhzstQW3aNgimimaOb+Uy6XstKX+KOHtQuzl8zp6ZgnSTZ4WTuV8bVKo2Yhyt6fDBAlA4
NwryQzsuHxOySry8LIsHOC3wa5QkN47lus5eEpvTTkaxsfs/7s5kuY0uy++voqiVvcjonAdHV0V8
QGIiwJmiKG0yQBLKeZ5z5dfw2isvvPMb1Jv4SfxL6mO3AKrJ+gqILkdF1BCUqJs3b97h3HP+gwhf
rkmpZ6VRHJ9rbbHxLSTXILfpZ4iStBhrKWeap+z4E+dckFo2C3OacS3CsiyyFkgWUiSBMW9nDTXE
OEvr80oZ7EhpPvsd4NkmMXd1LRs3KD0uhFpcd3nXLr3kToLnu44B3r4sJLNC3BNbaYlIzarmqTII
izRQAO2iHTB1CuOu1gZ9WaUCulUk7mzFTztUxoC3RpRkCTwIpUKVEylugD5H3jrkQReqmi89CA40
Q3jdy0I660ZFrDQWr1PQJ7ahhdG5H5dn3A7Ee0E3vhkk0acpwiq20rn6RCkQ9LNiT/rs6YtsRNcl
pGQxgAUvkMYqYuw+j1cwrJxVeaXM8sq9ysRGn7WyexP1HJmmgC4CI/aAiTzAnNjL5sC3bVP2AnuI
hE1IHX6RhzMjxgzSG9A0TzRp5ZfUxh3flRbuEC7l2qBIIiEpKERTX4xuCCRnfeAk66Sp/IlnQU+M
2qGa9T7ih4q6cgJJtd1YTOdSZLE+/A7aeDca1gdc4lyUy0KpRqKMU6kHd4jqjS/OlJD8c6Gq5+lI
ecA8iqoWMvRIKSwy2IgzuRkejKbJp6AIqIk21MlrV6ewNsoLxNAv4549WyZ7VQCmzETkRDsQcW0P
4VutKI3LKoAD2dDsFoY4dbrElpCgBMBMQssaZJzTrNBGh+JO5FY+7dTyNiv5Uxcj6MRUhSmwtRiI
56rI/WQxri+s4FCsrQIOULVjBvmasFI6Sb3EUXSBKCNCtWF31WNaVep5s4YM2vE+U6IZ9SrPU++6
T8MLLXyQAlleDV28SDstJiaxCEzSBkkqjD3hgtRzcS71yATB7wAelvXPTgZXGB+SwI46rjG3CQph
96C585llUpaMgUJ6zm2qFsJW0yelmpGgB69ul1lBoKr596IEsc7BPddtVe6dpTEjw2JHvtjMPBSz
+GOF76+5t8RUhJpRXtpinT8PKOXPcugzsyAPNg1UbYjCET5gQr/lZBLvI6efRmEmzpE47adtrxoA
tDtSm1zhJ4hEeJOoKHiGn28UifK2x3eam4P0WY/Kr2UIJ6W46uUht9VEIO+eVwutQsYnLJp4Uw7e
psm0a1J9JuxuNvfeTKj+INUf5+5jLIvJXO5a1zb1PJ569bdUVfJlgQzoZBCp9g3Vgxk3OM7xRqGU
E6syK6nflFBHOIgyMzQnfRMAIUbcUlKrZznX4J3HTGnd6LCMdedhaM0RLHDnAMbziSPAFRagTwTY
n5yrRmKtW8o7sIrAkfUMYI9B8CzIKN6XDgDKIZJuhBaLZCdMItt0RM120iTijsD9907nIJ/3HgFS
hOYOwLkZosjaMhPMYRpE4q0aRrfqgOuwL1EULtE3mPhgDTjf2XDTGPjA8D3atVSeLnJDf+j18LGH
JfHEsXJvoQnyGatS6uMRDOXA+hL4qbTQB+IbKy5wquml+LpgHiM7IjLBM44NUpuUkSHsJ71TwNR5
SkdlwzQpHwCeOtfcE+sLpINxoDPnLoy4697Tz8hyqnaTRsWMwjxQRQXWTU310GRnXJjWoNkxkTsX
ABgtlhfXV1x0IfgKtc+mJjQbLy82sPRjG4cmO0KIfKE3yCCYlD25b9TVJaQlax100IIErVx5QG24
jOSYmZL/rrVVWXQ91Rv9tlWR4/Uo+161xbVVPUrR4JxJhnFRe+5lEGf69roj2/wt8a+KjCsnVGZt
LfbBc6NZDzkQ1lRqG0g/GbfDegmLONjAtllBUkIBJ4HwxXoIJz3iJhPuUpT3FF1YoBd3pYuttqnc
7ItJ/UKRiNIyraLIl1CdbxhvBCuUdZnXmxKU5BTAezpHNvYmcOBepvpV4jQbGViB7SZa8A3577pQ
Z2aL512M/u4kzPMAsWQJ7dg+tSmFYzXgnbGPyUstB/eqjQaaRRNeKUa79hS1Q7ORemHShbZ1WXbw
+nyYF+veD4Hqk/sVPI9KAt5XtoLlXoKXz00AJik19Q6oPQFnkmdL9lB5ArnSrtu7ulbc2xqq+st+
DgMomWeOcB6H1sLKapY74ZRZGze4d9wZLDtyLeU0xI53InfK1FDg2ZMmWVB9aWaJSEW0CAzqA4ZP
uiPi8u30E2C5feyfC0rwVYkJRpnO+F9z4ZRxKNqIXNHJRdlGzslXDS1niW4CPGa/kNpIJuGCrmxp
hpuI6YVUDfImnS7dh23RrXUtYdO2Rs3cxNBnUZA8QD8BF+5a+GjgQWkHnYJppuMsO7/MLkq5KZZh
mT6qcXTHcX87JElrFyGHUBGyccAn+dyX2dLFTANh9IRtNFRu+f9+2pQqxaxamkS+ijanXJt2kLfQ
7BXlrOy/jCF3kBDlpa1z5wx1ieYGbI/KU3dpZt2rbbZoJYz3PMpnV3FN+ioED53JTrB2Wa7RNMuj
ZCHF8bqSy3Mqw4+JwVyrlBxREnBntqog1RIO8ZgwLBv7ZdP0wD8kavo1br1dN2gGrPumn4eSNbWU
Fl6brBGWKXdWVK6jmqkatWBrW2JUYo41kLcVTpvNilR0ZJYzKS5XRmaRmqiBWbnDFy2AEAsliFRj
7T5I6W1burjpReC7FQVHVQVBtPkAdGguBBKctARJd+zViLYgIBeVVFHXh2ETeReUejOWVk9qZNS4
UrXUOBs8/S6stXyRDnq2cdt+FIX9qield6HDHT5raoVrUEpoq5X5d1fXr3qn1maVyrzpslAnLN+N
fKVFX6ITE9WuyI2kalYotwmTl+/stxVOntAkwzGkc2P+dV2flQ58r6QgI1E0FRq85ZXioK7d5O0H
HPhfYK9GUScS8KpiqiIygvv1G70JuMF52ojy9W+tSHnQCzRs1KCcmU4Lb8tyH8gqWja6qbFnJiSG
sg/qGiAI31zX0bMCnUq8aSL2f1h0KGPZTSlqiXOu1wQ1qocR/AAlqdWUdobnbbOsZBKQjarHC2l0
fmp7LX9wmF65OBMrq1h3UYRvjRcr8HLk+1iOFNtRPHcZ1AhAF9433CbOcU/0r4uoB6aF1gegeG9e
Bxd5kZo3opPbvoPHnSAFyjXeujvJcOdqjoXrRHf9CaXKSWG28vcewRc3ioN7Pe7uxaSGMSor7Y2f
+ekKXLm7IKZfiVVU32il8BQpVgl6oHzIHCe8UeT6a+JugqZovoA4UbgfDcMMrq8yV8UonOdyMtgW
yhhLjCasz7BqQvvO9XIdA66IIwqFKytLxMlQhSp3fu28ML1mHbYaaBIzW5ZlZNlt0JbQLd1uSgYd
GmoHL9HVHLRtHJSsIfdsvDI3LmRzVDrAbt5IAZiAfs/spm37dapOgCcLmygJBuzi7sjg5OsY5g3m
Z86itUKGXg++KyXz3xf6CxmYpS2XRAFVpt9HZfoFJcYLQFr9dTj0q8EKrkV1KK/qxFtZisfWYda3
sif386rlPiML1YWk+fGK+o8LxDAM5pHhuPOyg0zdZPGwKItGtTXOdoIDJH2RUmp1YMXU2GfJYMwF
TIvu47i7aB3gOnGT2FksdrOepBdT2Zs7mfBQc0WYdhAiUAfS71CnIsIryq/YDysr3OK+4mqIGnjT
q7M2BbAqJy3CxmIGmsZfKmrkLDQVOICWg8cPanCsXCDVDu0Qci39tS7Hwgrqziz67LNS77TekKby
Y1q4/peOMualJ3RPNXqMZKvIQQwYiEMiS6eeJn9JmjraSHKrzOFc5Wt95LdqVN3tgoNhyaaSrAeQ
QCuUrr0fe6ova1yZ3Pa6H/TLRGMN6A7baQsqZVDLktsBRH5LELQFdGtcbZlPSkUGVSib5ELrrqX2
vEiadtGg9AQmZAQAuXEy1U1YEVmquJuklzcKjmGXuSlRB6mFe6nosjNIg/LUSMgnvl9sfAtZBhKN
Lg8yOaIxrv79vSc1qM1rrQd3vVnIRQfLfMgS2ygqAj9noUMTU0WsjpPt+4+VxuLifllQw+BEJ2dD
HZXa9UHN2lUxUEJ3fpgHpuiAMwuwPUi3mjKgL465ioh+S99i0DxIl0HK9fD9x7+R5xhdVNEEkjna
4AMfooRNkYjLj8DfpyKp9zaunkPR0KZVmyYI3fR37z/tZfPcf1m8fUHiKyCE2UMPBRgysQxKPZIp
fwod26PSmPOMyAtM3EUhpFBVW1LPhXKjI0W8lnrnCzAcYYpYbjfptCybDYXozcLWB6YYN8Ekk6CK
piVZJ0EEy+Y24jTu1Q6CEed31fuXiha2Z5EpLYbOa2a6SiWE9AuYYuh6c/Cl6xC9MljCw7VK5KJn
3GUjK8PzoKvRV6hX0VAQFQi5Rv5C3+LMnEEJZV4zPj6Tu/36/vj80NE8GCBOHWDz1KEprR/qikag
4F2MMlEP6BxxbYLPSVIf6iT22heNLfn4zuIAYU19RdiSB4eYCo5i2tY4d6NFrjNVa7vtzW6KcPxL
sv4yj3eO65fTNqZIWdc+HgBFPCIz7DhzbqoQLp7ay89lbX73ep98PUk/hD0GacNN966Qqu4Oub1i
biJfYNeadi53mvq1xF5rmmQNzQfooGXgeBOYwROwGd/KNKi/ALbyEWP3LC1dOdQ07FIw1kU+3LvY
JgKzhAxInRwuRiw4m56Sjd2qLD5EXaHPGVn+RW6RBMTzJMKRWe6WnWq2Z4W6HXD+wNoglB5UDbZT
IdX1uduUOlF6gpZTk161nRVeILNPqiXP/TPKByArU/T8LPa0upHqlVbFN33mFnYWqu4iAmmJOHJe
LBoVBpdWUIUxnBHCWmHh05r51ZBW0lRqym9ahEpSnMS3qt7VFzD1nEmO/ebCJGM4GB6JY3mt5ZzR
bWRg6O0PlPBiYmSuehtZdjPMi9Ana7UpBP4HINztyoJYPFMQd4P3aPuC5s5lTy/OVF9b+2T/F7i+
8C3r8AyWgnYVZNKZoIDFbChRBYaTnCmIZVDr0qgGmN2VkXWQv1FVWvW1g0glNnJ2VcQKBgBUnlNF
FWziSuww+HCBGZYr3TPMWWgn0HCW5PsFgHjp1gkscxIlYnuGvp60ARyGKlsEJo48/NoTKuesb/uY
u2h+y1Tu77lekV+IlacEA4q12vgkqhXxTBvCK0jvl26VmUsOyHjSalI9s2SUI5uon+ppakxBA9m9
rqV3A2grove0qoKNYdYPFrstoo5aZad9g4mhUmnLLq/MjaCheFFrF4nuwyzV1iFk/3nui7jLdMiU
C0lLUT/RzlMhvHWjVIFi2UjzPHBvWzK/2pBaoLK86zbtqWjFyrOPuN3USBEd69e9RSbFyklgCtRl
YghkHwAl3tj/jlutSO0VzJ8iIs1/ADXJcc0LaspN8yhIe9BEBewYVTVtVxQog4eUzbNAmuqhMNFy
mUOzmrauN5wFbgDWWFy+v91o8sHZ89IbDfVj0Ids6y+su58YYF6uFZaqNfmcuC2fND4miYO8sxzp
2Qj8MyFBTUDP0TlSMslbAOFzkQwyL93GqsmnlttmlC2jhl8ID6FTPIUw8KqshY/vaTdw6GduVHgL
sK9XSZx9AbVMYkgSiOuRN4yCfGd6w0PlySRvjXQdVrg3Ggo1D0NF4rwIH0Q/3YZeokzFL3ruqXDw
MHASS/9BA08KfoRaU05xPa6x4q5WsVw9i6b67JXBnTl45RQTk7NQIif6/pgdHpiHQzaGET8NWdw4
FeEl+n3dyPzlPl8C2wzdK3KZHx0Gh5HBy6NM3RA1fABGyPv+o1BOB3SaJPncc40nZCGmlWMwPCNe
ttFNYMUAbJGUEGZ1g65GC+3z/Vc9jIjG50Nlw2gd1zMVEt3+80vUYKzBd/M5mSs0dZGjHVU7t7Gg
XJOnZ75wlawc905Hz/z9J49v9vMpyJPJwUJSA7UI0P9l3v40yBhf5ggzFukcSTSkjUtxBZCBugeA
mfcfJP3iHVWgZaKCKjyEG/OAqwRaocDTIE/ncZxf5kX/WU6Dr6kGL0/0dbAXSjXNs7xeIDUiTLiy
VaP4rzOkcNCsC/R37bxH1z9C4GOdlNqVwcV21BLsP6Bqyr8YEU0cuZNoLWMjdogTziDUMe9gTepG
eSXjyqKSfbetoFiaySjyqYrFBqG1iUSVAAYTBlsR104tRuoVM8evnWD2KzwdZiLHIq/yyEVnIB8c
tnAMAQ0q8nXhUt8tA7dbgdJUVemDQPPNSMPUEPkv8lsAnsGNHMzmIokyt7LAvQPBlGaVHj27yShs
mOpnnevHNmYpnAlerF4NuJVfmYEH/WS0mvMWsraNQ0hsbpzrS9nw5EtyNBLITTJEXfPhnDgEU449
HS3wKBRA45QOLYHxjctFgLENQD1OsVJLJ2KvqXMJLvV05OeH7VUXFqBw6i8cFSvSofoC3S1qfqgu
Ey3Ck44TXZpgtNPpztn7M/YQTfCjc2jsI7cNXPFwUULjQw4FbVok7cCgoR6LBlXXfHn/IW8SMS8f
Co7R6HYIYuHwY1GsD0JAl2hQjgqdZlc/946HHF7sXJWht6s0YZERXruoVLbqGOHk3QfA+Df3orEL
ksaOr+smwMZDlLrko9/AnljPdVJG11aNlLRlooWSOeA71DICj21c+RXBf2KiwNs5EC0+GIXD43Hs
AhdCFTixZYygzf0NMIh1NyvaoZ4bvXKt9iXWgOkILmnddVGSgBzILk1KZfDtqA+MCfkBbaHFXwyl
/+iaJv+yK5akABzVZXDVB3ux2OJUJ1M1myc+KQEwejg8hRRgwY/Hi64SHmULi+4SWzlRIgPs+Uqx
AZBHrsq9DlTdn0lZuoMDu0g8LMXSiITvKG9dY8i0KPJ8Vg1Cg1yr8aG16q86rlD11qFfa4zm4Rg6
YJhyLWAmYeW18sDu4x7XzHKPJHYypOe5BBWptRDBrb11wE1GU84Fl7n2/rf8xbLhS5LV0xD+Q0vA
3P+UpOUE8KNqNYcvuARDCvpImP89j0BVUNJfwrsxcvjp0KoNsKOJiD58EDWPoepMqlK9fP8RYy9/
PheZkExFLogi7A1ZO4QStYKRa1JpFnNNjc9NPyipKMibxIlXRVfOGr3ZaF73wVk8dvvgmZCrRdTI
dJXd4PAsDg3D5eghCqhDdGrS9DlAcFXxIRcZ1Bjff79ffCXOBvQQUQ0ZabjjZPppCLNCCEkSomkX
dMl3IYcEZ8R/1GCJUx56PpNgjGh0QsL9Z2it4PkxMehcx4YSqmEwj9G/mRCJuxR4e+v8/Vd6+8l4
HKeJZMq6BsL8YFZ4UlQC/xQwXgvNbdlxrSsoGAgKpU38yNA4wRhRwrDn/adilvHms0kaOSXMJJD+
1DVrPOR+GspcDKx4QPh9jnMjGitO0G/aRM3tDqcxSY/I1Q7tJnbhY7UGOmaNZc4UcsBQy0igYq3h
LYPeEBdD6J6PuIizFOzBpKkNUDx5e4PRCpG/H4XrAnNy0DSAJYFKzEruzUs3hUemysKdBBcxGUQD
nF9i2aJTiZeFFQ2rxi2eyTwXl7XhTAtEMEhbWOlF4LsLEobnPsWPhdbW7jTm9nyduhJai8JnIXT0
66FLqdYLzk0HrcSGcNraqY5cveuiLFqn3lyps9uw6ft5LVWoD8Dc7urAXAliMZExUrdVV3CuHcOr
z6oeDIwm3kWuPEv5grbQKgBlC8fb1OSyrVgVz83Ul86tGkuJwev0x0ETnhWqTViOERg6ZrQoPLzH
SsdAgioXlHlT8Rxf8h5I30L8ac3LMBYL27EKKmSlKaCq5LkgGYAAuRCuXbfFxJj+TYpWpL5RAdKW
IyG3o8EbFXs00I9jvWdUWy5HGINMeSBu2rPAEqQFMtKJBQ/ZGl1vzFH7B8juBfpMcK22jaraOjFr
GGNkbRR8G93jdIhL9EQVKrYRQvXzjNonVlGwl4th4pWAR0dbJKrJgIC7tAZ6BhTYhgTlT32spaaE
bgD+yrw6S9pgWld4MxdBDkZH9u47FVOCQbEQAgsbb1nI8zAxUgYPj1LZrK65y8wLUINzJ4VpKQA/
mCDgAiZFZ9z6thlulREUN+qPItbdLivRWsG1Cpc9yepWMpMLKcuFy1pQwRnp8gO8P4bNBJahJA3S
R0CM+nrheWE0le4lH8+LrqbMLYwyWQgLzQw5Ti8i07kIXaRvSy1SNgCnYzFZgOPDaSGQbUOFeSpW
ZootFY2T77iCWVMtXUtFp1PWxHNwg8VSMZtlXmp3w1AJNwoIPzhq4RcACtIUrVTZlrTkOvU0ZZ5x
H00AO16J0TwH5TPF1028Mjh39RZVNgv64ixpHaw9uFSSvgjyKau5pRIo5yvw0/UVGIJvoUWdRvXi
FRL4EtTK0RPMrRDBAXI51Ohgt4O8Nnx19/4WcnjjYJ+kzIX+wcvpLR3mwxOP9C2+w9nc1DNnNtSa
NBHz5tGsmZnvP+kXWxVKctw1R4AssffBjsx6KtLQ5ElulH/Hr16YKj3WCHqStZOvImyAWvhIYOHt
QQO8AnkMFaEKTXpj7BcaTpMHSLPPlSqK7Mhtb/JqXCcltERrVN3C5LIAkjElpwSaDVAtACJ0VXsk
xch6rBL5IwOgt8esjBoLN1H0HmRNMw6OPjwIrRzvxHgumaA2rN55zMqLGqHIok+v3h/vXzyKnA9h
M1cbUlGHJ3rrxIniOQjss68/GD3CsI2yVNGUY40/vP8o+SWhtR8+cFnlGNWgi4kwgw7iv8zQs5Iz
wJ+XI1bUT7PPgdtT6tdid1RYJXUvFZPENbKlqLe2p1XivE1a8jqomhWO/qgqCfZO6Fzi8RdRaMu+
pWAZlrDO4Jm0PXyeJi/Wlhp+09qoOkOus7WjClGoUByZJ745j3J46Z6eDLjNjsxuH/0nsckFmwPr
W4YFiamUcAI8qBJIpWCgG1ffqT8/9z2mpqEOGUnwroBCjqACoOYufaKWY0ug/yhV5F/lEA+u1ssG
u23hhYejP3AiiPOkUidioT2GWerOgb1cwaqIwJDQJV38Guo8gXsFe7PUzmOxPBNI5YNOdK4zIw1I
dE0iXa/mVRfIkxBEB5Akb1cH+iUCGAqar5m1GRRtmSN0gV3dHLVVHV0/agVmGOtzMUeG0/XqeY59
98zLgHZbXlhMR+RwVJfhqjJbksFRtkQGMDtv/URb5a6xQUQSmVPSIjOtMVE/ZjZSeLyXQxc6ox6h
fO/FIjed2MCYONJREWm/5pkuz0vY42tE+vVVXOCAwt7/xehy8pkhYtKmOxvxTZ8zhDi40WfPveTK
y8RzoqkekLeI4Uum4k3QusGSGp80qTPKF1aYBmdEKPBmSXkBu06WgqQ+Vey9GzWn2PtVqnLhzkjZ
yaVGvtD0DLCO2Jwnis4SyhXhwqv7O9MFtuMYumx7ht3LmmuDtoA+dQMUqlz5qfKMCEC9znQ4CRLe
r0sFT/HIpQ4RlJ25kYse7ItkslrkOznDh9MtAFgqhpEvUEE5A3sMGccDXdT0gYocTEqV/hHd3Aqb
7+y6Iv5Zy2W7KgWccXLT8YlqQmzx0ksTexebIKLH1CFX56EMqE0yyuLa7+cxmh5t6NoJZbSVkgg3
cI1GJtoGNq+3aVWAxeVAbBwaZGs4sdAp59rHAOqwyQaWhlTHcG0BJiqDtUiB18/EOrnzK7StYQ8Q
ECl1PqW8zCpsJIIAP//OjghOKoKhhAjY3EXj2Pb8ZMVtql6UhbwcJDcnB0+NTBCQs0JKl3McG/iV
UBBn8GnO83b47tTSFyvN44u0ELlmwRIFE4vWpxbtwjgfZr6ZccK3yjIhckrkWNuwPoVJRVFmWuZd
jgwmwmeqKViLuheeyj7/HEHLvURiAdM3F3T7+1vUj3zO3haFEDveKKQ5KMQilKTsh8qOglASGJNw
XnGvxomdlZzDFYKGoWOp7a89gL3LrhBrtGFc2IxqiV4XpMRETPmfWLspPQ112dBbiWkZo7aI4yOb
mTCXcg+tX9Of9IWknOvaBDHYb6xwRrkU5v5gPpEch7JYFktVkLASMY0NEqzZJBD1fJUpYTAVGDJC
P+rmcmydd32Tr43UfzAq8zsC99/1IJ8RVoKNUkAC4gR0nooqCFO5ApdZgIML+hKjZO8eGXNj7ebs
tW3mxudZvGoQ7Vt0iJush04HDtg8a+QFVoMy3AkmyNvYTNA+wTDywrW+i1U5FZQoXXdOmi7Lzr+O
A0OaKP1QLi1l5SmCd5HWX8k23GtlVl63hgC9QsAPvgyMKbZ3VBY6EXiG4M7jrgaIgohqJ4XWRdeh
wApZVraxjutnqlBCsYj85NK3HjvrIVGKbwFRmWFlw0p35RtN9KoLMZDx/1V0qpJxZF7LAG2xPRSn
KQLblw6B9yDHC5W7uK3WxkXkeOFl0ls9RSquyWlQlMReiL4ALF30urttEUNJDZRXi7gCRm8CC4cw
NtPLqMIvu0CV2NLKDQhgC8y1Z1Jha9B+FcMxKd6c9Uk9nLsgbheJLC56o8jPYtF0FoJdpka+UjFw
/wCqoL0JX6ArS5yqMpkGrHHfzNjYS7TBKDCRG/ISueO8QTcOjdW24dWUuHhUK6+b5EBLpmoWaETq
OvhaSMBOLDworK+FIy4iNaSOnJTolkJbwEU90xBAxZO84DyrEKIg5VqfRSgZoVBWQ47r0htJEcob
r0zOjBbdHUntrDOsw6yLYES5JP4dUpcPntW5EAcxf4/Uy6GB2DXoZjkd6ti3SwXl/qbv6mkbqogN
CglwcZxwPEOVJphvYKWbdpdO6elI5g1AQ7NNpXJJMEIYgNAd2R167oUvO8C/PHX/zd2lVz+WevmX
f+XnpzTrC9/1qoMf/7LYpRfbeFf+6/iv/u239v/NX+7SmP+8+yvn/lORlun36vC39trl6b/3zt5W
270fZknlV/11vSv6m11ZR9X7f/vjPXhNyv7R88s/9nflT//8w194ecdfNvBp99KX1fOf/4R+BJmL
vV+967Pdj8Z//Nr481+eSHFVY89dP01e3vGnvxw/wE8/7v3uj4H/6W9fB+jlvX5/1u9j9vZV9zo2
G3vNILz+4dLfFdviCffVl9f5/a3Gr/3nP/1WuOMzR9DOj2ePLztmw3/8ND73z3/a6+hPh8t7DTO5
/cbfa1YmDj+62WI7+NFrOy9fhovCsa2OA8rt8N9HQD1BV6dplMaP+0Mwinkd29nZU719TovXhsYx
0E/Q3XmxS568T4va3+7PBuMUjW+jMNomz59W5fh/5c+dN7gRHTsmREIHvaZOeHyzgNhZGvHe1Hgp
kR7b36ttsXXrbf/axZdVNxaZjm54V9SvrfxolLznsY1+LlDL3++sfIoVcr9LdkO9i/Z3ibHK9H6P
f7UN/tsp8XZzfD1GfhyHf/zvf+/NOJxIFVMhf91YX5r6pzgGpqye573PoHz4FX4M53tnwKLY7ZJx
vb9+0HEILW4X73/ejxs+33X+U/razss8P8UWeLv1k+rTFcdlsfs07lbnfs70TJOfnySLJ9gPPyd+
tXv+dFttq93eZiiPiNFjh2dKA8U2+vRbvCv8p73PKlNHfu/ApDP/8jq93/u0023hPz7utntDg/wN
VatRkPI/fIMf7f8DFzDvb/0TLuDf6nL85PvRxlg+/A+/xM9XhL098T9nJ5V065/yOyQVoXZ1sOrQ
vPr/90soIB/Fv2lJjBcF5tMH15r0iW3hg9/Zu1H8g64+s7rYlvsLhgr1O9/pb90bf/t+uOuiyXfY
7u9j+Tdut7/9clq9rKGDFf4H2z0cAHgQx/WUUcWD+LWNl6MZqsObWPyPdZNUaeX98jh7iceOG4Jf
7ZzjMXnkQNym9a/7/COV8E6f/3Gno/TyqV7P/3+e8Pa36HGb7C/1Dzfkj6PQ3xKu4cVeeEVl9/0D
929odZyP+32VThATTnaR69fxa/9eLjNvVmX977mrv3FjmkB887cvwfJyVww7N20OkkkjkvfYMaHz
26LeD5TfLM+/o/N1hFTd/lgrJ+iuvUvibRG+vvc41voJxnpVMAz7l6kRxnfs4M6gKh0sDuKBo5ud
Drsnb39sjROM7dx/c6M0TpDimG+LdPer7NQIiD92hOfFNnnaOxNH0N2xrS78RyJ+ws3XpsZ5Zp3g
yy3IvSflrt9r900A88eX22JXxNtkv9lTjANZhv3RtU6wKqZFuq32p++LUPixX22JIva22BsEcOyv
Q/3359tXT282B3i8J2i32kb7vR2RlseOwtmuOJhgGLedoNlt8ul82+/2sxKnOIE22+qgmiGNSJ9j
x2GD40J9GJpIb8PlP77YbqO02YYHE1g9wRhvfPb1apeU1c7fH2f1BNv7pu528SPygO7r4L5cIdQT
bPHnafTMmOy1O0K/jv2GaJFtD5KR2gmWyPm4t7/27mUQ9BN8vYtd5e2KNzUY7ClfH/X3b0Hc0tr9
KgEAouObpX59EPWgrH+KZouqdrd7tUSM+Y5v+CbllNtfeDBej293XNG7w4Y/TvF9fOO4fdk1qXTt
ZdQRbD1BnzNS6q/NjJNYHu0Cj11xt82WC13x/NrSS8OjaP3RDbe75/3D48W87fhm/Wr4sepe+/ij
yyeYbZ/DgiHeCy5xm319zN+/mH+vUKz9xH1O96+Nb5NZ9R++N94TXD0x79Dz2IsuZO0EY8KOzAG1
c4v9CX2KW83trjgo6cvGCUabsvjuU/qd4GVvtUgjYez4b/kjfXa+fdo9H9704KWdIp67SZ/CbbS3
lxpQjBD6Or73a+BEzd6XtCxpxFR/1PQ/Lo825pGPzaL93Pvfa8w//9GMDOoI8nlBOu096/VvXv/w
vTIeqC/Ej/bCjNFq8dgN7wbLu/1WX2TGjm32ri7C/Wsp9fiPevurQfvPKXGNWf/Xj/DPlEt1qSrv
TZkTBAq/JS5h3uu3HE/HD5f3x4HNJK3K9hAXdIp2CcP29ulRN+TYyQ3Bsk6e/deGxiFQTtDs1Nvu
xUmniA1udln9GPlP44nFdeLTNOXr/dzxU9wzXxr99F/sm+l/3Wv6BJNtCqSrSPdhHR+jjj6eb9M0
TgG//txd7QRR6b/BOV7qismn1+Hfe86H++Df0P1ttvt0vyue96JJ7QQBux343Omrvcmtn+DqPXP7
rPp5GEbXvWMX4izHljxli4tGMGSy29uVRvr+0Q8o/KrYb/YUMeSs8mCP7e/MIzD+2O7escIX20Mk
q3mCyG6xfdxfhOYJPt/CO9jxPw4UP14abycCWKfjh3b61/9T7T49/9///j9WTeoXe+sOyYjjH7De
Jf3e/P1Ffb/+w5e3jf94GAJIp7gUbnZlWnl7JwmB/vGjQH8PRmEUjjh2XZyDmHS35dN+AUY6xUFC
Dhudt/3pcJKL8Tbatnu7sKSdYHxJVR40eoJ1fM5R+nSYVz3BkjjfAuquDjN00imOo/N0GPdJMKOv
s2uM4jAcff3x70/HXPhE3a/NvLR6iq39pdX9E0M6RZH2x3YpTDDZ29Z7vR7lP45deDfE9Ptg5Rf7
zWOb/R2w8wa8JZ+iPHc75qP2k82oGB0/FrcjWHn7abNLD3KAo/Di8SMSH0JK5VNkdG7r5/08F6aZ
x/f2Lt2/hMjKCSLM27/+z/QTnLe//q8XjMtV8df/nTz5+wA3xDxP0PsaK8D9pYjE2Qna3SbD4WaH
ttDxDX9236zCU1REuQaHIIg+zbflXiCACOLxfYbz5h+mb0du6bELZUaaAWzs3iGI2tbxDX97E3fL
p6gCfvt/3F1LbuNGEL0KL2BkSI9H8CaApBH8kew4I3mCLIsmI/XoQ4UfD+R1FsGcJNuschX7NnlN
igGLIiRDfMFksjEgL4rNYnd1fV69Mktf/M/qmvIswUlbRRQ2dPd8M8qLz3+8fHn+03n+6+X3ly8v
v5WLtZfhmR2EvX/tXy8NCBav/yXS/ZcpIi2TwJUqdZ/nrMofx/s6XdTKfDGftGDC8e/Gy3oBleCo
9mQ1XUgQJrPy1a0eGHCWGzQ1AkioxDIWPMvqH41w9HtIX4bKAlou/f2H8nDgjVSdHwX6XmRcM+PY
OCNZzVVwzIhhkejX7bOMe+sSCVZnaP+Mux9KpeZRgOWKaqvjK+CYV2HN+QBvKkWy/nQuwy29lrU2
DWDOar/W4Saegq2jdjLcU8ItXtRfh1Et6eeeElRc3LgNsgkbYyhPIBjfVQnhXI9E58ldRq0DFW6J
do4Io+ceiALUp2p7meE5InUSmEfdAwpmtvbbGYJlUz/TjPT4bbjWcazbIeQ3bEM8EKxNCGzwfbdX
xx2wkDsbmQGWvgN1hFmvUSdQdR+PQj8A8I2sYTbK988dC5ewOyYzMXVUnecRzvVEPpldTYPZr3yF
493CiRgkfko5hY/FWDECTusW1neHx7BI909+2KAOBpz1owlTcFMofTBM3VWKQvR6exCr0l2M/STo
e5itJJmZuOkJGEFPSKWMMdY8XWyabMkpZj0RLt0bEwQAbA0kSasaeov5l/ukw0K8qrl+PDPzCI5I
g4rQNd0Bsqp86vGnKb8fxBkiGb5A/SmZy0acDyaYKmODNsh3IKBv/7iJQWn8BAUeXdXoeOfnp3YC
YVsfFvnVucyzpm9umes9Rrb8fTQPIuc7ZyJzBHtmKeWyrS0677wDtzrhwwwlM7FRzWPgsnmDYVgE
j+5OThbm5AF9WRgun1XXv30G4VMDTjxtkEwwHSNZp7Oa81Go5uD18vXSP/+QYrSFglVfwZ578HtV
/zWgAAK7cearfb3Pnr3SnKF5HSSXRZNoT2If2f/q/iDEbkCPZaD3U2IZbpJdLbi2lGfHgMtaSEVP
ZrIUJZoRxt7Ko6Dq1nB1MKLNvmzQ3NBkZRkuTb+29xi16ffREol5TYLDcDJKuc1wLEYEB/akOikT
o++l4Hk7uQCJHKiNMl3KYpRnLwXA5OoBx8Sj8ufx/so1DkvtM7oe4UbcquNGYlvAqZfuGfA9242Q
2Cqt8hXdM0IYd4dO3TSC26ZxEt4bgk0dp87QpGmS1z1vw0ejTRUjFMAjRtmDzqrkgzzaeoMTNDOZ
QIJ87ZPIl1plmNERasHohXL62JhR0mQUQejffudDSx8N+sdBTYaKaw64LUzDTs6BgWrqARxjkhke
icaARkuPMQ/tX+p+vPcJhP3bQ1tmDVKHqbLtV94HbRDSjKWgPA/BiC7Goh0vr0OwbgWj3QCUIqhP
Z/oEM4A+hXy4SYCBL8LlpqqVMwq+JUVPVIxurqpkDN5gZDJxsAqzr2S7nf8yWVeRYvgmQgk4uLY1
sapcRvNnf4Mpb2onM6LuC5Q6QMcYm7VaL+MivQL7hxLKgFBdJbGEqt/OZSgXa/1VrdUjxH/XURzU
VMDoahxmn+FpqtUehoEcrjiPQnBFaVg6uL/LxxzvwP6AwKmUYi+NfKBQW0fnR7Cnx0qqnXPWVupY
ssA43VjqWCk7gbe1cPDPq0AdY4/aS70vCFXtmp3B0sDZDpWNwBzf9g/5CelLxO0rlZzDrKL2kn8O
UYIoxeQuBYMw6sIyJziXYc73X5X+FnNDCVt6kq38JrcX2UpYI0aw2vUz5yZL1H7ZSj+4aZqSY3tS
ZkyW6Jxk99u4pMOFeQqre4NxUPoRHE4blqoPx6iXDxbOWBaPdQJ8hmOPjEgaAvCs1gyS2tYWD+id
wHKNlpJy63/YyTx8Vd1CwTmPvJK8l9/5lSnbO/RQ6fqGe/5vHbimc5p3tRcncpvmfliEEn//NwAA
AP//</cx:binary>
              </cx:geoCache>
            </cx:geography>
          </cx:layoutPr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2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microsoft.com/office/2014/relationships/chartEx" Target="../charts/chartEx1.xml"/><Relationship Id="rId1" Type="http://schemas.openxmlformats.org/officeDocument/2006/relationships/chart" Target="../charts/chart1.xml"/><Relationship Id="rId4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7620</xdr:colOff>
      <xdr:row>12</xdr:row>
      <xdr:rowOff>15240</xdr:rowOff>
    </xdr:from>
    <xdr:to>
      <xdr:col>7</xdr:col>
      <xdr:colOff>7620</xdr:colOff>
      <xdr:row>41</xdr:row>
      <xdr:rowOff>175260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E5F6502F-4430-4F40-8BB6-9396BE65DE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579120</xdr:colOff>
      <xdr:row>12</xdr:row>
      <xdr:rowOff>7620</xdr:rowOff>
    </xdr:from>
    <xdr:to>
      <xdr:col>22</xdr:col>
      <xdr:colOff>594360</xdr:colOff>
      <xdr:row>31</xdr:row>
      <xdr:rowOff>167640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EB1991B3-1BB7-4B24-B44A-A22543D9049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65620" y="2240280"/>
              <a:ext cx="7330440" cy="36880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586740</xdr:colOff>
      <xdr:row>36</xdr:row>
      <xdr:rowOff>175260</xdr:rowOff>
    </xdr:from>
    <xdr:to>
      <xdr:col>22</xdr:col>
      <xdr:colOff>601980</xdr:colOff>
      <xdr:row>42</xdr:row>
      <xdr:rowOff>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1E318970-E1A8-4E1C-9E95-5A3166B6C1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0</xdr:colOff>
      <xdr:row>47</xdr:row>
      <xdr:rowOff>3810</xdr:rowOff>
    </xdr:from>
    <xdr:to>
      <xdr:col>28</xdr:col>
      <xdr:colOff>601980</xdr:colOff>
      <xdr:row>76</xdr:row>
      <xdr:rowOff>175260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3" name="Chart 12">
              <a:extLst>
                <a:ext uri="{FF2B5EF4-FFF2-40B4-BE49-F238E27FC236}">
                  <a16:creationId xmlns:a16="http://schemas.microsoft.com/office/drawing/2014/main" id="{F2715964-B1EE-45BA-8119-1028C62E298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28800" y="8728710"/>
              <a:ext cx="16032480" cy="547497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66548EA-5B9A-40B7-820F-A7C8EE6A278E}" name="Table1" displayName="Table1" ref="C6:V500" totalsRowShown="0">
  <autoFilter ref="C6:V500" xr:uid="{8F567F14-A056-4547-B926-2C71DE2ADDD8}"/>
  <tableColumns count="20">
    <tableColumn id="1" xr3:uid="{C9982F5E-C374-4173-993B-4AE911FAB5D4}" name="Gender">
      <calculatedColumnFormula>IF(B7=1,"Men","Women")</calculatedColumnFormula>
    </tableColumn>
    <tableColumn id="2" xr3:uid="{7892D671-837F-4617-8C05-1BE1DA7760C2}" name="Age">
      <calculatedColumnFormula>RANDBETWEEN(25,45)</calculatedColumnFormula>
    </tableColumn>
    <tableColumn id="3" xr3:uid="{769AE498-7BDB-4CC8-B093-B4E8C5925108}" name="Column1">
      <calculatedColumnFormula>RANDBETWEEN(1,6)</calculatedColumnFormula>
    </tableColumn>
    <tableColumn id="4" xr3:uid="{3882E72C-0E6F-417D-89F6-E7C66DBF4985}" name="Field of Work">
      <calculatedColumnFormula>VLOOKUP(E7,$AA$6:$AB$11,2)</calculatedColumnFormula>
    </tableColumn>
    <tableColumn id="5" xr3:uid="{6BCAE8DF-CE69-4274-BE44-1010D5A996AA}" name="Column2">
      <calculatedColumnFormula>RANDBETWEEN(1,6)</calculatedColumnFormula>
    </tableColumn>
    <tableColumn id="6" xr3:uid="{1964794F-5F3E-4A9C-A55A-BD4ADACBD111}" name="Education">
      <calculatedColumnFormula>VLOOKUP(G7,$AC$6:$AD$10,2)</calculatedColumnFormula>
    </tableColumn>
    <tableColumn id="7" xr3:uid="{D03D26E0-6465-4D24-A446-C4AA91664A2F}" name="Kids">
      <calculatedColumnFormula>RANDBETWEEN(0,4)</calculatedColumnFormula>
    </tableColumn>
    <tableColumn id="8" xr3:uid="{B9EC3B37-6744-46EE-BD5C-DD4B77758DFF}" name="Cars">
      <calculatedColumnFormula>RANDBETWEEN(1,3)</calculatedColumnFormula>
    </tableColumn>
    <tableColumn id="9" xr3:uid="{1DA01787-9A23-48D8-9228-12C8560DFDD8}" name="Income">
      <calculatedColumnFormula>RANDBETWEEN(25000,90000)</calculatedColumnFormula>
    </tableColumn>
    <tableColumn id="10" xr3:uid="{C44FB956-F8F1-4639-89E4-44D8EE583FF3}" name="Column3">
      <calculatedColumnFormula>RANDBETWEEN(1,13)</calculatedColumnFormula>
    </tableColumn>
    <tableColumn id="11" xr3:uid="{F4665755-D133-48E7-9F00-B5F2EC24832E}" name="Area">
      <calculatedColumnFormula>VLOOKUP(L7,$AE$6:$AF$18,2)</calculatedColumnFormula>
    </tableColumn>
    <tableColumn id="12" xr3:uid="{DE62BCB5-3B4A-45CD-A213-E77550028D29}" name="Value of House">
      <calculatedColumnFormula>K7*RANDBETWEEN(3,6)</calculatedColumnFormula>
    </tableColumn>
    <tableColumn id="13" xr3:uid="{FC4E9EC6-783C-4542-9421-5FE15E8874B9}" name="Mortage Left">
      <calculatedColumnFormula>RAND()*N7</calculatedColumnFormula>
    </tableColumn>
    <tableColumn id="14" xr3:uid="{F588843B-EE20-438E-AB4D-4C424268F03E}" name="Car Value">
      <calculatedColumnFormula>J7*RAND()*K7</calculatedColumnFormula>
    </tableColumn>
    <tableColumn id="15" xr3:uid="{4D5D49DC-1965-40CC-86EF-6667D8E4FD9F}" name="Left to Pay on Cars">
      <calculatedColumnFormula>RANDBETWEEN(0,P7)</calculatedColumnFormula>
    </tableColumn>
    <tableColumn id="16" xr3:uid="{D0F3232A-6A2E-4CC7-8047-B61B3A4A0454}" name="Debts">
      <calculatedColumnFormula>RAND()*K7*2</calculatedColumnFormula>
    </tableColumn>
    <tableColumn id="17" xr3:uid="{6CB2A895-8F51-4C20-957C-0C17800D8686}" name="Investments">
      <calculatedColumnFormula>RAND()*K7*1.5</calculatedColumnFormula>
    </tableColumn>
    <tableColumn id="18" xr3:uid="{2484607B-9680-4A0A-A62A-7417CD2F1ADF}" name="Value of Person">
      <calculatedColumnFormula>N7+P7+S7</calculatedColumnFormula>
    </tableColumn>
    <tableColumn id="19" xr3:uid="{B52A6FD5-888E-42BA-A5B5-98443FE1EBFA}" name="Value of Debts">
      <calculatedColumnFormula>O7+Q7+R7</calculatedColumnFormula>
    </tableColumn>
    <tableColumn id="20" xr3:uid="{3E952B4C-1F43-46A5-BBB5-F9C1BF0ABED1}" name="Networth of Person ($)">
      <calculatedColumnFormula>T7-U7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42457C-82D9-45ED-8F0D-CADEE88B3072}">
  <sheetPr>
    <tabColor rgb="FFFFC000"/>
  </sheetPr>
  <dimension ref="F1:W21"/>
  <sheetViews>
    <sheetView showGridLines="0" showRowColHeaders="0" tabSelected="1" workbookViewId="0">
      <selection activeCell="H15" sqref="H15:O15"/>
    </sheetView>
  </sheetViews>
  <sheetFormatPr defaultRowHeight="14.4" x14ac:dyDescent="0.3"/>
  <cols>
    <col min="8" max="8" width="12.109375" customWidth="1"/>
  </cols>
  <sheetData>
    <row r="1" spans="6:23" x14ac:dyDescent="0.3">
      <c r="W1" s="117" t="s">
        <v>101</v>
      </c>
    </row>
    <row r="12" spans="6:23" x14ac:dyDescent="0.3">
      <c r="F12" s="98"/>
      <c r="G12" s="98"/>
      <c r="H12" s="98"/>
      <c r="I12" s="98"/>
      <c r="J12" s="98"/>
      <c r="K12" s="98"/>
      <c r="L12" s="98"/>
      <c r="M12" s="98"/>
      <c r="N12" s="98"/>
      <c r="O12" s="98"/>
      <c r="P12" s="98"/>
      <c r="Q12" s="98"/>
    </row>
    <row r="13" spans="6:23" x14ac:dyDescent="0.3">
      <c r="F13" s="98"/>
      <c r="G13" s="98"/>
      <c r="H13" s="98"/>
      <c r="I13" s="98"/>
      <c r="J13" s="98"/>
      <c r="K13" s="98"/>
      <c r="L13" s="98"/>
      <c r="M13" s="98"/>
      <c r="N13" s="98"/>
      <c r="O13" s="98"/>
      <c r="P13" s="98"/>
      <c r="Q13" s="98"/>
    </row>
    <row r="14" spans="6:23" x14ac:dyDescent="0.3">
      <c r="F14" s="98"/>
      <c r="G14" s="99"/>
      <c r="H14" s="99"/>
      <c r="I14" s="99"/>
      <c r="J14" s="99"/>
      <c r="K14" s="99"/>
      <c r="L14" s="99"/>
      <c r="M14" s="99"/>
      <c r="N14" s="99"/>
      <c r="O14" s="99"/>
      <c r="P14" s="99"/>
      <c r="Q14" s="99"/>
      <c r="R14" s="97"/>
    </row>
    <row r="15" spans="6:23" ht="36.6" x14ac:dyDescent="0.7">
      <c r="F15" s="98"/>
      <c r="G15" s="99"/>
      <c r="H15" s="100" t="s">
        <v>85</v>
      </c>
      <c r="I15" s="101"/>
      <c r="J15" s="101"/>
      <c r="K15" s="101"/>
      <c r="L15" s="101"/>
      <c r="M15" s="101"/>
      <c r="N15" s="101"/>
      <c r="O15" s="102"/>
      <c r="P15" s="103"/>
      <c r="Q15" s="103"/>
      <c r="R15" s="97"/>
    </row>
    <row r="16" spans="6:23" ht="21" x14ac:dyDescent="0.4">
      <c r="F16" s="98"/>
      <c r="G16" s="99"/>
      <c r="H16" s="104" t="s">
        <v>82</v>
      </c>
      <c r="I16" s="105"/>
      <c r="J16" s="105"/>
      <c r="K16" s="105"/>
      <c r="L16" s="106"/>
      <c r="M16" s="106"/>
      <c r="N16" s="106"/>
      <c r="O16" s="107"/>
      <c r="P16" s="99"/>
      <c r="Q16" s="99"/>
      <c r="R16" s="97"/>
    </row>
    <row r="17" spans="6:18" ht="21" x14ac:dyDescent="0.4">
      <c r="F17" s="98"/>
      <c r="G17" s="99"/>
      <c r="H17" s="104" t="s">
        <v>83</v>
      </c>
      <c r="I17" s="105"/>
      <c r="J17" s="105"/>
      <c r="K17" s="108"/>
      <c r="L17" s="106"/>
      <c r="M17" s="106"/>
      <c r="N17" s="106"/>
      <c r="O17" s="107"/>
      <c r="P17" s="99"/>
      <c r="Q17" s="99"/>
      <c r="R17" s="97"/>
    </row>
    <row r="18" spans="6:18" ht="21" x14ac:dyDescent="0.4">
      <c r="F18" s="98"/>
      <c r="G18" s="99"/>
      <c r="H18" s="109" t="s">
        <v>84</v>
      </c>
      <c r="I18" s="110"/>
      <c r="J18" s="110"/>
      <c r="K18" s="111"/>
      <c r="L18" s="112"/>
      <c r="M18" s="112"/>
      <c r="N18" s="112"/>
      <c r="O18" s="113"/>
      <c r="P18" s="99"/>
      <c r="Q18" s="99"/>
      <c r="R18" s="97"/>
    </row>
    <row r="19" spans="6:18" x14ac:dyDescent="0.3">
      <c r="F19" s="98"/>
      <c r="G19" s="99"/>
      <c r="H19" s="99"/>
      <c r="I19" s="99"/>
      <c r="J19" s="99"/>
      <c r="K19" s="99"/>
      <c r="L19" s="99"/>
      <c r="M19" s="99"/>
      <c r="N19" s="99"/>
      <c r="O19" s="99"/>
      <c r="P19" s="99"/>
      <c r="Q19" s="99"/>
      <c r="R19" s="97"/>
    </row>
    <row r="20" spans="6:18" x14ac:dyDescent="0.3">
      <c r="F20" s="98"/>
      <c r="G20" s="98"/>
      <c r="H20" s="98"/>
      <c r="I20" s="98"/>
      <c r="J20" s="98"/>
      <c r="K20" s="98"/>
      <c r="L20" s="98"/>
      <c r="M20" s="98"/>
      <c r="N20" s="98"/>
      <c r="O20" s="98"/>
      <c r="P20" s="98"/>
      <c r="Q20" s="98"/>
    </row>
    <row r="21" spans="6:18" x14ac:dyDescent="0.3">
      <c r="F21" s="98"/>
      <c r="G21" s="98"/>
      <c r="H21" s="98"/>
      <c r="I21" s="98"/>
      <c r="J21" s="98"/>
      <c r="K21" s="98"/>
      <c r="L21" s="98"/>
      <c r="M21" s="98"/>
      <c r="N21" s="98"/>
      <c r="O21" s="98"/>
      <c r="P21" s="98"/>
      <c r="Q21" s="98"/>
    </row>
  </sheetData>
  <mergeCells count="4">
    <mergeCell ref="H16:K16"/>
    <mergeCell ref="H17:J17"/>
    <mergeCell ref="H18:J18"/>
    <mergeCell ref="H15:O15"/>
  </mergeCells>
  <hyperlinks>
    <hyperlink ref="H16:K16" location="Goals!A1" display="1. Goals of the Project" xr:uid="{D70BB11B-FA9A-4FE1-8804-24E757193F13}"/>
    <hyperlink ref="H17:J17" location="Database!A1" display="2. Database" xr:uid="{1B377498-A032-4AF9-BF08-2D2BE467132C}"/>
    <hyperlink ref="H18:J18" location="Dashboard!A1" display="3. Dashboard" xr:uid="{D581FA4F-BCD2-46F7-9FC6-0FC417F2011F}"/>
    <hyperlink ref="W1" location="Goals!A1" display="Next" xr:uid="{366D1797-0C59-4946-AC64-00EA30F4BEC2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7AC49-3304-46DA-B447-A4E1C3B2DB3F}">
  <sheetPr>
    <tabColor rgb="FF92D050"/>
  </sheetPr>
  <dimension ref="A1:Q27"/>
  <sheetViews>
    <sheetView showGridLines="0" showRowColHeaders="0" workbookViewId="0">
      <selection activeCell="I12" sqref="I12:J13"/>
    </sheetView>
  </sheetViews>
  <sheetFormatPr defaultRowHeight="14.4" x14ac:dyDescent="0.3"/>
  <cols>
    <col min="9" max="9" width="10.77734375" bestFit="1" customWidth="1"/>
    <col min="10" max="10" width="59.109375" bestFit="1" customWidth="1"/>
  </cols>
  <sheetData>
    <row r="1" spans="1:17" x14ac:dyDescent="0.3">
      <c r="A1" s="117" t="s">
        <v>100</v>
      </c>
      <c r="Q1" s="117" t="s">
        <v>101</v>
      </c>
    </row>
    <row r="12" spans="1:17" x14ac:dyDescent="0.3">
      <c r="I12" s="115" t="s">
        <v>86</v>
      </c>
      <c r="J12" s="115"/>
    </row>
    <row r="13" spans="1:17" x14ac:dyDescent="0.3">
      <c r="I13" s="115"/>
      <c r="J13" s="115"/>
    </row>
    <row r="14" spans="1:17" x14ac:dyDescent="0.3">
      <c r="I14" s="122"/>
      <c r="J14" s="123"/>
      <c r="K14" s="114"/>
      <c r="L14" s="114"/>
      <c r="M14" s="114"/>
      <c r="N14" s="114"/>
    </row>
    <row r="15" spans="1:17" x14ac:dyDescent="0.3">
      <c r="I15" s="124"/>
      <c r="J15" s="125"/>
      <c r="K15" s="114"/>
      <c r="L15" s="114"/>
      <c r="M15" s="114"/>
      <c r="N15" s="114"/>
    </row>
    <row r="16" spans="1:17" ht="15.6" x14ac:dyDescent="0.3">
      <c r="I16" s="116" t="s">
        <v>87</v>
      </c>
      <c r="J16" s="2" t="s">
        <v>99</v>
      </c>
    </row>
    <row r="17" spans="9:10" x14ac:dyDescent="0.3">
      <c r="I17" s="124"/>
      <c r="J17" s="2" t="s">
        <v>88</v>
      </c>
    </row>
    <row r="18" spans="9:10" x14ac:dyDescent="0.3">
      <c r="I18" s="124"/>
      <c r="J18" s="2" t="s">
        <v>89</v>
      </c>
    </row>
    <row r="19" spans="9:10" x14ac:dyDescent="0.3">
      <c r="I19" s="124"/>
      <c r="J19" s="2" t="s">
        <v>90</v>
      </c>
    </row>
    <row r="20" spans="9:10" x14ac:dyDescent="0.3">
      <c r="I20" s="124"/>
      <c r="J20" s="2" t="s">
        <v>91</v>
      </c>
    </row>
    <row r="21" spans="9:10" x14ac:dyDescent="0.3">
      <c r="I21" s="124"/>
      <c r="J21" s="2" t="s">
        <v>92</v>
      </c>
    </row>
    <row r="22" spans="9:10" x14ac:dyDescent="0.3">
      <c r="I22" s="124"/>
      <c r="J22" s="2" t="s">
        <v>94</v>
      </c>
    </row>
    <row r="23" spans="9:10" x14ac:dyDescent="0.3">
      <c r="I23" s="124"/>
      <c r="J23" s="125"/>
    </row>
    <row r="24" spans="9:10" ht="15.6" x14ac:dyDescent="0.3">
      <c r="I24" s="116" t="s">
        <v>93</v>
      </c>
      <c r="J24" s="2" t="s">
        <v>95</v>
      </c>
    </row>
    <row r="25" spans="9:10" x14ac:dyDescent="0.3">
      <c r="I25" s="124"/>
      <c r="J25" s="2" t="s">
        <v>96</v>
      </c>
    </row>
    <row r="26" spans="9:10" x14ac:dyDescent="0.3">
      <c r="I26" s="124"/>
      <c r="J26" s="2" t="s">
        <v>97</v>
      </c>
    </row>
    <row r="27" spans="9:10" x14ac:dyDescent="0.3">
      <c r="I27" s="126"/>
      <c r="J27" s="2" t="s">
        <v>98</v>
      </c>
    </row>
  </sheetData>
  <mergeCells count="1">
    <mergeCell ref="I12:J13"/>
  </mergeCells>
  <hyperlinks>
    <hyperlink ref="A1" location="'Cover Page'!A1" display="Previous" xr:uid="{178E70D4-45D4-4A8C-8D20-E205EE05E77C}"/>
    <hyperlink ref="Q1" location="Database!A1" display="Next" xr:uid="{9408FC2A-3DAE-4541-92A4-59EB228B5F9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0000"/>
  </sheetPr>
  <dimension ref="A1:CL501"/>
  <sheetViews>
    <sheetView zoomScale="91" zoomScaleNormal="91" workbookViewId="0">
      <pane ySplit="6" topLeftCell="A7" activePane="bottomLeft" state="frozen"/>
      <selection pane="bottomLeft" activeCell="S1" sqref="S1"/>
    </sheetView>
  </sheetViews>
  <sheetFormatPr defaultRowHeight="14.4" x14ac:dyDescent="0.3"/>
  <cols>
    <col min="2" max="2" width="0" hidden="1" customWidth="1"/>
    <col min="3" max="3" width="10.77734375" bestFit="1" customWidth="1"/>
    <col min="5" max="5" width="11.88671875" hidden="1" customWidth="1"/>
    <col min="6" max="6" width="15.77734375" bestFit="1" customWidth="1"/>
    <col min="7" max="7" width="0" hidden="1" customWidth="1"/>
    <col min="8" max="8" width="12.6640625" bestFit="1" customWidth="1"/>
    <col min="11" max="11" width="10.5546875" bestFit="1" customWidth="1"/>
    <col min="12" max="12" width="0" hidden="1" customWidth="1"/>
    <col min="13" max="13" width="20" bestFit="1" customWidth="1"/>
    <col min="14" max="14" width="17.21875" bestFit="1" customWidth="1"/>
    <col min="15" max="15" width="15.6640625" bestFit="1" customWidth="1"/>
    <col min="16" max="16" width="13.33203125" bestFit="1" customWidth="1"/>
    <col min="17" max="17" width="20.5546875" bestFit="1" customWidth="1"/>
    <col min="18" max="18" width="13.33203125" bestFit="1" customWidth="1"/>
    <col min="19" max="19" width="15" bestFit="1" customWidth="1"/>
    <col min="20" max="20" width="18" bestFit="1" customWidth="1"/>
    <col min="21" max="21" width="16.88671875" bestFit="1" customWidth="1"/>
    <col min="22" max="22" width="23.33203125" customWidth="1"/>
    <col min="23" max="26" width="13.88671875" customWidth="1"/>
    <col min="27" max="27" width="2" hidden="1" customWidth="1"/>
    <col min="28" max="28" width="12.21875" hidden="1" customWidth="1"/>
    <col min="29" max="33" width="0" hidden="1" customWidth="1"/>
    <col min="34" max="34" width="14" bestFit="1" customWidth="1"/>
    <col min="35" max="35" width="16.77734375" bestFit="1" customWidth="1"/>
    <col min="36" max="36" width="16.77734375" customWidth="1"/>
    <col min="37" max="37" width="11" bestFit="1" customWidth="1"/>
    <col min="39" max="39" width="8.6640625" bestFit="1" customWidth="1"/>
    <col min="40" max="40" width="6.33203125" bestFit="1" customWidth="1"/>
    <col min="41" max="41" width="9.77734375" bestFit="1" customWidth="1"/>
    <col min="42" max="42" width="2.5546875" bestFit="1" customWidth="1"/>
    <col min="43" max="43" width="11.44140625" bestFit="1" customWidth="1"/>
    <col min="44" max="44" width="12.21875" bestFit="1" customWidth="1"/>
    <col min="45" max="45" width="17.6640625" bestFit="1" customWidth="1"/>
    <col min="46" max="46" width="15.6640625" bestFit="1" customWidth="1"/>
    <col min="47" max="47" width="19.21875" bestFit="1" customWidth="1"/>
    <col min="48" max="48" width="11.77734375" bestFit="1" customWidth="1"/>
    <col min="49" max="49" width="20.88671875" bestFit="1" customWidth="1"/>
    <col min="50" max="50" width="21.77734375" bestFit="1" customWidth="1"/>
    <col min="52" max="52" width="14.21875" bestFit="1" customWidth="1"/>
    <col min="57" max="57" width="11.77734375" bestFit="1" customWidth="1"/>
    <col min="58" max="58" width="11.77734375" customWidth="1"/>
    <col min="59" max="59" width="11.44140625" bestFit="1" customWidth="1"/>
    <col min="60" max="60" width="27.6640625" bestFit="1" customWidth="1"/>
    <col min="62" max="62" width="11.6640625" bestFit="1" customWidth="1"/>
    <col min="64" max="64" width="49.77734375" bestFit="1" customWidth="1"/>
    <col min="66" max="67" width="12.5546875" bestFit="1" customWidth="1"/>
    <col min="68" max="68" width="19.88671875" bestFit="1" customWidth="1"/>
    <col min="69" max="75" width="12.5546875" bestFit="1" customWidth="1"/>
    <col min="76" max="76" width="13.6640625" bestFit="1" customWidth="1"/>
    <col min="77" max="77" width="12.5546875" bestFit="1" customWidth="1"/>
    <col min="78" max="78" width="18.109375" bestFit="1" customWidth="1"/>
    <col min="80" max="85" width="11.33203125" bestFit="1" customWidth="1"/>
    <col min="87" max="87" width="48.109375" bestFit="1" customWidth="1"/>
    <col min="90" max="90" width="48.6640625" bestFit="1" customWidth="1"/>
  </cols>
  <sheetData>
    <row r="1" spans="1:90" x14ac:dyDescent="0.3">
      <c r="A1" s="117" t="s">
        <v>100</v>
      </c>
      <c r="S1" s="117" t="s">
        <v>101</v>
      </c>
    </row>
    <row r="5" spans="1:90" x14ac:dyDescent="0.3">
      <c r="Y5" s="17" t="s">
        <v>60</v>
      </c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7"/>
      <c r="AK5" s="2" t="s">
        <v>44</v>
      </c>
      <c r="AM5" s="17" t="s">
        <v>52</v>
      </c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Z5" s="2" t="s">
        <v>53</v>
      </c>
      <c r="BB5" s="2" t="s">
        <v>30</v>
      </c>
      <c r="BC5" s="6" t="s">
        <v>54</v>
      </c>
      <c r="BK5" s="9" t="s">
        <v>58</v>
      </c>
      <c r="BN5" s="18" t="s">
        <v>61</v>
      </c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8"/>
      <c r="CB5" s="16" t="s">
        <v>62</v>
      </c>
      <c r="CC5" s="16"/>
      <c r="CD5" s="16"/>
      <c r="CE5" s="16"/>
      <c r="CF5" s="16"/>
      <c r="CG5" s="16"/>
      <c r="CI5" s="17" t="s">
        <v>63</v>
      </c>
      <c r="CJ5" s="17"/>
      <c r="CL5" s="2" t="s">
        <v>66</v>
      </c>
    </row>
    <row r="6" spans="1:90" x14ac:dyDescent="0.3">
      <c r="C6" t="s">
        <v>0</v>
      </c>
      <c r="D6" t="s">
        <v>1</v>
      </c>
      <c r="E6" t="s">
        <v>37</v>
      </c>
      <c r="F6" t="s">
        <v>2</v>
      </c>
      <c r="G6" t="s">
        <v>38</v>
      </c>
      <c r="H6" t="s">
        <v>14</v>
      </c>
      <c r="I6" t="s">
        <v>15</v>
      </c>
      <c r="J6" t="s">
        <v>16</v>
      </c>
      <c r="K6" t="s">
        <v>17</v>
      </c>
      <c r="L6" t="s">
        <v>39</v>
      </c>
      <c r="M6" t="s">
        <v>27</v>
      </c>
      <c r="N6" t="s">
        <v>28</v>
      </c>
      <c r="O6" t="s">
        <v>29</v>
      </c>
      <c r="P6" t="s">
        <v>30</v>
      </c>
      <c r="Q6" t="s">
        <v>31</v>
      </c>
      <c r="R6" t="s">
        <v>32</v>
      </c>
      <c r="S6" t="s">
        <v>33</v>
      </c>
      <c r="T6" t="s">
        <v>34</v>
      </c>
      <c r="U6" t="s">
        <v>35</v>
      </c>
      <c r="V6" t="s">
        <v>36</v>
      </c>
      <c r="Y6" s="1" t="s">
        <v>40</v>
      </c>
      <c r="Z6" s="1" t="s">
        <v>41</v>
      </c>
      <c r="AA6" s="2">
        <v>1</v>
      </c>
      <c r="AB6" s="2" t="s">
        <v>3</v>
      </c>
      <c r="AC6" s="2">
        <v>1</v>
      </c>
      <c r="AD6" s="2" t="s">
        <v>9</v>
      </c>
      <c r="AE6" s="2">
        <v>1</v>
      </c>
      <c r="AF6" s="2" t="s">
        <v>18</v>
      </c>
      <c r="AG6" s="2"/>
      <c r="AH6" s="2" t="s">
        <v>42</v>
      </c>
      <c r="AI6" s="2" t="s">
        <v>43</v>
      </c>
      <c r="AJ6" s="4"/>
      <c r="AK6" s="2"/>
      <c r="AM6" s="2" t="s">
        <v>45</v>
      </c>
      <c r="AN6" s="2" t="s">
        <v>3</v>
      </c>
      <c r="AO6" s="2" t="s">
        <v>8</v>
      </c>
      <c r="AP6" s="2" t="s">
        <v>6</v>
      </c>
      <c r="AQ6" s="2" t="s">
        <v>4</v>
      </c>
      <c r="AR6" s="2" t="s">
        <v>7</v>
      </c>
      <c r="AS6" s="2" t="s">
        <v>46</v>
      </c>
      <c r="AT6" s="2" t="s">
        <v>47</v>
      </c>
      <c r="AU6" s="2" t="s">
        <v>48</v>
      </c>
      <c r="AV6" s="2" t="s">
        <v>49</v>
      </c>
      <c r="AW6" s="2" t="s">
        <v>50</v>
      </c>
      <c r="AX6" s="2" t="s">
        <v>51</v>
      </c>
      <c r="AZ6" s="2"/>
      <c r="BB6" s="2"/>
      <c r="BC6" s="6"/>
      <c r="BE6" s="2" t="s">
        <v>55</v>
      </c>
      <c r="BG6" s="8">
        <f>Dashboard!X16</f>
        <v>20000</v>
      </c>
      <c r="BH6" s="2" t="s">
        <v>56</v>
      </c>
      <c r="BI6" s="5">
        <f ca="1">SUM(BE7:BE500)</f>
        <v>407</v>
      </c>
      <c r="BJ6" s="2" t="s">
        <v>57</v>
      </c>
      <c r="BK6" s="10">
        <f>Dashboard!Z16</f>
        <v>0.3</v>
      </c>
      <c r="BL6" s="6" t="s">
        <v>59</v>
      </c>
      <c r="BN6" s="14" t="s">
        <v>18</v>
      </c>
      <c r="BO6" s="14" t="s">
        <v>19</v>
      </c>
      <c r="BP6" s="14" t="s">
        <v>76</v>
      </c>
      <c r="BQ6" s="14" t="s">
        <v>20</v>
      </c>
      <c r="BR6" s="14" t="s">
        <v>21</v>
      </c>
      <c r="BS6" s="14" t="s">
        <v>77</v>
      </c>
      <c r="BT6" s="14" t="s">
        <v>22</v>
      </c>
      <c r="BU6" s="14" t="s">
        <v>23</v>
      </c>
      <c r="BV6" s="14" t="s">
        <v>24</v>
      </c>
      <c r="BW6" s="14" t="s">
        <v>79</v>
      </c>
      <c r="BX6" s="14" t="s">
        <v>78</v>
      </c>
      <c r="BY6" s="14" t="s">
        <v>25</v>
      </c>
      <c r="BZ6" s="14" t="s">
        <v>26</v>
      </c>
      <c r="CB6" s="12" t="s">
        <v>3</v>
      </c>
      <c r="CC6" s="12" t="s">
        <v>4</v>
      </c>
      <c r="CD6" s="12" t="s">
        <v>5</v>
      </c>
      <c r="CE6" s="12" t="s">
        <v>6</v>
      </c>
      <c r="CF6" s="12" t="s">
        <v>7</v>
      </c>
      <c r="CG6" s="12" t="s">
        <v>8</v>
      </c>
      <c r="CI6" s="13" t="s">
        <v>64</v>
      </c>
      <c r="CJ6" s="13" t="s">
        <v>65</v>
      </c>
      <c r="CL6" s="14">
        <f>Dashboard!AB16</f>
        <v>50000</v>
      </c>
    </row>
    <row r="7" spans="1:90" x14ac:dyDescent="0.3">
      <c r="B7">
        <f ca="1">RANDBETWEEN(1,2)</f>
        <v>1</v>
      </c>
      <c r="C7" t="str">
        <f ca="1">IF(B7=1,"Men","Women")</f>
        <v>Men</v>
      </c>
      <c r="D7">
        <f ca="1">RANDBETWEEN(25,45)</f>
        <v>42</v>
      </c>
      <c r="E7">
        <f ca="1">RANDBETWEEN(1,6)</f>
        <v>6</v>
      </c>
      <c r="F7" t="str">
        <f t="shared" ref="F7:F38" ca="1" si="0">VLOOKUP(E7,$AA$6:$AB$11,2)</f>
        <v>Agriculture</v>
      </c>
      <c r="G7">
        <f ca="1">RANDBETWEEN(1,6)</f>
        <v>5</v>
      </c>
      <c r="H7" t="str">
        <f t="shared" ref="H7:H38" ca="1" si="1">VLOOKUP(G7,$AC$6:$AD$10,2)</f>
        <v>Others</v>
      </c>
      <c r="I7">
        <f ca="1">RANDBETWEEN(0,4)</f>
        <v>4</v>
      </c>
      <c r="J7">
        <f ca="1">RANDBETWEEN(1,3)</f>
        <v>1</v>
      </c>
      <c r="K7">
        <f ca="1">RANDBETWEEN(25000,90000)</f>
        <v>33591</v>
      </c>
      <c r="L7">
        <f ca="1">RANDBETWEEN(1,13)</f>
        <v>3</v>
      </c>
      <c r="M7" t="str">
        <f t="shared" ref="M7:M38" ca="1" si="2">VLOOKUP(L7,$AE$6:$AF$18,2)</f>
        <v>Northwest Territories</v>
      </c>
      <c r="N7">
        <f ca="1">K7*RANDBETWEEN(3,6)</f>
        <v>167955</v>
      </c>
      <c r="O7">
        <f ca="1">RAND()*N7</f>
        <v>18425.917074848956</v>
      </c>
      <c r="P7">
        <f ca="1">J7*RAND()*K7</f>
        <v>3020.489654221562</v>
      </c>
      <c r="Q7">
        <f ca="1">RANDBETWEEN(0,P7)</f>
        <v>1380</v>
      </c>
      <c r="R7">
        <f ca="1">RAND()*K7*2</f>
        <v>2488.9933426991033</v>
      </c>
      <c r="S7">
        <f ca="1">RAND()*K7*1.5</f>
        <v>23108.451508342896</v>
      </c>
      <c r="T7">
        <f ca="1">N7+P7+S7</f>
        <v>194083.94116256447</v>
      </c>
      <c r="U7">
        <f ca="1">O7+Q7+R7</f>
        <v>22294.910417548061</v>
      </c>
      <c r="V7">
        <f ca="1">T7-U7</f>
        <v>171789.03074501641</v>
      </c>
      <c r="Y7" s="2">
        <f ca="1">IF(Table1[[#This Row],[Gender]]="Men",1,0)</f>
        <v>1</v>
      </c>
      <c r="Z7" s="2">
        <f ca="1">IF(Table1[[#This Row],[Gender]]="Women",1,0)</f>
        <v>0</v>
      </c>
      <c r="AA7" s="2">
        <v>2</v>
      </c>
      <c r="AB7" s="2" t="s">
        <v>4</v>
      </c>
      <c r="AC7" s="2">
        <v>2</v>
      </c>
      <c r="AD7" s="2" t="s">
        <v>10</v>
      </c>
      <c r="AE7" s="2">
        <f>AE6+1</f>
        <v>2</v>
      </c>
      <c r="AF7" s="2" t="s">
        <v>19</v>
      </c>
      <c r="AG7" s="2"/>
      <c r="AH7" s="2">
        <f ca="1">SUM(Y7:Y500)</f>
        <v>265</v>
      </c>
      <c r="AI7" s="2">
        <f ca="1">SUM(Z7:Z500)</f>
        <v>229</v>
      </c>
      <c r="AJ7" s="4"/>
      <c r="AK7" s="3">
        <f ca="1">AVERAGE(Table1[Age])</f>
        <v>35.406882591093115</v>
      </c>
      <c r="AM7" s="2">
        <f ca="1">IF(Table1[[#This Row],[Field of Work]]="Teaching",1,0)</f>
        <v>0</v>
      </c>
      <c r="AN7" s="2">
        <f ca="1">IF(Table1[[#This Row],[Field of Work]]="Health",1,0)</f>
        <v>0</v>
      </c>
      <c r="AO7" s="2">
        <f ca="1">IF(Table1[[#This Row],[Field of Work]]="Agriculture",1,0)</f>
        <v>1</v>
      </c>
      <c r="AP7" s="2">
        <f ca="1">IF(Table1[[#This Row],[Field of Work]]="IT",1,0)</f>
        <v>0</v>
      </c>
      <c r="AQ7" s="2">
        <f ca="1">IF(Table1[[#This Row],[Field of Work]]="Construction",1,0)</f>
        <v>0</v>
      </c>
      <c r="AR7" s="2">
        <f ca="1">IF(Table1[[#This Row],[Field of Work]]="General Work",1,0)</f>
        <v>0</v>
      </c>
      <c r="AS7" s="2">
        <f t="shared" ref="AS7:AX7" ca="1" si="3">SUM(AM7:AM500)</f>
        <v>94</v>
      </c>
      <c r="AT7" s="2">
        <f t="shared" ca="1" si="3"/>
        <v>78</v>
      </c>
      <c r="AU7" s="2">
        <f t="shared" ca="1" si="3"/>
        <v>74</v>
      </c>
      <c r="AV7" s="2">
        <f t="shared" ca="1" si="3"/>
        <v>78</v>
      </c>
      <c r="AW7" s="2">
        <f t="shared" ca="1" si="3"/>
        <v>89</v>
      </c>
      <c r="AX7" s="2">
        <f t="shared" ca="1" si="3"/>
        <v>81</v>
      </c>
      <c r="AZ7" s="14">
        <f ca="1">AVERAGE(Table1[Income])</f>
        <v>58405.94129554656</v>
      </c>
      <c r="BB7" s="2">
        <f ca="1">Table1[[#This Row],[Car Value]]/Table1[[#This Row],[Cars]]</f>
        <v>3020.489654221562</v>
      </c>
      <c r="BC7" s="6">
        <f ca="1">AVERAGE(BB7:BB500)</f>
        <v>28262.240539847917</v>
      </c>
      <c r="BE7" s="2">
        <f ca="1">IF(Table1[[#This Row],[Debts]]&gt;$BG$6,1,0)</f>
        <v>0</v>
      </c>
      <c r="BJ7" s="11">
        <f ca="1">Table1[[#This Row],[Mortage Left]]/Table1[[#This Row],[Value of House]]</f>
        <v>0.1097074637542732</v>
      </c>
      <c r="BK7" s="2">
        <f ca="1">IF(BJ7&lt;$BK$6,1,0)</f>
        <v>1</v>
      </c>
      <c r="BL7" s="6">
        <f ca="1">SUM(BK7:BK500)</f>
        <v>140</v>
      </c>
      <c r="BN7" s="14">
        <f ca="1">IF(Table1[[#This Row],[Area]]="Yukon",Table1[[#This Row],[Income]],0)</f>
        <v>0</v>
      </c>
      <c r="BO7" s="14">
        <f ca="1">IF(Table1[[#This Row],[Area]]="BC",Table1[[#This Row],[Income]],0)</f>
        <v>0</v>
      </c>
      <c r="BP7" s="14">
        <f ca="1">IF(Table1[[#This Row],[Area]]="Northwest Territories",Table1[[#This Row],[Income]],0)</f>
        <v>33591</v>
      </c>
      <c r="BQ7" s="14">
        <f ca="1">IF(Table1[[#This Row],[Area]]="Alberta",Table1[[#This Row],[Income]],0)</f>
        <v>0</v>
      </c>
      <c r="BR7" s="14">
        <f ca="1">IF(Table1[[#This Row],[Area]]="Nunavut",Table1[[#This Row],[Income]],0)</f>
        <v>0</v>
      </c>
      <c r="BS7" s="14">
        <f ca="1">IF(Table1[[#This Row],[Area]]="Saskatchewan",Table1[[#This Row],[Income]],0)</f>
        <v>0</v>
      </c>
      <c r="BT7" s="14">
        <f ca="1">IF(Table1[[#This Row],[Area]]="Manitoba",Table1[[#This Row],[Income]],0)</f>
        <v>0</v>
      </c>
      <c r="BU7" s="14">
        <f ca="1">IF(Table1[[#This Row],[Area]]="Ontario",Table1[[#This Row],[Income]],0)</f>
        <v>0</v>
      </c>
      <c r="BV7" s="14">
        <f ca="1">IF(Table1[[#This Row],[Area]]="Quebec",Table1[[#This Row],[Income]],0)</f>
        <v>0</v>
      </c>
      <c r="BW7" s="14">
        <f ca="1">IF(Table1[[#This Row],[Area]]="newfoundland",Table1[[#This Row],[Income]],0)</f>
        <v>0</v>
      </c>
      <c r="BX7" s="14">
        <f ca="1">IF(Table1[[#This Row],[Area]]="New Brunswick",Table1[[#This Row],[Income]],0)</f>
        <v>0</v>
      </c>
      <c r="BY7" s="14">
        <f ca="1">IF(Table1[[#This Row],[Area]]="Nova Scotia",Table1[[#This Row],[Income]],0)</f>
        <v>0</v>
      </c>
      <c r="BZ7" s="14">
        <f ca="1">IF(Table1[[#This Row],[Area]]="Prince Edward Island",Table1[[#This Row],[Income]],0)</f>
        <v>0</v>
      </c>
      <c r="CB7" s="12">
        <f ca="1">IF(Table1[[#This Row],[Field of Work]]="Health",Table1[[#This Row],[Income]],0)</f>
        <v>0</v>
      </c>
      <c r="CC7" s="12">
        <f ca="1">IF(Table1[[#This Row],[Field of Work]]="Construction",Table1[[#This Row],[Income]],0)</f>
        <v>0</v>
      </c>
      <c r="CD7" s="12">
        <f ca="1">IF(Table1[[#This Row],[Field of Work]]="Teaching",Table1[[#This Row],[Income]],0)</f>
        <v>0</v>
      </c>
      <c r="CE7" s="12">
        <f ca="1">IF(Table1[[#This Row],[Field of Work]]="IT",Table1[[#This Row],[Income]],0)</f>
        <v>0</v>
      </c>
      <c r="CF7" s="12">
        <f ca="1">IF(Table1[[#This Row],[Field of Work]]="General Work",Table1[[#This Row],[Income]],0)</f>
        <v>0</v>
      </c>
      <c r="CG7" s="12">
        <f ca="1">IF(Table1[[#This Row],[Field of Work]]="Agriculture",Table1[[#This Row],[Income]],0)</f>
        <v>33591</v>
      </c>
      <c r="CI7" s="2">
        <f ca="1">IF(Table1[[#This Row],[Debts]]&gt;Table1[[#This Row],[Income]],1,0)</f>
        <v>0</v>
      </c>
      <c r="CJ7" s="11">
        <f ca="1">SUM(CI7:CI500)/500</f>
        <v>0.52</v>
      </c>
      <c r="CL7" s="2">
        <f ca="1">IF(Table1[[#This Row],[Networth of Person ($)]]&gt;$CL$6,Table1[[#This Row],[Age]],0)</f>
        <v>42</v>
      </c>
    </row>
    <row r="8" spans="1:90" x14ac:dyDescent="0.3">
      <c r="B8">
        <f t="shared" ref="B8:B71" ca="1" si="4">RANDBETWEEN(1,2)</f>
        <v>1</v>
      </c>
      <c r="C8" t="str">
        <f t="shared" ref="C8:C71" ca="1" si="5">IF(B8=1,"Men","Women")</f>
        <v>Men</v>
      </c>
      <c r="D8">
        <f t="shared" ref="D8:D71" ca="1" si="6">RANDBETWEEN(25,45)</f>
        <v>28</v>
      </c>
      <c r="E8">
        <f t="shared" ref="E8:E71" ca="1" si="7">RANDBETWEEN(1,6)</f>
        <v>6</v>
      </c>
      <c r="F8" t="str">
        <f t="shared" ca="1" si="0"/>
        <v>Agriculture</v>
      </c>
      <c r="G8">
        <f t="shared" ref="G8:G71" ca="1" si="8">RANDBETWEEN(1,6)</f>
        <v>3</v>
      </c>
      <c r="H8" t="str">
        <f t="shared" ca="1" si="1"/>
        <v>University</v>
      </c>
      <c r="I8">
        <f t="shared" ref="I8:I71" ca="1" si="9">RANDBETWEEN(0,4)</f>
        <v>4</v>
      </c>
      <c r="J8">
        <f t="shared" ref="J8:J71" ca="1" si="10">RANDBETWEEN(1,3)</f>
        <v>2</v>
      </c>
      <c r="K8">
        <f t="shared" ref="K8:K71" ca="1" si="11">RANDBETWEEN(25000,90000)</f>
        <v>79132</v>
      </c>
      <c r="L8">
        <f t="shared" ref="L8:L71" ca="1" si="12">RANDBETWEEN(1,13)</f>
        <v>7</v>
      </c>
      <c r="M8" t="str">
        <f t="shared" ca="1" si="2"/>
        <v>Manitoba</v>
      </c>
      <c r="N8">
        <f t="shared" ref="N8:N71" ca="1" si="13">K8*RANDBETWEEN(3,6)</f>
        <v>237396</v>
      </c>
      <c r="O8">
        <f t="shared" ref="O8:O71" ca="1" si="14">RAND()*N8</f>
        <v>95378.64415637069</v>
      </c>
      <c r="P8">
        <f t="shared" ref="P8:P71" ca="1" si="15">J8*RAND()*K8</f>
        <v>35643.137155489196</v>
      </c>
      <c r="Q8">
        <f t="shared" ref="Q8:Q71" ca="1" si="16">RANDBETWEEN(0,P8)</f>
        <v>5642</v>
      </c>
      <c r="R8">
        <f t="shared" ref="R8:R71" ca="1" si="17">RAND()*K8*2</f>
        <v>114299.14183022443</v>
      </c>
      <c r="S8">
        <f t="shared" ref="S8:S71" ca="1" si="18">RAND()*K8*1.5</f>
        <v>57803.198331874519</v>
      </c>
      <c r="T8">
        <f t="shared" ref="T8:T71" ca="1" si="19">N8+P8+S8</f>
        <v>330842.33548736369</v>
      </c>
      <c r="U8">
        <f t="shared" ref="U8:U71" ca="1" si="20">O8+Q8+R8</f>
        <v>215319.78598659512</v>
      </c>
      <c r="V8">
        <f t="shared" ref="V8:V71" ca="1" si="21">T8-U8</f>
        <v>115522.54950076857</v>
      </c>
      <c r="Y8" s="2">
        <f ca="1">IF(Table1[[#This Row],[Gender]]="Men",1,0)</f>
        <v>1</v>
      </c>
      <c r="Z8" s="2">
        <f ca="1">IF(Table1[[#This Row],[Gender]]="Women",1,0)</f>
        <v>0</v>
      </c>
      <c r="AA8" s="2">
        <v>3</v>
      </c>
      <c r="AB8" s="2" t="s">
        <v>5</v>
      </c>
      <c r="AC8" s="2">
        <v>3</v>
      </c>
      <c r="AD8" s="2" t="s">
        <v>11</v>
      </c>
      <c r="AE8" s="2">
        <f t="shared" ref="AE8:AE18" si="22">AE7+1</f>
        <v>3</v>
      </c>
      <c r="AF8" s="2" t="s">
        <v>76</v>
      </c>
      <c r="AG8" s="2"/>
      <c r="AH8" s="2"/>
      <c r="AI8" s="2"/>
      <c r="AJ8" s="4"/>
      <c r="AM8" s="2">
        <f ca="1">IF(Table1[[#This Row],[Field of Work]]="Teaching",1,0)</f>
        <v>0</v>
      </c>
      <c r="AN8" s="2">
        <f ca="1">IF(Table1[[#This Row],[Field of Work]]="Health",1,0)</f>
        <v>0</v>
      </c>
      <c r="AO8" s="2">
        <f ca="1">IF(Table1[[#This Row],[Field of Work]]="Agriculture",1,0)</f>
        <v>1</v>
      </c>
      <c r="AP8" s="2">
        <f ca="1">IF(Table1[[#This Row],[Field of Work]]="IT",1,0)</f>
        <v>0</v>
      </c>
      <c r="AQ8" s="2">
        <f ca="1">IF(Table1[[#This Row],[Field of Work]]="Construction",1,0)</f>
        <v>0</v>
      </c>
      <c r="AR8" s="2">
        <f ca="1">IF(Table1[[#This Row],[Field of Work]]="General Work",1,0)</f>
        <v>0</v>
      </c>
      <c r="AS8" s="2"/>
      <c r="AT8" s="2"/>
      <c r="AU8" s="2"/>
      <c r="AV8" s="2"/>
      <c r="AW8" s="2"/>
      <c r="AX8" s="2"/>
      <c r="BB8" s="2">
        <f ca="1">Table1[[#This Row],[Car Value]]/Table1[[#This Row],[Cars]]</f>
        <v>17821.568577744598</v>
      </c>
      <c r="BE8" s="2">
        <f ca="1">IF(Table1[[#This Row],[Debts]]&gt;$BG$6,1,0)</f>
        <v>1</v>
      </c>
      <c r="BJ8" s="11">
        <f ca="1">Table1[[#This Row],[Mortage Left]]/Table1[[#This Row],[Value of House]]</f>
        <v>0.40177022425133824</v>
      </c>
      <c r="BK8" s="2">
        <f t="shared" ref="BK8:BK71" ca="1" si="23">IF(BJ8&lt;$BK$6,1,0)</f>
        <v>0</v>
      </c>
      <c r="BN8" s="14">
        <f ca="1">IF(Table1[[#This Row],[Area]]="Yukon",Table1[[#This Row],[Income]],0)</f>
        <v>0</v>
      </c>
      <c r="BO8" s="14">
        <f ca="1">IF(Table1[[#This Row],[Area]]="BC",Table1[[#This Row],[Income]],0)</f>
        <v>0</v>
      </c>
      <c r="BP8" s="14">
        <f ca="1">IF(Table1[[#This Row],[Area]]="Northwest Territories",Table1[[#This Row],[Income]],0)</f>
        <v>0</v>
      </c>
      <c r="BQ8" s="14">
        <f ca="1">IF(Table1[[#This Row],[Area]]="Alberta",Table1[[#This Row],[Income]],0)</f>
        <v>0</v>
      </c>
      <c r="BR8" s="14">
        <f ca="1">IF(Table1[[#This Row],[Area]]="Nunavut",Table1[[#This Row],[Income]],0)</f>
        <v>0</v>
      </c>
      <c r="BS8" s="14">
        <f ca="1">IF(Table1[[#This Row],[Area]]="Saskatchewan",Table1[[#This Row],[Income]],0)</f>
        <v>0</v>
      </c>
      <c r="BT8" s="14">
        <f ca="1">IF(Table1[[#This Row],[Area]]="Manitoba",Table1[[#This Row],[Income]],0)</f>
        <v>79132</v>
      </c>
      <c r="BU8" s="14">
        <f ca="1">IF(Table1[[#This Row],[Area]]="Ontario",Table1[[#This Row],[Income]],0)</f>
        <v>0</v>
      </c>
      <c r="BV8" s="14">
        <f ca="1">IF(Table1[[#This Row],[Area]]="Quebec",Table1[[#This Row],[Income]],0)</f>
        <v>0</v>
      </c>
      <c r="BW8" s="14">
        <f ca="1">IF(Table1[[#This Row],[Area]]="newfoundland",Table1[[#This Row],[Income]],0)</f>
        <v>0</v>
      </c>
      <c r="BX8" s="14">
        <f ca="1">IF(Table1[[#This Row],[Area]]="New Brunswick",Table1[[#This Row],[Income]],0)</f>
        <v>0</v>
      </c>
      <c r="BY8" s="14">
        <f ca="1">IF(Table1[[#This Row],[Area]]="Nova Scotia",Table1[[#This Row],[Income]],0)</f>
        <v>0</v>
      </c>
      <c r="BZ8" s="14">
        <f ca="1">IF(Table1[[#This Row],[Area]]="Prince Edward Island",Table1[[#This Row],[Income]],0)</f>
        <v>0</v>
      </c>
      <c r="CB8" s="12">
        <f ca="1">IF(Table1[[#This Row],[Field of Work]]="Health",Table1[[#This Row],[Income]],0)</f>
        <v>0</v>
      </c>
      <c r="CC8" s="12">
        <f ca="1">IF(Table1[[#This Row],[Field of Work]]="Construction",Table1[[#This Row],[Income]],0)</f>
        <v>0</v>
      </c>
      <c r="CD8" s="12">
        <f ca="1">IF(Table1[[#This Row],[Field of Work]]="Teaching",Table1[[#This Row],[Income]],0)</f>
        <v>0</v>
      </c>
      <c r="CE8" s="12">
        <f ca="1">IF(Table1[[#This Row],[Field of Work]]="IT",Table1[[#This Row],[Income]],0)</f>
        <v>0</v>
      </c>
      <c r="CF8" s="12">
        <f ca="1">IF(Table1[[#This Row],[Field of Work]]="General Work",Table1[[#This Row],[Income]],0)</f>
        <v>0</v>
      </c>
      <c r="CG8" s="12">
        <f ca="1">IF(Table1[[#This Row],[Field of Work]]="Agriculture",Table1[[#This Row],[Income]],0)</f>
        <v>79132</v>
      </c>
      <c r="CI8" s="2">
        <f ca="1">IF(Table1[[#This Row],[Debts]]&gt;Table1[[#This Row],[Income]],1,0)</f>
        <v>1</v>
      </c>
      <c r="CJ8" s="2"/>
      <c r="CL8" s="2">
        <f ca="1">IF(Table1[[#This Row],[Networth of Person ($)]]&gt;$CL$6,Table1[[#This Row],[Age]],0)</f>
        <v>28</v>
      </c>
    </row>
    <row r="9" spans="1:90" x14ac:dyDescent="0.3">
      <c r="B9">
        <f t="shared" ca="1" si="4"/>
        <v>1</v>
      </c>
      <c r="C9" t="str">
        <f t="shared" ca="1" si="5"/>
        <v>Men</v>
      </c>
      <c r="D9">
        <f t="shared" ca="1" si="6"/>
        <v>28</v>
      </c>
      <c r="E9">
        <f t="shared" ca="1" si="7"/>
        <v>5</v>
      </c>
      <c r="F9" t="str">
        <f t="shared" ca="1" si="0"/>
        <v>General Work</v>
      </c>
      <c r="G9">
        <f t="shared" ca="1" si="8"/>
        <v>6</v>
      </c>
      <c r="H9" t="str">
        <f t="shared" ca="1" si="1"/>
        <v>Others</v>
      </c>
      <c r="I9">
        <f t="shared" ca="1" si="9"/>
        <v>3</v>
      </c>
      <c r="J9">
        <f t="shared" ca="1" si="10"/>
        <v>3</v>
      </c>
      <c r="K9">
        <f t="shared" ca="1" si="11"/>
        <v>30322</v>
      </c>
      <c r="L9">
        <f t="shared" ca="1" si="12"/>
        <v>1</v>
      </c>
      <c r="M9" t="str">
        <f t="shared" ca="1" si="2"/>
        <v>Yukon</v>
      </c>
      <c r="N9">
        <f t="shared" ca="1" si="13"/>
        <v>181932</v>
      </c>
      <c r="O9">
        <f t="shared" ca="1" si="14"/>
        <v>154828.15473429076</v>
      </c>
      <c r="P9">
        <f t="shared" ca="1" si="15"/>
        <v>65362.317425394802</v>
      </c>
      <c r="Q9">
        <f t="shared" ca="1" si="16"/>
        <v>61250</v>
      </c>
      <c r="R9">
        <f t="shared" ca="1" si="17"/>
        <v>26247.016586762889</v>
      </c>
      <c r="S9">
        <f t="shared" ca="1" si="18"/>
        <v>24606.591520773683</v>
      </c>
      <c r="T9">
        <f t="shared" ca="1" si="19"/>
        <v>271900.90894616849</v>
      </c>
      <c r="U9">
        <f t="shared" ca="1" si="20"/>
        <v>242325.17132105364</v>
      </c>
      <c r="V9">
        <f t="shared" ca="1" si="21"/>
        <v>29575.737625114853</v>
      </c>
      <c r="Y9" s="2">
        <f ca="1">IF(Table1[[#This Row],[Gender]]="Men",1,0)</f>
        <v>1</v>
      </c>
      <c r="Z9" s="2">
        <f ca="1">IF(Table1[[#This Row],[Gender]]="Women",1,0)</f>
        <v>0</v>
      </c>
      <c r="AA9" s="2">
        <v>4</v>
      </c>
      <c r="AB9" s="2" t="s">
        <v>6</v>
      </c>
      <c r="AC9" s="2">
        <v>4</v>
      </c>
      <c r="AD9" s="2" t="s">
        <v>12</v>
      </c>
      <c r="AE9" s="2">
        <f t="shared" si="22"/>
        <v>4</v>
      </c>
      <c r="AF9" s="2" t="s">
        <v>20</v>
      </c>
      <c r="AG9" s="2"/>
      <c r="AH9" s="2"/>
      <c r="AI9" s="2"/>
      <c r="AJ9" s="4"/>
      <c r="AM9" s="2">
        <f ca="1">IF(Table1[[#This Row],[Field of Work]]="Teaching",1,0)</f>
        <v>0</v>
      </c>
      <c r="AN9" s="2">
        <f ca="1">IF(Table1[[#This Row],[Field of Work]]="Health",1,0)</f>
        <v>0</v>
      </c>
      <c r="AO9" s="2">
        <f ca="1">IF(Table1[[#This Row],[Field of Work]]="Agriculture",1,0)</f>
        <v>0</v>
      </c>
      <c r="AP9" s="2">
        <f ca="1">IF(Table1[[#This Row],[Field of Work]]="IT",1,0)</f>
        <v>0</v>
      </c>
      <c r="AQ9" s="2">
        <f ca="1">IF(Table1[[#This Row],[Field of Work]]="Construction",1,0)</f>
        <v>0</v>
      </c>
      <c r="AR9" s="2">
        <f ca="1">IF(Table1[[#This Row],[Field of Work]]="General Work",1,0)</f>
        <v>1</v>
      </c>
      <c r="AS9" s="2"/>
      <c r="AT9" s="2"/>
      <c r="AU9" s="2"/>
      <c r="AV9" s="2"/>
      <c r="AW9" s="2"/>
      <c r="AX9" s="2"/>
      <c r="BB9" s="2">
        <f ca="1">Table1[[#This Row],[Car Value]]/Table1[[#This Row],[Cars]]</f>
        <v>21787.439141798266</v>
      </c>
      <c r="BE9" s="2">
        <f ca="1">IF(Table1[[#This Row],[Debts]]&gt;$BG$6,1,0)</f>
        <v>1</v>
      </c>
      <c r="BJ9" s="11">
        <f ca="1">Table1[[#This Row],[Mortage Left]]/Table1[[#This Row],[Value of House]]</f>
        <v>0.85102211119698989</v>
      </c>
      <c r="BK9" s="2">
        <f t="shared" ca="1" si="23"/>
        <v>0</v>
      </c>
      <c r="BN9" s="14">
        <f ca="1">IF(Table1[[#This Row],[Area]]="Yukon",Table1[[#This Row],[Income]],0)</f>
        <v>30322</v>
      </c>
      <c r="BO9" s="14">
        <f ca="1">IF(Table1[[#This Row],[Area]]="BC",Table1[[#This Row],[Income]],0)</f>
        <v>0</v>
      </c>
      <c r="BP9" s="14">
        <f ca="1">IF(Table1[[#This Row],[Area]]="Northwest Territories",Table1[[#This Row],[Income]],0)</f>
        <v>0</v>
      </c>
      <c r="BQ9" s="14">
        <f ca="1">IF(Table1[[#This Row],[Area]]="Alberta",Table1[[#This Row],[Income]],0)</f>
        <v>0</v>
      </c>
      <c r="BR9" s="14">
        <f ca="1">IF(Table1[[#This Row],[Area]]="Nunavut",Table1[[#This Row],[Income]],0)</f>
        <v>0</v>
      </c>
      <c r="BS9" s="14">
        <f ca="1">IF(Table1[[#This Row],[Area]]="Saskatchewan",Table1[[#This Row],[Income]],0)</f>
        <v>0</v>
      </c>
      <c r="BT9" s="14">
        <f ca="1">IF(Table1[[#This Row],[Area]]="Manitoba",Table1[[#This Row],[Income]],0)</f>
        <v>0</v>
      </c>
      <c r="BU9" s="14">
        <f ca="1">IF(Table1[[#This Row],[Area]]="Ontario",Table1[[#This Row],[Income]],0)</f>
        <v>0</v>
      </c>
      <c r="BV9" s="14">
        <f ca="1">IF(Table1[[#This Row],[Area]]="Quebec",Table1[[#This Row],[Income]],0)</f>
        <v>0</v>
      </c>
      <c r="BW9" s="14">
        <f ca="1">IF(Table1[[#This Row],[Area]]="newfoundland",Table1[[#This Row],[Income]],0)</f>
        <v>0</v>
      </c>
      <c r="BX9" s="14">
        <f ca="1">IF(Table1[[#This Row],[Area]]="New Brunswick",Table1[[#This Row],[Income]],0)</f>
        <v>0</v>
      </c>
      <c r="BY9" s="14">
        <f ca="1">IF(Table1[[#This Row],[Area]]="Nova Scotia",Table1[[#This Row],[Income]],0)</f>
        <v>0</v>
      </c>
      <c r="BZ9" s="14">
        <f ca="1">IF(Table1[[#This Row],[Area]]="Prince Edward Island",Table1[[#This Row],[Income]],0)</f>
        <v>0</v>
      </c>
      <c r="CB9" s="12">
        <f ca="1">IF(Table1[[#This Row],[Field of Work]]="Health",Table1[[#This Row],[Income]],0)</f>
        <v>0</v>
      </c>
      <c r="CC9" s="12">
        <f ca="1">IF(Table1[[#This Row],[Field of Work]]="Construction",Table1[[#This Row],[Income]],0)</f>
        <v>0</v>
      </c>
      <c r="CD9" s="12">
        <f ca="1">IF(Table1[[#This Row],[Field of Work]]="Teaching",Table1[[#This Row],[Income]],0)</f>
        <v>0</v>
      </c>
      <c r="CE9" s="12">
        <f ca="1">IF(Table1[[#This Row],[Field of Work]]="IT",Table1[[#This Row],[Income]],0)</f>
        <v>0</v>
      </c>
      <c r="CF9" s="12">
        <f ca="1">IF(Table1[[#This Row],[Field of Work]]="General Work",Table1[[#This Row],[Income]],0)</f>
        <v>30322</v>
      </c>
      <c r="CG9" s="12">
        <f ca="1">IF(Table1[[#This Row],[Field of Work]]="Agriculture",Table1[[#This Row],[Income]],0)</f>
        <v>0</v>
      </c>
      <c r="CI9" s="2">
        <f ca="1">IF(Table1[[#This Row],[Debts]]&gt;Table1[[#This Row],[Income]],1,0)</f>
        <v>0</v>
      </c>
      <c r="CJ9" s="2"/>
      <c r="CL9" s="2">
        <f ca="1">IF(Table1[[#This Row],[Networth of Person ($)]]&gt;$CL$6,Table1[[#This Row],[Age]],0)</f>
        <v>0</v>
      </c>
    </row>
    <row r="10" spans="1:90" x14ac:dyDescent="0.3">
      <c r="B10">
        <f t="shared" ca="1" si="4"/>
        <v>1</v>
      </c>
      <c r="C10" t="str">
        <f t="shared" ca="1" si="5"/>
        <v>Men</v>
      </c>
      <c r="D10">
        <f t="shared" ca="1" si="6"/>
        <v>40</v>
      </c>
      <c r="E10">
        <f t="shared" ca="1" si="7"/>
        <v>1</v>
      </c>
      <c r="F10" t="str">
        <f t="shared" ca="1" si="0"/>
        <v>Health</v>
      </c>
      <c r="G10">
        <f t="shared" ca="1" si="8"/>
        <v>5</v>
      </c>
      <c r="H10" t="str">
        <f t="shared" ca="1" si="1"/>
        <v>Others</v>
      </c>
      <c r="I10">
        <f t="shared" ca="1" si="9"/>
        <v>2</v>
      </c>
      <c r="J10">
        <f t="shared" ca="1" si="10"/>
        <v>3</v>
      </c>
      <c r="K10">
        <f t="shared" ca="1" si="11"/>
        <v>86590</v>
      </c>
      <c r="L10">
        <f t="shared" ca="1" si="12"/>
        <v>2</v>
      </c>
      <c r="M10" t="str">
        <f t="shared" ca="1" si="2"/>
        <v>BC</v>
      </c>
      <c r="N10">
        <f t="shared" ca="1" si="13"/>
        <v>519540</v>
      </c>
      <c r="O10">
        <f t="shared" ca="1" si="14"/>
        <v>462853.29560359911</v>
      </c>
      <c r="P10">
        <f t="shared" ca="1" si="15"/>
        <v>11193.75592490348</v>
      </c>
      <c r="Q10">
        <f t="shared" ca="1" si="16"/>
        <v>32</v>
      </c>
      <c r="R10">
        <f t="shared" ca="1" si="17"/>
        <v>113215.80934714212</v>
      </c>
      <c r="S10">
        <f t="shared" ca="1" si="18"/>
        <v>108533.91018879614</v>
      </c>
      <c r="T10">
        <f t="shared" ca="1" si="19"/>
        <v>639267.66611369955</v>
      </c>
      <c r="U10">
        <f t="shared" ca="1" si="20"/>
        <v>576101.10495074117</v>
      </c>
      <c r="V10">
        <f t="shared" ca="1" si="21"/>
        <v>63166.561162958387</v>
      </c>
      <c r="Y10" s="2">
        <f ca="1">IF(Table1[[#This Row],[Gender]]="Men",1,0)</f>
        <v>1</v>
      </c>
      <c r="Z10" s="2">
        <f ca="1">IF(Table1[[#This Row],[Gender]]="Women",1,0)</f>
        <v>0</v>
      </c>
      <c r="AA10" s="2">
        <v>5</v>
      </c>
      <c r="AB10" s="2" t="s">
        <v>7</v>
      </c>
      <c r="AC10" s="2">
        <v>5</v>
      </c>
      <c r="AD10" s="2" t="s">
        <v>13</v>
      </c>
      <c r="AE10" s="2">
        <f t="shared" si="22"/>
        <v>5</v>
      </c>
      <c r="AF10" s="2" t="s">
        <v>21</v>
      </c>
      <c r="AG10" s="2"/>
      <c r="AH10" s="2"/>
      <c r="AI10" s="2"/>
      <c r="AJ10" s="4"/>
      <c r="AM10" s="2">
        <f ca="1">IF(Table1[[#This Row],[Field of Work]]="Teaching",1,0)</f>
        <v>0</v>
      </c>
      <c r="AN10" s="2">
        <f ca="1">IF(Table1[[#This Row],[Field of Work]]="Health",1,0)</f>
        <v>1</v>
      </c>
      <c r="AO10" s="2">
        <f ca="1">IF(Table1[[#This Row],[Field of Work]]="Agriculture",1,0)</f>
        <v>0</v>
      </c>
      <c r="AP10" s="2">
        <f ca="1">IF(Table1[[#This Row],[Field of Work]]="IT",1,0)</f>
        <v>0</v>
      </c>
      <c r="AQ10" s="2">
        <f ca="1">IF(Table1[[#This Row],[Field of Work]]="Construction",1,0)</f>
        <v>0</v>
      </c>
      <c r="AR10" s="2">
        <f ca="1">IF(Table1[[#This Row],[Field of Work]]="General Work",1,0)</f>
        <v>0</v>
      </c>
      <c r="AS10" s="2"/>
      <c r="AT10" s="2"/>
      <c r="AU10" s="2"/>
      <c r="AV10" s="2"/>
      <c r="AW10" s="2"/>
      <c r="AX10" s="2"/>
      <c r="BB10" s="2">
        <f ca="1">Table1[[#This Row],[Car Value]]/Table1[[#This Row],[Cars]]</f>
        <v>3731.2519749678268</v>
      </c>
      <c r="BE10" s="2">
        <f ca="1">IF(Table1[[#This Row],[Debts]]&gt;$BG$6,1,0)</f>
        <v>1</v>
      </c>
      <c r="BJ10" s="11">
        <f ca="1">Table1[[#This Row],[Mortage Left]]/Table1[[#This Row],[Value of House]]</f>
        <v>0.89089058706470936</v>
      </c>
      <c r="BK10" s="2">
        <f t="shared" ca="1" si="23"/>
        <v>0</v>
      </c>
      <c r="BN10" s="14">
        <f ca="1">IF(Table1[[#This Row],[Area]]="Yukon",Table1[[#This Row],[Income]],0)</f>
        <v>0</v>
      </c>
      <c r="BO10" s="14">
        <f ca="1">IF(Table1[[#This Row],[Area]]="BC",Table1[[#This Row],[Income]],0)</f>
        <v>86590</v>
      </c>
      <c r="BP10" s="14">
        <f ca="1">IF(Table1[[#This Row],[Area]]="Northwest Territories",Table1[[#This Row],[Income]],0)</f>
        <v>0</v>
      </c>
      <c r="BQ10" s="14">
        <f ca="1">IF(Table1[[#This Row],[Area]]="Alberta",Table1[[#This Row],[Income]],0)</f>
        <v>0</v>
      </c>
      <c r="BR10" s="14">
        <f ca="1">IF(Table1[[#This Row],[Area]]="Nunavut",Table1[[#This Row],[Income]],0)</f>
        <v>0</v>
      </c>
      <c r="BS10" s="14">
        <f ca="1">IF(Table1[[#This Row],[Area]]="Saskatchewan",Table1[[#This Row],[Income]],0)</f>
        <v>0</v>
      </c>
      <c r="BT10" s="14">
        <f ca="1">IF(Table1[[#This Row],[Area]]="Manitoba",Table1[[#This Row],[Income]],0)</f>
        <v>0</v>
      </c>
      <c r="BU10" s="14">
        <f ca="1">IF(Table1[[#This Row],[Area]]="Ontario",Table1[[#This Row],[Income]],0)</f>
        <v>0</v>
      </c>
      <c r="BV10" s="14">
        <f ca="1">IF(Table1[[#This Row],[Area]]="Quebec",Table1[[#This Row],[Income]],0)</f>
        <v>0</v>
      </c>
      <c r="BW10" s="14">
        <f ca="1">IF(Table1[[#This Row],[Area]]="newfoundland",Table1[[#This Row],[Income]],0)</f>
        <v>0</v>
      </c>
      <c r="BX10" s="14">
        <f ca="1">IF(Table1[[#This Row],[Area]]="New Brunswick",Table1[[#This Row],[Income]],0)</f>
        <v>0</v>
      </c>
      <c r="BY10" s="14">
        <f ca="1">IF(Table1[[#This Row],[Area]]="Nova Scotia",Table1[[#This Row],[Income]],0)</f>
        <v>0</v>
      </c>
      <c r="BZ10" s="14">
        <f ca="1">IF(Table1[[#This Row],[Area]]="Prince Edward Island",Table1[[#This Row],[Income]],0)</f>
        <v>0</v>
      </c>
      <c r="CB10" s="12">
        <f ca="1">IF(Table1[[#This Row],[Field of Work]]="Health",Table1[[#This Row],[Income]],0)</f>
        <v>86590</v>
      </c>
      <c r="CC10" s="12">
        <f ca="1">IF(Table1[[#This Row],[Field of Work]]="Construction",Table1[[#This Row],[Income]],0)</f>
        <v>0</v>
      </c>
      <c r="CD10" s="12">
        <f ca="1">IF(Table1[[#This Row],[Field of Work]]="Teaching",Table1[[#This Row],[Income]],0)</f>
        <v>0</v>
      </c>
      <c r="CE10" s="12">
        <f ca="1">IF(Table1[[#This Row],[Field of Work]]="IT",Table1[[#This Row],[Income]],0)</f>
        <v>0</v>
      </c>
      <c r="CF10" s="12">
        <f ca="1">IF(Table1[[#This Row],[Field of Work]]="General Work",Table1[[#This Row],[Income]],0)</f>
        <v>0</v>
      </c>
      <c r="CG10" s="12">
        <f ca="1">IF(Table1[[#This Row],[Field of Work]]="Agriculture",Table1[[#This Row],[Income]],0)</f>
        <v>0</v>
      </c>
      <c r="CI10" s="2">
        <f ca="1">IF(Table1[[#This Row],[Debts]]&gt;Table1[[#This Row],[Income]],1,0)</f>
        <v>1</v>
      </c>
      <c r="CJ10" s="2"/>
      <c r="CL10" s="2">
        <f ca="1">IF(Table1[[#This Row],[Networth of Person ($)]]&gt;$CL$6,Table1[[#This Row],[Age]],0)</f>
        <v>40</v>
      </c>
    </row>
    <row r="11" spans="1:90" x14ac:dyDescent="0.3">
      <c r="B11">
        <f t="shared" ca="1" si="4"/>
        <v>1</v>
      </c>
      <c r="C11" t="str">
        <f t="shared" ca="1" si="5"/>
        <v>Men</v>
      </c>
      <c r="D11">
        <f t="shared" ca="1" si="6"/>
        <v>42</v>
      </c>
      <c r="E11">
        <f t="shared" ca="1" si="7"/>
        <v>3</v>
      </c>
      <c r="F11" t="str">
        <f t="shared" ca="1" si="0"/>
        <v>Teaching</v>
      </c>
      <c r="G11">
        <f t="shared" ca="1" si="8"/>
        <v>4</v>
      </c>
      <c r="H11" t="str">
        <f t="shared" ca="1" si="1"/>
        <v xml:space="preserve">Technical </v>
      </c>
      <c r="I11">
        <f t="shared" ca="1" si="9"/>
        <v>0</v>
      </c>
      <c r="J11">
        <f t="shared" ca="1" si="10"/>
        <v>1</v>
      </c>
      <c r="K11">
        <f t="shared" ca="1" si="11"/>
        <v>63539</v>
      </c>
      <c r="L11">
        <f t="shared" ca="1" si="12"/>
        <v>6</v>
      </c>
      <c r="M11" t="str">
        <f t="shared" ca="1" si="2"/>
        <v>Saskatchewan</v>
      </c>
      <c r="N11">
        <f t="shared" ca="1" si="13"/>
        <v>317695</v>
      </c>
      <c r="O11">
        <f t="shared" ca="1" si="14"/>
        <v>254405.81150330364</v>
      </c>
      <c r="P11">
        <f t="shared" ca="1" si="15"/>
        <v>41697.245013811138</v>
      </c>
      <c r="Q11">
        <f t="shared" ca="1" si="16"/>
        <v>18143</v>
      </c>
      <c r="R11">
        <f t="shared" ca="1" si="17"/>
        <v>114102.60539973719</v>
      </c>
      <c r="S11">
        <f t="shared" ca="1" si="18"/>
        <v>30380.686500993972</v>
      </c>
      <c r="T11">
        <f t="shared" ca="1" si="19"/>
        <v>389772.93151480512</v>
      </c>
      <c r="U11">
        <f t="shared" ca="1" si="20"/>
        <v>386651.41690304084</v>
      </c>
      <c r="V11">
        <f t="shared" ca="1" si="21"/>
        <v>3121.5146117642871</v>
      </c>
      <c r="Y11" s="2">
        <f ca="1">IF(Table1[[#This Row],[Gender]]="Men",1,0)</f>
        <v>1</v>
      </c>
      <c r="Z11" s="2">
        <f ca="1">IF(Table1[[#This Row],[Gender]]="Women",1,0)</f>
        <v>0</v>
      </c>
      <c r="AA11" s="2">
        <v>6</v>
      </c>
      <c r="AB11" s="2" t="s">
        <v>8</v>
      </c>
      <c r="AC11" s="2"/>
      <c r="AD11" s="2"/>
      <c r="AE11" s="2">
        <f t="shared" si="22"/>
        <v>6</v>
      </c>
      <c r="AF11" s="2" t="s">
        <v>77</v>
      </c>
      <c r="AG11" s="2"/>
      <c r="AH11" s="2"/>
      <c r="AI11" s="2"/>
      <c r="AJ11" s="4"/>
      <c r="AM11" s="2">
        <f ca="1">IF(Table1[[#This Row],[Field of Work]]="Teaching",1,0)</f>
        <v>1</v>
      </c>
      <c r="AN11" s="2">
        <f ca="1">IF(Table1[[#This Row],[Field of Work]]="Health",1,0)</f>
        <v>0</v>
      </c>
      <c r="AO11" s="2">
        <f ca="1">IF(Table1[[#This Row],[Field of Work]]="Agriculture",1,0)</f>
        <v>0</v>
      </c>
      <c r="AP11" s="2">
        <f ca="1">IF(Table1[[#This Row],[Field of Work]]="IT",1,0)</f>
        <v>0</v>
      </c>
      <c r="AQ11" s="2">
        <f ca="1">IF(Table1[[#This Row],[Field of Work]]="Construction",1,0)</f>
        <v>0</v>
      </c>
      <c r="AR11" s="2">
        <f ca="1">IF(Table1[[#This Row],[Field of Work]]="General Work",1,0)</f>
        <v>0</v>
      </c>
      <c r="AS11" s="2"/>
      <c r="AT11" s="2"/>
      <c r="AU11" s="2"/>
      <c r="AV11" s="2"/>
      <c r="AW11" s="2"/>
      <c r="AX11" s="2"/>
      <c r="BB11" s="2">
        <f ca="1">Table1[[#This Row],[Car Value]]/Table1[[#This Row],[Cars]]</f>
        <v>41697.245013811138</v>
      </c>
      <c r="BE11" s="2">
        <f ca="1">IF(Table1[[#This Row],[Debts]]&gt;$BG$6,1,0)</f>
        <v>1</v>
      </c>
      <c r="BJ11" s="11">
        <f ca="1">Table1[[#This Row],[Mortage Left]]/Table1[[#This Row],[Value of House]]</f>
        <v>0.80078632494469115</v>
      </c>
      <c r="BK11" s="2">
        <f t="shared" ca="1" si="23"/>
        <v>0</v>
      </c>
      <c r="BN11" s="14">
        <f ca="1">IF(Table1[[#This Row],[Area]]="Yukon",Table1[[#This Row],[Income]],0)</f>
        <v>0</v>
      </c>
      <c r="BO11" s="14">
        <f ca="1">IF(Table1[[#This Row],[Area]]="BC",Table1[[#This Row],[Income]],0)</f>
        <v>0</v>
      </c>
      <c r="BP11" s="14">
        <f ca="1">IF(Table1[[#This Row],[Area]]="Northwest Territories",Table1[[#This Row],[Income]],0)</f>
        <v>0</v>
      </c>
      <c r="BQ11" s="14">
        <f ca="1">IF(Table1[[#This Row],[Area]]="Alberta",Table1[[#This Row],[Income]],0)</f>
        <v>0</v>
      </c>
      <c r="BR11" s="14">
        <f ca="1">IF(Table1[[#This Row],[Area]]="Nunavut",Table1[[#This Row],[Income]],0)</f>
        <v>0</v>
      </c>
      <c r="BS11" s="14">
        <f ca="1">IF(Table1[[#This Row],[Area]]="Saskatchewan",Table1[[#This Row],[Income]],0)</f>
        <v>63539</v>
      </c>
      <c r="BT11" s="14">
        <f ca="1">IF(Table1[[#This Row],[Area]]="Manitoba",Table1[[#This Row],[Income]],0)</f>
        <v>0</v>
      </c>
      <c r="BU11" s="14">
        <f ca="1">IF(Table1[[#This Row],[Area]]="Ontario",Table1[[#This Row],[Income]],0)</f>
        <v>0</v>
      </c>
      <c r="BV11" s="14">
        <f ca="1">IF(Table1[[#This Row],[Area]]="Quebec",Table1[[#This Row],[Income]],0)</f>
        <v>0</v>
      </c>
      <c r="BW11" s="14">
        <f ca="1">IF(Table1[[#This Row],[Area]]="newfoundland",Table1[[#This Row],[Income]],0)</f>
        <v>0</v>
      </c>
      <c r="BX11" s="14">
        <f ca="1">IF(Table1[[#This Row],[Area]]="New Brunswick",Table1[[#This Row],[Income]],0)</f>
        <v>0</v>
      </c>
      <c r="BY11" s="14">
        <f ca="1">IF(Table1[[#This Row],[Area]]="Nova Scotia",Table1[[#This Row],[Income]],0)</f>
        <v>0</v>
      </c>
      <c r="BZ11" s="14">
        <f ca="1">IF(Table1[[#This Row],[Area]]="Prince Edward Island",Table1[[#This Row],[Income]],0)</f>
        <v>0</v>
      </c>
      <c r="CB11" s="12">
        <f ca="1">IF(Table1[[#This Row],[Field of Work]]="Health",Table1[[#This Row],[Income]],0)</f>
        <v>0</v>
      </c>
      <c r="CC11" s="12">
        <f ca="1">IF(Table1[[#This Row],[Field of Work]]="Construction",Table1[[#This Row],[Income]],0)</f>
        <v>0</v>
      </c>
      <c r="CD11" s="12">
        <f ca="1">IF(Table1[[#This Row],[Field of Work]]="Teaching",Table1[[#This Row],[Income]],0)</f>
        <v>63539</v>
      </c>
      <c r="CE11" s="12">
        <f ca="1">IF(Table1[[#This Row],[Field of Work]]="IT",Table1[[#This Row],[Income]],0)</f>
        <v>0</v>
      </c>
      <c r="CF11" s="12">
        <f ca="1">IF(Table1[[#This Row],[Field of Work]]="General Work",Table1[[#This Row],[Income]],0)</f>
        <v>0</v>
      </c>
      <c r="CG11" s="12">
        <f ca="1">IF(Table1[[#This Row],[Field of Work]]="Agriculture",Table1[[#This Row],[Income]],0)</f>
        <v>0</v>
      </c>
      <c r="CI11" s="2">
        <f ca="1">IF(Table1[[#This Row],[Debts]]&gt;Table1[[#This Row],[Income]],1,0)</f>
        <v>1</v>
      </c>
      <c r="CJ11" s="2"/>
      <c r="CL11" s="2">
        <f ca="1">IF(Table1[[#This Row],[Networth of Person ($)]]&gt;$CL$6,Table1[[#This Row],[Age]],0)</f>
        <v>0</v>
      </c>
    </row>
    <row r="12" spans="1:90" x14ac:dyDescent="0.3">
      <c r="B12">
        <f t="shared" ca="1" si="4"/>
        <v>1</v>
      </c>
      <c r="C12" t="str">
        <f t="shared" ca="1" si="5"/>
        <v>Men</v>
      </c>
      <c r="D12">
        <f t="shared" ca="1" si="6"/>
        <v>36</v>
      </c>
      <c r="E12">
        <f t="shared" ca="1" si="7"/>
        <v>3</v>
      </c>
      <c r="F12" t="str">
        <f t="shared" ca="1" si="0"/>
        <v>Teaching</v>
      </c>
      <c r="G12">
        <f t="shared" ca="1" si="8"/>
        <v>4</v>
      </c>
      <c r="H12" t="str">
        <f t="shared" ca="1" si="1"/>
        <v xml:space="preserve">Technical </v>
      </c>
      <c r="I12">
        <f t="shared" ca="1" si="9"/>
        <v>3</v>
      </c>
      <c r="J12">
        <f t="shared" ca="1" si="10"/>
        <v>3</v>
      </c>
      <c r="K12">
        <f t="shared" ca="1" si="11"/>
        <v>54053</v>
      </c>
      <c r="L12">
        <f t="shared" ca="1" si="12"/>
        <v>2</v>
      </c>
      <c r="M12" t="str">
        <f t="shared" ca="1" si="2"/>
        <v>BC</v>
      </c>
      <c r="N12">
        <f t="shared" ca="1" si="13"/>
        <v>324318</v>
      </c>
      <c r="O12">
        <f t="shared" ca="1" si="14"/>
        <v>102713.62616097601</v>
      </c>
      <c r="P12">
        <f t="shared" ca="1" si="15"/>
        <v>49879.153003298161</v>
      </c>
      <c r="Q12">
        <f t="shared" ca="1" si="16"/>
        <v>1769</v>
      </c>
      <c r="R12">
        <f t="shared" ca="1" si="17"/>
        <v>105817.89673641699</v>
      </c>
      <c r="S12">
        <f t="shared" ca="1" si="18"/>
        <v>75461.676971609646</v>
      </c>
      <c r="T12">
        <f t="shared" ca="1" si="19"/>
        <v>449658.8299749078</v>
      </c>
      <c r="U12">
        <f t="shared" ca="1" si="20"/>
        <v>210300.52289739301</v>
      </c>
      <c r="V12">
        <f t="shared" ca="1" si="21"/>
        <v>239358.30707751479</v>
      </c>
      <c r="Y12" s="2">
        <f ca="1">IF(Table1[[#This Row],[Gender]]="Men",1,0)</f>
        <v>1</v>
      </c>
      <c r="Z12" s="2">
        <f ca="1">IF(Table1[[#This Row],[Gender]]="Women",1,0)</f>
        <v>0</v>
      </c>
      <c r="AA12" s="2"/>
      <c r="AB12" s="2"/>
      <c r="AC12" s="2"/>
      <c r="AD12" s="2"/>
      <c r="AE12" s="2">
        <f t="shared" si="22"/>
        <v>7</v>
      </c>
      <c r="AF12" s="2" t="s">
        <v>22</v>
      </c>
      <c r="AG12" s="2"/>
      <c r="AH12" s="2"/>
      <c r="AI12" s="2"/>
      <c r="AJ12" s="4"/>
      <c r="AM12" s="2">
        <f ca="1">IF(Table1[[#This Row],[Field of Work]]="Teaching",1,0)</f>
        <v>1</v>
      </c>
      <c r="AN12" s="2">
        <f ca="1">IF(Table1[[#This Row],[Field of Work]]="Health",1,0)</f>
        <v>0</v>
      </c>
      <c r="AO12" s="2">
        <f ca="1">IF(Table1[[#This Row],[Field of Work]]="Agriculture",1,0)</f>
        <v>0</v>
      </c>
      <c r="AP12" s="2">
        <f ca="1">IF(Table1[[#This Row],[Field of Work]]="IT",1,0)</f>
        <v>0</v>
      </c>
      <c r="AQ12" s="2">
        <f ca="1">IF(Table1[[#This Row],[Field of Work]]="Construction",1,0)</f>
        <v>0</v>
      </c>
      <c r="AR12" s="2">
        <f ca="1">IF(Table1[[#This Row],[Field of Work]]="General Work",1,0)</f>
        <v>0</v>
      </c>
      <c r="AS12" s="2"/>
      <c r="AT12" s="2"/>
      <c r="AU12" s="2"/>
      <c r="AV12" s="2"/>
      <c r="AW12" s="2"/>
      <c r="AX12" s="2"/>
      <c r="BB12" s="2">
        <f ca="1">Table1[[#This Row],[Car Value]]/Table1[[#This Row],[Cars]]</f>
        <v>16626.384334432722</v>
      </c>
      <c r="BE12" s="2">
        <f ca="1">IF(Table1[[#This Row],[Debts]]&gt;$BG$6,1,0)</f>
        <v>1</v>
      </c>
      <c r="BJ12" s="11">
        <f ca="1">Table1[[#This Row],[Mortage Left]]/Table1[[#This Row],[Value of House]]</f>
        <v>0.31670652310687664</v>
      </c>
      <c r="BK12" s="2">
        <f t="shared" ca="1" si="23"/>
        <v>0</v>
      </c>
      <c r="BN12" s="14">
        <f ca="1">IF(Table1[[#This Row],[Area]]="Yukon",Table1[[#This Row],[Income]],0)</f>
        <v>0</v>
      </c>
      <c r="BO12" s="14">
        <f ca="1">IF(Table1[[#This Row],[Area]]="BC",Table1[[#This Row],[Income]],0)</f>
        <v>54053</v>
      </c>
      <c r="BP12" s="14">
        <f ca="1">IF(Table1[[#This Row],[Area]]="Northwest Territories",Table1[[#This Row],[Income]],0)</f>
        <v>0</v>
      </c>
      <c r="BQ12" s="14">
        <f ca="1">IF(Table1[[#This Row],[Area]]="Alberta",Table1[[#This Row],[Income]],0)</f>
        <v>0</v>
      </c>
      <c r="BR12" s="14">
        <f ca="1">IF(Table1[[#This Row],[Area]]="Nunavut",Table1[[#This Row],[Income]],0)</f>
        <v>0</v>
      </c>
      <c r="BS12" s="14">
        <f ca="1">IF(Table1[[#This Row],[Area]]="Saskatchewan",Table1[[#This Row],[Income]],0)</f>
        <v>0</v>
      </c>
      <c r="BT12" s="14">
        <f ca="1">IF(Table1[[#This Row],[Area]]="Manitoba",Table1[[#This Row],[Income]],0)</f>
        <v>0</v>
      </c>
      <c r="BU12" s="14">
        <f ca="1">IF(Table1[[#This Row],[Area]]="Ontario",Table1[[#This Row],[Income]],0)</f>
        <v>0</v>
      </c>
      <c r="BV12" s="14">
        <f ca="1">IF(Table1[[#This Row],[Area]]="Quebec",Table1[[#This Row],[Income]],0)</f>
        <v>0</v>
      </c>
      <c r="BW12" s="14">
        <f ca="1">IF(Table1[[#This Row],[Area]]="newfoundland",Table1[[#This Row],[Income]],0)</f>
        <v>0</v>
      </c>
      <c r="BX12" s="14">
        <f ca="1">IF(Table1[[#This Row],[Area]]="New Brunswick",Table1[[#This Row],[Income]],0)</f>
        <v>0</v>
      </c>
      <c r="BY12" s="14">
        <f ca="1">IF(Table1[[#This Row],[Area]]="Nova Scotia",Table1[[#This Row],[Income]],0)</f>
        <v>0</v>
      </c>
      <c r="BZ12" s="14">
        <f ca="1">IF(Table1[[#This Row],[Area]]="Prince Edward Island",Table1[[#This Row],[Income]],0)</f>
        <v>0</v>
      </c>
      <c r="CB12" s="12">
        <f ca="1">IF(Table1[[#This Row],[Field of Work]]="Health",Table1[[#This Row],[Income]],0)</f>
        <v>0</v>
      </c>
      <c r="CC12" s="12">
        <f ca="1">IF(Table1[[#This Row],[Field of Work]]="Construction",Table1[[#This Row],[Income]],0)</f>
        <v>0</v>
      </c>
      <c r="CD12" s="12">
        <f ca="1">IF(Table1[[#This Row],[Field of Work]]="Teaching",Table1[[#This Row],[Income]],0)</f>
        <v>54053</v>
      </c>
      <c r="CE12" s="12">
        <f ca="1">IF(Table1[[#This Row],[Field of Work]]="IT",Table1[[#This Row],[Income]],0)</f>
        <v>0</v>
      </c>
      <c r="CF12" s="12">
        <f ca="1">IF(Table1[[#This Row],[Field of Work]]="General Work",Table1[[#This Row],[Income]],0)</f>
        <v>0</v>
      </c>
      <c r="CG12" s="12">
        <f ca="1">IF(Table1[[#This Row],[Field of Work]]="Agriculture",Table1[[#This Row],[Income]],0)</f>
        <v>0</v>
      </c>
      <c r="CI12" s="2">
        <f ca="1">IF(Table1[[#This Row],[Debts]]&gt;Table1[[#This Row],[Income]],1,0)</f>
        <v>1</v>
      </c>
      <c r="CJ12" s="2"/>
      <c r="CL12" s="2">
        <f ca="1">IF(Table1[[#This Row],[Networth of Person ($)]]&gt;$CL$6,Table1[[#This Row],[Age]],0)</f>
        <v>36</v>
      </c>
    </row>
    <row r="13" spans="1:90" x14ac:dyDescent="0.3">
      <c r="B13">
        <f t="shared" ca="1" si="4"/>
        <v>2</v>
      </c>
      <c r="C13" t="str">
        <f t="shared" ca="1" si="5"/>
        <v>Women</v>
      </c>
      <c r="D13">
        <f t="shared" ca="1" si="6"/>
        <v>29</v>
      </c>
      <c r="E13">
        <f t="shared" ca="1" si="7"/>
        <v>6</v>
      </c>
      <c r="F13" t="str">
        <f t="shared" ca="1" si="0"/>
        <v>Agriculture</v>
      </c>
      <c r="G13">
        <f t="shared" ca="1" si="8"/>
        <v>5</v>
      </c>
      <c r="H13" t="str">
        <f t="shared" ca="1" si="1"/>
        <v>Others</v>
      </c>
      <c r="I13">
        <f t="shared" ca="1" si="9"/>
        <v>2</v>
      </c>
      <c r="J13">
        <f t="shared" ca="1" si="10"/>
        <v>2</v>
      </c>
      <c r="K13">
        <f t="shared" ca="1" si="11"/>
        <v>39468</v>
      </c>
      <c r="L13">
        <f t="shared" ca="1" si="12"/>
        <v>10</v>
      </c>
      <c r="M13" t="str">
        <f t="shared" ca="1" si="2"/>
        <v>newfoundland</v>
      </c>
      <c r="N13">
        <f t="shared" ca="1" si="13"/>
        <v>197340</v>
      </c>
      <c r="O13">
        <f t="shared" ca="1" si="14"/>
        <v>96212.727674043024</v>
      </c>
      <c r="P13">
        <f t="shared" ca="1" si="15"/>
        <v>41472.484375759384</v>
      </c>
      <c r="Q13">
        <f t="shared" ca="1" si="16"/>
        <v>23706</v>
      </c>
      <c r="R13">
        <f t="shared" ca="1" si="17"/>
        <v>40249.969600026001</v>
      </c>
      <c r="S13">
        <f t="shared" ca="1" si="18"/>
        <v>34895.309297319778</v>
      </c>
      <c r="T13">
        <f t="shared" ca="1" si="19"/>
        <v>273707.79367307917</v>
      </c>
      <c r="U13">
        <f t="shared" ca="1" si="20"/>
        <v>160168.69727406901</v>
      </c>
      <c r="V13">
        <f t="shared" ca="1" si="21"/>
        <v>113539.09639901016</v>
      </c>
      <c r="Y13" s="2">
        <f ca="1">IF(Table1[[#This Row],[Gender]]="Men",1,0)</f>
        <v>0</v>
      </c>
      <c r="Z13" s="2">
        <f ca="1">IF(Table1[[#This Row],[Gender]]="Women",1,0)</f>
        <v>1</v>
      </c>
      <c r="AA13" s="2"/>
      <c r="AB13" s="2"/>
      <c r="AC13" s="2"/>
      <c r="AD13" s="2"/>
      <c r="AE13" s="2">
        <f t="shared" si="22"/>
        <v>8</v>
      </c>
      <c r="AF13" s="2" t="s">
        <v>23</v>
      </c>
      <c r="AG13" s="2"/>
      <c r="AH13" s="2"/>
      <c r="AI13" s="2"/>
      <c r="AJ13" s="4"/>
      <c r="AM13" s="2">
        <f ca="1">IF(Table1[[#This Row],[Field of Work]]="Teaching",1,0)</f>
        <v>0</v>
      </c>
      <c r="AN13" s="2">
        <f ca="1">IF(Table1[[#This Row],[Field of Work]]="Health",1,0)</f>
        <v>0</v>
      </c>
      <c r="AO13" s="2">
        <f ca="1">IF(Table1[[#This Row],[Field of Work]]="Agriculture",1,0)</f>
        <v>1</v>
      </c>
      <c r="AP13" s="2">
        <f ca="1">IF(Table1[[#This Row],[Field of Work]]="IT",1,0)</f>
        <v>0</v>
      </c>
      <c r="AQ13" s="2">
        <f ca="1">IF(Table1[[#This Row],[Field of Work]]="Construction",1,0)</f>
        <v>0</v>
      </c>
      <c r="AR13" s="2">
        <f ca="1">IF(Table1[[#This Row],[Field of Work]]="General Work",1,0)</f>
        <v>0</v>
      </c>
      <c r="AS13" s="2"/>
      <c r="AT13" s="2"/>
      <c r="AU13" s="2"/>
      <c r="AV13" s="2"/>
      <c r="AW13" s="2"/>
      <c r="AX13" s="2"/>
      <c r="BB13" s="2">
        <f ca="1">Table1[[#This Row],[Car Value]]/Table1[[#This Row],[Cars]]</f>
        <v>20736.242187879692</v>
      </c>
      <c r="BE13" s="2">
        <f ca="1">IF(Table1[[#This Row],[Debts]]&gt;$BG$6,1,0)</f>
        <v>1</v>
      </c>
      <c r="BJ13" s="11">
        <f ca="1">Table1[[#This Row],[Mortage Left]]/Table1[[#This Row],[Value of House]]</f>
        <v>0.48754802713105821</v>
      </c>
      <c r="BK13" s="2">
        <f t="shared" ca="1" si="23"/>
        <v>0</v>
      </c>
      <c r="BN13" s="14">
        <f ca="1">IF(Table1[[#This Row],[Area]]="Yukon",Table1[[#This Row],[Income]],0)</f>
        <v>0</v>
      </c>
      <c r="BO13" s="14">
        <f ca="1">IF(Table1[[#This Row],[Area]]="BC",Table1[[#This Row],[Income]],0)</f>
        <v>0</v>
      </c>
      <c r="BP13" s="14">
        <f ca="1">IF(Table1[[#This Row],[Area]]="Northwest Territories",Table1[[#This Row],[Income]],0)</f>
        <v>0</v>
      </c>
      <c r="BQ13" s="14">
        <f ca="1">IF(Table1[[#This Row],[Area]]="Alberta",Table1[[#This Row],[Income]],0)</f>
        <v>0</v>
      </c>
      <c r="BR13" s="14">
        <f ca="1">IF(Table1[[#This Row],[Area]]="Nunavut",Table1[[#This Row],[Income]],0)</f>
        <v>0</v>
      </c>
      <c r="BS13" s="14">
        <f ca="1">IF(Table1[[#This Row],[Area]]="Saskatchewan",Table1[[#This Row],[Income]],0)</f>
        <v>0</v>
      </c>
      <c r="BT13" s="14">
        <f ca="1">IF(Table1[[#This Row],[Area]]="Manitoba",Table1[[#This Row],[Income]],0)</f>
        <v>0</v>
      </c>
      <c r="BU13" s="14">
        <f ca="1">IF(Table1[[#This Row],[Area]]="Ontario",Table1[[#This Row],[Income]],0)</f>
        <v>0</v>
      </c>
      <c r="BV13" s="14">
        <f ca="1">IF(Table1[[#This Row],[Area]]="Quebec",Table1[[#This Row],[Income]],0)</f>
        <v>0</v>
      </c>
      <c r="BW13" s="14">
        <f ca="1">IF(Table1[[#This Row],[Area]]="newfoundland",Table1[[#This Row],[Income]],0)</f>
        <v>39468</v>
      </c>
      <c r="BX13" s="14">
        <f ca="1">IF(Table1[[#This Row],[Area]]="New Brunswick",Table1[[#This Row],[Income]],0)</f>
        <v>0</v>
      </c>
      <c r="BY13" s="14">
        <f ca="1">IF(Table1[[#This Row],[Area]]="Nova Scotia",Table1[[#This Row],[Income]],0)</f>
        <v>0</v>
      </c>
      <c r="BZ13" s="14">
        <f ca="1">IF(Table1[[#This Row],[Area]]="Prince Edward Island",Table1[[#This Row],[Income]],0)</f>
        <v>0</v>
      </c>
      <c r="CB13" s="12">
        <f ca="1">IF(Table1[[#This Row],[Field of Work]]="Health",Table1[[#This Row],[Income]],0)</f>
        <v>0</v>
      </c>
      <c r="CC13" s="12">
        <f ca="1">IF(Table1[[#This Row],[Field of Work]]="Construction",Table1[[#This Row],[Income]],0)</f>
        <v>0</v>
      </c>
      <c r="CD13" s="12">
        <f ca="1">IF(Table1[[#This Row],[Field of Work]]="Teaching",Table1[[#This Row],[Income]],0)</f>
        <v>0</v>
      </c>
      <c r="CE13" s="12">
        <f ca="1">IF(Table1[[#This Row],[Field of Work]]="IT",Table1[[#This Row],[Income]],0)</f>
        <v>0</v>
      </c>
      <c r="CF13" s="12">
        <f ca="1">IF(Table1[[#This Row],[Field of Work]]="General Work",Table1[[#This Row],[Income]],0)</f>
        <v>0</v>
      </c>
      <c r="CG13" s="12">
        <f ca="1">IF(Table1[[#This Row],[Field of Work]]="Agriculture",Table1[[#This Row],[Income]],0)</f>
        <v>39468</v>
      </c>
      <c r="CI13" s="2">
        <f ca="1">IF(Table1[[#This Row],[Debts]]&gt;Table1[[#This Row],[Income]],1,0)</f>
        <v>1</v>
      </c>
      <c r="CJ13" s="2"/>
      <c r="CL13" s="2">
        <f ca="1">IF(Table1[[#This Row],[Networth of Person ($)]]&gt;$CL$6,Table1[[#This Row],[Age]],0)</f>
        <v>29</v>
      </c>
    </row>
    <row r="14" spans="1:90" x14ac:dyDescent="0.3">
      <c r="B14">
        <f t="shared" ca="1" si="4"/>
        <v>1</v>
      </c>
      <c r="C14" t="str">
        <f t="shared" ca="1" si="5"/>
        <v>Men</v>
      </c>
      <c r="D14">
        <f t="shared" ca="1" si="6"/>
        <v>28</v>
      </c>
      <c r="E14">
        <f t="shared" ca="1" si="7"/>
        <v>6</v>
      </c>
      <c r="F14" t="str">
        <f t="shared" ca="1" si="0"/>
        <v>Agriculture</v>
      </c>
      <c r="G14">
        <f t="shared" ca="1" si="8"/>
        <v>6</v>
      </c>
      <c r="H14" t="str">
        <f t="shared" ca="1" si="1"/>
        <v>Others</v>
      </c>
      <c r="I14">
        <f t="shared" ca="1" si="9"/>
        <v>2</v>
      </c>
      <c r="J14">
        <f t="shared" ca="1" si="10"/>
        <v>3</v>
      </c>
      <c r="K14">
        <f t="shared" ca="1" si="11"/>
        <v>51531</v>
      </c>
      <c r="L14">
        <f t="shared" ca="1" si="12"/>
        <v>10</v>
      </c>
      <c r="M14" t="str">
        <f t="shared" ca="1" si="2"/>
        <v>newfoundland</v>
      </c>
      <c r="N14">
        <f t="shared" ca="1" si="13"/>
        <v>309186</v>
      </c>
      <c r="O14">
        <f t="shared" ca="1" si="14"/>
        <v>247078.10480725954</v>
      </c>
      <c r="P14">
        <f t="shared" ca="1" si="15"/>
        <v>106579.87959004269</v>
      </c>
      <c r="Q14">
        <f t="shared" ca="1" si="16"/>
        <v>44240</v>
      </c>
      <c r="R14">
        <f t="shared" ca="1" si="17"/>
        <v>57963.394103049868</v>
      </c>
      <c r="S14">
        <f t="shared" ca="1" si="18"/>
        <v>41144.053349328962</v>
      </c>
      <c r="T14">
        <f t="shared" ca="1" si="19"/>
        <v>456909.93293937168</v>
      </c>
      <c r="U14">
        <f t="shared" ca="1" si="20"/>
        <v>349281.4989103094</v>
      </c>
      <c r="V14">
        <f t="shared" ca="1" si="21"/>
        <v>107628.43402906228</v>
      </c>
      <c r="Y14" s="2">
        <f ca="1">IF(Table1[[#This Row],[Gender]]="Men",1,0)</f>
        <v>1</v>
      </c>
      <c r="Z14" s="2">
        <f ca="1">IF(Table1[[#This Row],[Gender]]="Women",1,0)</f>
        <v>0</v>
      </c>
      <c r="AA14" s="2"/>
      <c r="AB14" s="2"/>
      <c r="AC14" s="2"/>
      <c r="AD14" s="2"/>
      <c r="AE14" s="2">
        <f t="shared" si="22"/>
        <v>9</v>
      </c>
      <c r="AF14" s="2" t="s">
        <v>24</v>
      </c>
      <c r="AG14" s="2"/>
      <c r="AH14" s="2"/>
      <c r="AI14" s="2"/>
      <c r="AJ14" s="4"/>
      <c r="AM14" s="2">
        <f ca="1">IF(Table1[[#This Row],[Field of Work]]="Teaching",1,0)</f>
        <v>0</v>
      </c>
      <c r="AN14" s="2">
        <f ca="1">IF(Table1[[#This Row],[Field of Work]]="Health",1,0)</f>
        <v>0</v>
      </c>
      <c r="AO14" s="2">
        <f ca="1">IF(Table1[[#This Row],[Field of Work]]="Agriculture",1,0)</f>
        <v>1</v>
      </c>
      <c r="AP14" s="2">
        <f ca="1">IF(Table1[[#This Row],[Field of Work]]="IT",1,0)</f>
        <v>0</v>
      </c>
      <c r="AQ14" s="2">
        <f ca="1">IF(Table1[[#This Row],[Field of Work]]="Construction",1,0)</f>
        <v>0</v>
      </c>
      <c r="AR14" s="2">
        <f ca="1">IF(Table1[[#This Row],[Field of Work]]="General Work",1,0)</f>
        <v>0</v>
      </c>
      <c r="AS14" s="2"/>
      <c r="AT14" s="2"/>
      <c r="AU14" s="2"/>
      <c r="AV14" s="2"/>
      <c r="AW14" s="2"/>
      <c r="AX14" s="2"/>
      <c r="BB14" s="2">
        <f ca="1">Table1[[#This Row],[Car Value]]/Table1[[#This Row],[Cars]]</f>
        <v>35526.626530014233</v>
      </c>
      <c r="BE14" s="2">
        <f ca="1">IF(Table1[[#This Row],[Debts]]&gt;$BG$6,1,0)</f>
        <v>1</v>
      </c>
      <c r="BJ14" s="11">
        <f ca="1">Table1[[#This Row],[Mortage Left]]/Table1[[#This Row],[Value of House]]</f>
        <v>0.799124490783087</v>
      </c>
      <c r="BK14" s="2">
        <f t="shared" ca="1" si="23"/>
        <v>0</v>
      </c>
      <c r="BN14" s="14">
        <f ca="1">IF(Table1[[#This Row],[Area]]="Yukon",Table1[[#This Row],[Income]],0)</f>
        <v>0</v>
      </c>
      <c r="BO14" s="14">
        <f ca="1">IF(Table1[[#This Row],[Area]]="BC",Table1[[#This Row],[Income]],0)</f>
        <v>0</v>
      </c>
      <c r="BP14" s="14">
        <f ca="1">IF(Table1[[#This Row],[Area]]="Northwest Territories",Table1[[#This Row],[Income]],0)</f>
        <v>0</v>
      </c>
      <c r="BQ14" s="14">
        <f ca="1">IF(Table1[[#This Row],[Area]]="Alberta",Table1[[#This Row],[Income]],0)</f>
        <v>0</v>
      </c>
      <c r="BR14" s="14">
        <f ca="1">IF(Table1[[#This Row],[Area]]="Nunavut",Table1[[#This Row],[Income]],0)</f>
        <v>0</v>
      </c>
      <c r="BS14" s="14">
        <f ca="1">IF(Table1[[#This Row],[Area]]="Saskatchewan",Table1[[#This Row],[Income]],0)</f>
        <v>0</v>
      </c>
      <c r="BT14" s="14">
        <f ca="1">IF(Table1[[#This Row],[Area]]="Manitoba",Table1[[#This Row],[Income]],0)</f>
        <v>0</v>
      </c>
      <c r="BU14" s="14">
        <f ca="1">IF(Table1[[#This Row],[Area]]="Ontario",Table1[[#This Row],[Income]],0)</f>
        <v>0</v>
      </c>
      <c r="BV14" s="14">
        <f ca="1">IF(Table1[[#This Row],[Area]]="Quebec",Table1[[#This Row],[Income]],0)</f>
        <v>0</v>
      </c>
      <c r="BW14" s="14">
        <f ca="1">IF(Table1[[#This Row],[Area]]="newfoundland",Table1[[#This Row],[Income]],0)</f>
        <v>51531</v>
      </c>
      <c r="BX14" s="14">
        <f ca="1">IF(Table1[[#This Row],[Area]]="New Brunswick",Table1[[#This Row],[Income]],0)</f>
        <v>0</v>
      </c>
      <c r="BY14" s="14">
        <f ca="1">IF(Table1[[#This Row],[Area]]="Nova Scotia",Table1[[#This Row],[Income]],0)</f>
        <v>0</v>
      </c>
      <c r="BZ14" s="14">
        <f ca="1">IF(Table1[[#This Row],[Area]]="Prince Edward Island",Table1[[#This Row],[Income]],0)</f>
        <v>0</v>
      </c>
      <c r="CB14" s="12">
        <f ca="1">IF(Table1[[#This Row],[Field of Work]]="Health",Table1[[#This Row],[Income]],0)</f>
        <v>0</v>
      </c>
      <c r="CC14" s="12">
        <f ca="1">IF(Table1[[#This Row],[Field of Work]]="Construction",Table1[[#This Row],[Income]],0)</f>
        <v>0</v>
      </c>
      <c r="CD14" s="12">
        <f ca="1">IF(Table1[[#This Row],[Field of Work]]="Teaching",Table1[[#This Row],[Income]],0)</f>
        <v>0</v>
      </c>
      <c r="CE14" s="12">
        <f ca="1">IF(Table1[[#This Row],[Field of Work]]="IT",Table1[[#This Row],[Income]],0)</f>
        <v>0</v>
      </c>
      <c r="CF14" s="12">
        <f ca="1">IF(Table1[[#This Row],[Field of Work]]="General Work",Table1[[#This Row],[Income]],0)</f>
        <v>0</v>
      </c>
      <c r="CG14" s="12">
        <f ca="1">IF(Table1[[#This Row],[Field of Work]]="Agriculture",Table1[[#This Row],[Income]],0)</f>
        <v>51531</v>
      </c>
      <c r="CI14" s="2">
        <f ca="1">IF(Table1[[#This Row],[Debts]]&gt;Table1[[#This Row],[Income]],1,0)</f>
        <v>1</v>
      </c>
      <c r="CJ14" s="2"/>
      <c r="CL14" s="2">
        <f ca="1">IF(Table1[[#This Row],[Networth of Person ($)]]&gt;$CL$6,Table1[[#This Row],[Age]],0)</f>
        <v>28</v>
      </c>
    </row>
    <row r="15" spans="1:90" x14ac:dyDescent="0.3">
      <c r="B15">
        <f t="shared" ca="1" si="4"/>
        <v>2</v>
      </c>
      <c r="C15" t="str">
        <f t="shared" ca="1" si="5"/>
        <v>Women</v>
      </c>
      <c r="D15">
        <f t="shared" ca="1" si="6"/>
        <v>38</v>
      </c>
      <c r="E15">
        <f t="shared" ca="1" si="7"/>
        <v>1</v>
      </c>
      <c r="F15" t="str">
        <f t="shared" ca="1" si="0"/>
        <v>Health</v>
      </c>
      <c r="G15">
        <f t="shared" ca="1" si="8"/>
        <v>5</v>
      </c>
      <c r="H15" t="str">
        <f t="shared" ca="1" si="1"/>
        <v>Others</v>
      </c>
      <c r="I15">
        <f t="shared" ca="1" si="9"/>
        <v>0</v>
      </c>
      <c r="J15">
        <f t="shared" ca="1" si="10"/>
        <v>2</v>
      </c>
      <c r="K15">
        <f t="shared" ca="1" si="11"/>
        <v>78608</v>
      </c>
      <c r="L15">
        <f t="shared" ca="1" si="12"/>
        <v>2</v>
      </c>
      <c r="M15" t="str">
        <f t="shared" ca="1" si="2"/>
        <v>BC</v>
      </c>
      <c r="N15">
        <f t="shared" ca="1" si="13"/>
        <v>471648</v>
      </c>
      <c r="O15">
        <f t="shared" ca="1" si="14"/>
        <v>94826.783284763122</v>
      </c>
      <c r="P15">
        <f t="shared" ca="1" si="15"/>
        <v>147914.91093202986</v>
      </c>
      <c r="Q15">
        <f t="shared" ca="1" si="16"/>
        <v>100980</v>
      </c>
      <c r="R15">
        <f t="shared" ca="1" si="17"/>
        <v>35183.186524941593</v>
      </c>
      <c r="S15">
        <f t="shared" ca="1" si="18"/>
        <v>93646.947604221888</v>
      </c>
      <c r="T15">
        <f t="shared" ca="1" si="19"/>
        <v>713209.8585362517</v>
      </c>
      <c r="U15">
        <f t="shared" ca="1" si="20"/>
        <v>230989.96980970469</v>
      </c>
      <c r="V15">
        <f t="shared" ca="1" si="21"/>
        <v>482219.88872654701</v>
      </c>
      <c r="Y15" s="2">
        <f ca="1">IF(Table1[[#This Row],[Gender]]="Men",1,0)</f>
        <v>0</v>
      </c>
      <c r="Z15" s="2">
        <f ca="1">IF(Table1[[#This Row],[Gender]]="Women",1,0)</f>
        <v>1</v>
      </c>
      <c r="AA15" s="2"/>
      <c r="AB15" s="2"/>
      <c r="AC15" s="2"/>
      <c r="AD15" s="2"/>
      <c r="AE15" s="2">
        <f t="shared" si="22"/>
        <v>10</v>
      </c>
      <c r="AF15" s="2" t="s">
        <v>79</v>
      </c>
      <c r="AG15" s="2"/>
      <c r="AH15" s="2"/>
      <c r="AI15" s="2"/>
      <c r="AJ15" s="4"/>
      <c r="AM15" s="2">
        <f ca="1">IF(Table1[[#This Row],[Field of Work]]="Teaching",1,0)</f>
        <v>0</v>
      </c>
      <c r="AN15" s="2">
        <f ca="1">IF(Table1[[#This Row],[Field of Work]]="Health",1,0)</f>
        <v>1</v>
      </c>
      <c r="AO15" s="2">
        <f ca="1">IF(Table1[[#This Row],[Field of Work]]="Agriculture",1,0)</f>
        <v>0</v>
      </c>
      <c r="AP15" s="2">
        <f ca="1">IF(Table1[[#This Row],[Field of Work]]="IT",1,0)</f>
        <v>0</v>
      </c>
      <c r="AQ15" s="2">
        <f ca="1">IF(Table1[[#This Row],[Field of Work]]="Construction",1,0)</f>
        <v>0</v>
      </c>
      <c r="AR15" s="2">
        <f ca="1">IF(Table1[[#This Row],[Field of Work]]="General Work",1,0)</f>
        <v>0</v>
      </c>
      <c r="AS15" s="2"/>
      <c r="AT15" s="2"/>
      <c r="AU15" s="2"/>
      <c r="AV15" s="2"/>
      <c r="AW15" s="2"/>
      <c r="AX15" s="2"/>
      <c r="BB15" s="2">
        <f ca="1">Table1[[#This Row],[Car Value]]/Table1[[#This Row],[Cars]]</f>
        <v>73957.45546601493</v>
      </c>
      <c r="BE15" s="2">
        <f ca="1">IF(Table1[[#This Row],[Debts]]&gt;$BG$6,1,0)</f>
        <v>1</v>
      </c>
      <c r="BJ15" s="11">
        <f ca="1">Table1[[#This Row],[Mortage Left]]/Table1[[#This Row],[Value of House]]</f>
        <v>0.20105414055559045</v>
      </c>
      <c r="BK15" s="2">
        <f t="shared" ca="1" si="23"/>
        <v>1</v>
      </c>
      <c r="BN15" s="14">
        <f ca="1">IF(Table1[[#This Row],[Area]]="Yukon",Table1[[#This Row],[Income]],0)</f>
        <v>0</v>
      </c>
      <c r="BO15" s="14">
        <f ca="1">IF(Table1[[#This Row],[Area]]="BC",Table1[[#This Row],[Income]],0)</f>
        <v>78608</v>
      </c>
      <c r="BP15" s="14">
        <f ca="1">IF(Table1[[#This Row],[Area]]="Northwest Territories",Table1[[#This Row],[Income]],0)</f>
        <v>0</v>
      </c>
      <c r="BQ15" s="14">
        <f ca="1">IF(Table1[[#This Row],[Area]]="Alberta",Table1[[#This Row],[Income]],0)</f>
        <v>0</v>
      </c>
      <c r="BR15" s="14">
        <f ca="1">IF(Table1[[#This Row],[Area]]="Nunavut",Table1[[#This Row],[Income]],0)</f>
        <v>0</v>
      </c>
      <c r="BS15" s="14">
        <f ca="1">IF(Table1[[#This Row],[Area]]="Saskatchewan",Table1[[#This Row],[Income]],0)</f>
        <v>0</v>
      </c>
      <c r="BT15" s="14">
        <f ca="1">IF(Table1[[#This Row],[Area]]="Manitoba",Table1[[#This Row],[Income]],0)</f>
        <v>0</v>
      </c>
      <c r="BU15" s="14">
        <f ca="1">IF(Table1[[#This Row],[Area]]="Ontario",Table1[[#This Row],[Income]],0)</f>
        <v>0</v>
      </c>
      <c r="BV15" s="14">
        <f ca="1">IF(Table1[[#This Row],[Area]]="Quebec",Table1[[#This Row],[Income]],0)</f>
        <v>0</v>
      </c>
      <c r="BW15" s="14">
        <f ca="1">IF(Table1[[#This Row],[Area]]="newfoundland",Table1[[#This Row],[Income]],0)</f>
        <v>0</v>
      </c>
      <c r="BX15" s="14">
        <f ca="1">IF(Table1[[#This Row],[Area]]="New Brunswick",Table1[[#This Row],[Income]],0)</f>
        <v>0</v>
      </c>
      <c r="BY15" s="14">
        <f ca="1">IF(Table1[[#This Row],[Area]]="Nova Scotia",Table1[[#This Row],[Income]],0)</f>
        <v>0</v>
      </c>
      <c r="BZ15" s="14">
        <f ca="1">IF(Table1[[#This Row],[Area]]="Prince Edward Island",Table1[[#This Row],[Income]],0)</f>
        <v>0</v>
      </c>
      <c r="CB15" s="12">
        <f ca="1">IF(Table1[[#This Row],[Field of Work]]="Health",Table1[[#This Row],[Income]],0)</f>
        <v>78608</v>
      </c>
      <c r="CC15" s="12">
        <f ca="1">IF(Table1[[#This Row],[Field of Work]]="Construction",Table1[[#This Row],[Income]],0)</f>
        <v>0</v>
      </c>
      <c r="CD15" s="12">
        <f ca="1">IF(Table1[[#This Row],[Field of Work]]="Teaching",Table1[[#This Row],[Income]],0)</f>
        <v>0</v>
      </c>
      <c r="CE15" s="12">
        <f ca="1">IF(Table1[[#This Row],[Field of Work]]="IT",Table1[[#This Row],[Income]],0)</f>
        <v>0</v>
      </c>
      <c r="CF15" s="12">
        <f ca="1">IF(Table1[[#This Row],[Field of Work]]="General Work",Table1[[#This Row],[Income]],0)</f>
        <v>0</v>
      </c>
      <c r="CG15" s="12">
        <f ca="1">IF(Table1[[#This Row],[Field of Work]]="Agriculture",Table1[[#This Row],[Income]],0)</f>
        <v>0</v>
      </c>
      <c r="CI15" s="2">
        <f ca="1">IF(Table1[[#This Row],[Debts]]&gt;Table1[[#This Row],[Income]],1,0)</f>
        <v>0</v>
      </c>
      <c r="CJ15" s="2"/>
      <c r="CL15" s="2">
        <f ca="1">IF(Table1[[#This Row],[Networth of Person ($)]]&gt;$CL$6,Table1[[#This Row],[Age]],0)</f>
        <v>38</v>
      </c>
    </row>
    <row r="16" spans="1:90" x14ac:dyDescent="0.3">
      <c r="B16">
        <f t="shared" ca="1" si="4"/>
        <v>1</v>
      </c>
      <c r="C16" t="str">
        <f t="shared" ca="1" si="5"/>
        <v>Men</v>
      </c>
      <c r="D16">
        <f t="shared" ca="1" si="6"/>
        <v>30</v>
      </c>
      <c r="E16">
        <f t="shared" ca="1" si="7"/>
        <v>2</v>
      </c>
      <c r="F16" t="str">
        <f t="shared" ca="1" si="0"/>
        <v>Construction</v>
      </c>
      <c r="G16">
        <f t="shared" ca="1" si="8"/>
        <v>2</v>
      </c>
      <c r="H16" t="str">
        <f t="shared" ca="1" si="1"/>
        <v>College</v>
      </c>
      <c r="I16">
        <f t="shared" ca="1" si="9"/>
        <v>1</v>
      </c>
      <c r="J16">
        <f t="shared" ca="1" si="10"/>
        <v>2</v>
      </c>
      <c r="K16">
        <f t="shared" ca="1" si="11"/>
        <v>44544</v>
      </c>
      <c r="L16">
        <f t="shared" ca="1" si="12"/>
        <v>12</v>
      </c>
      <c r="M16" t="str">
        <f t="shared" ca="1" si="2"/>
        <v>Nova Scotia</v>
      </c>
      <c r="N16">
        <f t="shared" ca="1" si="13"/>
        <v>222720</v>
      </c>
      <c r="O16">
        <f t="shared" ca="1" si="14"/>
        <v>35765.661814984218</v>
      </c>
      <c r="P16">
        <f t="shared" ca="1" si="15"/>
        <v>18410.158966442141</v>
      </c>
      <c r="Q16">
        <f t="shared" ca="1" si="16"/>
        <v>10945</v>
      </c>
      <c r="R16">
        <f t="shared" ca="1" si="17"/>
        <v>38961.87824171246</v>
      </c>
      <c r="S16">
        <f t="shared" ca="1" si="18"/>
        <v>29221.319024889413</v>
      </c>
      <c r="T16">
        <f t="shared" ca="1" si="19"/>
        <v>270351.47799133154</v>
      </c>
      <c r="U16">
        <f t="shared" ca="1" si="20"/>
        <v>85672.540056696685</v>
      </c>
      <c r="V16">
        <f t="shared" ca="1" si="21"/>
        <v>184678.93793463486</v>
      </c>
      <c r="Y16" s="2">
        <f ca="1">IF(Table1[[#This Row],[Gender]]="Men",1,0)</f>
        <v>1</v>
      </c>
      <c r="Z16" s="2">
        <f ca="1">IF(Table1[[#This Row],[Gender]]="Women",1,0)</f>
        <v>0</v>
      </c>
      <c r="AA16" s="2"/>
      <c r="AB16" s="2"/>
      <c r="AC16" s="2"/>
      <c r="AD16" s="2"/>
      <c r="AE16" s="2">
        <f t="shared" si="22"/>
        <v>11</v>
      </c>
      <c r="AF16" s="2" t="s">
        <v>78</v>
      </c>
      <c r="AG16" s="2"/>
      <c r="AH16" s="2"/>
      <c r="AI16" s="2"/>
      <c r="AJ16" s="4"/>
      <c r="AM16" s="2">
        <f ca="1">IF(Table1[[#This Row],[Field of Work]]="Teaching",1,0)</f>
        <v>0</v>
      </c>
      <c r="AN16" s="2">
        <f ca="1">IF(Table1[[#This Row],[Field of Work]]="Health",1,0)</f>
        <v>0</v>
      </c>
      <c r="AO16" s="2">
        <f ca="1">IF(Table1[[#This Row],[Field of Work]]="Agriculture",1,0)</f>
        <v>0</v>
      </c>
      <c r="AP16" s="2">
        <f ca="1">IF(Table1[[#This Row],[Field of Work]]="IT",1,0)</f>
        <v>0</v>
      </c>
      <c r="AQ16" s="2">
        <f ca="1">IF(Table1[[#This Row],[Field of Work]]="Construction",1,0)</f>
        <v>1</v>
      </c>
      <c r="AR16" s="2">
        <f ca="1">IF(Table1[[#This Row],[Field of Work]]="General Work",1,0)</f>
        <v>0</v>
      </c>
      <c r="AS16" s="2"/>
      <c r="AT16" s="2"/>
      <c r="AU16" s="2"/>
      <c r="AV16" s="2"/>
      <c r="AW16" s="2"/>
      <c r="AX16" s="2"/>
      <c r="BB16" s="2">
        <f ca="1">Table1[[#This Row],[Car Value]]/Table1[[#This Row],[Cars]]</f>
        <v>9205.0794832210704</v>
      </c>
      <c r="BE16" s="2">
        <f ca="1">IF(Table1[[#This Row],[Debts]]&gt;$BG$6,1,0)</f>
        <v>1</v>
      </c>
      <c r="BJ16" s="11">
        <f ca="1">Table1[[#This Row],[Mortage Left]]/Table1[[#This Row],[Value of House]]</f>
        <v>0.16058576605147368</v>
      </c>
      <c r="BK16" s="2">
        <f t="shared" ca="1" si="23"/>
        <v>1</v>
      </c>
      <c r="BN16" s="14">
        <f ca="1">IF(Table1[[#This Row],[Area]]="Yukon",Table1[[#This Row],[Income]],0)</f>
        <v>0</v>
      </c>
      <c r="BO16" s="14">
        <f ca="1">IF(Table1[[#This Row],[Area]]="BC",Table1[[#This Row],[Income]],0)</f>
        <v>0</v>
      </c>
      <c r="BP16" s="14">
        <f ca="1">IF(Table1[[#This Row],[Area]]="Northwest Territories",Table1[[#This Row],[Income]],0)</f>
        <v>0</v>
      </c>
      <c r="BQ16" s="14">
        <f ca="1">IF(Table1[[#This Row],[Area]]="Alberta",Table1[[#This Row],[Income]],0)</f>
        <v>0</v>
      </c>
      <c r="BR16" s="14">
        <f ca="1">IF(Table1[[#This Row],[Area]]="Nunavut",Table1[[#This Row],[Income]],0)</f>
        <v>0</v>
      </c>
      <c r="BS16" s="14">
        <f ca="1">IF(Table1[[#This Row],[Area]]="Saskatchewan",Table1[[#This Row],[Income]],0)</f>
        <v>0</v>
      </c>
      <c r="BT16" s="14">
        <f ca="1">IF(Table1[[#This Row],[Area]]="Manitoba",Table1[[#This Row],[Income]],0)</f>
        <v>0</v>
      </c>
      <c r="BU16" s="14">
        <f ca="1">IF(Table1[[#This Row],[Area]]="Ontario",Table1[[#This Row],[Income]],0)</f>
        <v>0</v>
      </c>
      <c r="BV16" s="14">
        <f ca="1">IF(Table1[[#This Row],[Area]]="Quebec",Table1[[#This Row],[Income]],0)</f>
        <v>0</v>
      </c>
      <c r="BW16" s="14">
        <f ca="1">IF(Table1[[#This Row],[Area]]="newfoundland",Table1[[#This Row],[Income]],0)</f>
        <v>0</v>
      </c>
      <c r="BX16" s="14">
        <f ca="1">IF(Table1[[#This Row],[Area]]="New Brunswick",Table1[[#This Row],[Income]],0)</f>
        <v>0</v>
      </c>
      <c r="BY16" s="14">
        <f ca="1">IF(Table1[[#This Row],[Area]]="Nova Scotia",Table1[[#This Row],[Income]],0)</f>
        <v>44544</v>
      </c>
      <c r="BZ16" s="14">
        <f ca="1">IF(Table1[[#This Row],[Area]]="Prince Edward Island",Table1[[#This Row],[Income]],0)</f>
        <v>0</v>
      </c>
      <c r="CB16" s="12">
        <f ca="1">IF(Table1[[#This Row],[Field of Work]]="Health",Table1[[#This Row],[Income]],0)</f>
        <v>0</v>
      </c>
      <c r="CC16" s="12">
        <f ca="1">IF(Table1[[#This Row],[Field of Work]]="Construction",Table1[[#This Row],[Income]],0)</f>
        <v>44544</v>
      </c>
      <c r="CD16" s="12">
        <f ca="1">IF(Table1[[#This Row],[Field of Work]]="Teaching",Table1[[#This Row],[Income]],0)</f>
        <v>0</v>
      </c>
      <c r="CE16" s="12">
        <f ca="1">IF(Table1[[#This Row],[Field of Work]]="IT",Table1[[#This Row],[Income]],0)</f>
        <v>0</v>
      </c>
      <c r="CF16" s="12">
        <f ca="1">IF(Table1[[#This Row],[Field of Work]]="General Work",Table1[[#This Row],[Income]],0)</f>
        <v>0</v>
      </c>
      <c r="CG16" s="12">
        <f ca="1">IF(Table1[[#This Row],[Field of Work]]="Agriculture",Table1[[#This Row],[Income]],0)</f>
        <v>0</v>
      </c>
      <c r="CI16" s="2">
        <f ca="1">IF(Table1[[#This Row],[Debts]]&gt;Table1[[#This Row],[Income]],1,0)</f>
        <v>0</v>
      </c>
      <c r="CJ16" s="2"/>
      <c r="CL16" s="2">
        <f ca="1">IF(Table1[[#This Row],[Networth of Person ($)]]&gt;$CL$6,Table1[[#This Row],[Age]],0)</f>
        <v>30</v>
      </c>
    </row>
    <row r="17" spans="2:90" x14ac:dyDescent="0.3">
      <c r="B17">
        <f t="shared" ca="1" si="4"/>
        <v>2</v>
      </c>
      <c r="C17" t="str">
        <f t="shared" ca="1" si="5"/>
        <v>Women</v>
      </c>
      <c r="D17">
        <f t="shared" ca="1" si="6"/>
        <v>27</v>
      </c>
      <c r="E17">
        <f t="shared" ca="1" si="7"/>
        <v>5</v>
      </c>
      <c r="F17" t="str">
        <f t="shared" ca="1" si="0"/>
        <v>General Work</v>
      </c>
      <c r="G17">
        <f t="shared" ca="1" si="8"/>
        <v>3</v>
      </c>
      <c r="H17" t="str">
        <f t="shared" ca="1" si="1"/>
        <v>University</v>
      </c>
      <c r="I17">
        <f t="shared" ca="1" si="9"/>
        <v>2</v>
      </c>
      <c r="J17">
        <f t="shared" ca="1" si="10"/>
        <v>2</v>
      </c>
      <c r="K17">
        <f t="shared" ca="1" si="11"/>
        <v>86454</v>
      </c>
      <c r="L17">
        <f t="shared" ca="1" si="12"/>
        <v>9</v>
      </c>
      <c r="M17" t="str">
        <f t="shared" ca="1" si="2"/>
        <v>Quebec</v>
      </c>
      <c r="N17">
        <f t="shared" ca="1" si="13"/>
        <v>518724</v>
      </c>
      <c r="O17">
        <f t="shared" ca="1" si="14"/>
        <v>28846.279289651273</v>
      </c>
      <c r="P17">
        <f t="shared" ca="1" si="15"/>
        <v>127102.78923988572</v>
      </c>
      <c r="Q17">
        <f t="shared" ca="1" si="16"/>
        <v>59665</v>
      </c>
      <c r="R17">
        <f t="shared" ca="1" si="17"/>
        <v>54297.256120992555</v>
      </c>
      <c r="S17">
        <f t="shared" ca="1" si="18"/>
        <v>34329.154585862481</v>
      </c>
      <c r="T17">
        <f t="shared" ca="1" si="19"/>
        <v>680155.94382574828</v>
      </c>
      <c r="U17">
        <f t="shared" ca="1" si="20"/>
        <v>142808.53541064382</v>
      </c>
      <c r="V17">
        <f t="shared" ca="1" si="21"/>
        <v>537347.4084151045</v>
      </c>
      <c r="Y17" s="2">
        <f ca="1">IF(Table1[[#This Row],[Gender]]="Men",1,0)</f>
        <v>0</v>
      </c>
      <c r="Z17" s="2">
        <f ca="1">IF(Table1[[#This Row],[Gender]]="Women",1,0)</f>
        <v>1</v>
      </c>
      <c r="AA17" s="2"/>
      <c r="AB17" s="2"/>
      <c r="AC17" s="2"/>
      <c r="AD17" s="2"/>
      <c r="AE17" s="2">
        <f t="shared" si="22"/>
        <v>12</v>
      </c>
      <c r="AF17" s="2" t="s">
        <v>25</v>
      </c>
      <c r="AG17" s="2"/>
      <c r="AH17" s="2"/>
      <c r="AI17" s="2"/>
      <c r="AJ17" s="4"/>
      <c r="AM17" s="2">
        <f ca="1">IF(Table1[[#This Row],[Field of Work]]="Teaching",1,0)</f>
        <v>0</v>
      </c>
      <c r="AN17" s="2">
        <f ca="1">IF(Table1[[#This Row],[Field of Work]]="Health",1,0)</f>
        <v>0</v>
      </c>
      <c r="AO17" s="2">
        <f ca="1">IF(Table1[[#This Row],[Field of Work]]="Agriculture",1,0)</f>
        <v>0</v>
      </c>
      <c r="AP17" s="2">
        <f ca="1">IF(Table1[[#This Row],[Field of Work]]="IT",1,0)</f>
        <v>0</v>
      </c>
      <c r="AQ17" s="2">
        <f ca="1">IF(Table1[[#This Row],[Field of Work]]="Construction",1,0)</f>
        <v>0</v>
      </c>
      <c r="AR17" s="2">
        <f ca="1">IF(Table1[[#This Row],[Field of Work]]="General Work",1,0)</f>
        <v>1</v>
      </c>
      <c r="AS17" s="2"/>
      <c r="AT17" s="2"/>
      <c r="AU17" s="2"/>
      <c r="AV17" s="2"/>
      <c r="AW17" s="2"/>
      <c r="AX17" s="2"/>
      <c r="BB17" s="2">
        <f ca="1">Table1[[#This Row],[Car Value]]/Table1[[#This Row],[Cars]]</f>
        <v>63551.394619942861</v>
      </c>
      <c r="BE17" s="2">
        <f ca="1">IF(Table1[[#This Row],[Debts]]&gt;$BG$6,1,0)</f>
        <v>1</v>
      </c>
      <c r="BJ17" s="11">
        <f ca="1">Table1[[#This Row],[Mortage Left]]/Table1[[#This Row],[Value of House]]</f>
        <v>5.5610072581278813E-2</v>
      </c>
      <c r="BK17" s="2">
        <f t="shared" ca="1" si="23"/>
        <v>1</v>
      </c>
      <c r="BN17" s="14">
        <f ca="1">IF(Table1[[#This Row],[Area]]="Yukon",Table1[[#This Row],[Income]],0)</f>
        <v>0</v>
      </c>
      <c r="BO17" s="14">
        <f ca="1">IF(Table1[[#This Row],[Area]]="BC",Table1[[#This Row],[Income]],0)</f>
        <v>0</v>
      </c>
      <c r="BP17" s="14">
        <f ca="1">IF(Table1[[#This Row],[Area]]="Northwest Territories",Table1[[#This Row],[Income]],0)</f>
        <v>0</v>
      </c>
      <c r="BQ17" s="14">
        <f ca="1">IF(Table1[[#This Row],[Area]]="Alberta",Table1[[#This Row],[Income]],0)</f>
        <v>0</v>
      </c>
      <c r="BR17" s="14">
        <f ca="1">IF(Table1[[#This Row],[Area]]="Nunavut",Table1[[#This Row],[Income]],0)</f>
        <v>0</v>
      </c>
      <c r="BS17" s="14">
        <f ca="1">IF(Table1[[#This Row],[Area]]="Saskatchewan",Table1[[#This Row],[Income]],0)</f>
        <v>0</v>
      </c>
      <c r="BT17" s="14">
        <f ca="1">IF(Table1[[#This Row],[Area]]="Manitoba",Table1[[#This Row],[Income]],0)</f>
        <v>0</v>
      </c>
      <c r="BU17" s="14">
        <f ca="1">IF(Table1[[#This Row],[Area]]="Ontario",Table1[[#This Row],[Income]],0)</f>
        <v>0</v>
      </c>
      <c r="BV17" s="14">
        <f ca="1">IF(Table1[[#This Row],[Area]]="Quebec",Table1[[#This Row],[Income]],0)</f>
        <v>86454</v>
      </c>
      <c r="BW17" s="14">
        <f ca="1">IF(Table1[[#This Row],[Area]]="newfoundland",Table1[[#This Row],[Income]],0)</f>
        <v>0</v>
      </c>
      <c r="BX17" s="14">
        <f ca="1">IF(Table1[[#This Row],[Area]]="New Brunswick",Table1[[#This Row],[Income]],0)</f>
        <v>0</v>
      </c>
      <c r="BY17" s="14">
        <f ca="1">IF(Table1[[#This Row],[Area]]="Nova Scotia",Table1[[#This Row],[Income]],0)</f>
        <v>0</v>
      </c>
      <c r="BZ17" s="14">
        <f ca="1">IF(Table1[[#This Row],[Area]]="Prince Edward Island",Table1[[#This Row],[Income]],0)</f>
        <v>0</v>
      </c>
      <c r="CB17" s="12">
        <f ca="1">IF(Table1[[#This Row],[Field of Work]]="Health",Table1[[#This Row],[Income]],0)</f>
        <v>0</v>
      </c>
      <c r="CC17" s="12">
        <f ca="1">IF(Table1[[#This Row],[Field of Work]]="Construction",Table1[[#This Row],[Income]],0)</f>
        <v>0</v>
      </c>
      <c r="CD17" s="12">
        <f ca="1">IF(Table1[[#This Row],[Field of Work]]="Teaching",Table1[[#This Row],[Income]],0)</f>
        <v>0</v>
      </c>
      <c r="CE17" s="12">
        <f ca="1">IF(Table1[[#This Row],[Field of Work]]="IT",Table1[[#This Row],[Income]],0)</f>
        <v>0</v>
      </c>
      <c r="CF17" s="12">
        <f ca="1">IF(Table1[[#This Row],[Field of Work]]="General Work",Table1[[#This Row],[Income]],0)</f>
        <v>86454</v>
      </c>
      <c r="CG17" s="12">
        <f ca="1">IF(Table1[[#This Row],[Field of Work]]="Agriculture",Table1[[#This Row],[Income]],0)</f>
        <v>0</v>
      </c>
      <c r="CI17" s="2">
        <f ca="1">IF(Table1[[#This Row],[Debts]]&gt;Table1[[#This Row],[Income]],1,0)</f>
        <v>0</v>
      </c>
      <c r="CJ17" s="2"/>
      <c r="CL17" s="2">
        <f ca="1">IF(Table1[[#This Row],[Networth of Person ($)]]&gt;$CL$6,Table1[[#This Row],[Age]],0)</f>
        <v>27</v>
      </c>
    </row>
    <row r="18" spans="2:90" x14ac:dyDescent="0.3">
      <c r="B18">
        <f t="shared" ca="1" si="4"/>
        <v>1</v>
      </c>
      <c r="C18" t="str">
        <f t="shared" ca="1" si="5"/>
        <v>Men</v>
      </c>
      <c r="D18">
        <f t="shared" ca="1" si="6"/>
        <v>31</v>
      </c>
      <c r="E18">
        <f t="shared" ca="1" si="7"/>
        <v>6</v>
      </c>
      <c r="F18" t="str">
        <f t="shared" ca="1" si="0"/>
        <v>Agriculture</v>
      </c>
      <c r="G18">
        <f t="shared" ca="1" si="8"/>
        <v>4</v>
      </c>
      <c r="H18" t="str">
        <f t="shared" ca="1" si="1"/>
        <v xml:space="preserve">Technical </v>
      </c>
      <c r="I18">
        <f t="shared" ca="1" si="9"/>
        <v>2</v>
      </c>
      <c r="J18">
        <f t="shared" ca="1" si="10"/>
        <v>3</v>
      </c>
      <c r="K18">
        <f t="shared" ca="1" si="11"/>
        <v>36566</v>
      </c>
      <c r="L18">
        <f t="shared" ca="1" si="12"/>
        <v>11</v>
      </c>
      <c r="M18" t="str">
        <f t="shared" ca="1" si="2"/>
        <v>New Brunswick</v>
      </c>
      <c r="N18">
        <f t="shared" ca="1" si="13"/>
        <v>109698</v>
      </c>
      <c r="O18">
        <f t="shared" ca="1" si="14"/>
        <v>43280.549881102925</v>
      </c>
      <c r="P18">
        <f t="shared" ca="1" si="15"/>
        <v>41147.134020188263</v>
      </c>
      <c r="Q18">
        <f t="shared" ca="1" si="16"/>
        <v>12875</v>
      </c>
      <c r="R18">
        <f t="shared" ca="1" si="17"/>
        <v>1825.1677344528985</v>
      </c>
      <c r="S18">
        <f t="shared" ca="1" si="18"/>
        <v>24707.545444789102</v>
      </c>
      <c r="T18">
        <f t="shared" ca="1" si="19"/>
        <v>175552.67946497738</v>
      </c>
      <c r="U18">
        <f t="shared" ca="1" si="20"/>
        <v>57980.717615555826</v>
      </c>
      <c r="V18">
        <f t="shared" ca="1" si="21"/>
        <v>117571.96184942155</v>
      </c>
      <c r="Y18" s="2">
        <f ca="1">IF(Table1[[#This Row],[Gender]]="Men",1,0)</f>
        <v>1</v>
      </c>
      <c r="Z18" s="2">
        <f ca="1">IF(Table1[[#This Row],[Gender]]="Women",1,0)</f>
        <v>0</v>
      </c>
      <c r="AA18" s="2"/>
      <c r="AB18" s="2"/>
      <c r="AC18" s="2"/>
      <c r="AD18" s="2"/>
      <c r="AE18" s="2">
        <f t="shared" si="22"/>
        <v>13</v>
      </c>
      <c r="AF18" s="2" t="s">
        <v>26</v>
      </c>
      <c r="AG18" s="2"/>
      <c r="AH18" s="2"/>
      <c r="AI18" s="2"/>
      <c r="AJ18" s="4"/>
      <c r="AM18" s="2">
        <f ca="1">IF(Table1[[#This Row],[Field of Work]]="Teaching",1,0)</f>
        <v>0</v>
      </c>
      <c r="AN18" s="2">
        <f ca="1">IF(Table1[[#This Row],[Field of Work]]="Health",1,0)</f>
        <v>0</v>
      </c>
      <c r="AO18" s="2">
        <f ca="1">IF(Table1[[#This Row],[Field of Work]]="Agriculture",1,0)</f>
        <v>1</v>
      </c>
      <c r="AP18" s="2">
        <f ca="1">IF(Table1[[#This Row],[Field of Work]]="IT",1,0)</f>
        <v>0</v>
      </c>
      <c r="AQ18" s="2">
        <f ca="1">IF(Table1[[#This Row],[Field of Work]]="Construction",1,0)</f>
        <v>0</v>
      </c>
      <c r="AR18" s="2">
        <f ca="1">IF(Table1[[#This Row],[Field of Work]]="General Work",1,0)</f>
        <v>0</v>
      </c>
      <c r="AS18" s="2"/>
      <c r="AT18" s="2"/>
      <c r="AU18" s="2"/>
      <c r="AV18" s="2"/>
      <c r="AW18" s="2"/>
      <c r="AX18" s="2"/>
      <c r="BB18" s="2">
        <f ca="1">Table1[[#This Row],[Car Value]]/Table1[[#This Row],[Cars]]</f>
        <v>13715.711340062755</v>
      </c>
      <c r="BE18" s="2">
        <f ca="1">IF(Table1[[#This Row],[Debts]]&gt;$BG$6,1,0)</f>
        <v>0</v>
      </c>
      <c r="BJ18" s="11">
        <f ca="1">Table1[[#This Row],[Mortage Left]]/Table1[[#This Row],[Value of House]]</f>
        <v>0.39454274354229724</v>
      </c>
      <c r="BK18" s="2">
        <f t="shared" ca="1" si="23"/>
        <v>0</v>
      </c>
      <c r="BN18" s="14">
        <f ca="1">IF(Table1[[#This Row],[Area]]="Yukon",Table1[[#This Row],[Income]],0)</f>
        <v>0</v>
      </c>
      <c r="BO18" s="14">
        <f ca="1">IF(Table1[[#This Row],[Area]]="BC",Table1[[#This Row],[Income]],0)</f>
        <v>0</v>
      </c>
      <c r="BP18" s="14">
        <f ca="1">IF(Table1[[#This Row],[Area]]="Northwest Territories",Table1[[#This Row],[Income]],0)</f>
        <v>0</v>
      </c>
      <c r="BQ18" s="14">
        <f ca="1">IF(Table1[[#This Row],[Area]]="Alberta",Table1[[#This Row],[Income]],0)</f>
        <v>0</v>
      </c>
      <c r="BR18" s="14">
        <f ca="1">IF(Table1[[#This Row],[Area]]="Nunavut",Table1[[#This Row],[Income]],0)</f>
        <v>0</v>
      </c>
      <c r="BS18" s="14">
        <f ca="1">IF(Table1[[#This Row],[Area]]="Saskatchewan",Table1[[#This Row],[Income]],0)</f>
        <v>0</v>
      </c>
      <c r="BT18" s="14">
        <f ca="1">IF(Table1[[#This Row],[Area]]="Manitoba",Table1[[#This Row],[Income]],0)</f>
        <v>0</v>
      </c>
      <c r="BU18" s="14">
        <f ca="1">IF(Table1[[#This Row],[Area]]="Ontario",Table1[[#This Row],[Income]],0)</f>
        <v>0</v>
      </c>
      <c r="BV18" s="14">
        <f ca="1">IF(Table1[[#This Row],[Area]]="Quebec",Table1[[#This Row],[Income]],0)</f>
        <v>0</v>
      </c>
      <c r="BW18" s="14">
        <f ca="1">IF(Table1[[#This Row],[Area]]="newfoundland",Table1[[#This Row],[Income]],0)</f>
        <v>0</v>
      </c>
      <c r="BX18" s="14">
        <f ca="1">IF(Table1[[#This Row],[Area]]="New Brunswick",Table1[[#This Row],[Income]],0)</f>
        <v>36566</v>
      </c>
      <c r="BY18" s="14">
        <f ca="1">IF(Table1[[#This Row],[Area]]="Nova Scotia",Table1[[#This Row],[Income]],0)</f>
        <v>0</v>
      </c>
      <c r="BZ18" s="14">
        <f ca="1">IF(Table1[[#This Row],[Area]]="Prince Edward Island",Table1[[#This Row],[Income]],0)</f>
        <v>0</v>
      </c>
      <c r="CB18" s="12">
        <f ca="1">IF(Table1[[#This Row],[Field of Work]]="Health",Table1[[#This Row],[Income]],0)</f>
        <v>0</v>
      </c>
      <c r="CC18" s="12">
        <f ca="1">IF(Table1[[#This Row],[Field of Work]]="Construction",Table1[[#This Row],[Income]],0)</f>
        <v>0</v>
      </c>
      <c r="CD18" s="12">
        <f ca="1">IF(Table1[[#This Row],[Field of Work]]="Teaching",Table1[[#This Row],[Income]],0)</f>
        <v>0</v>
      </c>
      <c r="CE18" s="12">
        <f ca="1">IF(Table1[[#This Row],[Field of Work]]="IT",Table1[[#This Row],[Income]],0)</f>
        <v>0</v>
      </c>
      <c r="CF18" s="12">
        <f ca="1">IF(Table1[[#This Row],[Field of Work]]="General Work",Table1[[#This Row],[Income]],0)</f>
        <v>0</v>
      </c>
      <c r="CG18" s="12">
        <f ca="1">IF(Table1[[#This Row],[Field of Work]]="Agriculture",Table1[[#This Row],[Income]],0)</f>
        <v>36566</v>
      </c>
      <c r="CI18" s="2">
        <f ca="1">IF(Table1[[#This Row],[Debts]]&gt;Table1[[#This Row],[Income]],1,0)</f>
        <v>0</v>
      </c>
      <c r="CJ18" s="2"/>
      <c r="CL18" s="2">
        <f ca="1">IF(Table1[[#This Row],[Networth of Person ($)]]&gt;$CL$6,Table1[[#This Row],[Age]],0)</f>
        <v>31</v>
      </c>
    </row>
    <row r="19" spans="2:90" x14ac:dyDescent="0.3">
      <c r="B19">
        <f t="shared" ca="1" si="4"/>
        <v>2</v>
      </c>
      <c r="C19" t="str">
        <f t="shared" ca="1" si="5"/>
        <v>Women</v>
      </c>
      <c r="D19">
        <f t="shared" ca="1" si="6"/>
        <v>31</v>
      </c>
      <c r="E19">
        <f t="shared" ca="1" si="7"/>
        <v>3</v>
      </c>
      <c r="F19" t="str">
        <f t="shared" ca="1" si="0"/>
        <v>Teaching</v>
      </c>
      <c r="G19">
        <f t="shared" ca="1" si="8"/>
        <v>6</v>
      </c>
      <c r="H19" t="str">
        <f t="shared" ca="1" si="1"/>
        <v>Others</v>
      </c>
      <c r="I19">
        <f t="shared" ca="1" si="9"/>
        <v>4</v>
      </c>
      <c r="J19">
        <f t="shared" ca="1" si="10"/>
        <v>2</v>
      </c>
      <c r="K19">
        <f t="shared" ca="1" si="11"/>
        <v>32071</v>
      </c>
      <c r="L19">
        <f t="shared" ca="1" si="12"/>
        <v>11</v>
      </c>
      <c r="M19" t="str">
        <f t="shared" ca="1" si="2"/>
        <v>New Brunswick</v>
      </c>
      <c r="N19">
        <f t="shared" ca="1" si="13"/>
        <v>128284</v>
      </c>
      <c r="O19">
        <f t="shared" ca="1" si="14"/>
        <v>80584.368367166491</v>
      </c>
      <c r="P19">
        <f t="shared" ca="1" si="15"/>
        <v>46675.441534128746</v>
      </c>
      <c r="Q19">
        <f t="shared" ca="1" si="16"/>
        <v>43451</v>
      </c>
      <c r="R19">
        <f t="shared" ca="1" si="17"/>
        <v>22838.882863912491</v>
      </c>
      <c r="S19">
        <f t="shared" ca="1" si="18"/>
        <v>28591.530835150486</v>
      </c>
      <c r="T19">
        <f t="shared" ca="1" si="19"/>
        <v>203550.97236927922</v>
      </c>
      <c r="U19">
        <f t="shared" ca="1" si="20"/>
        <v>146874.25123107899</v>
      </c>
      <c r="V19">
        <f t="shared" ca="1" si="21"/>
        <v>56676.721138200228</v>
      </c>
      <c r="Y19" s="2">
        <f ca="1">IF(Table1[[#This Row],[Gender]]="Men",1,0)</f>
        <v>0</v>
      </c>
      <c r="Z19" s="2">
        <f ca="1">IF(Table1[[#This Row],[Gender]]="Women",1,0)</f>
        <v>1</v>
      </c>
      <c r="AA19" s="2"/>
      <c r="AB19" s="2"/>
      <c r="AC19" s="2"/>
      <c r="AD19" s="2"/>
      <c r="AE19" s="2"/>
      <c r="AF19" s="2"/>
      <c r="AG19" s="2"/>
      <c r="AH19" s="2"/>
      <c r="AI19" s="2"/>
      <c r="AJ19" s="4"/>
      <c r="AM19" s="2">
        <f ca="1">IF(Table1[[#This Row],[Field of Work]]="Teaching",1,0)</f>
        <v>1</v>
      </c>
      <c r="AN19" s="2">
        <f ca="1">IF(Table1[[#This Row],[Field of Work]]="Health",1,0)</f>
        <v>0</v>
      </c>
      <c r="AO19" s="2">
        <f ca="1">IF(Table1[[#This Row],[Field of Work]]="Agriculture",1,0)</f>
        <v>0</v>
      </c>
      <c r="AP19" s="2">
        <f ca="1">IF(Table1[[#This Row],[Field of Work]]="IT",1,0)</f>
        <v>0</v>
      </c>
      <c r="AQ19" s="2">
        <f ca="1">IF(Table1[[#This Row],[Field of Work]]="Construction",1,0)</f>
        <v>0</v>
      </c>
      <c r="AR19" s="2">
        <f ca="1">IF(Table1[[#This Row],[Field of Work]]="General Work",1,0)</f>
        <v>0</v>
      </c>
      <c r="AS19" s="2"/>
      <c r="AT19" s="2"/>
      <c r="AU19" s="2"/>
      <c r="AV19" s="2"/>
      <c r="AW19" s="2"/>
      <c r="AX19" s="2"/>
      <c r="BB19" s="2">
        <f ca="1">Table1[[#This Row],[Car Value]]/Table1[[#This Row],[Cars]]</f>
        <v>23337.720767064373</v>
      </c>
      <c r="BE19" s="2">
        <f ca="1">IF(Table1[[#This Row],[Debts]]&gt;$BG$6,1,0)</f>
        <v>1</v>
      </c>
      <c r="BJ19" s="11">
        <f ca="1">Table1[[#This Row],[Mortage Left]]/Table1[[#This Row],[Value of House]]</f>
        <v>0.62817162208199384</v>
      </c>
      <c r="BK19" s="2">
        <f t="shared" ca="1" si="23"/>
        <v>0</v>
      </c>
      <c r="BN19" s="14">
        <f ca="1">IF(Table1[[#This Row],[Area]]="Yukon",Table1[[#This Row],[Income]],0)</f>
        <v>0</v>
      </c>
      <c r="BO19" s="14">
        <f ca="1">IF(Table1[[#This Row],[Area]]="BC",Table1[[#This Row],[Income]],0)</f>
        <v>0</v>
      </c>
      <c r="BP19" s="14">
        <f ca="1">IF(Table1[[#This Row],[Area]]="Northwest Territories",Table1[[#This Row],[Income]],0)</f>
        <v>0</v>
      </c>
      <c r="BQ19" s="14">
        <f ca="1">IF(Table1[[#This Row],[Area]]="Alberta",Table1[[#This Row],[Income]],0)</f>
        <v>0</v>
      </c>
      <c r="BR19" s="14">
        <f ca="1">IF(Table1[[#This Row],[Area]]="Nunavut",Table1[[#This Row],[Income]],0)</f>
        <v>0</v>
      </c>
      <c r="BS19" s="14">
        <f ca="1">IF(Table1[[#This Row],[Area]]="Saskatchewan",Table1[[#This Row],[Income]],0)</f>
        <v>0</v>
      </c>
      <c r="BT19" s="14">
        <f ca="1">IF(Table1[[#This Row],[Area]]="Manitoba",Table1[[#This Row],[Income]],0)</f>
        <v>0</v>
      </c>
      <c r="BU19" s="14">
        <f ca="1">IF(Table1[[#This Row],[Area]]="Ontario",Table1[[#This Row],[Income]],0)</f>
        <v>0</v>
      </c>
      <c r="BV19" s="14">
        <f ca="1">IF(Table1[[#This Row],[Area]]="Quebec",Table1[[#This Row],[Income]],0)</f>
        <v>0</v>
      </c>
      <c r="BW19" s="14">
        <f ca="1">IF(Table1[[#This Row],[Area]]="newfoundland",Table1[[#This Row],[Income]],0)</f>
        <v>0</v>
      </c>
      <c r="BX19" s="14">
        <f ca="1">IF(Table1[[#This Row],[Area]]="New Brunswick",Table1[[#This Row],[Income]],0)</f>
        <v>32071</v>
      </c>
      <c r="BY19" s="14">
        <f ca="1">IF(Table1[[#This Row],[Area]]="Nova Scotia",Table1[[#This Row],[Income]],0)</f>
        <v>0</v>
      </c>
      <c r="BZ19" s="14">
        <f ca="1">IF(Table1[[#This Row],[Area]]="Prince Edward Island",Table1[[#This Row],[Income]],0)</f>
        <v>0</v>
      </c>
      <c r="CB19" s="12">
        <f ca="1">IF(Table1[[#This Row],[Field of Work]]="Health",Table1[[#This Row],[Income]],0)</f>
        <v>0</v>
      </c>
      <c r="CC19" s="12">
        <f ca="1">IF(Table1[[#This Row],[Field of Work]]="Construction",Table1[[#This Row],[Income]],0)</f>
        <v>0</v>
      </c>
      <c r="CD19" s="12">
        <f ca="1">IF(Table1[[#This Row],[Field of Work]]="Teaching",Table1[[#This Row],[Income]],0)</f>
        <v>32071</v>
      </c>
      <c r="CE19" s="12">
        <f ca="1">IF(Table1[[#This Row],[Field of Work]]="IT",Table1[[#This Row],[Income]],0)</f>
        <v>0</v>
      </c>
      <c r="CF19" s="12">
        <f ca="1">IF(Table1[[#This Row],[Field of Work]]="General Work",Table1[[#This Row],[Income]],0)</f>
        <v>0</v>
      </c>
      <c r="CG19" s="12">
        <f ca="1">IF(Table1[[#This Row],[Field of Work]]="Agriculture",Table1[[#This Row],[Income]],0)</f>
        <v>0</v>
      </c>
      <c r="CI19" s="2">
        <f ca="1">IF(Table1[[#This Row],[Debts]]&gt;Table1[[#This Row],[Income]],1,0)</f>
        <v>0</v>
      </c>
      <c r="CJ19" s="2"/>
      <c r="CL19" s="2">
        <f ca="1">IF(Table1[[#This Row],[Networth of Person ($)]]&gt;$CL$6,Table1[[#This Row],[Age]],0)</f>
        <v>31</v>
      </c>
    </row>
    <row r="20" spans="2:90" x14ac:dyDescent="0.3">
      <c r="B20">
        <f t="shared" ca="1" si="4"/>
        <v>1</v>
      </c>
      <c r="C20" t="str">
        <f t="shared" ca="1" si="5"/>
        <v>Men</v>
      </c>
      <c r="D20">
        <f t="shared" ca="1" si="6"/>
        <v>41</v>
      </c>
      <c r="E20">
        <f t="shared" ca="1" si="7"/>
        <v>5</v>
      </c>
      <c r="F20" t="str">
        <f t="shared" ca="1" si="0"/>
        <v>General Work</v>
      </c>
      <c r="G20">
        <f t="shared" ca="1" si="8"/>
        <v>2</v>
      </c>
      <c r="H20" t="str">
        <f t="shared" ca="1" si="1"/>
        <v>College</v>
      </c>
      <c r="I20">
        <f t="shared" ca="1" si="9"/>
        <v>4</v>
      </c>
      <c r="J20">
        <f t="shared" ca="1" si="10"/>
        <v>3</v>
      </c>
      <c r="K20">
        <f t="shared" ca="1" si="11"/>
        <v>83014</v>
      </c>
      <c r="L20">
        <f t="shared" ca="1" si="12"/>
        <v>6</v>
      </c>
      <c r="M20" t="str">
        <f t="shared" ca="1" si="2"/>
        <v>Saskatchewan</v>
      </c>
      <c r="N20">
        <f t="shared" ca="1" si="13"/>
        <v>332056</v>
      </c>
      <c r="O20">
        <f t="shared" ca="1" si="14"/>
        <v>313290.80358128663</v>
      </c>
      <c r="P20">
        <f t="shared" ca="1" si="15"/>
        <v>87996.664397793516</v>
      </c>
      <c r="Q20">
        <f t="shared" ca="1" si="16"/>
        <v>22520</v>
      </c>
      <c r="R20">
        <f t="shared" ca="1" si="17"/>
        <v>145453.93444732903</v>
      </c>
      <c r="S20">
        <f t="shared" ca="1" si="18"/>
        <v>115245.52864896265</v>
      </c>
      <c r="T20">
        <f t="shared" ca="1" si="19"/>
        <v>535298.19304675621</v>
      </c>
      <c r="U20">
        <f t="shared" ca="1" si="20"/>
        <v>481264.73802861565</v>
      </c>
      <c r="V20">
        <f t="shared" ca="1" si="21"/>
        <v>54033.45501814055</v>
      </c>
      <c r="Y20" s="2">
        <f ca="1">IF(Table1[[#This Row],[Gender]]="Men",1,0)</f>
        <v>1</v>
      </c>
      <c r="Z20" s="2">
        <f ca="1">IF(Table1[[#This Row],[Gender]]="Women",1,0)</f>
        <v>0</v>
      </c>
      <c r="AA20" s="2"/>
      <c r="AB20" s="2"/>
      <c r="AC20" s="2"/>
      <c r="AD20" s="2"/>
      <c r="AE20" s="2"/>
      <c r="AF20" s="2"/>
      <c r="AG20" s="2"/>
      <c r="AH20" s="2"/>
      <c r="AI20" s="2"/>
      <c r="AJ20" s="4"/>
      <c r="AM20" s="2">
        <f ca="1">IF(Table1[[#This Row],[Field of Work]]="Teaching",1,0)</f>
        <v>0</v>
      </c>
      <c r="AN20" s="2">
        <f ca="1">IF(Table1[[#This Row],[Field of Work]]="Health",1,0)</f>
        <v>0</v>
      </c>
      <c r="AO20" s="2">
        <f ca="1">IF(Table1[[#This Row],[Field of Work]]="Agriculture",1,0)</f>
        <v>0</v>
      </c>
      <c r="AP20" s="2">
        <f ca="1">IF(Table1[[#This Row],[Field of Work]]="IT",1,0)</f>
        <v>0</v>
      </c>
      <c r="AQ20" s="2">
        <f ca="1">IF(Table1[[#This Row],[Field of Work]]="Construction",1,0)</f>
        <v>0</v>
      </c>
      <c r="AR20" s="2">
        <f ca="1">IF(Table1[[#This Row],[Field of Work]]="General Work",1,0)</f>
        <v>1</v>
      </c>
      <c r="AS20" s="2"/>
      <c r="AT20" s="2"/>
      <c r="AU20" s="2"/>
      <c r="AV20" s="2"/>
      <c r="AW20" s="2"/>
      <c r="AX20" s="2"/>
      <c r="BB20" s="2">
        <f ca="1">Table1[[#This Row],[Car Value]]/Table1[[#This Row],[Cars]]</f>
        <v>29332.221465931172</v>
      </c>
      <c r="BE20" s="2">
        <f ca="1">IF(Table1[[#This Row],[Debts]]&gt;$BG$6,1,0)</f>
        <v>1</v>
      </c>
      <c r="BJ20" s="11">
        <f ca="1">Table1[[#This Row],[Mortage Left]]/Table1[[#This Row],[Value of House]]</f>
        <v>0.94348785620885223</v>
      </c>
      <c r="BK20" s="2">
        <f t="shared" ca="1" si="23"/>
        <v>0</v>
      </c>
      <c r="BN20" s="14">
        <f ca="1">IF(Table1[[#This Row],[Area]]="Yukon",Table1[[#This Row],[Income]],0)</f>
        <v>0</v>
      </c>
      <c r="BO20" s="14">
        <f ca="1">IF(Table1[[#This Row],[Area]]="BC",Table1[[#This Row],[Income]],0)</f>
        <v>0</v>
      </c>
      <c r="BP20" s="14">
        <f ca="1">IF(Table1[[#This Row],[Area]]="Northwest Territories",Table1[[#This Row],[Income]],0)</f>
        <v>0</v>
      </c>
      <c r="BQ20" s="14">
        <f ca="1">IF(Table1[[#This Row],[Area]]="Alberta",Table1[[#This Row],[Income]],0)</f>
        <v>0</v>
      </c>
      <c r="BR20" s="14">
        <f ca="1">IF(Table1[[#This Row],[Area]]="Nunavut",Table1[[#This Row],[Income]],0)</f>
        <v>0</v>
      </c>
      <c r="BS20" s="14">
        <f ca="1">IF(Table1[[#This Row],[Area]]="Saskatchewan",Table1[[#This Row],[Income]],0)</f>
        <v>83014</v>
      </c>
      <c r="BT20" s="14">
        <f ca="1">IF(Table1[[#This Row],[Area]]="Manitoba",Table1[[#This Row],[Income]],0)</f>
        <v>0</v>
      </c>
      <c r="BU20" s="14">
        <f ca="1">IF(Table1[[#This Row],[Area]]="Ontario",Table1[[#This Row],[Income]],0)</f>
        <v>0</v>
      </c>
      <c r="BV20" s="14">
        <f ca="1">IF(Table1[[#This Row],[Area]]="Quebec",Table1[[#This Row],[Income]],0)</f>
        <v>0</v>
      </c>
      <c r="BW20" s="14">
        <f ca="1">IF(Table1[[#This Row],[Area]]="newfoundland",Table1[[#This Row],[Income]],0)</f>
        <v>0</v>
      </c>
      <c r="BX20" s="14">
        <f ca="1">IF(Table1[[#This Row],[Area]]="New Brunswick",Table1[[#This Row],[Income]],0)</f>
        <v>0</v>
      </c>
      <c r="BY20" s="14">
        <f ca="1">IF(Table1[[#This Row],[Area]]="Nova Scotia",Table1[[#This Row],[Income]],0)</f>
        <v>0</v>
      </c>
      <c r="BZ20" s="14">
        <f ca="1">IF(Table1[[#This Row],[Area]]="Prince Edward Island",Table1[[#This Row],[Income]],0)</f>
        <v>0</v>
      </c>
      <c r="CB20" s="12">
        <f ca="1">IF(Table1[[#This Row],[Field of Work]]="Health",Table1[[#This Row],[Income]],0)</f>
        <v>0</v>
      </c>
      <c r="CC20" s="12">
        <f ca="1">IF(Table1[[#This Row],[Field of Work]]="Construction",Table1[[#This Row],[Income]],0)</f>
        <v>0</v>
      </c>
      <c r="CD20" s="12">
        <f ca="1">IF(Table1[[#This Row],[Field of Work]]="Teaching",Table1[[#This Row],[Income]],0)</f>
        <v>0</v>
      </c>
      <c r="CE20" s="12">
        <f ca="1">IF(Table1[[#This Row],[Field of Work]]="IT",Table1[[#This Row],[Income]],0)</f>
        <v>0</v>
      </c>
      <c r="CF20" s="12">
        <f ca="1">IF(Table1[[#This Row],[Field of Work]]="General Work",Table1[[#This Row],[Income]],0)</f>
        <v>83014</v>
      </c>
      <c r="CG20" s="12">
        <f ca="1">IF(Table1[[#This Row],[Field of Work]]="Agriculture",Table1[[#This Row],[Income]],0)</f>
        <v>0</v>
      </c>
      <c r="CI20" s="2">
        <f ca="1">IF(Table1[[#This Row],[Debts]]&gt;Table1[[#This Row],[Income]],1,0)</f>
        <v>1</v>
      </c>
      <c r="CJ20" s="2"/>
      <c r="CL20" s="2">
        <f ca="1">IF(Table1[[#This Row],[Networth of Person ($)]]&gt;$CL$6,Table1[[#This Row],[Age]],0)</f>
        <v>41</v>
      </c>
    </row>
    <row r="21" spans="2:90" x14ac:dyDescent="0.3">
      <c r="B21">
        <f t="shared" ca="1" si="4"/>
        <v>2</v>
      </c>
      <c r="C21" t="str">
        <f t="shared" ca="1" si="5"/>
        <v>Women</v>
      </c>
      <c r="D21">
        <f t="shared" ca="1" si="6"/>
        <v>29</v>
      </c>
      <c r="E21">
        <f t="shared" ca="1" si="7"/>
        <v>5</v>
      </c>
      <c r="F21" t="str">
        <f t="shared" ca="1" si="0"/>
        <v>General Work</v>
      </c>
      <c r="G21">
        <f t="shared" ca="1" si="8"/>
        <v>1</v>
      </c>
      <c r="H21" t="str">
        <f t="shared" ca="1" si="1"/>
        <v>High School</v>
      </c>
      <c r="I21">
        <f t="shared" ca="1" si="9"/>
        <v>2</v>
      </c>
      <c r="J21">
        <f t="shared" ca="1" si="10"/>
        <v>1</v>
      </c>
      <c r="K21">
        <f t="shared" ca="1" si="11"/>
        <v>77360</v>
      </c>
      <c r="L21">
        <f t="shared" ca="1" si="12"/>
        <v>1</v>
      </c>
      <c r="M21" t="str">
        <f t="shared" ca="1" si="2"/>
        <v>Yukon</v>
      </c>
      <c r="N21">
        <f t="shared" ca="1" si="13"/>
        <v>464160</v>
      </c>
      <c r="O21">
        <f t="shared" ca="1" si="14"/>
        <v>374865.13442686963</v>
      </c>
      <c r="P21">
        <f t="shared" ca="1" si="15"/>
        <v>40455.663936109799</v>
      </c>
      <c r="Q21">
        <f t="shared" ca="1" si="16"/>
        <v>22303</v>
      </c>
      <c r="R21">
        <f t="shared" ca="1" si="17"/>
        <v>123259.39324400465</v>
      </c>
      <c r="S21">
        <f t="shared" ca="1" si="18"/>
        <v>45211.335845829992</v>
      </c>
      <c r="T21">
        <f t="shared" ca="1" si="19"/>
        <v>549826.99978193978</v>
      </c>
      <c r="U21">
        <f t="shared" ca="1" si="20"/>
        <v>520427.52767087426</v>
      </c>
      <c r="V21">
        <f t="shared" ca="1" si="21"/>
        <v>29399.472111065523</v>
      </c>
      <c r="Y21" s="2">
        <f ca="1">IF(Table1[[#This Row],[Gender]]="Men",1,0)</f>
        <v>0</v>
      </c>
      <c r="Z21" s="2">
        <f ca="1">IF(Table1[[#This Row],[Gender]]="Women",1,0)</f>
        <v>1</v>
      </c>
      <c r="AA21" s="2"/>
      <c r="AB21" s="2"/>
      <c r="AC21" s="2"/>
      <c r="AD21" s="2"/>
      <c r="AE21" s="2"/>
      <c r="AF21" s="2"/>
      <c r="AG21" s="2"/>
      <c r="AH21" s="2"/>
      <c r="AI21" s="2"/>
      <c r="AJ21" s="4"/>
      <c r="AM21" s="2">
        <f ca="1">IF(Table1[[#This Row],[Field of Work]]="Teaching",1,0)</f>
        <v>0</v>
      </c>
      <c r="AN21" s="2">
        <f ca="1">IF(Table1[[#This Row],[Field of Work]]="Health",1,0)</f>
        <v>0</v>
      </c>
      <c r="AO21" s="2">
        <f ca="1">IF(Table1[[#This Row],[Field of Work]]="Agriculture",1,0)</f>
        <v>0</v>
      </c>
      <c r="AP21" s="2">
        <f ca="1">IF(Table1[[#This Row],[Field of Work]]="IT",1,0)</f>
        <v>0</v>
      </c>
      <c r="AQ21" s="2">
        <f ca="1">IF(Table1[[#This Row],[Field of Work]]="Construction",1,0)</f>
        <v>0</v>
      </c>
      <c r="AR21" s="2">
        <f ca="1">IF(Table1[[#This Row],[Field of Work]]="General Work",1,0)</f>
        <v>1</v>
      </c>
      <c r="AS21" s="2"/>
      <c r="AT21" s="2"/>
      <c r="AU21" s="2"/>
      <c r="AV21" s="2"/>
      <c r="AW21" s="2"/>
      <c r="AX21" s="2"/>
      <c r="BB21" s="2">
        <f ca="1">Table1[[#This Row],[Car Value]]/Table1[[#This Row],[Cars]]</f>
        <v>40455.663936109799</v>
      </c>
      <c r="BE21" s="2">
        <f ca="1">IF(Table1[[#This Row],[Debts]]&gt;$BG$6,1,0)</f>
        <v>1</v>
      </c>
      <c r="BJ21" s="11">
        <f ca="1">Table1[[#This Row],[Mortage Left]]/Table1[[#This Row],[Value of House]]</f>
        <v>0.80762050677970876</v>
      </c>
      <c r="BK21" s="2">
        <f t="shared" ca="1" si="23"/>
        <v>0</v>
      </c>
      <c r="BN21" s="14">
        <f ca="1">IF(Table1[[#This Row],[Area]]="Yukon",Table1[[#This Row],[Income]],0)</f>
        <v>77360</v>
      </c>
      <c r="BO21" s="14">
        <f ca="1">IF(Table1[[#This Row],[Area]]="BC",Table1[[#This Row],[Income]],0)</f>
        <v>0</v>
      </c>
      <c r="BP21" s="14">
        <f ca="1">IF(Table1[[#This Row],[Area]]="Northwest Territories",Table1[[#This Row],[Income]],0)</f>
        <v>0</v>
      </c>
      <c r="BQ21" s="14">
        <f ca="1">IF(Table1[[#This Row],[Area]]="Alberta",Table1[[#This Row],[Income]],0)</f>
        <v>0</v>
      </c>
      <c r="BR21" s="14">
        <f ca="1">IF(Table1[[#This Row],[Area]]="Nunavut",Table1[[#This Row],[Income]],0)</f>
        <v>0</v>
      </c>
      <c r="BS21" s="14">
        <f ca="1">IF(Table1[[#This Row],[Area]]="Saskatchewan",Table1[[#This Row],[Income]],0)</f>
        <v>0</v>
      </c>
      <c r="BT21" s="14">
        <f ca="1">IF(Table1[[#This Row],[Area]]="Manitoba",Table1[[#This Row],[Income]],0)</f>
        <v>0</v>
      </c>
      <c r="BU21" s="14">
        <f ca="1">IF(Table1[[#This Row],[Area]]="Ontario",Table1[[#This Row],[Income]],0)</f>
        <v>0</v>
      </c>
      <c r="BV21" s="14">
        <f ca="1">IF(Table1[[#This Row],[Area]]="Quebec",Table1[[#This Row],[Income]],0)</f>
        <v>0</v>
      </c>
      <c r="BW21" s="14">
        <f ca="1">IF(Table1[[#This Row],[Area]]="newfoundland",Table1[[#This Row],[Income]],0)</f>
        <v>0</v>
      </c>
      <c r="BX21" s="14">
        <f ca="1">IF(Table1[[#This Row],[Area]]="New Brunswick",Table1[[#This Row],[Income]],0)</f>
        <v>0</v>
      </c>
      <c r="BY21" s="14">
        <f ca="1">IF(Table1[[#This Row],[Area]]="Nova Scotia",Table1[[#This Row],[Income]],0)</f>
        <v>0</v>
      </c>
      <c r="BZ21" s="14">
        <f ca="1">IF(Table1[[#This Row],[Area]]="Prince Edward Island",Table1[[#This Row],[Income]],0)</f>
        <v>0</v>
      </c>
      <c r="CB21" s="12">
        <f ca="1">IF(Table1[[#This Row],[Field of Work]]="Health",Table1[[#This Row],[Income]],0)</f>
        <v>0</v>
      </c>
      <c r="CC21" s="12">
        <f ca="1">IF(Table1[[#This Row],[Field of Work]]="Construction",Table1[[#This Row],[Income]],0)</f>
        <v>0</v>
      </c>
      <c r="CD21" s="12">
        <f ca="1">IF(Table1[[#This Row],[Field of Work]]="Teaching",Table1[[#This Row],[Income]],0)</f>
        <v>0</v>
      </c>
      <c r="CE21" s="12">
        <f ca="1">IF(Table1[[#This Row],[Field of Work]]="IT",Table1[[#This Row],[Income]],0)</f>
        <v>0</v>
      </c>
      <c r="CF21" s="12">
        <f ca="1">IF(Table1[[#This Row],[Field of Work]]="General Work",Table1[[#This Row],[Income]],0)</f>
        <v>77360</v>
      </c>
      <c r="CG21" s="12">
        <f ca="1">IF(Table1[[#This Row],[Field of Work]]="Agriculture",Table1[[#This Row],[Income]],0)</f>
        <v>0</v>
      </c>
      <c r="CI21" s="2">
        <f ca="1">IF(Table1[[#This Row],[Debts]]&gt;Table1[[#This Row],[Income]],1,0)</f>
        <v>1</v>
      </c>
      <c r="CJ21" s="2"/>
      <c r="CL21" s="2">
        <f ca="1">IF(Table1[[#This Row],[Networth of Person ($)]]&gt;$CL$6,Table1[[#This Row],[Age]],0)</f>
        <v>0</v>
      </c>
    </row>
    <row r="22" spans="2:90" x14ac:dyDescent="0.3">
      <c r="B22">
        <f t="shared" ca="1" si="4"/>
        <v>2</v>
      </c>
      <c r="C22" t="str">
        <f t="shared" ca="1" si="5"/>
        <v>Women</v>
      </c>
      <c r="D22">
        <f t="shared" ca="1" si="6"/>
        <v>28</v>
      </c>
      <c r="E22">
        <f t="shared" ca="1" si="7"/>
        <v>2</v>
      </c>
      <c r="F22" t="str">
        <f t="shared" ca="1" si="0"/>
        <v>Construction</v>
      </c>
      <c r="G22">
        <f t="shared" ca="1" si="8"/>
        <v>1</v>
      </c>
      <c r="H22" t="str">
        <f t="shared" ca="1" si="1"/>
        <v>High School</v>
      </c>
      <c r="I22">
        <f t="shared" ca="1" si="9"/>
        <v>1</v>
      </c>
      <c r="J22">
        <f t="shared" ca="1" si="10"/>
        <v>2</v>
      </c>
      <c r="K22">
        <f t="shared" ca="1" si="11"/>
        <v>54592</v>
      </c>
      <c r="L22">
        <f t="shared" ca="1" si="12"/>
        <v>1</v>
      </c>
      <c r="M22" t="str">
        <f t="shared" ca="1" si="2"/>
        <v>Yukon</v>
      </c>
      <c r="N22">
        <f t="shared" ca="1" si="13"/>
        <v>218368</v>
      </c>
      <c r="O22">
        <f t="shared" ca="1" si="14"/>
        <v>128084.59929544607</v>
      </c>
      <c r="P22">
        <f t="shared" ca="1" si="15"/>
        <v>55975.056940608745</v>
      </c>
      <c r="Q22">
        <f t="shared" ca="1" si="16"/>
        <v>29528</v>
      </c>
      <c r="R22">
        <f t="shared" ca="1" si="17"/>
        <v>94301.868503256279</v>
      </c>
      <c r="S22">
        <f t="shared" ca="1" si="18"/>
        <v>36949.347562794865</v>
      </c>
      <c r="T22">
        <f t="shared" ca="1" si="19"/>
        <v>311292.40450340364</v>
      </c>
      <c r="U22">
        <f t="shared" ca="1" si="20"/>
        <v>251914.46779870236</v>
      </c>
      <c r="V22">
        <f t="shared" ca="1" si="21"/>
        <v>59377.936704701278</v>
      </c>
      <c r="Y22" s="2">
        <f ca="1">IF(Table1[[#This Row],[Gender]]="Men",1,0)</f>
        <v>0</v>
      </c>
      <c r="Z22" s="2">
        <f ca="1">IF(Table1[[#This Row],[Gender]]="Women",1,0)</f>
        <v>1</v>
      </c>
      <c r="AA22" s="2"/>
      <c r="AB22" s="2"/>
      <c r="AC22" s="2"/>
      <c r="AD22" s="2"/>
      <c r="AE22" s="2"/>
      <c r="AF22" s="2"/>
      <c r="AG22" s="2"/>
      <c r="AH22" s="2"/>
      <c r="AI22" s="2"/>
      <c r="AJ22" s="4"/>
      <c r="AM22" s="2">
        <f ca="1">IF(Table1[[#This Row],[Field of Work]]="Teaching",1,0)</f>
        <v>0</v>
      </c>
      <c r="AN22" s="2">
        <f ca="1">IF(Table1[[#This Row],[Field of Work]]="Health",1,0)</f>
        <v>0</v>
      </c>
      <c r="AO22" s="2">
        <f ca="1">IF(Table1[[#This Row],[Field of Work]]="Agriculture",1,0)</f>
        <v>0</v>
      </c>
      <c r="AP22" s="2">
        <f ca="1">IF(Table1[[#This Row],[Field of Work]]="IT",1,0)</f>
        <v>0</v>
      </c>
      <c r="AQ22" s="2">
        <f ca="1">IF(Table1[[#This Row],[Field of Work]]="Construction",1,0)</f>
        <v>1</v>
      </c>
      <c r="AR22" s="2">
        <f ca="1">IF(Table1[[#This Row],[Field of Work]]="General Work",1,0)</f>
        <v>0</v>
      </c>
      <c r="AS22" s="2"/>
      <c r="AT22" s="2"/>
      <c r="AU22" s="2"/>
      <c r="AV22" s="2"/>
      <c r="AW22" s="2"/>
      <c r="AX22" s="2"/>
      <c r="BB22" s="2">
        <f ca="1">Table1[[#This Row],[Car Value]]/Table1[[#This Row],[Cars]]</f>
        <v>27987.528470304373</v>
      </c>
      <c r="BE22" s="2">
        <f ca="1">IF(Table1[[#This Row],[Debts]]&gt;$BG$6,1,0)</f>
        <v>1</v>
      </c>
      <c r="BJ22" s="11">
        <f ca="1">Table1[[#This Row],[Mortage Left]]/Table1[[#This Row],[Value of House]]</f>
        <v>0.58655388745350079</v>
      </c>
      <c r="BK22" s="2">
        <f t="shared" ca="1" si="23"/>
        <v>0</v>
      </c>
      <c r="BN22" s="14">
        <f ca="1">IF(Table1[[#This Row],[Area]]="Yukon",Table1[[#This Row],[Income]],0)</f>
        <v>54592</v>
      </c>
      <c r="BO22" s="14">
        <f ca="1">IF(Table1[[#This Row],[Area]]="BC",Table1[[#This Row],[Income]],0)</f>
        <v>0</v>
      </c>
      <c r="BP22" s="14">
        <f ca="1">IF(Table1[[#This Row],[Area]]="Northwest Territories",Table1[[#This Row],[Income]],0)</f>
        <v>0</v>
      </c>
      <c r="BQ22" s="14">
        <f ca="1">IF(Table1[[#This Row],[Area]]="Alberta",Table1[[#This Row],[Income]],0)</f>
        <v>0</v>
      </c>
      <c r="BR22" s="14">
        <f ca="1">IF(Table1[[#This Row],[Area]]="Nunavut",Table1[[#This Row],[Income]],0)</f>
        <v>0</v>
      </c>
      <c r="BS22" s="14">
        <f ca="1">IF(Table1[[#This Row],[Area]]="Saskatchewan",Table1[[#This Row],[Income]],0)</f>
        <v>0</v>
      </c>
      <c r="BT22" s="14">
        <f ca="1">IF(Table1[[#This Row],[Area]]="Manitoba",Table1[[#This Row],[Income]],0)</f>
        <v>0</v>
      </c>
      <c r="BU22" s="14">
        <f ca="1">IF(Table1[[#This Row],[Area]]="Ontario",Table1[[#This Row],[Income]],0)</f>
        <v>0</v>
      </c>
      <c r="BV22" s="14">
        <f ca="1">IF(Table1[[#This Row],[Area]]="Quebec",Table1[[#This Row],[Income]],0)</f>
        <v>0</v>
      </c>
      <c r="BW22" s="14">
        <f ca="1">IF(Table1[[#This Row],[Area]]="newfoundland",Table1[[#This Row],[Income]],0)</f>
        <v>0</v>
      </c>
      <c r="BX22" s="14">
        <f ca="1">IF(Table1[[#This Row],[Area]]="New Brunswick",Table1[[#This Row],[Income]],0)</f>
        <v>0</v>
      </c>
      <c r="BY22" s="14">
        <f ca="1">IF(Table1[[#This Row],[Area]]="Nova Scotia",Table1[[#This Row],[Income]],0)</f>
        <v>0</v>
      </c>
      <c r="BZ22" s="14">
        <f ca="1">IF(Table1[[#This Row],[Area]]="Prince Edward Island",Table1[[#This Row],[Income]],0)</f>
        <v>0</v>
      </c>
      <c r="CB22" s="12">
        <f ca="1">IF(Table1[[#This Row],[Field of Work]]="Health",Table1[[#This Row],[Income]],0)</f>
        <v>0</v>
      </c>
      <c r="CC22" s="12">
        <f ca="1">IF(Table1[[#This Row],[Field of Work]]="Construction",Table1[[#This Row],[Income]],0)</f>
        <v>54592</v>
      </c>
      <c r="CD22" s="12">
        <f ca="1">IF(Table1[[#This Row],[Field of Work]]="Teaching",Table1[[#This Row],[Income]],0)</f>
        <v>0</v>
      </c>
      <c r="CE22" s="12">
        <f ca="1">IF(Table1[[#This Row],[Field of Work]]="IT",Table1[[#This Row],[Income]],0)</f>
        <v>0</v>
      </c>
      <c r="CF22" s="12">
        <f ca="1">IF(Table1[[#This Row],[Field of Work]]="General Work",Table1[[#This Row],[Income]],0)</f>
        <v>0</v>
      </c>
      <c r="CG22" s="12">
        <f ca="1">IF(Table1[[#This Row],[Field of Work]]="Agriculture",Table1[[#This Row],[Income]],0)</f>
        <v>0</v>
      </c>
      <c r="CI22" s="2">
        <f ca="1">IF(Table1[[#This Row],[Debts]]&gt;Table1[[#This Row],[Income]],1,0)</f>
        <v>1</v>
      </c>
      <c r="CJ22" s="2"/>
      <c r="CL22" s="2">
        <f ca="1">IF(Table1[[#This Row],[Networth of Person ($)]]&gt;$CL$6,Table1[[#This Row],[Age]],0)</f>
        <v>28</v>
      </c>
    </row>
    <row r="23" spans="2:90" x14ac:dyDescent="0.3">
      <c r="B23">
        <f t="shared" ca="1" si="4"/>
        <v>2</v>
      </c>
      <c r="C23" t="str">
        <f t="shared" ca="1" si="5"/>
        <v>Women</v>
      </c>
      <c r="D23">
        <f t="shared" ca="1" si="6"/>
        <v>28</v>
      </c>
      <c r="E23">
        <f t="shared" ca="1" si="7"/>
        <v>4</v>
      </c>
      <c r="F23" t="str">
        <f t="shared" ca="1" si="0"/>
        <v>IT</v>
      </c>
      <c r="G23">
        <f t="shared" ca="1" si="8"/>
        <v>4</v>
      </c>
      <c r="H23" t="str">
        <f t="shared" ca="1" si="1"/>
        <v xml:space="preserve">Technical </v>
      </c>
      <c r="I23">
        <f t="shared" ca="1" si="9"/>
        <v>1</v>
      </c>
      <c r="J23">
        <f t="shared" ca="1" si="10"/>
        <v>3</v>
      </c>
      <c r="K23">
        <f t="shared" ca="1" si="11"/>
        <v>55760</v>
      </c>
      <c r="L23">
        <f t="shared" ca="1" si="12"/>
        <v>11</v>
      </c>
      <c r="M23" t="str">
        <f t="shared" ca="1" si="2"/>
        <v>New Brunswick</v>
      </c>
      <c r="N23">
        <f t="shared" ca="1" si="13"/>
        <v>223040</v>
      </c>
      <c r="O23">
        <f t="shared" ca="1" si="14"/>
        <v>190346.74206693878</v>
      </c>
      <c r="P23">
        <f t="shared" ca="1" si="15"/>
        <v>5490.4897925230425</v>
      </c>
      <c r="Q23">
        <f t="shared" ca="1" si="16"/>
        <v>2851</v>
      </c>
      <c r="R23">
        <f t="shared" ca="1" si="17"/>
        <v>57837.137829824271</v>
      </c>
      <c r="S23">
        <f t="shared" ca="1" si="18"/>
        <v>65036.046721621242</v>
      </c>
      <c r="T23">
        <f t="shared" ca="1" si="19"/>
        <v>293566.53651414427</v>
      </c>
      <c r="U23">
        <f t="shared" ca="1" si="20"/>
        <v>251034.87989676304</v>
      </c>
      <c r="V23">
        <f t="shared" ca="1" si="21"/>
        <v>42531.656617381232</v>
      </c>
      <c r="Y23" s="2">
        <f ca="1">IF(Table1[[#This Row],[Gender]]="Men",1,0)</f>
        <v>0</v>
      </c>
      <c r="Z23" s="2">
        <f ca="1">IF(Table1[[#This Row],[Gender]]="Women",1,0)</f>
        <v>1</v>
      </c>
      <c r="AA23" s="2"/>
      <c r="AB23" s="2"/>
      <c r="AC23" s="2"/>
      <c r="AD23" s="2"/>
      <c r="AE23" s="2"/>
      <c r="AF23" s="2"/>
      <c r="AG23" s="2"/>
      <c r="AH23" s="2"/>
      <c r="AI23" s="2"/>
      <c r="AJ23" s="4"/>
      <c r="AM23" s="2">
        <f ca="1">IF(Table1[[#This Row],[Field of Work]]="Teaching",1,0)</f>
        <v>0</v>
      </c>
      <c r="AN23" s="2">
        <f ca="1">IF(Table1[[#This Row],[Field of Work]]="Health",1,0)</f>
        <v>0</v>
      </c>
      <c r="AO23" s="2">
        <f ca="1">IF(Table1[[#This Row],[Field of Work]]="Agriculture",1,0)</f>
        <v>0</v>
      </c>
      <c r="AP23" s="2">
        <f ca="1">IF(Table1[[#This Row],[Field of Work]]="IT",1,0)</f>
        <v>1</v>
      </c>
      <c r="AQ23" s="2">
        <f ca="1">IF(Table1[[#This Row],[Field of Work]]="Construction",1,0)</f>
        <v>0</v>
      </c>
      <c r="AR23" s="2">
        <f ca="1">IF(Table1[[#This Row],[Field of Work]]="General Work",1,0)</f>
        <v>0</v>
      </c>
      <c r="AS23" s="2"/>
      <c r="AT23" s="2"/>
      <c r="AU23" s="2"/>
      <c r="AV23" s="2"/>
      <c r="AW23" s="2"/>
      <c r="AX23" s="2"/>
      <c r="BB23" s="2">
        <f ca="1">Table1[[#This Row],[Car Value]]/Table1[[#This Row],[Cars]]</f>
        <v>1830.1632641743474</v>
      </c>
      <c r="BE23" s="2">
        <f ca="1">IF(Table1[[#This Row],[Debts]]&gt;$BG$6,1,0)</f>
        <v>1</v>
      </c>
      <c r="BJ23" s="11">
        <f ca="1">Table1[[#This Row],[Mortage Left]]/Table1[[#This Row],[Value of House]]</f>
        <v>0.85341975460428077</v>
      </c>
      <c r="BK23" s="2">
        <f t="shared" ca="1" si="23"/>
        <v>0</v>
      </c>
      <c r="BN23" s="14">
        <f ca="1">IF(Table1[[#This Row],[Area]]="Yukon",Table1[[#This Row],[Income]],0)</f>
        <v>0</v>
      </c>
      <c r="BO23" s="14">
        <f ca="1">IF(Table1[[#This Row],[Area]]="BC",Table1[[#This Row],[Income]],0)</f>
        <v>0</v>
      </c>
      <c r="BP23" s="14">
        <f ca="1">IF(Table1[[#This Row],[Area]]="Northwest Territories",Table1[[#This Row],[Income]],0)</f>
        <v>0</v>
      </c>
      <c r="BQ23" s="14">
        <f ca="1">IF(Table1[[#This Row],[Area]]="Alberta",Table1[[#This Row],[Income]],0)</f>
        <v>0</v>
      </c>
      <c r="BR23" s="14">
        <f ca="1">IF(Table1[[#This Row],[Area]]="Nunavut",Table1[[#This Row],[Income]],0)</f>
        <v>0</v>
      </c>
      <c r="BS23" s="14">
        <f ca="1">IF(Table1[[#This Row],[Area]]="Saskatchewan",Table1[[#This Row],[Income]],0)</f>
        <v>0</v>
      </c>
      <c r="BT23" s="14">
        <f ca="1">IF(Table1[[#This Row],[Area]]="Manitoba",Table1[[#This Row],[Income]],0)</f>
        <v>0</v>
      </c>
      <c r="BU23" s="14">
        <f ca="1">IF(Table1[[#This Row],[Area]]="Ontario",Table1[[#This Row],[Income]],0)</f>
        <v>0</v>
      </c>
      <c r="BV23" s="14">
        <f ca="1">IF(Table1[[#This Row],[Area]]="Quebec",Table1[[#This Row],[Income]],0)</f>
        <v>0</v>
      </c>
      <c r="BW23" s="14">
        <f ca="1">IF(Table1[[#This Row],[Area]]="newfoundland",Table1[[#This Row],[Income]],0)</f>
        <v>0</v>
      </c>
      <c r="BX23" s="14">
        <f ca="1">IF(Table1[[#This Row],[Area]]="New Brunswick",Table1[[#This Row],[Income]],0)</f>
        <v>55760</v>
      </c>
      <c r="BY23" s="14">
        <f ca="1">IF(Table1[[#This Row],[Area]]="Nova Scotia",Table1[[#This Row],[Income]],0)</f>
        <v>0</v>
      </c>
      <c r="BZ23" s="14">
        <f ca="1">IF(Table1[[#This Row],[Area]]="Prince Edward Island",Table1[[#This Row],[Income]],0)</f>
        <v>0</v>
      </c>
      <c r="CB23" s="12">
        <f ca="1">IF(Table1[[#This Row],[Field of Work]]="Health",Table1[[#This Row],[Income]],0)</f>
        <v>0</v>
      </c>
      <c r="CC23" s="12">
        <f ca="1">IF(Table1[[#This Row],[Field of Work]]="Construction",Table1[[#This Row],[Income]],0)</f>
        <v>0</v>
      </c>
      <c r="CD23" s="12">
        <f ca="1">IF(Table1[[#This Row],[Field of Work]]="Teaching",Table1[[#This Row],[Income]],0)</f>
        <v>0</v>
      </c>
      <c r="CE23" s="12">
        <f ca="1">IF(Table1[[#This Row],[Field of Work]]="IT",Table1[[#This Row],[Income]],0)</f>
        <v>55760</v>
      </c>
      <c r="CF23" s="12">
        <f ca="1">IF(Table1[[#This Row],[Field of Work]]="General Work",Table1[[#This Row],[Income]],0)</f>
        <v>0</v>
      </c>
      <c r="CG23" s="12">
        <f ca="1">IF(Table1[[#This Row],[Field of Work]]="Agriculture",Table1[[#This Row],[Income]],0)</f>
        <v>0</v>
      </c>
      <c r="CI23" s="2">
        <f ca="1">IF(Table1[[#This Row],[Debts]]&gt;Table1[[#This Row],[Income]],1,0)</f>
        <v>1</v>
      </c>
      <c r="CJ23" s="2"/>
      <c r="CL23" s="2">
        <f ca="1">IF(Table1[[#This Row],[Networth of Person ($)]]&gt;$CL$6,Table1[[#This Row],[Age]],0)</f>
        <v>0</v>
      </c>
    </row>
    <row r="24" spans="2:90" x14ac:dyDescent="0.3">
      <c r="B24">
        <f t="shared" ca="1" si="4"/>
        <v>1</v>
      </c>
      <c r="C24" t="str">
        <f t="shared" ca="1" si="5"/>
        <v>Men</v>
      </c>
      <c r="D24">
        <f t="shared" ca="1" si="6"/>
        <v>36</v>
      </c>
      <c r="E24">
        <f t="shared" ca="1" si="7"/>
        <v>2</v>
      </c>
      <c r="F24" t="str">
        <f t="shared" ca="1" si="0"/>
        <v>Construction</v>
      </c>
      <c r="G24">
        <f t="shared" ca="1" si="8"/>
        <v>5</v>
      </c>
      <c r="H24" t="str">
        <f t="shared" ca="1" si="1"/>
        <v>Others</v>
      </c>
      <c r="I24">
        <f t="shared" ca="1" si="9"/>
        <v>0</v>
      </c>
      <c r="J24">
        <f t="shared" ca="1" si="10"/>
        <v>3</v>
      </c>
      <c r="K24">
        <f t="shared" ca="1" si="11"/>
        <v>82949</v>
      </c>
      <c r="L24">
        <f t="shared" ca="1" si="12"/>
        <v>2</v>
      </c>
      <c r="M24" t="str">
        <f t="shared" ca="1" si="2"/>
        <v>BC</v>
      </c>
      <c r="N24">
        <f t="shared" ca="1" si="13"/>
        <v>248847</v>
      </c>
      <c r="O24">
        <f t="shared" ca="1" si="14"/>
        <v>115972.6152480817</v>
      </c>
      <c r="P24">
        <f t="shared" ca="1" si="15"/>
        <v>142786.37844998215</v>
      </c>
      <c r="Q24">
        <f t="shared" ca="1" si="16"/>
        <v>38616</v>
      </c>
      <c r="R24">
        <f t="shared" ca="1" si="17"/>
        <v>158192.62409126188</v>
      </c>
      <c r="S24">
        <f t="shared" ca="1" si="18"/>
        <v>447.53166848452702</v>
      </c>
      <c r="T24">
        <f t="shared" ca="1" si="19"/>
        <v>392080.91011846665</v>
      </c>
      <c r="U24">
        <f t="shared" ca="1" si="20"/>
        <v>312781.23933934356</v>
      </c>
      <c r="V24">
        <f t="shared" ca="1" si="21"/>
        <v>79299.670779123087</v>
      </c>
      <c r="Y24" s="2">
        <f ca="1">IF(Table1[[#This Row],[Gender]]="Men",1,0)</f>
        <v>1</v>
      </c>
      <c r="Z24" s="2">
        <f ca="1">IF(Table1[[#This Row],[Gender]]="Women",1,0)</f>
        <v>0</v>
      </c>
      <c r="AA24" s="2"/>
      <c r="AB24" s="2"/>
      <c r="AC24" s="2"/>
      <c r="AD24" s="2"/>
      <c r="AE24" s="2"/>
      <c r="AF24" s="2"/>
      <c r="AG24" s="2"/>
      <c r="AH24" s="2"/>
      <c r="AI24" s="2"/>
      <c r="AJ24" s="4"/>
      <c r="AM24" s="2">
        <f ca="1">IF(Table1[[#This Row],[Field of Work]]="Teaching",1,0)</f>
        <v>0</v>
      </c>
      <c r="AN24" s="2">
        <f ca="1">IF(Table1[[#This Row],[Field of Work]]="Health",1,0)</f>
        <v>0</v>
      </c>
      <c r="AO24" s="2">
        <f ca="1">IF(Table1[[#This Row],[Field of Work]]="Agriculture",1,0)</f>
        <v>0</v>
      </c>
      <c r="AP24" s="2">
        <f ca="1">IF(Table1[[#This Row],[Field of Work]]="IT",1,0)</f>
        <v>0</v>
      </c>
      <c r="AQ24" s="2">
        <f ca="1">IF(Table1[[#This Row],[Field of Work]]="Construction",1,0)</f>
        <v>1</v>
      </c>
      <c r="AR24" s="2">
        <f ca="1">IF(Table1[[#This Row],[Field of Work]]="General Work",1,0)</f>
        <v>0</v>
      </c>
      <c r="AS24" s="2"/>
      <c r="AT24" s="2"/>
      <c r="AU24" s="2"/>
      <c r="AV24" s="2"/>
      <c r="AW24" s="2"/>
      <c r="AX24" s="2"/>
      <c r="BB24" s="2">
        <f ca="1">Table1[[#This Row],[Car Value]]/Table1[[#This Row],[Cars]]</f>
        <v>47595.45948332738</v>
      </c>
      <c r="BE24" s="2">
        <f ca="1">IF(Table1[[#This Row],[Debts]]&gt;$BG$6,1,0)</f>
        <v>1</v>
      </c>
      <c r="BJ24" s="11">
        <f ca="1">Table1[[#This Row],[Mortage Left]]/Table1[[#This Row],[Value of House]]</f>
        <v>0.46603983671927607</v>
      </c>
      <c r="BK24" s="2">
        <f t="shared" ca="1" si="23"/>
        <v>0</v>
      </c>
      <c r="BN24" s="14">
        <f ca="1">IF(Table1[[#This Row],[Area]]="Yukon",Table1[[#This Row],[Income]],0)</f>
        <v>0</v>
      </c>
      <c r="BO24" s="14">
        <f ca="1">IF(Table1[[#This Row],[Area]]="BC",Table1[[#This Row],[Income]],0)</f>
        <v>82949</v>
      </c>
      <c r="BP24" s="14">
        <f ca="1">IF(Table1[[#This Row],[Area]]="Northwest Territories",Table1[[#This Row],[Income]],0)</f>
        <v>0</v>
      </c>
      <c r="BQ24" s="14">
        <f ca="1">IF(Table1[[#This Row],[Area]]="Alberta",Table1[[#This Row],[Income]],0)</f>
        <v>0</v>
      </c>
      <c r="BR24" s="14">
        <f ca="1">IF(Table1[[#This Row],[Area]]="Nunavut",Table1[[#This Row],[Income]],0)</f>
        <v>0</v>
      </c>
      <c r="BS24" s="14">
        <f ca="1">IF(Table1[[#This Row],[Area]]="Saskatchewan",Table1[[#This Row],[Income]],0)</f>
        <v>0</v>
      </c>
      <c r="BT24" s="14">
        <f ca="1">IF(Table1[[#This Row],[Area]]="Manitoba",Table1[[#This Row],[Income]],0)</f>
        <v>0</v>
      </c>
      <c r="BU24" s="14">
        <f ca="1">IF(Table1[[#This Row],[Area]]="Ontario",Table1[[#This Row],[Income]],0)</f>
        <v>0</v>
      </c>
      <c r="BV24" s="14">
        <f ca="1">IF(Table1[[#This Row],[Area]]="Quebec",Table1[[#This Row],[Income]],0)</f>
        <v>0</v>
      </c>
      <c r="BW24" s="14">
        <f ca="1">IF(Table1[[#This Row],[Area]]="newfoundland",Table1[[#This Row],[Income]],0)</f>
        <v>0</v>
      </c>
      <c r="BX24" s="14">
        <f ca="1">IF(Table1[[#This Row],[Area]]="New Brunswick",Table1[[#This Row],[Income]],0)</f>
        <v>0</v>
      </c>
      <c r="BY24" s="14">
        <f ca="1">IF(Table1[[#This Row],[Area]]="Nova Scotia",Table1[[#This Row],[Income]],0)</f>
        <v>0</v>
      </c>
      <c r="BZ24" s="14">
        <f ca="1">IF(Table1[[#This Row],[Area]]="Prince Edward Island",Table1[[#This Row],[Income]],0)</f>
        <v>0</v>
      </c>
      <c r="CB24" s="12">
        <f ca="1">IF(Table1[[#This Row],[Field of Work]]="Health",Table1[[#This Row],[Income]],0)</f>
        <v>0</v>
      </c>
      <c r="CC24" s="12">
        <f ca="1">IF(Table1[[#This Row],[Field of Work]]="Construction",Table1[[#This Row],[Income]],0)</f>
        <v>82949</v>
      </c>
      <c r="CD24" s="12">
        <f ca="1">IF(Table1[[#This Row],[Field of Work]]="Teaching",Table1[[#This Row],[Income]],0)</f>
        <v>0</v>
      </c>
      <c r="CE24" s="12">
        <f ca="1">IF(Table1[[#This Row],[Field of Work]]="IT",Table1[[#This Row],[Income]],0)</f>
        <v>0</v>
      </c>
      <c r="CF24" s="12">
        <f ca="1">IF(Table1[[#This Row],[Field of Work]]="General Work",Table1[[#This Row],[Income]],0)</f>
        <v>0</v>
      </c>
      <c r="CG24" s="12">
        <f ca="1">IF(Table1[[#This Row],[Field of Work]]="Agriculture",Table1[[#This Row],[Income]],0)</f>
        <v>0</v>
      </c>
      <c r="CI24" s="2">
        <f ca="1">IF(Table1[[#This Row],[Debts]]&gt;Table1[[#This Row],[Income]],1,0)</f>
        <v>1</v>
      </c>
      <c r="CJ24" s="2"/>
      <c r="CL24" s="2">
        <f ca="1">IF(Table1[[#This Row],[Networth of Person ($)]]&gt;$CL$6,Table1[[#This Row],[Age]],0)</f>
        <v>36</v>
      </c>
    </row>
    <row r="25" spans="2:90" x14ac:dyDescent="0.3">
      <c r="B25">
        <f t="shared" ca="1" si="4"/>
        <v>1</v>
      </c>
      <c r="C25" t="str">
        <f t="shared" ca="1" si="5"/>
        <v>Men</v>
      </c>
      <c r="D25">
        <f t="shared" ca="1" si="6"/>
        <v>45</v>
      </c>
      <c r="E25">
        <f t="shared" ca="1" si="7"/>
        <v>5</v>
      </c>
      <c r="F25" t="str">
        <f t="shared" ca="1" si="0"/>
        <v>General Work</v>
      </c>
      <c r="G25">
        <f t="shared" ca="1" si="8"/>
        <v>5</v>
      </c>
      <c r="H25" t="str">
        <f t="shared" ca="1" si="1"/>
        <v>Others</v>
      </c>
      <c r="I25">
        <f t="shared" ca="1" si="9"/>
        <v>0</v>
      </c>
      <c r="J25">
        <f t="shared" ca="1" si="10"/>
        <v>1</v>
      </c>
      <c r="K25">
        <f t="shared" ca="1" si="11"/>
        <v>74974</v>
      </c>
      <c r="L25">
        <f t="shared" ca="1" si="12"/>
        <v>6</v>
      </c>
      <c r="M25" t="str">
        <f t="shared" ca="1" si="2"/>
        <v>Saskatchewan</v>
      </c>
      <c r="N25">
        <f t="shared" ca="1" si="13"/>
        <v>374870</v>
      </c>
      <c r="O25">
        <f t="shared" ca="1" si="14"/>
        <v>54508.441208560711</v>
      </c>
      <c r="P25">
        <f t="shared" ca="1" si="15"/>
        <v>4660.9261083986639</v>
      </c>
      <c r="Q25">
        <f t="shared" ca="1" si="16"/>
        <v>713</v>
      </c>
      <c r="R25">
        <f t="shared" ca="1" si="17"/>
        <v>118360.42860755739</v>
      </c>
      <c r="S25">
        <f t="shared" ca="1" si="18"/>
        <v>91907.126941355964</v>
      </c>
      <c r="T25">
        <f t="shared" ca="1" si="19"/>
        <v>471438.05304975458</v>
      </c>
      <c r="U25">
        <f t="shared" ca="1" si="20"/>
        <v>173581.86981611809</v>
      </c>
      <c r="V25">
        <f t="shared" ca="1" si="21"/>
        <v>297856.18323363649</v>
      </c>
      <c r="Y25" s="2">
        <f ca="1">IF(Table1[[#This Row],[Gender]]="Men",1,0)</f>
        <v>1</v>
      </c>
      <c r="Z25" s="2">
        <f ca="1">IF(Table1[[#This Row],[Gender]]="Women",1,0)</f>
        <v>0</v>
      </c>
      <c r="AA25" s="2"/>
      <c r="AB25" s="2"/>
      <c r="AC25" s="2"/>
      <c r="AD25" s="2"/>
      <c r="AE25" s="2"/>
      <c r="AF25" s="2"/>
      <c r="AG25" s="2"/>
      <c r="AH25" s="2"/>
      <c r="AI25" s="2"/>
      <c r="AJ25" s="4"/>
      <c r="AM25" s="2">
        <f ca="1">IF(Table1[[#This Row],[Field of Work]]="Teaching",1,0)</f>
        <v>0</v>
      </c>
      <c r="AN25" s="2">
        <f ca="1">IF(Table1[[#This Row],[Field of Work]]="Health",1,0)</f>
        <v>0</v>
      </c>
      <c r="AO25" s="2">
        <f ca="1">IF(Table1[[#This Row],[Field of Work]]="Agriculture",1,0)</f>
        <v>0</v>
      </c>
      <c r="AP25" s="2">
        <f ca="1">IF(Table1[[#This Row],[Field of Work]]="IT",1,0)</f>
        <v>0</v>
      </c>
      <c r="AQ25" s="2">
        <f ca="1">IF(Table1[[#This Row],[Field of Work]]="Construction",1,0)</f>
        <v>0</v>
      </c>
      <c r="AR25" s="2">
        <f ca="1">IF(Table1[[#This Row],[Field of Work]]="General Work",1,0)</f>
        <v>1</v>
      </c>
      <c r="AS25" s="2"/>
      <c r="AT25" s="2"/>
      <c r="AU25" s="2"/>
      <c r="AV25" s="2"/>
      <c r="AW25" s="2"/>
      <c r="AX25" s="2"/>
      <c r="BB25" s="2">
        <f ca="1">Table1[[#This Row],[Car Value]]/Table1[[#This Row],[Cars]]</f>
        <v>4660.9261083986639</v>
      </c>
      <c r="BE25" s="2">
        <f ca="1">IF(Table1[[#This Row],[Debts]]&gt;$BG$6,1,0)</f>
        <v>1</v>
      </c>
      <c r="BJ25" s="11">
        <f ca="1">Table1[[#This Row],[Mortage Left]]/Table1[[#This Row],[Value of House]]</f>
        <v>0.14540625072307922</v>
      </c>
      <c r="BK25" s="2">
        <f t="shared" ca="1" si="23"/>
        <v>1</v>
      </c>
      <c r="BN25" s="14">
        <f ca="1">IF(Table1[[#This Row],[Area]]="Yukon",Table1[[#This Row],[Income]],0)</f>
        <v>0</v>
      </c>
      <c r="BO25" s="14">
        <f ca="1">IF(Table1[[#This Row],[Area]]="BC",Table1[[#This Row],[Income]],0)</f>
        <v>0</v>
      </c>
      <c r="BP25" s="14">
        <f ca="1">IF(Table1[[#This Row],[Area]]="Northwest Territories",Table1[[#This Row],[Income]],0)</f>
        <v>0</v>
      </c>
      <c r="BQ25" s="14">
        <f ca="1">IF(Table1[[#This Row],[Area]]="Alberta",Table1[[#This Row],[Income]],0)</f>
        <v>0</v>
      </c>
      <c r="BR25" s="14">
        <f ca="1">IF(Table1[[#This Row],[Area]]="Nunavut",Table1[[#This Row],[Income]],0)</f>
        <v>0</v>
      </c>
      <c r="BS25" s="14">
        <f ca="1">IF(Table1[[#This Row],[Area]]="Saskatchewan",Table1[[#This Row],[Income]],0)</f>
        <v>74974</v>
      </c>
      <c r="BT25" s="14">
        <f ca="1">IF(Table1[[#This Row],[Area]]="Manitoba",Table1[[#This Row],[Income]],0)</f>
        <v>0</v>
      </c>
      <c r="BU25" s="14">
        <f ca="1">IF(Table1[[#This Row],[Area]]="Ontario",Table1[[#This Row],[Income]],0)</f>
        <v>0</v>
      </c>
      <c r="BV25" s="14">
        <f ca="1">IF(Table1[[#This Row],[Area]]="Quebec",Table1[[#This Row],[Income]],0)</f>
        <v>0</v>
      </c>
      <c r="BW25" s="14">
        <f ca="1">IF(Table1[[#This Row],[Area]]="newfoundland",Table1[[#This Row],[Income]],0)</f>
        <v>0</v>
      </c>
      <c r="BX25" s="14">
        <f ca="1">IF(Table1[[#This Row],[Area]]="New Brunswick",Table1[[#This Row],[Income]],0)</f>
        <v>0</v>
      </c>
      <c r="BY25" s="14">
        <f ca="1">IF(Table1[[#This Row],[Area]]="Nova Scotia",Table1[[#This Row],[Income]],0)</f>
        <v>0</v>
      </c>
      <c r="BZ25" s="14">
        <f ca="1">IF(Table1[[#This Row],[Area]]="Prince Edward Island",Table1[[#This Row],[Income]],0)</f>
        <v>0</v>
      </c>
      <c r="CB25" s="12">
        <f ca="1">IF(Table1[[#This Row],[Field of Work]]="Health",Table1[[#This Row],[Income]],0)</f>
        <v>0</v>
      </c>
      <c r="CC25" s="12">
        <f ca="1">IF(Table1[[#This Row],[Field of Work]]="Construction",Table1[[#This Row],[Income]],0)</f>
        <v>0</v>
      </c>
      <c r="CD25" s="12">
        <f ca="1">IF(Table1[[#This Row],[Field of Work]]="Teaching",Table1[[#This Row],[Income]],0)</f>
        <v>0</v>
      </c>
      <c r="CE25" s="12">
        <f ca="1">IF(Table1[[#This Row],[Field of Work]]="IT",Table1[[#This Row],[Income]],0)</f>
        <v>0</v>
      </c>
      <c r="CF25" s="12">
        <f ca="1">IF(Table1[[#This Row],[Field of Work]]="General Work",Table1[[#This Row],[Income]],0)</f>
        <v>74974</v>
      </c>
      <c r="CG25" s="12">
        <f ca="1">IF(Table1[[#This Row],[Field of Work]]="Agriculture",Table1[[#This Row],[Income]],0)</f>
        <v>0</v>
      </c>
      <c r="CI25" s="2">
        <f ca="1">IF(Table1[[#This Row],[Debts]]&gt;Table1[[#This Row],[Income]],1,0)</f>
        <v>1</v>
      </c>
      <c r="CJ25" s="2"/>
      <c r="CL25" s="2">
        <f ca="1">IF(Table1[[#This Row],[Networth of Person ($)]]&gt;$CL$6,Table1[[#This Row],[Age]],0)</f>
        <v>45</v>
      </c>
    </row>
    <row r="26" spans="2:90" x14ac:dyDescent="0.3">
      <c r="B26">
        <f t="shared" ca="1" si="4"/>
        <v>2</v>
      </c>
      <c r="C26" t="str">
        <f t="shared" ca="1" si="5"/>
        <v>Women</v>
      </c>
      <c r="D26">
        <f t="shared" ca="1" si="6"/>
        <v>36</v>
      </c>
      <c r="E26">
        <f t="shared" ca="1" si="7"/>
        <v>3</v>
      </c>
      <c r="F26" t="str">
        <f t="shared" ca="1" si="0"/>
        <v>Teaching</v>
      </c>
      <c r="G26">
        <f t="shared" ca="1" si="8"/>
        <v>4</v>
      </c>
      <c r="H26" t="str">
        <f t="shared" ca="1" si="1"/>
        <v xml:space="preserve">Technical </v>
      </c>
      <c r="I26">
        <f t="shared" ca="1" si="9"/>
        <v>3</v>
      </c>
      <c r="J26">
        <f t="shared" ca="1" si="10"/>
        <v>1</v>
      </c>
      <c r="K26">
        <f t="shared" ca="1" si="11"/>
        <v>42440</v>
      </c>
      <c r="L26">
        <f t="shared" ca="1" si="12"/>
        <v>9</v>
      </c>
      <c r="M26" t="str">
        <f t="shared" ca="1" si="2"/>
        <v>Quebec</v>
      </c>
      <c r="N26">
        <f t="shared" ca="1" si="13"/>
        <v>254640</v>
      </c>
      <c r="O26">
        <f t="shared" ca="1" si="14"/>
        <v>241393.36349016102</v>
      </c>
      <c r="P26">
        <f t="shared" ca="1" si="15"/>
        <v>18484.731668080272</v>
      </c>
      <c r="Q26">
        <f t="shared" ca="1" si="16"/>
        <v>16841</v>
      </c>
      <c r="R26">
        <f t="shared" ca="1" si="17"/>
        <v>51432.756836407185</v>
      </c>
      <c r="S26">
        <f t="shared" ca="1" si="18"/>
        <v>10925.652407060767</v>
      </c>
      <c r="T26">
        <f t="shared" ca="1" si="19"/>
        <v>284050.38407514105</v>
      </c>
      <c r="U26">
        <f t="shared" ca="1" si="20"/>
        <v>309667.1203265682</v>
      </c>
      <c r="V26">
        <f t="shared" ca="1" si="21"/>
        <v>-25616.736251427152</v>
      </c>
      <c r="Y26" s="2">
        <f ca="1">IF(Table1[[#This Row],[Gender]]="Men",1,0)</f>
        <v>0</v>
      </c>
      <c r="Z26" s="2">
        <f ca="1">IF(Table1[[#This Row],[Gender]]="Women",1,0)</f>
        <v>1</v>
      </c>
      <c r="AA26" s="2"/>
      <c r="AB26" s="2"/>
      <c r="AC26" s="2"/>
      <c r="AD26" s="2"/>
      <c r="AE26" s="2"/>
      <c r="AF26" s="2"/>
      <c r="AG26" s="2"/>
      <c r="AH26" s="2"/>
      <c r="AI26" s="2"/>
      <c r="AJ26" s="4"/>
      <c r="AM26" s="2">
        <f ca="1">IF(Table1[[#This Row],[Field of Work]]="Teaching",1,0)</f>
        <v>1</v>
      </c>
      <c r="AN26" s="2">
        <f ca="1">IF(Table1[[#This Row],[Field of Work]]="Health",1,0)</f>
        <v>0</v>
      </c>
      <c r="AO26" s="2">
        <f ca="1">IF(Table1[[#This Row],[Field of Work]]="Agriculture",1,0)</f>
        <v>0</v>
      </c>
      <c r="AP26" s="2">
        <f ca="1">IF(Table1[[#This Row],[Field of Work]]="IT",1,0)</f>
        <v>0</v>
      </c>
      <c r="AQ26" s="2">
        <f ca="1">IF(Table1[[#This Row],[Field of Work]]="Construction",1,0)</f>
        <v>0</v>
      </c>
      <c r="AR26" s="2">
        <f ca="1">IF(Table1[[#This Row],[Field of Work]]="General Work",1,0)</f>
        <v>0</v>
      </c>
      <c r="AS26" s="2"/>
      <c r="AT26" s="2"/>
      <c r="AU26" s="2"/>
      <c r="AV26" s="2"/>
      <c r="AW26" s="2"/>
      <c r="AX26" s="2"/>
      <c r="BB26" s="2">
        <f ca="1">Table1[[#This Row],[Car Value]]/Table1[[#This Row],[Cars]]</f>
        <v>18484.731668080272</v>
      </c>
      <c r="BE26" s="2">
        <f ca="1">IF(Table1[[#This Row],[Debts]]&gt;$BG$6,1,0)</f>
        <v>1</v>
      </c>
      <c r="BJ26" s="11">
        <f ca="1">Table1[[#This Row],[Mortage Left]]/Table1[[#This Row],[Value of House]]</f>
        <v>0.94797896438171936</v>
      </c>
      <c r="BK26" s="2">
        <f t="shared" ca="1" si="23"/>
        <v>0</v>
      </c>
      <c r="BN26" s="14">
        <f ca="1">IF(Table1[[#This Row],[Area]]="Yukon",Table1[[#This Row],[Income]],0)</f>
        <v>0</v>
      </c>
      <c r="BO26" s="14">
        <f ca="1">IF(Table1[[#This Row],[Area]]="BC",Table1[[#This Row],[Income]],0)</f>
        <v>0</v>
      </c>
      <c r="BP26" s="14">
        <f ca="1">IF(Table1[[#This Row],[Area]]="Northwest Territories",Table1[[#This Row],[Income]],0)</f>
        <v>0</v>
      </c>
      <c r="BQ26" s="14">
        <f ca="1">IF(Table1[[#This Row],[Area]]="Alberta",Table1[[#This Row],[Income]],0)</f>
        <v>0</v>
      </c>
      <c r="BR26" s="14">
        <f ca="1">IF(Table1[[#This Row],[Area]]="Nunavut",Table1[[#This Row],[Income]],0)</f>
        <v>0</v>
      </c>
      <c r="BS26" s="14">
        <f ca="1">IF(Table1[[#This Row],[Area]]="Saskatchewan",Table1[[#This Row],[Income]],0)</f>
        <v>0</v>
      </c>
      <c r="BT26" s="14">
        <f ca="1">IF(Table1[[#This Row],[Area]]="Manitoba",Table1[[#This Row],[Income]],0)</f>
        <v>0</v>
      </c>
      <c r="BU26" s="14">
        <f ca="1">IF(Table1[[#This Row],[Area]]="Ontario",Table1[[#This Row],[Income]],0)</f>
        <v>0</v>
      </c>
      <c r="BV26" s="14">
        <f ca="1">IF(Table1[[#This Row],[Area]]="Quebec",Table1[[#This Row],[Income]],0)</f>
        <v>42440</v>
      </c>
      <c r="BW26" s="14">
        <f ca="1">IF(Table1[[#This Row],[Area]]="newfoundland",Table1[[#This Row],[Income]],0)</f>
        <v>0</v>
      </c>
      <c r="BX26" s="14">
        <f ca="1">IF(Table1[[#This Row],[Area]]="New Brunswick",Table1[[#This Row],[Income]],0)</f>
        <v>0</v>
      </c>
      <c r="BY26" s="14">
        <f ca="1">IF(Table1[[#This Row],[Area]]="Nova Scotia",Table1[[#This Row],[Income]],0)</f>
        <v>0</v>
      </c>
      <c r="BZ26" s="14">
        <f ca="1">IF(Table1[[#This Row],[Area]]="Prince Edward Island",Table1[[#This Row],[Income]],0)</f>
        <v>0</v>
      </c>
      <c r="CB26" s="12">
        <f ca="1">IF(Table1[[#This Row],[Field of Work]]="Health",Table1[[#This Row],[Income]],0)</f>
        <v>0</v>
      </c>
      <c r="CC26" s="12">
        <f ca="1">IF(Table1[[#This Row],[Field of Work]]="Construction",Table1[[#This Row],[Income]],0)</f>
        <v>0</v>
      </c>
      <c r="CD26" s="12">
        <f ca="1">IF(Table1[[#This Row],[Field of Work]]="Teaching",Table1[[#This Row],[Income]],0)</f>
        <v>42440</v>
      </c>
      <c r="CE26" s="12">
        <f ca="1">IF(Table1[[#This Row],[Field of Work]]="IT",Table1[[#This Row],[Income]],0)</f>
        <v>0</v>
      </c>
      <c r="CF26" s="12">
        <f ca="1">IF(Table1[[#This Row],[Field of Work]]="General Work",Table1[[#This Row],[Income]],0)</f>
        <v>0</v>
      </c>
      <c r="CG26" s="12">
        <f ca="1">IF(Table1[[#This Row],[Field of Work]]="Agriculture",Table1[[#This Row],[Income]],0)</f>
        <v>0</v>
      </c>
      <c r="CI26" s="2">
        <f ca="1">IF(Table1[[#This Row],[Debts]]&gt;Table1[[#This Row],[Income]],1,0)</f>
        <v>1</v>
      </c>
      <c r="CJ26" s="2"/>
      <c r="CL26" s="2">
        <f ca="1">IF(Table1[[#This Row],[Networth of Person ($)]]&gt;$CL$6,Table1[[#This Row],[Age]],0)</f>
        <v>0</v>
      </c>
    </row>
    <row r="27" spans="2:90" x14ac:dyDescent="0.3">
      <c r="B27">
        <f t="shared" ca="1" si="4"/>
        <v>1</v>
      </c>
      <c r="C27" t="str">
        <f t="shared" ca="1" si="5"/>
        <v>Men</v>
      </c>
      <c r="D27">
        <f t="shared" ca="1" si="6"/>
        <v>28</v>
      </c>
      <c r="E27">
        <f t="shared" ca="1" si="7"/>
        <v>3</v>
      </c>
      <c r="F27" t="str">
        <f t="shared" ca="1" si="0"/>
        <v>Teaching</v>
      </c>
      <c r="G27">
        <f t="shared" ca="1" si="8"/>
        <v>5</v>
      </c>
      <c r="H27" t="str">
        <f t="shared" ca="1" si="1"/>
        <v>Others</v>
      </c>
      <c r="I27">
        <f t="shared" ca="1" si="9"/>
        <v>3</v>
      </c>
      <c r="J27">
        <f t="shared" ca="1" si="10"/>
        <v>2</v>
      </c>
      <c r="K27">
        <f t="shared" ca="1" si="11"/>
        <v>40653</v>
      </c>
      <c r="L27">
        <f t="shared" ca="1" si="12"/>
        <v>13</v>
      </c>
      <c r="M27" t="str">
        <f t="shared" ca="1" si="2"/>
        <v>Prince Edward Island</v>
      </c>
      <c r="N27">
        <f t="shared" ca="1" si="13"/>
        <v>162612</v>
      </c>
      <c r="O27">
        <f t="shared" ca="1" si="14"/>
        <v>70215.446523133156</v>
      </c>
      <c r="P27">
        <f t="shared" ca="1" si="15"/>
        <v>69259.018314812754</v>
      </c>
      <c r="Q27">
        <f t="shared" ca="1" si="16"/>
        <v>45733</v>
      </c>
      <c r="R27">
        <f t="shared" ca="1" si="17"/>
        <v>34038.090654772284</v>
      </c>
      <c r="S27">
        <f t="shared" ca="1" si="18"/>
        <v>40482.888127786908</v>
      </c>
      <c r="T27">
        <f t="shared" ca="1" si="19"/>
        <v>272353.90644259966</v>
      </c>
      <c r="U27">
        <f t="shared" ca="1" si="20"/>
        <v>149986.53717790544</v>
      </c>
      <c r="V27">
        <f t="shared" ca="1" si="21"/>
        <v>122367.36926469422</v>
      </c>
      <c r="Y27" s="2">
        <f ca="1">IF(Table1[[#This Row],[Gender]]="Men",1,0)</f>
        <v>1</v>
      </c>
      <c r="Z27" s="2">
        <f ca="1">IF(Table1[[#This Row],[Gender]]="Women",1,0)</f>
        <v>0</v>
      </c>
      <c r="AA27" s="2"/>
      <c r="AB27" s="2"/>
      <c r="AC27" s="2"/>
      <c r="AD27" s="2"/>
      <c r="AE27" s="2"/>
      <c r="AF27" s="2"/>
      <c r="AG27" s="2"/>
      <c r="AH27" s="2"/>
      <c r="AI27" s="2"/>
      <c r="AJ27" s="4"/>
      <c r="AM27" s="2">
        <f ca="1">IF(Table1[[#This Row],[Field of Work]]="Teaching",1,0)</f>
        <v>1</v>
      </c>
      <c r="AN27" s="2">
        <f ca="1">IF(Table1[[#This Row],[Field of Work]]="Health",1,0)</f>
        <v>0</v>
      </c>
      <c r="AO27" s="2">
        <f ca="1">IF(Table1[[#This Row],[Field of Work]]="Agriculture",1,0)</f>
        <v>0</v>
      </c>
      <c r="AP27" s="2">
        <f ca="1">IF(Table1[[#This Row],[Field of Work]]="IT",1,0)</f>
        <v>0</v>
      </c>
      <c r="AQ27" s="2">
        <f ca="1">IF(Table1[[#This Row],[Field of Work]]="Construction",1,0)</f>
        <v>0</v>
      </c>
      <c r="AR27" s="2">
        <f ca="1">IF(Table1[[#This Row],[Field of Work]]="General Work",1,0)</f>
        <v>0</v>
      </c>
      <c r="AS27" s="2"/>
      <c r="AT27" s="2"/>
      <c r="AU27" s="2"/>
      <c r="AV27" s="2"/>
      <c r="AW27" s="2"/>
      <c r="AX27" s="2"/>
      <c r="BB27" s="2">
        <f ca="1">Table1[[#This Row],[Car Value]]/Table1[[#This Row],[Cars]]</f>
        <v>34629.509157406377</v>
      </c>
      <c r="BE27" s="2">
        <f ca="1">IF(Table1[[#This Row],[Debts]]&gt;$BG$6,1,0)</f>
        <v>1</v>
      </c>
      <c r="BJ27" s="11">
        <f ca="1">Table1[[#This Row],[Mortage Left]]/Table1[[#This Row],[Value of House]]</f>
        <v>0.43179744744012222</v>
      </c>
      <c r="BK27" s="2">
        <f t="shared" ca="1" si="23"/>
        <v>0</v>
      </c>
      <c r="BN27" s="14">
        <f ca="1">IF(Table1[[#This Row],[Area]]="Yukon",Table1[[#This Row],[Income]],0)</f>
        <v>0</v>
      </c>
      <c r="BO27" s="14">
        <f ca="1">IF(Table1[[#This Row],[Area]]="BC",Table1[[#This Row],[Income]],0)</f>
        <v>0</v>
      </c>
      <c r="BP27" s="14">
        <f ca="1">IF(Table1[[#This Row],[Area]]="Northwest Territories",Table1[[#This Row],[Income]],0)</f>
        <v>0</v>
      </c>
      <c r="BQ27" s="14">
        <f ca="1">IF(Table1[[#This Row],[Area]]="Alberta",Table1[[#This Row],[Income]],0)</f>
        <v>0</v>
      </c>
      <c r="BR27" s="14">
        <f ca="1">IF(Table1[[#This Row],[Area]]="Nunavut",Table1[[#This Row],[Income]],0)</f>
        <v>0</v>
      </c>
      <c r="BS27" s="14">
        <f ca="1">IF(Table1[[#This Row],[Area]]="Saskatchewan",Table1[[#This Row],[Income]],0)</f>
        <v>0</v>
      </c>
      <c r="BT27" s="14">
        <f ca="1">IF(Table1[[#This Row],[Area]]="Manitoba",Table1[[#This Row],[Income]],0)</f>
        <v>0</v>
      </c>
      <c r="BU27" s="14">
        <f ca="1">IF(Table1[[#This Row],[Area]]="Ontario",Table1[[#This Row],[Income]],0)</f>
        <v>0</v>
      </c>
      <c r="BV27" s="14">
        <f ca="1">IF(Table1[[#This Row],[Area]]="Quebec",Table1[[#This Row],[Income]],0)</f>
        <v>0</v>
      </c>
      <c r="BW27" s="14">
        <f ca="1">IF(Table1[[#This Row],[Area]]="newfoundland",Table1[[#This Row],[Income]],0)</f>
        <v>0</v>
      </c>
      <c r="BX27" s="14">
        <f ca="1">IF(Table1[[#This Row],[Area]]="New Brunswick",Table1[[#This Row],[Income]],0)</f>
        <v>0</v>
      </c>
      <c r="BY27" s="14">
        <f ca="1">IF(Table1[[#This Row],[Area]]="Nova Scotia",Table1[[#This Row],[Income]],0)</f>
        <v>0</v>
      </c>
      <c r="BZ27" s="14">
        <f ca="1">IF(Table1[[#This Row],[Area]]="Prince Edward Island",Table1[[#This Row],[Income]],0)</f>
        <v>40653</v>
      </c>
      <c r="CB27" s="12">
        <f ca="1">IF(Table1[[#This Row],[Field of Work]]="Health",Table1[[#This Row],[Income]],0)</f>
        <v>0</v>
      </c>
      <c r="CC27" s="12">
        <f ca="1">IF(Table1[[#This Row],[Field of Work]]="Construction",Table1[[#This Row],[Income]],0)</f>
        <v>0</v>
      </c>
      <c r="CD27" s="12">
        <f ca="1">IF(Table1[[#This Row],[Field of Work]]="Teaching",Table1[[#This Row],[Income]],0)</f>
        <v>40653</v>
      </c>
      <c r="CE27" s="12">
        <f ca="1">IF(Table1[[#This Row],[Field of Work]]="IT",Table1[[#This Row],[Income]],0)</f>
        <v>0</v>
      </c>
      <c r="CF27" s="12">
        <f ca="1">IF(Table1[[#This Row],[Field of Work]]="General Work",Table1[[#This Row],[Income]],0)</f>
        <v>0</v>
      </c>
      <c r="CG27" s="12">
        <f ca="1">IF(Table1[[#This Row],[Field of Work]]="Agriculture",Table1[[#This Row],[Income]],0)</f>
        <v>0</v>
      </c>
      <c r="CI27" s="2">
        <f ca="1">IF(Table1[[#This Row],[Debts]]&gt;Table1[[#This Row],[Income]],1,0)</f>
        <v>0</v>
      </c>
      <c r="CJ27" s="2"/>
      <c r="CL27" s="2">
        <f ca="1">IF(Table1[[#This Row],[Networth of Person ($)]]&gt;$CL$6,Table1[[#This Row],[Age]],0)</f>
        <v>28</v>
      </c>
    </row>
    <row r="28" spans="2:90" x14ac:dyDescent="0.3">
      <c r="B28">
        <f t="shared" ca="1" si="4"/>
        <v>1</v>
      </c>
      <c r="C28" t="str">
        <f t="shared" ca="1" si="5"/>
        <v>Men</v>
      </c>
      <c r="D28">
        <f t="shared" ca="1" si="6"/>
        <v>31</v>
      </c>
      <c r="E28">
        <f t="shared" ca="1" si="7"/>
        <v>4</v>
      </c>
      <c r="F28" t="str">
        <f t="shared" ca="1" si="0"/>
        <v>IT</v>
      </c>
      <c r="G28">
        <f t="shared" ca="1" si="8"/>
        <v>1</v>
      </c>
      <c r="H28" t="str">
        <f t="shared" ca="1" si="1"/>
        <v>High School</v>
      </c>
      <c r="I28">
        <f t="shared" ca="1" si="9"/>
        <v>2</v>
      </c>
      <c r="J28">
        <f t="shared" ca="1" si="10"/>
        <v>3</v>
      </c>
      <c r="K28">
        <f t="shared" ca="1" si="11"/>
        <v>69676</v>
      </c>
      <c r="L28">
        <f t="shared" ca="1" si="12"/>
        <v>5</v>
      </c>
      <c r="M28" t="str">
        <f t="shared" ca="1" si="2"/>
        <v>Nunavut</v>
      </c>
      <c r="N28">
        <f t="shared" ca="1" si="13"/>
        <v>209028</v>
      </c>
      <c r="O28">
        <f t="shared" ca="1" si="14"/>
        <v>45365.190129802562</v>
      </c>
      <c r="P28">
        <f t="shared" ca="1" si="15"/>
        <v>183781.86893292778</v>
      </c>
      <c r="Q28">
        <f t="shared" ca="1" si="16"/>
        <v>132187</v>
      </c>
      <c r="R28">
        <f t="shared" ca="1" si="17"/>
        <v>16960.534732262058</v>
      </c>
      <c r="S28">
        <f t="shared" ca="1" si="18"/>
        <v>71416.440419200982</v>
      </c>
      <c r="T28">
        <f t="shared" ca="1" si="19"/>
        <v>464226.30935212877</v>
      </c>
      <c r="U28">
        <f t="shared" ca="1" si="20"/>
        <v>194512.72486206461</v>
      </c>
      <c r="V28">
        <f t="shared" ca="1" si="21"/>
        <v>269713.58449006418</v>
      </c>
      <c r="Y28" s="2">
        <f ca="1">IF(Table1[[#This Row],[Gender]]="Men",1,0)</f>
        <v>1</v>
      </c>
      <c r="Z28" s="2">
        <f ca="1">IF(Table1[[#This Row],[Gender]]="Women",1,0)</f>
        <v>0</v>
      </c>
      <c r="AA28" s="2"/>
      <c r="AB28" s="2"/>
      <c r="AC28" s="2"/>
      <c r="AD28" s="2"/>
      <c r="AE28" s="2"/>
      <c r="AF28" s="2"/>
      <c r="AG28" s="2"/>
      <c r="AH28" s="2"/>
      <c r="AI28" s="2"/>
      <c r="AJ28" s="4"/>
      <c r="AM28" s="2">
        <f ca="1">IF(Table1[[#This Row],[Field of Work]]="Teaching",1,0)</f>
        <v>0</v>
      </c>
      <c r="AN28" s="2">
        <f ca="1">IF(Table1[[#This Row],[Field of Work]]="Health",1,0)</f>
        <v>0</v>
      </c>
      <c r="AO28" s="2">
        <f ca="1">IF(Table1[[#This Row],[Field of Work]]="Agriculture",1,0)</f>
        <v>0</v>
      </c>
      <c r="AP28" s="2">
        <f ca="1">IF(Table1[[#This Row],[Field of Work]]="IT",1,0)</f>
        <v>1</v>
      </c>
      <c r="AQ28" s="2">
        <f ca="1">IF(Table1[[#This Row],[Field of Work]]="Construction",1,0)</f>
        <v>0</v>
      </c>
      <c r="AR28" s="2">
        <f ca="1">IF(Table1[[#This Row],[Field of Work]]="General Work",1,0)</f>
        <v>0</v>
      </c>
      <c r="AS28" s="2"/>
      <c r="AT28" s="2"/>
      <c r="AU28" s="2"/>
      <c r="AV28" s="2"/>
      <c r="AW28" s="2"/>
      <c r="AX28" s="2"/>
      <c r="BB28" s="2">
        <f ca="1">Table1[[#This Row],[Car Value]]/Table1[[#This Row],[Cars]]</f>
        <v>61260.622977642597</v>
      </c>
      <c r="BE28" s="2">
        <f ca="1">IF(Table1[[#This Row],[Debts]]&gt;$BG$6,1,0)</f>
        <v>0</v>
      </c>
      <c r="BJ28" s="11">
        <f ca="1">Table1[[#This Row],[Mortage Left]]/Table1[[#This Row],[Value of House]]</f>
        <v>0.21702925029088238</v>
      </c>
      <c r="BK28" s="2">
        <f t="shared" ca="1" si="23"/>
        <v>1</v>
      </c>
      <c r="BN28" s="14">
        <f ca="1">IF(Table1[[#This Row],[Area]]="Yukon",Table1[[#This Row],[Income]],0)</f>
        <v>0</v>
      </c>
      <c r="BO28" s="14">
        <f ca="1">IF(Table1[[#This Row],[Area]]="BC",Table1[[#This Row],[Income]],0)</f>
        <v>0</v>
      </c>
      <c r="BP28" s="14">
        <f ca="1">IF(Table1[[#This Row],[Area]]="Northwest Territories",Table1[[#This Row],[Income]],0)</f>
        <v>0</v>
      </c>
      <c r="BQ28" s="14">
        <f ca="1">IF(Table1[[#This Row],[Area]]="Alberta",Table1[[#This Row],[Income]],0)</f>
        <v>0</v>
      </c>
      <c r="BR28" s="14">
        <f ca="1">IF(Table1[[#This Row],[Area]]="Nunavut",Table1[[#This Row],[Income]],0)</f>
        <v>69676</v>
      </c>
      <c r="BS28" s="14">
        <f ca="1">IF(Table1[[#This Row],[Area]]="Saskatchewan",Table1[[#This Row],[Income]],0)</f>
        <v>0</v>
      </c>
      <c r="BT28" s="14">
        <f ca="1">IF(Table1[[#This Row],[Area]]="Manitoba",Table1[[#This Row],[Income]],0)</f>
        <v>0</v>
      </c>
      <c r="BU28" s="14">
        <f ca="1">IF(Table1[[#This Row],[Area]]="Ontario",Table1[[#This Row],[Income]],0)</f>
        <v>0</v>
      </c>
      <c r="BV28" s="14">
        <f ca="1">IF(Table1[[#This Row],[Area]]="Quebec",Table1[[#This Row],[Income]],0)</f>
        <v>0</v>
      </c>
      <c r="BW28" s="14">
        <f ca="1">IF(Table1[[#This Row],[Area]]="newfoundland",Table1[[#This Row],[Income]],0)</f>
        <v>0</v>
      </c>
      <c r="BX28" s="14">
        <f ca="1">IF(Table1[[#This Row],[Area]]="New Brunswick",Table1[[#This Row],[Income]],0)</f>
        <v>0</v>
      </c>
      <c r="BY28" s="14">
        <f ca="1">IF(Table1[[#This Row],[Area]]="Nova Scotia",Table1[[#This Row],[Income]],0)</f>
        <v>0</v>
      </c>
      <c r="BZ28" s="14">
        <f ca="1">IF(Table1[[#This Row],[Area]]="Prince Edward Island",Table1[[#This Row],[Income]],0)</f>
        <v>0</v>
      </c>
      <c r="CB28" s="12">
        <f ca="1">IF(Table1[[#This Row],[Field of Work]]="Health",Table1[[#This Row],[Income]],0)</f>
        <v>0</v>
      </c>
      <c r="CC28" s="12">
        <f ca="1">IF(Table1[[#This Row],[Field of Work]]="Construction",Table1[[#This Row],[Income]],0)</f>
        <v>0</v>
      </c>
      <c r="CD28" s="12">
        <f ca="1">IF(Table1[[#This Row],[Field of Work]]="Teaching",Table1[[#This Row],[Income]],0)</f>
        <v>0</v>
      </c>
      <c r="CE28" s="12">
        <f ca="1">IF(Table1[[#This Row],[Field of Work]]="IT",Table1[[#This Row],[Income]],0)</f>
        <v>69676</v>
      </c>
      <c r="CF28" s="12">
        <f ca="1">IF(Table1[[#This Row],[Field of Work]]="General Work",Table1[[#This Row],[Income]],0)</f>
        <v>0</v>
      </c>
      <c r="CG28" s="12">
        <f ca="1">IF(Table1[[#This Row],[Field of Work]]="Agriculture",Table1[[#This Row],[Income]],0)</f>
        <v>0</v>
      </c>
      <c r="CI28" s="2">
        <f ca="1">IF(Table1[[#This Row],[Debts]]&gt;Table1[[#This Row],[Income]],1,0)</f>
        <v>0</v>
      </c>
      <c r="CJ28" s="2"/>
      <c r="CL28" s="2">
        <f ca="1">IF(Table1[[#This Row],[Networth of Person ($)]]&gt;$CL$6,Table1[[#This Row],[Age]],0)</f>
        <v>31</v>
      </c>
    </row>
    <row r="29" spans="2:90" x14ac:dyDescent="0.3">
      <c r="B29">
        <f t="shared" ca="1" si="4"/>
        <v>1</v>
      </c>
      <c r="C29" t="str">
        <f t="shared" ca="1" si="5"/>
        <v>Men</v>
      </c>
      <c r="D29">
        <f t="shared" ca="1" si="6"/>
        <v>42</v>
      </c>
      <c r="E29">
        <f t="shared" ca="1" si="7"/>
        <v>1</v>
      </c>
      <c r="F29" t="str">
        <f t="shared" ca="1" si="0"/>
        <v>Health</v>
      </c>
      <c r="G29">
        <f t="shared" ca="1" si="8"/>
        <v>5</v>
      </c>
      <c r="H29" t="str">
        <f t="shared" ca="1" si="1"/>
        <v>Others</v>
      </c>
      <c r="I29">
        <f t="shared" ca="1" si="9"/>
        <v>3</v>
      </c>
      <c r="J29">
        <f t="shared" ca="1" si="10"/>
        <v>1</v>
      </c>
      <c r="K29">
        <f t="shared" ca="1" si="11"/>
        <v>48532</v>
      </c>
      <c r="L29">
        <f t="shared" ca="1" si="12"/>
        <v>7</v>
      </c>
      <c r="M29" t="str">
        <f t="shared" ca="1" si="2"/>
        <v>Manitoba</v>
      </c>
      <c r="N29">
        <f t="shared" ca="1" si="13"/>
        <v>291192</v>
      </c>
      <c r="O29">
        <f t="shared" ca="1" si="14"/>
        <v>178641.30117323645</v>
      </c>
      <c r="P29">
        <f t="shared" ca="1" si="15"/>
        <v>26630.780212577367</v>
      </c>
      <c r="Q29">
        <f t="shared" ca="1" si="16"/>
        <v>9611</v>
      </c>
      <c r="R29">
        <f t="shared" ca="1" si="17"/>
        <v>46008.457568940183</v>
      </c>
      <c r="S29">
        <f t="shared" ca="1" si="18"/>
        <v>57365.870934077728</v>
      </c>
      <c r="T29">
        <f t="shared" ca="1" si="19"/>
        <v>375188.65114665509</v>
      </c>
      <c r="U29">
        <f t="shared" ca="1" si="20"/>
        <v>234260.75874217664</v>
      </c>
      <c r="V29">
        <f t="shared" ca="1" si="21"/>
        <v>140927.89240447845</v>
      </c>
      <c r="Y29" s="2">
        <f ca="1">IF(Table1[[#This Row],[Gender]]="Men",1,0)</f>
        <v>1</v>
      </c>
      <c r="Z29" s="2">
        <f ca="1">IF(Table1[[#This Row],[Gender]]="Women",1,0)</f>
        <v>0</v>
      </c>
      <c r="AA29" s="2"/>
      <c r="AB29" s="2"/>
      <c r="AC29" s="2"/>
      <c r="AD29" s="2"/>
      <c r="AE29" s="2"/>
      <c r="AF29" s="2"/>
      <c r="AG29" s="2"/>
      <c r="AH29" s="2"/>
      <c r="AI29" s="2"/>
      <c r="AJ29" s="4"/>
      <c r="AM29" s="2">
        <f ca="1">IF(Table1[[#This Row],[Field of Work]]="Teaching",1,0)</f>
        <v>0</v>
      </c>
      <c r="AN29" s="2">
        <f ca="1">IF(Table1[[#This Row],[Field of Work]]="Health",1,0)</f>
        <v>1</v>
      </c>
      <c r="AO29" s="2">
        <f ca="1">IF(Table1[[#This Row],[Field of Work]]="Agriculture",1,0)</f>
        <v>0</v>
      </c>
      <c r="AP29" s="2">
        <f ca="1">IF(Table1[[#This Row],[Field of Work]]="IT",1,0)</f>
        <v>0</v>
      </c>
      <c r="AQ29" s="2">
        <f ca="1">IF(Table1[[#This Row],[Field of Work]]="Construction",1,0)</f>
        <v>0</v>
      </c>
      <c r="AR29" s="2">
        <f ca="1">IF(Table1[[#This Row],[Field of Work]]="General Work",1,0)</f>
        <v>0</v>
      </c>
      <c r="AS29" s="2"/>
      <c r="AT29" s="2"/>
      <c r="AU29" s="2"/>
      <c r="AV29" s="2"/>
      <c r="AW29" s="2"/>
      <c r="AX29" s="2"/>
      <c r="BB29" s="2">
        <f ca="1">Table1[[#This Row],[Car Value]]/Table1[[#This Row],[Cars]]</f>
        <v>26630.780212577367</v>
      </c>
      <c r="BE29" s="2">
        <f ca="1">IF(Table1[[#This Row],[Debts]]&gt;$BG$6,1,0)</f>
        <v>1</v>
      </c>
      <c r="BJ29" s="11">
        <f ca="1">Table1[[#This Row],[Mortage Left]]/Table1[[#This Row],[Value of House]]</f>
        <v>0.61348286070096858</v>
      </c>
      <c r="BK29" s="2">
        <f t="shared" ca="1" si="23"/>
        <v>0</v>
      </c>
      <c r="BN29" s="14">
        <f ca="1">IF(Table1[[#This Row],[Area]]="Yukon",Table1[[#This Row],[Income]],0)</f>
        <v>0</v>
      </c>
      <c r="BO29" s="14">
        <f ca="1">IF(Table1[[#This Row],[Area]]="BC",Table1[[#This Row],[Income]],0)</f>
        <v>0</v>
      </c>
      <c r="BP29" s="14">
        <f ca="1">IF(Table1[[#This Row],[Area]]="Northwest Territories",Table1[[#This Row],[Income]],0)</f>
        <v>0</v>
      </c>
      <c r="BQ29" s="14">
        <f ca="1">IF(Table1[[#This Row],[Area]]="Alberta",Table1[[#This Row],[Income]],0)</f>
        <v>0</v>
      </c>
      <c r="BR29" s="14">
        <f ca="1">IF(Table1[[#This Row],[Area]]="Nunavut",Table1[[#This Row],[Income]],0)</f>
        <v>0</v>
      </c>
      <c r="BS29" s="14">
        <f ca="1">IF(Table1[[#This Row],[Area]]="Saskatchewan",Table1[[#This Row],[Income]],0)</f>
        <v>0</v>
      </c>
      <c r="BT29" s="14">
        <f ca="1">IF(Table1[[#This Row],[Area]]="Manitoba",Table1[[#This Row],[Income]],0)</f>
        <v>48532</v>
      </c>
      <c r="BU29" s="14">
        <f ca="1">IF(Table1[[#This Row],[Area]]="Ontario",Table1[[#This Row],[Income]],0)</f>
        <v>0</v>
      </c>
      <c r="BV29" s="14">
        <f ca="1">IF(Table1[[#This Row],[Area]]="Quebec",Table1[[#This Row],[Income]],0)</f>
        <v>0</v>
      </c>
      <c r="BW29" s="14">
        <f ca="1">IF(Table1[[#This Row],[Area]]="newfoundland",Table1[[#This Row],[Income]],0)</f>
        <v>0</v>
      </c>
      <c r="BX29" s="14">
        <f ca="1">IF(Table1[[#This Row],[Area]]="New Brunswick",Table1[[#This Row],[Income]],0)</f>
        <v>0</v>
      </c>
      <c r="BY29" s="14">
        <f ca="1">IF(Table1[[#This Row],[Area]]="Nova Scotia",Table1[[#This Row],[Income]],0)</f>
        <v>0</v>
      </c>
      <c r="BZ29" s="14">
        <f ca="1">IF(Table1[[#This Row],[Area]]="Prince Edward Island",Table1[[#This Row],[Income]],0)</f>
        <v>0</v>
      </c>
      <c r="CB29" s="12">
        <f ca="1">IF(Table1[[#This Row],[Field of Work]]="Health",Table1[[#This Row],[Income]],0)</f>
        <v>48532</v>
      </c>
      <c r="CC29" s="12">
        <f ca="1">IF(Table1[[#This Row],[Field of Work]]="Construction",Table1[[#This Row],[Income]],0)</f>
        <v>0</v>
      </c>
      <c r="CD29" s="12">
        <f ca="1">IF(Table1[[#This Row],[Field of Work]]="Teaching",Table1[[#This Row],[Income]],0)</f>
        <v>0</v>
      </c>
      <c r="CE29" s="12">
        <f ca="1">IF(Table1[[#This Row],[Field of Work]]="IT",Table1[[#This Row],[Income]],0)</f>
        <v>0</v>
      </c>
      <c r="CF29" s="12">
        <f ca="1">IF(Table1[[#This Row],[Field of Work]]="General Work",Table1[[#This Row],[Income]],0)</f>
        <v>0</v>
      </c>
      <c r="CG29" s="12">
        <f ca="1">IF(Table1[[#This Row],[Field of Work]]="Agriculture",Table1[[#This Row],[Income]],0)</f>
        <v>0</v>
      </c>
      <c r="CI29" s="2">
        <f ca="1">IF(Table1[[#This Row],[Debts]]&gt;Table1[[#This Row],[Income]],1,0)</f>
        <v>0</v>
      </c>
      <c r="CJ29" s="2"/>
      <c r="CL29" s="2">
        <f ca="1">IF(Table1[[#This Row],[Networth of Person ($)]]&gt;$CL$6,Table1[[#This Row],[Age]],0)</f>
        <v>42</v>
      </c>
    </row>
    <row r="30" spans="2:90" x14ac:dyDescent="0.3">
      <c r="B30">
        <f t="shared" ca="1" si="4"/>
        <v>2</v>
      </c>
      <c r="C30" t="str">
        <f t="shared" ca="1" si="5"/>
        <v>Women</v>
      </c>
      <c r="D30">
        <f t="shared" ca="1" si="6"/>
        <v>41</v>
      </c>
      <c r="E30">
        <f t="shared" ca="1" si="7"/>
        <v>4</v>
      </c>
      <c r="F30" t="str">
        <f t="shared" ca="1" si="0"/>
        <v>IT</v>
      </c>
      <c r="G30">
        <f t="shared" ca="1" si="8"/>
        <v>4</v>
      </c>
      <c r="H30" t="str">
        <f t="shared" ca="1" si="1"/>
        <v xml:space="preserve">Technical </v>
      </c>
      <c r="I30">
        <f t="shared" ca="1" si="9"/>
        <v>2</v>
      </c>
      <c r="J30">
        <f t="shared" ca="1" si="10"/>
        <v>2</v>
      </c>
      <c r="K30">
        <f t="shared" ca="1" si="11"/>
        <v>32753</v>
      </c>
      <c r="L30">
        <f t="shared" ca="1" si="12"/>
        <v>5</v>
      </c>
      <c r="M30" t="str">
        <f t="shared" ca="1" si="2"/>
        <v>Nunavut</v>
      </c>
      <c r="N30">
        <f t="shared" ca="1" si="13"/>
        <v>163765</v>
      </c>
      <c r="O30">
        <f t="shared" ca="1" si="14"/>
        <v>141403.93189482539</v>
      </c>
      <c r="P30">
        <f t="shared" ca="1" si="15"/>
        <v>63603.931621356649</v>
      </c>
      <c r="Q30">
        <f t="shared" ca="1" si="16"/>
        <v>19172</v>
      </c>
      <c r="R30">
        <f t="shared" ca="1" si="17"/>
        <v>44696.455620709588</v>
      </c>
      <c r="S30">
        <f t="shared" ca="1" si="18"/>
        <v>41653.972827932681</v>
      </c>
      <c r="T30">
        <f t="shared" ca="1" si="19"/>
        <v>269022.90444928932</v>
      </c>
      <c r="U30">
        <f t="shared" ca="1" si="20"/>
        <v>205272.387515535</v>
      </c>
      <c r="V30">
        <f t="shared" ca="1" si="21"/>
        <v>63750.516933754319</v>
      </c>
      <c r="Y30" s="2">
        <f ca="1">IF(Table1[[#This Row],[Gender]]="Men",1,0)</f>
        <v>0</v>
      </c>
      <c r="Z30" s="2">
        <f ca="1">IF(Table1[[#This Row],[Gender]]="Women",1,0)</f>
        <v>1</v>
      </c>
      <c r="AA30" s="2"/>
      <c r="AB30" s="2"/>
      <c r="AC30" s="2"/>
      <c r="AD30" s="2"/>
      <c r="AE30" s="2"/>
      <c r="AF30" s="2"/>
      <c r="AG30" s="2"/>
      <c r="AH30" s="2"/>
      <c r="AI30" s="2"/>
      <c r="AJ30" s="4"/>
      <c r="AM30" s="2">
        <f ca="1">IF(Table1[[#This Row],[Field of Work]]="Teaching",1,0)</f>
        <v>0</v>
      </c>
      <c r="AN30" s="2">
        <f ca="1">IF(Table1[[#This Row],[Field of Work]]="Health",1,0)</f>
        <v>0</v>
      </c>
      <c r="AO30" s="2">
        <f ca="1">IF(Table1[[#This Row],[Field of Work]]="Agriculture",1,0)</f>
        <v>0</v>
      </c>
      <c r="AP30" s="2">
        <f ca="1">IF(Table1[[#This Row],[Field of Work]]="IT",1,0)</f>
        <v>1</v>
      </c>
      <c r="AQ30" s="2">
        <f ca="1">IF(Table1[[#This Row],[Field of Work]]="Construction",1,0)</f>
        <v>0</v>
      </c>
      <c r="AR30" s="2">
        <f ca="1">IF(Table1[[#This Row],[Field of Work]]="General Work",1,0)</f>
        <v>0</v>
      </c>
      <c r="AS30" s="2"/>
      <c r="AT30" s="2"/>
      <c r="AU30" s="2"/>
      <c r="AV30" s="2"/>
      <c r="AW30" s="2"/>
      <c r="AX30" s="2"/>
      <c r="BB30" s="2">
        <f ca="1">Table1[[#This Row],[Car Value]]/Table1[[#This Row],[Cars]]</f>
        <v>31801.965810678324</v>
      </c>
      <c r="BE30" s="2">
        <f ca="1">IF(Table1[[#This Row],[Debts]]&gt;$BG$6,1,0)</f>
        <v>1</v>
      </c>
      <c r="BJ30" s="11">
        <f ca="1">Table1[[#This Row],[Mortage Left]]/Table1[[#This Row],[Value of House]]</f>
        <v>0.86345636671343318</v>
      </c>
      <c r="BK30" s="2">
        <f t="shared" ca="1" si="23"/>
        <v>0</v>
      </c>
      <c r="BN30" s="14">
        <f ca="1">IF(Table1[[#This Row],[Area]]="Yukon",Table1[[#This Row],[Income]],0)</f>
        <v>0</v>
      </c>
      <c r="BO30" s="14">
        <f ca="1">IF(Table1[[#This Row],[Area]]="BC",Table1[[#This Row],[Income]],0)</f>
        <v>0</v>
      </c>
      <c r="BP30" s="14">
        <f ca="1">IF(Table1[[#This Row],[Area]]="Northwest Territories",Table1[[#This Row],[Income]],0)</f>
        <v>0</v>
      </c>
      <c r="BQ30" s="14">
        <f ca="1">IF(Table1[[#This Row],[Area]]="Alberta",Table1[[#This Row],[Income]],0)</f>
        <v>0</v>
      </c>
      <c r="BR30" s="14">
        <f ca="1">IF(Table1[[#This Row],[Area]]="Nunavut",Table1[[#This Row],[Income]],0)</f>
        <v>32753</v>
      </c>
      <c r="BS30" s="14">
        <f ca="1">IF(Table1[[#This Row],[Area]]="Saskatchewan",Table1[[#This Row],[Income]],0)</f>
        <v>0</v>
      </c>
      <c r="BT30" s="14">
        <f ca="1">IF(Table1[[#This Row],[Area]]="Manitoba",Table1[[#This Row],[Income]],0)</f>
        <v>0</v>
      </c>
      <c r="BU30" s="14">
        <f ca="1">IF(Table1[[#This Row],[Area]]="Ontario",Table1[[#This Row],[Income]],0)</f>
        <v>0</v>
      </c>
      <c r="BV30" s="14">
        <f ca="1">IF(Table1[[#This Row],[Area]]="Quebec",Table1[[#This Row],[Income]],0)</f>
        <v>0</v>
      </c>
      <c r="BW30" s="14">
        <f ca="1">IF(Table1[[#This Row],[Area]]="newfoundland",Table1[[#This Row],[Income]],0)</f>
        <v>0</v>
      </c>
      <c r="BX30" s="14">
        <f ca="1">IF(Table1[[#This Row],[Area]]="New Brunswick",Table1[[#This Row],[Income]],0)</f>
        <v>0</v>
      </c>
      <c r="BY30" s="14">
        <f ca="1">IF(Table1[[#This Row],[Area]]="Nova Scotia",Table1[[#This Row],[Income]],0)</f>
        <v>0</v>
      </c>
      <c r="BZ30" s="14">
        <f ca="1">IF(Table1[[#This Row],[Area]]="Prince Edward Island",Table1[[#This Row],[Income]],0)</f>
        <v>0</v>
      </c>
      <c r="CB30" s="12">
        <f ca="1">IF(Table1[[#This Row],[Field of Work]]="Health",Table1[[#This Row],[Income]],0)</f>
        <v>0</v>
      </c>
      <c r="CC30" s="12">
        <f ca="1">IF(Table1[[#This Row],[Field of Work]]="Construction",Table1[[#This Row],[Income]],0)</f>
        <v>0</v>
      </c>
      <c r="CD30" s="12">
        <f ca="1">IF(Table1[[#This Row],[Field of Work]]="Teaching",Table1[[#This Row],[Income]],0)</f>
        <v>0</v>
      </c>
      <c r="CE30" s="12">
        <f ca="1">IF(Table1[[#This Row],[Field of Work]]="IT",Table1[[#This Row],[Income]],0)</f>
        <v>32753</v>
      </c>
      <c r="CF30" s="12">
        <f ca="1">IF(Table1[[#This Row],[Field of Work]]="General Work",Table1[[#This Row],[Income]],0)</f>
        <v>0</v>
      </c>
      <c r="CG30" s="12">
        <f ca="1">IF(Table1[[#This Row],[Field of Work]]="Agriculture",Table1[[#This Row],[Income]],0)</f>
        <v>0</v>
      </c>
      <c r="CI30" s="2">
        <f ca="1">IF(Table1[[#This Row],[Debts]]&gt;Table1[[#This Row],[Income]],1,0)</f>
        <v>1</v>
      </c>
      <c r="CJ30" s="2"/>
      <c r="CL30" s="2">
        <f ca="1">IF(Table1[[#This Row],[Networth of Person ($)]]&gt;$CL$6,Table1[[#This Row],[Age]],0)</f>
        <v>41</v>
      </c>
    </row>
    <row r="31" spans="2:90" x14ac:dyDescent="0.3">
      <c r="B31">
        <f t="shared" ca="1" si="4"/>
        <v>2</v>
      </c>
      <c r="C31" t="str">
        <f t="shared" ca="1" si="5"/>
        <v>Women</v>
      </c>
      <c r="D31">
        <f t="shared" ca="1" si="6"/>
        <v>27</v>
      </c>
      <c r="E31">
        <f t="shared" ca="1" si="7"/>
        <v>3</v>
      </c>
      <c r="F31" t="str">
        <f t="shared" ca="1" si="0"/>
        <v>Teaching</v>
      </c>
      <c r="G31">
        <f t="shared" ca="1" si="8"/>
        <v>5</v>
      </c>
      <c r="H31" t="str">
        <f t="shared" ca="1" si="1"/>
        <v>Others</v>
      </c>
      <c r="I31">
        <f t="shared" ca="1" si="9"/>
        <v>1</v>
      </c>
      <c r="J31">
        <f t="shared" ca="1" si="10"/>
        <v>2</v>
      </c>
      <c r="K31">
        <f t="shared" ca="1" si="11"/>
        <v>78309</v>
      </c>
      <c r="L31">
        <f t="shared" ca="1" si="12"/>
        <v>6</v>
      </c>
      <c r="M31" t="str">
        <f t="shared" ca="1" si="2"/>
        <v>Saskatchewan</v>
      </c>
      <c r="N31">
        <f t="shared" ca="1" si="13"/>
        <v>391545</v>
      </c>
      <c r="O31">
        <f t="shared" ca="1" si="14"/>
        <v>305948.92497494514</v>
      </c>
      <c r="P31">
        <f t="shared" ca="1" si="15"/>
        <v>147841.83085786807</v>
      </c>
      <c r="Q31">
        <f t="shared" ca="1" si="16"/>
        <v>60827</v>
      </c>
      <c r="R31">
        <f t="shared" ca="1" si="17"/>
        <v>8701.188351644596</v>
      </c>
      <c r="S31">
        <f t="shared" ca="1" si="18"/>
        <v>79059.679203512991</v>
      </c>
      <c r="T31">
        <f t="shared" ca="1" si="19"/>
        <v>618446.51006138104</v>
      </c>
      <c r="U31">
        <f t="shared" ca="1" si="20"/>
        <v>375477.11332658975</v>
      </c>
      <c r="V31">
        <f t="shared" ca="1" si="21"/>
        <v>242969.39673479128</v>
      </c>
      <c r="Y31" s="2">
        <f ca="1">IF(Table1[[#This Row],[Gender]]="Men",1,0)</f>
        <v>0</v>
      </c>
      <c r="Z31" s="2">
        <f ca="1">IF(Table1[[#This Row],[Gender]]="Women",1,0)</f>
        <v>1</v>
      </c>
      <c r="AA31" s="2"/>
      <c r="AB31" s="2"/>
      <c r="AC31" s="2"/>
      <c r="AD31" s="2"/>
      <c r="AE31" s="2"/>
      <c r="AF31" s="2"/>
      <c r="AG31" s="2"/>
      <c r="AH31" s="2"/>
      <c r="AI31" s="2"/>
      <c r="AJ31" s="4"/>
      <c r="AM31" s="2">
        <f ca="1">IF(Table1[[#This Row],[Field of Work]]="Teaching",1,0)</f>
        <v>1</v>
      </c>
      <c r="AN31" s="2">
        <f ca="1">IF(Table1[[#This Row],[Field of Work]]="Health",1,0)</f>
        <v>0</v>
      </c>
      <c r="AO31" s="2">
        <f ca="1">IF(Table1[[#This Row],[Field of Work]]="Agriculture",1,0)</f>
        <v>0</v>
      </c>
      <c r="AP31" s="2">
        <f ca="1">IF(Table1[[#This Row],[Field of Work]]="IT",1,0)</f>
        <v>0</v>
      </c>
      <c r="AQ31" s="2">
        <f ca="1">IF(Table1[[#This Row],[Field of Work]]="Construction",1,0)</f>
        <v>0</v>
      </c>
      <c r="AR31" s="2">
        <f ca="1">IF(Table1[[#This Row],[Field of Work]]="General Work",1,0)</f>
        <v>0</v>
      </c>
      <c r="AS31" s="2"/>
      <c r="AT31" s="2"/>
      <c r="AU31" s="2"/>
      <c r="AV31" s="2"/>
      <c r="AW31" s="2"/>
      <c r="AX31" s="2"/>
      <c r="BB31" s="2">
        <f ca="1">Table1[[#This Row],[Car Value]]/Table1[[#This Row],[Cars]]</f>
        <v>73920.915428934037</v>
      </c>
      <c r="BE31" s="2">
        <f ca="1">IF(Table1[[#This Row],[Debts]]&gt;$BG$6,1,0)</f>
        <v>0</v>
      </c>
      <c r="BJ31" s="11">
        <f ca="1">Table1[[#This Row],[Mortage Left]]/Table1[[#This Row],[Value of House]]</f>
        <v>0.78138892074970989</v>
      </c>
      <c r="BK31" s="2">
        <f t="shared" ca="1" si="23"/>
        <v>0</v>
      </c>
      <c r="BN31" s="14">
        <f ca="1">IF(Table1[[#This Row],[Area]]="Yukon",Table1[[#This Row],[Income]],0)</f>
        <v>0</v>
      </c>
      <c r="BO31" s="14">
        <f ca="1">IF(Table1[[#This Row],[Area]]="BC",Table1[[#This Row],[Income]],0)</f>
        <v>0</v>
      </c>
      <c r="BP31" s="14">
        <f ca="1">IF(Table1[[#This Row],[Area]]="Northwest Territories",Table1[[#This Row],[Income]],0)</f>
        <v>0</v>
      </c>
      <c r="BQ31" s="14">
        <f ca="1">IF(Table1[[#This Row],[Area]]="Alberta",Table1[[#This Row],[Income]],0)</f>
        <v>0</v>
      </c>
      <c r="BR31" s="14">
        <f ca="1">IF(Table1[[#This Row],[Area]]="Nunavut",Table1[[#This Row],[Income]],0)</f>
        <v>0</v>
      </c>
      <c r="BS31" s="14">
        <f ca="1">IF(Table1[[#This Row],[Area]]="Saskatchewan",Table1[[#This Row],[Income]],0)</f>
        <v>78309</v>
      </c>
      <c r="BT31" s="14">
        <f ca="1">IF(Table1[[#This Row],[Area]]="Manitoba",Table1[[#This Row],[Income]],0)</f>
        <v>0</v>
      </c>
      <c r="BU31" s="14">
        <f ca="1">IF(Table1[[#This Row],[Area]]="Ontario",Table1[[#This Row],[Income]],0)</f>
        <v>0</v>
      </c>
      <c r="BV31" s="14">
        <f ca="1">IF(Table1[[#This Row],[Area]]="Quebec",Table1[[#This Row],[Income]],0)</f>
        <v>0</v>
      </c>
      <c r="BW31" s="14">
        <f ca="1">IF(Table1[[#This Row],[Area]]="newfoundland",Table1[[#This Row],[Income]],0)</f>
        <v>0</v>
      </c>
      <c r="BX31" s="14">
        <f ca="1">IF(Table1[[#This Row],[Area]]="New Brunswick",Table1[[#This Row],[Income]],0)</f>
        <v>0</v>
      </c>
      <c r="BY31" s="14">
        <f ca="1">IF(Table1[[#This Row],[Area]]="Nova Scotia",Table1[[#This Row],[Income]],0)</f>
        <v>0</v>
      </c>
      <c r="BZ31" s="14">
        <f ca="1">IF(Table1[[#This Row],[Area]]="Prince Edward Island",Table1[[#This Row],[Income]],0)</f>
        <v>0</v>
      </c>
      <c r="CB31" s="12">
        <f ca="1">IF(Table1[[#This Row],[Field of Work]]="Health",Table1[[#This Row],[Income]],0)</f>
        <v>0</v>
      </c>
      <c r="CC31" s="12">
        <f ca="1">IF(Table1[[#This Row],[Field of Work]]="Construction",Table1[[#This Row],[Income]],0)</f>
        <v>0</v>
      </c>
      <c r="CD31" s="12">
        <f ca="1">IF(Table1[[#This Row],[Field of Work]]="Teaching",Table1[[#This Row],[Income]],0)</f>
        <v>78309</v>
      </c>
      <c r="CE31" s="12">
        <f ca="1">IF(Table1[[#This Row],[Field of Work]]="IT",Table1[[#This Row],[Income]],0)</f>
        <v>0</v>
      </c>
      <c r="CF31" s="12">
        <f ca="1">IF(Table1[[#This Row],[Field of Work]]="General Work",Table1[[#This Row],[Income]],0)</f>
        <v>0</v>
      </c>
      <c r="CG31" s="12">
        <f ca="1">IF(Table1[[#This Row],[Field of Work]]="Agriculture",Table1[[#This Row],[Income]],0)</f>
        <v>0</v>
      </c>
      <c r="CI31" s="2">
        <f ca="1">IF(Table1[[#This Row],[Debts]]&gt;Table1[[#This Row],[Income]],1,0)</f>
        <v>0</v>
      </c>
      <c r="CJ31" s="2"/>
      <c r="CL31" s="2">
        <f ca="1">IF(Table1[[#This Row],[Networth of Person ($)]]&gt;$CL$6,Table1[[#This Row],[Age]],0)</f>
        <v>27</v>
      </c>
    </row>
    <row r="32" spans="2:90" x14ac:dyDescent="0.3">
      <c r="B32">
        <f t="shared" ca="1" si="4"/>
        <v>1</v>
      </c>
      <c r="C32" t="str">
        <f t="shared" ca="1" si="5"/>
        <v>Men</v>
      </c>
      <c r="D32">
        <f t="shared" ca="1" si="6"/>
        <v>40</v>
      </c>
      <c r="E32">
        <f t="shared" ca="1" si="7"/>
        <v>5</v>
      </c>
      <c r="F32" t="str">
        <f t="shared" ca="1" si="0"/>
        <v>General Work</v>
      </c>
      <c r="G32">
        <f t="shared" ca="1" si="8"/>
        <v>2</v>
      </c>
      <c r="H32" t="str">
        <f t="shared" ca="1" si="1"/>
        <v>College</v>
      </c>
      <c r="I32">
        <f t="shared" ca="1" si="9"/>
        <v>4</v>
      </c>
      <c r="J32">
        <f t="shared" ca="1" si="10"/>
        <v>1</v>
      </c>
      <c r="K32">
        <f t="shared" ca="1" si="11"/>
        <v>47121</v>
      </c>
      <c r="L32">
        <f t="shared" ca="1" si="12"/>
        <v>8</v>
      </c>
      <c r="M32" t="str">
        <f t="shared" ca="1" si="2"/>
        <v>Ontario</v>
      </c>
      <c r="N32">
        <f t="shared" ca="1" si="13"/>
        <v>235605</v>
      </c>
      <c r="O32">
        <f t="shared" ca="1" si="14"/>
        <v>206360.54516064349</v>
      </c>
      <c r="P32">
        <f t="shared" ca="1" si="15"/>
        <v>27231.126250973539</v>
      </c>
      <c r="Q32">
        <f t="shared" ca="1" si="16"/>
        <v>20966</v>
      </c>
      <c r="R32">
        <f t="shared" ca="1" si="17"/>
        <v>61227.070019424747</v>
      </c>
      <c r="S32">
        <f t="shared" ca="1" si="18"/>
        <v>6223.8659512819777</v>
      </c>
      <c r="T32">
        <f t="shared" ca="1" si="19"/>
        <v>269059.99220225553</v>
      </c>
      <c r="U32">
        <f t="shared" ca="1" si="20"/>
        <v>288553.61518006824</v>
      </c>
      <c r="V32">
        <f t="shared" ca="1" si="21"/>
        <v>-19493.622977812716</v>
      </c>
      <c r="Y32" s="2">
        <f ca="1">IF(Table1[[#This Row],[Gender]]="Men",1,0)</f>
        <v>1</v>
      </c>
      <c r="Z32" s="2">
        <f ca="1">IF(Table1[[#This Row],[Gender]]="Women",1,0)</f>
        <v>0</v>
      </c>
      <c r="AA32" s="2"/>
      <c r="AB32" s="2"/>
      <c r="AC32" s="2"/>
      <c r="AD32" s="2"/>
      <c r="AE32" s="2"/>
      <c r="AF32" s="2"/>
      <c r="AG32" s="2"/>
      <c r="AH32" s="2"/>
      <c r="AI32" s="2"/>
      <c r="AJ32" s="4"/>
      <c r="AM32" s="2">
        <f ca="1">IF(Table1[[#This Row],[Field of Work]]="Teaching",1,0)</f>
        <v>0</v>
      </c>
      <c r="AN32" s="2">
        <f ca="1">IF(Table1[[#This Row],[Field of Work]]="Health",1,0)</f>
        <v>0</v>
      </c>
      <c r="AO32" s="2">
        <f ca="1">IF(Table1[[#This Row],[Field of Work]]="Agriculture",1,0)</f>
        <v>0</v>
      </c>
      <c r="AP32" s="2">
        <f ca="1">IF(Table1[[#This Row],[Field of Work]]="IT",1,0)</f>
        <v>0</v>
      </c>
      <c r="AQ32" s="2">
        <f ca="1">IF(Table1[[#This Row],[Field of Work]]="Construction",1,0)</f>
        <v>0</v>
      </c>
      <c r="AR32" s="2">
        <f ca="1">IF(Table1[[#This Row],[Field of Work]]="General Work",1,0)</f>
        <v>1</v>
      </c>
      <c r="AS32" s="2"/>
      <c r="AT32" s="2"/>
      <c r="AU32" s="2"/>
      <c r="AV32" s="2"/>
      <c r="AW32" s="2"/>
      <c r="AX32" s="2"/>
      <c r="BB32" s="2">
        <f ca="1">Table1[[#This Row],[Car Value]]/Table1[[#This Row],[Cars]]</f>
        <v>27231.126250973539</v>
      </c>
      <c r="BE32" s="2">
        <f ca="1">IF(Table1[[#This Row],[Debts]]&gt;$BG$6,1,0)</f>
        <v>1</v>
      </c>
      <c r="BJ32" s="11">
        <f ca="1">Table1[[#This Row],[Mortage Left]]/Table1[[#This Row],[Value of House]]</f>
        <v>0.87587506700046047</v>
      </c>
      <c r="BK32" s="2">
        <f t="shared" ca="1" si="23"/>
        <v>0</v>
      </c>
      <c r="BN32" s="14">
        <f ca="1">IF(Table1[[#This Row],[Area]]="Yukon",Table1[[#This Row],[Income]],0)</f>
        <v>0</v>
      </c>
      <c r="BO32" s="14">
        <f ca="1">IF(Table1[[#This Row],[Area]]="BC",Table1[[#This Row],[Income]],0)</f>
        <v>0</v>
      </c>
      <c r="BP32" s="14">
        <f ca="1">IF(Table1[[#This Row],[Area]]="Northwest Territories",Table1[[#This Row],[Income]],0)</f>
        <v>0</v>
      </c>
      <c r="BQ32" s="14">
        <f ca="1">IF(Table1[[#This Row],[Area]]="Alberta",Table1[[#This Row],[Income]],0)</f>
        <v>0</v>
      </c>
      <c r="BR32" s="14">
        <f ca="1">IF(Table1[[#This Row],[Area]]="Nunavut",Table1[[#This Row],[Income]],0)</f>
        <v>0</v>
      </c>
      <c r="BS32" s="14">
        <f ca="1">IF(Table1[[#This Row],[Area]]="Saskatchewan",Table1[[#This Row],[Income]],0)</f>
        <v>0</v>
      </c>
      <c r="BT32" s="14">
        <f ca="1">IF(Table1[[#This Row],[Area]]="Manitoba",Table1[[#This Row],[Income]],0)</f>
        <v>0</v>
      </c>
      <c r="BU32" s="14">
        <f ca="1">IF(Table1[[#This Row],[Area]]="Ontario",Table1[[#This Row],[Income]],0)</f>
        <v>47121</v>
      </c>
      <c r="BV32" s="14">
        <f ca="1">IF(Table1[[#This Row],[Area]]="Quebec",Table1[[#This Row],[Income]],0)</f>
        <v>0</v>
      </c>
      <c r="BW32" s="14">
        <f ca="1">IF(Table1[[#This Row],[Area]]="newfoundland",Table1[[#This Row],[Income]],0)</f>
        <v>0</v>
      </c>
      <c r="BX32" s="14">
        <f ca="1">IF(Table1[[#This Row],[Area]]="New Brunswick",Table1[[#This Row],[Income]],0)</f>
        <v>0</v>
      </c>
      <c r="BY32" s="14">
        <f ca="1">IF(Table1[[#This Row],[Area]]="Nova Scotia",Table1[[#This Row],[Income]],0)</f>
        <v>0</v>
      </c>
      <c r="BZ32" s="14">
        <f ca="1">IF(Table1[[#This Row],[Area]]="Prince Edward Island",Table1[[#This Row],[Income]],0)</f>
        <v>0</v>
      </c>
      <c r="CB32" s="12">
        <f ca="1">IF(Table1[[#This Row],[Field of Work]]="Health",Table1[[#This Row],[Income]],0)</f>
        <v>0</v>
      </c>
      <c r="CC32" s="12">
        <f ca="1">IF(Table1[[#This Row],[Field of Work]]="Construction",Table1[[#This Row],[Income]],0)</f>
        <v>0</v>
      </c>
      <c r="CD32" s="12">
        <f ca="1">IF(Table1[[#This Row],[Field of Work]]="Teaching",Table1[[#This Row],[Income]],0)</f>
        <v>0</v>
      </c>
      <c r="CE32" s="12">
        <f ca="1">IF(Table1[[#This Row],[Field of Work]]="IT",Table1[[#This Row],[Income]],0)</f>
        <v>0</v>
      </c>
      <c r="CF32" s="12">
        <f ca="1">IF(Table1[[#This Row],[Field of Work]]="General Work",Table1[[#This Row],[Income]],0)</f>
        <v>47121</v>
      </c>
      <c r="CG32" s="12">
        <f ca="1">IF(Table1[[#This Row],[Field of Work]]="Agriculture",Table1[[#This Row],[Income]],0)</f>
        <v>0</v>
      </c>
      <c r="CI32" s="2">
        <f ca="1">IF(Table1[[#This Row],[Debts]]&gt;Table1[[#This Row],[Income]],1,0)</f>
        <v>1</v>
      </c>
      <c r="CJ32" s="2"/>
      <c r="CL32" s="2">
        <f ca="1">IF(Table1[[#This Row],[Networth of Person ($)]]&gt;$CL$6,Table1[[#This Row],[Age]],0)</f>
        <v>0</v>
      </c>
    </row>
    <row r="33" spans="2:90" x14ac:dyDescent="0.3">
      <c r="B33">
        <f t="shared" ca="1" si="4"/>
        <v>2</v>
      </c>
      <c r="C33" t="str">
        <f t="shared" ca="1" si="5"/>
        <v>Women</v>
      </c>
      <c r="D33">
        <f t="shared" ca="1" si="6"/>
        <v>40</v>
      </c>
      <c r="E33">
        <f t="shared" ca="1" si="7"/>
        <v>4</v>
      </c>
      <c r="F33" t="str">
        <f t="shared" ca="1" si="0"/>
        <v>IT</v>
      </c>
      <c r="G33">
        <f t="shared" ca="1" si="8"/>
        <v>5</v>
      </c>
      <c r="H33" t="str">
        <f t="shared" ca="1" si="1"/>
        <v>Others</v>
      </c>
      <c r="I33">
        <f t="shared" ca="1" si="9"/>
        <v>0</v>
      </c>
      <c r="J33">
        <f t="shared" ca="1" si="10"/>
        <v>2</v>
      </c>
      <c r="K33">
        <f t="shared" ca="1" si="11"/>
        <v>35802</v>
      </c>
      <c r="L33">
        <f t="shared" ca="1" si="12"/>
        <v>12</v>
      </c>
      <c r="M33" t="str">
        <f t="shared" ca="1" si="2"/>
        <v>Nova Scotia</v>
      </c>
      <c r="N33">
        <f t="shared" ca="1" si="13"/>
        <v>143208</v>
      </c>
      <c r="O33">
        <f t="shared" ca="1" si="14"/>
        <v>29.410985795135602</v>
      </c>
      <c r="P33">
        <f t="shared" ca="1" si="15"/>
        <v>41497.751532192895</v>
      </c>
      <c r="Q33">
        <f t="shared" ca="1" si="16"/>
        <v>5216</v>
      </c>
      <c r="R33">
        <f t="shared" ca="1" si="17"/>
        <v>565.92074238522457</v>
      </c>
      <c r="S33">
        <f t="shared" ca="1" si="18"/>
        <v>16014.476316439046</v>
      </c>
      <c r="T33">
        <f t="shared" ca="1" si="19"/>
        <v>200720.22784863194</v>
      </c>
      <c r="U33">
        <f t="shared" ca="1" si="20"/>
        <v>5811.3317281803602</v>
      </c>
      <c r="V33">
        <f t="shared" ca="1" si="21"/>
        <v>194908.89612045159</v>
      </c>
      <c r="Y33" s="2">
        <f ca="1">IF(Table1[[#This Row],[Gender]]="Men",1,0)</f>
        <v>0</v>
      </c>
      <c r="Z33" s="2">
        <f ca="1">IF(Table1[[#This Row],[Gender]]="Women",1,0)</f>
        <v>1</v>
      </c>
      <c r="AA33" s="2"/>
      <c r="AB33" s="2"/>
      <c r="AC33" s="2"/>
      <c r="AD33" s="2"/>
      <c r="AE33" s="2"/>
      <c r="AF33" s="2"/>
      <c r="AG33" s="2"/>
      <c r="AH33" s="2"/>
      <c r="AI33" s="2"/>
      <c r="AJ33" s="4"/>
      <c r="AM33" s="2">
        <f ca="1">IF(Table1[[#This Row],[Field of Work]]="Teaching",1,0)</f>
        <v>0</v>
      </c>
      <c r="AN33" s="2">
        <f ca="1">IF(Table1[[#This Row],[Field of Work]]="Health",1,0)</f>
        <v>0</v>
      </c>
      <c r="AO33" s="2">
        <f ca="1">IF(Table1[[#This Row],[Field of Work]]="Agriculture",1,0)</f>
        <v>0</v>
      </c>
      <c r="AP33" s="2">
        <f ca="1">IF(Table1[[#This Row],[Field of Work]]="IT",1,0)</f>
        <v>1</v>
      </c>
      <c r="AQ33" s="2">
        <f ca="1">IF(Table1[[#This Row],[Field of Work]]="Construction",1,0)</f>
        <v>0</v>
      </c>
      <c r="AR33" s="2">
        <f ca="1">IF(Table1[[#This Row],[Field of Work]]="General Work",1,0)</f>
        <v>0</v>
      </c>
      <c r="AS33" s="2"/>
      <c r="AT33" s="2"/>
      <c r="AU33" s="2"/>
      <c r="AV33" s="2"/>
      <c r="AW33" s="2"/>
      <c r="AX33" s="2"/>
      <c r="BB33" s="2">
        <f ca="1">Table1[[#This Row],[Car Value]]/Table1[[#This Row],[Cars]]</f>
        <v>20748.875766096447</v>
      </c>
      <c r="BE33" s="2">
        <f ca="1">IF(Table1[[#This Row],[Debts]]&gt;$BG$6,1,0)</f>
        <v>0</v>
      </c>
      <c r="BJ33" s="11">
        <f ca="1">Table1[[#This Row],[Mortage Left]]/Table1[[#This Row],[Value of House]]</f>
        <v>2.0537250569196974E-4</v>
      </c>
      <c r="BK33" s="2">
        <f t="shared" ca="1" si="23"/>
        <v>1</v>
      </c>
      <c r="BN33" s="14">
        <f ca="1">IF(Table1[[#This Row],[Area]]="Yukon",Table1[[#This Row],[Income]],0)</f>
        <v>0</v>
      </c>
      <c r="BO33" s="14">
        <f ca="1">IF(Table1[[#This Row],[Area]]="BC",Table1[[#This Row],[Income]],0)</f>
        <v>0</v>
      </c>
      <c r="BP33" s="14">
        <f ca="1">IF(Table1[[#This Row],[Area]]="Northwest Territories",Table1[[#This Row],[Income]],0)</f>
        <v>0</v>
      </c>
      <c r="BQ33" s="14">
        <f ca="1">IF(Table1[[#This Row],[Area]]="Alberta",Table1[[#This Row],[Income]],0)</f>
        <v>0</v>
      </c>
      <c r="BR33" s="14">
        <f ca="1">IF(Table1[[#This Row],[Area]]="Nunavut",Table1[[#This Row],[Income]],0)</f>
        <v>0</v>
      </c>
      <c r="BS33" s="14">
        <f ca="1">IF(Table1[[#This Row],[Area]]="Saskatchewan",Table1[[#This Row],[Income]],0)</f>
        <v>0</v>
      </c>
      <c r="BT33" s="14">
        <f ca="1">IF(Table1[[#This Row],[Area]]="Manitoba",Table1[[#This Row],[Income]],0)</f>
        <v>0</v>
      </c>
      <c r="BU33" s="14">
        <f ca="1">IF(Table1[[#This Row],[Area]]="Ontario",Table1[[#This Row],[Income]],0)</f>
        <v>0</v>
      </c>
      <c r="BV33" s="14">
        <f ca="1">IF(Table1[[#This Row],[Area]]="Quebec",Table1[[#This Row],[Income]],0)</f>
        <v>0</v>
      </c>
      <c r="BW33" s="14">
        <f ca="1">IF(Table1[[#This Row],[Area]]="newfoundland",Table1[[#This Row],[Income]],0)</f>
        <v>0</v>
      </c>
      <c r="BX33" s="14">
        <f ca="1">IF(Table1[[#This Row],[Area]]="New Brunswick",Table1[[#This Row],[Income]],0)</f>
        <v>0</v>
      </c>
      <c r="BY33" s="14">
        <f ca="1">IF(Table1[[#This Row],[Area]]="Nova Scotia",Table1[[#This Row],[Income]],0)</f>
        <v>35802</v>
      </c>
      <c r="BZ33" s="14">
        <f ca="1">IF(Table1[[#This Row],[Area]]="Prince Edward Island",Table1[[#This Row],[Income]],0)</f>
        <v>0</v>
      </c>
      <c r="CB33" s="12">
        <f ca="1">IF(Table1[[#This Row],[Field of Work]]="Health",Table1[[#This Row],[Income]],0)</f>
        <v>0</v>
      </c>
      <c r="CC33" s="12">
        <f ca="1">IF(Table1[[#This Row],[Field of Work]]="Construction",Table1[[#This Row],[Income]],0)</f>
        <v>0</v>
      </c>
      <c r="CD33" s="12">
        <f ca="1">IF(Table1[[#This Row],[Field of Work]]="Teaching",Table1[[#This Row],[Income]],0)</f>
        <v>0</v>
      </c>
      <c r="CE33" s="12">
        <f ca="1">IF(Table1[[#This Row],[Field of Work]]="IT",Table1[[#This Row],[Income]],0)</f>
        <v>35802</v>
      </c>
      <c r="CF33" s="12">
        <f ca="1">IF(Table1[[#This Row],[Field of Work]]="General Work",Table1[[#This Row],[Income]],0)</f>
        <v>0</v>
      </c>
      <c r="CG33" s="12">
        <f ca="1">IF(Table1[[#This Row],[Field of Work]]="Agriculture",Table1[[#This Row],[Income]],0)</f>
        <v>0</v>
      </c>
      <c r="CI33" s="2">
        <f ca="1">IF(Table1[[#This Row],[Debts]]&gt;Table1[[#This Row],[Income]],1,0)</f>
        <v>0</v>
      </c>
      <c r="CJ33" s="2"/>
      <c r="CL33" s="2">
        <f ca="1">IF(Table1[[#This Row],[Networth of Person ($)]]&gt;$CL$6,Table1[[#This Row],[Age]],0)</f>
        <v>40</v>
      </c>
    </row>
    <row r="34" spans="2:90" x14ac:dyDescent="0.3">
      <c r="B34">
        <f t="shared" ca="1" si="4"/>
        <v>2</v>
      </c>
      <c r="C34" t="str">
        <f t="shared" ca="1" si="5"/>
        <v>Women</v>
      </c>
      <c r="D34">
        <f t="shared" ca="1" si="6"/>
        <v>26</v>
      </c>
      <c r="E34">
        <f t="shared" ca="1" si="7"/>
        <v>3</v>
      </c>
      <c r="F34" t="str">
        <f t="shared" ca="1" si="0"/>
        <v>Teaching</v>
      </c>
      <c r="G34">
        <f t="shared" ca="1" si="8"/>
        <v>2</v>
      </c>
      <c r="H34" t="str">
        <f t="shared" ca="1" si="1"/>
        <v>College</v>
      </c>
      <c r="I34">
        <f t="shared" ca="1" si="9"/>
        <v>4</v>
      </c>
      <c r="J34">
        <f t="shared" ca="1" si="10"/>
        <v>1</v>
      </c>
      <c r="K34">
        <f t="shared" ca="1" si="11"/>
        <v>68150</v>
      </c>
      <c r="L34">
        <f t="shared" ca="1" si="12"/>
        <v>3</v>
      </c>
      <c r="M34" t="str">
        <f t="shared" ca="1" si="2"/>
        <v>Northwest Territories</v>
      </c>
      <c r="N34">
        <f t="shared" ca="1" si="13"/>
        <v>340750</v>
      </c>
      <c r="O34">
        <f t="shared" ca="1" si="14"/>
        <v>281030.63566839782</v>
      </c>
      <c r="P34">
        <f t="shared" ca="1" si="15"/>
        <v>29080.738055542053</v>
      </c>
      <c r="Q34">
        <f t="shared" ca="1" si="16"/>
        <v>9612</v>
      </c>
      <c r="R34">
        <f t="shared" ca="1" si="17"/>
        <v>35490.38352183083</v>
      </c>
      <c r="S34">
        <f t="shared" ca="1" si="18"/>
        <v>36951.822730574408</v>
      </c>
      <c r="T34">
        <f t="shared" ca="1" si="19"/>
        <v>406782.56078611646</v>
      </c>
      <c r="U34">
        <f t="shared" ca="1" si="20"/>
        <v>326133.01919022866</v>
      </c>
      <c r="V34">
        <f t="shared" ca="1" si="21"/>
        <v>80649.5415958878</v>
      </c>
      <c r="Y34" s="2">
        <f ca="1">IF(Table1[[#This Row],[Gender]]="Men",1,0)</f>
        <v>0</v>
      </c>
      <c r="Z34" s="2">
        <f ca="1">IF(Table1[[#This Row],[Gender]]="Women",1,0)</f>
        <v>1</v>
      </c>
      <c r="AA34" s="2"/>
      <c r="AB34" s="2"/>
      <c r="AC34" s="2"/>
      <c r="AD34" s="2"/>
      <c r="AE34" s="2"/>
      <c r="AF34" s="2"/>
      <c r="AG34" s="2"/>
      <c r="AH34" s="2"/>
      <c r="AI34" s="2"/>
      <c r="AJ34" s="4"/>
      <c r="AM34" s="2">
        <f ca="1">IF(Table1[[#This Row],[Field of Work]]="Teaching",1,0)</f>
        <v>1</v>
      </c>
      <c r="AN34" s="2">
        <f ca="1">IF(Table1[[#This Row],[Field of Work]]="Health",1,0)</f>
        <v>0</v>
      </c>
      <c r="AO34" s="2">
        <f ca="1">IF(Table1[[#This Row],[Field of Work]]="Agriculture",1,0)</f>
        <v>0</v>
      </c>
      <c r="AP34" s="2">
        <f ca="1">IF(Table1[[#This Row],[Field of Work]]="IT",1,0)</f>
        <v>0</v>
      </c>
      <c r="AQ34" s="2">
        <f ca="1">IF(Table1[[#This Row],[Field of Work]]="Construction",1,0)</f>
        <v>0</v>
      </c>
      <c r="AR34" s="2">
        <f ca="1">IF(Table1[[#This Row],[Field of Work]]="General Work",1,0)</f>
        <v>0</v>
      </c>
      <c r="AS34" s="2"/>
      <c r="AT34" s="2"/>
      <c r="AU34" s="2"/>
      <c r="AV34" s="2"/>
      <c r="AW34" s="2"/>
      <c r="AX34" s="2"/>
      <c r="BB34" s="2">
        <f ca="1">Table1[[#This Row],[Car Value]]/Table1[[#This Row],[Cars]]</f>
        <v>29080.738055542053</v>
      </c>
      <c r="BE34" s="2">
        <f ca="1">IF(Table1[[#This Row],[Debts]]&gt;$BG$6,1,0)</f>
        <v>1</v>
      </c>
      <c r="BJ34" s="11">
        <f ca="1">Table1[[#This Row],[Mortage Left]]/Table1[[#This Row],[Value of House]]</f>
        <v>0.82474141061892248</v>
      </c>
      <c r="BK34" s="2">
        <f t="shared" ca="1" si="23"/>
        <v>0</v>
      </c>
      <c r="BN34" s="14">
        <f ca="1">IF(Table1[[#This Row],[Area]]="Yukon",Table1[[#This Row],[Income]],0)</f>
        <v>0</v>
      </c>
      <c r="BO34" s="14">
        <f ca="1">IF(Table1[[#This Row],[Area]]="BC",Table1[[#This Row],[Income]],0)</f>
        <v>0</v>
      </c>
      <c r="BP34" s="14">
        <f ca="1">IF(Table1[[#This Row],[Area]]="Northwest Territories",Table1[[#This Row],[Income]],0)</f>
        <v>68150</v>
      </c>
      <c r="BQ34" s="14">
        <f ca="1">IF(Table1[[#This Row],[Area]]="Alberta",Table1[[#This Row],[Income]],0)</f>
        <v>0</v>
      </c>
      <c r="BR34" s="14">
        <f ca="1">IF(Table1[[#This Row],[Area]]="Nunavut",Table1[[#This Row],[Income]],0)</f>
        <v>0</v>
      </c>
      <c r="BS34" s="14">
        <f ca="1">IF(Table1[[#This Row],[Area]]="Saskatchewan",Table1[[#This Row],[Income]],0)</f>
        <v>0</v>
      </c>
      <c r="BT34" s="14">
        <f ca="1">IF(Table1[[#This Row],[Area]]="Manitoba",Table1[[#This Row],[Income]],0)</f>
        <v>0</v>
      </c>
      <c r="BU34" s="14">
        <f ca="1">IF(Table1[[#This Row],[Area]]="Ontario",Table1[[#This Row],[Income]],0)</f>
        <v>0</v>
      </c>
      <c r="BV34" s="14">
        <f ca="1">IF(Table1[[#This Row],[Area]]="Quebec",Table1[[#This Row],[Income]],0)</f>
        <v>0</v>
      </c>
      <c r="BW34" s="14">
        <f ca="1">IF(Table1[[#This Row],[Area]]="newfoundland",Table1[[#This Row],[Income]],0)</f>
        <v>0</v>
      </c>
      <c r="BX34" s="14">
        <f ca="1">IF(Table1[[#This Row],[Area]]="New Brunswick",Table1[[#This Row],[Income]],0)</f>
        <v>0</v>
      </c>
      <c r="BY34" s="14">
        <f ca="1">IF(Table1[[#This Row],[Area]]="Nova Scotia",Table1[[#This Row],[Income]],0)</f>
        <v>0</v>
      </c>
      <c r="BZ34" s="14">
        <f ca="1">IF(Table1[[#This Row],[Area]]="Prince Edward Island",Table1[[#This Row],[Income]],0)</f>
        <v>0</v>
      </c>
      <c r="CB34" s="12">
        <f ca="1">IF(Table1[[#This Row],[Field of Work]]="Health",Table1[[#This Row],[Income]],0)</f>
        <v>0</v>
      </c>
      <c r="CC34" s="12">
        <f ca="1">IF(Table1[[#This Row],[Field of Work]]="Construction",Table1[[#This Row],[Income]],0)</f>
        <v>0</v>
      </c>
      <c r="CD34" s="12">
        <f ca="1">IF(Table1[[#This Row],[Field of Work]]="Teaching",Table1[[#This Row],[Income]],0)</f>
        <v>68150</v>
      </c>
      <c r="CE34" s="12">
        <f ca="1">IF(Table1[[#This Row],[Field of Work]]="IT",Table1[[#This Row],[Income]],0)</f>
        <v>0</v>
      </c>
      <c r="CF34" s="12">
        <f ca="1">IF(Table1[[#This Row],[Field of Work]]="General Work",Table1[[#This Row],[Income]],0)</f>
        <v>0</v>
      </c>
      <c r="CG34" s="12">
        <f ca="1">IF(Table1[[#This Row],[Field of Work]]="Agriculture",Table1[[#This Row],[Income]],0)</f>
        <v>0</v>
      </c>
      <c r="CI34" s="2">
        <f ca="1">IF(Table1[[#This Row],[Debts]]&gt;Table1[[#This Row],[Income]],1,0)</f>
        <v>0</v>
      </c>
      <c r="CJ34" s="2"/>
      <c r="CL34" s="2">
        <f ca="1">IF(Table1[[#This Row],[Networth of Person ($)]]&gt;$CL$6,Table1[[#This Row],[Age]],0)</f>
        <v>26</v>
      </c>
    </row>
    <row r="35" spans="2:90" x14ac:dyDescent="0.3">
      <c r="B35">
        <f t="shared" ca="1" si="4"/>
        <v>2</v>
      </c>
      <c r="C35" t="str">
        <f t="shared" ca="1" si="5"/>
        <v>Women</v>
      </c>
      <c r="D35">
        <f t="shared" ca="1" si="6"/>
        <v>41</v>
      </c>
      <c r="E35">
        <f t="shared" ca="1" si="7"/>
        <v>2</v>
      </c>
      <c r="F35" t="str">
        <f t="shared" ca="1" si="0"/>
        <v>Construction</v>
      </c>
      <c r="G35">
        <f t="shared" ca="1" si="8"/>
        <v>1</v>
      </c>
      <c r="H35" t="str">
        <f t="shared" ca="1" si="1"/>
        <v>High School</v>
      </c>
      <c r="I35">
        <f t="shared" ca="1" si="9"/>
        <v>3</v>
      </c>
      <c r="J35">
        <f t="shared" ca="1" si="10"/>
        <v>3</v>
      </c>
      <c r="K35">
        <f t="shared" ca="1" si="11"/>
        <v>30409</v>
      </c>
      <c r="L35">
        <f t="shared" ca="1" si="12"/>
        <v>2</v>
      </c>
      <c r="M35" t="str">
        <f t="shared" ca="1" si="2"/>
        <v>BC</v>
      </c>
      <c r="N35">
        <f t="shared" ca="1" si="13"/>
        <v>121636</v>
      </c>
      <c r="O35">
        <f t="shared" ca="1" si="14"/>
        <v>88467.848923867874</v>
      </c>
      <c r="P35">
        <f t="shared" ca="1" si="15"/>
        <v>87429.974562599018</v>
      </c>
      <c r="Q35">
        <f t="shared" ca="1" si="16"/>
        <v>16068</v>
      </c>
      <c r="R35">
        <f t="shared" ca="1" si="17"/>
        <v>54761.147993822633</v>
      </c>
      <c r="S35">
        <f t="shared" ca="1" si="18"/>
        <v>3813.5231317101698</v>
      </c>
      <c r="T35">
        <f t="shared" ca="1" si="19"/>
        <v>212879.49769430919</v>
      </c>
      <c r="U35">
        <f t="shared" ca="1" si="20"/>
        <v>159296.9969176905</v>
      </c>
      <c r="V35">
        <f t="shared" ca="1" si="21"/>
        <v>53582.50077661869</v>
      </c>
      <c r="Y35" s="2">
        <f ca="1">IF(Table1[[#This Row],[Gender]]="Men",1,0)</f>
        <v>0</v>
      </c>
      <c r="Z35" s="2">
        <f ca="1">IF(Table1[[#This Row],[Gender]]="Women",1,0)</f>
        <v>1</v>
      </c>
      <c r="AA35" s="2"/>
      <c r="AB35" s="2"/>
      <c r="AC35" s="2"/>
      <c r="AD35" s="2"/>
      <c r="AE35" s="2"/>
      <c r="AF35" s="2"/>
      <c r="AG35" s="2"/>
      <c r="AH35" s="2"/>
      <c r="AI35" s="2"/>
      <c r="AJ35" s="4"/>
      <c r="AM35" s="2">
        <f ca="1">IF(Table1[[#This Row],[Field of Work]]="Teaching",1,0)</f>
        <v>0</v>
      </c>
      <c r="AN35" s="2">
        <f ca="1">IF(Table1[[#This Row],[Field of Work]]="Health",1,0)</f>
        <v>0</v>
      </c>
      <c r="AO35" s="2">
        <f ca="1">IF(Table1[[#This Row],[Field of Work]]="Agriculture",1,0)</f>
        <v>0</v>
      </c>
      <c r="AP35" s="2">
        <f ca="1">IF(Table1[[#This Row],[Field of Work]]="IT",1,0)</f>
        <v>0</v>
      </c>
      <c r="AQ35" s="2">
        <f ca="1">IF(Table1[[#This Row],[Field of Work]]="Construction",1,0)</f>
        <v>1</v>
      </c>
      <c r="AR35" s="2">
        <f ca="1">IF(Table1[[#This Row],[Field of Work]]="General Work",1,0)</f>
        <v>0</v>
      </c>
      <c r="AS35" s="2"/>
      <c r="AT35" s="2"/>
      <c r="AU35" s="2"/>
      <c r="AV35" s="2"/>
      <c r="AW35" s="2"/>
      <c r="AX35" s="2"/>
      <c r="BB35" s="2">
        <f ca="1">Table1[[#This Row],[Car Value]]/Table1[[#This Row],[Cars]]</f>
        <v>29143.324854199673</v>
      </c>
      <c r="BE35" s="2">
        <f ca="1">IF(Table1[[#This Row],[Debts]]&gt;$BG$6,1,0)</f>
        <v>1</v>
      </c>
      <c r="BJ35" s="11">
        <f ca="1">Table1[[#This Row],[Mortage Left]]/Table1[[#This Row],[Value of House]]</f>
        <v>0.72731632842142024</v>
      </c>
      <c r="BK35" s="2">
        <f t="shared" ca="1" si="23"/>
        <v>0</v>
      </c>
      <c r="BN35" s="14">
        <f ca="1">IF(Table1[[#This Row],[Area]]="Yukon",Table1[[#This Row],[Income]],0)</f>
        <v>0</v>
      </c>
      <c r="BO35" s="14">
        <f ca="1">IF(Table1[[#This Row],[Area]]="BC",Table1[[#This Row],[Income]],0)</f>
        <v>30409</v>
      </c>
      <c r="BP35" s="14">
        <f ca="1">IF(Table1[[#This Row],[Area]]="Northwest Territories",Table1[[#This Row],[Income]],0)</f>
        <v>0</v>
      </c>
      <c r="BQ35" s="14">
        <f ca="1">IF(Table1[[#This Row],[Area]]="Alberta",Table1[[#This Row],[Income]],0)</f>
        <v>0</v>
      </c>
      <c r="BR35" s="14">
        <f ca="1">IF(Table1[[#This Row],[Area]]="Nunavut",Table1[[#This Row],[Income]],0)</f>
        <v>0</v>
      </c>
      <c r="BS35" s="14">
        <f ca="1">IF(Table1[[#This Row],[Area]]="Saskatchewan",Table1[[#This Row],[Income]],0)</f>
        <v>0</v>
      </c>
      <c r="BT35" s="14">
        <f ca="1">IF(Table1[[#This Row],[Area]]="Manitoba",Table1[[#This Row],[Income]],0)</f>
        <v>0</v>
      </c>
      <c r="BU35" s="14">
        <f ca="1">IF(Table1[[#This Row],[Area]]="Ontario",Table1[[#This Row],[Income]],0)</f>
        <v>0</v>
      </c>
      <c r="BV35" s="14">
        <f ca="1">IF(Table1[[#This Row],[Area]]="Quebec",Table1[[#This Row],[Income]],0)</f>
        <v>0</v>
      </c>
      <c r="BW35" s="14">
        <f ca="1">IF(Table1[[#This Row],[Area]]="newfoundland",Table1[[#This Row],[Income]],0)</f>
        <v>0</v>
      </c>
      <c r="BX35" s="14">
        <f ca="1">IF(Table1[[#This Row],[Area]]="New Brunswick",Table1[[#This Row],[Income]],0)</f>
        <v>0</v>
      </c>
      <c r="BY35" s="14">
        <f ca="1">IF(Table1[[#This Row],[Area]]="Nova Scotia",Table1[[#This Row],[Income]],0)</f>
        <v>0</v>
      </c>
      <c r="BZ35" s="14">
        <f ca="1">IF(Table1[[#This Row],[Area]]="Prince Edward Island",Table1[[#This Row],[Income]],0)</f>
        <v>0</v>
      </c>
      <c r="CB35" s="12">
        <f ca="1">IF(Table1[[#This Row],[Field of Work]]="Health",Table1[[#This Row],[Income]],0)</f>
        <v>0</v>
      </c>
      <c r="CC35" s="12">
        <f ca="1">IF(Table1[[#This Row],[Field of Work]]="Construction",Table1[[#This Row],[Income]],0)</f>
        <v>30409</v>
      </c>
      <c r="CD35" s="12">
        <f ca="1">IF(Table1[[#This Row],[Field of Work]]="Teaching",Table1[[#This Row],[Income]],0)</f>
        <v>0</v>
      </c>
      <c r="CE35" s="12">
        <f ca="1">IF(Table1[[#This Row],[Field of Work]]="IT",Table1[[#This Row],[Income]],0)</f>
        <v>0</v>
      </c>
      <c r="CF35" s="12">
        <f ca="1">IF(Table1[[#This Row],[Field of Work]]="General Work",Table1[[#This Row],[Income]],0)</f>
        <v>0</v>
      </c>
      <c r="CG35" s="12">
        <f ca="1">IF(Table1[[#This Row],[Field of Work]]="Agriculture",Table1[[#This Row],[Income]],0)</f>
        <v>0</v>
      </c>
      <c r="CI35" s="2">
        <f ca="1">IF(Table1[[#This Row],[Debts]]&gt;Table1[[#This Row],[Income]],1,0)</f>
        <v>1</v>
      </c>
      <c r="CJ35" s="2"/>
      <c r="CL35" s="2">
        <f ca="1">IF(Table1[[#This Row],[Networth of Person ($)]]&gt;$CL$6,Table1[[#This Row],[Age]],0)</f>
        <v>41</v>
      </c>
    </row>
    <row r="36" spans="2:90" x14ac:dyDescent="0.3">
      <c r="B36">
        <f t="shared" ca="1" si="4"/>
        <v>1</v>
      </c>
      <c r="C36" t="str">
        <f t="shared" ca="1" si="5"/>
        <v>Men</v>
      </c>
      <c r="D36">
        <f t="shared" ca="1" si="6"/>
        <v>26</v>
      </c>
      <c r="E36">
        <f t="shared" ca="1" si="7"/>
        <v>6</v>
      </c>
      <c r="F36" t="str">
        <f t="shared" ca="1" si="0"/>
        <v>Agriculture</v>
      </c>
      <c r="G36">
        <f t="shared" ca="1" si="8"/>
        <v>6</v>
      </c>
      <c r="H36" t="str">
        <f t="shared" ca="1" si="1"/>
        <v>Others</v>
      </c>
      <c r="I36">
        <f t="shared" ca="1" si="9"/>
        <v>2</v>
      </c>
      <c r="J36">
        <f t="shared" ca="1" si="10"/>
        <v>3</v>
      </c>
      <c r="K36">
        <f t="shared" ca="1" si="11"/>
        <v>36384</v>
      </c>
      <c r="L36">
        <f t="shared" ca="1" si="12"/>
        <v>11</v>
      </c>
      <c r="M36" t="str">
        <f t="shared" ca="1" si="2"/>
        <v>New Brunswick</v>
      </c>
      <c r="N36">
        <f t="shared" ca="1" si="13"/>
        <v>145536</v>
      </c>
      <c r="O36">
        <f t="shared" ca="1" si="14"/>
        <v>32510.960669379743</v>
      </c>
      <c r="P36">
        <f t="shared" ca="1" si="15"/>
        <v>16203.915963524107</v>
      </c>
      <c r="Q36">
        <f t="shared" ca="1" si="16"/>
        <v>8097</v>
      </c>
      <c r="R36">
        <f t="shared" ca="1" si="17"/>
        <v>48803.1510612567</v>
      </c>
      <c r="S36">
        <f t="shared" ca="1" si="18"/>
        <v>29576.83325813312</v>
      </c>
      <c r="T36">
        <f t="shared" ca="1" si="19"/>
        <v>191316.74922165723</v>
      </c>
      <c r="U36">
        <f t="shared" ca="1" si="20"/>
        <v>89411.111730636447</v>
      </c>
      <c r="V36">
        <f t="shared" ca="1" si="21"/>
        <v>101905.63749102078</v>
      </c>
      <c r="Y36" s="2">
        <f ca="1">IF(Table1[[#This Row],[Gender]]="Men",1,0)</f>
        <v>1</v>
      </c>
      <c r="Z36" s="2">
        <f ca="1">IF(Table1[[#This Row],[Gender]]="Women",1,0)</f>
        <v>0</v>
      </c>
      <c r="AA36" s="2"/>
      <c r="AB36" s="2"/>
      <c r="AC36" s="2"/>
      <c r="AD36" s="2"/>
      <c r="AE36" s="2"/>
      <c r="AF36" s="2"/>
      <c r="AG36" s="2"/>
      <c r="AH36" s="2"/>
      <c r="AI36" s="2"/>
      <c r="AJ36" s="4"/>
      <c r="AM36" s="2">
        <f ca="1">IF(Table1[[#This Row],[Field of Work]]="Teaching",1,0)</f>
        <v>0</v>
      </c>
      <c r="AN36" s="2">
        <f ca="1">IF(Table1[[#This Row],[Field of Work]]="Health",1,0)</f>
        <v>0</v>
      </c>
      <c r="AO36" s="2">
        <f ca="1">IF(Table1[[#This Row],[Field of Work]]="Agriculture",1,0)</f>
        <v>1</v>
      </c>
      <c r="AP36" s="2">
        <f ca="1">IF(Table1[[#This Row],[Field of Work]]="IT",1,0)</f>
        <v>0</v>
      </c>
      <c r="AQ36" s="2">
        <f ca="1">IF(Table1[[#This Row],[Field of Work]]="Construction",1,0)</f>
        <v>0</v>
      </c>
      <c r="AR36" s="2">
        <f ca="1">IF(Table1[[#This Row],[Field of Work]]="General Work",1,0)</f>
        <v>0</v>
      </c>
      <c r="AS36" s="2"/>
      <c r="AT36" s="2"/>
      <c r="AU36" s="2"/>
      <c r="AV36" s="2"/>
      <c r="AW36" s="2"/>
      <c r="AX36" s="2"/>
      <c r="BB36" s="2">
        <f ca="1">Table1[[#This Row],[Car Value]]/Table1[[#This Row],[Cars]]</f>
        <v>5401.3053211747019</v>
      </c>
      <c r="BE36" s="2">
        <f ca="1">IF(Table1[[#This Row],[Debts]]&gt;$BG$6,1,0)</f>
        <v>1</v>
      </c>
      <c r="BJ36" s="11">
        <f ca="1">Table1[[#This Row],[Mortage Left]]/Table1[[#This Row],[Value of House]]</f>
        <v>0.22338775745780937</v>
      </c>
      <c r="BK36" s="2">
        <f t="shared" ca="1" si="23"/>
        <v>1</v>
      </c>
      <c r="BN36" s="14">
        <f ca="1">IF(Table1[[#This Row],[Area]]="Yukon",Table1[[#This Row],[Income]],0)</f>
        <v>0</v>
      </c>
      <c r="BO36" s="14">
        <f ca="1">IF(Table1[[#This Row],[Area]]="BC",Table1[[#This Row],[Income]],0)</f>
        <v>0</v>
      </c>
      <c r="BP36" s="14">
        <f ca="1">IF(Table1[[#This Row],[Area]]="Northwest Territories",Table1[[#This Row],[Income]],0)</f>
        <v>0</v>
      </c>
      <c r="BQ36" s="14">
        <f ca="1">IF(Table1[[#This Row],[Area]]="Alberta",Table1[[#This Row],[Income]],0)</f>
        <v>0</v>
      </c>
      <c r="BR36" s="14">
        <f ca="1">IF(Table1[[#This Row],[Area]]="Nunavut",Table1[[#This Row],[Income]],0)</f>
        <v>0</v>
      </c>
      <c r="BS36" s="14">
        <f ca="1">IF(Table1[[#This Row],[Area]]="Saskatchewan",Table1[[#This Row],[Income]],0)</f>
        <v>0</v>
      </c>
      <c r="BT36" s="14">
        <f ca="1">IF(Table1[[#This Row],[Area]]="Manitoba",Table1[[#This Row],[Income]],0)</f>
        <v>0</v>
      </c>
      <c r="BU36" s="14">
        <f ca="1">IF(Table1[[#This Row],[Area]]="Ontario",Table1[[#This Row],[Income]],0)</f>
        <v>0</v>
      </c>
      <c r="BV36" s="14">
        <f ca="1">IF(Table1[[#This Row],[Area]]="Quebec",Table1[[#This Row],[Income]],0)</f>
        <v>0</v>
      </c>
      <c r="BW36" s="14">
        <f ca="1">IF(Table1[[#This Row],[Area]]="newfoundland",Table1[[#This Row],[Income]],0)</f>
        <v>0</v>
      </c>
      <c r="BX36" s="14">
        <f ca="1">IF(Table1[[#This Row],[Area]]="New Brunswick",Table1[[#This Row],[Income]],0)</f>
        <v>36384</v>
      </c>
      <c r="BY36" s="14">
        <f ca="1">IF(Table1[[#This Row],[Area]]="Nova Scotia",Table1[[#This Row],[Income]],0)</f>
        <v>0</v>
      </c>
      <c r="BZ36" s="14">
        <f ca="1">IF(Table1[[#This Row],[Area]]="Prince Edward Island",Table1[[#This Row],[Income]],0)</f>
        <v>0</v>
      </c>
      <c r="CB36" s="12">
        <f ca="1">IF(Table1[[#This Row],[Field of Work]]="Health",Table1[[#This Row],[Income]],0)</f>
        <v>0</v>
      </c>
      <c r="CC36" s="12">
        <f ca="1">IF(Table1[[#This Row],[Field of Work]]="Construction",Table1[[#This Row],[Income]],0)</f>
        <v>0</v>
      </c>
      <c r="CD36" s="12">
        <f ca="1">IF(Table1[[#This Row],[Field of Work]]="Teaching",Table1[[#This Row],[Income]],0)</f>
        <v>0</v>
      </c>
      <c r="CE36" s="12">
        <f ca="1">IF(Table1[[#This Row],[Field of Work]]="IT",Table1[[#This Row],[Income]],0)</f>
        <v>0</v>
      </c>
      <c r="CF36" s="12">
        <f ca="1">IF(Table1[[#This Row],[Field of Work]]="General Work",Table1[[#This Row],[Income]],0)</f>
        <v>0</v>
      </c>
      <c r="CG36" s="12">
        <f ca="1">IF(Table1[[#This Row],[Field of Work]]="Agriculture",Table1[[#This Row],[Income]],0)</f>
        <v>36384</v>
      </c>
      <c r="CI36" s="2">
        <f ca="1">IF(Table1[[#This Row],[Debts]]&gt;Table1[[#This Row],[Income]],1,0)</f>
        <v>1</v>
      </c>
      <c r="CJ36" s="2"/>
      <c r="CL36" s="2">
        <f ca="1">IF(Table1[[#This Row],[Networth of Person ($)]]&gt;$CL$6,Table1[[#This Row],[Age]],0)</f>
        <v>26</v>
      </c>
    </row>
    <row r="37" spans="2:90" x14ac:dyDescent="0.3">
      <c r="B37">
        <f t="shared" ca="1" si="4"/>
        <v>2</v>
      </c>
      <c r="C37" t="str">
        <f t="shared" ca="1" si="5"/>
        <v>Women</v>
      </c>
      <c r="D37">
        <f t="shared" ca="1" si="6"/>
        <v>44</v>
      </c>
      <c r="E37">
        <f t="shared" ca="1" si="7"/>
        <v>1</v>
      </c>
      <c r="F37" t="str">
        <f t="shared" ca="1" si="0"/>
        <v>Health</v>
      </c>
      <c r="G37">
        <f t="shared" ca="1" si="8"/>
        <v>3</v>
      </c>
      <c r="H37" t="str">
        <f t="shared" ca="1" si="1"/>
        <v>University</v>
      </c>
      <c r="I37">
        <f t="shared" ca="1" si="9"/>
        <v>0</v>
      </c>
      <c r="J37">
        <f t="shared" ca="1" si="10"/>
        <v>2</v>
      </c>
      <c r="K37">
        <f t="shared" ca="1" si="11"/>
        <v>63761</v>
      </c>
      <c r="L37">
        <f t="shared" ca="1" si="12"/>
        <v>12</v>
      </c>
      <c r="M37" t="str">
        <f t="shared" ca="1" si="2"/>
        <v>Nova Scotia</v>
      </c>
      <c r="N37">
        <f t="shared" ca="1" si="13"/>
        <v>255044</v>
      </c>
      <c r="O37">
        <f t="shared" ca="1" si="14"/>
        <v>1009.1631841945605</v>
      </c>
      <c r="P37">
        <f t="shared" ca="1" si="15"/>
        <v>70265.505370096987</v>
      </c>
      <c r="Q37">
        <f t="shared" ca="1" si="16"/>
        <v>12128</v>
      </c>
      <c r="R37">
        <f t="shared" ca="1" si="17"/>
        <v>118738.13378843022</v>
      </c>
      <c r="S37">
        <f t="shared" ca="1" si="18"/>
        <v>82053.744141144154</v>
      </c>
      <c r="T37">
        <f t="shared" ca="1" si="19"/>
        <v>407363.24951124116</v>
      </c>
      <c r="U37">
        <f t="shared" ca="1" si="20"/>
        <v>131875.29697262478</v>
      </c>
      <c r="V37">
        <f t="shared" ca="1" si="21"/>
        <v>275487.95253861637</v>
      </c>
      <c r="Y37" s="2">
        <f ca="1">IF(Table1[[#This Row],[Gender]]="Men",1,0)</f>
        <v>0</v>
      </c>
      <c r="Z37" s="2">
        <f ca="1">IF(Table1[[#This Row],[Gender]]="Women",1,0)</f>
        <v>1</v>
      </c>
      <c r="AA37" s="2"/>
      <c r="AB37" s="2"/>
      <c r="AC37" s="2"/>
      <c r="AD37" s="2"/>
      <c r="AE37" s="2"/>
      <c r="AF37" s="2"/>
      <c r="AG37" s="2"/>
      <c r="AH37" s="2"/>
      <c r="AI37" s="2"/>
      <c r="AJ37" s="4"/>
      <c r="AM37" s="2">
        <f ca="1">IF(Table1[[#This Row],[Field of Work]]="Teaching",1,0)</f>
        <v>0</v>
      </c>
      <c r="AN37" s="2">
        <f ca="1">IF(Table1[[#This Row],[Field of Work]]="Health",1,0)</f>
        <v>1</v>
      </c>
      <c r="AO37" s="2">
        <f ca="1">IF(Table1[[#This Row],[Field of Work]]="Agriculture",1,0)</f>
        <v>0</v>
      </c>
      <c r="AP37" s="2">
        <f ca="1">IF(Table1[[#This Row],[Field of Work]]="IT",1,0)</f>
        <v>0</v>
      </c>
      <c r="AQ37" s="2">
        <f ca="1">IF(Table1[[#This Row],[Field of Work]]="Construction",1,0)</f>
        <v>0</v>
      </c>
      <c r="AR37" s="2">
        <f ca="1">IF(Table1[[#This Row],[Field of Work]]="General Work",1,0)</f>
        <v>0</v>
      </c>
      <c r="AS37" s="2"/>
      <c r="AT37" s="2"/>
      <c r="AU37" s="2"/>
      <c r="AV37" s="2"/>
      <c r="AW37" s="2"/>
      <c r="AX37" s="2"/>
      <c r="BB37" s="2">
        <f ca="1">Table1[[#This Row],[Car Value]]/Table1[[#This Row],[Cars]]</f>
        <v>35132.752685048494</v>
      </c>
      <c r="BE37" s="2">
        <f ca="1">IF(Table1[[#This Row],[Debts]]&gt;$BG$6,1,0)</f>
        <v>1</v>
      </c>
      <c r="BJ37" s="11">
        <f ca="1">Table1[[#This Row],[Mortage Left]]/Table1[[#This Row],[Value of House]]</f>
        <v>3.956819937714906E-3</v>
      </c>
      <c r="BK37" s="2">
        <f t="shared" ca="1" si="23"/>
        <v>1</v>
      </c>
      <c r="BN37" s="14">
        <f ca="1">IF(Table1[[#This Row],[Area]]="Yukon",Table1[[#This Row],[Income]],0)</f>
        <v>0</v>
      </c>
      <c r="BO37" s="14">
        <f ca="1">IF(Table1[[#This Row],[Area]]="BC",Table1[[#This Row],[Income]],0)</f>
        <v>0</v>
      </c>
      <c r="BP37" s="14">
        <f ca="1">IF(Table1[[#This Row],[Area]]="Northwest Territories",Table1[[#This Row],[Income]],0)</f>
        <v>0</v>
      </c>
      <c r="BQ37" s="14">
        <f ca="1">IF(Table1[[#This Row],[Area]]="Alberta",Table1[[#This Row],[Income]],0)</f>
        <v>0</v>
      </c>
      <c r="BR37" s="14">
        <f ca="1">IF(Table1[[#This Row],[Area]]="Nunavut",Table1[[#This Row],[Income]],0)</f>
        <v>0</v>
      </c>
      <c r="BS37" s="14">
        <f ca="1">IF(Table1[[#This Row],[Area]]="Saskatchewan",Table1[[#This Row],[Income]],0)</f>
        <v>0</v>
      </c>
      <c r="BT37" s="14">
        <f ca="1">IF(Table1[[#This Row],[Area]]="Manitoba",Table1[[#This Row],[Income]],0)</f>
        <v>0</v>
      </c>
      <c r="BU37" s="14">
        <f ca="1">IF(Table1[[#This Row],[Area]]="Ontario",Table1[[#This Row],[Income]],0)</f>
        <v>0</v>
      </c>
      <c r="BV37" s="14">
        <f ca="1">IF(Table1[[#This Row],[Area]]="Quebec",Table1[[#This Row],[Income]],0)</f>
        <v>0</v>
      </c>
      <c r="BW37" s="14">
        <f ca="1">IF(Table1[[#This Row],[Area]]="newfoundland",Table1[[#This Row],[Income]],0)</f>
        <v>0</v>
      </c>
      <c r="BX37" s="14">
        <f ca="1">IF(Table1[[#This Row],[Area]]="New Brunswick",Table1[[#This Row],[Income]],0)</f>
        <v>0</v>
      </c>
      <c r="BY37" s="14">
        <f ca="1">IF(Table1[[#This Row],[Area]]="Nova Scotia",Table1[[#This Row],[Income]],0)</f>
        <v>63761</v>
      </c>
      <c r="BZ37" s="14">
        <f ca="1">IF(Table1[[#This Row],[Area]]="Prince Edward Island",Table1[[#This Row],[Income]],0)</f>
        <v>0</v>
      </c>
      <c r="CB37" s="12">
        <f ca="1">IF(Table1[[#This Row],[Field of Work]]="Health",Table1[[#This Row],[Income]],0)</f>
        <v>63761</v>
      </c>
      <c r="CC37" s="12">
        <f ca="1">IF(Table1[[#This Row],[Field of Work]]="Construction",Table1[[#This Row],[Income]],0)</f>
        <v>0</v>
      </c>
      <c r="CD37" s="12">
        <f ca="1">IF(Table1[[#This Row],[Field of Work]]="Teaching",Table1[[#This Row],[Income]],0)</f>
        <v>0</v>
      </c>
      <c r="CE37" s="12">
        <f ca="1">IF(Table1[[#This Row],[Field of Work]]="IT",Table1[[#This Row],[Income]],0)</f>
        <v>0</v>
      </c>
      <c r="CF37" s="12">
        <f ca="1">IF(Table1[[#This Row],[Field of Work]]="General Work",Table1[[#This Row],[Income]],0)</f>
        <v>0</v>
      </c>
      <c r="CG37" s="12">
        <f ca="1">IF(Table1[[#This Row],[Field of Work]]="Agriculture",Table1[[#This Row],[Income]],0)</f>
        <v>0</v>
      </c>
      <c r="CI37" s="2">
        <f ca="1">IF(Table1[[#This Row],[Debts]]&gt;Table1[[#This Row],[Income]],1,0)</f>
        <v>1</v>
      </c>
      <c r="CJ37" s="2"/>
      <c r="CL37" s="2">
        <f ca="1">IF(Table1[[#This Row],[Networth of Person ($)]]&gt;$CL$6,Table1[[#This Row],[Age]],0)</f>
        <v>44</v>
      </c>
    </row>
    <row r="38" spans="2:90" x14ac:dyDescent="0.3">
      <c r="B38">
        <f t="shared" ca="1" si="4"/>
        <v>1</v>
      </c>
      <c r="C38" t="str">
        <f t="shared" ca="1" si="5"/>
        <v>Men</v>
      </c>
      <c r="D38">
        <f t="shared" ca="1" si="6"/>
        <v>34</v>
      </c>
      <c r="E38">
        <f t="shared" ca="1" si="7"/>
        <v>5</v>
      </c>
      <c r="F38" t="str">
        <f t="shared" ca="1" si="0"/>
        <v>General Work</v>
      </c>
      <c r="G38">
        <f t="shared" ca="1" si="8"/>
        <v>6</v>
      </c>
      <c r="H38" t="str">
        <f t="shared" ca="1" si="1"/>
        <v>Others</v>
      </c>
      <c r="I38">
        <f t="shared" ca="1" si="9"/>
        <v>2</v>
      </c>
      <c r="J38">
        <f t="shared" ca="1" si="10"/>
        <v>3</v>
      </c>
      <c r="K38">
        <f t="shared" ca="1" si="11"/>
        <v>34314</v>
      </c>
      <c r="L38">
        <f t="shared" ca="1" si="12"/>
        <v>2</v>
      </c>
      <c r="M38" t="str">
        <f t="shared" ca="1" si="2"/>
        <v>BC</v>
      </c>
      <c r="N38">
        <f t="shared" ca="1" si="13"/>
        <v>205884</v>
      </c>
      <c r="O38">
        <f t="shared" ca="1" si="14"/>
        <v>53752.301129912659</v>
      </c>
      <c r="P38">
        <f t="shared" ca="1" si="15"/>
        <v>46126.456624174105</v>
      </c>
      <c r="Q38">
        <f t="shared" ca="1" si="16"/>
        <v>9114</v>
      </c>
      <c r="R38">
        <f t="shared" ca="1" si="17"/>
        <v>33205.832035687628</v>
      </c>
      <c r="S38">
        <f t="shared" ca="1" si="18"/>
        <v>41181.243525343991</v>
      </c>
      <c r="T38">
        <f t="shared" ca="1" si="19"/>
        <v>293191.70014951809</v>
      </c>
      <c r="U38">
        <f t="shared" ca="1" si="20"/>
        <v>96072.133165600288</v>
      </c>
      <c r="V38">
        <f t="shared" ca="1" si="21"/>
        <v>197119.56698391779</v>
      </c>
      <c r="Y38" s="2">
        <f ca="1">IF(Table1[[#This Row],[Gender]]="Men",1,0)</f>
        <v>1</v>
      </c>
      <c r="Z38" s="2">
        <f ca="1">IF(Table1[[#This Row],[Gender]]="Women",1,0)</f>
        <v>0</v>
      </c>
      <c r="AA38" s="2"/>
      <c r="AB38" s="2"/>
      <c r="AC38" s="2"/>
      <c r="AD38" s="2"/>
      <c r="AE38" s="2"/>
      <c r="AF38" s="2"/>
      <c r="AG38" s="2"/>
      <c r="AH38" s="2"/>
      <c r="AI38" s="2"/>
      <c r="AJ38" s="4"/>
      <c r="AM38" s="2">
        <f ca="1">IF(Table1[[#This Row],[Field of Work]]="Teaching",1,0)</f>
        <v>0</v>
      </c>
      <c r="AN38" s="2">
        <f ca="1">IF(Table1[[#This Row],[Field of Work]]="Health",1,0)</f>
        <v>0</v>
      </c>
      <c r="AO38" s="2">
        <f ca="1">IF(Table1[[#This Row],[Field of Work]]="Agriculture",1,0)</f>
        <v>0</v>
      </c>
      <c r="AP38" s="2">
        <f ca="1">IF(Table1[[#This Row],[Field of Work]]="IT",1,0)</f>
        <v>0</v>
      </c>
      <c r="AQ38" s="2">
        <f ca="1">IF(Table1[[#This Row],[Field of Work]]="Construction",1,0)</f>
        <v>0</v>
      </c>
      <c r="AR38" s="2">
        <f ca="1">IF(Table1[[#This Row],[Field of Work]]="General Work",1,0)</f>
        <v>1</v>
      </c>
      <c r="AS38" s="2"/>
      <c r="AT38" s="2"/>
      <c r="AU38" s="2"/>
      <c r="AV38" s="2"/>
      <c r="AW38" s="2"/>
      <c r="AX38" s="2"/>
      <c r="BB38" s="2">
        <f ca="1">Table1[[#This Row],[Car Value]]/Table1[[#This Row],[Cars]]</f>
        <v>15375.485541391368</v>
      </c>
      <c r="BE38" s="2">
        <f ca="1">IF(Table1[[#This Row],[Debts]]&gt;$BG$6,1,0)</f>
        <v>1</v>
      </c>
      <c r="BJ38" s="11">
        <f ca="1">Table1[[#This Row],[Mortage Left]]/Table1[[#This Row],[Value of House]]</f>
        <v>0.26108051684401246</v>
      </c>
      <c r="BK38" s="2">
        <f t="shared" ca="1" si="23"/>
        <v>1</v>
      </c>
      <c r="BN38" s="14">
        <f ca="1">IF(Table1[[#This Row],[Area]]="Yukon",Table1[[#This Row],[Income]],0)</f>
        <v>0</v>
      </c>
      <c r="BO38" s="14">
        <f ca="1">IF(Table1[[#This Row],[Area]]="BC",Table1[[#This Row],[Income]],0)</f>
        <v>34314</v>
      </c>
      <c r="BP38" s="14">
        <f ca="1">IF(Table1[[#This Row],[Area]]="Northwest Territories",Table1[[#This Row],[Income]],0)</f>
        <v>0</v>
      </c>
      <c r="BQ38" s="14">
        <f ca="1">IF(Table1[[#This Row],[Area]]="Alberta",Table1[[#This Row],[Income]],0)</f>
        <v>0</v>
      </c>
      <c r="BR38" s="14">
        <f ca="1">IF(Table1[[#This Row],[Area]]="Nunavut",Table1[[#This Row],[Income]],0)</f>
        <v>0</v>
      </c>
      <c r="BS38" s="14">
        <f ca="1">IF(Table1[[#This Row],[Area]]="Saskatchewan",Table1[[#This Row],[Income]],0)</f>
        <v>0</v>
      </c>
      <c r="BT38" s="14">
        <f ca="1">IF(Table1[[#This Row],[Area]]="Manitoba",Table1[[#This Row],[Income]],0)</f>
        <v>0</v>
      </c>
      <c r="BU38" s="14">
        <f ca="1">IF(Table1[[#This Row],[Area]]="Ontario",Table1[[#This Row],[Income]],0)</f>
        <v>0</v>
      </c>
      <c r="BV38" s="14">
        <f ca="1">IF(Table1[[#This Row],[Area]]="Quebec",Table1[[#This Row],[Income]],0)</f>
        <v>0</v>
      </c>
      <c r="BW38" s="14">
        <f ca="1">IF(Table1[[#This Row],[Area]]="newfoundland",Table1[[#This Row],[Income]],0)</f>
        <v>0</v>
      </c>
      <c r="BX38" s="14">
        <f ca="1">IF(Table1[[#This Row],[Area]]="New Brunswick",Table1[[#This Row],[Income]],0)</f>
        <v>0</v>
      </c>
      <c r="BY38" s="14">
        <f ca="1">IF(Table1[[#This Row],[Area]]="Nova Scotia",Table1[[#This Row],[Income]],0)</f>
        <v>0</v>
      </c>
      <c r="BZ38" s="14">
        <f ca="1">IF(Table1[[#This Row],[Area]]="Prince Edward Island",Table1[[#This Row],[Income]],0)</f>
        <v>0</v>
      </c>
      <c r="CB38" s="12">
        <f ca="1">IF(Table1[[#This Row],[Field of Work]]="Health",Table1[[#This Row],[Income]],0)</f>
        <v>0</v>
      </c>
      <c r="CC38" s="12">
        <f ca="1">IF(Table1[[#This Row],[Field of Work]]="Construction",Table1[[#This Row],[Income]],0)</f>
        <v>0</v>
      </c>
      <c r="CD38" s="12">
        <f ca="1">IF(Table1[[#This Row],[Field of Work]]="Teaching",Table1[[#This Row],[Income]],0)</f>
        <v>0</v>
      </c>
      <c r="CE38" s="12">
        <f ca="1">IF(Table1[[#This Row],[Field of Work]]="IT",Table1[[#This Row],[Income]],0)</f>
        <v>0</v>
      </c>
      <c r="CF38" s="12">
        <f ca="1">IF(Table1[[#This Row],[Field of Work]]="General Work",Table1[[#This Row],[Income]],0)</f>
        <v>34314</v>
      </c>
      <c r="CG38" s="12">
        <f ca="1">IF(Table1[[#This Row],[Field of Work]]="Agriculture",Table1[[#This Row],[Income]],0)</f>
        <v>0</v>
      </c>
      <c r="CI38" s="2">
        <f ca="1">IF(Table1[[#This Row],[Debts]]&gt;Table1[[#This Row],[Income]],1,0)</f>
        <v>0</v>
      </c>
      <c r="CJ38" s="2"/>
      <c r="CL38" s="2">
        <f ca="1">IF(Table1[[#This Row],[Networth of Person ($)]]&gt;$CL$6,Table1[[#This Row],[Age]],0)</f>
        <v>34</v>
      </c>
    </row>
    <row r="39" spans="2:90" x14ac:dyDescent="0.3">
      <c r="B39">
        <f t="shared" ca="1" si="4"/>
        <v>1</v>
      </c>
      <c r="C39" t="str">
        <f t="shared" ca="1" si="5"/>
        <v>Men</v>
      </c>
      <c r="D39">
        <f t="shared" ca="1" si="6"/>
        <v>42</v>
      </c>
      <c r="E39">
        <f t="shared" ca="1" si="7"/>
        <v>2</v>
      </c>
      <c r="F39" t="str">
        <f t="shared" ref="F39:F70" ca="1" si="24">VLOOKUP(E39,$AA$6:$AB$11,2)</f>
        <v>Construction</v>
      </c>
      <c r="G39">
        <f t="shared" ca="1" si="8"/>
        <v>2</v>
      </c>
      <c r="H39" t="str">
        <f t="shared" ref="H39:H70" ca="1" si="25">VLOOKUP(G39,$AC$6:$AD$10,2)</f>
        <v>College</v>
      </c>
      <c r="I39">
        <f t="shared" ca="1" si="9"/>
        <v>3</v>
      </c>
      <c r="J39">
        <f t="shared" ca="1" si="10"/>
        <v>2</v>
      </c>
      <c r="K39">
        <f t="shared" ca="1" si="11"/>
        <v>74632</v>
      </c>
      <c r="L39">
        <f t="shared" ca="1" si="12"/>
        <v>4</v>
      </c>
      <c r="M39" t="str">
        <f t="shared" ref="M39:M70" ca="1" si="26">VLOOKUP(L39,$AE$6:$AF$18,2)</f>
        <v>Alberta</v>
      </c>
      <c r="N39">
        <f t="shared" ca="1" si="13"/>
        <v>223896</v>
      </c>
      <c r="O39">
        <f t="shared" ca="1" si="14"/>
        <v>128947.73258929487</v>
      </c>
      <c r="P39">
        <f t="shared" ca="1" si="15"/>
        <v>26055.38729599155</v>
      </c>
      <c r="Q39">
        <f t="shared" ca="1" si="16"/>
        <v>3027</v>
      </c>
      <c r="R39">
        <f t="shared" ca="1" si="17"/>
        <v>48016.252064708584</v>
      </c>
      <c r="S39">
        <f t="shared" ca="1" si="18"/>
        <v>67395.577267092754</v>
      </c>
      <c r="T39">
        <f t="shared" ca="1" si="19"/>
        <v>317346.9645630843</v>
      </c>
      <c r="U39">
        <f t="shared" ca="1" si="20"/>
        <v>179990.98465400346</v>
      </c>
      <c r="V39">
        <f t="shared" ca="1" si="21"/>
        <v>137355.97990908084</v>
      </c>
      <c r="Y39" s="2">
        <f ca="1">IF(Table1[[#This Row],[Gender]]="Men",1,0)</f>
        <v>1</v>
      </c>
      <c r="Z39" s="2">
        <f ca="1">IF(Table1[[#This Row],[Gender]]="Women",1,0)</f>
        <v>0</v>
      </c>
      <c r="AA39" s="2"/>
      <c r="AB39" s="2"/>
      <c r="AC39" s="2"/>
      <c r="AD39" s="2"/>
      <c r="AE39" s="2"/>
      <c r="AF39" s="2"/>
      <c r="AG39" s="2"/>
      <c r="AH39" s="2"/>
      <c r="AI39" s="2"/>
      <c r="AJ39" s="4"/>
      <c r="AM39" s="2">
        <f ca="1">IF(Table1[[#This Row],[Field of Work]]="Teaching",1,0)</f>
        <v>0</v>
      </c>
      <c r="AN39" s="2">
        <f ca="1">IF(Table1[[#This Row],[Field of Work]]="Health",1,0)</f>
        <v>0</v>
      </c>
      <c r="AO39" s="2">
        <f ca="1">IF(Table1[[#This Row],[Field of Work]]="Agriculture",1,0)</f>
        <v>0</v>
      </c>
      <c r="AP39" s="2">
        <f ca="1">IF(Table1[[#This Row],[Field of Work]]="IT",1,0)</f>
        <v>0</v>
      </c>
      <c r="AQ39" s="2">
        <f ca="1">IF(Table1[[#This Row],[Field of Work]]="Construction",1,0)</f>
        <v>1</v>
      </c>
      <c r="AR39" s="2">
        <f ca="1">IF(Table1[[#This Row],[Field of Work]]="General Work",1,0)</f>
        <v>0</v>
      </c>
      <c r="AS39" s="2"/>
      <c r="AT39" s="2"/>
      <c r="AU39" s="2"/>
      <c r="AV39" s="2"/>
      <c r="AW39" s="2"/>
      <c r="AX39" s="2"/>
      <c r="BB39" s="2">
        <f ca="1">Table1[[#This Row],[Car Value]]/Table1[[#This Row],[Cars]]</f>
        <v>13027.693647995775</v>
      </c>
      <c r="BE39" s="2">
        <f ca="1">IF(Table1[[#This Row],[Debts]]&gt;$BG$6,1,0)</f>
        <v>1</v>
      </c>
      <c r="BJ39" s="11">
        <f ca="1">Table1[[#This Row],[Mortage Left]]/Table1[[#This Row],[Value of House]]</f>
        <v>0.57592691512708971</v>
      </c>
      <c r="BK39" s="2">
        <f t="shared" ca="1" si="23"/>
        <v>0</v>
      </c>
      <c r="BN39" s="14">
        <f ca="1">IF(Table1[[#This Row],[Area]]="Yukon",Table1[[#This Row],[Income]],0)</f>
        <v>0</v>
      </c>
      <c r="BO39" s="14">
        <f ca="1">IF(Table1[[#This Row],[Area]]="BC",Table1[[#This Row],[Income]],0)</f>
        <v>0</v>
      </c>
      <c r="BP39" s="14">
        <f ca="1">IF(Table1[[#This Row],[Area]]="Northwest Territories",Table1[[#This Row],[Income]],0)</f>
        <v>0</v>
      </c>
      <c r="BQ39" s="14">
        <f ca="1">IF(Table1[[#This Row],[Area]]="Alberta",Table1[[#This Row],[Income]],0)</f>
        <v>74632</v>
      </c>
      <c r="BR39" s="14">
        <f ca="1">IF(Table1[[#This Row],[Area]]="Nunavut",Table1[[#This Row],[Income]],0)</f>
        <v>0</v>
      </c>
      <c r="BS39" s="14">
        <f ca="1">IF(Table1[[#This Row],[Area]]="Saskatchewan",Table1[[#This Row],[Income]],0)</f>
        <v>0</v>
      </c>
      <c r="BT39" s="14">
        <f ca="1">IF(Table1[[#This Row],[Area]]="Manitoba",Table1[[#This Row],[Income]],0)</f>
        <v>0</v>
      </c>
      <c r="BU39" s="14">
        <f ca="1">IF(Table1[[#This Row],[Area]]="Ontario",Table1[[#This Row],[Income]],0)</f>
        <v>0</v>
      </c>
      <c r="BV39" s="14">
        <f ca="1">IF(Table1[[#This Row],[Area]]="Quebec",Table1[[#This Row],[Income]],0)</f>
        <v>0</v>
      </c>
      <c r="BW39" s="14">
        <f ca="1">IF(Table1[[#This Row],[Area]]="newfoundland",Table1[[#This Row],[Income]],0)</f>
        <v>0</v>
      </c>
      <c r="BX39" s="14">
        <f ca="1">IF(Table1[[#This Row],[Area]]="New Brunswick",Table1[[#This Row],[Income]],0)</f>
        <v>0</v>
      </c>
      <c r="BY39" s="14">
        <f ca="1">IF(Table1[[#This Row],[Area]]="Nova Scotia",Table1[[#This Row],[Income]],0)</f>
        <v>0</v>
      </c>
      <c r="BZ39" s="14">
        <f ca="1">IF(Table1[[#This Row],[Area]]="Prince Edward Island",Table1[[#This Row],[Income]],0)</f>
        <v>0</v>
      </c>
      <c r="CB39" s="12">
        <f ca="1">IF(Table1[[#This Row],[Field of Work]]="Health",Table1[[#This Row],[Income]],0)</f>
        <v>0</v>
      </c>
      <c r="CC39" s="12">
        <f ca="1">IF(Table1[[#This Row],[Field of Work]]="Construction",Table1[[#This Row],[Income]],0)</f>
        <v>74632</v>
      </c>
      <c r="CD39" s="12">
        <f ca="1">IF(Table1[[#This Row],[Field of Work]]="Teaching",Table1[[#This Row],[Income]],0)</f>
        <v>0</v>
      </c>
      <c r="CE39" s="12">
        <f ca="1">IF(Table1[[#This Row],[Field of Work]]="IT",Table1[[#This Row],[Income]],0)</f>
        <v>0</v>
      </c>
      <c r="CF39" s="12">
        <f ca="1">IF(Table1[[#This Row],[Field of Work]]="General Work",Table1[[#This Row],[Income]],0)</f>
        <v>0</v>
      </c>
      <c r="CG39" s="12">
        <f ca="1">IF(Table1[[#This Row],[Field of Work]]="Agriculture",Table1[[#This Row],[Income]],0)</f>
        <v>0</v>
      </c>
      <c r="CI39" s="2">
        <f ca="1">IF(Table1[[#This Row],[Debts]]&gt;Table1[[#This Row],[Income]],1,0)</f>
        <v>0</v>
      </c>
      <c r="CJ39" s="2"/>
      <c r="CL39" s="2">
        <f ca="1">IF(Table1[[#This Row],[Networth of Person ($)]]&gt;$CL$6,Table1[[#This Row],[Age]],0)</f>
        <v>42</v>
      </c>
    </row>
    <row r="40" spans="2:90" x14ac:dyDescent="0.3">
      <c r="B40">
        <f t="shared" ca="1" si="4"/>
        <v>2</v>
      </c>
      <c r="C40" t="str">
        <f t="shared" ca="1" si="5"/>
        <v>Women</v>
      </c>
      <c r="D40">
        <f t="shared" ca="1" si="6"/>
        <v>41</v>
      </c>
      <c r="E40">
        <f t="shared" ca="1" si="7"/>
        <v>5</v>
      </c>
      <c r="F40" t="str">
        <f t="shared" ca="1" si="24"/>
        <v>General Work</v>
      </c>
      <c r="G40">
        <f t="shared" ca="1" si="8"/>
        <v>6</v>
      </c>
      <c r="H40" t="str">
        <f t="shared" ca="1" si="25"/>
        <v>Others</v>
      </c>
      <c r="I40">
        <f t="shared" ca="1" si="9"/>
        <v>1</v>
      </c>
      <c r="J40">
        <f t="shared" ca="1" si="10"/>
        <v>1</v>
      </c>
      <c r="K40">
        <f t="shared" ca="1" si="11"/>
        <v>56956</v>
      </c>
      <c r="L40">
        <f t="shared" ca="1" si="12"/>
        <v>6</v>
      </c>
      <c r="M40" t="str">
        <f t="shared" ca="1" si="26"/>
        <v>Saskatchewan</v>
      </c>
      <c r="N40">
        <f t="shared" ca="1" si="13"/>
        <v>341736</v>
      </c>
      <c r="O40">
        <f t="shared" ca="1" si="14"/>
        <v>250062.25610844948</v>
      </c>
      <c r="P40">
        <f t="shared" ca="1" si="15"/>
        <v>24710.11429732939</v>
      </c>
      <c r="Q40">
        <f t="shared" ca="1" si="16"/>
        <v>14847</v>
      </c>
      <c r="R40">
        <f t="shared" ca="1" si="17"/>
        <v>73093.071516079101</v>
      </c>
      <c r="S40">
        <f t="shared" ca="1" si="18"/>
        <v>73888.563279947877</v>
      </c>
      <c r="T40">
        <f t="shared" ca="1" si="19"/>
        <v>440334.6775772773</v>
      </c>
      <c r="U40">
        <f t="shared" ca="1" si="20"/>
        <v>338002.32762452855</v>
      </c>
      <c r="V40">
        <f t="shared" ca="1" si="21"/>
        <v>102332.34995274874</v>
      </c>
      <c r="Y40" s="2">
        <f ca="1">IF(Table1[[#This Row],[Gender]]="Men",1,0)</f>
        <v>0</v>
      </c>
      <c r="Z40" s="2">
        <f ca="1">IF(Table1[[#This Row],[Gender]]="Women",1,0)</f>
        <v>1</v>
      </c>
      <c r="AA40" s="2"/>
      <c r="AB40" s="2"/>
      <c r="AC40" s="2"/>
      <c r="AD40" s="2"/>
      <c r="AE40" s="2"/>
      <c r="AF40" s="2"/>
      <c r="AG40" s="2"/>
      <c r="AH40" s="2"/>
      <c r="AI40" s="2"/>
      <c r="AJ40" s="4"/>
      <c r="AM40" s="2">
        <f ca="1">IF(Table1[[#This Row],[Field of Work]]="Teaching",1,0)</f>
        <v>0</v>
      </c>
      <c r="AN40" s="2">
        <f ca="1">IF(Table1[[#This Row],[Field of Work]]="Health",1,0)</f>
        <v>0</v>
      </c>
      <c r="AO40" s="2">
        <f ca="1">IF(Table1[[#This Row],[Field of Work]]="Agriculture",1,0)</f>
        <v>0</v>
      </c>
      <c r="AP40" s="2">
        <f ca="1">IF(Table1[[#This Row],[Field of Work]]="IT",1,0)</f>
        <v>0</v>
      </c>
      <c r="AQ40" s="2">
        <f ca="1">IF(Table1[[#This Row],[Field of Work]]="Construction",1,0)</f>
        <v>0</v>
      </c>
      <c r="AR40" s="2">
        <f ca="1">IF(Table1[[#This Row],[Field of Work]]="General Work",1,0)</f>
        <v>1</v>
      </c>
      <c r="AS40" s="2"/>
      <c r="AT40" s="2"/>
      <c r="AU40" s="2"/>
      <c r="AV40" s="2"/>
      <c r="AW40" s="2"/>
      <c r="AX40" s="2"/>
      <c r="BB40" s="2">
        <f ca="1">Table1[[#This Row],[Car Value]]/Table1[[#This Row],[Cars]]</f>
        <v>24710.11429732939</v>
      </c>
      <c r="BE40" s="2">
        <f ca="1">IF(Table1[[#This Row],[Debts]]&gt;$BG$6,1,0)</f>
        <v>1</v>
      </c>
      <c r="BJ40" s="11">
        <f ca="1">Table1[[#This Row],[Mortage Left]]/Table1[[#This Row],[Value of House]]</f>
        <v>0.73174104018438058</v>
      </c>
      <c r="BK40" s="2">
        <f t="shared" ca="1" si="23"/>
        <v>0</v>
      </c>
      <c r="BN40" s="14">
        <f ca="1">IF(Table1[[#This Row],[Area]]="Yukon",Table1[[#This Row],[Income]],0)</f>
        <v>0</v>
      </c>
      <c r="BO40" s="14">
        <f ca="1">IF(Table1[[#This Row],[Area]]="BC",Table1[[#This Row],[Income]],0)</f>
        <v>0</v>
      </c>
      <c r="BP40" s="14">
        <f ca="1">IF(Table1[[#This Row],[Area]]="Northwest Territories",Table1[[#This Row],[Income]],0)</f>
        <v>0</v>
      </c>
      <c r="BQ40" s="14">
        <f ca="1">IF(Table1[[#This Row],[Area]]="Alberta",Table1[[#This Row],[Income]],0)</f>
        <v>0</v>
      </c>
      <c r="BR40" s="14">
        <f ca="1">IF(Table1[[#This Row],[Area]]="Nunavut",Table1[[#This Row],[Income]],0)</f>
        <v>0</v>
      </c>
      <c r="BS40" s="14">
        <f ca="1">IF(Table1[[#This Row],[Area]]="Saskatchewan",Table1[[#This Row],[Income]],0)</f>
        <v>56956</v>
      </c>
      <c r="BT40" s="14">
        <f ca="1">IF(Table1[[#This Row],[Area]]="Manitoba",Table1[[#This Row],[Income]],0)</f>
        <v>0</v>
      </c>
      <c r="BU40" s="14">
        <f ca="1">IF(Table1[[#This Row],[Area]]="Ontario",Table1[[#This Row],[Income]],0)</f>
        <v>0</v>
      </c>
      <c r="BV40" s="14">
        <f ca="1">IF(Table1[[#This Row],[Area]]="Quebec",Table1[[#This Row],[Income]],0)</f>
        <v>0</v>
      </c>
      <c r="BW40" s="14">
        <f ca="1">IF(Table1[[#This Row],[Area]]="newfoundland",Table1[[#This Row],[Income]],0)</f>
        <v>0</v>
      </c>
      <c r="BX40" s="14">
        <f ca="1">IF(Table1[[#This Row],[Area]]="New Brunswick",Table1[[#This Row],[Income]],0)</f>
        <v>0</v>
      </c>
      <c r="BY40" s="14">
        <f ca="1">IF(Table1[[#This Row],[Area]]="Nova Scotia",Table1[[#This Row],[Income]],0)</f>
        <v>0</v>
      </c>
      <c r="BZ40" s="14">
        <f ca="1">IF(Table1[[#This Row],[Area]]="Prince Edward Island",Table1[[#This Row],[Income]],0)</f>
        <v>0</v>
      </c>
      <c r="CB40" s="12">
        <f ca="1">IF(Table1[[#This Row],[Field of Work]]="Health",Table1[[#This Row],[Income]],0)</f>
        <v>0</v>
      </c>
      <c r="CC40" s="12">
        <f ca="1">IF(Table1[[#This Row],[Field of Work]]="Construction",Table1[[#This Row],[Income]],0)</f>
        <v>0</v>
      </c>
      <c r="CD40" s="12">
        <f ca="1">IF(Table1[[#This Row],[Field of Work]]="Teaching",Table1[[#This Row],[Income]],0)</f>
        <v>0</v>
      </c>
      <c r="CE40" s="12">
        <f ca="1">IF(Table1[[#This Row],[Field of Work]]="IT",Table1[[#This Row],[Income]],0)</f>
        <v>0</v>
      </c>
      <c r="CF40" s="12">
        <f ca="1">IF(Table1[[#This Row],[Field of Work]]="General Work",Table1[[#This Row],[Income]],0)</f>
        <v>56956</v>
      </c>
      <c r="CG40" s="12">
        <f ca="1">IF(Table1[[#This Row],[Field of Work]]="Agriculture",Table1[[#This Row],[Income]],0)</f>
        <v>0</v>
      </c>
      <c r="CI40" s="2">
        <f ca="1">IF(Table1[[#This Row],[Debts]]&gt;Table1[[#This Row],[Income]],1,0)</f>
        <v>1</v>
      </c>
      <c r="CJ40" s="2"/>
      <c r="CL40" s="2">
        <f ca="1">IF(Table1[[#This Row],[Networth of Person ($)]]&gt;$CL$6,Table1[[#This Row],[Age]],0)</f>
        <v>41</v>
      </c>
    </row>
    <row r="41" spans="2:90" x14ac:dyDescent="0.3">
      <c r="B41">
        <f t="shared" ca="1" si="4"/>
        <v>1</v>
      </c>
      <c r="C41" t="str">
        <f t="shared" ca="1" si="5"/>
        <v>Men</v>
      </c>
      <c r="D41">
        <f t="shared" ca="1" si="6"/>
        <v>36</v>
      </c>
      <c r="E41">
        <f t="shared" ca="1" si="7"/>
        <v>4</v>
      </c>
      <c r="F41" t="str">
        <f t="shared" ca="1" si="24"/>
        <v>IT</v>
      </c>
      <c r="G41">
        <f t="shared" ca="1" si="8"/>
        <v>3</v>
      </c>
      <c r="H41" t="str">
        <f t="shared" ca="1" si="25"/>
        <v>University</v>
      </c>
      <c r="I41">
        <f t="shared" ca="1" si="9"/>
        <v>3</v>
      </c>
      <c r="J41">
        <f t="shared" ca="1" si="10"/>
        <v>3</v>
      </c>
      <c r="K41">
        <f t="shared" ca="1" si="11"/>
        <v>52337</v>
      </c>
      <c r="L41">
        <f t="shared" ca="1" si="12"/>
        <v>8</v>
      </c>
      <c r="M41" t="str">
        <f t="shared" ca="1" si="26"/>
        <v>Ontario</v>
      </c>
      <c r="N41">
        <f t="shared" ca="1" si="13"/>
        <v>261685</v>
      </c>
      <c r="O41">
        <f t="shared" ca="1" si="14"/>
        <v>96386.846397155066</v>
      </c>
      <c r="P41">
        <f t="shared" ca="1" si="15"/>
        <v>14245.917968436846</v>
      </c>
      <c r="Q41">
        <f t="shared" ca="1" si="16"/>
        <v>10962</v>
      </c>
      <c r="R41">
        <f t="shared" ca="1" si="17"/>
        <v>59543.396511057705</v>
      </c>
      <c r="S41">
        <f t="shared" ca="1" si="18"/>
        <v>12960.822588631032</v>
      </c>
      <c r="T41">
        <f t="shared" ca="1" si="19"/>
        <v>288891.74055706785</v>
      </c>
      <c r="U41">
        <f t="shared" ca="1" si="20"/>
        <v>166892.24290821276</v>
      </c>
      <c r="V41">
        <f t="shared" ca="1" si="21"/>
        <v>121999.49764885509</v>
      </c>
      <c r="Y41" s="2">
        <f ca="1">IF(Table1[[#This Row],[Gender]]="Men",1,0)</f>
        <v>1</v>
      </c>
      <c r="Z41" s="2">
        <f ca="1">IF(Table1[[#This Row],[Gender]]="Women",1,0)</f>
        <v>0</v>
      </c>
      <c r="AA41" s="2"/>
      <c r="AB41" s="2"/>
      <c r="AC41" s="2"/>
      <c r="AD41" s="2"/>
      <c r="AE41" s="2"/>
      <c r="AF41" s="2"/>
      <c r="AG41" s="2"/>
      <c r="AH41" s="2"/>
      <c r="AI41" s="2"/>
      <c r="AJ41" s="4"/>
      <c r="AM41" s="2">
        <f ca="1">IF(Table1[[#This Row],[Field of Work]]="Teaching",1,0)</f>
        <v>0</v>
      </c>
      <c r="AN41" s="2">
        <f ca="1">IF(Table1[[#This Row],[Field of Work]]="Health",1,0)</f>
        <v>0</v>
      </c>
      <c r="AO41" s="2">
        <f ca="1">IF(Table1[[#This Row],[Field of Work]]="Agriculture",1,0)</f>
        <v>0</v>
      </c>
      <c r="AP41" s="2">
        <f ca="1">IF(Table1[[#This Row],[Field of Work]]="IT",1,0)</f>
        <v>1</v>
      </c>
      <c r="AQ41" s="2">
        <f ca="1">IF(Table1[[#This Row],[Field of Work]]="Construction",1,0)</f>
        <v>0</v>
      </c>
      <c r="AR41" s="2">
        <f ca="1">IF(Table1[[#This Row],[Field of Work]]="General Work",1,0)</f>
        <v>0</v>
      </c>
      <c r="AS41" s="2"/>
      <c r="AT41" s="2"/>
      <c r="AU41" s="2"/>
      <c r="AV41" s="2"/>
      <c r="AW41" s="2"/>
      <c r="AX41" s="2"/>
      <c r="BB41" s="2">
        <f ca="1">Table1[[#This Row],[Car Value]]/Table1[[#This Row],[Cars]]</f>
        <v>4748.6393228122824</v>
      </c>
      <c r="BE41" s="2">
        <f ca="1">IF(Table1[[#This Row],[Debts]]&gt;$BG$6,1,0)</f>
        <v>1</v>
      </c>
      <c r="BJ41" s="11">
        <f ca="1">Table1[[#This Row],[Mortage Left]]/Table1[[#This Row],[Value of House]]</f>
        <v>0.36833156809582157</v>
      </c>
      <c r="BK41" s="2">
        <f t="shared" ca="1" si="23"/>
        <v>0</v>
      </c>
      <c r="BN41" s="14">
        <f ca="1">IF(Table1[[#This Row],[Area]]="Yukon",Table1[[#This Row],[Income]],0)</f>
        <v>0</v>
      </c>
      <c r="BO41" s="14">
        <f ca="1">IF(Table1[[#This Row],[Area]]="BC",Table1[[#This Row],[Income]],0)</f>
        <v>0</v>
      </c>
      <c r="BP41" s="14">
        <f ca="1">IF(Table1[[#This Row],[Area]]="Northwest Territories",Table1[[#This Row],[Income]],0)</f>
        <v>0</v>
      </c>
      <c r="BQ41" s="14">
        <f ca="1">IF(Table1[[#This Row],[Area]]="Alberta",Table1[[#This Row],[Income]],0)</f>
        <v>0</v>
      </c>
      <c r="BR41" s="14">
        <f ca="1">IF(Table1[[#This Row],[Area]]="Nunavut",Table1[[#This Row],[Income]],0)</f>
        <v>0</v>
      </c>
      <c r="BS41" s="14">
        <f ca="1">IF(Table1[[#This Row],[Area]]="Saskatchewan",Table1[[#This Row],[Income]],0)</f>
        <v>0</v>
      </c>
      <c r="BT41" s="14">
        <f ca="1">IF(Table1[[#This Row],[Area]]="Manitoba",Table1[[#This Row],[Income]],0)</f>
        <v>0</v>
      </c>
      <c r="BU41" s="14">
        <f ca="1">IF(Table1[[#This Row],[Area]]="Ontario",Table1[[#This Row],[Income]],0)</f>
        <v>52337</v>
      </c>
      <c r="BV41" s="14">
        <f ca="1">IF(Table1[[#This Row],[Area]]="Quebec",Table1[[#This Row],[Income]],0)</f>
        <v>0</v>
      </c>
      <c r="BW41" s="14">
        <f ca="1">IF(Table1[[#This Row],[Area]]="newfoundland",Table1[[#This Row],[Income]],0)</f>
        <v>0</v>
      </c>
      <c r="BX41" s="14">
        <f ca="1">IF(Table1[[#This Row],[Area]]="New Brunswick",Table1[[#This Row],[Income]],0)</f>
        <v>0</v>
      </c>
      <c r="BY41" s="14">
        <f ca="1">IF(Table1[[#This Row],[Area]]="Nova Scotia",Table1[[#This Row],[Income]],0)</f>
        <v>0</v>
      </c>
      <c r="BZ41" s="14">
        <f ca="1">IF(Table1[[#This Row],[Area]]="Prince Edward Island",Table1[[#This Row],[Income]],0)</f>
        <v>0</v>
      </c>
      <c r="CB41" s="12">
        <f ca="1">IF(Table1[[#This Row],[Field of Work]]="Health",Table1[[#This Row],[Income]],0)</f>
        <v>0</v>
      </c>
      <c r="CC41" s="12">
        <f ca="1">IF(Table1[[#This Row],[Field of Work]]="Construction",Table1[[#This Row],[Income]],0)</f>
        <v>0</v>
      </c>
      <c r="CD41" s="12">
        <f ca="1">IF(Table1[[#This Row],[Field of Work]]="Teaching",Table1[[#This Row],[Income]],0)</f>
        <v>0</v>
      </c>
      <c r="CE41" s="12">
        <f ca="1">IF(Table1[[#This Row],[Field of Work]]="IT",Table1[[#This Row],[Income]],0)</f>
        <v>52337</v>
      </c>
      <c r="CF41" s="12">
        <f ca="1">IF(Table1[[#This Row],[Field of Work]]="General Work",Table1[[#This Row],[Income]],0)</f>
        <v>0</v>
      </c>
      <c r="CG41" s="12">
        <f ca="1">IF(Table1[[#This Row],[Field of Work]]="Agriculture",Table1[[#This Row],[Income]],0)</f>
        <v>0</v>
      </c>
      <c r="CI41" s="2">
        <f ca="1">IF(Table1[[#This Row],[Debts]]&gt;Table1[[#This Row],[Income]],1,0)</f>
        <v>1</v>
      </c>
      <c r="CJ41" s="2"/>
      <c r="CL41" s="2">
        <f ca="1">IF(Table1[[#This Row],[Networth of Person ($)]]&gt;$CL$6,Table1[[#This Row],[Age]],0)</f>
        <v>36</v>
      </c>
    </row>
    <row r="42" spans="2:90" x14ac:dyDescent="0.3">
      <c r="B42">
        <f t="shared" ca="1" si="4"/>
        <v>1</v>
      </c>
      <c r="C42" t="str">
        <f t="shared" ca="1" si="5"/>
        <v>Men</v>
      </c>
      <c r="D42">
        <f t="shared" ca="1" si="6"/>
        <v>42</v>
      </c>
      <c r="E42">
        <f t="shared" ca="1" si="7"/>
        <v>6</v>
      </c>
      <c r="F42" t="str">
        <f t="shared" ca="1" si="24"/>
        <v>Agriculture</v>
      </c>
      <c r="G42">
        <f t="shared" ca="1" si="8"/>
        <v>3</v>
      </c>
      <c r="H42" t="str">
        <f t="shared" ca="1" si="25"/>
        <v>University</v>
      </c>
      <c r="I42">
        <f t="shared" ca="1" si="9"/>
        <v>2</v>
      </c>
      <c r="J42">
        <f t="shared" ca="1" si="10"/>
        <v>3</v>
      </c>
      <c r="K42">
        <f t="shared" ca="1" si="11"/>
        <v>37570</v>
      </c>
      <c r="L42">
        <f t="shared" ca="1" si="12"/>
        <v>9</v>
      </c>
      <c r="M42" t="str">
        <f t="shared" ca="1" si="26"/>
        <v>Quebec</v>
      </c>
      <c r="N42">
        <f t="shared" ca="1" si="13"/>
        <v>225420</v>
      </c>
      <c r="O42">
        <f t="shared" ca="1" si="14"/>
        <v>144679.03578747186</v>
      </c>
      <c r="P42">
        <f t="shared" ca="1" si="15"/>
        <v>112248.00217649668</v>
      </c>
      <c r="Q42">
        <f t="shared" ca="1" si="16"/>
        <v>52627</v>
      </c>
      <c r="R42">
        <f t="shared" ca="1" si="17"/>
        <v>61639.154644164912</v>
      </c>
      <c r="S42">
        <f t="shared" ca="1" si="18"/>
        <v>4795.9554340327486</v>
      </c>
      <c r="T42">
        <f t="shared" ca="1" si="19"/>
        <v>342463.95761052944</v>
      </c>
      <c r="U42">
        <f t="shared" ca="1" si="20"/>
        <v>258945.19043163676</v>
      </c>
      <c r="V42">
        <f t="shared" ca="1" si="21"/>
        <v>83518.767178892682</v>
      </c>
      <c r="Y42" s="2">
        <f ca="1">IF(Table1[[#This Row],[Gender]]="Men",1,0)</f>
        <v>1</v>
      </c>
      <c r="Z42" s="2">
        <f ca="1">IF(Table1[[#This Row],[Gender]]="Women",1,0)</f>
        <v>0</v>
      </c>
      <c r="AA42" s="2"/>
      <c r="AB42" s="2"/>
      <c r="AC42" s="2"/>
      <c r="AD42" s="2"/>
      <c r="AE42" s="2"/>
      <c r="AF42" s="2"/>
      <c r="AG42" s="2"/>
      <c r="AH42" s="2"/>
      <c r="AI42" s="2"/>
      <c r="AJ42" s="4"/>
      <c r="AM42" s="2">
        <f ca="1">IF(Table1[[#This Row],[Field of Work]]="Teaching",1,0)</f>
        <v>0</v>
      </c>
      <c r="AN42" s="2">
        <f ca="1">IF(Table1[[#This Row],[Field of Work]]="Health",1,0)</f>
        <v>0</v>
      </c>
      <c r="AO42" s="2">
        <f ca="1">IF(Table1[[#This Row],[Field of Work]]="Agriculture",1,0)</f>
        <v>1</v>
      </c>
      <c r="AP42" s="2">
        <f ca="1">IF(Table1[[#This Row],[Field of Work]]="IT",1,0)</f>
        <v>0</v>
      </c>
      <c r="AQ42" s="2">
        <f ca="1">IF(Table1[[#This Row],[Field of Work]]="Construction",1,0)</f>
        <v>0</v>
      </c>
      <c r="AR42" s="2">
        <f ca="1">IF(Table1[[#This Row],[Field of Work]]="General Work",1,0)</f>
        <v>0</v>
      </c>
      <c r="AS42" s="2"/>
      <c r="AT42" s="2"/>
      <c r="AU42" s="2"/>
      <c r="AV42" s="2"/>
      <c r="AW42" s="2"/>
      <c r="AX42" s="2"/>
      <c r="BB42" s="2">
        <f ca="1">Table1[[#This Row],[Car Value]]/Table1[[#This Row],[Cars]]</f>
        <v>37416.000725498896</v>
      </c>
      <c r="BE42" s="2">
        <f ca="1">IF(Table1[[#This Row],[Debts]]&gt;$BG$6,1,0)</f>
        <v>1</v>
      </c>
      <c r="BJ42" s="11">
        <f ca="1">Table1[[#This Row],[Mortage Left]]/Table1[[#This Row],[Value of House]]</f>
        <v>0.64181987307014399</v>
      </c>
      <c r="BK42" s="2">
        <f t="shared" ca="1" si="23"/>
        <v>0</v>
      </c>
      <c r="BN42" s="14">
        <f ca="1">IF(Table1[[#This Row],[Area]]="Yukon",Table1[[#This Row],[Income]],0)</f>
        <v>0</v>
      </c>
      <c r="BO42" s="14">
        <f ca="1">IF(Table1[[#This Row],[Area]]="BC",Table1[[#This Row],[Income]],0)</f>
        <v>0</v>
      </c>
      <c r="BP42" s="14">
        <f ca="1">IF(Table1[[#This Row],[Area]]="Northwest Territories",Table1[[#This Row],[Income]],0)</f>
        <v>0</v>
      </c>
      <c r="BQ42" s="14">
        <f ca="1">IF(Table1[[#This Row],[Area]]="Alberta",Table1[[#This Row],[Income]],0)</f>
        <v>0</v>
      </c>
      <c r="BR42" s="14">
        <f ca="1">IF(Table1[[#This Row],[Area]]="Nunavut",Table1[[#This Row],[Income]],0)</f>
        <v>0</v>
      </c>
      <c r="BS42" s="14">
        <f ca="1">IF(Table1[[#This Row],[Area]]="Saskatchewan",Table1[[#This Row],[Income]],0)</f>
        <v>0</v>
      </c>
      <c r="BT42" s="14">
        <f ca="1">IF(Table1[[#This Row],[Area]]="Manitoba",Table1[[#This Row],[Income]],0)</f>
        <v>0</v>
      </c>
      <c r="BU42" s="14">
        <f ca="1">IF(Table1[[#This Row],[Area]]="Ontario",Table1[[#This Row],[Income]],0)</f>
        <v>0</v>
      </c>
      <c r="BV42" s="14">
        <f ca="1">IF(Table1[[#This Row],[Area]]="Quebec",Table1[[#This Row],[Income]],0)</f>
        <v>37570</v>
      </c>
      <c r="BW42" s="14">
        <f ca="1">IF(Table1[[#This Row],[Area]]="newfoundland",Table1[[#This Row],[Income]],0)</f>
        <v>0</v>
      </c>
      <c r="BX42" s="14">
        <f ca="1">IF(Table1[[#This Row],[Area]]="New Brunswick",Table1[[#This Row],[Income]],0)</f>
        <v>0</v>
      </c>
      <c r="BY42" s="14">
        <f ca="1">IF(Table1[[#This Row],[Area]]="Nova Scotia",Table1[[#This Row],[Income]],0)</f>
        <v>0</v>
      </c>
      <c r="BZ42" s="14">
        <f ca="1">IF(Table1[[#This Row],[Area]]="Prince Edward Island",Table1[[#This Row],[Income]],0)</f>
        <v>0</v>
      </c>
      <c r="CB42" s="12">
        <f ca="1">IF(Table1[[#This Row],[Field of Work]]="Health",Table1[[#This Row],[Income]],0)</f>
        <v>0</v>
      </c>
      <c r="CC42" s="12">
        <f ca="1">IF(Table1[[#This Row],[Field of Work]]="Construction",Table1[[#This Row],[Income]],0)</f>
        <v>0</v>
      </c>
      <c r="CD42" s="12">
        <f ca="1">IF(Table1[[#This Row],[Field of Work]]="Teaching",Table1[[#This Row],[Income]],0)</f>
        <v>0</v>
      </c>
      <c r="CE42" s="12">
        <f ca="1">IF(Table1[[#This Row],[Field of Work]]="IT",Table1[[#This Row],[Income]],0)</f>
        <v>0</v>
      </c>
      <c r="CF42" s="12">
        <f ca="1">IF(Table1[[#This Row],[Field of Work]]="General Work",Table1[[#This Row],[Income]],0)</f>
        <v>0</v>
      </c>
      <c r="CG42" s="12">
        <f ca="1">IF(Table1[[#This Row],[Field of Work]]="Agriculture",Table1[[#This Row],[Income]],0)</f>
        <v>37570</v>
      </c>
      <c r="CI42" s="2">
        <f ca="1">IF(Table1[[#This Row],[Debts]]&gt;Table1[[#This Row],[Income]],1,0)</f>
        <v>1</v>
      </c>
      <c r="CJ42" s="2"/>
      <c r="CL42" s="2">
        <f ca="1">IF(Table1[[#This Row],[Networth of Person ($)]]&gt;$CL$6,Table1[[#This Row],[Age]],0)</f>
        <v>42</v>
      </c>
    </row>
    <row r="43" spans="2:90" x14ac:dyDescent="0.3">
      <c r="B43">
        <f t="shared" ca="1" si="4"/>
        <v>2</v>
      </c>
      <c r="C43" t="str">
        <f t="shared" ca="1" si="5"/>
        <v>Women</v>
      </c>
      <c r="D43">
        <f t="shared" ca="1" si="6"/>
        <v>28</v>
      </c>
      <c r="E43">
        <f t="shared" ca="1" si="7"/>
        <v>3</v>
      </c>
      <c r="F43" t="str">
        <f t="shared" ca="1" si="24"/>
        <v>Teaching</v>
      </c>
      <c r="G43">
        <f t="shared" ca="1" si="8"/>
        <v>2</v>
      </c>
      <c r="H43" t="str">
        <f t="shared" ca="1" si="25"/>
        <v>College</v>
      </c>
      <c r="I43">
        <f t="shared" ca="1" si="9"/>
        <v>4</v>
      </c>
      <c r="J43">
        <f t="shared" ca="1" si="10"/>
        <v>1</v>
      </c>
      <c r="K43">
        <f t="shared" ca="1" si="11"/>
        <v>52097</v>
      </c>
      <c r="L43">
        <f t="shared" ca="1" si="12"/>
        <v>7</v>
      </c>
      <c r="M43" t="str">
        <f t="shared" ca="1" si="26"/>
        <v>Manitoba</v>
      </c>
      <c r="N43">
        <f t="shared" ca="1" si="13"/>
        <v>156291</v>
      </c>
      <c r="O43">
        <f t="shared" ca="1" si="14"/>
        <v>16620.913215583507</v>
      </c>
      <c r="P43">
        <f t="shared" ca="1" si="15"/>
        <v>14087.4474087452</v>
      </c>
      <c r="Q43">
        <f t="shared" ca="1" si="16"/>
        <v>12825</v>
      </c>
      <c r="R43">
        <f t="shared" ca="1" si="17"/>
        <v>78066.565106712107</v>
      </c>
      <c r="S43">
        <f t="shared" ca="1" si="18"/>
        <v>5733.8077231050011</v>
      </c>
      <c r="T43">
        <f t="shared" ca="1" si="19"/>
        <v>176112.25513185022</v>
      </c>
      <c r="U43">
        <f t="shared" ca="1" si="20"/>
        <v>107512.47832229562</v>
      </c>
      <c r="V43">
        <f t="shared" ca="1" si="21"/>
        <v>68599.776809554605</v>
      </c>
      <c r="Y43" s="2">
        <f ca="1">IF(Table1[[#This Row],[Gender]]="Men",1,0)</f>
        <v>0</v>
      </c>
      <c r="Z43" s="2">
        <f ca="1">IF(Table1[[#This Row],[Gender]]="Women",1,0)</f>
        <v>1</v>
      </c>
      <c r="AA43" s="2"/>
      <c r="AB43" s="2"/>
      <c r="AC43" s="2"/>
      <c r="AD43" s="2"/>
      <c r="AE43" s="2"/>
      <c r="AF43" s="2"/>
      <c r="AG43" s="2"/>
      <c r="AH43" s="2"/>
      <c r="AI43" s="2"/>
      <c r="AJ43" s="4"/>
      <c r="AM43" s="2">
        <f ca="1">IF(Table1[[#This Row],[Field of Work]]="Teaching",1,0)</f>
        <v>1</v>
      </c>
      <c r="AN43" s="2">
        <f ca="1">IF(Table1[[#This Row],[Field of Work]]="Health",1,0)</f>
        <v>0</v>
      </c>
      <c r="AO43" s="2">
        <f ca="1">IF(Table1[[#This Row],[Field of Work]]="Agriculture",1,0)</f>
        <v>0</v>
      </c>
      <c r="AP43" s="2">
        <f ca="1">IF(Table1[[#This Row],[Field of Work]]="IT",1,0)</f>
        <v>0</v>
      </c>
      <c r="AQ43" s="2">
        <f ca="1">IF(Table1[[#This Row],[Field of Work]]="Construction",1,0)</f>
        <v>0</v>
      </c>
      <c r="AR43" s="2">
        <f ca="1">IF(Table1[[#This Row],[Field of Work]]="General Work",1,0)</f>
        <v>0</v>
      </c>
      <c r="AS43" s="2"/>
      <c r="AT43" s="2"/>
      <c r="AU43" s="2"/>
      <c r="AV43" s="2"/>
      <c r="AW43" s="2"/>
      <c r="AX43" s="2"/>
      <c r="BB43" s="2">
        <f ca="1">Table1[[#This Row],[Car Value]]/Table1[[#This Row],[Cars]]</f>
        <v>14087.4474087452</v>
      </c>
      <c r="BE43" s="2">
        <f ca="1">IF(Table1[[#This Row],[Debts]]&gt;$BG$6,1,0)</f>
        <v>1</v>
      </c>
      <c r="BJ43" s="11">
        <f ca="1">Table1[[#This Row],[Mortage Left]]/Table1[[#This Row],[Value of House]]</f>
        <v>0.10634593940523451</v>
      </c>
      <c r="BK43" s="2">
        <f t="shared" ca="1" si="23"/>
        <v>1</v>
      </c>
      <c r="BN43" s="14">
        <f ca="1">IF(Table1[[#This Row],[Area]]="Yukon",Table1[[#This Row],[Income]],0)</f>
        <v>0</v>
      </c>
      <c r="BO43" s="14">
        <f ca="1">IF(Table1[[#This Row],[Area]]="BC",Table1[[#This Row],[Income]],0)</f>
        <v>0</v>
      </c>
      <c r="BP43" s="14">
        <f ca="1">IF(Table1[[#This Row],[Area]]="Northwest Territories",Table1[[#This Row],[Income]],0)</f>
        <v>0</v>
      </c>
      <c r="BQ43" s="14">
        <f ca="1">IF(Table1[[#This Row],[Area]]="Alberta",Table1[[#This Row],[Income]],0)</f>
        <v>0</v>
      </c>
      <c r="BR43" s="14">
        <f ca="1">IF(Table1[[#This Row],[Area]]="Nunavut",Table1[[#This Row],[Income]],0)</f>
        <v>0</v>
      </c>
      <c r="BS43" s="14">
        <f ca="1">IF(Table1[[#This Row],[Area]]="Saskatchewan",Table1[[#This Row],[Income]],0)</f>
        <v>0</v>
      </c>
      <c r="BT43" s="14">
        <f ca="1">IF(Table1[[#This Row],[Area]]="Manitoba",Table1[[#This Row],[Income]],0)</f>
        <v>52097</v>
      </c>
      <c r="BU43" s="14">
        <f ca="1">IF(Table1[[#This Row],[Area]]="Ontario",Table1[[#This Row],[Income]],0)</f>
        <v>0</v>
      </c>
      <c r="BV43" s="14">
        <f ca="1">IF(Table1[[#This Row],[Area]]="Quebec",Table1[[#This Row],[Income]],0)</f>
        <v>0</v>
      </c>
      <c r="BW43" s="14">
        <f ca="1">IF(Table1[[#This Row],[Area]]="newfoundland",Table1[[#This Row],[Income]],0)</f>
        <v>0</v>
      </c>
      <c r="BX43" s="14">
        <f ca="1">IF(Table1[[#This Row],[Area]]="New Brunswick",Table1[[#This Row],[Income]],0)</f>
        <v>0</v>
      </c>
      <c r="BY43" s="14">
        <f ca="1">IF(Table1[[#This Row],[Area]]="Nova Scotia",Table1[[#This Row],[Income]],0)</f>
        <v>0</v>
      </c>
      <c r="BZ43" s="14">
        <f ca="1">IF(Table1[[#This Row],[Area]]="Prince Edward Island",Table1[[#This Row],[Income]],0)</f>
        <v>0</v>
      </c>
      <c r="CB43" s="12">
        <f ca="1">IF(Table1[[#This Row],[Field of Work]]="Health",Table1[[#This Row],[Income]],0)</f>
        <v>0</v>
      </c>
      <c r="CC43" s="12">
        <f ca="1">IF(Table1[[#This Row],[Field of Work]]="Construction",Table1[[#This Row],[Income]],0)</f>
        <v>0</v>
      </c>
      <c r="CD43" s="12">
        <f ca="1">IF(Table1[[#This Row],[Field of Work]]="Teaching",Table1[[#This Row],[Income]],0)</f>
        <v>52097</v>
      </c>
      <c r="CE43" s="12">
        <f ca="1">IF(Table1[[#This Row],[Field of Work]]="IT",Table1[[#This Row],[Income]],0)</f>
        <v>0</v>
      </c>
      <c r="CF43" s="12">
        <f ca="1">IF(Table1[[#This Row],[Field of Work]]="General Work",Table1[[#This Row],[Income]],0)</f>
        <v>0</v>
      </c>
      <c r="CG43" s="12">
        <f ca="1">IF(Table1[[#This Row],[Field of Work]]="Agriculture",Table1[[#This Row],[Income]],0)</f>
        <v>0</v>
      </c>
      <c r="CI43" s="2">
        <f ca="1">IF(Table1[[#This Row],[Debts]]&gt;Table1[[#This Row],[Income]],1,0)</f>
        <v>1</v>
      </c>
      <c r="CJ43" s="2"/>
      <c r="CL43" s="2">
        <f ca="1">IF(Table1[[#This Row],[Networth of Person ($)]]&gt;$CL$6,Table1[[#This Row],[Age]],0)</f>
        <v>28</v>
      </c>
    </row>
    <row r="44" spans="2:90" x14ac:dyDescent="0.3">
      <c r="B44">
        <f t="shared" ca="1" si="4"/>
        <v>2</v>
      </c>
      <c r="C44" t="str">
        <f t="shared" ca="1" si="5"/>
        <v>Women</v>
      </c>
      <c r="D44">
        <f t="shared" ca="1" si="6"/>
        <v>37</v>
      </c>
      <c r="E44">
        <f t="shared" ca="1" si="7"/>
        <v>5</v>
      </c>
      <c r="F44" t="str">
        <f t="shared" ca="1" si="24"/>
        <v>General Work</v>
      </c>
      <c r="G44">
        <f t="shared" ca="1" si="8"/>
        <v>1</v>
      </c>
      <c r="H44" t="str">
        <f t="shared" ca="1" si="25"/>
        <v>High School</v>
      </c>
      <c r="I44">
        <f t="shared" ca="1" si="9"/>
        <v>1</v>
      </c>
      <c r="J44">
        <f t="shared" ca="1" si="10"/>
        <v>3</v>
      </c>
      <c r="K44">
        <f t="shared" ca="1" si="11"/>
        <v>73472</v>
      </c>
      <c r="L44">
        <f t="shared" ca="1" si="12"/>
        <v>6</v>
      </c>
      <c r="M44" t="str">
        <f t="shared" ca="1" si="26"/>
        <v>Saskatchewan</v>
      </c>
      <c r="N44">
        <f t="shared" ca="1" si="13"/>
        <v>440832</v>
      </c>
      <c r="O44">
        <f t="shared" ca="1" si="14"/>
        <v>317397.9810318551</v>
      </c>
      <c r="P44">
        <f t="shared" ca="1" si="15"/>
        <v>87800.973917747018</v>
      </c>
      <c r="Q44">
        <f t="shared" ca="1" si="16"/>
        <v>63593</v>
      </c>
      <c r="R44">
        <f t="shared" ca="1" si="17"/>
        <v>56535.012713589997</v>
      </c>
      <c r="S44">
        <f t="shared" ca="1" si="18"/>
        <v>109562.93825668073</v>
      </c>
      <c r="T44">
        <f t="shared" ca="1" si="19"/>
        <v>638195.91217442777</v>
      </c>
      <c r="U44">
        <f t="shared" ca="1" si="20"/>
        <v>437525.9937454451</v>
      </c>
      <c r="V44">
        <f t="shared" ca="1" si="21"/>
        <v>200669.91842898267</v>
      </c>
      <c r="Y44" s="2">
        <f ca="1">IF(Table1[[#This Row],[Gender]]="Men",1,0)</f>
        <v>0</v>
      </c>
      <c r="Z44" s="2">
        <f ca="1">IF(Table1[[#This Row],[Gender]]="Women",1,0)</f>
        <v>1</v>
      </c>
      <c r="AA44" s="2"/>
      <c r="AB44" s="2"/>
      <c r="AC44" s="2"/>
      <c r="AD44" s="2"/>
      <c r="AE44" s="2"/>
      <c r="AF44" s="2"/>
      <c r="AG44" s="2"/>
      <c r="AH44" s="2"/>
      <c r="AI44" s="2"/>
      <c r="AJ44" s="4"/>
      <c r="AM44" s="2">
        <f ca="1">IF(Table1[[#This Row],[Field of Work]]="Teaching",1,0)</f>
        <v>0</v>
      </c>
      <c r="AN44" s="2">
        <f ca="1">IF(Table1[[#This Row],[Field of Work]]="Health",1,0)</f>
        <v>0</v>
      </c>
      <c r="AO44" s="2">
        <f ca="1">IF(Table1[[#This Row],[Field of Work]]="Agriculture",1,0)</f>
        <v>0</v>
      </c>
      <c r="AP44" s="2">
        <f ca="1">IF(Table1[[#This Row],[Field of Work]]="IT",1,0)</f>
        <v>0</v>
      </c>
      <c r="AQ44" s="2">
        <f ca="1">IF(Table1[[#This Row],[Field of Work]]="Construction",1,0)</f>
        <v>0</v>
      </c>
      <c r="AR44" s="2">
        <f ca="1">IF(Table1[[#This Row],[Field of Work]]="General Work",1,0)</f>
        <v>1</v>
      </c>
      <c r="AS44" s="2"/>
      <c r="AT44" s="2"/>
      <c r="AU44" s="2"/>
      <c r="AV44" s="2"/>
      <c r="AW44" s="2"/>
      <c r="AX44" s="2"/>
      <c r="BB44" s="2">
        <f ca="1">Table1[[#This Row],[Car Value]]/Table1[[#This Row],[Cars]]</f>
        <v>29266.991305915672</v>
      </c>
      <c r="BE44" s="2">
        <f ca="1">IF(Table1[[#This Row],[Debts]]&gt;$BG$6,1,0)</f>
        <v>1</v>
      </c>
      <c r="BJ44" s="11">
        <f ca="1">Table1[[#This Row],[Mortage Left]]/Table1[[#This Row],[Value of House]]</f>
        <v>0.71999759779656447</v>
      </c>
      <c r="BK44" s="2">
        <f t="shared" ca="1" si="23"/>
        <v>0</v>
      </c>
      <c r="BN44" s="14">
        <f ca="1">IF(Table1[[#This Row],[Area]]="Yukon",Table1[[#This Row],[Income]],0)</f>
        <v>0</v>
      </c>
      <c r="BO44" s="14">
        <f ca="1">IF(Table1[[#This Row],[Area]]="BC",Table1[[#This Row],[Income]],0)</f>
        <v>0</v>
      </c>
      <c r="BP44" s="14">
        <f ca="1">IF(Table1[[#This Row],[Area]]="Northwest Territories",Table1[[#This Row],[Income]],0)</f>
        <v>0</v>
      </c>
      <c r="BQ44" s="14">
        <f ca="1">IF(Table1[[#This Row],[Area]]="Alberta",Table1[[#This Row],[Income]],0)</f>
        <v>0</v>
      </c>
      <c r="BR44" s="14">
        <f ca="1">IF(Table1[[#This Row],[Area]]="Nunavut",Table1[[#This Row],[Income]],0)</f>
        <v>0</v>
      </c>
      <c r="BS44" s="14">
        <f ca="1">IF(Table1[[#This Row],[Area]]="Saskatchewan",Table1[[#This Row],[Income]],0)</f>
        <v>73472</v>
      </c>
      <c r="BT44" s="14">
        <f ca="1">IF(Table1[[#This Row],[Area]]="Manitoba",Table1[[#This Row],[Income]],0)</f>
        <v>0</v>
      </c>
      <c r="BU44" s="14">
        <f ca="1">IF(Table1[[#This Row],[Area]]="Ontario",Table1[[#This Row],[Income]],0)</f>
        <v>0</v>
      </c>
      <c r="BV44" s="14">
        <f ca="1">IF(Table1[[#This Row],[Area]]="Quebec",Table1[[#This Row],[Income]],0)</f>
        <v>0</v>
      </c>
      <c r="BW44" s="14">
        <f ca="1">IF(Table1[[#This Row],[Area]]="newfoundland",Table1[[#This Row],[Income]],0)</f>
        <v>0</v>
      </c>
      <c r="BX44" s="14">
        <f ca="1">IF(Table1[[#This Row],[Area]]="New Brunswick",Table1[[#This Row],[Income]],0)</f>
        <v>0</v>
      </c>
      <c r="BY44" s="14">
        <f ca="1">IF(Table1[[#This Row],[Area]]="Nova Scotia",Table1[[#This Row],[Income]],0)</f>
        <v>0</v>
      </c>
      <c r="BZ44" s="14">
        <f ca="1">IF(Table1[[#This Row],[Area]]="Prince Edward Island",Table1[[#This Row],[Income]],0)</f>
        <v>0</v>
      </c>
      <c r="CB44" s="12">
        <f ca="1">IF(Table1[[#This Row],[Field of Work]]="Health",Table1[[#This Row],[Income]],0)</f>
        <v>0</v>
      </c>
      <c r="CC44" s="12">
        <f ca="1">IF(Table1[[#This Row],[Field of Work]]="Construction",Table1[[#This Row],[Income]],0)</f>
        <v>0</v>
      </c>
      <c r="CD44" s="12">
        <f ca="1">IF(Table1[[#This Row],[Field of Work]]="Teaching",Table1[[#This Row],[Income]],0)</f>
        <v>0</v>
      </c>
      <c r="CE44" s="12">
        <f ca="1">IF(Table1[[#This Row],[Field of Work]]="IT",Table1[[#This Row],[Income]],0)</f>
        <v>0</v>
      </c>
      <c r="CF44" s="12">
        <f ca="1">IF(Table1[[#This Row],[Field of Work]]="General Work",Table1[[#This Row],[Income]],0)</f>
        <v>73472</v>
      </c>
      <c r="CG44" s="12">
        <f ca="1">IF(Table1[[#This Row],[Field of Work]]="Agriculture",Table1[[#This Row],[Income]],0)</f>
        <v>0</v>
      </c>
      <c r="CI44" s="2">
        <f ca="1">IF(Table1[[#This Row],[Debts]]&gt;Table1[[#This Row],[Income]],1,0)</f>
        <v>0</v>
      </c>
      <c r="CJ44" s="2"/>
      <c r="CL44" s="2">
        <f ca="1">IF(Table1[[#This Row],[Networth of Person ($)]]&gt;$CL$6,Table1[[#This Row],[Age]],0)</f>
        <v>37</v>
      </c>
    </row>
    <row r="45" spans="2:90" x14ac:dyDescent="0.3">
      <c r="B45">
        <f t="shared" ca="1" si="4"/>
        <v>2</v>
      </c>
      <c r="C45" t="str">
        <f t="shared" ca="1" si="5"/>
        <v>Women</v>
      </c>
      <c r="D45">
        <f t="shared" ca="1" si="6"/>
        <v>30</v>
      </c>
      <c r="E45">
        <f t="shared" ca="1" si="7"/>
        <v>4</v>
      </c>
      <c r="F45" t="str">
        <f t="shared" ca="1" si="24"/>
        <v>IT</v>
      </c>
      <c r="G45">
        <f t="shared" ca="1" si="8"/>
        <v>5</v>
      </c>
      <c r="H45" t="str">
        <f t="shared" ca="1" si="25"/>
        <v>Others</v>
      </c>
      <c r="I45">
        <f t="shared" ca="1" si="9"/>
        <v>1</v>
      </c>
      <c r="J45">
        <f t="shared" ca="1" si="10"/>
        <v>2</v>
      </c>
      <c r="K45">
        <f t="shared" ca="1" si="11"/>
        <v>87992</v>
      </c>
      <c r="L45">
        <f t="shared" ca="1" si="12"/>
        <v>12</v>
      </c>
      <c r="M45" t="str">
        <f t="shared" ca="1" si="26"/>
        <v>Nova Scotia</v>
      </c>
      <c r="N45">
        <f t="shared" ca="1" si="13"/>
        <v>527952</v>
      </c>
      <c r="O45">
        <f t="shared" ca="1" si="14"/>
        <v>194252.86443412004</v>
      </c>
      <c r="P45">
        <f t="shared" ca="1" si="15"/>
        <v>131893.75231436433</v>
      </c>
      <c r="Q45">
        <f t="shared" ca="1" si="16"/>
        <v>113263</v>
      </c>
      <c r="R45">
        <f t="shared" ca="1" si="17"/>
        <v>117576.41481669742</v>
      </c>
      <c r="S45">
        <f t="shared" ca="1" si="18"/>
        <v>26639.200620790172</v>
      </c>
      <c r="T45">
        <f t="shared" ca="1" si="19"/>
        <v>686484.95293515443</v>
      </c>
      <c r="U45">
        <f t="shared" ca="1" si="20"/>
        <v>425092.27925081743</v>
      </c>
      <c r="V45">
        <f t="shared" ca="1" si="21"/>
        <v>261392.673684337</v>
      </c>
      <c r="Y45" s="2">
        <f ca="1">IF(Table1[[#This Row],[Gender]]="Men",1,0)</f>
        <v>0</v>
      </c>
      <c r="Z45" s="2">
        <f ca="1">IF(Table1[[#This Row],[Gender]]="Women",1,0)</f>
        <v>1</v>
      </c>
      <c r="AA45" s="2"/>
      <c r="AB45" s="2"/>
      <c r="AC45" s="2"/>
      <c r="AD45" s="2"/>
      <c r="AE45" s="2"/>
      <c r="AF45" s="2"/>
      <c r="AG45" s="2"/>
      <c r="AH45" s="2"/>
      <c r="AI45" s="2"/>
      <c r="AJ45" s="4"/>
      <c r="AM45" s="2">
        <f ca="1">IF(Table1[[#This Row],[Field of Work]]="Teaching",1,0)</f>
        <v>0</v>
      </c>
      <c r="AN45" s="2">
        <f ca="1">IF(Table1[[#This Row],[Field of Work]]="Health",1,0)</f>
        <v>0</v>
      </c>
      <c r="AO45" s="2">
        <f ca="1">IF(Table1[[#This Row],[Field of Work]]="Agriculture",1,0)</f>
        <v>0</v>
      </c>
      <c r="AP45" s="2">
        <f ca="1">IF(Table1[[#This Row],[Field of Work]]="IT",1,0)</f>
        <v>1</v>
      </c>
      <c r="AQ45" s="2">
        <f ca="1">IF(Table1[[#This Row],[Field of Work]]="Construction",1,0)</f>
        <v>0</v>
      </c>
      <c r="AR45" s="2">
        <f ca="1">IF(Table1[[#This Row],[Field of Work]]="General Work",1,0)</f>
        <v>0</v>
      </c>
      <c r="AS45" s="2"/>
      <c r="AT45" s="2"/>
      <c r="AU45" s="2"/>
      <c r="AV45" s="2"/>
      <c r="AW45" s="2"/>
      <c r="AX45" s="2"/>
      <c r="BB45" s="2">
        <f ca="1">Table1[[#This Row],[Car Value]]/Table1[[#This Row],[Cars]]</f>
        <v>65946.876157182167</v>
      </c>
      <c r="BE45" s="2">
        <f ca="1">IF(Table1[[#This Row],[Debts]]&gt;$BG$6,1,0)</f>
        <v>1</v>
      </c>
      <c r="BJ45" s="11">
        <f ca="1">Table1[[#This Row],[Mortage Left]]/Table1[[#This Row],[Value of House]]</f>
        <v>0.36793660111926851</v>
      </c>
      <c r="BK45" s="2">
        <f t="shared" ca="1" si="23"/>
        <v>0</v>
      </c>
      <c r="BN45" s="14">
        <f ca="1">IF(Table1[[#This Row],[Area]]="Yukon",Table1[[#This Row],[Income]],0)</f>
        <v>0</v>
      </c>
      <c r="BO45" s="14">
        <f ca="1">IF(Table1[[#This Row],[Area]]="BC",Table1[[#This Row],[Income]],0)</f>
        <v>0</v>
      </c>
      <c r="BP45" s="14">
        <f ca="1">IF(Table1[[#This Row],[Area]]="Northwest Territories",Table1[[#This Row],[Income]],0)</f>
        <v>0</v>
      </c>
      <c r="BQ45" s="14">
        <f ca="1">IF(Table1[[#This Row],[Area]]="Alberta",Table1[[#This Row],[Income]],0)</f>
        <v>0</v>
      </c>
      <c r="BR45" s="14">
        <f ca="1">IF(Table1[[#This Row],[Area]]="Nunavut",Table1[[#This Row],[Income]],0)</f>
        <v>0</v>
      </c>
      <c r="BS45" s="14">
        <f ca="1">IF(Table1[[#This Row],[Area]]="Saskatchewan",Table1[[#This Row],[Income]],0)</f>
        <v>0</v>
      </c>
      <c r="BT45" s="14">
        <f ca="1">IF(Table1[[#This Row],[Area]]="Manitoba",Table1[[#This Row],[Income]],0)</f>
        <v>0</v>
      </c>
      <c r="BU45" s="14">
        <f ca="1">IF(Table1[[#This Row],[Area]]="Ontario",Table1[[#This Row],[Income]],0)</f>
        <v>0</v>
      </c>
      <c r="BV45" s="14">
        <f ca="1">IF(Table1[[#This Row],[Area]]="Quebec",Table1[[#This Row],[Income]],0)</f>
        <v>0</v>
      </c>
      <c r="BW45" s="14">
        <f ca="1">IF(Table1[[#This Row],[Area]]="newfoundland",Table1[[#This Row],[Income]],0)</f>
        <v>0</v>
      </c>
      <c r="BX45" s="14">
        <f ca="1">IF(Table1[[#This Row],[Area]]="New Brunswick",Table1[[#This Row],[Income]],0)</f>
        <v>0</v>
      </c>
      <c r="BY45" s="14">
        <f ca="1">IF(Table1[[#This Row],[Area]]="Nova Scotia",Table1[[#This Row],[Income]],0)</f>
        <v>87992</v>
      </c>
      <c r="BZ45" s="14">
        <f ca="1">IF(Table1[[#This Row],[Area]]="Prince Edward Island",Table1[[#This Row],[Income]],0)</f>
        <v>0</v>
      </c>
      <c r="CB45" s="12">
        <f ca="1">IF(Table1[[#This Row],[Field of Work]]="Health",Table1[[#This Row],[Income]],0)</f>
        <v>0</v>
      </c>
      <c r="CC45" s="12">
        <f ca="1">IF(Table1[[#This Row],[Field of Work]]="Construction",Table1[[#This Row],[Income]],0)</f>
        <v>0</v>
      </c>
      <c r="CD45" s="12">
        <f ca="1">IF(Table1[[#This Row],[Field of Work]]="Teaching",Table1[[#This Row],[Income]],0)</f>
        <v>0</v>
      </c>
      <c r="CE45" s="12">
        <f ca="1">IF(Table1[[#This Row],[Field of Work]]="IT",Table1[[#This Row],[Income]],0)</f>
        <v>87992</v>
      </c>
      <c r="CF45" s="12">
        <f ca="1">IF(Table1[[#This Row],[Field of Work]]="General Work",Table1[[#This Row],[Income]],0)</f>
        <v>0</v>
      </c>
      <c r="CG45" s="12">
        <f ca="1">IF(Table1[[#This Row],[Field of Work]]="Agriculture",Table1[[#This Row],[Income]],0)</f>
        <v>0</v>
      </c>
      <c r="CI45" s="2">
        <f ca="1">IF(Table1[[#This Row],[Debts]]&gt;Table1[[#This Row],[Income]],1,0)</f>
        <v>1</v>
      </c>
      <c r="CJ45" s="2"/>
      <c r="CL45" s="2">
        <f ca="1">IF(Table1[[#This Row],[Networth of Person ($)]]&gt;$CL$6,Table1[[#This Row],[Age]],0)</f>
        <v>30</v>
      </c>
    </row>
    <row r="46" spans="2:90" x14ac:dyDescent="0.3">
      <c r="B46">
        <f t="shared" ca="1" si="4"/>
        <v>2</v>
      </c>
      <c r="C46" t="str">
        <f t="shared" ca="1" si="5"/>
        <v>Women</v>
      </c>
      <c r="D46">
        <f t="shared" ca="1" si="6"/>
        <v>38</v>
      </c>
      <c r="E46">
        <f t="shared" ca="1" si="7"/>
        <v>6</v>
      </c>
      <c r="F46" t="str">
        <f t="shared" ca="1" si="24"/>
        <v>Agriculture</v>
      </c>
      <c r="G46">
        <f t="shared" ca="1" si="8"/>
        <v>4</v>
      </c>
      <c r="H46" t="str">
        <f t="shared" ca="1" si="25"/>
        <v xml:space="preserve">Technical </v>
      </c>
      <c r="I46">
        <f t="shared" ca="1" si="9"/>
        <v>0</v>
      </c>
      <c r="J46">
        <f t="shared" ca="1" si="10"/>
        <v>1</v>
      </c>
      <c r="K46">
        <f t="shared" ca="1" si="11"/>
        <v>71437</v>
      </c>
      <c r="L46">
        <f t="shared" ca="1" si="12"/>
        <v>1</v>
      </c>
      <c r="M46" t="str">
        <f t="shared" ca="1" si="26"/>
        <v>Yukon</v>
      </c>
      <c r="N46">
        <f t="shared" ca="1" si="13"/>
        <v>214311</v>
      </c>
      <c r="O46">
        <f t="shared" ca="1" si="14"/>
        <v>29738.339615056189</v>
      </c>
      <c r="P46">
        <f t="shared" ca="1" si="15"/>
        <v>27344.492189693316</v>
      </c>
      <c r="Q46">
        <f t="shared" ca="1" si="16"/>
        <v>22805</v>
      </c>
      <c r="R46">
        <f t="shared" ca="1" si="17"/>
        <v>80535.465113188067</v>
      </c>
      <c r="S46">
        <f t="shared" ca="1" si="18"/>
        <v>96163.816721960116</v>
      </c>
      <c r="T46">
        <f t="shared" ca="1" si="19"/>
        <v>337819.30891165347</v>
      </c>
      <c r="U46">
        <f t="shared" ca="1" si="20"/>
        <v>133078.80472824426</v>
      </c>
      <c r="V46">
        <f t="shared" ca="1" si="21"/>
        <v>204740.50418340921</v>
      </c>
      <c r="Y46" s="2">
        <f ca="1">IF(Table1[[#This Row],[Gender]]="Men",1,0)</f>
        <v>0</v>
      </c>
      <c r="Z46" s="2">
        <f ca="1">IF(Table1[[#This Row],[Gender]]="Women",1,0)</f>
        <v>1</v>
      </c>
      <c r="AA46" s="2"/>
      <c r="AB46" s="2"/>
      <c r="AC46" s="2"/>
      <c r="AD46" s="2"/>
      <c r="AE46" s="2"/>
      <c r="AF46" s="2"/>
      <c r="AG46" s="2"/>
      <c r="AH46" s="2"/>
      <c r="AI46" s="2"/>
      <c r="AJ46" s="4"/>
      <c r="AM46" s="2">
        <f ca="1">IF(Table1[[#This Row],[Field of Work]]="Teaching",1,0)</f>
        <v>0</v>
      </c>
      <c r="AN46" s="2">
        <f ca="1">IF(Table1[[#This Row],[Field of Work]]="Health",1,0)</f>
        <v>0</v>
      </c>
      <c r="AO46" s="2">
        <f ca="1">IF(Table1[[#This Row],[Field of Work]]="Agriculture",1,0)</f>
        <v>1</v>
      </c>
      <c r="AP46" s="2">
        <f ca="1">IF(Table1[[#This Row],[Field of Work]]="IT",1,0)</f>
        <v>0</v>
      </c>
      <c r="AQ46" s="2">
        <f ca="1">IF(Table1[[#This Row],[Field of Work]]="Construction",1,0)</f>
        <v>0</v>
      </c>
      <c r="AR46" s="2">
        <f ca="1">IF(Table1[[#This Row],[Field of Work]]="General Work",1,0)</f>
        <v>0</v>
      </c>
      <c r="AS46" s="2"/>
      <c r="AT46" s="2"/>
      <c r="AU46" s="2"/>
      <c r="AV46" s="2"/>
      <c r="AW46" s="2"/>
      <c r="AX46" s="2"/>
      <c r="BB46" s="2">
        <f ca="1">Table1[[#This Row],[Car Value]]/Table1[[#This Row],[Cars]]</f>
        <v>27344.492189693316</v>
      </c>
      <c r="BE46" s="2">
        <f ca="1">IF(Table1[[#This Row],[Debts]]&gt;$BG$6,1,0)</f>
        <v>1</v>
      </c>
      <c r="BJ46" s="11">
        <f ca="1">Table1[[#This Row],[Mortage Left]]/Table1[[#This Row],[Value of House]]</f>
        <v>0.13876254422337719</v>
      </c>
      <c r="BK46" s="2">
        <f t="shared" ca="1" si="23"/>
        <v>1</v>
      </c>
      <c r="BN46" s="14">
        <f ca="1">IF(Table1[[#This Row],[Area]]="Yukon",Table1[[#This Row],[Income]],0)</f>
        <v>71437</v>
      </c>
      <c r="BO46" s="14">
        <f ca="1">IF(Table1[[#This Row],[Area]]="BC",Table1[[#This Row],[Income]],0)</f>
        <v>0</v>
      </c>
      <c r="BP46" s="14">
        <f ca="1">IF(Table1[[#This Row],[Area]]="Northwest Territories",Table1[[#This Row],[Income]],0)</f>
        <v>0</v>
      </c>
      <c r="BQ46" s="14">
        <f ca="1">IF(Table1[[#This Row],[Area]]="Alberta",Table1[[#This Row],[Income]],0)</f>
        <v>0</v>
      </c>
      <c r="BR46" s="14">
        <f ca="1">IF(Table1[[#This Row],[Area]]="Nunavut",Table1[[#This Row],[Income]],0)</f>
        <v>0</v>
      </c>
      <c r="BS46" s="14">
        <f ca="1">IF(Table1[[#This Row],[Area]]="Saskatchewan",Table1[[#This Row],[Income]],0)</f>
        <v>0</v>
      </c>
      <c r="BT46" s="14">
        <f ca="1">IF(Table1[[#This Row],[Area]]="Manitoba",Table1[[#This Row],[Income]],0)</f>
        <v>0</v>
      </c>
      <c r="BU46" s="14">
        <f ca="1">IF(Table1[[#This Row],[Area]]="Ontario",Table1[[#This Row],[Income]],0)</f>
        <v>0</v>
      </c>
      <c r="BV46" s="14">
        <f ca="1">IF(Table1[[#This Row],[Area]]="Quebec",Table1[[#This Row],[Income]],0)</f>
        <v>0</v>
      </c>
      <c r="BW46" s="14">
        <f ca="1">IF(Table1[[#This Row],[Area]]="newfoundland",Table1[[#This Row],[Income]],0)</f>
        <v>0</v>
      </c>
      <c r="BX46" s="14">
        <f ca="1">IF(Table1[[#This Row],[Area]]="New Brunswick",Table1[[#This Row],[Income]],0)</f>
        <v>0</v>
      </c>
      <c r="BY46" s="14">
        <f ca="1">IF(Table1[[#This Row],[Area]]="Nova Scotia",Table1[[#This Row],[Income]],0)</f>
        <v>0</v>
      </c>
      <c r="BZ46" s="14">
        <f ca="1">IF(Table1[[#This Row],[Area]]="Prince Edward Island",Table1[[#This Row],[Income]],0)</f>
        <v>0</v>
      </c>
      <c r="CB46" s="12">
        <f ca="1">IF(Table1[[#This Row],[Field of Work]]="Health",Table1[[#This Row],[Income]],0)</f>
        <v>0</v>
      </c>
      <c r="CC46" s="12">
        <f ca="1">IF(Table1[[#This Row],[Field of Work]]="Construction",Table1[[#This Row],[Income]],0)</f>
        <v>0</v>
      </c>
      <c r="CD46" s="12">
        <f ca="1">IF(Table1[[#This Row],[Field of Work]]="Teaching",Table1[[#This Row],[Income]],0)</f>
        <v>0</v>
      </c>
      <c r="CE46" s="12">
        <f ca="1">IF(Table1[[#This Row],[Field of Work]]="IT",Table1[[#This Row],[Income]],0)</f>
        <v>0</v>
      </c>
      <c r="CF46" s="12">
        <f ca="1">IF(Table1[[#This Row],[Field of Work]]="General Work",Table1[[#This Row],[Income]],0)</f>
        <v>0</v>
      </c>
      <c r="CG46" s="12">
        <f ca="1">IF(Table1[[#This Row],[Field of Work]]="Agriculture",Table1[[#This Row],[Income]],0)</f>
        <v>71437</v>
      </c>
      <c r="CI46" s="2">
        <f ca="1">IF(Table1[[#This Row],[Debts]]&gt;Table1[[#This Row],[Income]],1,0)</f>
        <v>1</v>
      </c>
      <c r="CJ46" s="2"/>
      <c r="CL46" s="2">
        <f ca="1">IF(Table1[[#This Row],[Networth of Person ($)]]&gt;$CL$6,Table1[[#This Row],[Age]],0)</f>
        <v>38</v>
      </c>
    </row>
    <row r="47" spans="2:90" x14ac:dyDescent="0.3">
      <c r="B47">
        <f t="shared" ca="1" si="4"/>
        <v>2</v>
      </c>
      <c r="C47" t="str">
        <f t="shared" ca="1" si="5"/>
        <v>Women</v>
      </c>
      <c r="D47">
        <f t="shared" ca="1" si="6"/>
        <v>45</v>
      </c>
      <c r="E47">
        <f t="shared" ca="1" si="7"/>
        <v>6</v>
      </c>
      <c r="F47" t="str">
        <f t="shared" ca="1" si="24"/>
        <v>Agriculture</v>
      </c>
      <c r="G47">
        <f t="shared" ca="1" si="8"/>
        <v>4</v>
      </c>
      <c r="H47" t="str">
        <f t="shared" ca="1" si="25"/>
        <v xml:space="preserve">Technical </v>
      </c>
      <c r="I47">
        <f t="shared" ca="1" si="9"/>
        <v>3</v>
      </c>
      <c r="J47">
        <f t="shared" ca="1" si="10"/>
        <v>2</v>
      </c>
      <c r="K47">
        <f t="shared" ca="1" si="11"/>
        <v>36178</v>
      </c>
      <c r="L47">
        <f t="shared" ca="1" si="12"/>
        <v>12</v>
      </c>
      <c r="M47" t="str">
        <f t="shared" ca="1" si="26"/>
        <v>Nova Scotia</v>
      </c>
      <c r="N47">
        <f t="shared" ca="1" si="13"/>
        <v>144712</v>
      </c>
      <c r="O47">
        <f t="shared" ca="1" si="14"/>
        <v>136168.99881773515</v>
      </c>
      <c r="P47">
        <f t="shared" ca="1" si="15"/>
        <v>68364.191430856998</v>
      </c>
      <c r="Q47">
        <f t="shared" ca="1" si="16"/>
        <v>54130</v>
      </c>
      <c r="R47">
        <f t="shared" ca="1" si="17"/>
        <v>33251.499343720432</v>
      </c>
      <c r="S47">
        <f t="shared" ca="1" si="18"/>
        <v>46424.560395985114</v>
      </c>
      <c r="T47">
        <f t="shared" ca="1" si="19"/>
        <v>259500.75182684211</v>
      </c>
      <c r="U47">
        <f t="shared" ca="1" si="20"/>
        <v>223550.49816145559</v>
      </c>
      <c r="V47">
        <f t="shared" ca="1" si="21"/>
        <v>35950.253665386525</v>
      </c>
      <c r="Y47" s="2">
        <f ca="1">IF(Table1[[#This Row],[Gender]]="Men",1,0)</f>
        <v>0</v>
      </c>
      <c r="Z47" s="2">
        <f ca="1">IF(Table1[[#This Row],[Gender]]="Women",1,0)</f>
        <v>1</v>
      </c>
      <c r="AA47" s="2"/>
      <c r="AB47" s="2"/>
      <c r="AC47" s="2"/>
      <c r="AD47" s="2"/>
      <c r="AE47" s="2"/>
      <c r="AF47" s="2"/>
      <c r="AG47" s="2"/>
      <c r="AH47" s="2"/>
      <c r="AI47" s="2"/>
      <c r="AJ47" s="4"/>
      <c r="AM47" s="2">
        <f ca="1">IF(Table1[[#This Row],[Field of Work]]="Teaching",1,0)</f>
        <v>0</v>
      </c>
      <c r="AN47" s="2">
        <f ca="1">IF(Table1[[#This Row],[Field of Work]]="Health",1,0)</f>
        <v>0</v>
      </c>
      <c r="AO47" s="2">
        <f ca="1">IF(Table1[[#This Row],[Field of Work]]="Agriculture",1,0)</f>
        <v>1</v>
      </c>
      <c r="AP47" s="2">
        <f ca="1">IF(Table1[[#This Row],[Field of Work]]="IT",1,0)</f>
        <v>0</v>
      </c>
      <c r="AQ47" s="2">
        <f ca="1">IF(Table1[[#This Row],[Field of Work]]="Construction",1,0)</f>
        <v>0</v>
      </c>
      <c r="AR47" s="2">
        <f ca="1">IF(Table1[[#This Row],[Field of Work]]="General Work",1,0)</f>
        <v>0</v>
      </c>
      <c r="AS47" s="2"/>
      <c r="AT47" s="2"/>
      <c r="AU47" s="2"/>
      <c r="AV47" s="2"/>
      <c r="AW47" s="2"/>
      <c r="AX47" s="2"/>
      <c r="BB47" s="2">
        <f ca="1">Table1[[#This Row],[Car Value]]/Table1[[#This Row],[Cars]]</f>
        <v>34182.095715428499</v>
      </c>
      <c r="BE47" s="2">
        <f ca="1">IF(Table1[[#This Row],[Debts]]&gt;$BG$6,1,0)</f>
        <v>1</v>
      </c>
      <c r="BJ47" s="11">
        <f ca="1">Table1[[#This Row],[Mortage Left]]/Table1[[#This Row],[Value of House]]</f>
        <v>0.94096549572761867</v>
      </c>
      <c r="BK47" s="2">
        <f t="shared" ca="1" si="23"/>
        <v>0</v>
      </c>
      <c r="BN47" s="14">
        <f ca="1">IF(Table1[[#This Row],[Area]]="Yukon",Table1[[#This Row],[Income]],0)</f>
        <v>0</v>
      </c>
      <c r="BO47" s="14">
        <f ca="1">IF(Table1[[#This Row],[Area]]="BC",Table1[[#This Row],[Income]],0)</f>
        <v>0</v>
      </c>
      <c r="BP47" s="14">
        <f ca="1">IF(Table1[[#This Row],[Area]]="Northwest Territories",Table1[[#This Row],[Income]],0)</f>
        <v>0</v>
      </c>
      <c r="BQ47" s="14">
        <f ca="1">IF(Table1[[#This Row],[Area]]="Alberta",Table1[[#This Row],[Income]],0)</f>
        <v>0</v>
      </c>
      <c r="BR47" s="14">
        <f ca="1">IF(Table1[[#This Row],[Area]]="Nunavut",Table1[[#This Row],[Income]],0)</f>
        <v>0</v>
      </c>
      <c r="BS47" s="14">
        <f ca="1">IF(Table1[[#This Row],[Area]]="Saskatchewan",Table1[[#This Row],[Income]],0)</f>
        <v>0</v>
      </c>
      <c r="BT47" s="14">
        <f ca="1">IF(Table1[[#This Row],[Area]]="Manitoba",Table1[[#This Row],[Income]],0)</f>
        <v>0</v>
      </c>
      <c r="BU47" s="14">
        <f ca="1">IF(Table1[[#This Row],[Area]]="Ontario",Table1[[#This Row],[Income]],0)</f>
        <v>0</v>
      </c>
      <c r="BV47" s="14">
        <f ca="1">IF(Table1[[#This Row],[Area]]="Quebec",Table1[[#This Row],[Income]],0)</f>
        <v>0</v>
      </c>
      <c r="BW47" s="14">
        <f ca="1">IF(Table1[[#This Row],[Area]]="newfoundland",Table1[[#This Row],[Income]],0)</f>
        <v>0</v>
      </c>
      <c r="BX47" s="14">
        <f ca="1">IF(Table1[[#This Row],[Area]]="New Brunswick",Table1[[#This Row],[Income]],0)</f>
        <v>0</v>
      </c>
      <c r="BY47" s="14">
        <f ca="1">IF(Table1[[#This Row],[Area]]="Nova Scotia",Table1[[#This Row],[Income]],0)</f>
        <v>36178</v>
      </c>
      <c r="BZ47" s="14">
        <f ca="1">IF(Table1[[#This Row],[Area]]="Prince Edward Island",Table1[[#This Row],[Income]],0)</f>
        <v>0</v>
      </c>
      <c r="CB47" s="12">
        <f ca="1">IF(Table1[[#This Row],[Field of Work]]="Health",Table1[[#This Row],[Income]],0)</f>
        <v>0</v>
      </c>
      <c r="CC47" s="12">
        <f ca="1">IF(Table1[[#This Row],[Field of Work]]="Construction",Table1[[#This Row],[Income]],0)</f>
        <v>0</v>
      </c>
      <c r="CD47" s="12">
        <f ca="1">IF(Table1[[#This Row],[Field of Work]]="Teaching",Table1[[#This Row],[Income]],0)</f>
        <v>0</v>
      </c>
      <c r="CE47" s="12">
        <f ca="1">IF(Table1[[#This Row],[Field of Work]]="IT",Table1[[#This Row],[Income]],0)</f>
        <v>0</v>
      </c>
      <c r="CF47" s="12">
        <f ca="1">IF(Table1[[#This Row],[Field of Work]]="General Work",Table1[[#This Row],[Income]],0)</f>
        <v>0</v>
      </c>
      <c r="CG47" s="12">
        <f ca="1">IF(Table1[[#This Row],[Field of Work]]="Agriculture",Table1[[#This Row],[Income]],0)</f>
        <v>36178</v>
      </c>
      <c r="CI47" s="2">
        <f ca="1">IF(Table1[[#This Row],[Debts]]&gt;Table1[[#This Row],[Income]],1,0)</f>
        <v>0</v>
      </c>
      <c r="CJ47" s="2"/>
      <c r="CL47" s="2">
        <f ca="1">IF(Table1[[#This Row],[Networth of Person ($)]]&gt;$CL$6,Table1[[#This Row],[Age]],0)</f>
        <v>0</v>
      </c>
    </row>
    <row r="48" spans="2:90" x14ac:dyDescent="0.3">
      <c r="B48">
        <f t="shared" ca="1" si="4"/>
        <v>1</v>
      </c>
      <c r="C48" t="str">
        <f t="shared" ca="1" si="5"/>
        <v>Men</v>
      </c>
      <c r="D48">
        <f t="shared" ca="1" si="6"/>
        <v>37</v>
      </c>
      <c r="E48">
        <f t="shared" ca="1" si="7"/>
        <v>3</v>
      </c>
      <c r="F48" t="str">
        <f t="shared" ca="1" si="24"/>
        <v>Teaching</v>
      </c>
      <c r="G48">
        <f t="shared" ca="1" si="8"/>
        <v>6</v>
      </c>
      <c r="H48" t="str">
        <f t="shared" ca="1" si="25"/>
        <v>Others</v>
      </c>
      <c r="I48">
        <f t="shared" ca="1" si="9"/>
        <v>3</v>
      </c>
      <c r="J48">
        <f t="shared" ca="1" si="10"/>
        <v>3</v>
      </c>
      <c r="K48">
        <f t="shared" ca="1" si="11"/>
        <v>65401</v>
      </c>
      <c r="L48">
        <f t="shared" ca="1" si="12"/>
        <v>4</v>
      </c>
      <c r="M48" t="str">
        <f t="shared" ca="1" si="26"/>
        <v>Alberta</v>
      </c>
      <c r="N48">
        <f t="shared" ca="1" si="13"/>
        <v>327005</v>
      </c>
      <c r="O48">
        <f t="shared" ca="1" si="14"/>
        <v>111927.82832170743</v>
      </c>
      <c r="P48">
        <f t="shared" ca="1" si="15"/>
        <v>28485.078077663809</v>
      </c>
      <c r="Q48">
        <f t="shared" ca="1" si="16"/>
        <v>12594</v>
      </c>
      <c r="R48">
        <f t="shared" ca="1" si="17"/>
        <v>41803.350381662</v>
      </c>
      <c r="S48">
        <f t="shared" ca="1" si="18"/>
        <v>29247.390458238275</v>
      </c>
      <c r="T48">
        <f t="shared" ca="1" si="19"/>
        <v>384737.46853590204</v>
      </c>
      <c r="U48">
        <f t="shared" ca="1" si="20"/>
        <v>166325.17870336943</v>
      </c>
      <c r="V48">
        <f t="shared" ca="1" si="21"/>
        <v>218412.28983253261</v>
      </c>
      <c r="Y48" s="2">
        <f ca="1">IF(Table1[[#This Row],[Gender]]="Men",1,0)</f>
        <v>1</v>
      </c>
      <c r="Z48" s="2">
        <f ca="1">IF(Table1[[#This Row],[Gender]]="Women",1,0)</f>
        <v>0</v>
      </c>
      <c r="AA48" s="2"/>
      <c r="AB48" s="2"/>
      <c r="AC48" s="2"/>
      <c r="AD48" s="2"/>
      <c r="AE48" s="2"/>
      <c r="AF48" s="2"/>
      <c r="AG48" s="2"/>
      <c r="AH48" s="2"/>
      <c r="AI48" s="2"/>
      <c r="AJ48" s="4"/>
      <c r="AM48" s="2">
        <f ca="1">IF(Table1[[#This Row],[Field of Work]]="Teaching",1,0)</f>
        <v>1</v>
      </c>
      <c r="AN48" s="2">
        <f ca="1">IF(Table1[[#This Row],[Field of Work]]="Health",1,0)</f>
        <v>0</v>
      </c>
      <c r="AO48" s="2">
        <f ca="1">IF(Table1[[#This Row],[Field of Work]]="Agriculture",1,0)</f>
        <v>0</v>
      </c>
      <c r="AP48" s="2">
        <f ca="1">IF(Table1[[#This Row],[Field of Work]]="IT",1,0)</f>
        <v>0</v>
      </c>
      <c r="AQ48" s="2">
        <f ca="1">IF(Table1[[#This Row],[Field of Work]]="Construction",1,0)</f>
        <v>0</v>
      </c>
      <c r="AR48" s="2">
        <f ca="1">IF(Table1[[#This Row],[Field of Work]]="General Work",1,0)</f>
        <v>0</v>
      </c>
      <c r="AS48" s="2"/>
      <c r="AT48" s="2"/>
      <c r="AU48" s="2"/>
      <c r="AV48" s="2"/>
      <c r="AW48" s="2"/>
      <c r="AX48" s="2"/>
      <c r="BB48" s="2">
        <f ca="1">Table1[[#This Row],[Car Value]]/Table1[[#This Row],[Cars]]</f>
        <v>9495.0260258879371</v>
      </c>
      <c r="BE48" s="2">
        <f ca="1">IF(Table1[[#This Row],[Debts]]&gt;$BG$6,1,0)</f>
        <v>1</v>
      </c>
      <c r="BJ48" s="11">
        <f ca="1">Table1[[#This Row],[Mortage Left]]/Table1[[#This Row],[Value of House]]</f>
        <v>0.3422817030984463</v>
      </c>
      <c r="BK48" s="2">
        <f t="shared" ca="1" si="23"/>
        <v>0</v>
      </c>
      <c r="BN48" s="14">
        <f ca="1">IF(Table1[[#This Row],[Area]]="Yukon",Table1[[#This Row],[Income]],0)</f>
        <v>0</v>
      </c>
      <c r="BO48" s="14">
        <f ca="1">IF(Table1[[#This Row],[Area]]="BC",Table1[[#This Row],[Income]],0)</f>
        <v>0</v>
      </c>
      <c r="BP48" s="14">
        <f ca="1">IF(Table1[[#This Row],[Area]]="Northwest Territories",Table1[[#This Row],[Income]],0)</f>
        <v>0</v>
      </c>
      <c r="BQ48" s="14">
        <f ca="1">IF(Table1[[#This Row],[Area]]="Alberta",Table1[[#This Row],[Income]],0)</f>
        <v>65401</v>
      </c>
      <c r="BR48" s="14">
        <f ca="1">IF(Table1[[#This Row],[Area]]="Nunavut",Table1[[#This Row],[Income]],0)</f>
        <v>0</v>
      </c>
      <c r="BS48" s="14">
        <f ca="1">IF(Table1[[#This Row],[Area]]="Saskatchewan",Table1[[#This Row],[Income]],0)</f>
        <v>0</v>
      </c>
      <c r="BT48" s="14">
        <f ca="1">IF(Table1[[#This Row],[Area]]="Manitoba",Table1[[#This Row],[Income]],0)</f>
        <v>0</v>
      </c>
      <c r="BU48" s="14">
        <f ca="1">IF(Table1[[#This Row],[Area]]="Ontario",Table1[[#This Row],[Income]],0)</f>
        <v>0</v>
      </c>
      <c r="BV48" s="14">
        <f ca="1">IF(Table1[[#This Row],[Area]]="Quebec",Table1[[#This Row],[Income]],0)</f>
        <v>0</v>
      </c>
      <c r="BW48" s="14">
        <f ca="1">IF(Table1[[#This Row],[Area]]="newfoundland",Table1[[#This Row],[Income]],0)</f>
        <v>0</v>
      </c>
      <c r="BX48" s="14">
        <f ca="1">IF(Table1[[#This Row],[Area]]="New Brunswick",Table1[[#This Row],[Income]],0)</f>
        <v>0</v>
      </c>
      <c r="BY48" s="14">
        <f ca="1">IF(Table1[[#This Row],[Area]]="Nova Scotia",Table1[[#This Row],[Income]],0)</f>
        <v>0</v>
      </c>
      <c r="BZ48" s="14">
        <f ca="1">IF(Table1[[#This Row],[Area]]="Prince Edward Island",Table1[[#This Row],[Income]],0)</f>
        <v>0</v>
      </c>
      <c r="CB48" s="12">
        <f ca="1">IF(Table1[[#This Row],[Field of Work]]="Health",Table1[[#This Row],[Income]],0)</f>
        <v>0</v>
      </c>
      <c r="CC48" s="12">
        <f ca="1">IF(Table1[[#This Row],[Field of Work]]="Construction",Table1[[#This Row],[Income]],0)</f>
        <v>0</v>
      </c>
      <c r="CD48" s="12">
        <f ca="1">IF(Table1[[#This Row],[Field of Work]]="Teaching",Table1[[#This Row],[Income]],0)</f>
        <v>65401</v>
      </c>
      <c r="CE48" s="12">
        <f ca="1">IF(Table1[[#This Row],[Field of Work]]="IT",Table1[[#This Row],[Income]],0)</f>
        <v>0</v>
      </c>
      <c r="CF48" s="12">
        <f ca="1">IF(Table1[[#This Row],[Field of Work]]="General Work",Table1[[#This Row],[Income]],0)</f>
        <v>0</v>
      </c>
      <c r="CG48" s="12">
        <f ca="1">IF(Table1[[#This Row],[Field of Work]]="Agriculture",Table1[[#This Row],[Income]],0)</f>
        <v>0</v>
      </c>
      <c r="CI48" s="2">
        <f ca="1">IF(Table1[[#This Row],[Debts]]&gt;Table1[[#This Row],[Income]],1,0)</f>
        <v>0</v>
      </c>
      <c r="CJ48" s="2"/>
      <c r="CL48" s="2">
        <f ca="1">IF(Table1[[#This Row],[Networth of Person ($)]]&gt;$CL$6,Table1[[#This Row],[Age]],0)</f>
        <v>37</v>
      </c>
    </row>
    <row r="49" spans="2:90" x14ac:dyDescent="0.3">
      <c r="B49">
        <f t="shared" ca="1" si="4"/>
        <v>2</v>
      </c>
      <c r="C49" t="str">
        <f t="shared" ca="1" si="5"/>
        <v>Women</v>
      </c>
      <c r="D49">
        <f t="shared" ca="1" si="6"/>
        <v>30</v>
      </c>
      <c r="E49">
        <f t="shared" ca="1" si="7"/>
        <v>3</v>
      </c>
      <c r="F49" t="str">
        <f t="shared" ca="1" si="24"/>
        <v>Teaching</v>
      </c>
      <c r="G49">
        <f t="shared" ca="1" si="8"/>
        <v>1</v>
      </c>
      <c r="H49" t="str">
        <f t="shared" ca="1" si="25"/>
        <v>High School</v>
      </c>
      <c r="I49">
        <f t="shared" ca="1" si="9"/>
        <v>2</v>
      </c>
      <c r="J49">
        <f t="shared" ca="1" si="10"/>
        <v>1</v>
      </c>
      <c r="K49">
        <f t="shared" ca="1" si="11"/>
        <v>33168</v>
      </c>
      <c r="L49">
        <f t="shared" ca="1" si="12"/>
        <v>12</v>
      </c>
      <c r="M49" t="str">
        <f t="shared" ca="1" si="26"/>
        <v>Nova Scotia</v>
      </c>
      <c r="N49">
        <f t="shared" ca="1" si="13"/>
        <v>132672</v>
      </c>
      <c r="O49">
        <f t="shared" ca="1" si="14"/>
        <v>27896.200275060393</v>
      </c>
      <c r="P49">
        <f t="shared" ca="1" si="15"/>
        <v>28022.964706162522</v>
      </c>
      <c r="Q49">
        <f t="shared" ca="1" si="16"/>
        <v>1450</v>
      </c>
      <c r="R49">
        <f t="shared" ca="1" si="17"/>
        <v>41681.410175615827</v>
      </c>
      <c r="S49">
        <f t="shared" ca="1" si="18"/>
        <v>36740.333283388885</v>
      </c>
      <c r="T49">
        <f t="shared" ca="1" si="19"/>
        <v>197435.29798955139</v>
      </c>
      <c r="U49">
        <f t="shared" ca="1" si="20"/>
        <v>71027.61045067622</v>
      </c>
      <c r="V49">
        <f t="shared" ca="1" si="21"/>
        <v>126407.68753887517</v>
      </c>
      <c r="Y49" s="2">
        <f ca="1">IF(Table1[[#This Row],[Gender]]="Men",1,0)</f>
        <v>0</v>
      </c>
      <c r="Z49" s="2">
        <f ca="1">IF(Table1[[#This Row],[Gender]]="Women",1,0)</f>
        <v>1</v>
      </c>
      <c r="AA49" s="2"/>
      <c r="AB49" s="2"/>
      <c r="AC49" s="2"/>
      <c r="AD49" s="2"/>
      <c r="AE49" s="2"/>
      <c r="AF49" s="2"/>
      <c r="AG49" s="2"/>
      <c r="AH49" s="2"/>
      <c r="AI49" s="2"/>
      <c r="AJ49" s="4"/>
      <c r="AM49" s="2">
        <f ca="1">IF(Table1[[#This Row],[Field of Work]]="Teaching",1,0)</f>
        <v>1</v>
      </c>
      <c r="AN49" s="2">
        <f ca="1">IF(Table1[[#This Row],[Field of Work]]="Health",1,0)</f>
        <v>0</v>
      </c>
      <c r="AO49" s="2">
        <f ca="1">IF(Table1[[#This Row],[Field of Work]]="Agriculture",1,0)</f>
        <v>0</v>
      </c>
      <c r="AP49" s="2">
        <f ca="1">IF(Table1[[#This Row],[Field of Work]]="IT",1,0)</f>
        <v>0</v>
      </c>
      <c r="AQ49" s="2">
        <f ca="1">IF(Table1[[#This Row],[Field of Work]]="Construction",1,0)</f>
        <v>0</v>
      </c>
      <c r="AR49" s="2">
        <f ca="1">IF(Table1[[#This Row],[Field of Work]]="General Work",1,0)</f>
        <v>0</v>
      </c>
      <c r="AS49" s="2"/>
      <c r="AT49" s="2"/>
      <c r="AU49" s="2"/>
      <c r="AV49" s="2"/>
      <c r="AW49" s="2"/>
      <c r="AX49" s="2"/>
      <c r="BB49" s="2">
        <f ca="1">Table1[[#This Row],[Car Value]]/Table1[[#This Row],[Cars]]</f>
        <v>28022.964706162522</v>
      </c>
      <c r="BE49" s="2">
        <f ca="1">IF(Table1[[#This Row],[Debts]]&gt;$BG$6,1,0)</f>
        <v>1</v>
      </c>
      <c r="BJ49" s="11">
        <f ca="1">Table1[[#This Row],[Mortage Left]]/Table1[[#This Row],[Value of House]]</f>
        <v>0.21026441355418168</v>
      </c>
      <c r="BK49" s="2">
        <f t="shared" ca="1" si="23"/>
        <v>1</v>
      </c>
      <c r="BN49" s="14">
        <f ca="1">IF(Table1[[#This Row],[Area]]="Yukon",Table1[[#This Row],[Income]],0)</f>
        <v>0</v>
      </c>
      <c r="BO49" s="14">
        <f ca="1">IF(Table1[[#This Row],[Area]]="BC",Table1[[#This Row],[Income]],0)</f>
        <v>0</v>
      </c>
      <c r="BP49" s="14">
        <f ca="1">IF(Table1[[#This Row],[Area]]="Northwest Territories",Table1[[#This Row],[Income]],0)</f>
        <v>0</v>
      </c>
      <c r="BQ49" s="14">
        <f ca="1">IF(Table1[[#This Row],[Area]]="Alberta",Table1[[#This Row],[Income]],0)</f>
        <v>0</v>
      </c>
      <c r="BR49" s="14">
        <f ca="1">IF(Table1[[#This Row],[Area]]="Nunavut",Table1[[#This Row],[Income]],0)</f>
        <v>0</v>
      </c>
      <c r="BS49" s="14">
        <f ca="1">IF(Table1[[#This Row],[Area]]="Saskatchewan",Table1[[#This Row],[Income]],0)</f>
        <v>0</v>
      </c>
      <c r="BT49" s="14">
        <f ca="1">IF(Table1[[#This Row],[Area]]="Manitoba",Table1[[#This Row],[Income]],0)</f>
        <v>0</v>
      </c>
      <c r="BU49" s="14">
        <f ca="1">IF(Table1[[#This Row],[Area]]="Ontario",Table1[[#This Row],[Income]],0)</f>
        <v>0</v>
      </c>
      <c r="BV49" s="14">
        <f ca="1">IF(Table1[[#This Row],[Area]]="Quebec",Table1[[#This Row],[Income]],0)</f>
        <v>0</v>
      </c>
      <c r="BW49" s="14">
        <f ca="1">IF(Table1[[#This Row],[Area]]="newfoundland",Table1[[#This Row],[Income]],0)</f>
        <v>0</v>
      </c>
      <c r="BX49" s="14">
        <f ca="1">IF(Table1[[#This Row],[Area]]="New Brunswick",Table1[[#This Row],[Income]],0)</f>
        <v>0</v>
      </c>
      <c r="BY49" s="14">
        <f ca="1">IF(Table1[[#This Row],[Area]]="Nova Scotia",Table1[[#This Row],[Income]],0)</f>
        <v>33168</v>
      </c>
      <c r="BZ49" s="14">
        <f ca="1">IF(Table1[[#This Row],[Area]]="Prince Edward Island",Table1[[#This Row],[Income]],0)</f>
        <v>0</v>
      </c>
      <c r="CB49" s="12">
        <f ca="1">IF(Table1[[#This Row],[Field of Work]]="Health",Table1[[#This Row],[Income]],0)</f>
        <v>0</v>
      </c>
      <c r="CC49" s="12">
        <f ca="1">IF(Table1[[#This Row],[Field of Work]]="Construction",Table1[[#This Row],[Income]],0)</f>
        <v>0</v>
      </c>
      <c r="CD49" s="12">
        <f ca="1">IF(Table1[[#This Row],[Field of Work]]="Teaching",Table1[[#This Row],[Income]],0)</f>
        <v>33168</v>
      </c>
      <c r="CE49" s="12">
        <f ca="1">IF(Table1[[#This Row],[Field of Work]]="IT",Table1[[#This Row],[Income]],0)</f>
        <v>0</v>
      </c>
      <c r="CF49" s="12">
        <f ca="1">IF(Table1[[#This Row],[Field of Work]]="General Work",Table1[[#This Row],[Income]],0)</f>
        <v>0</v>
      </c>
      <c r="CG49" s="12">
        <f ca="1">IF(Table1[[#This Row],[Field of Work]]="Agriculture",Table1[[#This Row],[Income]],0)</f>
        <v>0</v>
      </c>
      <c r="CI49" s="2">
        <f ca="1">IF(Table1[[#This Row],[Debts]]&gt;Table1[[#This Row],[Income]],1,0)</f>
        <v>1</v>
      </c>
      <c r="CJ49" s="2"/>
      <c r="CL49" s="2">
        <f ca="1">IF(Table1[[#This Row],[Networth of Person ($)]]&gt;$CL$6,Table1[[#This Row],[Age]],0)</f>
        <v>30</v>
      </c>
    </row>
    <row r="50" spans="2:90" x14ac:dyDescent="0.3">
      <c r="B50">
        <f t="shared" ca="1" si="4"/>
        <v>1</v>
      </c>
      <c r="C50" t="str">
        <f t="shared" ca="1" si="5"/>
        <v>Men</v>
      </c>
      <c r="D50">
        <f t="shared" ca="1" si="6"/>
        <v>44</v>
      </c>
      <c r="E50">
        <f t="shared" ca="1" si="7"/>
        <v>1</v>
      </c>
      <c r="F50" t="str">
        <f t="shared" ca="1" si="24"/>
        <v>Health</v>
      </c>
      <c r="G50">
        <f t="shared" ca="1" si="8"/>
        <v>2</v>
      </c>
      <c r="H50" t="str">
        <f t="shared" ca="1" si="25"/>
        <v>College</v>
      </c>
      <c r="I50">
        <f t="shared" ca="1" si="9"/>
        <v>3</v>
      </c>
      <c r="J50">
        <f t="shared" ca="1" si="10"/>
        <v>3</v>
      </c>
      <c r="K50">
        <f t="shared" ca="1" si="11"/>
        <v>51340</v>
      </c>
      <c r="L50">
        <f t="shared" ca="1" si="12"/>
        <v>5</v>
      </c>
      <c r="M50" t="str">
        <f t="shared" ca="1" si="26"/>
        <v>Nunavut</v>
      </c>
      <c r="N50">
        <f t="shared" ca="1" si="13"/>
        <v>308040</v>
      </c>
      <c r="O50">
        <f t="shared" ca="1" si="14"/>
        <v>278531.0676666979</v>
      </c>
      <c r="P50">
        <f t="shared" ca="1" si="15"/>
        <v>54741.819091696198</v>
      </c>
      <c r="Q50">
        <f t="shared" ca="1" si="16"/>
        <v>48442</v>
      </c>
      <c r="R50">
        <f t="shared" ca="1" si="17"/>
        <v>19930.499107417629</v>
      </c>
      <c r="S50">
        <f t="shared" ca="1" si="18"/>
        <v>26106.697341750092</v>
      </c>
      <c r="T50">
        <f t="shared" ca="1" si="19"/>
        <v>388888.51643344626</v>
      </c>
      <c r="U50">
        <f t="shared" ca="1" si="20"/>
        <v>346903.56677411555</v>
      </c>
      <c r="V50">
        <f t="shared" ca="1" si="21"/>
        <v>41984.949659330712</v>
      </c>
      <c r="Y50" s="2">
        <f ca="1">IF(Table1[[#This Row],[Gender]]="Men",1,0)</f>
        <v>1</v>
      </c>
      <c r="Z50" s="2">
        <f ca="1">IF(Table1[[#This Row],[Gender]]="Women",1,0)</f>
        <v>0</v>
      </c>
      <c r="AA50" s="2"/>
      <c r="AB50" s="2"/>
      <c r="AC50" s="2"/>
      <c r="AD50" s="2"/>
      <c r="AE50" s="2"/>
      <c r="AF50" s="2"/>
      <c r="AG50" s="2"/>
      <c r="AH50" s="2"/>
      <c r="AI50" s="2"/>
      <c r="AJ50" s="4"/>
      <c r="AM50" s="2">
        <f ca="1">IF(Table1[[#This Row],[Field of Work]]="Teaching",1,0)</f>
        <v>0</v>
      </c>
      <c r="AN50" s="2">
        <f ca="1">IF(Table1[[#This Row],[Field of Work]]="Health",1,0)</f>
        <v>1</v>
      </c>
      <c r="AO50" s="2">
        <f ca="1">IF(Table1[[#This Row],[Field of Work]]="Agriculture",1,0)</f>
        <v>0</v>
      </c>
      <c r="AP50" s="2">
        <f ca="1">IF(Table1[[#This Row],[Field of Work]]="IT",1,0)</f>
        <v>0</v>
      </c>
      <c r="AQ50" s="2">
        <f ca="1">IF(Table1[[#This Row],[Field of Work]]="Construction",1,0)</f>
        <v>0</v>
      </c>
      <c r="AR50" s="2">
        <f ca="1">IF(Table1[[#This Row],[Field of Work]]="General Work",1,0)</f>
        <v>0</v>
      </c>
      <c r="AS50" s="2"/>
      <c r="AT50" s="2"/>
      <c r="AU50" s="2"/>
      <c r="AV50" s="2"/>
      <c r="AW50" s="2"/>
      <c r="AX50" s="2"/>
      <c r="BB50" s="2">
        <f ca="1">Table1[[#This Row],[Car Value]]/Table1[[#This Row],[Cars]]</f>
        <v>18247.2730305654</v>
      </c>
      <c r="BE50" s="2">
        <f ca="1">IF(Table1[[#This Row],[Debts]]&gt;$BG$6,1,0)</f>
        <v>0</v>
      </c>
      <c r="BJ50" s="11">
        <f ca="1">Table1[[#This Row],[Mortage Left]]/Table1[[#This Row],[Value of House]]</f>
        <v>0.90420421914912963</v>
      </c>
      <c r="BK50" s="2">
        <f t="shared" ca="1" si="23"/>
        <v>0</v>
      </c>
      <c r="BN50" s="14">
        <f ca="1">IF(Table1[[#This Row],[Area]]="Yukon",Table1[[#This Row],[Income]],0)</f>
        <v>0</v>
      </c>
      <c r="BO50" s="14">
        <f ca="1">IF(Table1[[#This Row],[Area]]="BC",Table1[[#This Row],[Income]],0)</f>
        <v>0</v>
      </c>
      <c r="BP50" s="14">
        <f ca="1">IF(Table1[[#This Row],[Area]]="Northwest Territories",Table1[[#This Row],[Income]],0)</f>
        <v>0</v>
      </c>
      <c r="BQ50" s="14">
        <f ca="1">IF(Table1[[#This Row],[Area]]="Alberta",Table1[[#This Row],[Income]],0)</f>
        <v>0</v>
      </c>
      <c r="BR50" s="14">
        <f ca="1">IF(Table1[[#This Row],[Area]]="Nunavut",Table1[[#This Row],[Income]],0)</f>
        <v>51340</v>
      </c>
      <c r="BS50" s="14">
        <f ca="1">IF(Table1[[#This Row],[Area]]="Saskatchewan",Table1[[#This Row],[Income]],0)</f>
        <v>0</v>
      </c>
      <c r="BT50" s="14">
        <f ca="1">IF(Table1[[#This Row],[Area]]="Manitoba",Table1[[#This Row],[Income]],0)</f>
        <v>0</v>
      </c>
      <c r="BU50" s="14">
        <f ca="1">IF(Table1[[#This Row],[Area]]="Ontario",Table1[[#This Row],[Income]],0)</f>
        <v>0</v>
      </c>
      <c r="BV50" s="14">
        <f ca="1">IF(Table1[[#This Row],[Area]]="Quebec",Table1[[#This Row],[Income]],0)</f>
        <v>0</v>
      </c>
      <c r="BW50" s="14">
        <f ca="1">IF(Table1[[#This Row],[Area]]="newfoundland",Table1[[#This Row],[Income]],0)</f>
        <v>0</v>
      </c>
      <c r="BX50" s="14">
        <f ca="1">IF(Table1[[#This Row],[Area]]="New Brunswick",Table1[[#This Row],[Income]],0)</f>
        <v>0</v>
      </c>
      <c r="BY50" s="14">
        <f ca="1">IF(Table1[[#This Row],[Area]]="Nova Scotia",Table1[[#This Row],[Income]],0)</f>
        <v>0</v>
      </c>
      <c r="BZ50" s="14">
        <f ca="1">IF(Table1[[#This Row],[Area]]="Prince Edward Island",Table1[[#This Row],[Income]],0)</f>
        <v>0</v>
      </c>
      <c r="CB50" s="12">
        <f ca="1">IF(Table1[[#This Row],[Field of Work]]="Health",Table1[[#This Row],[Income]],0)</f>
        <v>51340</v>
      </c>
      <c r="CC50" s="12">
        <f ca="1">IF(Table1[[#This Row],[Field of Work]]="Construction",Table1[[#This Row],[Income]],0)</f>
        <v>0</v>
      </c>
      <c r="CD50" s="12">
        <f ca="1">IF(Table1[[#This Row],[Field of Work]]="Teaching",Table1[[#This Row],[Income]],0)</f>
        <v>0</v>
      </c>
      <c r="CE50" s="12">
        <f ca="1">IF(Table1[[#This Row],[Field of Work]]="IT",Table1[[#This Row],[Income]],0)</f>
        <v>0</v>
      </c>
      <c r="CF50" s="12">
        <f ca="1">IF(Table1[[#This Row],[Field of Work]]="General Work",Table1[[#This Row],[Income]],0)</f>
        <v>0</v>
      </c>
      <c r="CG50" s="12">
        <f ca="1">IF(Table1[[#This Row],[Field of Work]]="Agriculture",Table1[[#This Row],[Income]],0)</f>
        <v>0</v>
      </c>
      <c r="CI50" s="2">
        <f ca="1">IF(Table1[[#This Row],[Debts]]&gt;Table1[[#This Row],[Income]],1,0)</f>
        <v>0</v>
      </c>
      <c r="CJ50" s="2"/>
      <c r="CL50" s="2">
        <f ca="1">IF(Table1[[#This Row],[Networth of Person ($)]]&gt;$CL$6,Table1[[#This Row],[Age]],0)</f>
        <v>0</v>
      </c>
    </row>
    <row r="51" spans="2:90" x14ac:dyDescent="0.3">
      <c r="B51">
        <f t="shared" ca="1" si="4"/>
        <v>2</v>
      </c>
      <c r="C51" t="str">
        <f t="shared" ca="1" si="5"/>
        <v>Women</v>
      </c>
      <c r="D51">
        <f t="shared" ca="1" si="6"/>
        <v>36</v>
      </c>
      <c r="E51">
        <f t="shared" ca="1" si="7"/>
        <v>1</v>
      </c>
      <c r="F51" t="str">
        <f t="shared" ca="1" si="24"/>
        <v>Health</v>
      </c>
      <c r="G51">
        <f t="shared" ca="1" si="8"/>
        <v>2</v>
      </c>
      <c r="H51" t="str">
        <f t="shared" ca="1" si="25"/>
        <v>College</v>
      </c>
      <c r="I51">
        <f t="shared" ca="1" si="9"/>
        <v>2</v>
      </c>
      <c r="J51">
        <f t="shared" ca="1" si="10"/>
        <v>2</v>
      </c>
      <c r="K51">
        <f t="shared" ca="1" si="11"/>
        <v>84950</v>
      </c>
      <c r="L51">
        <f t="shared" ca="1" si="12"/>
        <v>5</v>
      </c>
      <c r="M51" t="str">
        <f t="shared" ca="1" si="26"/>
        <v>Nunavut</v>
      </c>
      <c r="N51">
        <f t="shared" ca="1" si="13"/>
        <v>424750</v>
      </c>
      <c r="O51">
        <f t="shared" ca="1" si="14"/>
        <v>232556.20726914293</v>
      </c>
      <c r="P51">
        <f t="shared" ca="1" si="15"/>
        <v>93549.319190336857</v>
      </c>
      <c r="Q51">
        <f t="shared" ca="1" si="16"/>
        <v>83279</v>
      </c>
      <c r="R51">
        <f t="shared" ca="1" si="17"/>
        <v>78765.152004844436</v>
      </c>
      <c r="S51">
        <f t="shared" ca="1" si="18"/>
        <v>97382.573891529013</v>
      </c>
      <c r="T51">
        <f t="shared" ca="1" si="19"/>
        <v>615681.89308186586</v>
      </c>
      <c r="U51">
        <f t="shared" ca="1" si="20"/>
        <v>394600.35927398741</v>
      </c>
      <c r="V51">
        <f t="shared" ca="1" si="21"/>
        <v>221081.53380787844</v>
      </c>
      <c r="Y51" s="2">
        <f ca="1">IF(Table1[[#This Row],[Gender]]="Men",1,0)</f>
        <v>0</v>
      </c>
      <c r="Z51" s="2">
        <f ca="1">IF(Table1[[#This Row],[Gender]]="Women",1,0)</f>
        <v>1</v>
      </c>
      <c r="AA51" s="2"/>
      <c r="AB51" s="2"/>
      <c r="AC51" s="2"/>
      <c r="AD51" s="2"/>
      <c r="AE51" s="2"/>
      <c r="AF51" s="2"/>
      <c r="AG51" s="2"/>
      <c r="AH51" s="2"/>
      <c r="AI51" s="2"/>
      <c r="AJ51" s="4"/>
      <c r="AM51" s="2">
        <f ca="1">IF(Table1[[#This Row],[Field of Work]]="Teaching",1,0)</f>
        <v>0</v>
      </c>
      <c r="AN51" s="2">
        <f ca="1">IF(Table1[[#This Row],[Field of Work]]="Health",1,0)</f>
        <v>1</v>
      </c>
      <c r="AO51" s="2">
        <f ca="1">IF(Table1[[#This Row],[Field of Work]]="Agriculture",1,0)</f>
        <v>0</v>
      </c>
      <c r="AP51" s="2">
        <f ca="1">IF(Table1[[#This Row],[Field of Work]]="IT",1,0)</f>
        <v>0</v>
      </c>
      <c r="AQ51" s="2">
        <f ca="1">IF(Table1[[#This Row],[Field of Work]]="Construction",1,0)</f>
        <v>0</v>
      </c>
      <c r="AR51" s="2">
        <f ca="1">IF(Table1[[#This Row],[Field of Work]]="General Work",1,0)</f>
        <v>0</v>
      </c>
      <c r="AS51" s="2"/>
      <c r="AT51" s="2"/>
      <c r="AU51" s="2"/>
      <c r="AV51" s="2"/>
      <c r="AW51" s="2"/>
      <c r="AX51" s="2"/>
      <c r="BB51" s="2">
        <f ca="1">Table1[[#This Row],[Car Value]]/Table1[[#This Row],[Cars]]</f>
        <v>46774.659595168428</v>
      </c>
      <c r="BE51" s="2">
        <f ca="1">IF(Table1[[#This Row],[Debts]]&gt;$BG$6,1,0)</f>
        <v>1</v>
      </c>
      <c r="BJ51" s="11">
        <f ca="1">Table1[[#This Row],[Mortage Left]]/Table1[[#This Row],[Value of House]]</f>
        <v>0.54751314248179617</v>
      </c>
      <c r="BK51" s="2">
        <f t="shared" ca="1" si="23"/>
        <v>0</v>
      </c>
      <c r="BN51" s="14">
        <f ca="1">IF(Table1[[#This Row],[Area]]="Yukon",Table1[[#This Row],[Income]],0)</f>
        <v>0</v>
      </c>
      <c r="BO51" s="14">
        <f ca="1">IF(Table1[[#This Row],[Area]]="BC",Table1[[#This Row],[Income]],0)</f>
        <v>0</v>
      </c>
      <c r="BP51" s="14">
        <f ca="1">IF(Table1[[#This Row],[Area]]="Northwest Territories",Table1[[#This Row],[Income]],0)</f>
        <v>0</v>
      </c>
      <c r="BQ51" s="14">
        <f ca="1">IF(Table1[[#This Row],[Area]]="Alberta",Table1[[#This Row],[Income]],0)</f>
        <v>0</v>
      </c>
      <c r="BR51" s="14">
        <f ca="1">IF(Table1[[#This Row],[Area]]="Nunavut",Table1[[#This Row],[Income]],0)</f>
        <v>84950</v>
      </c>
      <c r="BS51" s="14">
        <f ca="1">IF(Table1[[#This Row],[Area]]="Saskatchewan",Table1[[#This Row],[Income]],0)</f>
        <v>0</v>
      </c>
      <c r="BT51" s="14">
        <f ca="1">IF(Table1[[#This Row],[Area]]="Manitoba",Table1[[#This Row],[Income]],0)</f>
        <v>0</v>
      </c>
      <c r="BU51" s="14">
        <f ca="1">IF(Table1[[#This Row],[Area]]="Ontario",Table1[[#This Row],[Income]],0)</f>
        <v>0</v>
      </c>
      <c r="BV51" s="14">
        <f ca="1">IF(Table1[[#This Row],[Area]]="Quebec",Table1[[#This Row],[Income]],0)</f>
        <v>0</v>
      </c>
      <c r="BW51" s="14">
        <f ca="1">IF(Table1[[#This Row],[Area]]="newfoundland",Table1[[#This Row],[Income]],0)</f>
        <v>0</v>
      </c>
      <c r="BX51" s="14">
        <f ca="1">IF(Table1[[#This Row],[Area]]="New Brunswick",Table1[[#This Row],[Income]],0)</f>
        <v>0</v>
      </c>
      <c r="BY51" s="14">
        <f ca="1">IF(Table1[[#This Row],[Area]]="Nova Scotia",Table1[[#This Row],[Income]],0)</f>
        <v>0</v>
      </c>
      <c r="BZ51" s="14">
        <f ca="1">IF(Table1[[#This Row],[Area]]="Prince Edward Island",Table1[[#This Row],[Income]],0)</f>
        <v>0</v>
      </c>
      <c r="CB51" s="12">
        <f ca="1">IF(Table1[[#This Row],[Field of Work]]="Health",Table1[[#This Row],[Income]],0)</f>
        <v>84950</v>
      </c>
      <c r="CC51" s="12">
        <f ca="1">IF(Table1[[#This Row],[Field of Work]]="Construction",Table1[[#This Row],[Income]],0)</f>
        <v>0</v>
      </c>
      <c r="CD51" s="12">
        <f ca="1">IF(Table1[[#This Row],[Field of Work]]="Teaching",Table1[[#This Row],[Income]],0)</f>
        <v>0</v>
      </c>
      <c r="CE51" s="12">
        <f ca="1">IF(Table1[[#This Row],[Field of Work]]="IT",Table1[[#This Row],[Income]],0)</f>
        <v>0</v>
      </c>
      <c r="CF51" s="12">
        <f ca="1">IF(Table1[[#This Row],[Field of Work]]="General Work",Table1[[#This Row],[Income]],0)</f>
        <v>0</v>
      </c>
      <c r="CG51" s="12">
        <f ca="1">IF(Table1[[#This Row],[Field of Work]]="Agriculture",Table1[[#This Row],[Income]],0)</f>
        <v>0</v>
      </c>
      <c r="CI51" s="2">
        <f ca="1">IF(Table1[[#This Row],[Debts]]&gt;Table1[[#This Row],[Income]],1,0)</f>
        <v>0</v>
      </c>
      <c r="CJ51" s="2"/>
      <c r="CL51" s="2">
        <f ca="1">IF(Table1[[#This Row],[Networth of Person ($)]]&gt;$CL$6,Table1[[#This Row],[Age]],0)</f>
        <v>36</v>
      </c>
    </row>
    <row r="52" spans="2:90" x14ac:dyDescent="0.3">
      <c r="B52">
        <f t="shared" ca="1" si="4"/>
        <v>1</v>
      </c>
      <c r="C52" t="str">
        <f t="shared" ca="1" si="5"/>
        <v>Men</v>
      </c>
      <c r="D52">
        <f t="shared" ca="1" si="6"/>
        <v>26</v>
      </c>
      <c r="E52">
        <f t="shared" ca="1" si="7"/>
        <v>5</v>
      </c>
      <c r="F52" t="str">
        <f t="shared" ca="1" si="24"/>
        <v>General Work</v>
      </c>
      <c r="G52">
        <f t="shared" ca="1" si="8"/>
        <v>4</v>
      </c>
      <c r="H52" t="str">
        <f t="shared" ca="1" si="25"/>
        <v xml:space="preserve">Technical </v>
      </c>
      <c r="I52">
        <f t="shared" ca="1" si="9"/>
        <v>4</v>
      </c>
      <c r="J52">
        <f t="shared" ca="1" si="10"/>
        <v>2</v>
      </c>
      <c r="K52">
        <f t="shared" ca="1" si="11"/>
        <v>45807</v>
      </c>
      <c r="L52">
        <f t="shared" ca="1" si="12"/>
        <v>11</v>
      </c>
      <c r="M52" t="str">
        <f t="shared" ca="1" si="26"/>
        <v>New Brunswick</v>
      </c>
      <c r="N52">
        <f t="shared" ca="1" si="13"/>
        <v>183228</v>
      </c>
      <c r="O52">
        <f t="shared" ca="1" si="14"/>
        <v>137535.76214345684</v>
      </c>
      <c r="P52">
        <f t="shared" ca="1" si="15"/>
        <v>120.08282022584693</v>
      </c>
      <c r="Q52">
        <f t="shared" ca="1" si="16"/>
        <v>112</v>
      </c>
      <c r="R52">
        <f t="shared" ca="1" si="17"/>
        <v>65806.34229541567</v>
      </c>
      <c r="S52">
        <f t="shared" ca="1" si="18"/>
        <v>16573.297860925697</v>
      </c>
      <c r="T52">
        <f t="shared" ca="1" si="19"/>
        <v>199921.38068115155</v>
      </c>
      <c r="U52">
        <f t="shared" ca="1" si="20"/>
        <v>203454.10443887251</v>
      </c>
      <c r="V52">
        <f t="shared" ca="1" si="21"/>
        <v>-3532.7237577209598</v>
      </c>
      <c r="Y52" s="2">
        <f ca="1">IF(Table1[[#This Row],[Gender]]="Men",1,0)</f>
        <v>1</v>
      </c>
      <c r="Z52" s="2">
        <f ca="1">IF(Table1[[#This Row],[Gender]]="Women",1,0)</f>
        <v>0</v>
      </c>
      <c r="AA52" s="2"/>
      <c r="AB52" s="2"/>
      <c r="AC52" s="2"/>
      <c r="AD52" s="2"/>
      <c r="AE52" s="2"/>
      <c r="AF52" s="2"/>
      <c r="AG52" s="2"/>
      <c r="AH52" s="2"/>
      <c r="AI52" s="2"/>
      <c r="AJ52" s="4"/>
      <c r="AM52" s="2">
        <f ca="1">IF(Table1[[#This Row],[Field of Work]]="Teaching",1,0)</f>
        <v>0</v>
      </c>
      <c r="AN52" s="2">
        <f ca="1">IF(Table1[[#This Row],[Field of Work]]="Health",1,0)</f>
        <v>0</v>
      </c>
      <c r="AO52" s="2">
        <f ca="1">IF(Table1[[#This Row],[Field of Work]]="Agriculture",1,0)</f>
        <v>0</v>
      </c>
      <c r="AP52" s="2">
        <f ca="1">IF(Table1[[#This Row],[Field of Work]]="IT",1,0)</f>
        <v>0</v>
      </c>
      <c r="AQ52" s="2">
        <f ca="1">IF(Table1[[#This Row],[Field of Work]]="Construction",1,0)</f>
        <v>0</v>
      </c>
      <c r="AR52" s="2">
        <f ca="1">IF(Table1[[#This Row],[Field of Work]]="General Work",1,0)</f>
        <v>1</v>
      </c>
      <c r="AS52" s="2"/>
      <c r="AT52" s="2"/>
      <c r="AU52" s="2"/>
      <c r="AV52" s="2"/>
      <c r="AW52" s="2"/>
      <c r="AX52" s="2"/>
      <c r="BB52" s="2">
        <f ca="1">Table1[[#This Row],[Car Value]]/Table1[[#This Row],[Cars]]</f>
        <v>60.041410112923465</v>
      </c>
      <c r="BE52" s="2">
        <f ca="1">IF(Table1[[#This Row],[Debts]]&gt;$BG$6,1,0)</f>
        <v>1</v>
      </c>
      <c r="BJ52" s="11">
        <f ca="1">Table1[[#This Row],[Mortage Left]]/Table1[[#This Row],[Value of House]]</f>
        <v>0.75062633518598054</v>
      </c>
      <c r="BK52" s="2">
        <f t="shared" ca="1" si="23"/>
        <v>0</v>
      </c>
      <c r="BN52" s="14">
        <f ca="1">IF(Table1[[#This Row],[Area]]="Yukon",Table1[[#This Row],[Income]],0)</f>
        <v>0</v>
      </c>
      <c r="BO52" s="14">
        <f ca="1">IF(Table1[[#This Row],[Area]]="BC",Table1[[#This Row],[Income]],0)</f>
        <v>0</v>
      </c>
      <c r="BP52" s="14">
        <f ca="1">IF(Table1[[#This Row],[Area]]="Northwest Territories",Table1[[#This Row],[Income]],0)</f>
        <v>0</v>
      </c>
      <c r="BQ52" s="14">
        <f ca="1">IF(Table1[[#This Row],[Area]]="Alberta",Table1[[#This Row],[Income]],0)</f>
        <v>0</v>
      </c>
      <c r="BR52" s="14">
        <f ca="1">IF(Table1[[#This Row],[Area]]="Nunavut",Table1[[#This Row],[Income]],0)</f>
        <v>0</v>
      </c>
      <c r="BS52" s="14">
        <f ca="1">IF(Table1[[#This Row],[Area]]="Saskatchewan",Table1[[#This Row],[Income]],0)</f>
        <v>0</v>
      </c>
      <c r="BT52" s="14">
        <f ca="1">IF(Table1[[#This Row],[Area]]="Manitoba",Table1[[#This Row],[Income]],0)</f>
        <v>0</v>
      </c>
      <c r="BU52" s="14">
        <f ca="1">IF(Table1[[#This Row],[Area]]="Ontario",Table1[[#This Row],[Income]],0)</f>
        <v>0</v>
      </c>
      <c r="BV52" s="14">
        <f ca="1">IF(Table1[[#This Row],[Area]]="Quebec",Table1[[#This Row],[Income]],0)</f>
        <v>0</v>
      </c>
      <c r="BW52" s="14">
        <f ca="1">IF(Table1[[#This Row],[Area]]="newfoundland",Table1[[#This Row],[Income]],0)</f>
        <v>0</v>
      </c>
      <c r="BX52" s="14">
        <f ca="1">IF(Table1[[#This Row],[Area]]="New Brunswick",Table1[[#This Row],[Income]],0)</f>
        <v>45807</v>
      </c>
      <c r="BY52" s="14">
        <f ca="1">IF(Table1[[#This Row],[Area]]="Nova Scotia",Table1[[#This Row],[Income]],0)</f>
        <v>0</v>
      </c>
      <c r="BZ52" s="14">
        <f ca="1">IF(Table1[[#This Row],[Area]]="Prince Edward Island",Table1[[#This Row],[Income]],0)</f>
        <v>0</v>
      </c>
      <c r="CB52" s="12">
        <f ca="1">IF(Table1[[#This Row],[Field of Work]]="Health",Table1[[#This Row],[Income]],0)</f>
        <v>0</v>
      </c>
      <c r="CC52" s="12">
        <f ca="1">IF(Table1[[#This Row],[Field of Work]]="Construction",Table1[[#This Row],[Income]],0)</f>
        <v>0</v>
      </c>
      <c r="CD52" s="12">
        <f ca="1">IF(Table1[[#This Row],[Field of Work]]="Teaching",Table1[[#This Row],[Income]],0)</f>
        <v>0</v>
      </c>
      <c r="CE52" s="12">
        <f ca="1">IF(Table1[[#This Row],[Field of Work]]="IT",Table1[[#This Row],[Income]],0)</f>
        <v>0</v>
      </c>
      <c r="CF52" s="12">
        <f ca="1">IF(Table1[[#This Row],[Field of Work]]="General Work",Table1[[#This Row],[Income]],0)</f>
        <v>45807</v>
      </c>
      <c r="CG52" s="12">
        <f ca="1">IF(Table1[[#This Row],[Field of Work]]="Agriculture",Table1[[#This Row],[Income]],0)</f>
        <v>0</v>
      </c>
      <c r="CI52" s="2">
        <f ca="1">IF(Table1[[#This Row],[Debts]]&gt;Table1[[#This Row],[Income]],1,0)</f>
        <v>1</v>
      </c>
      <c r="CJ52" s="2"/>
      <c r="CL52" s="2">
        <f ca="1">IF(Table1[[#This Row],[Networth of Person ($)]]&gt;$CL$6,Table1[[#This Row],[Age]],0)</f>
        <v>0</v>
      </c>
    </row>
    <row r="53" spans="2:90" x14ac:dyDescent="0.3">
      <c r="B53">
        <f t="shared" ca="1" si="4"/>
        <v>2</v>
      </c>
      <c r="C53" t="str">
        <f t="shared" ca="1" si="5"/>
        <v>Women</v>
      </c>
      <c r="D53">
        <f t="shared" ca="1" si="6"/>
        <v>29</v>
      </c>
      <c r="E53">
        <f t="shared" ca="1" si="7"/>
        <v>5</v>
      </c>
      <c r="F53" t="str">
        <f t="shared" ca="1" si="24"/>
        <v>General Work</v>
      </c>
      <c r="G53">
        <f t="shared" ca="1" si="8"/>
        <v>5</v>
      </c>
      <c r="H53" t="str">
        <f t="shared" ca="1" si="25"/>
        <v>Others</v>
      </c>
      <c r="I53">
        <f t="shared" ca="1" si="9"/>
        <v>0</v>
      </c>
      <c r="J53">
        <f t="shared" ca="1" si="10"/>
        <v>3</v>
      </c>
      <c r="K53">
        <f t="shared" ca="1" si="11"/>
        <v>69298</v>
      </c>
      <c r="L53">
        <f t="shared" ca="1" si="12"/>
        <v>9</v>
      </c>
      <c r="M53" t="str">
        <f t="shared" ca="1" si="26"/>
        <v>Quebec</v>
      </c>
      <c r="N53">
        <f t="shared" ca="1" si="13"/>
        <v>207894</v>
      </c>
      <c r="O53">
        <f t="shared" ca="1" si="14"/>
        <v>60149.426786262426</v>
      </c>
      <c r="P53">
        <f t="shared" ca="1" si="15"/>
        <v>11037.063232718316</v>
      </c>
      <c r="Q53">
        <f t="shared" ca="1" si="16"/>
        <v>2825</v>
      </c>
      <c r="R53">
        <f t="shared" ca="1" si="17"/>
        <v>124787.17658367963</v>
      </c>
      <c r="S53">
        <f t="shared" ca="1" si="18"/>
        <v>91192.555525630014</v>
      </c>
      <c r="T53">
        <f t="shared" ca="1" si="19"/>
        <v>310123.61875834834</v>
      </c>
      <c r="U53">
        <f t="shared" ca="1" si="20"/>
        <v>187761.60336994205</v>
      </c>
      <c r="V53">
        <f t="shared" ca="1" si="21"/>
        <v>122362.01538840629</v>
      </c>
      <c r="Y53" s="2">
        <f ca="1">IF(Table1[[#This Row],[Gender]]="Men",1,0)</f>
        <v>0</v>
      </c>
      <c r="Z53" s="2">
        <f ca="1">IF(Table1[[#This Row],[Gender]]="Women",1,0)</f>
        <v>1</v>
      </c>
      <c r="AA53" s="2"/>
      <c r="AB53" s="2"/>
      <c r="AC53" s="2"/>
      <c r="AD53" s="2"/>
      <c r="AE53" s="2"/>
      <c r="AF53" s="2"/>
      <c r="AG53" s="2"/>
      <c r="AH53" s="2"/>
      <c r="AI53" s="2"/>
      <c r="AJ53" s="4"/>
      <c r="AM53" s="2">
        <f ca="1">IF(Table1[[#This Row],[Field of Work]]="Teaching",1,0)</f>
        <v>0</v>
      </c>
      <c r="AN53" s="2">
        <f ca="1">IF(Table1[[#This Row],[Field of Work]]="Health",1,0)</f>
        <v>0</v>
      </c>
      <c r="AO53" s="2">
        <f ca="1">IF(Table1[[#This Row],[Field of Work]]="Agriculture",1,0)</f>
        <v>0</v>
      </c>
      <c r="AP53" s="2">
        <f ca="1">IF(Table1[[#This Row],[Field of Work]]="IT",1,0)</f>
        <v>0</v>
      </c>
      <c r="AQ53" s="2">
        <f ca="1">IF(Table1[[#This Row],[Field of Work]]="Construction",1,0)</f>
        <v>0</v>
      </c>
      <c r="AR53" s="2">
        <f ca="1">IF(Table1[[#This Row],[Field of Work]]="General Work",1,0)</f>
        <v>1</v>
      </c>
      <c r="AS53" s="2"/>
      <c r="AT53" s="2"/>
      <c r="AU53" s="2"/>
      <c r="AV53" s="2"/>
      <c r="AW53" s="2"/>
      <c r="AX53" s="2"/>
      <c r="BB53" s="2">
        <f ca="1">Table1[[#This Row],[Car Value]]/Table1[[#This Row],[Cars]]</f>
        <v>3679.0210775727719</v>
      </c>
      <c r="BE53" s="2">
        <f ca="1">IF(Table1[[#This Row],[Debts]]&gt;$BG$6,1,0)</f>
        <v>1</v>
      </c>
      <c r="BJ53" s="11">
        <f ca="1">Table1[[#This Row],[Mortage Left]]/Table1[[#This Row],[Value of House]]</f>
        <v>0.28932738215755349</v>
      </c>
      <c r="BK53" s="2">
        <f t="shared" ca="1" si="23"/>
        <v>1</v>
      </c>
      <c r="BN53" s="14">
        <f ca="1">IF(Table1[[#This Row],[Area]]="Yukon",Table1[[#This Row],[Income]],0)</f>
        <v>0</v>
      </c>
      <c r="BO53" s="14">
        <f ca="1">IF(Table1[[#This Row],[Area]]="BC",Table1[[#This Row],[Income]],0)</f>
        <v>0</v>
      </c>
      <c r="BP53" s="14">
        <f ca="1">IF(Table1[[#This Row],[Area]]="Northwest Territories",Table1[[#This Row],[Income]],0)</f>
        <v>0</v>
      </c>
      <c r="BQ53" s="14">
        <f ca="1">IF(Table1[[#This Row],[Area]]="Alberta",Table1[[#This Row],[Income]],0)</f>
        <v>0</v>
      </c>
      <c r="BR53" s="14">
        <f ca="1">IF(Table1[[#This Row],[Area]]="Nunavut",Table1[[#This Row],[Income]],0)</f>
        <v>0</v>
      </c>
      <c r="BS53" s="14">
        <f ca="1">IF(Table1[[#This Row],[Area]]="Saskatchewan",Table1[[#This Row],[Income]],0)</f>
        <v>0</v>
      </c>
      <c r="BT53" s="14">
        <f ca="1">IF(Table1[[#This Row],[Area]]="Manitoba",Table1[[#This Row],[Income]],0)</f>
        <v>0</v>
      </c>
      <c r="BU53" s="14">
        <f ca="1">IF(Table1[[#This Row],[Area]]="Ontario",Table1[[#This Row],[Income]],0)</f>
        <v>0</v>
      </c>
      <c r="BV53" s="14">
        <f ca="1">IF(Table1[[#This Row],[Area]]="Quebec",Table1[[#This Row],[Income]],0)</f>
        <v>69298</v>
      </c>
      <c r="BW53" s="14">
        <f ca="1">IF(Table1[[#This Row],[Area]]="newfoundland",Table1[[#This Row],[Income]],0)</f>
        <v>0</v>
      </c>
      <c r="BX53" s="14">
        <f ca="1">IF(Table1[[#This Row],[Area]]="New Brunswick",Table1[[#This Row],[Income]],0)</f>
        <v>0</v>
      </c>
      <c r="BY53" s="14">
        <f ca="1">IF(Table1[[#This Row],[Area]]="Nova Scotia",Table1[[#This Row],[Income]],0)</f>
        <v>0</v>
      </c>
      <c r="BZ53" s="14">
        <f ca="1">IF(Table1[[#This Row],[Area]]="Prince Edward Island",Table1[[#This Row],[Income]],0)</f>
        <v>0</v>
      </c>
      <c r="CB53" s="12">
        <f ca="1">IF(Table1[[#This Row],[Field of Work]]="Health",Table1[[#This Row],[Income]],0)</f>
        <v>0</v>
      </c>
      <c r="CC53" s="12">
        <f ca="1">IF(Table1[[#This Row],[Field of Work]]="Construction",Table1[[#This Row],[Income]],0)</f>
        <v>0</v>
      </c>
      <c r="CD53" s="12">
        <f ca="1">IF(Table1[[#This Row],[Field of Work]]="Teaching",Table1[[#This Row],[Income]],0)</f>
        <v>0</v>
      </c>
      <c r="CE53" s="12">
        <f ca="1">IF(Table1[[#This Row],[Field of Work]]="IT",Table1[[#This Row],[Income]],0)</f>
        <v>0</v>
      </c>
      <c r="CF53" s="12">
        <f ca="1">IF(Table1[[#This Row],[Field of Work]]="General Work",Table1[[#This Row],[Income]],0)</f>
        <v>69298</v>
      </c>
      <c r="CG53" s="12">
        <f ca="1">IF(Table1[[#This Row],[Field of Work]]="Agriculture",Table1[[#This Row],[Income]],0)</f>
        <v>0</v>
      </c>
      <c r="CI53" s="2">
        <f ca="1">IF(Table1[[#This Row],[Debts]]&gt;Table1[[#This Row],[Income]],1,0)</f>
        <v>1</v>
      </c>
      <c r="CJ53" s="2"/>
      <c r="CL53" s="2">
        <f ca="1">IF(Table1[[#This Row],[Networth of Person ($)]]&gt;$CL$6,Table1[[#This Row],[Age]],0)</f>
        <v>29</v>
      </c>
    </row>
    <row r="54" spans="2:90" x14ac:dyDescent="0.3">
      <c r="B54">
        <f t="shared" ca="1" si="4"/>
        <v>2</v>
      </c>
      <c r="C54" t="str">
        <f t="shared" ca="1" si="5"/>
        <v>Women</v>
      </c>
      <c r="D54">
        <f t="shared" ca="1" si="6"/>
        <v>32</v>
      </c>
      <c r="E54">
        <f t="shared" ca="1" si="7"/>
        <v>1</v>
      </c>
      <c r="F54" t="str">
        <f t="shared" ca="1" si="24"/>
        <v>Health</v>
      </c>
      <c r="G54">
        <f t="shared" ca="1" si="8"/>
        <v>1</v>
      </c>
      <c r="H54" t="str">
        <f t="shared" ca="1" si="25"/>
        <v>High School</v>
      </c>
      <c r="I54">
        <f t="shared" ca="1" si="9"/>
        <v>2</v>
      </c>
      <c r="J54">
        <f t="shared" ca="1" si="10"/>
        <v>2</v>
      </c>
      <c r="K54">
        <f t="shared" ca="1" si="11"/>
        <v>34482</v>
      </c>
      <c r="L54">
        <f t="shared" ca="1" si="12"/>
        <v>3</v>
      </c>
      <c r="M54" t="str">
        <f t="shared" ca="1" si="26"/>
        <v>Northwest Territories</v>
      </c>
      <c r="N54">
        <f t="shared" ca="1" si="13"/>
        <v>103446</v>
      </c>
      <c r="O54">
        <f t="shared" ca="1" si="14"/>
        <v>93405.085315616336</v>
      </c>
      <c r="P54">
        <f t="shared" ca="1" si="15"/>
        <v>62232.759476811807</v>
      </c>
      <c r="Q54">
        <f t="shared" ca="1" si="16"/>
        <v>4111</v>
      </c>
      <c r="R54">
        <f t="shared" ca="1" si="17"/>
        <v>12493.641436428019</v>
      </c>
      <c r="S54">
        <f t="shared" ca="1" si="18"/>
        <v>40739.329337291187</v>
      </c>
      <c r="T54">
        <f t="shared" ca="1" si="19"/>
        <v>206418.08881410299</v>
      </c>
      <c r="U54">
        <f t="shared" ca="1" si="20"/>
        <v>110009.72675204436</v>
      </c>
      <c r="V54">
        <f t="shared" ca="1" si="21"/>
        <v>96408.36206205863</v>
      </c>
      <c r="Y54" s="2">
        <f ca="1">IF(Table1[[#This Row],[Gender]]="Men",1,0)</f>
        <v>0</v>
      </c>
      <c r="Z54" s="2">
        <f ca="1">IF(Table1[[#This Row],[Gender]]="Women",1,0)</f>
        <v>1</v>
      </c>
      <c r="AA54" s="2"/>
      <c r="AB54" s="2"/>
      <c r="AC54" s="2"/>
      <c r="AD54" s="2"/>
      <c r="AE54" s="2"/>
      <c r="AF54" s="2"/>
      <c r="AG54" s="2"/>
      <c r="AH54" s="2"/>
      <c r="AI54" s="2"/>
      <c r="AJ54" s="4"/>
      <c r="AM54" s="2">
        <f ca="1">IF(Table1[[#This Row],[Field of Work]]="Teaching",1,0)</f>
        <v>0</v>
      </c>
      <c r="AN54" s="2">
        <f ca="1">IF(Table1[[#This Row],[Field of Work]]="Health",1,0)</f>
        <v>1</v>
      </c>
      <c r="AO54" s="2">
        <f ca="1">IF(Table1[[#This Row],[Field of Work]]="Agriculture",1,0)</f>
        <v>0</v>
      </c>
      <c r="AP54" s="2">
        <f ca="1">IF(Table1[[#This Row],[Field of Work]]="IT",1,0)</f>
        <v>0</v>
      </c>
      <c r="AQ54" s="2">
        <f ca="1">IF(Table1[[#This Row],[Field of Work]]="Construction",1,0)</f>
        <v>0</v>
      </c>
      <c r="AR54" s="2">
        <f ca="1">IF(Table1[[#This Row],[Field of Work]]="General Work",1,0)</f>
        <v>0</v>
      </c>
      <c r="AS54" s="2"/>
      <c r="AT54" s="2"/>
      <c r="AU54" s="2"/>
      <c r="AV54" s="2"/>
      <c r="AW54" s="2"/>
      <c r="AX54" s="2"/>
      <c r="BB54" s="2">
        <f ca="1">Table1[[#This Row],[Car Value]]/Table1[[#This Row],[Cars]]</f>
        <v>31116.379738405903</v>
      </c>
      <c r="BE54" s="2">
        <f ca="1">IF(Table1[[#This Row],[Debts]]&gt;$BG$6,1,0)</f>
        <v>0</v>
      </c>
      <c r="BJ54" s="11">
        <f ca="1">Table1[[#This Row],[Mortage Left]]/Table1[[#This Row],[Value of House]]</f>
        <v>0.90293568930278922</v>
      </c>
      <c r="BK54" s="2">
        <f t="shared" ca="1" si="23"/>
        <v>0</v>
      </c>
      <c r="BN54" s="14">
        <f ca="1">IF(Table1[[#This Row],[Area]]="Yukon",Table1[[#This Row],[Income]],0)</f>
        <v>0</v>
      </c>
      <c r="BO54" s="14">
        <f ca="1">IF(Table1[[#This Row],[Area]]="BC",Table1[[#This Row],[Income]],0)</f>
        <v>0</v>
      </c>
      <c r="BP54" s="14">
        <f ca="1">IF(Table1[[#This Row],[Area]]="Northwest Territories",Table1[[#This Row],[Income]],0)</f>
        <v>34482</v>
      </c>
      <c r="BQ54" s="14">
        <f ca="1">IF(Table1[[#This Row],[Area]]="Alberta",Table1[[#This Row],[Income]],0)</f>
        <v>0</v>
      </c>
      <c r="BR54" s="14">
        <f ca="1">IF(Table1[[#This Row],[Area]]="Nunavut",Table1[[#This Row],[Income]],0)</f>
        <v>0</v>
      </c>
      <c r="BS54" s="14">
        <f ca="1">IF(Table1[[#This Row],[Area]]="Saskatchewan",Table1[[#This Row],[Income]],0)</f>
        <v>0</v>
      </c>
      <c r="BT54" s="14">
        <f ca="1">IF(Table1[[#This Row],[Area]]="Manitoba",Table1[[#This Row],[Income]],0)</f>
        <v>0</v>
      </c>
      <c r="BU54" s="14">
        <f ca="1">IF(Table1[[#This Row],[Area]]="Ontario",Table1[[#This Row],[Income]],0)</f>
        <v>0</v>
      </c>
      <c r="BV54" s="14">
        <f ca="1">IF(Table1[[#This Row],[Area]]="Quebec",Table1[[#This Row],[Income]],0)</f>
        <v>0</v>
      </c>
      <c r="BW54" s="14">
        <f ca="1">IF(Table1[[#This Row],[Area]]="newfoundland",Table1[[#This Row],[Income]],0)</f>
        <v>0</v>
      </c>
      <c r="BX54" s="14">
        <f ca="1">IF(Table1[[#This Row],[Area]]="New Brunswick",Table1[[#This Row],[Income]],0)</f>
        <v>0</v>
      </c>
      <c r="BY54" s="14">
        <f ca="1">IF(Table1[[#This Row],[Area]]="Nova Scotia",Table1[[#This Row],[Income]],0)</f>
        <v>0</v>
      </c>
      <c r="BZ54" s="14">
        <f ca="1">IF(Table1[[#This Row],[Area]]="Prince Edward Island",Table1[[#This Row],[Income]],0)</f>
        <v>0</v>
      </c>
      <c r="CB54" s="12">
        <f ca="1">IF(Table1[[#This Row],[Field of Work]]="Health",Table1[[#This Row],[Income]],0)</f>
        <v>34482</v>
      </c>
      <c r="CC54" s="12">
        <f ca="1">IF(Table1[[#This Row],[Field of Work]]="Construction",Table1[[#This Row],[Income]],0)</f>
        <v>0</v>
      </c>
      <c r="CD54" s="12">
        <f ca="1">IF(Table1[[#This Row],[Field of Work]]="Teaching",Table1[[#This Row],[Income]],0)</f>
        <v>0</v>
      </c>
      <c r="CE54" s="12">
        <f ca="1">IF(Table1[[#This Row],[Field of Work]]="IT",Table1[[#This Row],[Income]],0)</f>
        <v>0</v>
      </c>
      <c r="CF54" s="12">
        <f ca="1">IF(Table1[[#This Row],[Field of Work]]="General Work",Table1[[#This Row],[Income]],0)</f>
        <v>0</v>
      </c>
      <c r="CG54" s="12">
        <f ca="1">IF(Table1[[#This Row],[Field of Work]]="Agriculture",Table1[[#This Row],[Income]],0)</f>
        <v>0</v>
      </c>
      <c r="CI54" s="2">
        <f ca="1">IF(Table1[[#This Row],[Debts]]&gt;Table1[[#This Row],[Income]],1,0)</f>
        <v>0</v>
      </c>
      <c r="CJ54" s="2"/>
      <c r="CL54" s="2">
        <f ca="1">IF(Table1[[#This Row],[Networth of Person ($)]]&gt;$CL$6,Table1[[#This Row],[Age]],0)</f>
        <v>32</v>
      </c>
    </row>
    <row r="55" spans="2:90" x14ac:dyDescent="0.3">
      <c r="B55">
        <f t="shared" ca="1" si="4"/>
        <v>1</v>
      </c>
      <c r="C55" t="str">
        <f t="shared" ca="1" si="5"/>
        <v>Men</v>
      </c>
      <c r="D55">
        <f t="shared" ca="1" si="6"/>
        <v>41</v>
      </c>
      <c r="E55">
        <f t="shared" ca="1" si="7"/>
        <v>5</v>
      </c>
      <c r="F55" t="str">
        <f t="shared" ca="1" si="24"/>
        <v>General Work</v>
      </c>
      <c r="G55">
        <f t="shared" ca="1" si="8"/>
        <v>3</v>
      </c>
      <c r="H55" t="str">
        <f t="shared" ca="1" si="25"/>
        <v>University</v>
      </c>
      <c r="I55">
        <f t="shared" ca="1" si="9"/>
        <v>4</v>
      </c>
      <c r="J55">
        <f t="shared" ca="1" si="10"/>
        <v>2</v>
      </c>
      <c r="K55">
        <f t="shared" ca="1" si="11"/>
        <v>39114</v>
      </c>
      <c r="L55">
        <f t="shared" ca="1" si="12"/>
        <v>4</v>
      </c>
      <c r="M55" t="str">
        <f t="shared" ca="1" si="26"/>
        <v>Alberta</v>
      </c>
      <c r="N55">
        <f t="shared" ca="1" si="13"/>
        <v>234684</v>
      </c>
      <c r="O55">
        <f t="shared" ca="1" si="14"/>
        <v>192962.13262655833</v>
      </c>
      <c r="P55">
        <f t="shared" ca="1" si="15"/>
        <v>77025.410497674835</v>
      </c>
      <c r="Q55">
        <f t="shared" ca="1" si="16"/>
        <v>19355</v>
      </c>
      <c r="R55">
        <f t="shared" ca="1" si="17"/>
        <v>74531.861373280728</v>
      </c>
      <c r="S55">
        <f t="shared" ca="1" si="18"/>
        <v>15457.087806582444</v>
      </c>
      <c r="T55">
        <f t="shared" ca="1" si="19"/>
        <v>327166.49830425729</v>
      </c>
      <c r="U55">
        <f t="shared" ca="1" si="20"/>
        <v>286848.99399983906</v>
      </c>
      <c r="V55">
        <f t="shared" ca="1" si="21"/>
        <v>40317.504304418224</v>
      </c>
      <c r="Y55" s="2">
        <f ca="1">IF(Table1[[#This Row],[Gender]]="Men",1,0)</f>
        <v>1</v>
      </c>
      <c r="Z55" s="2">
        <f ca="1">IF(Table1[[#This Row],[Gender]]="Women",1,0)</f>
        <v>0</v>
      </c>
      <c r="AA55" s="2"/>
      <c r="AB55" s="2"/>
      <c r="AC55" s="2"/>
      <c r="AD55" s="2"/>
      <c r="AE55" s="2"/>
      <c r="AF55" s="2"/>
      <c r="AG55" s="2"/>
      <c r="AH55" s="2"/>
      <c r="AI55" s="2"/>
      <c r="AJ55" s="4"/>
      <c r="AM55" s="2">
        <f ca="1">IF(Table1[[#This Row],[Field of Work]]="Teaching",1,0)</f>
        <v>0</v>
      </c>
      <c r="AN55" s="2">
        <f ca="1">IF(Table1[[#This Row],[Field of Work]]="Health",1,0)</f>
        <v>0</v>
      </c>
      <c r="AO55" s="2">
        <f ca="1">IF(Table1[[#This Row],[Field of Work]]="Agriculture",1,0)</f>
        <v>0</v>
      </c>
      <c r="AP55" s="2">
        <f ca="1">IF(Table1[[#This Row],[Field of Work]]="IT",1,0)</f>
        <v>0</v>
      </c>
      <c r="AQ55" s="2">
        <f ca="1">IF(Table1[[#This Row],[Field of Work]]="Construction",1,0)</f>
        <v>0</v>
      </c>
      <c r="AR55" s="2">
        <f ca="1">IF(Table1[[#This Row],[Field of Work]]="General Work",1,0)</f>
        <v>1</v>
      </c>
      <c r="AS55" s="2"/>
      <c r="AT55" s="2"/>
      <c r="AU55" s="2"/>
      <c r="AV55" s="2"/>
      <c r="AW55" s="2"/>
      <c r="AX55" s="2"/>
      <c r="BB55" s="2">
        <f ca="1">Table1[[#This Row],[Car Value]]/Table1[[#This Row],[Cars]]</f>
        <v>38512.705248837417</v>
      </c>
      <c r="BE55" s="2">
        <f ca="1">IF(Table1[[#This Row],[Debts]]&gt;$BG$6,1,0)</f>
        <v>1</v>
      </c>
      <c r="BJ55" s="11">
        <f ca="1">Table1[[#This Row],[Mortage Left]]/Table1[[#This Row],[Value of House]]</f>
        <v>0.82222108293091278</v>
      </c>
      <c r="BK55" s="2">
        <f t="shared" ca="1" si="23"/>
        <v>0</v>
      </c>
      <c r="BN55" s="14">
        <f ca="1">IF(Table1[[#This Row],[Area]]="Yukon",Table1[[#This Row],[Income]],0)</f>
        <v>0</v>
      </c>
      <c r="BO55" s="14">
        <f ca="1">IF(Table1[[#This Row],[Area]]="BC",Table1[[#This Row],[Income]],0)</f>
        <v>0</v>
      </c>
      <c r="BP55" s="14">
        <f ca="1">IF(Table1[[#This Row],[Area]]="Northwest Territories",Table1[[#This Row],[Income]],0)</f>
        <v>0</v>
      </c>
      <c r="BQ55" s="14">
        <f ca="1">IF(Table1[[#This Row],[Area]]="Alberta",Table1[[#This Row],[Income]],0)</f>
        <v>39114</v>
      </c>
      <c r="BR55" s="14">
        <f ca="1">IF(Table1[[#This Row],[Area]]="Nunavut",Table1[[#This Row],[Income]],0)</f>
        <v>0</v>
      </c>
      <c r="BS55" s="14">
        <f ca="1">IF(Table1[[#This Row],[Area]]="Saskatchewan",Table1[[#This Row],[Income]],0)</f>
        <v>0</v>
      </c>
      <c r="BT55" s="14">
        <f ca="1">IF(Table1[[#This Row],[Area]]="Manitoba",Table1[[#This Row],[Income]],0)</f>
        <v>0</v>
      </c>
      <c r="BU55" s="14">
        <f ca="1">IF(Table1[[#This Row],[Area]]="Ontario",Table1[[#This Row],[Income]],0)</f>
        <v>0</v>
      </c>
      <c r="BV55" s="14">
        <f ca="1">IF(Table1[[#This Row],[Area]]="Quebec",Table1[[#This Row],[Income]],0)</f>
        <v>0</v>
      </c>
      <c r="BW55" s="14">
        <f ca="1">IF(Table1[[#This Row],[Area]]="newfoundland",Table1[[#This Row],[Income]],0)</f>
        <v>0</v>
      </c>
      <c r="BX55" s="14">
        <f ca="1">IF(Table1[[#This Row],[Area]]="New Brunswick",Table1[[#This Row],[Income]],0)</f>
        <v>0</v>
      </c>
      <c r="BY55" s="14">
        <f ca="1">IF(Table1[[#This Row],[Area]]="Nova Scotia",Table1[[#This Row],[Income]],0)</f>
        <v>0</v>
      </c>
      <c r="BZ55" s="14">
        <f ca="1">IF(Table1[[#This Row],[Area]]="Prince Edward Island",Table1[[#This Row],[Income]],0)</f>
        <v>0</v>
      </c>
      <c r="CB55" s="12">
        <f ca="1">IF(Table1[[#This Row],[Field of Work]]="Health",Table1[[#This Row],[Income]],0)</f>
        <v>0</v>
      </c>
      <c r="CC55" s="12">
        <f ca="1">IF(Table1[[#This Row],[Field of Work]]="Construction",Table1[[#This Row],[Income]],0)</f>
        <v>0</v>
      </c>
      <c r="CD55" s="12">
        <f ca="1">IF(Table1[[#This Row],[Field of Work]]="Teaching",Table1[[#This Row],[Income]],0)</f>
        <v>0</v>
      </c>
      <c r="CE55" s="12">
        <f ca="1">IF(Table1[[#This Row],[Field of Work]]="IT",Table1[[#This Row],[Income]],0)</f>
        <v>0</v>
      </c>
      <c r="CF55" s="12">
        <f ca="1">IF(Table1[[#This Row],[Field of Work]]="General Work",Table1[[#This Row],[Income]],0)</f>
        <v>39114</v>
      </c>
      <c r="CG55" s="12">
        <f ca="1">IF(Table1[[#This Row],[Field of Work]]="Agriculture",Table1[[#This Row],[Income]],0)</f>
        <v>0</v>
      </c>
      <c r="CI55" s="2">
        <f ca="1">IF(Table1[[#This Row],[Debts]]&gt;Table1[[#This Row],[Income]],1,0)</f>
        <v>1</v>
      </c>
      <c r="CJ55" s="2"/>
      <c r="CL55" s="2">
        <f ca="1">IF(Table1[[#This Row],[Networth of Person ($)]]&gt;$CL$6,Table1[[#This Row],[Age]],0)</f>
        <v>0</v>
      </c>
    </row>
    <row r="56" spans="2:90" x14ac:dyDescent="0.3">
      <c r="B56">
        <f t="shared" ca="1" si="4"/>
        <v>1</v>
      </c>
      <c r="C56" t="str">
        <f t="shared" ca="1" si="5"/>
        <v>Men</v>
      </c>
      <c r="D56">
        <f t="shared" ca="1" si="6"/>
        <v>35</v>
      </c>
      <c r="E56">
        <f t="shared" ca="1" si="7"/>
        <v>5</v>
      </c>
      <c r="F56" t="str">
        <f t="shared" ca="1" si="24"/>
        <v>General Work</v>
      </c>
      <c r="G56">
        <f t="shared" ca="1" si="8"/>
        <v>6</v>
      </c>
      <c r="H56" t="str">
        <f t="shared" ca="1" si="25"/>
        <v>Others</v>
      </c>
      <c r="I56">
        <f t="shared" ca="1" si="9"/>
        <v>0</v>
      </c>
      <c r="J56">
        <f t="shared" ca="1" si="10"/>
        <v>1</v>
      </c>
      <c r="K56">
        <f t="shared" ca="1" si="11"/>
        <v>86447</v>
      </c>
      <c r="L56">
        <f t="shared" ca="1" si="12"/>
        <v>12</v>
      </c>
      <c r="M56" t="str">
        <f t="shared" ca="1" si="26"/>
        <v>Nova Scotia</v>
      </c>
      <c r="N56">
        <f t="shared" ca="1" si="13"/>
        <v>518682</v>
      </c>
      <c r="O56">
        <f t="shared" ca="1" si="14"/>
        <v>436756.96449353849</v>
      </c>
      <c r="P56">
        <f t="shared" ca="1" si="15"/>
        <v>84055.113685158241</v>
      </c>
      <c r="Q56">
        <f t="shared" ca="1" si="16"/>
        <v>61763</v>
      </c>
      <c r="R56">
        <f t="shared" ca="1" si="17"/>
        <v>144734.03950301194</v>
      </c>
      <c r="S56">
        <f t="shared" ca="1" si="18"/>
        <v>47499.923789312292</v>
      </c>
      <c r="T56">
        <f t="shared" ca="1" si="19"/>
        <v>650237.03747447045</v>
      </c>
      <c r="U56">
        <f t="shared" ca="1" si="20"/>
        <v>643254.00399655045</v>
      </c>
      <c r="V56">
        <f t="shared" ca="1" si="21"/>
        <v>6983.0334779199911</v>
      </c>
      <c r="Y56" s="2">
        <f ca="1">IF(Table1[[#This Row],[Gender]]="Men",1,0)</f>
        <v>1</v>
      </c>
      <c r="Z56" s="2">
        <f ca="1">IF(Table1[[#This Row],[Gender]]="Women",1,0)</f>
        <v>0</v>
      </c>
      <c r="AA56" s="2"/>
      <c r="AB56" s="2"/>
      <c r="AC56" s="2"/>
      <c r="AD56" s="2"/>
      <c r="AE56" s="2"/>
      <c r="AF56" s="2"/>
      <c r="AG56" s="2"/>
      <c r="AH56" s="2"/>
      <c r="AI56" s="2"/>
      <c r="AJ56" s="4"/>
      <c r="AM56" s="2">
        <f ca="1">IF(Table1[[#This Row],[Field of Work]]="Teaching",1,0)</f>
        <v>0</v>
      </c>
      <c r="AN56" s="2">
        <f ca="1">IF(Table1[[#This Row],[Field of Work]]="Health",1,0)</f>
        <v>0</v>
      </c>
      <c r="AO56" s="2">
        <f ca="1">IF(Table1[[#This Row],[Field of Work]]="Agriculture",1,0)</f>
        <v>0</v>
      </c>
      <c r="AP56" s="2">
        <f ca="1">IF(Table1[[#This Row],[Field of Work]]="IT",1,0)</f>
        <v>0</v>
      </c>
      <c r="AQ56" s="2">
        <f ca="1">IF(Table1[[#This Row],[Field of Work]]="Construction",1,0)</f>
        <v>0</v>
      </c>
      <c r="AR56" s="2">
        <f ca="1">IF(Table1[[#This Row],[Field of Work]]="General Work",1,0)</f>
        <v>1</v>
      </c>
      <c r="AS56" s="2"/>
      <c r="AT56" s="2"/>
      <c r="AU56" s="2"/>
      <c r="AV56" s="2"/>
      <c r="AW56" s="2"/>
      <c r="AX56" s="2"/>
      <c r="BB56" s="2">
        <f ca="1">Table1[[#This Row],[Car Value]]/Table1[[#This Row],[Cars]]</f>
        <v>84055.113685158241</v>
      </c>
      <c r="BE56" s="2">
        <f ca="1">IF(Table1[[#This Row],[Debts]]&gt;$BG$6,1,0)</f>
        <v>1</v>
      </c>
      <c r="BJ56" s="11">
        <f ca="1">Table1[[#This Row],[Mortage Left]]/Table1[[#This Row],[Value of House]]</f>
        <v>0.84205151613809326</v>
      </c>
      <c r="BK56" s="2">
        <f t="shared" ca="1" si="23"/>
        <v>0</v>
      </c>
      <c r="BN56" s="14">
        <f ca="1">IF(Table1[[#This Row],[Area]]="Yukon",Table1[[#This Row],[Income]],0)</f>
        <v>0</v>
      </c>
      <c r="BO56" s="14">
        <f ca="1">IF(Table1[[#This Row],[Area]]="BC",Table1[[#This Row],[Income]],0)</f>
        <v>0</v>
      </c>
      <c r="BP56" s="14">
        <f ca="1">IF(Table1[[#This Row],[Area]]="Northwest Territories",Table1[[#This Row],[Income]],0)</f>
        <v>0</v>
      </c>
      <c r="BQ56" s="14">
        <f ca="1">IF(Table1[[#This Row],[Area]]="Alberta",Table1[[#This Row],[Income]],0)</f>
        <v>0</v>
      </c>
      <c r="BR56" s="14">
        <f ca="1">IF(Table1[[#This Row],[Area]]="Nunavut",Table1[[#This Row],[Income]],0)</f>
        <v>0</v>
      </c>
      <c r="BS56" s="14">
        <f ca="1">IF(Table1[[#This Row],[Area]]="Saskatchewan",Table1[[#This Row],[Income]],0)</f>
        <v>0</v>
      </c>
      <c r="BT56" s="14">
        <f ca="1">IF(Table1[[#This Row],[Area]]="Manitoba",Table1[[#This Row],[Income]],0)</f>
        <v>0</v>
      </c>
      <c r="BU56" s="14">
        <f ca="1">IF(Table1[[#This Row],[Area]]="Ontario",Table1[[#This Row],[Income]],0)</f>
        <v>0</v>
      </c>
      <c r="BV56" s="14">
        <f ca="1">IF(Table1[[#This Row],[Area]]="Quebec",Table1[[#This Row],[Income]],0)</f>
        <v>0</v>
      </c>
      <c r="BW56" s="14">
        <f ca="1">IF(Table1[[#This Row],[Area]]="newfoundland",Table1[[#This Row],[Income]],0)</f>
        <v>0</v>
      </c>
      <c r="BX56" s="14">
        <f ca="1">IF(Table1[[#This Row],[Area]]="New Brunswick",Table1[[#This Row],[Income]],0)</f>
        <v>0</v>
      </c>
      <c r="BY56" s="14">
        <f ca="1">IF(Table1[[#This Row],[Area]]="Nova Scotia",Table1[[#This Row],[Income]],0)</f>
        <v>86447</v>
      </c>
      <c r="BZ56" s="14">
        <f ca="1">IF(Table1[[#This Row],[Area]]="Prince Edward Island",Table1[[#This Row],[Income]],0)</f>
        <v>0</v>
      </c>
      <c r="CB56" s="12">
        <f ca="1">IF(Table1[[#This Row],[Field of Work]]="Health",Table1[[#This Row],[Income]],0)</f>
        <v>0</v>
      </c>
      <c r="CC56" s="12">
        <f ca="1">IF(Table1[[#This Row],[Field of Work]]="Construction",Table1[[#This Row],[Income]],0)</f>
        <v>0</v>
      </c>
      <c r="CD56" s="12">
        <f ca="1">IF(Table1[[#This Row],[Field of Work]]="Teaching",Table1[[#This Row],[Income]],0)</f>
        <v>0</v>
      </c>
      <c r="CE56" s="12">
        <f ca="1">IF(Table1[[#This Row],[Field of Work]]="IT",Table1[[#This Row],[Income]],0)</f>
        <v>0</v>
      </c>
      <c r="CF56" s="12">
        <f ca="1">IF(Table1[[#This Row],[Field of Work]]="General Work",Table1[[#This Row],[Income]],0)</f>
        <v>86447</v>
      </c>
      <c r="CG56" s="12">
        <f ca="1">IF(Table1[[#This Row],[Field of Work]]="Agriculture",Table1[[#This Row],[Income]],0)</f>
        <v>0</v>
      </c>
      <c r="CI56" s="2">
        <f ca="1">IF(Table1[[#This Row],[Debts]]&gt;Table1[[#This Row],[Income]],1,0)</f>
        <v>1</v>
      </c>
      <c r="CJ56" s="2"/>
      <c r="CL56" s="2">
        <f ca="1">IF(Table1[[#This Row],[Networth of Person ($)]]&gt;$CL$6,Table1[[#This Row],[Age]],0)</f>
        <v>0</v>
      </c>
    </row>
    <row r="57" spans="2:90" x14ac:dyDescent="0.3">
      <c r="B57">
        <f t="shared" ca="1" si="4"/>
        <v>2</v>
      </c>
      <c r="C57" t="str">
        <f t="shared" ca="1" si="5"/>
        <v>Women</v>
      </c>
      <c r="D57">
        <f t="shared" ca="1" si="6"/>
        <v>33</v>
      </c>
      <c r="E57">
        <f t="shared" ca="1" si="7"/>
        <v>1</v>
      </c>
      <c r="F57" t="str">
        <f t="shared" ca="1" si="24"/>
        <v>Health</v>
      </c>
      <c r="G57">
        <f t="shared" ca="1" si="8"/>
        <v>5</v>
      </c>
      <c r="H57" t="str">
        <f t="shared" ca="1" si="25"/>
        <v>Others</v>
      </c>
      <c r="I57">
        <f t="shared" ca="1" si="9"/>
        <v>2</v>
      </c>
      <c r="J57">
        <f t="shared" ca="1" si="10"/>
        <v>3</v>
      </c>
      <c r="K57">
        <f t="shared" ca="1" si="11"/>
        <v>80306</v>
      </c>
      <c r="L57">
        <f t="shared" ca="1" si="12"/>
        <v>10</v>
      </c>
      <c r="M57" t="str">
        <f t="shared" ca="1" si="26"/>
        <v>newfoundland</v>
      </c>
      <c r="N57">
        <f t="shared" ca="1" si="13"/>
        <v>401530</v>
      </c>
      <c r="O57">
        <f t="shared" ca="1" si="14"/>
        <v>294293.30942323763</v>
      </c>
      <c r="P57">
        <f t="shared" ca="1" si="15"/>
        <v>239223.26379143813</v>
      </c>
      <c r="Q57">
        <f t="shared" ca="1" si="16"/>
        <v>48547</v>
      </c>
      <c r="R57">
        <f t="shared" ca="1" si="17"/>
        <v>130421.23298638762</v>
      </c>
      <c r="S57">
        <f t="shared" ca="1" si="18"/>
        <v>22529.132416219829</v>
      </c>
      <c r="T57">
        <f t="shared" ca="1" si="19"/>
        <v>663282.39620765799</v>
      </c>
      <c r="U57">
        <f t="shared" ca="1" si="20"/>
        <v>473261.54240962525</v>
      </c>
      <c r="V57">
        <f t="shared" ca="1" si="21"/>
        <v>190020.85379803274</v>
      </c>
      <c r="Y57" s="2">
        <f ca="1">IF(Table1[[#This Row],[Gender]]="Men",1,0)</f>
        <v>0</v>
      </c>
      <c r="Z57" s="2">
        <f ca="1">IF(Table1[[#This Row],[Gender]]="Women",1,0)</f>
        <v>1</v>
      </c>
      <c r="AA57" s="2"/>
      <c r="AB57" s="2"/>
      <c r="AC57" s="2"/>
      <c r="AD57" s="2"/>
      <c r="AE57" s="2"/>
      <c r="AF57" s="2"/>
      <c r="AG57" s="2"/>
      <c r="AH57" s="2"/>
      <c r="AI57" s="2"/>
      <c r="AJ57" s="4"/>
      <c r="AM57" s="2">
        <f ca="1">IF(Table1[[#This Row],[Field of Work]]="Teaching",1,0)</f>
        <v>0</v>
      </c>
      <c r="AN57" s="2">
        <f ca="1">IF(Table1[[#This Row],[Field of Work]]="Health",1,0)</f>
        <v>1</v>
      </c>
      <c r="AO57" s="2">
        <f ca="1">IF(Table1[[#This Row],[Field of Work]]="Agriculture",1,0)</f>
        <v>0</v>
      </c>
      <c r="AP57" s="2">
        <f ca="1">IF(Table1[[#This Row],[Field of Work]]="IT",1,0)</f>
        <v>0</v>
      </c>
      <c r="AQ57" s="2">
        <f ca="1">IF(Table1[[#This Row],[Field of Work]]="Construction",1,0)</f>
        <v>0</v>
      </c>
      <c r="AR57" s="2">
        <f ca="1">IF(Table1[[#This Row],[Field of Work]]="General Work",1,0)</f>
        <v>0</v>
      </c>
      <c r="AS57" s="2"/>
      <c r="AT57" s="2"/>
      <c r="AU57" s="2"/>
      <c r="AV57" s="2"/>
      <c r="AW57" s="2"/>
      <c r="AX57" s="2"/>
      <c r="BB57" s="2">
        <f ca="1">Table1[[#This Row],[Car Value]]/Table1[[#This Row],[Cars]]</f>
        <v>79741.087930479378</v>
      </c>
      <c r="BE57" s="2">
        <f ca="1">IF(Table1[[#This Row],[Debts]]&gt;$BG$6,1,0)</f>
        <v>1</v>
      </c>
      <c r="BJ57" s="11">
        <f ca="1">Table1[[#This Row],[Mortage Left]]/Table1[[#This Row],[Value of House]]</f>
        <v>0.73292981700803839</v>
      </c>
      <c r="BK57" s="2">
        <f t="shared" ca="1" si="23"/>
        <v>0</v>
      </c>
      <c r="BN57" s="14">
        <f ca="1">IF(Table1[[#This Row],[Area]]="Yukon",Table1[[#This Row],[Income]],0)</f>
        <v>0</v>
      </c>
      <c r="BO57" s="14">
        <f ca="1">IF(Table1[[#This Row],[Area]]="BC",Table1[[#This Row],[Income]],0)</f>
        <v>0</v>
      </c>
      <c r="BP57" s="14">
        <f ca="1">IF(Table1[[#This Row],[Area]]="Northwest Territories",Table1[[#This Row],[Income]],0)</f>
        <v>0</v>
      </c>
      <c r="BQ57" s="14">
        <f ca="1">IF(Table1[[#This Row],[Area]]="Alberta",Table1[[#This Row],[Income]],0)</f>
        <v>0</v>
      </c>
      <c r="BR57" s="14">
        <f ca="1">IF(Table1[[#This Row],[Area]]="Nunavut",Table1[[#This Row],[Income]],0)</f>
        <v>0</v>
      </c>
      <c r="BS57" s="14">
        <f ca="1">IF(Table1[[#This Row],[Area]]="Saskatchewan",Table1[[#This Row],[Income]],0)</f>
        <v>0</v>
      </c>
      <c r="BT57" s="14">
        <f ca="1">IF(Table1[[#This Row],[Area]]="Manitoba",Table1[[#This Row],[Income]],0)</f>
        <v>0</v>
      </c>
      <c r="BU57" s="14">
        <f ca="1">IF(Table1[[#This Row],[Area]]="Ontario",Table1[[#This Row],[Income]],0)</f>
        <v>0</v>
      </c>
      <c r="BV57" s="14">
        <f ca="1">IF(Table1[[#This Row],[Area]]="Quebec",Table1[[#This Row],[Income]],0)</f>
        <v>0</v>
      </c>
      <c r="BW57" s="14">
        <f ca="1">IF(Table1[[#This Row],[Area]]="newfoundland",Table1[[#This Row],[Income]],0)</f>
        <v>80306</v>
      </c>
      <c r="BX57" s="14">
        <f ca="1">IF(Table1[[#This Row],[Area]]="New Brunswick",Table1[[#This Row],[Income]],0)</f>
        <v>0</v>
      </c>
      <c r="BY57" s="14">
        <f ca="1">IF(Table1[[#This Row],[Area]]="Nova Scotia",Table1[[#This Row],[Income]],0)</f>
        <v>0</v>
      </c>
      <c r="BZ57" s="14">
        <f ca="1">IF(Table1[[#This Row],[Area]]="Prince Edward Island",Table1[[#This Row],[Income]],0)</f>
        <v>0</v>
      </c>
      <c r="CB57" s="12">
        <f ca="1">IF(Table1[[#This Row],[Field of Work]]="Health",Table1[[#This Row],[Income]],0)</f>
        <v>80306</v>
      </c>
      <c r="CC57" s="12">
        <f ca="1">IF(Table1[[#This Row],[Field of Work]]="Construction",Table1[[#This Row],[Income]],0)</f>
        <v>0</v>
      </c>
      <c r="CD57" s="12">
        <f ca="1">IF(Table1[[#This Row],[Field of Work]]="Teaching",Table1[[#This Row],[Income]],0)</f>
        <v>0</v>
      </c>
      <c r="CE57" s="12">
        <f ca="1">IF(Table1[[#This Row],[Field of Work]]="IT",Table1[[#This Row],[Income]],0)</f>
        <v>0</v>
      </c>
      <c r="CF57" s="12">
        <f ca="1">IF(Table1[[#This Row],[Field of Work]]="General Work",Table1[[#This Row],[Income]],0)</f>
        <v>0</v>
      </c>
      <c r="CG57" s="12">
        <f ca="1">IF(Table1[[#This Row],[Field of Work]]="Agriculture",Table1[[#This Row],[Income]],0)</f>
        <v>0</v>
      </c>
      <c r="CI57" s="2">
        <f ca="1">IF(Table1[[#This Row],[Debts]]&gt;Table1[[#This Row],[Income]],1,0)</f>
        <v>1</v>
      </c>
      <c r="CJ57" s="2"/>
      <c r="CL57" s="2">
        <f ca="1">IF(Table1[[#This Row],[Networth of Person ($)]]&gt;$CL$6,Table1[[#This Row],[Age]],0)</f>
        <v>33</v>
      </c>
    </row>
    <row r="58" spans="2:90" x14ac:dyDescent="0.3">
      <c r="B58">
        <f t="shared" ca="1" si="4"/>
        <v>1</v>
      </c>
      <c r="C58" t="str">
        <f t="shared" ca="1" si="5"/>
        <v>Men</v>
      </c>
      <c r="D58">
        <f t="shared" ca="1" si="6"/>
        <v>27</v>
      </c>
      <c r="E58">
        <f t="shared" ca="1" si="7"/>
        <v>2</v>
      </c>
      <c r="F58" t="str">
        <f t="shared" ca="1" si="24"/>
        <v>Construction</v>
      </c>
      <c r="G58">
        <f t="shared" ca="1" si="8"/>
        <v>5</v>
      </c>
      <c r="H58" t="str">
        <f t="shared" ca="1" si="25"/>
        <v>Others</v>
      </c>
      <c r="I58">
        <f t="shared" ca="1" si="9"/>
        <v>0</v>
      </c>
      <c r="J58">
        <f t="shared" ca="1" si="10"/>
        <v>2</v>
      </c>
      <c r="K58">
        <f t="shared" ca="1" si="11"/>
        <v>51575</v>
      </c>
      <c r="L58">
        <f t="shared" ca="1" si="12"/>
        <v>11</v>
      </c>
      <c r="M58" t="str">
        <f t="shared" ca="1" si="26"/>
        <v>New Brunswick</v>
      </c>
      <c r="N58">
        <f t="shared" ca="1" si="13"/>
        <v>309450</v>
      </c>
      <c r="O58">
        <f t="shared" ca="1" si="14"/>
        <v>71582.538906669564</v>
      </c>
      <c r="P58">
        <f t="shared" ca="1" si="15"/>
        <v>69006.595134420349</v>
      </c>
      <c r="Q58">
        <f t="shared" ca="1" si="16"/>
        <v>41530</v>
      </c>
      <c r="R58">
        <f t="shared" ca="1" si="17"/>
        <v>28717.251919284852</v>
      </c>
      <c r="S58">
        <f t="shared" ca="1" si="18"/>
        <v>67700.678512962157</v>
      </c>
      <c r="T58">
        <f t="shared" ca="1" si="19"/>
        <v>446157.27364738251</v>
      </c>
      <c r="U58">
        <f t="shared" ca="1" si="20"/>
        <v>141829.79082595441</v>
      </c>
      <c r="V58">
        <f t="shared" ca="1" si="21"/>
        <v>304327.4828214281</v>
      </c>
      <c r="Y58" s="2">
        <f ca="1">IF(Table1[[#This Row],[Gender]]="Men",1,0)</f>
        <v>1</v>
      </c>
      <c r="Z58" s="2">
        <f ca="1">IF(Table1[[#This Row],[Gender]]="Women",1,0)</f>
        <v>0</v>
      </c>
      <c r="AA58" s="2"/>
      <c r="AB58" s="2"/>
      <c r="AC58" s="2"/>
      <c r="AD58" s="2"/>
      <c r="AE58" s="2"/>
      <c r="AF58" s="2"/>
      <c r="AG58" s="2"/>
      <c r="AH58" s="2"/>
      <c r="AI58" s="2"/>
      <c r="AJ58" s="4"/>
      <c r="AM58" s="2">
        <f ca="1">IF(Table1[[#This Row],[Field of Work]]="Teaching",1,0)</f>
        <v>0</v>
      </c>
      <c r="AN58" s="2">
        <f ca="1">IF(Table1[[#This Row],[Field of Work]]="Health",1,0)</f>
        <v>0</v>
      </c>
      <c r="AO58" s="2">
        <f ca="1">IF(Table1[[#This Row],[Field of Work]]="Agriculture",1,0)</f>
        <v>0</v>
      </c>
      <c r="AP58" s="2">
        <f ca="1">IF(Table1[[#This Row],[Field of Work]]="IT",1,0)</f>
        <v>0</v>
      </c>
      <c r="AQ58" s="2">
        <f ca="1">IF(Table1[[#This Row],[Field of Work]]="Construction",1,0)</f>
        <v>1</v>
      </c>
      <c r="AR58" s="2">
        <f ca="1">IF(Table1[[#This Row],[Field of Work]]="General Work",1,0)</f>
        <v>0</v>
      </c>
      <c r="AS58" s="2"/>
      <c r="AT58" s="2"/>
      <c r="AU58" s="2"/>
      <c r="AV58" s="2"/>
      <c r="AW58" s="2"/>
      <c r="AX58" s="2"/>
      <c r="BB58" s="2">
        <f ca="1">Table1[[#This Row],[Car Value]]/Table1[[#This Row],[Cars]]</f>
        <v>34503.297567210175</v>
      </c>
      <c r="BE58" s="2">
        <f ca="1">IF(Table1[[#This Row],[Debts]]&gt;$BG$6,1,0)</f>
        <v>1</v>
      </c>
      <c r="BJ58" s="11">
        <f ca="1">Table1[[#This Row],[Mortage Left]]/Table1[[#This Row],[Value of House]]</f>
        <v>0.23132182551840222</v>
      </c>
      <c r="BK58" s="2">
        <f t="shared" ca="1" si="23"/>
        <v>1</v>
      </c>
      <c r="BN58" s="14">
        <f ca="1">IF(Table1[[#This Row],[Area]]="Yukon",Table1[[#This Row],[Income]],0)</f>
        <v>0</v>
      </c>
      <c r="BO58" s="14">
        <f ca="1">IF(Table1[[#This Row],[Area]]="BC",Table1[[#This Row],[Income]],0)</f>
        <v>0</v>
      </c>
      <c r="BP58" s="14">
        <f ca="1">IF(Table1[[#This Row],[Area]]="Northwest Territories",Table1[[#This Row],[Income]],0)</f>
        <v>0</v>
      </c>
      <c r="BQ58" s="14">
        <f ca="1">IF(Table1[[#This Row],[Area]]="Alberta",Table1[[#This Row],[Income]],0)</f>
        <v>0</v>
      </c>
      <c r="BR58" s="14">
        <f ca="1">IF(Table1[[#This Row],[Area]]="Nunavut",Table1[[#This Row],[Income]],0)</f>
        <v>0</v>
      </c>
      <c r="BS58" s="14">
        <f ca="1">IF(Table1[[#This Row],[Area]]="Saskatchewan",Table1[[#This Row],[Income]],0)</f>
        <v>0</v>
      </c>
      <c r="BT58" s="14">
        <f ca="1">IF(Table1[[#This Row],[Area]]="Manitoba",Table1[[#This Row],[Income]],0)</f>
        <v>0</v>
      </c>
      <c r="BU58" s="14">
        <f ca="1">IF(Table1[[#This Row],[Area]]="Ontario",Table1[[#This Row],[Income]],0)</f>
        <v>0</v>
      </c>
      <c r="BV58" s="14">
        <f ca="1">IF(Table1[[#This Row],[Area]]="Quebec",Table1[[#This Row],[Income]],0)</f>
        <v>0</v>
      </c>
      <c r="BW58" s="14">
        <f ca="1">IF(Table1[[#This Row],[Area]]="newfoundland",Table1[[#This Row],[Income]],0)</f>
        <v>0</v>
      </c>
      <c r="BX58" s="14">
        <f ca="1">IF(Table1[[#This Row],[Area]]="New Brunswick",Table1[[#This Row],[Income]],0)</f>
        <v>51575</v>
      </c>
      <c r="BY58" s="14">
        <f ca="1">IF(Table1[[#This Row],[Area]]="Nova Scotia",Table1[[#This Row],[Income]],0)</f>
        <v>0</v>
      </c>
      <c r="BZ58" s="14">
        <f ca="1">IF(Table1[[#This Row],[Area]]="Prince Edward Island",Table1[[#This Row],[Income]],0)</f>
        <v>0</v>
      </c>
      <c r="CB58" s="12">
        <f ca="1">IF(Table1[[#This Row],[Field of Work]]="Health",Table1[[#This Row],[Income]],0)</f>
        <v>0</v>
      </c>
      <c r="CC58" s="12">
        <f ca="1">IF(Table1[[#This Row],[Field of Work]]="Construction",Table1[[#This Row],[Income]],0)</f>
        <v>51575</v>
      </c>
      <c r="CD58" s="12">
        <f ca="1">IF(Table1[[#This Row],[Field of Work]]="Teaching",Table1[[#This Row],[Income]],0)</f>
        <v>0</v>
      </c>
      <c r="CE58" s="12">
        <f ca="1">IF(Table1[[#This Row],[Field of Work]]="IT",Table1[[#This Row],[Income]],0)</f>
        <v>0</v>
      </c>
      <c r="CF58" s="12">
        <f ca="1">IF(Table1[[#This Row],[Field of Work]]="General Work",Table1[[#This Row],[Income]],0)</f>
        <v>0</v>
      </c>
      <c r="CG58" s="12">
        <f ca="1">IF(Table1[[#This Row],[Field of Work]]="Agriculture",Table1[[#This Row],[Income]],0)</f>
        <v>0</v>
      </c>
      <c r="CI58" s="2">
        <f ca="1">IF(Table1[[#This Row],[Debts]]&gt;Table1[[#This Row],[Income]],1,0)</f>
        <v>0</v>
      </c>
      <c r="CJ58" s="2"/>
      <c r="CL58" s="2">
        <f ca="1">IF(Table1[[#This Row],[Networth of Person ($)]]&gt;$CL$6,Table1[[#This Row],[Age]],0)</f>
        <v>27</v>
      </c>
    </row>
    <row r="59" spans="2:90" x14ac:dyDescent="0.3">
      <c r="B59">
        <f t="shared" ca="1" si="4"/>
        <v>1</v>
      </c>
      <c r="C59" t="str">
        <f t="shared" ca="1" si="5"/>
        <v>Men</v>
      </c>
      <c r="D59">
        <f t="shared" ca="1" si="6"/>
        <v>44</v>
      </c>
      <c r="E59">
        <f t="shared" ca="1" si="7"/>
        <v>5</v>
      </c>
      <c r="F59" t="str">
        <f t="shared" ca="1" si="24"/>
        <v>General Work</v>
      </c>
      <c r="G59">
        <f t="shared" ca="1" si="8"/>
        <v>6</v>
      </c>
      <c r="H59" t="str">
        <f t="shared" ca="1" si="25"/>
        <v>Others</v>
      </c>
      <c r="I59">
        <f t="shared" ca="1" si="9"/>
        <v>1</v>
      </c>
      <c r="J59">
        <f t="shared" ca="1" si="10"/>
        <v>1</v>
      </c>
      <c r="K59">
        <f t="shared" ca="1" si="11"/>
        <v>85850</v>
      </c>
      <c r="L59">
        <f t="shared" ca="1" si="12"/>
        <v>12</v>
      </c>
      <c r="M59" t="str">
        <f t="shared" ca="1" si="26"/>
        <v>Nova Scotia</v>
      </c>
      <c r="N59">
        <f t="shared" ca="1" si="13"/>
        <v>257550</v>
      </c>
      <c r="O59">
        <f t="shared" ca="1" si="14"/>
        <v>214584.79654588856</v>
      </c>
      <c r="P59">
        <f t="shared" ca="1" si="15"/>
        <v>30342.634517853432</v>
      </c>
      <c r="Q59">
        <f t="shared" ca="1" si="16"/>
        <v>16815</v>
      </c>
      <c r="R59">
        <f t="shared" ca="1" si="17"/>
        <v>46186.209619233006</v>
      </c>
      <c r="S59">
        <f t="shared" ca="1" si="18"/>
        <v>111481.71973041535</v>
      </c>
      <c r="T59">
        <f t="shared" ca="1" si="19"/>
        <v>399374.35424826876</v>
      </c>
      <c r="U59">
        <f t="shared" ca="1" si="20"/>
        <v>277586.00616512157</v>
      </c>
      <c r="V59">
        <f t="shared" ca="1" si="21"/>
        <v>121788.3480831472</v>
      </c>
      <c r="Y59" s="2">
        <f ca="1">IF(Table1[[#This Row],[Gender]]="Men",1,0)</f>
        <v>1</v>
      </c>
      <c r="Z59" s="2">
        <f ca="1">IF(Table1[[#This Row],[Gender]]="Women",1,0)</f>
        <v>0</v>
      </c>
      <c r="AA59" s="2"/>
      <c r="AB59" s="2"/>
      <c r="AC59" s="2"/>
      <c r="AD59" s="2"/>
      <c r="AE59" s="2"/>
      <c r="AF59" s="2"/>
      <c r="AG59" s="2"/>
      <c r="AH59" s="2"/>
      <c r="AI59" s="2"/>
      <c r="AJ59" s="4"/>
      <c r="AM59" s="2">
        <f ca="1">IF(Table1[[#This Row],[Field of Work]]="Teaching",1,0)</f>
        <v>0</v>
      </c>
      <c r="AN59" s="2">
        <f ca="1">IF(Table1[[#This Row],[Field of Work]]="Health",1,0)</f>
        <v>0</v>
      </c>
      <c r="AO59" s="2">
        <f ca="1">IF(Table1[[#This Row],[Field of Work]]="Agriculture",1,0)</f>
        <v>0</v>
      </c>
      <c r="AP59" s="2">
        <f ca="1">IF(Table1[[#This Row],[Field of Work]]="IT",1,0)</f>
        <v>0</v>
      </c>
      <c r="AQ59" s="2">
        <f ca="1">IF(Table1[[#This Row],[Field of Work]]="Construction",1,0)</f>
        <v>0</v>
      </c>
      <c r="AR59" s="2">
        <f ca="1">IF(Table1[[#This Row],[Field of Work]]="General Work",1,0)</f>
        <v>1</v>
      </c>
      <c r="AS59" s="2"/>
      <c r="AT59" s="2"/>
      <c r="AU59" s="2"/>
      <c r="AV59" s="2"/>
      <c r="AW59" s="2"/>
      <c r="AX59" s="2"/>
      <c r="BB59" s="2">
        <f ca="1">Table1[[#This Row],[Car Value]]/Table1[[#This Row],[Cars]]</f>
        <v>30342.634517853432</v>
      </c>
      <c r="BE59" s="2">
        <f ca="1">IF(Table1[[#This Row],[Debts]]&gt;$BG$6,1,0)</f>
        <v>1</v>
      </c>
      <c r="BJ59" s="11">
        <f ca="1">Table1[[#This Row],[Mortage Left]]/Table1[[#This Row],[Value of House]]</f>
        <v>0.83317723372505748</v>
      </c>
      <c r="BK59" s="2">
        <f t="shared" ca="1" si="23"/>
        <v>0</v>
      </c>
      <c r="BN59" s="14">
        <f ca="1">IF(Table1[[#This Row],[Area]]="Yukon",Table1[[#This Row],[Income]],0)</f>
        <v>0</v>
      </c>
      <c r="BO59" s="14">
        <f ca="1">IF(Table1[[#This Row],[Area]]="BC",Table1[[#This Row],[Income]],0)</f>
        <v>0</v>
      </c>
      <c r="BP59" s="14">
        <f ca="1">IF(Table1[[#This Row],[Area]]="Northwest Territories",Table1[[#This Row],[Income]],0)</f>
        <v>0</v>
      </c>
      <c r="BQ59" s="14">
        <f ca="1">IF(Table1[[#This Row],[Area]]="Alberta",Table1[[#This Row],[Income]],0)</f>
        <v>0</v>
      </c>
      <c r="BR59" s="14">
        <f ca="1">IF(Table1[[#This Row],[Area]]="Nunavut",Table1[[#This Row],[Income]],0)</f>
        <v>0</v>
      </c>
      <c r="BS59" s="14">
        <f ca="1">IF(Table1[[#This Row],[Area]]="Saskatchewan",Table1[[#This Row],[Income]],0)</f>
        <v>0</v>
      </c>
      <c r="BT59" s="14">
        <f ca="1">IF(Table1[[#This Row],[Area]]="Manitoba",Table1[[#This Row],[Income]],0)</f>
        <v>0</v>
      </c>
      <c r="BU59" s="14">
        <f ca="1">IF(Table1[[#This Row],[Area]]="Ontario",Table1[[#This Row],[Income]],0)</f>
        <v>0</v>
      </c>
      <c r="BV59" s="14">
        <f ca="1">IF(Table1[[#This Row],[Area]]="Quebec",Table1[[#This Row],[Income]],0)</f>
        <v>0</v>
      </c>
      <c r="BW59" s="14">
        <f ca="1">IF(Table1[[#This Row],[Area]]="newfoundland",Table1[[#This Row],[Income]],0)</f>
        <v>0</v>
      </c>
      <c r="BX59" s="14">
        <f ca="1">IF(Table1[[#This Row],[Area]]="New Brunswick",Table1[[#This Row],[Income]],0)</f>
        <v>0</v>
      </c>
      <c r="BY59" s="14">
        <f ca="1">IF(Table1[[#This Row],[Area]]="Nova Scotia",Table1[[#This Row],[Income]],0)</f>
        <v>85850</v>
      </c>
      <c r="BZ59" s="14">
        <f ca="1">IF(Table1[[#This Row],[Area]]="Prince Edward Island",Table1[[#This Row],[Income]],0)</f>
        <v>0</v>
      </c>
      <c r="CB59" s="12">
        <f ca="1">IF(Table1[[#This Row],[Field of Work]]="Health",Table1[[#This Row],[Income]],0)</f>
        <v>0</v>
      </c>
      <c r="CC59" s="12">
        <f ca="1">IF(Table1[[#This Row],[Field of Work]]="Construction",Table1[[#This Row],[Income]],0)</f>
        <v>0</v>
      </c>
      <c r="CD59" s="12">
        <f ca="1">IF(Table1[[#This Row],[Field of Work]]="Teaching",Table1[[#This Row],[Income]],0)</f>
        <v>0</v>
      </c>
      <c r="CE59" s="12">
        <f ca="1">IF(Table1[[#This Row],[Field of Work]]="IT",Table1[[#This Row],[Income]],0)</f>
        <v>0</v>
      </c>
      <c r="CF59" s="12">
        <f ca="1">IF(Table1[[#This Row],[Field of Work]]="General Work",Table1[[#This Row],[Income]],0)</f>
        <v>85850</v>
      </c>
      <c r="CG59" s="12">
        <f ca="1">IF(Table1[[#This Row],[Field of Work]]="Agriculture",Table1[[#This Row],[Income]],0)</f>
        <v>0</v>
      </c>
      <c r="CI59" s="2">
        <f ca="1">IF(Table1[[#This Row],[Debts]]&gt;Table1[[#This Row],[Income]],1,0)</f>
        <v>0</v>
      </c>
      <c r="CJ59" s="2"/>
      <c r="CL59" s="2">
        <f ca="1">IF(Table1[[#This Row],[Networth of Person ($)]]&gt;$CL$6,Table1[[#This Row],[Age]],0)</f>
        <v>44</v>
      </c>
    </row>
    <row r="60" spans="2:90" x14ac:dyDescent="0.3">
      <c r="B60">
        <f t="shared" ca="1" si="4"/>
        <v>1</v>
      </c>
      <c r="C60" t="str">
        <f t="shared" ca="1" si="5"/>
        <v>Men</v>
      </c>
      <c r="D60">
        <f t="shared" ca="1" si="6"/>
        <v>45</v>
      </c>
      <c r="E60">
        <f t="shared" ca="1" si="7"/>
        <v>4</v>
      </c>
      <c r="F60" t="str">
        <f t="shared" ca="1" si="24"/>
        <v>IT</v>
      </c>
      <c r="G60">
        <f t="shared" ca="1" si="8"/>
        <v>3</v>
      </c>
      <c r="H60" t="str">
        <f t="shared" ca="1" si="25"/>
        <v>University</v>
      </c>
      <c r="I60">
        <f t="shared" ca="1" si="9"/>
        <v>3</v>
      </c>
      <c r="J60">
        <f t="shared" ca="1" si="10"/>
        <v>2</v>
      </c>
      <c r="K60">
        <f t="shared" ca="1" si="11"/>
        <v>78766</v>
      </c>
      <c r="L60">
        <f t="shared" ca="1" si="12"/>
        <v>8</v>
      </c>
      <c r="M60" t="str">
        <f t="shared" ca="1" si="26"/>
        <v>Ontario</v>
      </c>
      <c r="N60">
        <f t="shared" ca="1" si="13"/>
        <v>315064</v>
      </c>
      <c r="O60">
        <f t="shared" ca="1" si="14"/>
        <v>87148.599239612013</v>
      </c>
      <c r="P60">
        <f t="shared" ca="1" si="15"/>
        <v>44244.748440866126</v>
      </c>
      <c r="Q60">
        <f t="shared" ca="1" si="16"/>
        <v>8887</v>
      </c>
      <c r="R60">
        <f t="shared" ca="1" si="17"/>
        <v>132228.14097140569</v>
      </c>
      <c r="S60">
        <f t="shared" ca="1" si="18"/>
        <v>110994.08996502454</v>
      </c>
      <c r="T60">
        <f t="shared" ca="1" si="19"/>
        <v>470302.83840589068</v>
      </c>
      <c r="U60">
        <f t="shared" ca="1" si="20"/>
        <v>228263.74021101772</v>
      </c>
      <c r="V60">
        <f t="shared" ca="1" si="21"/>
        <v>242039.09819487296</v>
      </c>
      <c r="Y60" s="2">
        <f ca="1">IF(Table1[[#This Row],[Gender]]="Men",1,0)</f>
        <v>1</v>
      </c>
      <c r="Z60" s="2">
        <f ca="1">IF(Table1[[#This Row],[Gender]]="Women",1,0)</f>
        <v>0</v>
      </c>
      <c r="AA60" s="2"/>
      <c r="AB60" s="2"/>
      <c r="AC60" s="2"/>
      <c r="AD60" s="2"/>
      <c r="AE60" s="2"/>
      <c r="AF60" s="2"/>
      <c r="AG60" s="2"/>
      <c r="AH60" s="2"/>
      <c r="AI60" s="2"/>
      <c r="AJ60" s="4"/>
      <c r="AM60" s="2">
        <f ca="1">IF(Table1[[#This Row],[Field of Work]]="Teaching",1,0)</f>
        <v>0</v>
      </c>
      <c r="AN60" s="2">
        <f ca="1">IF(Table1[[#This Row],[Field of Work]]="Health",1,0)</f>
        <v>0</v>
      </c>
      <c r="AO60" s="2">
        <f ca="1">IF(Table1[[#This Row],[Field of Work]]="Agriculture",1,0)</f>
        <v>0</v>
      </c>
      <c r="AP60" s="2">
        <f ca="1">IF(Table1[[#This Row],[Field of Work]]="IT",1,0)</f>
        <v>1</v>
      </c>
      <c r="AQ60" s="2">
        <f ca="1">IF(Table1[[#This Row],[Field of Work]]="Construction",1,0)</f>
        <v>0</v>
      </c>
      <c r="AR60" s="2">
        <f ca="1">IF(Table1[[#This Row],[Field of Work]]="General Work",1,0)</f>
        <v>0</v>
      </c>
      <c r="AS60" s="2"/>
      <c r="AT60" s="2"/>
      <c r="AU60" s="2"/>
      <c r="AV60" s="2"/>
      <c r="AW60" s="2"/>
      <c r="AX60" s="2"/>
      <c r="BB60" s="2">
        <f ca="1">Table1[[#This Row],[Car Value]]/Table1[[#This Row],[Cars]]</f>
        <v>22122.374220433063</v>
      </c>
      <c r="BE60" s="2">
        <f ca="1">IF(Table1[[#This Row],[Debts]]&gt;$BG$6,1,0)</f>
        <v>1</v>
      </c>
      <c r="BJ60" s="11">
        <f ca="1">Table1[[#This Row],[Mortage Left]]/Table1[[#This Row],[Value of House]]</f>
        <v>0.2766060204898434</v>
      </c>
      <c r="BK60" s="2">
        <f t="shared" ca="1" si="23"/>
        <v>1</v>
      </c>
      <c r="BN60" s="14">
        <f ca="1">IF(Table1[[#This Row],[Area]]="Yukon",Table1[[#This Row],[Income]],0)</f>
        <v>0</v>
      </c>
      <c r="BO60" s="14">
        <f ca="1">IF(Table1[[#This Row],[Area]]="BC",Table1[[#This Row],[Income]],0)</f>
        <v>0</v>
      </c>
      <c r="BP60" s="14">
        <f ca="1">IF(Table1[[#This Row],[Area]]="Northwest Territories",Table1[[#This Row],[Income]],0)</f>
        <v>0</v>
      </c>
      <c r="BQ60" s="14">
        <f ca="1">IF(Table1[[#This Row],[Area]]="Alberta",Table1[[#This Row],[Income]],0)</f>
        <v>0</v>
      </c>
      <c r="BR60" s="14">
        <f ca="1">IF(Table1[[#This Row],[Area]]="Nunavut",Table1[[#This Row],[Income]],0)</f>
        <v>0</v>
      </c>
      <c r="BS60" s="14">
        <f ca="1">IF(Table1[[#This Row],[Area]]="Saskatchewan",Table1[[#This Row],[Income]],0)</f>
        <v>0</v>
      </c>
      <c r="BT60" s="14">
        <f ca="1">IF(Table1[[#This Row],[Area]]="Manitoba",Table1[[#This Row],[Income]],0)</f>
        <v>0</v>
      </c>
      <c r="BU60" s="14">
        <f ca="1">IF(Table1[[#This Row],[Area]]="Ontario",Table1[[#This Row],[Income]],0)</f>
        <v>78766</v>
      </c>
      <c r="BV60" s="14">
        <f ca="1">IF(Table1[[#This Row],[Area]]="Quebec",Table1[[#This Row],[Income]],0)</f>
        <v>0</v>
      </c>
      <c r="BW60" s="14">
        <f ca="1">IF(Table1[[#This Row],[Area]]="newfoundland",Table1[[#This Row],[Income]],0)</f>
        <v>0</v>
      </c>
      <c r="BX60" s="14">
        <f ca="1">IF(Table1[[#This Row],[Area]]="New Brunswick",Table1[[#This Row],[Income]],0)</f>
        <v>0</v>
      </c>
      <c r="BY60" s="14">
        <f ca="1">IF(Table1[[#This Row],[Area]]="Nova Scotia",Table1[[#This Row],[Income]],0)</f>
        <v>0</v>
      </c>
      <c r="BZ60" s="14">
        <f ca="1">IF(Table1[[#This Row],[Area]]="Prince Edward Island",Table1[[#This Row],[Income]],0)</f>
        <v>0</v>
      </c>
      <c r="CB60" s="12">
        <f ca="1">IF(Table1[[#This Row],[Field of Work]]="Health",Table1[[#This Row],[Income]],0)</f>
        <v>0</v>
      </c>
      <c r="CC60" s="12">
        <f ca="1">IF(Table1[[#This Row],[Field of Work]]="Construction",Table1[[#This Row],[Income]],0)</f>
        <v>0</v>
      </c>
      <c r="CD60" s="12">
        <f ca="1">IF(Table1[[#This Row],[Field of Work]]="Teaching",Table1[[#This Row],[Income]],0)</f>
        <v>0</v>
      </c>
      <c r="CE60" s="12">
        <f ca="1">IF(Table1[[#This Row],[Field of Work]]="IT",Table1[[#This Row],[Income]],0)</f>
        <v>78766</v>
      </c>
      <c r="CF60" s="12">
        <f ca="1">IF(Table1[[#This Row],[Field of Work]]="General Work",Table1[[#This Row],[Income]],0)</f>
        <v>0</v>
      </c>
      <c r="CG60" s="12">
        <f ca="1">IF(Table1[[#This Row],[Field of Work]]="Agriculture",Table1[[#This Row],[Income]],0)</f>
        <v>0</v>
      </c>
      <c r="CI60" s="2">
        <f ca="1">IF(Table1[[#This Row],[Debts]]&gt;Table1[[#This Row],[Income]],1,0)</f>
        <v>1</v>
      </c>
      <c r="CJ60" s="2"/>
      <c r="CL60" s="2">
        <f ca="1">IF(Table1[[#This Row],[Networth of Person ($)]]&gt;$CL$6,Table1[[#This Row],[Age]],0)</f>
        <v>45</v>
      </c>
    </row>
    <row r="61" spans="2:90" x14ac:dyDescent="0.3">
      <c r="B61">
        <f t="shared" ca="1" si="4"/>
        <v>1</v>
      </c>
      <c r="C61" t="str">
        <f t="shared" ca="1" si="5"/>
        <v>Men</v>
      </c>
      <c r="D61">
        <f t="shared" ca="1" si="6"/>
        <v>29</v>
      </c>
      <c r="E61">
        <f t="shared" ca="1" si="7"/>
        <v>6</v>
      </c>
      <c r="F61" t="str">
        <f t="shared" ca="1" si="24"/>
        <v>Agriculture</v>
      </c>
      <c r="G61">
        <f t="shared" ca="1" si="8"/>
        <v>1</v>
      </c>
      <c r="H61" t="str">
        <f t="shared" ca="1" si="25"/>
        <v>High School</v>
      </c>
      <c r="I61">
        <f t="shared" ca="1" si="9"/>
        <v>2</v>
      </c>
      <c r="J61">
        <f t="shared" ca="1" si="10"/>
        <v>1</v>
      </c>
      <c r="K61">
        <f t="shared" ca="1" si="11"/>
        <v>86413</v>
      </c>
      <c r="L61">
        <f t="shared" ca="1" si="12"/>
        <v>2</v>
      </c>
      <c r="M61" t="str">
        <f t="shared" ca="1" si="26"/>
        <v>BC</v>
      </c>
      <c r="N61">
        <f t="shared" ca="1" si="13"/>
        <v>432065</v>
      </c>
      <c r="O61">
        <f t="shared" ca="1" si="14"/>
        <v>293875.68483214162</v>
      </c>
      <c r="P61">
        <f t="shared" ca="1" si="15"/>
        <v>4239.7190742143621</v>
      </c>
      <c r="Q61">
        <f t="shared" ca="1" si="16"/>
        <v>1423</v>
      </c>
      <c r="R61">
        <f t="shared" ca="1" si="17"/>
        <v>153186.65373545661</v>
      </c>
      <c r="S61">
        <f t="shared" ca="1" si="18"/>
        <v>91780.468008619238</v>
      </c>
      <c r="T61">
        <f t="shared" ca="1" si="19"/>
        <v>528085.18708283361</v>
      </c>
      <c r="U61">
        <f t="shared" ca="1" si="20"/>
        <v>448485.33856759826</v>
      </c>
      <c r="V61">
        <f t="shared" ca="1" si="21"/>
        <v>79599.848515235353</v>
      </c>
      <c r="Y61" s="2">
        <f ca="1">IF(Table1[[#This Row],[Gender]]="Men",1,0)</f>
        <v>1</v>
      </c>
      <c r="Z61" s="2">
        <f ca="1">IF(Table1[[#This Row],[Gender]]="Women",1,0)</f>
        <v>0</v>
      </c>
      <c r="AA61" s="2"/>
      <c r="AB61" s="2"/>
      <c r="AC61" s="2"/>
      <c r="AD61" s="2"/>
      <c r="AE61" s="2"/>
      <c r="AF61" s="2"/>
      <c r="AG61" s="2"/>
      <c r="AH61" s="2"/>
      <c r="AI61" s="2"/>
      <c r="AJ61" s="4"/>
      <c r="AM61" s="2">
        <f ca="1">IF(Table1[[#This Row],[Field of Work]]="Teaching",1,0)</f>
        <v>0</v>
      </c>
      <c r="AN61" s="2">
        <f ca="1">IF(Table1[[#This Row],[Field of Work]]="Health",1,0)</f>
        <v>0</v>
      </c>
      <c r="AO61" s="2">
        <f ca="1">IF(Table1[[#This Row],[Field of Work]]="Agriculture",1,0)</f>
        <v>1</v>
      </c>
      <c r="AP61" s="2">
        <f ca="1">IF(Table1[[#This Row],[Field of Work]]="IT",1,0)</f>
        <v>0</v>
      </c>
      <c r="AQ61" s="2">
        <f ca="1">IF(Table1[[#This Row],[Field of Work]]="Construction",1,0)</f>
        <v>0</v>
      </c>
      <c r="AR61" s="2">
        <f ca="1">IF(Table1[[#This Row],[Field of Work]]="General Work",1,0)</f>
        <v>0</v>
      </c>
      <c r="AS61" s="2"/>
      <c r="AT61" s="2"/>
      <c r="AU61" s="2"/>
      <c r="AV61" s="2"/>
      <c r="AW61" s="2"/>
      <c r="AX61" s="2"/>
      <c r="BB61" s="2">
        <f ca="1">Table1[[#This Row],[Car Value]]/Table1[[#This Row],[Cars]]</f>
        <v>4239.7190742143621</v>
      </c>
      <c r="BE61" s="2">
        <f ca="1">IF(Table1[[#This Row],[Debts]]&gt;$BG$6,1,0)</f>
        <v>1</v>
      </c>
      <c r="BJ61" s="11">
        <f ca="1">Table1[[#This Row],[Mortage Left]]/Table1[[#This Row],[Value of House]]</f>
        <v>0.68016544925449096</v>
      </c>
      <c r="BK61" s="2">
        <f t="shared" ca="1" si="23"/>
        <v>0</v>
      </c>
      <c r="BN61" s="14">
        <f ca="1">IF(Table1[[#This Row],[Area]]="Yukon",Table1[[#This Row],[Income]],0)</f>
        <v>0</v>
      </c>
      <c r="BO61" s="14">
        <f ca="1">IF(Table1[[#This Row],[Area]]="BC",Table1[[#This Row],[Income]],0)</f>
        <v>86413</v>
      </c>
      <c r="BP61" s="14">
        <f ca="1">IF(Table1[[#This Row],[Area]]="Northwest Territories",Table1[[#This Row],[Income]],0)</f>
        <v>0</v>
      </c>
      <c r="BQ61" s="14">
        <f ca="1">IF(Table1[[#This Row],[Area]]="Alberta",Table1[[#This Row],[Income]],0)</f>
        <v>0</v>
      </c>
      <c r="BR61" s="14">
        <f ca="1">IF(Table1[[#This Row],[Area]]="Nunavut",Table1[[#This Row],[Income]],0)</f>
        <v>0</v>
      </c>
      <c r="BS61" s="14">
        <f ca="1">IF(Table1[[#This Row],[Area]]="Saskatchewan",Table1[[#This Row],[Income]],0)</f>
        <v>0</v>
      </c>
      <c r="BT61" s="14">
        <f ca="1">IF(Table1[[#This Row],[Area]]="Manitoba",Table1[[#This Row],[Income]],0)</f>
        <v>0</v>
      </c>
      <c r="BU61" s="14">
        <f ca="1">IF(Table1[[#This Row],[Area]]="Ontario",Table1[[#This Row],[Income]],0)</f>
        <v>0</v>
      </c>
      <c r="BV61" s="14">
        <f ca="1">IF(Table1[[#This Row],[Area]]="Quebec",Table1[[#This Row],[Income]],0)</f>
        <v>0</v>
      </c>
      <c r="BW61" s="14">
        <f ca="1">IF(Table1[[#This Row],[Area]]="newfoundland",Table1[[#This Row],[Income]],0)</f>
        <v>0</v>
      </c>
      <c r="BX61" s="14">
        <f ca="1">IF(Table1[[#This Row],[Area]]="New Brunswick",Table1[[#This Row],[Income]],0)</f>
        <v>0</v>
      </c>
      <c r="BY61" s="14">
        <f ca="1">IF(Table1[[#This Row],[Area]]="Nova Scotia",Table1[[#This Row],[Income]],0)</f>
        <v>0</v>
      </c>
      <c r="BZ61" s="14">
        <f ca="1">IF(Table1[[#This Row],[Area]]="Prince Edward Island",Table1[[#This Row],[Income]],0)</f>
        <v>0</v>
      </c>
      <c r="CB61" s="12">
        <f ca="1">IF(Table1[[#This Row],[Field of Work]]="Health",Table1[[#This Row],[Income]],0)</f>
        <v>0</v>
      </c>
      <c r="CC61" s="12">
        <f ca="1">IF(Table1[[#This Row],[Field of Work]]="Construction",Table1[[#This Row],[Income]],0)</f>
        <v>0</v>
      </c>
      <c r="CD61" s="12">
        <f ca="1">IF(Table1[[#This Row],[Field of Work]]="Teaching",Table1[[#This Row],[Income]],0)</f>
        <v>0</v>
      </c>
      <c r="CE61" s="12">
        <f ca="1">IF(Table1[[#This Row],[Field of Work]]="IT",Table1[[#This Row],[Income]],0)</f>
        <v>0</v>
      </c>
      <c r="CF61" s="12">
        <f ca="1">IF(Table1[[#This Row],[Field of Work]]="General Work",Table1[[#This Row],[Income]],0)</f>
        <v>0</v>
      </c>
      <c r="CG61" s="12">
        <f ca="1">IF(Table1[[#This Row],[Field of Work]]="Agriculture",Table1[[#This Row],[Income]],0)</f>
        <v>86413</v>
      </c>
      <c r="CI61" s="2">
        <f ca="1">IF(Table1[[#This Row],[Debts]]&gt;Table1[[#This Row],[Income]],1,0)</f>
        <v>1</v>
      </c>
      <c r="CJ61" s="2"/>
      <c r="CL61" s="2">
        <f ca="1">IF(Table1[[#This Row],[Networth of Person ($)]]&gt;$CL$6,Table1[[#This Row],[Age]],0)</f>
        <v>29</v>
      </c>
    </row>
    <row r="62" spans="2:90" x14ac:dyDescent="0.3">
      <c r="B62">
        <f t="shared" ca="1" si="4"/>
        <v>1</v>
      </c>
      <c r="C62" t="str">
        <f t="shared" ca="1" si="5"/>
        <v>Men</v>
      </c>
      <c r="D62">
        <f t="shared" ca="1" si="6"/>
        <v>41</v>
      </c>
      <c r="E62">
        <f t="shared" ca="1" si="7"/>
        <v>4</v>
      </c>
      <c r="F62" t="str">
        <f t="shared" ca="1" si="24"/>
        <v>IT</v>
      </c>
      <c r="G62">
        <f t="shared" ca="1" si="8"/>
        <v>1</v>
      </c>
      <c r="H62" t="str">
        <f t="shared" ca="1" si="25"/>
        <v>High School</v>
      </c>
      <c r="I62">
        <f t="shared" ca="1" si="9"/>
        <v>0</v>
      </c>
      <c r="J62">
        <f t="shared" ca="1" si="10"/>
        <v>2</v>
      </c>
      <c r="K62">
        <f t="shared" ca="1" si="11"/>
        <v>56696</v>
      </c>
      <c r="L62">
        <f t="shared" ca="1" si="12"/>
        <v>13</v>
      </c>
      <c r="M62" t="str">
        <f t="shared" ca="1" si="26"/>
        <v>Prince Edward Island</v>
      </c>
      <c r="N62">
        <f t="shared" ca="1" si="13"/>
        <v>340176</v>
      </c>
      <c r="O62">
        <f t="shared" ca="1" si="14"/>
        <v>315464.68324113888</v>
      </c>
      <c r="P62">
        <f t="shared" ca="1" si="15"/>
        <v>24515.658869995739</v>
      </c>
      <c r="Q62">
        <f t="shared" ca="1" si="16"/>
        <v>2292</v>
      </c>
      <c r="R62">
        <f t="shared" ca="1" si="17"/>
        <v>43047.592630214531</v>
      </c>
      <c r="S62">
        <f t="shared" ca="1" si="18"/>
        <v>7185.3057259798734</v>
      </c>
      <c r="T62">
        <f t="shared" ca="1" si="19"/>
        <v>371876.96459597559</v>
      </c>
      <c r="U62">
        <f t="shared" ca="1" si="20"/>
        <v>360804.2758713534</v>
      </c>
      <c r="V62">
        <f t="shared" ca="1" si="21"/>
        <v>11072.688724622189</v>
      </c>
      <c r="Y62" s="2">
        <f ca="1">IF(Table1[[#This Row],[Gender]]="Men",1,0)</f>
        <v>1</v>
      </c>
      <c r="Z62" s="2">
        <f ca="1">IF(Table1[[#This Row],[Gender]]="Women",1,0)</f>
        <v>0</v>
      </c>
      <c r="AA62" s="2"/>
      <c r="AB62" s="2"/>
      <c r="AC62" s="2"/>
      <c r="AD62" s="2"/>
      <c r="AE62" s="2"/>
      <c r="AF62" s="2"/>
      <c r="AG62" s="2"/>
      <c r="AH62" s="2"/>
      <c r="AI62" s="2"/>
      <c r="AJ62" s="4"/>
      <c r="AM62" s="2">
        <f ca="1">IF(Table1[[#This Row],[Field of Work]]="Teaching",1,0)</f>
        <v>0</v>
      </c>
      <c r="AN62" s="2">
        <f ca="1">IF(Table1[[#This Row],[Field of Work]]="Health",1,0)</f>
        <v>0</v>
      </c>
      <c r="AO62" s="2">
        <f ca="1">IF(Table1[[#This Row],[Field of Work]]="Agriculture",1,0)</f>
        <v>0</v>
      </c>
      <c r="AP62" s="2">
        <f ca="1">IF(Table1[[#This Row],[Field of Work]]="IT",1,0)</f>
        <v>1</v>
      </c>
      <c r="AQ62" s="2">
        <f ca="1">IF(Table1[[#This Row],[Field of Work]]="Construction",1,0)</f>
        <v>0</v>
      </c>
      <c r="AR62" s="2">
        <f ca="1">IF(Table1[[#This Row],[Field of Work]]="General Work",1,0)</f>
        <v>0</v>
      </c>
      <c r="AS62" s="2"/>
      <c r="AT62" s="2"/>
      <c r="AU62" s="2"/>
      <c r="AV62" s="2"/>
      <c r="AW62" s="2"/>
      <c r="AX62" s="2"/>
      <c r="BB62" s="2">
        <f ca="1">Table1[[#This Row],[Car Value]]/Table1[[#This Row],[Cars]]</f>
        <v>12257.82943499787</v>
      </c>
      <c r="BE62" s="2">
        <f ca="1">IF(Table1[[#This Row],[Debts]]&gt;$BG$6,1,0)</f>
        <v>1</v>
      </c>
      <c r="BJ62" s="11">
        <f ca="1">Table1[[#This Row],[Mortage Left]]/Table1[[#This Row],[Value of House]]</f>
        <v>0.92735725989234652</v>
      </c>
      <c r="BK62" s="2">
        <f t="shared" ca="1" si="23"/>
        <v>0</v>
      </c>
      <c r="BN62" s="14">
        <f ca="1">IF(Table1[[#This Row],[Area]]="Yukon",Table1[[#This Row],[Income]],0)</f>
        <v>0</v>
      </c>
      <c r="BO62" s="14">
        <f ca="1">IF(Table1[[#This Row],[Area]]="BC",Table1[[#This Row],[Income]],0)</f>
        <v>0</v>
      </c>
      <c r="BP62" s="14">
        <f ca="1">IF(Table1[[#This Row],[Area]]="Northwest Territories",Table1[[#This Row],[Income]],0)</f>
        <v>0</v>
      </c>
      <c r="BQ62" s="14">
        <f ca="1">IF(Table1[[#This Row],[Area]]="Alberta",Table1[[#This Row],[Income]],0)</f>
        <v>0</v>
      </c>
      <c r="BR62" s="14">
        <f ca="1">IF(Table1[[#This Row],[Area]]="Nunavut",Table1[[#This Row],[Income]],0)</f>
        <v>0</v>
      </c>
      <c r="BS62" s="14">
        <f ca="1">IF(Table1[[#This Row],[Area]]="Saskatchewan",Table1[[#This Row],[Income]],0)</f>
        <v>0</v>
      </c>
      <c r="BT62" s="14">
        <f ca="1">IF(Table1[[#This Row],[Area]]="Manitoba",Table1[[#This Row],[Income]],0)</f>
        <v>0</v>
      </c>
      <c r="BU62" s="14">
        <f ca="1">IF(Table1[[#This Row],[Area]]="Ontario",Table1[[#This Row],[Income]],0)</f>
        <v>0</v>
      </c>
      <c r="BV62" s="14">
        <f ca="1">IF(Table1[[#This Row],[Area]]="Quebec",Table1[[#This Row],[Income]],0)</f>
        <v>0</v>
      </c>
      <c r="BW62" s="14">
        <f ca="1">IF(Table1[[#This Row],[Area]]="newfoundland",Table1[[#This Row],[Income]],0)</f>
        <v>0</v>
      </c>
      <c r="BX62" s="14">
        <f ca="1">IF(Table1[[#This Row],[Area]]="New Brunswick",Table1[[#This Row],[Income]],0)</f>
        <v>0</v>
      </c>
      <c r="BY62" s="14">
        <f ca="1">IF(Table1[[#This Row],[Area]]="Nova Scotia",Table1[[#This Row],[Income]],0)</f>
        <v>0</v>
      </c>
      <c r="BZ62" s="14">
        <f ca="1">IF(Table1[[#This Row],[Area]]="Prince Edward Island",Table1[[#This Row],[Income]],0)</f>
        <v>56696</v>
      </c>
      <c r="CB62" s="12">
        <f ca="1">IF(Table1[[#This Row],[Field of Work]]="Health",Table1[[#This Row],[Income]],0)</f>
        <v>0</v>
      </c>
      <c r="CC62" s="12">
        <f ca="1">IF(Table1[[#This Row],[Field of Work]]="Construction",Table1[[#This Row],[Income]],0)</f>
        <v>0</v>
      </c>
      <c r="CD62" s="12">
        <f ca="1">IF(Table1[[#This Row],[Field of Work]]="Teaching",Table1[[#This Row],[Income]],0)</f>
        <v>0</v>
      </c>
      <c r="CE62" s="12">
        <f ca="1">IF(Table1[[#This Row],[Field of Work]]="IT",Table1[[#This Row],[Income]],0)</f>
        <v>56696</v>
      </c>
      <c r="CF62" s="12">
        <f ca="1">IF(Table1[[#This Row],[Field of Work]]="General Work",Table1[[#This Row],[Income]],0)</f>
        <v>0</v>
      </c>
      <c r="CG62" s="12">
        <f ca="1">IF(Table1[[#This Row],[Field of Work]]="Agriculture",Table1[[#This Row],[Income]],0)</f>
        <v>0</v>
      </c>
      <c r="CI62" s="2">
        <f ca="1">IF(Table1[[#This Row],[Debts]]&gt;Table1[[#This Row],[Income]],1,0)</f>
        <v>0</v>
      </c>
      <c r="CJ62" s="2"/>
      <c r="CL62" s="2">
        <f ca="1">IF(Table1[[#This Row],[Networth of Person ($)]]&gt;$CL$6,Table1[[#This Row],[Age]],0)</f>
        <v>0</v>
      </c>
    </row>
    <row r="63" spans="2:90" x14ac:dyDescent="0.3">
      <c r="B63">
        <f t="shared" ca="1" si="4"/>
        <v>1</v>
      </c>
      <c r="C63" t="str">
        <f t="shared" ca="1" si="5"/>
        <v>Men</v>
      </c>
      <c r="D63">
        <f t="shared" ca="1" si="6"/>
        <v>27</v>
      </c>
      <c r="E63">
        <f t="shared" ca="1" si="7"/>
        <v>1</v>
      </c>
      <c r="F63" t="str">
        <f t="shared" ca="1" si="24"/>
        <v>Health</v>
      </c>
      <c r="G63">
        <f t="shared" ca="1" si="8"/>
        <v>3</v>
      </c>
      <c r="H63" t="str">
        <f t="shared" ca="1" si="25"/>
        <v>University</v>
      </c>
      <c r="I63">
        <f t="shared" ca="1" si="9"/>
        <v>2</v>
      </c>
      <c r="J63">
        <f t="shared" ca="1" si="10"/>
        <v>1</v>
      </c>
      <c r="K63">
        <f t="shared" ca="1" si="11"/>
        <v>27153</v>
      </c>
      <c r="L63">
        <f t="shared" ca="1" si="12"/>
        <v>3</v>
      </c>
      <c r="M63" t="str">
        <f t="shared" ca="1" si="26"/>
        <v>Northwest Territories</v>
      </c>
      <c r="N63">
        <f t="shared" ca="1" si="13"/>
        <v>135765</v>
      </c>
      <c r="O63">
        <f t="shared" ca="1" si="14"/>
        <v>91497.439959173076</v>
      </c>
      <c r="P63">
        <f t="shared" ca="1" si="15"/>
        <v>9777.118842150614</v>
      </c>
      <c r="Q63">
        <f t="shared" ca="1" si="16"/>
        <v>613</v>
      </c>
      <c r="R63">
        <f t="shared" ca="1" si="17"/>
        <v>27011.233228455687</v>
      </c>
      <c r="S63">
        <f t="shared" ca="1" si="18"/>
        <v>1612.4837933230779</v>
      </c>
      <c r="T63">
        <f t="shared" ca="1" si="19"/>
        <v>147154.60263547368</v>
      </c>
      <c r="U63">
        <f t="shared" ca="1" si="20"/>
        <v>119121.67318762877</v>
      </c>
      <c r="V63">
        <f t="shared" ca="1" si="21"/>
        <v>28032.929447844916</v>
      </c>
      <c r="Y63" s="2">
        <f ca="1">IF(Table1[[#This Row],[Gender]]="Men",1,0)</f>
        <v>1</v>
      </c>
      <c r="Z63" s="2">
        <f ca="1">IF(Table1[[#This Row],[Gender]]="Women",1,0)</f>
        <v>0</v>
      </c>
      <c r="AA63" s="2"/>
      <c r="AB63" s="2"/>
      <c r="AC63" s="2"/>
      <c r="AD63" s="2"/>
      <c r="AE63" s="2"/>
      <c r="AF63" s="2"/>
      <c r="AG63" s="2"/>
      <c r="AH63" s="2"/>
      <c r="AI63" s="2"/>
      <c r="AJ63" s="4"/>
      <c r="AM63" s="2">
        <f ca="1">IF(Table1[[#This Row],[Field of Work]]="Teaching",1,0)</f>
        <v>0</v>
      </c>
      <c r="AN63" s="2">
        <f ca="1">IF(Table1[[#This Row],[Field of Work]]="Health",1,0)</f>
        <v>1</v>
      </c>
      <c r="AO63" s="2">
        <f ca="1">IF(Table1[[#This Row],[Field of Work]]="Agriculture",1,0)</f>
        <v>0</v>
      </c>
      <c r="AP63" s="2">
        <f ca="1">IF(Table1[[#This Row],[Field of Work]]="IT",1,0)</f>
        <v>0</v>
      </c>
      <c r="AQ63" s="2">
        <f ca="1">IF(Table1[[#This Row],[Field of Work]]="Construction",1,0)</f>
        <v>0</v>
      </c>
      <c r="AR63" s="2">
        <f ca="1">IF(Table1[[#This Row],[Field of Work]]="General Work",1,0)</f>
        <v>0</v>
      </c>
      <c r="AS63" s="2"/>
      <c r="AT63" s="2"/>
      <c r="AU63" s="2"/>
      <c r="AV63" s="2"/>
      <c r="AW63" s="2"/>
      <c r="AX63" s="2"/>
      <c r="BB63" s="2">
        <f ca="1">Table1[[#This Row],[Car Value]]/Table1[[#This Row],[Cars]]</f>
        <v>9777.118842150614</v>
      </c>
      <c r="BE63" s="2">
        <f ca="1">IF(Table1[[#This Row],[Debts]]&gt;$BG$6,1,0)</f>
        <v>1</v>
      </c>
      <c r="BJ63" s="11">
        <f ca="1">Table1[[#This Row],[Mortage Left]]/Table1[[#This Row],[Value of House]]</f>
        <v>0.6739398221866687</v>
      </c>
      <c r="BK63" s="2">
        <f t="shared" ca="1" si="23"/>
        <v>0</v>
      </c>
      <c r="BN63" s="14">
        <f ca="1">IF(Table1[[#This Row],[Area]]="Yukon",Table1[[#This Row],[Income]],0)</f>
        <v>0</v>
      </c>
      <c r="BO63" s="14">
        <f ca="1">IF(Table1[[#This Row],[Area]]="BC",Table1[[#This Row],[Income]],0)</f>
        <v>0</v>
      </c>
      <c r="BP63" s="14">
        <f ca="1">IF(Table1[[#This Row],[Area]]="Northwest Territories",Table1[[#This Row],[Income]],0)</f>
        <v>27153</v>
      </c>
      <c r="BQ63" s="14">
        <f ca="1">IF(Table1[[#This Row],[Area]]="Alberta",Table1[[#This Row],[Income]],0)</f>
        <v>0</v>
      </c>
      <c r="BR63" s="14">
        <f ca="1">IF(Table1[[#This Row],[Area]]="Nunavut",Table1[[#This Row],[Income]],0)</f>
        <v>0</v>
      </c>
      <c r="BS63" s="14">
        <f ca="1">IF(Table1[[#This Row],[Area]]="Saskatchewan",Table1[[#This Row],[Income]],0)</f>
        <v>0</v>
      </c>
      <c r="BT63" s="14">
        <f ca="1">IF(Table1[[#This Row],[Area]]="Manitoba",Table1[[#This Row],[Income]],0)</f>
        <v>0</v>
      </c>
      <c r="BU63" s="14">
        <f ca="1">IF(Table1[[#This Row],[Area]]="Ontario",Table1[[#This Row],[Income]],0)</f>
        <v>0</v>
      </c>
      <c r="BV63" s="14">
        <f ca="1">IF(Table1[[#This Row],[Area]]="Quebec",Table1[[#This Row],[Income]],0)</f>
        <v>0</v>
      </c>
      <c r="BW63" s="14">
        <f ca="1">IF(Table1[[#This Row],[Area]]="newfoundland",Table1[[#This Row],[Income]],0)</f>
        <v>0</v>
      </c>
      <c r="BX63" s="14">
        <f ca="1">IF(Table1[[#This Row],[Area]]="New Brunswick",Table1[[#This Row],[Income]],0)</f>
        <v>0</v>
      </c>
      <c r="BY63" s="14">
        <f ca="1">IF(Table1[[#This Row],[Area]]="Nova Scotia",Table1[[#This Row],[Income]],0)</f>
        <v>0</v>
      </c>
      <c r="BZ63" s="14">
        <f ca="1">IF(Table1[[#This Row],[Area]]="Prince Edward Island",Table1[[#This Row],[Income]],0)</f>
        <v>0</v>
      </c>
      <c r="CB63" s="12">
        <f ca="1">IF(Table1[[#This Row],[Field of Work]]="Health",Table1[[#This Row],[Income]],0)</f>
        <v>27153</v>
      </c>
      <c r="CC63" s="12">
        <f ca="1">IF(Table1[[#This Row],[Field of Work]]="Construction",Table1[[#This Row],[Income]],0)</f>
        <v>0</v>
      </c>
      <c r="CD63" s="12">
        <f ca="1">IF(Table1[[#This Row],[Field of Work]]="Teaching",Table1[[#This Row],[Income]],0)</f>
        <v>0</v>
      </c>
      <c r="CE63" s="12">
        <f ca="1">IF(Table1[[#This Row],[Field of Work]]="IT",Table1[[#This Row],[Income]],0)</f>
        <v>0</v>
      </c>
      <c r="CF63" s="12">
        <f ca="1">IF(Table1[[#This Row],[Field of Work]]="General Work",Table1[[#This Row],[Income]],0)</f>
        <v>0</v>
      </c>
      <c r="CG63" s="12">
        <f ca="1">IF(Table1[[#This Row],[Field of Work]]="Agriculture",Table1[[#This Row],[Income]],0)</f>
        <v>0</v>
      </c>
      <c r="CI63" s="2">
        <f ca="1">IF(Table1[[#This Row],[Debts]]&gt;Table1[[#This Row],[Income]],1,0)</f>
        <v>0</v>
      </c>
      <c r="CJ63" s="2"/>
      <c r="CL63" s="2">
        <f ca="1">IF(Table1[[#This Row],[Networth of Person ($)]]&gt;$CL$6,Table1[[#This Row],[Age]],0)</f>
        <v>0</v>
      </c>
    </row>
    <row r="64" spans="2:90" x14ac:dyDescent="0.3">
      <c r="B64">
        <f t="shared" ca="1" si="4"/>
        <v>2</v>
      </c>
      <c r="C64" t="str">
        <f t="shared" ca="1" si="5"/>
        <v>Women</v>
      </c>
      <c r="D64">
        <f t="shared" ca="1" si="6"/>
        <v>26</v>
      </c>
      <c r="E64">
        <f t="shared" ca="1" si="7"/>
        <v>4</v>
      </c>
      <c r="F64" t="str">
        <f t="shared" ca="1" si="24"/>
        <v>IT</v>
      </c>
      <c r="G64">
        <f t="shared" ca="1" si="8"/>
        <v>3</v>
      </c>
      <c r="H64" t="str">
        <f t="shared" ca="1" si="25"/>
        <v>University</v>
      </c>
      <c r="I64">
        <f t="shared" ca="1" si="9"/>
        <v>1</v>
      </c>
      <c r="J64">
        <f t="shared" ca="1" si="10"/>
        <v>1</v>
      </c>
      <c r="K64">
        <f t="shared" ca="1" si="11"/>
        <v>88799</v>
      </c>
      <c r="L64">
        <f t="shared" ca="1" si="12"/>
        <v>8</v>
      </c>
      <c r="M64" t="str">
        <f t="shared" ca="1" si="26"/>
        <v>Ontario</v>
      </c>
      <c r="N64">
        <f t="shared" ca="1" si="13"/>
        <v>266397</v>
      </c>
      <c r="O64">
        <f t="shared" ca="1" si="14"/>
        <v>190478.56198825088</v>
      </c>
      <c r="P64">
        <f t="shared" ca="1" si="15"/>
        <v>53593.456890214373</v>
      </c>
      <c r="Q64">
        <f t="shared" ca="1" si="16"/>
        <v>31786</v>
      </c>
      <c r="R64">
        <f t="shared" ca="1" si="17"/>
        <v>104836.55013060343</v>
      </c>
      <c r="S64">
        <f t="shared" ca="1" si="18"/>
        <v>122621.49713001163</v>
      </c>
      <c r="T64">
        <f t="shared" ca="1" si="19"/>
        <v>442611.95402022597</v>
      </c>
      <c r="U64">
        <f t="shared" ca="1" si="20"/>
        <v>327101.1121188543</v>
      </c>
      <c r="V64">
        <f t="shared" ca="1" si="21"/>
        <v>115510.84190137166</v>
      </c>
      <c r="Y64" s="2">
        <f ca="1">IF(Table1[[#This Row],[Gender]]="Men",1,0)</f>
        <v>0</v>
      </c>
      <c r="Z64" s="2">
        <f ca="1">IF(Table1[[#This Row],[Gender]]="Women",1,0)</f>
        <v>1</v>
      </c>
      <c r="AA64" s="2"/>
      <c r="AB64" s="2"/>
      <c r="AC64" s="2"/>
      <c r="AD64" s="2"/>
      <c r="AE64" s="2"/>
      <c r="AF64" s="2"/>
      <c r="AG64" s="2"/>
      <c r="AH64" s="2"/>
      <c r="AI64" s="2"/>
      <c r="AJ64" s="4"/>
      <c r="AM64" s="2">
        <f ca="1">IF(Table1[[#This Row],[Field of Work]]="Teaching",1,0)</f>
        <v>0</v>
      </c>
      <c r="AN64" s="2">
        <f ca="1">IF(Table1[[#This Row],[Field of Work]]="Health",1,0)</f>
        <v>0</v>
      </c>
      <c r="AO64" s="2">
        <f ca="1">IF(Table1[[#This Row],[Field of Work]]="Agriculture",1,0)</f>
        <v>0</v>
      </c>
      <c r="AP64" s="2">
        <f ca="1">IF(Table1[[#This Row],[Field of Work]]="IT",1,0)</f>
        <v>1</v>
      </c>
      <c r="AQ64" s="2">
        <f ca="1">IF(Table1[[#This Row],[Field of Work]]="Construction",1,0)</f>
        <v>0</v>
      </c>
      <c r="AR64" s="2">
        <f ca="1">IF(Table1[[#This Row],[Field of Work]]="General Work",1,0)</f>
        <v>0</v>
      </c>
      <c r="AS64" s="2"/>
      <c r="AT64" s="2"/>
      <c r="AU64" s="2"/>
      <c r="AV64" s="2"/>
      <c r="AW64" s="2"/>
      <c r="AX64" s="2"/>
      <c r="BB64" s="2">
        <f ca="1">Table1[[#This Row],[Car Value]]/Table1[[#This Row],[Cars]]</f>
        <v>53593.456890214373</v>
      </c>
      <c r="BE64" s="2">
        <f ca="1">IF(Table1[[#This Row],[Debts]]&gt;$BG$6,1,0)</f>
        <v>1</v>
      </c>
      <c r="BJ64" s="11">
        <f ca="1">Table1[[#This Row],[Mortage Left]]/Table1[[#This Row],[Value of House]]</f>
        <v>0.71501766907379161</v>
      </c>
      <c r="BK64" s="2">
        <f t="shared" ca="1" si="23"/>
        <v>0</v>
      </c>
      <c r="BN64" s="14">
        <f ca="1">IF(Table1[[#This Row],[Area]]="Yukon",Table1[[#This Row],[Income]],0)</f>
        <v>0</v>
      </c>
      <c r="BO64" s="14">
        <f ca="1">IF(Table1[[#This Row],[Area]]="BC",Table1[[#This Row],[Income]],0)</f>
        <v>0</v>
      </c>
      <c r="BP64" s="14">
        <f ca="1">IF(Table1[[#This Row],[Area]]="Northwest Territories",Table1[[#This Row],[Income]],0)</f>
        <v>0</v>
      </c>
      <c r="BQ64" s="14">
        <f ca="1">IF(Table1[[#This Row],[Area]]="Alberta",Table1[[#This Row],[Income]],0)</f>
        <v>0</v>
      </c>
      <c r="BR64" s="14">
        <f ca="1">IF(Table1[[#This Row],[Area]]="Nunavut",Table1[[#This Row],[Income]],0)</f>
        <v>0</v>
      </c>
      <c r="BS64" s="14">
        <f ca="1">IF(Table1[[#This Row],[Area]]="Saskatchewan",Table1[[#This Row],[Income]],0)</f>
        <v>0</v>
      </c>
      <c r="BT64" s="14">
        <f ca="1">IF(Table1[[#This Row],[Area]]="Manitoba",Table1[[#This Row],[Income]],0)</f>
        <v>0</v>
      </c>
      <c r="BU64" s="14">
        <f ca="1">IF(Table1[[#This Row],[Area]]="Ontario",Table1[[#This Row],[Income]],0)</f>
        <v>88799</v>
      </c>
      <c r="BV64" s="14">
        <f ca="1">IF(Table1[[#This Row],[Area]]="Quebec",Table1[[#This Row],[Income]],0)</f>
        <v>0</v>
      </c>
      <c r="BW64" s="14">
        <f ca="1">IF(Table1[[#This Row],[Area]]="newfoundland",Table1[[#This Row],[Income]],0)</f>
        <v>0</v>
      </c>
      <c r="BX64" s="14">
        <f ca="1">IF(Table1[[#This Row],[Area]]="New Brunswick",Table1[[#This Row],[Income]],0)</f>
        <v>0</v>
      </c>
      <c r="BY64" s="14">
        <f ca="1">IF(Table1[[#This Row],[Area]]="Nova Scotia",Table1[[#This Row],[Income]],0)</f>
        <v>0</v>
      </c>
      <c r="BZ64" s="14">
        <f ca="1">IF(Table1[[#This Row],[Area]]="Prince Edward Island",Table1[[#This Row],[Income]],0)</f>
        <v>0</v>
      </c>
      <c r="CB64" s="12">
        <f ca="1">IF(Table1[[#This Row],[Field of Work]]="Health",Table1[[#This Row],[Income]],0)</f>
        <v>0</v>
      </c>
      <c r="CC64" s="12">
        <f ca="1">IF(Table1[[#This Row],[Field of Work]]="Construction",Table1[[#This Row],[Income]],0)</f>
        <v>0</v>
      </c>
      <c r="CD64" s="12">
        <f ca="1">IF(Table1[[#This Row],[Field of Work]]="Teaching",Table1[[#This Row],[Income]],0)</f>
        <v>0</v>
      </c>
      <c r="CE64" s="12">
        <f ca="1">IF(Table1[[#This Row],[Field of Work]]="IT",Table1[[#This Row],[Income]],0)</f>
        <v>88799</v>
      </c>
      <c r="CF64" s="12">
        <f ca="1">IF(Table1[[#This Row],[Field of Work]]="General Work",Table1[[#This Row],[Income]],0)</f>
        <v>0</v>
      </c>
      <c r="CG64" s="12">
        <f ca="1">IF(Table1[[#This Row],[Field of Work]]="Agriculture",Table1[[#This Row],[Income]],0)</f>
        <v>0</v>
      </c>
      <c r="CI64" s="2">
        <f ca="1">IF(Table1[[#This Row],[Debts]]&gt;Table1[[#This Row],[Income]],1,0)</f>
        <v>1</v>
      </c>
      <c r="CJ64" s="2"/>
      <c r="CL64" s="2">
        <f ca="1">IF(Table1[[#This Row],[Networth of Person ($)]]&gt;$CL$6,Table1[[#This Row],[Age]],0)</f>
        <v>26</v>
      </c>
    </row>
    <row r="65" spans="2:90" x14ac:dyDescent="0.3">
      <c r="B65">
        <f t="shared" ca="1" si="4"/>
        <v>2</v>
      </c>
      <c r="C65" t="str">
        <f t="shared" ca="1" si="5"/>
        <v>Women</v>
      </c>
      <c r="D65">
        <f t="shared" ca="1" si="6"/>
        <v>45</v>
      </c>
      <c r="E65">
        <f t="shared" ca="1" si="7"/>
        <v>4</v>
      </c>
      <c r="F65" t="str">
        <f t="shared" ca="1" si="24"/>
        <v>IT</v>
      </c>
      <c r="G65">
        <f t="shared" ca="1" si="8"/>
        <v>1</v>
      </c>
      <c r="H65" t="str">
        <f t="shared" ca="1" si="25"/>
        <v>High School</v>
      </c>
      <c r="I65">
        <f t="shared" ca="1" si="9"/>
        <v>0</v>
      </c>
      <c r="J65">
        <f t="shared" ca="1" si="10"/>
        <v>3</v>
      </c>
      <c r="K65">
        <f t="shared" ca="1" si="11"/>
        <v>76374</v>
      </c>
      <c r="L65">
        <f t="shared" ca="1" si="12"/>
        <v>5</v>
      </c>
      <c r="M65" t="str">
        <f t="shared" ca="1" si="26"/>
        <v>Nunavut</v>
      </c>
      <c r="N65">
        <f t="shared" ca="1" si="13"/>
        <v>458244</v>
      </c>
      <c r="O65">
        <f t="shared" ca="1" si="14"/>
        <v>38661.891071220365</v>
      </c>
      <c r="P65">
        <f t="shared" ca="1" si="15"/>
        <v>86365.940805399514</v>
      </c>
      <c r="Q65">
        <f t="shared" ca="1" si="16"/>
        <v>48878</v>
      </c>
      <c r="R65">
        <f t="shared" ca="1" si="17"/>
        <v>96083.946225082982</v>
      </c>
      <c r="S65">
        <f t="shared" ca="1" si="18"/>
        <v>77089.376994317921</v>
      </c>
      <c r="T65">
        <f t="shared" ca="1" si="19"/>
        <v>621699.31779971742</v>
      </c>
      <c r="U65">
        <f t="shared" ca="1" si="20"/>
        <v>183623.83729630336</v>
      </c>
      <c r="V65">
        <f t="shared" ca="1" si="21"/>
        <v>438075.48050341406</v>
      </c>
      <c r="Y65" s="2">
        <f ca="1">IF(Table1[[#This Row],[Gender]]="Men",1,0)</f>
        <v>0</v>
      </c>
      <c r="Z65" s="2">
        <f ca="1">IF(Table1[[#This Row],[Gender]]="Women",1,0)</f>
        <v>1</v>
      </c>
      <c r="AA65" s="2"/>
      <c r="AB65" s="2"/>
      <c r="AC65" s="2"/>
      <c r="AD65" s="2"/>
      <c r="AE65" s="2"/>
      <c r="AF65" s="2"/>
      <c r="AG65" s="2"/>
      <c r="AH65" s="2"/>
      <c r="AI65" s="2"/>
      <c r="AJ65" s="4"/>
      <c r="AM65" s="2">
        <f ca="1">IF(Table1[[#This Row],[Field of Work]]="Teaching",1,0)</f>
        <v>0</v>
      </c>
      <c r="AN65" s="2">
        <f ca="1">IF(Table1[[#This Row],[Field of Work]]="Health",1,0)</f>
        <v>0</v>
      </c>
      <c r="AO65" s="2">
        <f ca="1">IF(Table1[[#This Row],[Field of Work]]="Agriculture",1,0)</f>
        <v>0</v>
      </c>
      <c r="AP65" s="2">
        <f ca="1">IF(Table1[[#This Row],[Field of Work]]="IT",1,0)</f>
        <v>1</v>
      </c>
      <c r="AQ65" s="2">
        <f ca="1">IF(Table1[[#This Row],[Field of Work]]="Construction",1,0)</f>
        <v>0</v>
      </c>
      <c r="AR65" s="2">
        <f ca="1">IF(Table1[[#This Row],[Field of Work]]="General Work",1,0)</f>
        <v>0</v>
      </c>
      <c r="AS65" s="2"/>
      <c r="AT65" s="2"/>
      <c r="AU65" s="2"/>
      <c r="AV65" s="2"/>
      <c r="AW65" s="2"/>
      <c r="AX65" s="2"/>
      <c r="BB65" s="2">
        <f ca="1">Table1[[#This Row],[Car Value]]/Table1[[#This Row],[Cars]]</f>
        <v>28788.646935133173</v>
      </c>
      <c r="BE65" s="2">
        <f ca="1">IF(Table1[[#This Row],[Debts]]&gt;$BG$6,1,0)</f>
        <v>1</v>
      </c>
      <c r="BJ65" s="11">
        <f ca="1">Table1[[#This Row],[Mortage Left]]/Table1[[#This Row],[Value of House]]</f>
        <v>8.4369661296646248E-2</v>
      </c>
      <c r="BK65" s="2">
        <f t="shared" ca="1" si="23"/>
        <v>1</v>
      </c>
      <c r="BN65" s="14">
        <f ca="1">IF(Table1[[#This Row],[Area]]="Yukon",Table1[[#This Row],[Income]],0)</f>
        <v>0</v>
      </c>
      <c r="BO65" s="14">
        <f ca="1">IF(Table1[[#This Row],[Area]]="BC",Table1[[#This Row],[Income]],0)</f>
        <v>0</v>
      </c>
      <c r="BP65" s="14">
        <f ca="1">IF(Table1[[#This Row],[Area]]="Northwest Territories",Table1[[#This Row],[Income]],0)</f>
        <v>0</v>
      </c>
      <c r="BQ65" s="14">
        <f ca="1">IF(Table1[[#This Row],[Area]]="Alberta",Table1[[#This Row],[Income]],0)</f>
        <v>0</v>
      </c>
      <c r="BR65" s="14">
        <f ca="1">IF(Table1[[#This Row],[Area]]="Nunavut",Table1[[#This Row],[Income]],0)</f>
        <v>76374</v>
      </c>
      <c r="BS65" s="14">
        <f ca="1">IF(Table1[[#This Row],[Area]]="Saskatchewan",Table1[[#This Row],[Income]],0)</f>
        <v>0</v>
      </c>
      <c r="BT65" s="14">
        <f ca="1">IF(Table1[[#This Row],[Area]]="Manitoba",Table1[[#This Row],[Income]],0)</f>
        <v>0</v>
      </c>
      <c r="BU65" s="14">
        <f ca="1">IF(Table1[[#This Row],[Area]]="Ontario",Table1[[#This Row],[Income]],0)</f>
        <v>0</v>
      </c>
      <c r="BV65" s="14">
        <f ca="1">IF(Table1[[#This Row],[Area]]="Quebec",Table1[[#This Row],[Income]],0)</f>
        <v>0</v>
      </c>
      <c r="BW65" s="14">
        <f ca="1">IF(Table1[[#This Row],[Area]]="newfoundland",Table1[[#This Row],[Income]],0)</f>
        <v>0</v>
      </c>
      <c r="BX65" s="14">
        <f ca="1">IF(Table1[[#This Row],[Area]]="New Brunswick",Table1[[#This Row],[Income]],0)</f>
        <v>0</v>
      </c>
      <c r="BY65" s="14">
        <f ca="1">IF(Table1[[#This Row],[Area]]="Nova Scotia",Table1[[#This Row],[Income]],0)</f>
        <v>0</v>
      </c>
      <c r="BZ65" s="14">
        <f ca="1">IF(Table1[[#This Row],[Area]]="Prince Edward Island",Table1[[#This Row],[Income]],0)</f>
        <v>0</v>
      </c>
      <c r="CB65" s="12">
        <f ca="1">IF(Table1[[#This Row],[Field of Work]]="Health",Table1[[#This Row],[Income]],0)</f>
        <v>0</v>
      </c>
      <c r="CC65" s="12">
        <f ca="1">IF(Table1[[#This Row],[Field of Work]]="Construction",Table1[[#This Row],[Income]],0)</f>
        <v>0</v>
      </c>
      <c r="CD65" s="12">
        <f ca="1">IF(Table1[[#This Row],[Field of Work]]="Teaching",Table1[[#This Row],[Income]],0)</f>
        <v>0</v>
      </c>
      <c r="CE65" s="12">
        <f ca="1">IF(Table1[[#This Row],[Field of Work]]="IT",Table1[[#This Row],[Income]],0)</f>
        <v>76374</v>
      </c>
      <c r="CF65" s="12">
        <f ca="1">IF(Table1[[#This Row],[Field of Work]]="General Work",Table1[[#This Row],[Income]],0)</f>
        <v>0</v>
      </c>
      <c r="CG65" s="12">
        <f ca="1">IF(Table1[[#This Row],[Field of Work]]="Agriculture",Table1[[#This Row],[Income]],0)</f>
        <v>0</v>
      </c>
      <c r="CI65" s="2">
        <f ca="1">IF(Table1[[#This Row],[Debts]]&gt;Table1[[#This Row],[Income]],1,0)</f>
        <v>1</v>
      </c>
      <c r="CJ65" s="2"/>
      <c r="CL65" s="2">
        <f ca="1">IF(Table1[[#This Row],[Networth of Person ($)]]&gt;$CL$6,Table1[[#This Row],[Age]],0)</f>
        <v>45</v>
      </c>
    </row>
    <row r="66" spans="2:90" x14ac:dyDescent="0.3">
      <c r="B66">
        <f t="shared" ca="1" si="4"/>
        <v>2</v>
      </c>
      <c r="C66" t="str">
        <f t="shared" ca="1" si="5"/>
        <v>Women</v>
      </c>
      <c r="D66">
        <f t="shared" ca="1" si="6"/>
        <v>36</v>
      </c>
      <c r="E66">
        <f t="shared" ca="1" si="7"/>
        <v>1</v>
      </c>
      <c r="F66" t="str">
        <f t="shared" ca="1" si="24"/>
        <v>Health</v>
      </c>
      <c r="G66">
        <f t="shared" ca="1" si="8"/>
        <v>1</v>
      </c>
      <c r="H66" t="str">
        <f t="shared" ca="1" si="25"/>
        <v>High School</v>
      </c>
      <c r="I66">
        <f t="shared" ca="1" si="9"/>
        <v>3</v>
      </c>
      <c r="J66">
        <f t="shared" ca="1" si="10"/>
        <v>2</v>
      </c>
      <c r="K66">
        <f t="shared" ca="1" si="11"/>
        <v>49870</v>
      </c>
      <c r="L66">
        <f t="shared" ca="1" si="12"/>
        <v>7</v>
      </c>
      <c r="M66" t="str">
        <f t="shared" ca="1" si="26"/>
        <v>Manitoba</v>
      </c>
      <c r="N66">
        <f t="shared" ca="1" si="13"/>
        <v>149610</v>
      </c>
      <c r="O66">
        <f t="shared" ca="1" si="14"/>
        <v>80288.913986960295</v>
      </c>
      <c r="P66">
        <f t="shared" ca="1" si="15"/>
        <v>23220.8356252903</v>
      </c>
      <c r="Q66">
        <f t="shared" ca="1" si="16"/>
        <v>4687</v>
      </c>
      <c r="R66">
        <f t="shared" ca="1" si="17"/>
        <v>83583.195880829211</v>
      </c>
      <c r="S66">
        <f t="shared" ca="1" si="18"/>
        <v>64210.384008194662</v>
      </c>
      <c r="T66">
        <f t="shared" ca="1" si="19"/>
        <v>237041.21963348496</v>
      </c>
      <c r="U66">
        <f t="shared" ca="1" si="20"/>
        <v>168559.10986778949</v>
      </c>
      <c r="V66">
        <f t="shared" ca="1" si="21"/>
        <v>68482.109765695466</v>
      </c>
      <c r="Y66" s="2">
        <f ca="1">IF(Table1[[#This Row],[Gender]]="Men",1,0)</f>
        <v>0</v>
      </c>
      <c r="Z66" s="2">
        <f ca="1">IF(Table1[[#This Row],[Gender]]="Women",1,0)</f>
        <v>1</v>
      </c>
      <c r="AA66" s="2"/>
      <c r="AB66" s="2"/>
      <c r="AC66" s="2"/>
      <c r="AD66" s="2"/>
      <c r="AE66" s="2"/>
      <c r="AF66" s="2"/>
      <c r="AG66" s="2"/>
      <c r="AH66" s="2"/>
      <c r="AI66" s="2"/>
      <c r="AJ66" s="4"/>
      <c r="AM66" s="2">
        <f ca="1">IF(Table1[[#This Row],[Field of Work]]="Teaching",1,0)</f>
        <v>0</v>
      </c>
      <c r="AN66" s="2">
        <f ca="1">IF(Table1[[#This Row],[Field of Work]]="Health",1,0)</f>
        <v>1</v>
      </c>
      <c r="AO66" s="2">
        <f ca="1">IF(Table1[[#This Row],[Field of Work]]="Agriculture",1,0)</f>
        <v>0</v>
      </c>
      <c r="AP66" s="2">
        <f ca="1">IF(Table1[[#This Row],[Field of Work]]="IT",1,0)</f>
        <v>0</v>
      </c>
      <c r="AQ66" s="2">
        <f ca="1">IF(Table1[[#This Row],[Field of Work]]="Construction",1,0)</f>
        <v>0</v>
      </c>
      <c r="AR66" s="2">
        <f ca="1">IF(Table1[[#This Row],[Field of Work]]="General Work",1,0)</f>
        <v>0</v>
      </c>
      <c r="AS66" s="2"/>
      <c r="AT66" s="2"/>
      <c r="AU66" s="2"/>
      <c r="AV66" s="2"/>
      <c r="AW66" s="2"/>
      <c r="AX66" s="2"/>
      <c r="BB66" s="2">
        <f ca="1">Table1[[#This Row],[Car Value]]/Table1[[#This Row],[Cars]]</f>
        <v>11610.41781264515</v>
      </c>
      <c r="BE66" s="2">
        <f ca="1">IF(Table1[[#This Row],[Debts]]&gt;$BG$6,1,0)</f>
        <v>1</v>
      </c>
      <c r="BJ66" s="11">
        <f ca="1">Table1[[#This Row],[Mortage Left]]/Table1[[#This Row],[Value of House]]</f>
        <v>0.53665472887480981</v>
      </c>
      <c r="BK66" s="2">
        <f t="shared" ca="1" si="23"/>
        <v>0</v>
      </c>
      <c r="BN66" s="14">
        <f ca="1">IF(Table1[[#This Row],[Area]]="Yukon",Table1[[#This Row],[Income]],0)</f>
        <v>0</v>
      </c>
      <c r="BO66" s="14">
        <f ca="1">IF(Table1[[#This Row],[Area]]="BC",Table1[[#This Row],[Income]],0)</f>
        <v>0</v>
      </c>
      <c r="BP66" s="14">
        <f ca="1">IF(Table1[[#This Row],[Area]]="Northwest Territories",Table1[[#This Row],[Income]],0)</f>
        <v>0</v>
      </c>
      <c r="BQ66" s="14">
        <f ca="1">IF(Table1[[#This Row],[Area]]="Alberta",Table1[[#This Row],[Income]],0)</f>
        <v>0</v>
      </c>
      <c r="BR66" s="14">
        <f ca="1">IF(Table1[[#This Row],[Area]]="Nunavut",Table1[[#This Row],[Income]],0)</f>
        <v>0</v>
      </c>
      <c r="BS66" s="14">
        <f ca="1">IF(Table1[[#This Row],[Area]]="Saskatchewan",Table1[[#This Row],[Income]],0)</f>
        <v>0</v>
      </c>
      <c r="BT66" s="14">
        <f ca="1">IF(Table1[[#This Row],[Area]]="Manitoba",Table1[[#This Row],[Income]],0)</f>
        <v>49870</v>
      </c>
      <c r="BU66" s="14">
        <f ca="1">IF(Table1[[#This Row],[Area]]="Ontario",Table1[[#This Row],[Income]],0)</f>
        <v>0</v>
      </c>
      <c r="BV66" s="14">
        <f ca="1">IF(Table1[[#This Row],[Area]]="Quebec",Table1[[#This Row],[Income]],0)</f>
        <v>0</v>
      </c>
      <c r="BW66" s="14">
        <f ca="1">IF(Table1[[#This Row],[Area]]="newfoundland",Table1[[#This Row],[Income]],0)</f>
        <v>0</v>
      </c>
      <c r="BX66" s="14">
        <f ca="1">IF(Table1[[#This Row],[Area]]="New Brunswick",Table1[[#This Row],[Income]],0)</f>
        <v>0</v>
      </c>
      <c r="BY66" s="14">
        <f ca="1">IF(Table1[[#This Row],[Area]]="Nova Scotia",Table1[[#This Row],[Income]],0)</f>
        <v>0</v>
      </c>
      <c r="BZ66" s="14">
        <f ca="1">IF(Table1[[#This Row],[Area]]="Prince Edward Island",Table1[[#This Row],[Income]],0)</f>
        <v>0</v>
      </c>
      <c r="CB66" s="12">
        <f ca="1">IF(Table1[[#This Row],[Field of Work]]="Health",Table1[[#This Row],[Income]],0)</f>
        <v>49870</v>
      </c>
      <c r="CC66" s="12">
        <f ca="1">IF(Table1[[#This Row],[Field of Work]]="Construction",Table1[[#This Row],[Income]],0)</f>
        <v>0</v>
      </c>
      <c r="CD66" s="12">
        <f ca="1">IF(Table1[[#This Row],[Field of Work]]="Teaching",Table1[[#This Row],[Income]],0)</f>
        <v>0</v>
      </c>
      <c r="CE66" s="12">
        <f ca="1">IF(Table1[[#This Row],[Field of Work]]="IT",Table1[[#This Row],[Income]],0)</f>
        <v>0</v>
      </c>
      <c r="CF66" s="12">
        <f ca="1">IF(Table1[[#This Row],[Field of Work]]="General Work",Table1[[#This Row],[Income]],0)</f>
        <v>0</v>
      </c>
      <c r="CG66" s="12">
        <f ca="1">IF(Table1[[#This Row],[Field of Work]]="Agriculture",Table1[[#This Row],[Income]],0)</f>
        <v>0</v>
      </c>
      <c r="CI66" s="2">
        <f ca="1">IF(Table1[[#This Row],[Debts]]&gt;Table1[[#This Row],[Income]],1,0)</f>
        <v>1</v>
      </c>
      <c r="CJ66" s="2"/>
      <c r="CL66" s="2">
        <f ca="1">IF(Table1[[#This Row],[Networth of Person ($)]]&gt;$CL$6,Table1[[#This Row],[Age]],0)</f>
        <v>36</v>
      </c>
    </row>
    <row r="67" spans="2:90" x14ac:dyDescent="0.3">
      <c r="B67">
        <f t="shared" ca="1" si="4"/>
        <v>1</v>
      </c>
      <c r="C67" t="str">
        <f t="shared" ca="1" si="5"/>
        <v>Men</v>
      </c>
      <c r="D67">
        <f t="shared" ca="1" si="6"/>
        <v>38</v>
      </c>
      <c r="E67">
        <f t="shared" ca="1" si="7"/>
        <v>2</v>
      </c>
      <c r="F67" t="str">
        <f t="shared" ca="1" si="24"/>
        <v>Construction</v>
      </c>
      <c r="G67">
        <f t="shared" ca="1" si="8"/>
        <v>3</v>
      </c>
      <c r="H67" t="str">
        <f t="shared" ca="1" si="25"/>
        <v>University</v>
      </c>
      <c r="I67">
        <f t="shared" ca="1" si="9"/>
        <v>4</v>
      </c>
      <c r="J67">
        <f t="shared" ca="1" si="10"/>
        <v>3</v>
      </c>
      <c r="K67">
        <f t="shared" ca="1" si="11"/>
        <v>66726</v>
      </c>
      <c r="L67">
        <f t="shared" ca="1" si="12"/>
        <v>4</v>
      </c>
      <c r="M67" t="str">
        <f t="shared" ca="1" si="26"/>
        <v>Alberta</v>
      </c>
      <c r="N67">
        <f t="shared" ca="1" si="13"/>
        <v>200178</v>
      </c>
      <c r="O67">
        <f t="shared" ca="1" si="14"/>
        <v>168797.7136018498</v>
      </c>
      <c r="P67">
        <f t="shared" ca="1" si="15"/>
        <v>103765.46029015609</v>
      </c>
      <c r="Q67">
        <f t="shared" ca="1" si="16"/>
        <v>8291</v>
      </c>
      <c r="R67">
        <f t="shared" ca="1" si="17"/>
        <v>120787.73269307484</v>
      </c>
      <c r="S67">
        <f t="shared" ca="1" si="18"/>
        <v>83514.318330239315</v>
      </c>
      <c r="T67">
        <f t="shared" ca="1" si="19"/>
        <v>387457.7786203954</v>
      </c>
      <c r="U67">
        <f t="shared" ca="1" si="20"/>
        <v>297876.44629492465</v>
      </c>
      <c r="V67">
        <f t="shared" ca="1" si="21"/>
        <v>89581.33232547075</v>
      </c>
      <c r="Y67" s="2">
        <f ca="1">IF(Table1[[#This Row],[Gender]]="Men",1,0)</f>
        <v>1</v>
      </c>
      <c r="Z67" s="2">
        <f ca="1">IF(Table1[[#This Row],[Gender]]="Women",1,0)</f>
        <v>0</v>
      </c>
      <c r="AA67" s="2"/>
      <c r="AB67" s="2"/>
      <c r="AC67" s="2"/>
      <c r="AD67" s="2"/>
      <c r="AE67" s="2"/>
      <c r="AF67" s="2"/>
      <c r="AG67" s="2"/>
      <c r="AH67" s="2"/>
      <c r="AI67" s="2"/>
      <c r="AJ67" s="4"/>
      <c r="AM67" s="2">
        <f ca="1">IF(Table1[[#This Row],[Field of Work]]="Teaching",1,0)</f>
        <v>0</v>
      </c>
      <c r="AN67" s="2">
        <f ca="1">IF(Table1[[#This Row],[Field of Work]]="Health",1,0)</f>
        <v>0</v>
      </c>
      <c r="AO67" s="2">
        <f ca="1">IF(Table1[[#This Row],[Field of Work]]="Agriculture",1,0)</f>
        <v>0</v>
      </c>
      <c r="AP67" s="2">
        <f ca="1">IF(Table1[[#This Row],[Field of Work]]="IT",1,0)</f>
        <v>0</v>
      </c>
      <c r="AQ67" s="2">
        <f ca="1">IF(Table1[[#This Row],[Field of Work]]="Construction",1,0)</f>
        <v>1</v>
      </c>
      <c r="AR67" s="2">
        <f ca="1">IF(Table1[[#This Row],[Field of Work]]="General Work",1,0)</f>
        <v>0</v>
      </c>
      <c r="AS67" s="2"/>
      <c r="AT67" s="2"/>
      <c r="AU67" s="2"/>
      <c r="AV67" s="2"/>
      <c r="AW67" s="2"/>
      <c r="AX67" s="2"/>
      <c r="BB67" s="2">
        <f ca="1">Table1[[#This Row],[Car Value]]/Table1[[#This Row],[Cars]]</f>
        <v>34588.486763385365</v>
      </c>
      <c r="BE67" s="2">
        <f ca="1">IF(Table1[[#This Row],[Debts]]&gt;$BG$6,1,0)</f>
        <v>1</v>
      </c>
      <c r="BJ67" s="11">
        <f ca="1">Table1[[#This Row],[Mortage Left]]/Table1[[#This Row],[Value of House]]</f>
        <v>0.84323808611260875</v>
      </c>
      <c r="BK67" s="2">
        <f t="shared" ca="1" si="23"/>
        <v>0</v>
      </c>
      <c r="BN67" s="14">
        <f ca="1">IF(Table1[[#This Row],[Area]]="Yukon",Table1[[#This Row],[Income]],0)</f>
        <v>0</v>
      </c>
      <c r="BO67" s="14">
        <f ca="1">IF(Table1[[#This Row],[Area]]="BC",Table1[[#This Row],[Income]],0)</f>
        <v>0</v>
      </c>
      <c r="BP67" s="14">
        <f ca="1">IF(Table1[[#This Row],[Area]]="Northwest Territories",Table1[[#This Row],[Income]],0)</f>
        <v>0</v>
      </c>
      <c r="BQ67" s="14">
        <f ca="1">IF(Table1[[#This Row],[Area]]="Alberta",Table1[[#This Row],[Income]],0)</f>
        <v>66726</v>
      </c>
      <c r="BR67" s="14">
        <f ca="1">IF(Table1[[#This Row],[Area]]="Nunavut",Table1[[#This Row],[Income]],0)</f>
        <v>0</v>
      </c>
      <c r="BS67" s="14">
        <f ca="1">IF(Table1[[#This Row],[Area]]="Saskatchewan",Table1[[#This Row],[Income]],0)</f>
        <v>0</v>
      </c>
      <c r="BT67" s="14">
        <f ca="1">IF(Table1[[#This Row],[Area]]="Manitoba",Table1[[#This Row],[Income]],0)</f>
        <v>0</v>
      </c>
      <c r="BU67" s="14">
        <f ca="1">IF(Table1[[#This Row],[Area]]="Ontario",Table1[[#This Row],[Income]],0)</f>
        <v>0</v>
      </c>
      <c r="BV67" s="14">
        <f ca="1">IF(Table1[[#This Row],[Area]]="Quebec",Table1[[#This Row],[Income]],0)</f>
        <v>0</v>
      </c>
      <c r="BW67" s="14">
        <f ca="1">IF(Table1[[#This Row],[Area]]="newfoundland",Table1[[#This Row],[Income]],0)</f>
        <v>0</v>
      </c>
      <c r="BX67" s="14">
        <f ca="1">IF(Table1[[#This Row],[Area]]="New Brunswick",Table1[[#This Row],[Income]],0)</f>
        <v>0</v>
      </c>
      <c r="BY67" s="14">
        <f ca="1">IF(Table1[[#This Row],[Area]]="Nova Scotia",Table1[[#This Row],[Income]],0)</f>
        <v>0</v>
      </c>
      <c r="BZ67" s="14">
        <f ca="1">IF(Table1[[#This Row],[Area]]="Prince Edward Island",Table1[[#This Row],[Income]],0)</f>
        <v>0</v>
      </c>
      <c r="CB67" s="12">
        <f ca="1">IF(Table1[[#This Row],[Field of Work]]="Health",Table1[[#This Row],[Income]],0)</f>
        <v>0</v>
      </c>
      <c r="CC67" s="12">
        <f ca="1">IF(Table1[[#This Row],[Field of Work]]="Construction",Table1[[#This Row],[Income]],0)</f>
        <v>66726</v>
      </c>
      <c r="CD67" s="12">
        <f ca="1">IF(Table1[[#This Row],[Field of Work]]="Teaching",Table1[[#This Row],[Income]],0)</f>
        <v>0</v>
      </c>
      <c r="CE67" s="12">
        <f ca="1">IF(Table1[[#This Row],[Field of Work]]="IT",Table1[[#This Row],[Income]],0)</f>
        <v>0</v>
      </c>
      <c r="CF67" s="12">
        <f ca="1">IF(Table1[[#This Row],[Field of Work]]="General Work",Table1[[#This Row],[Income]],0)</f>
        <v>0</v>
      </c>
      <c r="CG67" s="12">
        <f ca="1">IF(Table1[[#This Row],[Field of Work]]="Agriculture",Table1[[#This Row],[Income]],0)</f>
        <v>0</v>
      </c>
      <c r="CI67" s="2">
        <f ca="1">IF(Table1[[#This Row],[Debts]]&gt;Table1[[#This Row],[Income]],1,0)</f>
        <v>1</v>
      </c>
      <c r="CJ67" s="2"/>
      <c r="CL67" s="2">
        <f ca="1">IF(Table1[[#This Row],[Networth of Person ($)]]&gt;$CL$6,Table1[[#This Row],[Age]],0)</f>
        <v>38</v>
      </c>
    </row>
    <row r="68" spans="2:90" x14ac:dyDescent="0.3">
      <c r="B68">
        <f t="shared" ca="1" si="4"/>
        <v>2</v>
      </c>
      <c r="C68" t="str">
        <f t="shared" ca="1" si="5"/>
        <v>Women</v>
      </c>
      <c r="D68">
        <f t="shared" ca="1" si="6"/>
        <v>39</v>
      </c>
      <c r="E68">
        <f t="shared" ca="1" si="7"/>
        <v>1</v>
      </c>
      <c r="F68" t="str">
        <f t="shared" ca="1" si="24"/>
        <v>Health</v>
      </c>
      <c r="G68">
        <f t="shared" ca="1" si="8"/>
        <v>4</v>
      </c>
      <c r="H68" t="str">
        <f t="shared" ca="1" si="25"/>
        <v xml:space="preserve">Technical </v>
      </c>
      <c r="I68">
        <f t="shared" ca="1" si="9"/>
        <v>0</v>
      </c>
      <c r="J68">
        <f t="shared" ca="1" si="10"/>
        <v>1</v>
      </c>
      <c r="K68">
        <f t="shared" ca="1" si="11"/>
        <v>75447</v>
      </c>
      <c r="L68">
        <f t="shared" ca="1" si="12"/>
        <v>5</v>
      </c>
      <c r="M68" t="str">
        <f t="shared" ca="1" si="26"/>
        <v>Nunavut</v>
      </c>
      <c r="N68">
        <f t="shared" ca="1" si="13"/>
        <v>377235</v>
      </c>
      <c r="O68">
        <f t="shared" ca="1" si="14"/>
        <v>158649.38022776565</v>
      </c>
      <c r="P68">
        <f t="shared" ca="1" si="15"/>
        <v>9990.9683843685998</v>
      </c>
      <c r="Q68">
        <f t="shared" ca="1" si="16"/>
        <v>9879</v>
      </c>
      <c r="R68">
        <f t="shared" ca="1" si="17"/>
        <v>90802.495069346842</v>
      </c>
      <c r="S68">
        <f t="shared" ca="1" si="18"/>
        <v>17506.417194635309</v>
      </c>
      <c r="T68">
        <f t="shared" ca="1" si="19"/>
        <v>404732.38557900389</v>
      </c>
      <c r="U68">
        <f t="shared" ca="1" si="20"/>
        <v>259330.87529711251</v>
      </c>
      <c r="V68">
        <f t="shared" ca="1" si="21"/>
        <v>145401.51028189139</v>
      </c>
      <c r="Y68" s="2">
        <f ca="1">IF(Table1[[#This Row],[Gender]]="Men",1,0)</f>
        <v>0</v>
      </c>
      <c r="Z68" s="2">
        <f ca="1">IF(Table1[[#This Row],[Gender]]="Women",1,0)</f>
        <v>1</v>
      </c>
      <c r="AA68" s="2"/>
      <c r="AB68" s="2"/>
      <c r="AC68" s="2"/>
      <c r="AD68" s="2"/>
      <c r="AE68" s="2"/>
      <c r="AF68" s="2"/>
      <c r="AG68" s="2"/>
      <c r="AH68" s="2"/>
      <c r="AI68" s="2"/>
      <c r="AJ68" s="4"/>
      <c r="AM68" s="2">
        <f ca="1">IF(Table1[[#This Row],[Field of Work]]="Teaching",1,0)</f>
        <v>0</v>
      </c>
      <c r="AN68" s="2">
        <f ca="1">IF(Table1[[#This Row],[Field of Work]]="Health",1,0)</f>
        <v>1</v>
      </c>
      <c r="AO68" s="2">
        <f ca="1">IF(Table1[[#This Row],[Field of Work]]="Agriculture",1,0)</f>
        <v>0</v>
      </c>
      <c r="AP68" s="2">
        <f ca="1">IF(Table1[[#This Row],[Field of Work]]="IT",1,0)</f>
        <v>0</v>
      </c>
      <c r="AQ68" s="2">
        <f ca="1">IF(Table1[[#This Row],[Field of Work]]="Construction",1,0)</f>
        <v>0</v>
      </c>
      <c r="AR68" s="2">
        <f ca="1">IF(Table1[[#This Row],[Field of Work]]="General Work",1,0)</f>
        <v>0</v>
      </c>
      <c r="AS68" s="2"/>
      <c r="AT68" s="2"/>
      <c r="AU68" s="2"/>
      <c r="AV68" s="2"/>
      <c r="AW68" s="2"/>
      <c r="AX68" s="2"/>
      <c r="BB68" s="2">
        <f ca="1">Table1[[#This Row],[Car Value]]/Table1[[#This Row],[Cars]]</f>
        <v>9990.9683843685998</v>
      </c>
      <c r="BE68" s="2">
        <f ca="1">IF(Table1[[#This Row],[Debts]]&gt;$BG$6,1,0)</f>
        <v>1</v>
      </c>
      <c r="BJ68" s="11">
        <f ca="1">Table1[[#This Row],[Mortage Left]]/Table1[[#This Row],[Value of House]]</f>
        <v>0.42055848536791562</v>
      </c>
      <c r="BK68" s="2">
        <f t="shared" ca="1" si="23"/>
        <v>0</v>
      </c>
      <c r="BN68" s="14">
        <f ca="1">IF(Table1[[#This Row],[Area]]="Yukon",Table1[[#This Row],[Income]],0)</f>
        <v>0</v>
      </c>
      <c r="BO68" s="14">
        <f ca="1">IF(Table1[[#This Row],[Area]]="BC",Table1[[#This Row],[Income]],0)</f>
        <v>0</v>
      </c>
      <c r="BP68" s="14">
        <f ca="1">IF(Table1[[#This Row],[Area]]="Northwest Territories",Table1[[#This Row],[Income]],0)</f>
        <v>0</v>
      </c>
      <c r="BQ68" s="14">
        <f ca="1">IF(Table1[[#This Row],[Area]]="Alberta",Table1[[#This Row],[Income]],0)</f>
        <v>0</v>
      </c>
      <c r="BR68" s="14">
        <f ca="1">IF(Table1[[#This Row],[Area]]="Nunavut",Table1[[#This Row],[Income]],0)</f>
        <v>75447</v>
      </c>
      <c r="BS68" s="14">
        <f ca="1">IF(Table1[[#This Row],[Area]]="Saskatchewan",Table1[[#This Row],[Income]],0)</f>
        <v>0</v>
      </c>
      <c r="BT68" s="14">
        <f ca="1">IF(Table1[[#This Row],[Area]]="Manitoba",Table1[[#This Row],[Income]],0)</f>
        <v>0</v>
      </c>
      <c r="BU68" s="14">
        <f ca="1">IF(Table1[[#This Row],[Area]]="Ontario",Table1[[#This Row],[Income]],0)</f>
        <v>0</v>
      </c>
      <c r="BV68" s="14">
        <f ca="1">IF(Table1[[#This Row],[Area]]="Quebec",Table1[[#This Row],[Income]],0)</f>
        <v>0</v>
      </c>
      <c r="BW68" s="14">
        <f ca="1">IF(Table1[[#This Row],[Area]]="newfoundland",Table1[[#This Row],[Income]],0)</f>
        <v>0</v>
      </c>
      <c r="BX68" s="14">
        <f ca="1">IF(Table1[[#This Row],[Area]]="New Brunswick",Table1[[#This Row],[Income]],0)</f>
        <v>0</v>
      </c>
      <c r="BY68" s="14">
        <f ca="1">IF(Table1[[#This Row],[Area]]="Nova Scotia",Table1[[#This Row],[Income]],0)</f>
        <v>0</v>
      </c>
      <c r="BZ68" s="14">
        <f ca="1">IF(Table1[[#This Row],[Area]]="Prince Edward Island",Table1[[#This Row],[Income]],0)</f>
        <v>0</v>
      </c>
      <c r="CB68" s="12">
        <f ca="1">IF(Table1[[#This Row],[Field of Work]]="Health",Table1[[#This Row],[Income]],0)</f>
        <v>75447</v>
      </c>
      <c r="CC68" s="12">
        <f ca="1">IF(Table1[[#This Row],[Field of Work]]="Construction",Table1[[#This Row],[Income]],0)</f>
        <v>0</v>
      </c>
      <c r="CD68" s="12">
        <f ca="1">IF(Table1[[#This Row],[Field of Work]]="Teaching",Table1[[#This Row],[Income]],0)</f>
        <v>0</v>
      </c>
      <c r="CE68" s="12">
        <f ca="1">IF(Table1[[#This Row],[Field of Work]]="IT",Table1[[#This Row],[Income]],0)</f>
        <v>0</v>
      </c>
      <c r="CF68" s="12">
        <f ca="1">IF(Table1[[#This Row],[Field of Work]]="General Work",Table1[[#This Row],[Income]],0)</f>
        <v>0</v>
      </c>
      <c r="CG68" s="12">
        <f ca="1">IF(Table1[[#This Row],[Field of Work]]="Agriculture",Table1[[#This Row],[Income]],0)</f>
        <v>0</v>
      </c>
      <c r="CI68" s="2">
        <f ca="1">IF(Table1[[#This Row],[Debts]]&gt;Table1[[#This Row],[Income]],1,0)</f>
        <v>1</v>
      </c>
      <c r="CJ68" s="2"/>
      <c r="CL68" s="2">
        <f ca="1">IF(Table1[[#This Row],[Networth of Person ($)]]&gt;$CL$6,Table1[[#This Row],[Age]],0)</f>
        <v>39</v>
      </c>
    </row>
    <row r="69" spans="2:90" x14ac:dyDescent="0.3">
      <c r="B69">
        <f t="shared" ca="1" si="4"/>
        <v>1</v>
      </c>
      <c r="C69" t="str">
        <f t="shared" ca="1" si="5"/>
        <v>Men</v>
      </c>
      <c r="D69">
        <f t="shared" ca="1" si="6"/>
        <v>40</v>
      </c>
      <c r="E69">
        <f t="shared" ca="1" si="7"/>
        <v>1</v>
      </c>
      <c r="F69" t="str">
        <f t="shared" ca="1" si="24"/>
        <v>Health</v>
      </c>
      <c r="G69">
        <f t="shared" ca="1" si="8"/>
        <v>3</v>
      </c>
      <c r="H69" t="str">
        <f t="shared" ca="1" si="25"/>
        <v>University</v>
      </c>
      <c r="I69">
        <f t="shared" ca="1" si="9"/>
        <v>2</v>
      </c>
      <c r="J69">
        <f t="shared" ca="1" si="10"/>
        <v>2</v>
      </c>
      <c r="K69">
        <f t="shared" ca="1" si="11"/>
        <v>26055</v>
      </c>
      <c r="L69">
        <f t="shared" ca="1" si="12"/>
        <v>4</v>
      </c>
      <c r="M69" t="str">
        <f t="shared" ca="1" si="26"/>
        <v>Alberta</v>
      </c>
      <c r="N69">
        <f t="shared" ca="1" si="13"/>
        <v>130275</v>
      </c>
      <c r="O69">
        <f t="shared" ca="1" si="14"/>
        <v>80963.848348929867</v>
      </c>
      <c r="P69">
        <f t="shared" ca="1" si="15"/>
        <v>1705.2721510210549</v>
      </c>
      <c r="Q69">
        <f t="shared" ca="1" si="16"/>
        <v>1419</v>
      </c>
      <c r="R69">
        <f t="shared" ca="1" si="17"/>
        <v>37956.956366966515</v>
      </c>
      <c r="S69">
        <f t="shared" ca="1" si="18"/>
        <v>36584.029162206309</v>
      </c>
      <c r="T69">
        <f t="shared" ca="1" si="19"/>
        <v>168564.30131322736</v>
      </c>
      <c r="U69">
        <f t="shared" ca="1" si="20"/>
        <v>120339.80471589637</v>
      </c>
      <c r="V69">
        <f t="shared" ca="1" si="21"/>
        <v>48224.496597330988</v>
      </c>
      <c r="Y69" s="2">
        <f ca="1">IF(Table1[[#This Row],[Gender]]="Men",1,0)</f>
        <v>1</v>
      </c>
      <c r="Z69" s="2">
        <f ca="1">IF(Table1[[#This Row],[Gender]]="Women",1,0)</f>
        <v>0</v>
      </c>
      <c r="AA69" s="2"/>
      <c r="AB69" s="2"/>
      <c r="AC69" s="2"/>
      <c r="AD69" s="2"/>
      <c r="AE69" s="2"/>
      <c r="AF69" s="2"/>
      <c r="AG69" s="2"/>
      <c r="AH69" s="2"/>
      <c r="AI69" s="2"/>
      <c r="AJ69" s="4"/>
      <c r="AM69" s="2">
        <f ca="1">IF(Table1[[#This Row],[Field of Work]]="Teaching",1,0)</f>
        <v>0</v>
      </c>
      <c r="AN69" s="2">
        <f ca="1">IF(Table1[[#This Row],[Field of Work]]="Health",1,0)</f>
        <v>1</v>
      </c>
      <c r="AO69" s="2">
        <f ca="1">IF(Table1[[#This Row],[Field of Work]]="Agriculture",1,0)</f>
        <v>0</v>
      </c>
      <c r="AP69" s="2">
        <f ca="1">IF(Table1[[#This Row],[Field of Work]]="IT",1,0)</f>
        <v>0</v>
      </c>
      <c r="AQ69" s="2">
        <f ca="1">IF(Table1[[#This Row],[Field of Work]]="Construction",1,0)</f>
        <v>0</v>
      </c>
      <c r="AR69" s="2">
        <f ca="1">IF(Table1[[#This Row],[Field of Work]]="General Work",1,0)</f>
        <v>0</v>
      </c>
      <c r="AS69" s="2"/>
      <c r="AT69" s="2"/>
      <c r="AU69" s="2"/>
      <c r="AV69" s="2"/>
      <c r="AW69" s="2"/>
      <c r="AX69" s="2"/>
      <c r="BB69" s="2">
        <f ca="1">Table1[[#This Row],[Car Value]]/Table1[[#This Row],[Cars]]</f>
        <v>852.63607551052746</v>
      </c>
      <c r="BE69" s="2">
        <f ca="1">IF(Table1[[#This Row],[Debts]]&gt;$BG$6,1,0)</f>
        <v>1</v>
      </c>
      <c r="BJ69" s="11">
        <f ca="1">Table1[[#This Row],[Mortage Left]]/Table1[[#This Row],[Value of House]]</f>
        <v>0.62148415543220004</v>
      </c>
      <c r="BK69" s="2">
        <f t="shared" ca="1" si="23"/>
        <v>0</v>
      </c>
      <c r="BN69" s="14">
        <f ca="1">IF(Table1[[#This Row],[Area]]="Yukon",Table1[[#This Row],[Income]],0)</f>
        <v>0</v>
      </c>
      <c r="BO69" s="14">
        <f ca="1">IF(Table1[[#This Row],[Area]]="BC",Table1[[#This Row],[Income]],0)</f>
        <v>0</v>
      </c>
      <c r="BP69" s="14">
        <f ca="1">IF(Table1[[#This Row],[Area]]="Northwest Territories",Table1[[#This Row],[Income]],0)</f>
        <v>0</v>
      </c>
      <c r="BQ69" s="14">
        <f ca="1">IF(Table1[[#This Row],[Area]]="Alberta",Table1[[#This Row],[Income]],0)</f>
        <v>26055</v>
      </c>
      <c r="BR69" s="14">
        <f ca="1">IF(Table1[[#This Row],[Area]]="Nunavut",Table1[[#This Row],[Income]],0)</f>
        <v>0</v>
      </c>
      <c r="BS69" s="14">
        <f ca="1">IF(Table1[[#This Row],[Area]]="Saskatchewan",Table1[[#This Row],[Income]],0)</f>
        <v>0</v>
      </c>
      <c r="BT69" s="14">
        <f ca="1">IF(Table1[[#This Row],[Area]]="Manitoba",Table1[[#This Row],[Income]],0)</f>
        <v>0</v>
      </c>
      <c r="BU69" s="14">
        <f ca="1">IF(Table1[[#This Row],[Area]]="Ontario",Table1[[#This Row],[Income]],0)</f>
        <v>0</v>
      </c>
      <c r="BV69" s="14">
        <f ca="1">IF(Table1[[#This Row],[Area]]="Quebec",Table1[[#This Row],[Income]],0)</f>
        <v>0</v>
      </c>
      <c r="BW69" s="14">
        <f ca="1">IF(Table1[[#This Row],[Area]]="newfoundland",Table1[[#This Row],[Income]],0)</f>
        <v>0</v>
      </c>
      <c r="BX69" s="14">
        <f ca="1">IF(Table1[[#This Row],[Area]]="New Brunswick",Table1[[#This Row],[Income]],0)</f>
        <v>0</v>
      </c>
      <c r="BY69" s="14">
        <f ca="1">IF(Table1[[#This Row],[Area]]="Nova Scotia",Table1[[#This Row],[Income]],0)</f>
        <v>0</v>
      </c>
      <c r="BZ69" s="14">
        <f ca="1">IF(Table1[[#This Row],[Area]]="Prince Edward Island",Table1[[#This Row],[Income]],0)</f>
        <v>0</v>
      </c>
      <c r="CB69" s="12">
        <f ca="1">IF(Table1[[#This Row],[Field of Work]]="Health",Table1[[#This Row],[Income]],0)</f>
        <v>26055</v>
      </c>
      <c r="CC69" s="12">
        <f ca="1">IF(Table1[[#This Row],[Field of Work]]="Construction",Table1[[#This Row],[Income]],0)</f>
        <v>0</v>
      </c>
      <c r="CD69" s="12">
        <f ca="1">IF(Table1[[#This Row],[Field of Work]]="Teaching",Table1[[#This Row],[Income]],0)</f>
        <v>0</v>
      </c>
      <c r="CE69" s="12">
        <f ca="1">IF(Table1[[#This Row],[Field of Work]]="IT",Table1[[#This Row],[Income]],0)</f>
        <v>0</v>
      </c>
      <c r="CF69" s="12">
        <f ca="1">IF(Table1[[#This Row],[Field of Work]]="General Work",Table1[[#This Row],[Income]],0)</f>
        <v>0</v>
      </c>
      <c r="CG69" s="12">
        <f ca="1">IF(Table1[[#This Row],[Field of Work]]="Agriculture",Table1[[#This Row],[Income]],0)</f>
        <v>0</v>
      </c>
      <c r="CI69" s="2">
        <f ca="1">IF(Table1[[#This Row],[Debts]]&gt;Table1[[#This Row],[Income]],1,0)</f>
        <v>1</v>
      </c>
      <c r="CJ69" s="2"/>
      <c r="CL69" s="2">
        <f ca="1">IF(Table1[[#This Row],[Networth of Person ($)]]&gt;$CL$6,Table1[[#This Row],[Age]],0)</f>
        <v>0</v>
      </c>
    </row>
    <row r="70" spans="2:90" x14ac:dyDescent="0.3">
      <c r="B70">
        <f t="shared" ca="1" si="4"/>
        <v>2</v>
      </c>
      <c r="C70" t="str">
        <f t="shared" ca="1" si="5"/>
        <v>Women</v>
      </c>
      <c r="D70">
        <f t="shared" ca="1" si="6"/>
        <v>43</v>
      </c>
      <c r="E70">
        <f t="shared" ca="1" si="7"/>
        <v>1</v>
      </c>
      <c r="F70" t="str">
        <f t="shared" ca="1" si="24"/>
        <v>Health</v>
      </c>
      <c r="G70">
        <f t="shared" ca="1" si="8"/>
        <v>2</v>
      </c>
      <c r="H70" t="str">
        <f t="shared" ca="1" si="25"/>
        <v>College</v>
      </c>
      <c r="I70">
        <f t="shared" ca="1" si="9"/>
        <v>1</v>
      </c>
      <c r="J70">
        <f t="shared" ca="1" si="10"/>
        <v>3</v>
      </c>
      <c r="K70">
        <f t="shared" ca="1" si="11"/>
        <v>80347</v>
      </c>
      <c r="L70">
        <f t="shared" ca="1" si="12"/>
        <v>11</v>
      </c>
      <c r="M70" t="str">
        <f t="shared" ca="1" si="26"/>
        <v>New Brunswick</v>
      </c>
      <c r="N70">
        <f t="shared" ca="1" si="13"/>
        <v>321388</v>
      </c>
      <c r="O70">
        <f t="shared" ca="1" si="14"/>
        <v>234563.42473751106</v>
      </c>
      <c r="P70">
        <f t="shared" ca="1" si="15"/>
        <v>224780.65713633958</v>
      </c>
      <c r="Q70">
        <f t="shared" ca="1" si="16"/>
        <v>199683</v>
      </c>
      <c r="R70">
        <f t="shared" ca="1" si="17"/>
        <v>40112.878993483828</v>
      </c>
      <c r="S70">
        <f t="shared" ca="1" si="18"/>
        <v>97793.995249331725</v>
      </c>
      <c r="T70">
        <f t="shared" ca="1" si="19"/>
        <v>643962.65238567127</v>
      </c>
      <c r="U70">
        <f t="shared" ca="1" si="20"/>
        <v>474359.30373099493</v>
      </c>
      <c r="V70">
        <f t="shared" ca="1" si="21"/>
        <v>169603.34865467635</v>
      </c>
      <c r="Y70" s="2">
        <f ca="1">IF(Table1[[#This Row],[Gender]]="Men",1,0)</f>
        <v>0</v>
      </c>
      <c r="Z70" s="2">
        <f ca="1">IF(Table1[[#This Row],[Gender]]="Women",1,0)</f>
        <v>1</v>
      </c>
      <c r="AA70" s="2"/>
      <c r="AB70" s="2"/>
      <c r="AC70" s="2"/>
      <c r="AD70" s="2"/>
      <c r="AE70" s="2"/>
      <c r="AF70" s="2"/>
      <c r="AG70" s="2"/>
      <c r="AH70" s="2"/>
      <c r="AI70" s="2"/>
      <c r="AJ70" s="4"/>
      <c r="AM70" s="2">
        <f ca="1">IF(Table1[[#This Row],[Field of Work]]="Teaching",1,0)</f>
        <v>0</v>
      </c>
      <c r="AN70" s="2">
        <f ca="1">IF(Table1[[#This Row],[Field of Work]]="Health",1,0)</f>
        <v>1</v>
      </c>
      <c r="AO70" s="2">
        <f ca="1">IF(Table1[[#This Row],[Field of Work]]="Agriculture",1,0)</f>
        <v>0</v>
      </c>
      <c r="AP70" s="2">
        <f ca="1">IF(Table1[[#This Row],[Field of Work]]="IT",1,0)</f>
        <v>0</v>
      </c>
      <c r="AQ70" s="2">
        <f ca="1">IF(Table1[[#This Row],[Field of Work]]="Construction",1,0)</f>
        <v>0</v>
      </c>
      <c r="AR70" s="2">
        <f ca="1">IF(Table1[[#This Row],[Field of Work]]="General Work",1,0)</f>
        <v>0</v>
      </c>
      <c r="AS70" s="2"/>
      <c r="AT70" s="2"/>
      <c r="AU70" s="2"/>
      <c r="AV70" s="2"/>
      <c r="AW70" s="2"/>
      <c r="AX70" s="2"/>
      <c r="BB70" s="2">
        <f ca="1">Table1[[#This Row],[Car Value]]/Table1[[#This Row],[Cars]]</f>
        <v>74926.885712113188</v>
      </c>
      <c r="BE70" s="2">
        <f ca="1">IF(Table1[[#This Row],[Debts]]&gt;$BG$6,1,0)</f>
        <v>1</v>
      </c>
      <c r="BJ70" s="11">
        <f ca="1">Table1[[#This Row],[Mortage Left]]/Table1[[#This Row],[Value of House]]</f>
        <v>0.72984499961887517</v>
      </c>
      <c r="BK70" s="2">
        <f t="shared" ca="1" si="23"/>
        <v>0</v>
      </c>
      <c r="BN70" s="14">
        <f ca="1">IF(Table1[[#This Row],[Area]]="Yukon",Table1[[#This Row],[Income]],0)</f>
        <v>0</v>
      </c>
      <c r="BO70" s="14">
        <f ca="1">IF(Table1[[#This Row],[Area]]="BC",Table1[[#This Row],[Income]],0)</f>
        <v>0</v>
      </c>
      <c r="BP70" s="14">
        <f ca="1">IF(Table1[[#This Row],[Area]]="Northwest Territories",Table1[[#This Row],[Income]],0)</f>
        <v>0</v>
      </c>
      <c r="BQ70" s="14">
        <f ca="1">IF(Table1[[#This Row],[Area]]="Alberta",Table1[[#This Row],[Income]],0)</f>
        <v>0</v>
      </c>
      <c r="BR70" s="14">
        <f ca="1">IF(Table1[[#This Row],[Area]]="Nunavut",Table1[[#This Row],[Income]],0)</f>
        <v>0</v>
      </c>
      <c r="BS70" s="14">
        <f ca="1">IF(Table1[[#This Row],[Area]]="Saskatchewan",Table1[[#This Row],[Income]],0)</f>
        <v>0</v>
      </c>
      <c r="BT70" s="14">
        <f ca="1">IF(Table1[[#This Row],[Area]]="Manitoba",Table1[[#This Row],[Income]],0)</f>
        <v>0</v>
      </c>
      <c r="BU70" s="14">
        <f ca="1">IF(Table1[[#This Row],[Area]]="Ontario",Table1[[#This Row],[Income]],0)</f>
        <v>0</v>
      </c>
      <c r="BV70" s="14">
        <f ca="1">IF(Table1[[#This Row],[Area]]="Quebec",Table1[[#This Row],[Income]],0)</f>
        <v>0</v>
      </c>
      <c r="BW70" s="14">
        <f ca="1">IF(Table1[[#This Row],[Area]]="newfoundland",Table1[[#This Row],[Income]],0)</f>
        <v>0</v>
      </c>
      <c r="BX70" s="14">
        <f ca="1">IF(Table1[[#This Row],[Area]]="New Brunswick",Table1[[#This Row],[Income]],0)</f>
        <v>80347</v>
      </c>
      <c r="BY70" s="14">
        <f ca="1">IF(Table1[[#This Row],[Area]]="Nova Scotia",Table1[[#This Row],[Income]],0)</f>
        <v>0</v>
      </c>
      <c r="BZ70" s="14">
        <f ca="1">IF(Table1[[#This Row],[Area]]="Prince Edward Island",Table1[[#This Row],[Income]],0)</f>
        <v>0</v>
      </c>
      <c r="CB70" s="12">
        <f ca="1">IF(Table1[[#This Row],[Field of Work]]="Health",Table1[[#This Row],[Income]],0)</f>
        <v>80347</v>
      </c>
      <c r="CC70" s="12">
        <f ca="1">IF(Table1[[#This Row],[Field of Work]]="Construction",Table1[[#This Row],[Income]],0)</f>
        <v>0</v>
      </c>
      <c r="CD70" s="12">
        <f ca="1">IF(Table1[[#This Row],[Field of Work]]="Teaching",Table1[[#This Row],[Income]],0)</f>
        <v>0</v>
      </c>
      <c r="CE70" s="12">
        <f ca="1">IF(Table1[[#This Row],[Field of Work]]="IT",Table1[[#This Row],[Income]],0)</f>
        <v>0</v>
      </c>
      <c r="CF70" s="12">
        <f ca="1">IF(Table1[[#This Row],[Field of Work]]="General Work",Table1[[#This Row],[Income]],0)</f>
        <v>0</v>
      </c>
      <c r="CG70" s="12">
        <f ca="1">IF(Table1[[#This Row],[Field of Work]]="Agriculture",Table1[[#This Row],[Income]],0)</f>
        <v>0</v>
      </c>
      <c r="CI70" s="2">
        <f ca="1">IF(Table1[[#This Row],[Debts]]&gt;Table1[[#This Row],[Income]],1,0)</f>
        <v>0</v>
      </c>
      <c r="CJ70" s="2"/>
      <c r="CL70" s="2">
        <f ca="1">IF(Table1[[#This Row],[Networth of Person ($)]]&gt;$CL$6,Table1[[#This Row],[Age]],0)</f>
        <v>43</v>
      </c>
    </row>
    <row r="71" spans="2:90" x14ac:dyDescent="0.3">
      <c r="B71">
        <f t="shared" ca="1" si="4"/>
        <v>1</v>
      </c>
      <c r="C71" t="str">
        <f t="shared" ca="1" si="5"/>
        <v>Men</v>
      </c>
      <c r="D71">
        <f t="shared" ca="1" si="6"/>
        <v>29</v>
      </c>
      <c r="E71">
        <f t="shared" ca="1" si="7"/>
        <v>6</v>
      </c>
      <c r="F71" t="str">
        <f t="shared" ref="F71:F102" ca="1" si="27">VLOOKUP(E71,$AA$6:$AB$11,2)</f>
        <v>Agriculture</v>
      </c>
      <c r="G71">
        <f t="shared" ca="1" si="8"/>
        <v>2</v>
      </c>
      <c r="H71" t="str">
        <f t="shared" ref="H71:H102" ca="1" si="28">VLOOKUP(G71,$AC$6:$AD$10,2)</f>
        <v>College</v>
      </c>
      <c r="I71">
        <f t="shared" ca="1" si="9"/>
        <v>3</v>
      </c>
      <c r="J71">
        <f t="shared" ca="1" si="10"/>
        <v>2</v>
      </c>
      <c r="K71">
        <f t="shared" ca="1" si="11"/>
        <v>61249</v>
      </c>
      <c r="L71">
        <f t="shared" ca="1" si="12"/>
        <v>11</v>
      </c>
      <c r="M71" t="str">
        <f t="shared" ref="M71:M102" ca="1" si="29">VLOOKUP(L71,$AE$6:$AF$18,2)</f>
        <v>New Brunswick</v>
      </c>
      <c r="N71">
        <f t="shared" ca="1" si="13"/>
        <v>183747</v>
      </c>
      <c r="O71">
        <f t="shared" ca="1" si="14"/>
        <v>113740.0792255859</v>
      </c>
      <c r="P71">
        <f t="shared" ca="1" si="15"/>
        <v>54815.582626446776</v>
      </c>
      <c r="Q71">
        <f t="shared" ca="1" si="16"/>
        <v>868</v>
      </c>
      <c r="R71">
        <f t="shared" ca="1" si="17"/>
        <v>98311.116795997048</v>
      </c>
      <c r="S71">
        <f t="shared" ca="1" si="18"/>
        <v>78061.013115361653</v>
      </c>
      <c r="T71">
        <f t="shared" ca="1" si="19"/>
        <v>316623.59574180841</v>
      </c>
      <c r="U71">
        <f t="shared" ca="1" si="20"/>
        <v>212919.19602158293</v>
      </c>
      <c r="V71">
        <f t="shared" ca="1" si="21"/>
        <v>103704.39972022548</v>
      </c>
      <c r="Y71" s="2">
        <f ca="1">IF(Table1[[#This Row],[Gender]]="Men",1,0)</f>
        <v>1</v>
      </c>
      <c r="Z71" s="2">
        <f ca="1">IF(Table1[[#This Row],[Gender]]="Women",1,0)</f>
        <v>0</v>
      </c>
      <c r="AA71" s="2"/>
      <c r="AB71" s="2"/>
      <c r="AC71" s="2"/>
      <c r="AD71" s="2"/>
      <c r="AE71" s="2"/>
      <c r="AF71" s="2"/>
      <c r="AG71" s="2"/>
      <c r="AH71" s="2"/>
      <c r="AI71" s="2"/>
      <c r="AJ71" s="4"/>
      <c r="AM71" s="2">
        <f ca="1">IF(Table1[[#This Row],[Field of Work]]="Teaching",1,0)</f>
        <v>0</v>
      </c>
      <c r="AN71" s="2">
        <f ca="1">IF(Table1[[#This Row],[Field of Work]]="Health",1,0)</f>
        <v>0</v>
      </c>
      <c r="AO71" s="2">
        <f ca="1">IF(Table1[[#This Row],[Field of Work]]="Agriculture",1,0)</f>
        <v>1</v>
      </c>
      <c r="AP71" s="2">
        <f ca="1">IF(Table1[[#This Row],[Field of Work]]="IT",1,0)</f>
        <v>0</v>
      </c>
      <c r="AQ71" s="2">
        <f ca="1">IF(Table1[[#This Row],[Field of Work]]="Construction",1,0)</f>
        <v>0</v>
      </c>
      <c r="AR71" s="2">
        <f ca="1">IF(Table1[[#This Row],[Field of Work]]="General Work",1,0)</f>
        <v>0</v>
      </c>
      <c r="AS71" s="2"/>
      <c r="AT71" s="2"/>
      <c r="AU71" s="2"/>
      <c r="AV71" s="2"/>
      <c r="AW71" s="2"/>
      <c r="AX71" s="2"/>
      <c r="BB71" s="2">
        <f ca="1">Table1[[#This Row],[Car Value]]/Table1[[#This Row],[Cars]]</f>
        <v>27407.791313223388</v>
      </c>
      <c r="BE71" s="2">
        <f ca="1">IF(Table1[[#This Row],[Debts]]&gt;$BG$6,1,0)</f>
        <v>1</v>
      </c>
      <c r="BJ71" s="11">
        <f ca="1">Table1[[#This Row],[Mortage Left]]/Table1[[#This Row],[Value of House]]</f>
        <v>0.6190037346219851</v>
      </c>
      <c r="BK71" s="2">
        <f t="shared" ca="1" si="23"/>
        <v>0</v>
      </c>
      <c r="BN71" s="14">
        <f ca="1">IF(Table1[[#This Row],[Area]]="Yukon",Table1[[#This Row],[Income]],0)</f>
        <v>0</v>
      </c>
      <c r="BO71" s="14">
        <f ca="1">IF(Table1[[#This Row],[Area]]="BC",Table1[[#This Row],[Income]],0)</f>
        <v>0</v>
      </c>
      <c r="BP71" s="14">
        <f ca="1">IF(Table1[[#This Row],[Area]]="Northwest Territories",Table1[[#This Row],[Income]],0)</f>
        <v>0</v>
      </c>
      <c r="BQ71" s="14">
        <f ca="1">IF(Table1[[#This Row],[Area]]="Alberta",Table1[[#This Row],[Income]],0)</f>
        <v>0</v>
      </c>
      <c r="BR71" s="14">
        <f ca="1">IF(Table1[[#This Row],[Area]]="Nunavut",Table1[[#This Row],[Income]],0)</f>
        <v>0</v>
      </c>
      <c r="BS71" s="14">
        <f ca="1">IF(Table1[[#This Row],[Area]]="Saskatchewan",Table1[[#This Row],[Income]],0)</f>
        <v>0</v>
      </c>
      <c r="BT71" s="14">
        <f ca="1">IF(Table1[[#This Row],[Area]]="Manitoba",Table1[[#This Row],[Income]],0)</f>
        <v>0</v>
      </c>
      <c r="BU71" s="14">
        <f ca="1">IF(Table1[[#This Row],[Area]]="Ontario",Table1[[#This Row],[Income]],0)</f>
        <v>0</v>
      </c>
      <c r="BV71" s="14">
        <f ca="1">IF(Table1[[#This Row],[Area]]="Quebec",Table1[[#This Row],[Income]],0)</f>
        <v>0</v>
      </c>
      <c r="BW71" s="14">
        <f ca="1">IF(Table1[[#This Row],[Area]]="newfoundland",Table1[[#This Row],[Income]],0)</f>
        <v>0</v>
      </c>
      <c r="BX71" s="14">
        <f ca="1">IF(Table1[[#This Row],[Area]]="New Brunswick",Table1[[#This Row],[Income]],0)</f>
        <v>61249</v>
      </c>
      <c r="BY71" s="14">
        <f ca="1">IF(Table1[[#This Row],[Area]]="Nova Scotia",Table1[[#This Row],[Income]],0)</f>
        <v>0</v>
      </c>
      <c r="BZ71" s="14">
        <f ca="1">IF(Table1[[#This Row],[Area]]="Prince Edward Island",Table1[[#This Row],[Income]],0)</f>
        <v>0</v>
      </c>
      <c r="CB71" s="12">
        <f ca="1">IF(Table1[[#This Row],[Field of Work]]="Health",Table1[[#This Row],[Income]],0)</f>
        <v>0</v>
      </c>
      <c r="CC71" s="12">
        <f ca="1">IF(Table1[[#This Row],[Field of Work]]="Construction",Table1[[#This Row],[Income]],0)</f>
        <v>0</v>
      </c>
      <c r="CD71" s="12">
        <f ca="1">IF(Table1[[#This Row],[Field of Work]]="Teaching",Table1[[#This Row],[Income]],0)</f>
        <v>0</v>
      </c>
      <c r="CE71" s="12">
        <f ca="1">IF(Table1[[#This Row],[Field of Work]]="IT",Table1[[#This Row],[Income]],0)</f>
        <v>0</v>
      </c>
      <c r="CF71" s="12">
        <f ca="1">IF(Table1[[#This Row],[Field of Work]]="General Work",Table1[[#This Row],[Income]],0)</f>
        <v>0</v>
      </c>
      <c r="CG71" s="12">
        <f ca="1">IF(Table1[[#This Row],[Field of Work]]="Agriculture",Table1[[#This Row],[Income]],0)</f>
        <v>61249</v>
      </c>
      <c r="CI71" s="2">
        <f ca="1">IF(Table1[[#This Row],[Debts]]&gt;Table1[[#This Row],[Income]],1,0)</f>
        <v>1</v>
      </c>
      <c r="CJ71" s="2"/>
      <c r="CL71" s="2">
        <f ca="1">IF(Table1[[#This Row],[Networth of Person ($)]]&gt;$CL$6,Table1[[#This Row],[Age]],0)</f>
        <v>29</v>
      </c>
    </row>
    <row r="72" spans="2:90" x14ac:dyDescent="0.3">
      <c r="B72">
        <f t="shared" ref="B72:B135" ca="1" si="30">RANDBETWEEN(1,2)</f>
        <v>2</v>
      </c>
      <c r="C72" t="str">
        <f t="shared" ref="C72:C135" ca="1" si="31">IF(B72=1,"Men","Women")</f>
        <v>Women</v>
      </c>
      <c r="D72">
        <f t="shared" ref="D72:D135" ca="1" si="32">RANDBETWEEN(25,45)</f>
        <v>31</v>
      </c>
      <c r="E72">
        <f t="shared" ref="E72:E135" ca="1" si="33">RANDBETWEEN(1,6)</f>
        <v>5</v>
      </c>
      <c r="F72" t="str">
        <f t="shared" ref="F72:F135" ca="1" si="34">VLOOKUP(E72,$AA$6:$AB$11,2)</f>
        <v>General Work</v>
      </c>
      <c r="G72">
        <f t="shared" ref="G72:G135" ca="1" si="35">RANDBETWEEN(1,6)</f>
        <v>5</v>
      </c>
      <c r="H72" t="str">
        <f t="shared" ref="H72:H135" ca="1" si="36">VLOOKUP(G72,$AC$6:$AD$10,2)</f>
        <v>Others</v>
      </c>
      <c r="I72">
        <f t="shared" ref="I72:I135" ca="1" si="37">RANDBETWEEN(0,4)</f>
        <v>2</v>
      </c>
      <c r="J72">
        <f t="shared" ref="J72:J135" ca="1" si="38">RANDBETWEEN(1,3)</f>
        <v>1</v>
      </c>
      <c r="K72">
        <f t="shared" ref="K72:K135" ca="1" si="39">RANDBETWEEN(25000,90000)</f>
        <v>45351</v>
      </c>
      <c r="L72">
        <f t="shared" ref="L72:L135" ca="1" si="40">RANDBETWEEN(1,13)</f>
        <v>9</v>
      </c>
      <c r="M72" t="str">
        <f t="shared" ref="M72:M135" ca="1" si="41">VLOOKUP(L72,$AE$6:$AF$18,2)</f>
        <v>Quebec</v>
      </c>
      <c r="N72">
        <f t="shared" ref="N72:N135" ca="1" si="42">K72*RANDBETWEEN(3,6)</f>
        <v>181404</v>
      </c>
      <c r="O72">
        <f t="shared" ref="O72:O135" ca="1" si="43">RAND()*N72</f>
        <v>128960.34831149835</v>
      </c>
      <c r="P72">
        <f t="shared" ref="P72:P135" ca="1" si="44">J72*RAND()*K72</f>
        <v>12246.001495301998</v>
      </c>
      <c r="Q72">
        <f t="shared" ref="Q72:Q135" ca="1" si="45">RANDBETWEEN(0,P72)</f>
        <v>3970</v>
      </c>
      <c r="R72">
        <f t="shared" ref="R72:R135" ca="1" si="46">RAND()*K72*2</f>
        <v>36227.483771675426</v>
      </c>
      <c r="S72">
        <f t="shared" ref="S72:S135" ca="1" si="47">RAND()*K72*1.5</f>
        <v>45417.770578236414</v>
      </c>
      <c r="T72">
        <f t="shared" ref="T72:T135" ca="1" si="48">N72+P72+S72</f>
        <v>239067.77207353839</v>
      </c>
      <c r="U72">
        <f t="shared" ref="U72:U135" ca="1" si="49">O72+Q72+R72</f>
        <v>169157.83208317379</v>
      </c>
      <c r="V72">
        <f t="shared" ref="V72:V135" ca="1" si="50">T72-U72</f>
        <v>69909.939990364597</v>
      </c>
      <c r="Y72" s="2">
        <f ca="1">IF(Table1[[#This Row],[Gender]]="Men",1,0)</f>
        <v>0</v>
      </c>
      <c r="Z72" s="2">
        <f ca="1">IF(Table1[[#This Row],[Gender]]="Women",1,0)</f>
        <v>1</v>
      </c>
      <c r="AA72" s="2"/>
      <c r="AB72" s="2"/>
      <c r="AC72" s="2"/>
      <c r="AD72" s="2"/>
      <c r="AE72" s="2"/>
      <c r="AF72" s="2"/>
      <c r="AG72" s="2"/>
      <c r="AH72" s="2"/>
      <c r="AI72" s="2"/>
      <c r="AJ72" s="4"/>
      <c r="AM72" s="2">
        <f ca="1">IF(Table1[[#This Row],[Field of Work]]="Teaching",1,0)</f>
        <v>0</v>
      </c>
      <c r="AN72" s="2">
        <f ca="1">IF(Table1[[#This Row],[Field of Work]]="Health",1,0)</f>
        <v>0</v>
      </c>
      <c r="AO72" s="2">
        <f ca="1">IF(Table1[[#This Row],[Field of Work]]="Agriculture",1,0)</f>
        <v>0</v>
      </c>
      <c r="AP72" s="2">
        <f ca="1">IF(Table1[[#This Row],[Field of Work]]="IT",1,0)</f>
        <v>0</v>
      </c>
      <c r="AQ72" s="2">
        <f ca="1">IF(Table1[[#This Row],[Field of Work]]="Construction",1,0)</f>
        <v>0</v>
      </c>
      <c r="AR72" s="2">
        <f ca="1">IF(Table1[[#This Row],[Field of Work]]="General Work",1,0)</f>
        <v>1</v>
      </c>
      <c r="AS72" s="2"/>
      <c r="AT72" s="2"/>
      <c r="AU72" s="2"/>
      <c r="AV72" s="2"/>
      <c r="AW72" s="2"/>
      <c r="AX72" s="2"/>
      <c r="BB72" s="2">
        <f ca="1">Table1[[#This Row],[Car Value]]/Table1[[#This Row],[Cars]]</f>
        <v>12246.001495301998</v>
      </c>
      <c r="BE72" s="2">
        <f ca="1">IF(Table1[[#This Row],[Debts]]&gt;$BG$6,1,0)</f>
        <v>1</v>
      </c>
      <c r="BJ72" s="11">
        <f ca="1">Table1[[#This Row],[Mortage Left]]/Table1[[#This Row],[Value of House]]</f>
        <v>0.71090134898623158</v>
      </c>
      <c r="BK72" s="2">
        <f t="shared" ref="BK72:BK135" ca="1" si="51">IF(BJ72&lt;$BK$6,1,0)</f>
        <v>0</v>
      </c>
      <c r="BN72" s="14">
        <f ca="1">IF(Table1[[#This Row],[Area]]="Yukon",Table1[[#This Row],[Income]],0)</f>
        <v>0</v>
      </c>
      <c r="BO72" s="14">
        <f ca="1">IF(Table1[[#This Row],[Area]]="BC",Table1[[#This Row],[Income]],0)</f>
        <v>0</v>
      </c>
      <c r="BP72" s="14">
        <f ca="1">IF(Table1[[#This Row],[Area]]="Northwest Territories",Table1[[#This Row],[Income]],0)</f>
        <v>0</v>
      </c>
      <c r="BQ72" s="14">
        <f ca="1">IF(Table1[[#This Row],[Area]]="Alberta",Table1[[#This Row],[Income]],0)</f>
        <v>0</v>
      </c>
      <c r="BR72" s="14">
        <f ca="1">IF(Table1[[#This Row],[Area]]="Nunavut",Table1[[#This Row],[Income]],0)</f>
        <v>0</v>
      </c>
      <c r="BS72" s="14">
        <f ca="1">IF(Table1[[#This Row],[Area]]="Saskatchewan",Table1[[#This Row],[Income]],0)</f>
        <v>0</v>
      </c>
      <c r="BT72" s="14">
        <f ca="1">IF(Table1[[#This Row],[Area]]="Manitoba",Table1[[#This Row],[Income]],0)</f>
        <v>0</v>
      </c>
      <c r="BU72" s="14">
        <f ca="1">IF(Table1[[#This Row],[Area]]="Ontario",Table1[[#This Row],[Income]],0)</f>
        <v>0</v>
      </c>
      <c r="BV72" s="14">
        <f ca="1">IF(Table1[[#This Row],[Area]]="Quebec",Table1[[#This Row],[Income]],0)</f>
        <v>45351</v>
      </c>
      <c r="BW72" s="14">
        <f ca="1">IF(Table1[[#This Row],[Area]]="newfoundland",Table1[[#This Row],[Income]],0)</f>
        <v>0</v>
      </c>
      <c r="BX72" s="14">
        <f ca="1">IF(Table1[[#This Row],[Area]]="New Brunswick",Table1[[#This Row],[Income]],0)</f>
        <v>0</v>
      </c>
      <c r="BY72" s="14">
        <f ca="1">IF(Table1[[#This Row],[Area]]="Nova Scotia",Table1[[#This Row],[Income]],0)</f>
        <v>0</v>
      </c>
      <c r="BZ72" s="14">
        <f ca="1">IF(Table1[[#This Row],[Area]]="Prince Edward Island",Table1[[#This Row],[Income]],0)</f>
        <v>0</v>
      </c>
      <c r="CB72" s="12">
        <f ca="1">IF(Table1[[#This Row],[Field of Work]]="Health",Table1[[#This Row],[Income]],0)</f>
        <v>0</v>
      </c>
      <c r="CC72" s="12">
        <f ca="1">IF(Table1[[#This Row],[Field of Work]]="Construction",Table1[[#This Row],[Income]],0)</f>
        <v>0</v>
      </c>
      <c r="CD72" s="12">
        <f ca="1">IF(Table1[[#This Row],[Field of Work]]="Teaching",Table1[[#This Row],[Income]],0)</f>
        <v>0</v>
      </c>
      <c r="CE72" s="12">
        <f ca="1">IF(Table1[[#This Row],[Field of Work]]="IT",Table1[[#This Row],[Income]],0)</f>
        <v>0</v>
      </c>
      <c r="CF72" s="12">
        <f ca="1">IF(Table1[[#This Row],[Field of Work]]="General Work",Table1[[#This Row],[Income]],0)</f>
        <v>45351</v>
      </c>
      <c r="CG72" s="12">
        <f ca="1">IF(Table1[[#This Row],[Field of Work]]="Agriculture",Table1[[#This Row],[Income]],0)</f>
        <v>0</v>
      </c>
      <c r="CI72" s="2">
        <f ca="1">IF(Table1[[#This Row],[Debts]]&gt;Table1[[#This Row],[Income]],1,0)</f>
        <v>0</v>
      </c>
      <c r="CJ72" s="2"/>
      <c r="CL72" s="2">
        <f ca="1">IF(Table1[[#This Row],[Networth of Person ($)]]&gt;$CL$6,Table1[[#This Row],[Age]],0)</f>
        <v>31</v>
      </c>
    </row>
    <row r="73" spans="2:90" x14ac:dyDescent="0.3">
      <c r="B73">
        <f t="shared" ca="1" si="30"/>
        <v>1</v>
      </c>
      <c r="C73" t="str">
        <f t="shared" ca="1" si="31"/>
        <v>Men</v>
      </c>
      <c r="D73">
        <f t="shared" ca="1" si="32"/>
        <v>39</v>
      </c>
      <c r="E73">
        <f t="shared" ca="1" si="33"/>
        <v>5</v>
      </c>
      <c r="F73" t="str">
        <f t="shared" ca="1" si="34"/>
        <v>General Work</v>
      </c>
      <c r="G73">
        <f t="shared" ca="1" si="35"/>
        <v>3</v>
      </c>
      <c r="H73" t="str">
        <f t="shared" ca="1" si="36"/>
        <v>University</v>
      </c>
      <c r="I73">
        <f t="shared" ca="1" si="37"/>
        <v>1</v>
      </c>
      <c r="J73">
        <f t="shared" ca="1" si="38"/>
        <v>2</v>
      </c>
      <c r="K73">
        <f t="shared" ca="1" si="39"/>
        <v>77966</v>
      </c>
      <c r="L73">
        <f t="shared" ca="1" si="40"/>
        <v>11</v>
      </c>
      <c r="M73" t="str">
        <f t="shared" ca="1" si="41"/>
        <v>New Brunswick</v>
      </c>
      <c r="N73">
        <f t="shared" ca="1" si="42"/>
        <v>311864</v>
      </c>
      <c r="O73">
        <f t="shared" ca="1" si="43"/>
        <v>38201.313957026512</v>
      </c>
      <c r="P73">
        <f t="shared" ca="1" si="44"/>
        <v>49148.78986780539</v>
      </c>
      <c r="Q73">
        <f t="shared" ca="1" si="45"/>
        <v>5121</v>
      </c>
      <c r="R73">
        <f t="shared" ca="1" si="46"/>
        <v>8464.3021576121155</v>
      </c>
      <c r="S73">
        <f t="shared" ca="1" si="47"/>
        <v>13137.293246247995</v>
      </c>
      <c r="T73">
        <f t="shared" ca="1" si="48"/>
        <v>374150.08311405336</v>
      </c>
      <c r="U73">
        <f t="shared" ca="1" si="49"/>
        <v>51786.616114638629</v>
      </c>
      <c r="V73">
        <f t="shared" ca="1" si="50"/>
        <v>322363.46699941473</v>
      </c>
      <c r="Y73" s="2">
        <f ca="1">IF(Table1[[#This Row],[Gender]]="Men",1,0)</f>
        <v>1</v>
      </c>
      <c r="Z73" s="2">
        <f ca="1">IF(Table1[[#This Row],[Gender]]="Women",1,0)</f>
        <v>0</v>
      </c>
      <c r="AA73" s="2"/>
      <c r="AB73" s="2"/>
      <c r="AC73" s="2"/>
      <c r="AD73" s="2"/>
      <c r="AE73" s="2"/>
      <c r="AF73" s="2"/>
      <c r="AG73" s="2"/>
      <c r="AH73" s="2"/>
      <c r="AI73" s="2"/>
      <c r="AJ73" s="4"/>
      <c r="AM73" s="2">
        <f ca="1">IF(Table1[[#This Row],[Field of Work]]="Teaching",1,0)</f>
        <v>0</v>
      </c>
      <c r="AN73" s="2">
        <f ca="1">IF(Table1[[#This Row],[Field of Work]]="Health",1,0)</f>
        <v>0</v>
      </c>
      <c r="AO73" s="2">
        <f ca="1">IF(Table1[[#This Row],[Field of Work]]="Agriculture",1,0)</f>
        <v>0</v>
      </c>
      <c r="AP73" s="2">
        <f ca="1">IF(Table1[[#This Row],[Field of Work]]="IT",1,0)</f>
        <v>0</v>
      </c>
      <c r="AQ73" s="2">
        <f ca="1">IF(Table1[[#This Row],[Field of Work]]="Construction",1,0)</f>
        <v>0</v>
      </c>
      <c r="AR73" s="2">
        <f ca="1">IF(Table1[[#This Row],[Field of Work]]="General Work",1,0)</f>
        <v>1</v>
      </c>
      <c r="AS73" s="2"/>
      <c r="AT73" s="2"/>
      <c r="AU73" s="2"/>
      <c r="AV73" s="2"/>
      <c r="AW73" s="2"/>
      <c r="AX73" s="2"/>
      <c r="BB73" s="2">
        <f ca="1">Table1[[#This Row],[Car Value]]/Table1[[#This Row],[Cars]]</f>
        <v>24574.394933902695</v>
      </c>
      <c r="BE73" s="2">
        <f ca="1">IF(Table1[[#This Row],[Debts]]&gt;$BG$6,1,0)</f>
        <v>0</v>
      </c>
      <c r="BJ73" s="11">
        <f ca="1">Table1[[#This Row],[Mortage Left]]/Table1[[#This Row],[Value of House]]</f>
        <v>0.12249350344068732</v>
      </c>
      <c r="BK73" s="2">
        <f t="shared" ca="1" si="51"/>
        <v>1</v>
      </c>
      <c r="BN73" s="14">
        <f ca="1">IF(Table1[[#This Row],[Area]]="Yukon",Table1[[#This Row],[Income]],0)</f>
        <v>0</v>
      </c>
      <c r="BO73" s="14">
        <f ca="1">IF(Table1[[#This Row],[Area]]="BC",Table1[[#This Row],[Income]],0)</f>
        <v>0</v>
      </c>
      <c r="BP73" s="14">
        <f ca="1">IF(Table1[[#This Row],[Area]]="Northwest Territories",Table1[[#This Row],[Income]],0)</f>
        <v>0</v>
      </c>
      <c r="BQ73" s="14">
        <f ca="1">IF(Table1[[#This Row],[Area]]="Alberta",Table1[[#This Row],[Income]],0)</f>
        <v>0</v>
      </c>
      <c r="BR73" s="14">
        <f ca="1">IF(Table1[[#This Row],[Area]]="Nunavut",Table1[[#This Row],[Income]],0)</f>
        <v>0</v>
      </c>
      <c r="BS73" s="14">
        <f ca="1">IF(Table1[[#This Row],[Area]]="Saskatchewan",Table1[[#This Row],[Income]],0)</f>
        <v>0</v>
      </c>
      <c r="BT73" s="14">
        <f ca="1">IF(Table1[[#This Row],[Area]]="Manitoba",Table1[[#This Row],[Income]],0)</f>
        <v>0</v>
      </c>
      <c r="BU73" s="14">
        <f ca="1">IF(Table1[[#This Row],[Area]]="Ontario",Table1[[#This Row],[Income]],0)</f>
        <v>0</v>
      </c>
      <c r="BV73" s="14">
        <f ca="1">IF(Table1[[#This Row],[Area]]="Quebec",Table1[[#This Row],[Income]],0)</f>
        <v>0</v>
      </c>
      <c r="BW73" s="14">
        <f ca="1">IF(Table1[[#This Row],[Area]]="newfoundland",Table1[[#This Row],[Income]],0)</f>
        <v>0</v>
      </c>
      <c r="BX73" s="14">
        <f ca="1">IF(Table1[[#This Row],[Area]]="New Brunswick",Table1[[#This Row],[Income]],0)</f>
        <v>77966</v>
      </c>
      <c r="BY73" s="14">
        <f ca="1">IF(Table1[[#This Row],[Area]]="Nova Scotia",Table1[[#This Row],[Income]],0)</f>
        <v>0</v>
      </c>
      <c r="BZ73" s="14">
        <f ca="1">IF(Table1[[#This Row],[Area]]="Prince Edward Island",Table1[[#This Row],[Income]],0)</f>
        <v>0</v>
      </c>
      <c r="CB73" s="12">
        <f ca="1">IF(Table1[[#This Row],[Field of Work]]="Health",Table1[[#This Row],[Income]],0)</f>
        <v>0</v>
      </c>
      <c r="CC73" s="12">
        <f ca="1">IF(Table1[[#This Row],[Field of Work]]="Construction",Table1[[#This Row],[Income]],0)</f>
        <v>0</v>
      </c>
      <c r="CD73" s="12">
        <f ca="1">IF(Table1[[#This Row],[Field of Work]]="Teaching",Table1[[#This Row],[Income]],0)</f>
        <v>0</v>
      </c>
      <c r="CE73" s="12">
        <f ca="1">IF(Table1[[#This Row],[Field of Work]]="IT",Table1[[#This Row],[Income]],0)</f>
        <v>0</v>
      </c>
      <c r="CF73" s="12">
        <f ca="1">IF(Table1[[#This Row],[Field of Work]]="General Work",Table1[[#This Row],[Income]],0)</f>
        <v>77966</v>
      </c>
      <c r="CG73" s="12">
        <f ca="1">IF(Table1[[#This Row],[Field of Work]]="Agriculture",Table1[[#This Row],[Income]],0)</f>
        <v>0</v>
      </c>
      <c r="CI73" s="2">
        <f ca="1">IF(Table1[[#This Row],[Debts]]&gt;Table1[[#This Row],[Income]],1,0)</f>
        <v>0</v>
      </c>
      <c r="CJ73" s="2"/>
      <c r="CL73" s="2">
        <f ca="1">IF(Table1[[#This Row],[Networth of Person ($)]]&gt;$CL$6,Table1[[#This Row],[Age]],0)</f>
        <v>39</v>
      </c>
    </row>
    <row r="74" spans="2:90" x14ac:dyDescent="0.3">
      <c r="B74">
        <f t="shared" ca="1" si="30"/>
        <v>2</v>
      </c>
      <c r="C74" t="str">
        <f t="shared" ca="1" si="31"/>
        <v>Women</v>
      </c>
      <c r="D74">
        <f t="shared" ca="1" si="32"/>
        <v>42</v>
      </c>
      <c r="E74">
        <f t="shared" ca="1" si="33"/>
        <v>5</v>
      </c>
      <c r="F74" t="str">
        <f t="shared" ca="1" si="34"/>
        <v>General Work</v>
      </c>
      <c r="G74">
        <f t="shared" ca="1" si="35"/>
        <v>1</v>
      </c>
      <c r="H74" t="str">
        <f t="shared" ca="1" si="36"/>
        <v>High School</v>
      </c>
      <c r="I74">
        <f t="shared" ca="1" si="37"/>
        <v>3</v>
      </c>
      <c r="J74">
        <f t="shared" ca="1" si="38"/>
        <v>3</v>
      </c>
      <c r="K74">
        <f t="shared" ca="1" si="39"/>
        <v>85096</v>
      </c>
      <c r="L74">
        <f t="shared" ca="1" si="40"/>
        <v>13</v>
      </c>
      <c r="M74" t="str">
        <f t="shared" ca="1" si="41"/>
        <v>Prince Edward Island</v>
      </c>
      <c r="N74">
        <f t="shared" ca="1" si="42"/>
        <v>425480</v>
      </c>
      <c r="O74">
        <f t="shared" ca="1" si="43"/>
        <v>264265.31113693368</v>
      </c>
      <c r="P74">
        <f t="shared" ca="1" si="44"/>
        <v>236774.36081217678</v>
      </c>
      <c r="Q74">
        <f t="shared" ca="1" si="45"/>
        <v>133730</v>
      </c>
      <c r="R74">
        <f t="shared" ca="1" si="46"/>
        <v>32531.186334129259</v>
      </c>
      <c r="S74">
        <f t="shared" ca="1" si="47"/>
        <v>41126.322495465283</v>
      </c>
      <c r="T74">
        <f t="shared" ca="1" si="48"/>
        <v>703380.683307642</v>
      </c>
      <c r="U74">
        <f t="shared" ca="1" si="49"/>
        <v>430526.49747106293</v>
      </c>
      <c r="V74">
        <f t="shared" ca="1" si="50"/>
        <v>272854.18583657907</v>
      </c>
      <c r="Y74" s="2">
        <f ca="1">IF(Table1[[#This Row],[Gender]]="Men",1,0)</f>
        <v>0</v>
      </c>
      <c r="Z74" s="2">
        <f ca="1">IF(Table1[[#This Row],[Gender]]="Women",1,0)</f>
        <v>1</v>
      </c>
      <c r="AA74" s="2"/>
      <c r="AB74" s="2"/>
      <c r="AC74" s="2"/>
      <c r="AD74" s="2"/>
      <c r="AE74" s="2"/>
      <c r="AF74" s="2"/>
      <c r="AG74" s="2"/>
      <c r="AH74" s="2"/>
      <c r="AI74" s="2"/>
      <c r="AJ74" s="4"/>
      <c r="AM74" s="2">
        <f ca="1">IF(Table1[[#This Row],[Field of Work]]="Teaching",1,0)</f>
        <v>0</v>
      </c>
      <c r="AN74" s="2">
        <f ca="1">IF(Table1[[#This Row],[Field of Work]]="Health",1,0)</f>
        <v>0</v>
      </c>
      <c r="AO74" s="2">
        <f ca="1">IF(Table1[[#This Row],[Field of Work]]="Agriculture",1,0)</f>
        <v>0</v>
      </c>
      <c r="AP74" s="2">
        <f ca="1">IF(Table1[[#This Row],[Field of Work]]="IT",1,0)</f>
        <v>0</v>
      </c>
      <c r="AQ74" s="2">
        <f ca="1">IF(Table1[[#This Row],[Field of Work]]="Construction",1,0)</f>
        <v>0</v>
      </c>
      <c r="AR74" s="2">
        <f ca="1">IF(Table1[[#This Row],[Field of Work]]="General Work",1,0)</f>
        <v>1</v>
      </c>
      <c r="AS74" s="2"/>
      <c r="AT74" s="2"/>
      <c r="AU74" s="2"/>
      <c r="AV74" s="2"/>
      <c r="AW74" s="2"/>
      <c r="AX74" s="2"/>
      <c r="BB74" s="2">
        <f ca="1">Table1[[#This Row],[Car Value]]/Table1[[#This Row],[Cars]]</f>
        <v>78924.786937392259</v>
      </c>
      <c r="BE74" s="2">
        <f ca="1">IF(Table1[[#This Row],[Debts]]&gt;$BG$6,1,0)</f>
        <v>1</v>
      </c>
      <c r="BJ74" s="11">
        <f ca="1">Table1[[#This Row],[Mortage Left]]/Table1[[#This Row],[Value of House]]</f>
        <v>0.62109925528093846</v>
      </c>
      <c r="BK74" s="2">
        <f t="shared" ca="1" si="51"/>
        <v>0</v>
      </c>
      <c r="BN74" s="14">
        <f ca="1">IF(Table1[[#This Row],[Area]]="Yukon",Table1[[#This Row],[Income]],0)</f>
        <v>0</v>
      </c>
      <c r="BO74" s="14">
        <f ca="1">IF(Table1[[#This Row],[Area]]="BC",Table1[[#This Row],[Income]],0)</f>
        <v>0</v>
      </c>
      <c r="BP74" s="14">
        <f ca="1">IF(Table1[[#This Row],[Area]]="Northwest Territories",Table1[[#This Row],[Income]],0)</f>
        <v>0</v>
      </c>
      <c r="BQ74" s="14">
        <f ca="1">IF(Table1[[#This Row],[Area]]="Alberta",Table1[[#This Row],[Income]],0)</f>
        <v>0</v>
      </c>
      <c r="BR74" s="14">
        <f ca="1">IF(Table1[[#This Row],[Area]]="Nunavut",Table1[[#This Row],[Income]],0)</f>
        <v>0</v>
      </c>
      <c r="BS74" s="14">
        <f ca="1">IF(Table1[[#This Row],[Area]]="Saskatchewan",Table1[[#This Row],[Income]],0)</f>
        <v>0</v>
      </c>
      <c r="BT74" s="14">
        <f ca="1">IF(Table1[[#This Row],[Area]]="Manitoba",Table1[[#This Row],[Income]],0)</f>
        <v>0</v>
      </c>
      <c r="BU74" s="14">
        <f ca="1">IF(Table1[[#This Row],[Area]]="Ontario",Table1[[#This Row],[Income]],0)</f>
        <v>0</v>
      </c>
      <c r="BV74" s="14">
        <f ca="1">IF(Table1[[#This Row],[Area]]="Quebec",Table1[[#This Row],[Income]],0)</f>
        <v>0</v>
      </c>
      <c r="BW74" s="14">
        <f ca="1">IF(Table1[[#This Row],[Area]]="newfoundland",Table1[[#This Row],[Income]],0)</f>
        <v>0</v>
      </c>
      <c r="BX74" s="14">
        <f ca="1">IF(Table1[[#This Row],[Area]]="New Brunswick",Table1[[#This Row],[Income]],0)</f>
        <v>0</v>
      </c>
      <c r="BY74" s="14">
        <f ca="1">IF(Table1[[#This Row],[Area]]="Nova Scotia",Table1[[#This Row],[Income]],0)</f>
        <v>0</v>
      </c>
      <c r="BZ74" s="14">
        <f ca="1">IF(Table1[[#This Row],[Area]]="Prince Edward Island",Table1[[#This Row],[Income]],0)</f>
        <v>85096</v>
      </c>
      <c r="CB74" s="12">
        <f ca="1">IF(Table1[[#This Row],[Field of Work]]="Health",Table1[[#This Row],[Income]],0)</f>
        <v>0</v>
      </c>
      <c r="CC74" s="12">
        <f ca="1">IF(Table1[[#This Row],[Field of Work]]="Construction",Table1[[#This Row],[Income]],0)</f>
        <v>0</v>
      </c>
      <c r="CD74" s="12">
        <f ca="1">IF(Table1[[#This Row],[Field of Work]]="Teaching",Table1[[#This Row],[Income]],0)</f>
        <v>0</v>
      </c>
      <c r="CE74" s="12">
        <f ca="1">IF(Table1[[#This Row],[Field of Work]]="IT",Table1[[#This Row],[Income]],0)</f>
        <v>0</v>
      </c>
      <c r="CF74" s="12">
        <f ca="1">IF(Table1[[#This Row],[Field of Work]]="General Work",Table1[[#This Row],[Income]],0)</f>
        <v>85096</v>
      </c>
      <c r="CG74" s="12">
        <f ca="1">IF(Table1[[#This Row],[Field of Work]]="Agriculture",Table1[[#This Row],[Income]],0)</f>
        <v>0</v>
      </c>
      <c r="CI74" s="2">
        <f ca="1">IF(Table1[[#This Row],[Debts]]&gt;Table1[[#This Row],[Income]],1,0)</f>
        <v>0</v>
      </c>
      <c r="CJ74" s="2"/>
      <c r="CL74" s="2">
        <f ca="1">IF(Table1[[#This Row],[Networth of Person ($)]]&gt;$CL$6,Table1[[#This Row],[Age]],0)</f>
        <v>42</v>
      </c>
    </row>
    <row r="75" spans="2:90" x14ac:dyDescent="0.3">
      <c r="B75">
        <f t="shared" ca="1" si="30"/>
        <v>1</v>
      </c>
      <c r="C75" t="str">
        <f t="shared" ca="1" si="31"/>
        <v>Men</v>
      </c>
      <c r="D75">
        <f t="shared" ca="1" si="32"/>
        <v>39</v>
      </c>
      <c r="E75">
        <f t="shared" ca="1" si="33"/>
        <v>5</v>
      </c>
      <c r="F75" t="str">
        <f t="shared" ca="1" si="34"/>
        <v>General Work</v>
      </c>
      <c r="G75">
        <f t="shared" ca="1" si="35"/>
        <v>3</v>
      </c>
      <c r="H75" t="str">
        <f t="shared" ca="1" si="36"/>
        <v>University</v>
      </c>
      <c r="I75">
        <f t="shared" ca="1" si="37"/>
        <v>2</v>
      </c>
      <c r="J75">
        <f t="shared" ca="1" si="38"/>
        <v>2</v>
      </c>
      <c r="K75">
        <f t="shared" ca="1" si="39"/>
        <v>61346</v>
      </c>
      <c r="L75">
        <f t="shared" ca="1" si="40"/>
        <v>4</v>
      </c>
      <c r="M75" t="str">
        <f t="shared" ca="1" si="41"/>
        <v>Alberta</v>
      </c>
      <c r="N75">
        <f t="shared" ca="1" si="42"/>
        <v>368076</v>
      </c>
      <c r="O75">
        <f t="shared" ca="1" si="43"/>
        <v>163085.82963031143</v>
      </c>
      <c r="P75">
        <f t="shared" ca="1" si="44"/>
        <v>8188.9969679129372</v>
      </c>
      <c r="Q75">
        <f t="shared" ca="1" si="45"/>
        <v>5114</v>
      </c>
      <c r="R75">
        <f t="shared" ca="1" si="46"/>
        <v>93589.204573430456</v>
      </c>
      <c r="S75">
        <f t="shared" ca="1" si="47"/>
        <v>28119.776229321928</v>
      </c>
      <c r="T75">
        <f t="shared" ca="1" si="48"/>
        <v>404384.77319723484</v>
      </c>
      <c r="U75">
        <f t="shared" ca="1" si="49"/>
        <v>261789.03420374187</v>
      </c>
      <c r="V75">
        <f t="shared" ca="1" si="50"/>
        <v>142595.73899349297</v>
      </c>
      <c r="Y75" s="2">
        <f ca="1">IF(Table1[[#This Row],[Gender]]="Men",1,0)</f>
        <v>1</v>
      </c>
      <c r="Z75" s="2">
        <f ca="1">IF(Table1[[#This Row],[Gender]]="Women",1,0)</f>
        <v>0</v>
      </c>
      <c r="AA75" s="2"/>
      <c r="AB75" s="2"/>
      <c r="AC75" s="2"/>
      <c r="AD75" s="2"/>
      <c r="AE75" s="2"/>
      <c r="AF75" s="2"/>
      <c r="AG75" s="2"/>
      <c r="AH75" s="2"/>
      <c r="AI75" s="2"/>
      <c r="AJ75" s="4"/>
      <c r="AM75" s="2">
        <f ca="1">IF(Table1[[#This Row],[Field of Work]]="Teaching",1,0)</f>
        <v>0</v>
      </c>
      <c r="AN75" s="2">
        <f ca="1">IF(Table1[[#This Row],[Field of Work]]="Health",1,0)</f>
        <v>0</v>
      </c>
      <c r="AO75" s="2">
        <f ca="1">IF(Table1[[#This Row],[Field of Work]]="Agriculture",1,0)</f>
        <v>0</v>
      </c>
      <c r="AP75" s="2">
        <f ca="1">IF(Table1[[#This Row],[Field of Work]]="IT",1,0)</f>
        <v>0</v>
      </c>
      <c r="AQ75" s="2">
        <f ca="1">IF(Table1[[#This Row],[Field of Work]]="Construction",1,0)</f>
        <v>0</v>
      </c>
      <c r="AR75" s="2">
        <f ca="1">IF(Table1[[#This Row],[Field of Work]]="General Work",1,0)</f>
        <v>1</v>
      </c>
      <c r="AS75" s="2"/>
      <c r="AT75" s="2"/>
      <c r="AU75" s="2"/>
      <c r="AV75" s="2"/>
      <c r="AW75" s="2"/>
      <c r="AX75" s="2"/>
      <c r="BB75" s="2">
        <f ca="1">Table1[[#This Row],[Car Value]]/Table1[[#This Row],[Cars]]</f>
        <v>4094.4984839564686</v>
      </c>
      <c r="BE75" s="2">
        <f ca="1">IF(Table1[[#This Row],[Debts]]&gt;$BG$6,1,0)</f>
        <v>1</v>
      </c>
      <c r="BJ75" s="11">
        <f ca="1">Table1[[#This Row],[Mortage Left]]/Table1[[#This Row],[Value of House]]</f>
        <v>0.44307651036827023</v>
      </c>
      <c r="BK75" s="2">
        <f t="shared" ca="1" si="51"/>
        <v>0</v>
      </c>
      <c r="BN75" s="14">
        <f ca="1">IF(Table1[[#This Row],[Area]]="Yukon",Table1[[#This Row],[Income]],0)</f>
        <v>0</v>
      </c>
      <c r="BO75" s="14">
        <f ca="1">IF(Table1[[#This Row],[Area]]="BC",Table1[[#This Row],[Income]],0)</f>
        <v>0</v>
      </c>
      <c r="BP75" s="14">
        <f ca="1">IF(Table1[[#This Row],[Area]]="Northwest Territories",Table1[[#This Row],[Income]],0)</f>
        <v>0</v>
      </c>
      <c r="BQ75" s="14">
        <f ca="1">IF(Table1[[#This Row],[Area]]="Alberta",Table1[[#This Row],[Income]],0)</f>
        <v>61346</v>
      </c>
      <c r="BR75" s="14">
        <f ca="1">IF(Table1[[#This Row],[Area]]="Nunavut",Table1[[#This Row],[Income]],0)</f>
        <v>0</v>
      </c>
      <c r="BS75" s="14">
        <f ca="1">IF(Table1[[#This Row],[Area]]="Saskatchewan",Table1[[#This Row],[Income]],0)</f>
        <v>0</v>
      </c>
      <c r="BT75" s="14">
        <f ca="1">IF(Table1[[#This Row],[Area]]="Manitoba",Table1[[#This Row],[Income]],0)</f>
        <v>0</v>
      </c>
      <c r="BU75" s="14">
        <f ca="1">IF(Table1[[#This Row],[Area]]="Ontario",Table1[[#This Row],[Income]],0)</f>
        <v>0</v>
      </c>
      <c r="BV75" s="14">
        <f ca="1">IF(Table1[[#This Row],[Area]]="Quebec",Table1[[#This Row],[Income]],0)</f>
        <v>0</v>
      </c>
      <c r="BW75" s="14">
        <f ca="1">IF(Table1[[#This Row],[Area]]="newfoundland",Table1[[#This Row],[Income]],0)</f>
        <v>0</v>
      </c>
      <c r="BX75" s="14">
        <f ca="1">IF(Table1[[#This Row],[Area]]="New Brunswick",Table1[[#This Row],[Income]],0)</f>
        <v>0</v>
      </c>
      <c r="BY75" s="14">
        <f ca="1">IF(Table1[[#This Row],[Area]]="Nova Scotia",Table1[[#This Row],[Income]],0)</f>
        <v>0</v>
      </c>
      <c r="BZ75" s="14">
        <f ca="1">IF(Table1[[#This Row],[Area]]="Prince Edward Island",Table1[[#This Row],[Income]],0)</f>
        <v>0</v>
      </c>
      <c r="CB75" s="12">
        <f ca="1">IF(Table1[[#This Row],[Field of Work]]="Health",Table1[[#This Row],[Income]],0)</f>
        <v>0</v>
      </c>
      <c r="CC75" s="12">
        <f ca="1">IF(Table1[[#This Row],[Field of Work]]="Construction",Table1[[#This Row],[Income]],0)</f>
        <v>0</v>
      </c>
      <c r="CD75" s="12">
        <f ca="1">IF(Table1[[#This Row],[Field of Work]]="Teaching",Table1[[#This Row],[Income]],0)</f>
        <v>0</v>
      </c>
      <c r="CE75" s="12">
        <f ca="1">IF(Table1[[#This Row],[Field of Work]]="IT",Table1[[#This Row],[Income]],0)</f>
        <v>0</v>
      </c>
      <c r="CF75" s="12">
        <f ca="1">IF(Table1[[#This Row],[Field of Work]]="General Work",Table1[[#This Row],[Income]],0)</f>
        <v>61346</v>
      </c>
      <c r="CG75" s="12">
        <f ca="1">IF(Table1[[#This Row],[Field of Work]]="Agriculture",Table1[[#This Row],[Income]],0)</f>
        <v>0</v>
      </c>
      <c r="CI75" s="2">
        <f ca="1">IF(Table1[[#This Row],[Debts]]&gt;Table1[[#This Row],[Income]],1,0)</f>
        <v>1</v>
      </c>
      <c r="CJ75" s="2"/>
      <c r="CL75" s="2">
        <f ca="1">IF(Table1[[#This Row],[Networth of Person ($)]]&gt;$CL$6,Table1[[#This Row],[Age]],0)</f>
        <v>39</v>
      </c>
    </row>
    <row r="76" spans="2:90" x14ac:dyDescent="0.3">
      <c r="B76">
        <f t="shared" ca="1" si="30"/>
        <v>2</v>
      </c>
      <c r="C76" t="str">
        <f t="shared" ca="1" si="31"/>
        <v>Women</v>
      </c>
      <c r="D76">
        <f t="shared" ca="1" si="32"/>
        <v>33</v>
      </c>
      <c r="E76">
        <f t="shared" ca="1" si="33"/>
        <v>6</v>
      </c>
      <c r="F76" t="str">
        <f t="shared" ca="1" si="34"/>
        <v>Agriculture</v>
      </c>
      <c r="G76">
        <f t="shared" ca="1" si="35"/>
        <v>4</v>
      </c>
      <c r="H76" t="str">
        <f t="shared" ca="1" si="36"/>
        <v xml:space="preserve">Technical </v>
      </c>
      <c r="I76">
        <f t="shared" ca="1" si="37"/>
        <v>1</v>
      </c>
      <c r="J76">
        <f t="shared" ca="1" si="38"/>
        <v>3</v>
      </c>
      <c r="K76">
        <f t="shared" ca="1" si="39"/>
        <v>35962</v>
      </c>
      <c r="L76">
        <f t="shared" ca="1" si="40"/>
        <v>1</v>
      </c>
      <c r="M76" t="str">
        <f t="shared" ca="1" si="41"/>
        <v>Yukon</v>
      </c>
      <c r="N76">
        <f t="shared" ca="1" si="42"/>
        <v>215772</v>
      </c>
      <c r="O76">
        <f t="shared" ca="1" si="43"/>
        <v>164897.4643227307</v>
      </c>
      <c r="P76">
        <f t="shared" ca="1" si="44"/>
        <v>2857.0927417484195</v>
      </c>
      <c r="Q76">
        <f t="shared" ca="1" si="45"/>
        <v>2077</v>
      </c>
      <c r="R76">
        <f t="shared" ca="1" si="46"/>
        <v>20365.967041753211</v>
      </c>
      <c r="S76">
        <f t="shared" ca="1" si="47"/>
        <v>4994.7508700183844</v>
      </c>
      <c r="T76">
        <f t="shared" ca="1" si="48"/>
        <v>223623.84361176679</v>
      </c>
      <c r="U76">
        <f t="shared" ca="1" si="49"/>
        <v>187340.4313644839</v>
      </c>
      <c r="V76">
        <f t="shared" ca="1" si="50"/>
        <v>36283.412247282889</v>
      </c>
      <c r="Y76" s="2">
        <f ca="1">IF(Table1[[#This Row],[Gender]]="Men",1,0)</f>
        <v>0</v>
      </c>
      <c r="Z76" s="2">
        <f ca="1">IF(Table1[[#This Row],[Gender]]="Women",1,0)</f>
        <v>1</v>
      </c>
      <c r="AA76" s="2"/>
      <c r="AB76" s="2"/>
      <c r="AC76" s="2"/>
      <c r="AD76" s="2"/>
      <c r="AE76" s="2"/>
      <c r="AF76" s="2"/>
      <c r="AG76" s="2"/>
      <c r="AH76" s="2"/>
      <c r="AI76" s="2"/>
      <c r="AJ76" s="4"/>
      <c r="AM76" s="2">
        <f ca="1">IF(Table1[[#This Row],[Field of Work]]="Teaching",1,0)</f>
        <v>0</v>
      </c>
      <c r="AN76" s="2">
        <f ca="1">IF(Table1[[#This Row],[Field of Work]]="Health",1,0)</f>
        <v>0</v>
      </c>
      <c r="AO76" s="2">
        <f ca="1">IF(Table1[[#This Row],[Field of Work]]="Agriculture",1,0)</f>
        <v>1</v>
      </c>
      <c r="AP76" s="2">
        <f ca="1">IF(Table1[[#This Row],[Field of Work]]="IT",1,0)</f>
        <v>0</v>
      </c>
      <c r="AQ76" s="2">
        <f ca="1">IF(Table1[[#This Row],[Field of Work]]="Construction",1,0)</f>
        <v>0</v>
      </c>
      <c r="AR76" s="2">
        <f ca="1">IF(Table1[[#This Row],[Field of Work]]="General Work",1,0)</f>
        <v>0</v>
      </c>
      <c r="AS76" s="2"/>
      <c r="AT76" s="2"/>
      <c r="AU76" s="2"/>
      <c r="AV76" s="2"/>
      <c r="AW76" s="2"/>
      <c r="AX76" s="2"/>
      <c r="BB76" s="2">
        <f ca="1">Table1[[#This Row],[Car Value]]/Table1[[#This Row],[Cars]]</f>
        <v>952.36424724947312</v>
      </c>
      <c r="BE76" s="2">
        <f ca="1">IF(Table1[[#This Row],[Debts]]&gt;$BG$6,1,0)</f>
        <v>1</v>
      </c>
      <c r="BJ76" s="11">
        <f ca="1">Table1[[#This Row],[Mortage Left]]/Table1[[#This Row],[Value of House]]</f>
        <v>0.76422086425824809</v>
      </c>
      <c r="BK76" s="2">
        <f t="shared" ca="1" si="51"/>
        <v>0</v>
      </c>
      <c r="BN76" s="14">
        <f ca="1">IF(Table1[[#This Row],[Area]]="Yukon",Table1[[#This Row],[Income]],0)</f>
        <v>35962</v>
      </c>
      <c r="BO76" s="14">
        <f ca="1">IF(Table1[[#This Row],[Area]]="BC",Table1[[#This Row],[Income]],0)</f>
        <v>0</v>
      </c>
      <c r="BP76" s="14">
        <f ca="1">IF(Table1[[#This Row],[Area]]="Northwest Territories",Table1[[#This Row],[Income]],0)</f>
        <v>0</v>
      </c>
      <c r="BQ76" s="14">
        <f ca="1">IF(Table1[[#This Row],[Area]]="Alberta",Table1[[#This Row],[Income]],0)</f>
        <v>0</v>
      </c>
      <c r="BR76" s="14">
        <f ca="1">IF(Table1[[#This Row],[Area]]="Nunavut",Table1[[#This Row],[Income]],0)</f>
        <v>0</v>
      </c>
      <c r="BS76" s="14">
        <f ca="1">IF(Table1[[#This Row],[Area]]="Saskatchewan",Table1[[#This Row],[Income]],0)</f>
        <v>0</v>
      </c>
      <c r="BT76" s="14">
        <f ca="1">IF(Table1[[#This Row],[Area]]="Manitoba",Table1[[#This Row],[Income]],0)</f>
        <v>0</v>
      </c>
      <c r="BU76" s="14">
        <f ca="1">IF(Table1[[#This Row],[Area]]="Ontario",Table1[[#This Row],[Income]],0)</f>
        <v>0</v>
      </c>
      <c r="BV76" s="14">
        <f ca="1">IF(Table1[[#This Row],[Area]]="Quebec",Table1[[#This Row],[Income]],0)</f>
        <v>0</v>
      </c>
      <c r="BW76" s="14">
        <f ca="1">IF(Table1[[#This Row],[Area]]="newfoundland",Table1[[#This Row],[Income]],0)</f>
        <v>0</v>
      </c>
      <c r="BX76" s="14">
        <f ca="1">IF(Table1[[#This Row],[Area]]="New Brunswick",Table1[[#This Row],[Income]],0)</f>
        <v>0</v>
      </c>
      <c r="BY76" s="14">
        <f ca="1">IF(Table1[[#This Row],[Area]]="Nova Scotia",Table1[[#This Row],[Income]],0)</f>
        <v>0</v>
      </c>
      <c r="BZ76" s="14">
        <f ca="1">IF(Table1[[#This Row],[Area]]="Prince Edward Island",Table1[[#This Row],[Income]],0)</f>
        <v>0</v>
      </c>
      <c r="CB76" s="12">
        <f ca="1">IF(Table1[[#This Row],[Field of Work]]="Health",Table1[[#This Row],[Income]],0)</f>
        <v>0</v>
      </c>
      <c r="CC76" s="12">
        <f ca="1">IF(Table1[[#This Row],[Field of Work]]="Construction",Table1[[#This Row],[Income]],0)</f>
        <v>0</v>
      </c>
      <c r="CD76" s="12">
        <f ca="1">IF(Table1[[#This Row],[Field of Work]]="Teaching",Table1[[#This Row],[Income]],0)</f>
        <v>0</v>
      </c>
      <c r="CE76" s="12">
        <f ca="1">IF(Table1[[#This Row],[Field of Work]]="IT",Table1[[#This Row],[Income]],0)</f>
        <v>0</v>
      </c>
      <c r="CF76" s="12">
        <f ca="1">IF(Table1[[#This Row],[Field of Work]]="General Work",Table1[[#This Row],[Income]],0)</f>
        <v>0</v>
      </c>
      <c r="CG76" s="12">
        <f ca="1">IF(Table1[[#This Row],[Field of Work]]="Agriculture",Table1[[#This Row],[Income]],0)</f>
        <v>35962</v>
      </c>
      <c r="CI76" s="2">
        <f ca="1">IF(Table1[[#This Row],[Debts]]&gt;Table1[[#This Row],[Income]],1,0)</f>
        <v>0</v>
      </c>
      <c r="CJ76" s="2"/>
      <c r="CL76" s="2">
        <f ca="1">IF(Table1[[#This Row],[Networth of Person ($)]]&gt;$CL$6,Table1[[#This Row],[Age]],0)</f>
        <v>0</v>
      </c>
    </row>
    <row r="77" spans="2:90" x14ac:dyDescent="0.3">
      <c r="B77">
        <f t="shared" ca="1" si="30"/>
        <v>2</v>
      </c>
      <c r="C77" t="str">
        <f t="shared" ca="1" si="31"/>
        <v>Women</v>
      </c>
      <c r="D77">
        <f t="shared" ca="1" si="32"/>
        <v>40</v>
      </c>
      <c r="E77">
        <f t="shared" ca="1" si="33"/>
        <v>5</v>
      </c>
      <c r="F77" t="str">
        <f t="shared" ca="1" si="34"/>
        <v>General Work</v>
      </c>
      <c r="G77">
        <f t="shared" ca="1" si="35"/>
        <v>5</v>
      </c>
      <c r="H77" t="str">
        <f t="shared" ca="1" si="36"/>
        <v>Others</v>
      </c>
      <c r="I77">
        <f t="shared" ca="1" si="37"/>
        <v>2</v>
      </c>
      <c r="J77">
        <f t="shared" ca="1" si="38"/>
        <v>1</v>
      </c>
      <c r="K77">
        <f t="shared" ca="1" si="39"/>
        <v>31343</v>
      </c>
      <c r="L77">
        <f t="shared" ca="1" si="40"/>
        <v>13</v>
      </c>
      <c r="M77" t="str">
        <f t="shared" ca="1" si="41"/>
        <v>Prince Edward Island</v>
      </c>
      <c r="N77">
        <f t="shared" ca="1" si="42"/>
        <v>156715</v>
      </c>
      <c r="O77">
        <f t="shared" ca="1" si="43"/>
        <v>36611.611452566503</v>
      </c>
      <c r="P77">
        <f t="shared" ca="1" si="44"/>
        <v>11576.498596000431</v>
      </c>
      <c r="Q77">
        <f t="shared" ca="1" si="45"/>
        <v>2323</v>
      </c>
      <c r="R77">
        <f t="shared" ca="1" si="46"/>
        <v>21338.776621698231</v>
      </c>
      <c r="S77">
        <f t="shared" ca="1" si="47"/>
        <v>36829.424689330561</v>
      </c>
      <c r="T77">
        <f t="shared" ca="1" si="48"/>
        <v>205120.92328533099</v>
      </c>
      <c r="U77">
        <f t="shared" ca="1" si="49"/>
        <v>60273.388074264731</v>
      </c>
      <c r="V77">
        <f t="shared" ca="1" si="50"/>
        <v>144847.53521106625</v>
      </c>
      <c r="Y77" s="2">
        <f ca="1">IF(Table1[[#This Row],[Gender]]="Men",1,0)</f>
        <v>0</v>
      </c>
      <c r="Z77" s="2">
        <f ca="1">IF(Table1[[#This Row],[Gender]]="Women",1,0)</f>
        <v>1</v>
      </c>
      <c r="AA77" s="2"/>
      <c r="AB77" s="2"/>
      <c r="AC77" s="2"/>
      <c r="AD77" s="2"/>
      <c r="AE77" s="2"/>
      <c r="AF77" s="2"/>
      <c r="AG77" s="2"/>
      <c r="AH77" s="2"/>
      <c r="AI77" s="2"/>
      <c r="AJ77" s="4"/>
      <c r="AM77" s="2">
        <f ca="1">IF(Table1[[#This Row],[Field of Work]]="Teaching",1,0)</f>
        <v>0</v>
      </c>
      <c r="AN77" s="2">
        <f ca="1">IF(Table1[[#This Row],[Field of Work]]="Health",1,0)</f>
        <v>0</v>
      </c>
      <c r="AO77" s="2">
        <f ca="1">IF(Table1[[#This Row],[Field of Work]]="Agriculture",1,0)</f>
        <v>0</v>
      </c>
      <c r="AP77" s="2">
        <f ca="1">IF(Table1[[#This Row],[Field of Work]]="IT",1,0)</f>
        <v>0</v>
      </c>
      <c r="AQ77" s="2">
        <f ca="1">IF(Table1[[#This Row],[Field of Work]]="Construction",1,0)</f>
        <v>0</v>
      </c>
      <c r="AR77" s="2">
        <f ca="1">IF(Table1[[#This Row],[Field of Work]]="General Work",1,0)</f>
        <v>1</v>
      </c>
      <c r="AS77" s="2"/>
      <c r="AT77" s="2"/>
      <c r="AU77" s="2"/>
      <c r="AV77" s="2"/>
      <c r="AW77" s="2"/>
      <c r="AX77" s="2"/>
      <c r="BB77" s="2">
        <f ca="1">Table1[[#This Row],[Car Value]]/Table1[[#This Row],[Cars]]</f>
        <v>11576.498596000431</v>
      </c>
      <c r="BE77" s="2">
        <f ca="1">IF(Table1[[#This Row],[Debts]]&gt;$BG$6,1,0)</f>
        <v>1</v>
      </c>
      <c r="BJ77" s="11">
        <f ca="1">Table1[[#This Row],[Mortage Left]]/Table1[[#This Row],[Value of House]]</f>
        <v>0.23361906296504165</v>
      </c>
      <c r="BK77" s="2">
        <f t="shared" ca="1" si="51"/>
        <v>1</v>
      </c>
      <c r="BN77" s="14">
        <f ca="1">IF(Table1[[#This Row],[Area]]="Yukon",Table1[[#This Row],[Income]],0)</f>
        <v>0</v>
      </c>
      <c r="BO77" s="14">
        <f ca="1">IF(Table1[[#This Row],[Area]]="BC",Table1[[#This Row],[Income]],0)</f>
        <v>0</v>
      </c>
      <c r="BP77" s="14">
        <f ca="1">IF(Table1[[#This Row],[Area]]="Northwest Territories",Table1[[#This Row],[Income]],0)</f>
        <v>0</v>
      </c>
      <c r="BQ77" s="14">
        <f ca="1">IF(Table1[[#This Row],[Area]]="Alberta",Table1[[#This Row],[Income]],0)</f>
        <v>0</v>
      </c>
      <c r="BR77" s="14">
        <f ca="1">IF(Table1[[#This Row],[Area]]="Nunavut",Table1[[#This Row],[Income]],0)</f>
        <v>0</v>
      </c>
      <c r="BS77" s="14">
        <f ca="1">IF(Table1[[#This Row],[Area]]="Saskatchewan",Table1[[#This Row],[Income]],0)</f>
        <v>0</v>
      </c>
      <c r="BT77" s="14">
        <f ca="1">IF(Table1[[#This Row],[Area]]="Manitoba",Table1[[#This Row],[Income]],0)</f>
        <v>0</v>
      </c>
      <c r="BU77" s="14">
        <f ca="1">IF(Table1[[#This Row],[Area]]="Ontario",Table1[[#This Row],[Income]],0)</f>
        <v>0</v>
      </c>
      <c r="BV77" s="14">
        <f ca="1">IF(Table1[[#This Row],[Area]]="Quebec",Table1[[#This Row],[Income]],0)</f>
        <v>0</v>
      </c>
      <c r="BW77" s="14">
        <f ca="1">IF(Table1[[#This Row],[Area]]="newfoundland",Table1[[#This Row],[Income]],0)</f>
        <v>0</v>
      </c>
      <c r="BX77" s="14">
        <f ca="1">IF(Table1[[#This Row],[Area]]="New Brunswick",Table1[[#This Row],[Income]],0)</f>
        <v>0</v>
      </c>
      <c r="BY77" s="14">
        <f ca="1">IF(Table1[[#This Row],[Area]]="Nova Scotia",Table1[[#This Row],[Income]],0)</f>
        <v>0</v>
      </c>
      <c r="BZ77" s="14">
        <f ca="1">IF(Table1[[#This Row],[Area]]="Prince Edward Island",Table1[[#This Row],[Income]],0)</f>
        <v>31343</v>
      </c>
      <c r="CB77" s="12">
        <f ca="1">IF(Table1[[#This Row],[Field of Work]]="Health",Table1[[#This Row],[Income]],0)</f>
        <v>0</v>
      </c>
      <c r="CC77" s="12">
        <f ca="1">IF(Table1[[#This Row],[Field of Work]]="Construction",Table1[[#This Row],[Income]],0)</f>
        <v>0</v>
      </c>
      <c r="CD77" s="12">
        <f ca="1">IF(Table1[[#This Row],[Field of Work]]="Teaching",Table1[[#This Row],[Income]],0)</f>
        <v>0</v>
      </c>
      <c r="CE77" s="12">
        <f ca="1">IF(Table1[[#This Row],[Field of Work]]="IT",Table1[[#This Row],[Income]],0)</f>
        <v>0</v>
      </c>
      <c r="CF77" s="12">
        <f ca="1">IF(Table1[[#This Row],[Field of Work]]="General Work",Table1[[#This Row],[Income]],0)</f>
        <v>31343</v>
      </c>
      <c r="CG77" s="12">
        <f ca="1">IF(Table1[[#This Row],[Field of Work]]="Agriculture",Table1[[#This Row],[Income]],0)</f>
        <v>0</v>
      </c>
      <c r="CI77" s="2">
        <f ca="1">IF(Table1[[#This Row],[Debts]]&gt;Table1[[#This Row],[Income]],1,0)</f>
        <v>0</v>
      </c>
      <c r="CJ77" s="2"/>
      <c r="CL77" s="2">
        <f ca="1">IF(Table1[[#This Row],[Networth of Person ($)]]&gt;$CL$6,Table1[[#This Row],[Age]],0)</f>
        <v>40</v>
      </c>
    </row>
    <row r="78" spans="2:90" x14ac:dyDescent="0.3">
      <c r="B78">
        <f t="shared" ca="1" si="30"/>
        <v>2</v>
      </c>
      <c r="C78" t="str">
        <f t="shared" ca="1" si="31"/>
        <v>Women</v>
      </c>
      <c r="D78">
        <f t="shared" ca="1" si="32"/>
        <v>31</v>
      </c>
      <c r="E78">
        <f t="shared" ca="1" si="33"/>
        <v>4</v>
      </c>
      <c r="F78" t="str">
        <f t="shared" ca="1" si="34"/>
        <v>IT</v>
      </c>
      <c r="G78">
        <f t="shared" ca="1" si="35"/>
        <v>1</v>
      </c>
      <c r="H78" t="str">
        <f t="shared" ca="1" si="36"/>
        <v>High School</v>
      </c>
      <c r="I78">
        <f t="shared" ca="1" si="37"/>
        <v>3</v>
      </c>
      <c r="J78">
        <f t="shared" ca="1" si="38"/>
        <v>2</v>
      </c>
      <c r="K78">
        <f t="shared" ca="1" si="39"/>
        <v>56598</v>
      </c>
      <c r="L78">
        <f t="shared" ca="1" si="40"/>
        <v>2</v>
      </c>
      <c r="M78" t="str">
        <f t="shared" ca="1" si="41"/>
        <v>BC</v>
      </c>
      <c r="N78">
        <f t="shared" ca="1" si="42"/>
        <v>226392</v>
      </c>
      <c r="O78">
        <f t="shared" ca="1" si="43"/>
        <v>570.46218078557729</v>
      </c>
      <c r="P78">
        <f t="shared" ca="1" si="44"/>
        <v>11785.262222850741</v>
      </c>
      <c r="Q78">
        <f t="shared" ca="1" si="45"/>
        <v>4209</v>
      </c>
      <c r="R78">
        <f t="shared" ca="1" si="46"/>
        <v>102550.51236675771</v>
      </c>
      <c r="S78">
        <f t="shared" ca="1" si="47"/>
        <v>80977.46302980074</v>
      </c>
      <c r="T78">
        <f t="shared" ca="1" si="48"/>
        <v>319154.72525265149</v>
      </c>
      <c r="U78">
        <f t="shared" ca="1" si="49"/>
        <v>107329.97454754329</v>
      </c>
      <c r="V78">
        <f t="shared" ca="1" si="50"/>
        <v>211824.75070510822</v>
      </c>
      <c r="Y78" s="2">
        <f ca="1">IF(Table1[[#This Row],[Gender]]="Men",1,0)</f>
        <v>0</v>
      </c>
      <c r="Z78" s="2">
        <f ca="1">IF(Table1[[#This Row],[Gender]]="Women",1,0)</f>
        <v>1</v>
      </c>
      <c r="AA78" s="2"/>
      <c r="AB78" s="2"/>
      <c r="AC78" s="2"/>
      <c r="AD78" s="2"/>
      <c r="AE78" s="2"/>
      <c r="AF78" s="2"/>
      <c r="AG78" s="2"/>
      <c r="AH78" s="2"/>
      <c r="AI78" s="2"/>
      <c r="AJ78" s="4"/>
      <c r="AM78" s="2">
        <f ca="1">IF(Table1[[#This Row],[Field of Work]]="Teaching",1,0)</f>
        <v>0</v>
      </c>
      <c r="AN78" s="2">
        <f ca="1">IF(Table1[[#This Row],[Field of Work]]="Health",1,0)</f>
        <v>0</v>
      </c>
      <c r="AO78" s="2">
        <f ca="1">IF(Table1[[#This Row],[Field of Work]]="Agriculture",1,0)</f>
        <v>0</v>
      </c>
      <c r="AP78" s="2">
        <f ca="1">IF(Table1[[#This Row],[Field of Work]]="IT",1,0)</f>
        <v>1</v>
      </c>
      <c r="AQ78" s="2">
        <f ca="1">IF(Table1[[#This Row],[Field of Work]]="Construction",1,0)</f>
        <v>0</v>
      </c>
      <c r="AR78" s="2">
        <f ca="1">IF(Table1[[#This Row],[Field of Work]]="General Work",1,0)</f>
        <v>0</v>
      </c>
      <c r="AS78" s="2"/>
      <c r="AT78" s="2"/>
      <c r="AU78" s="2"/>
      <c r="AV78" s="2"/>
      <c r="AW78" s="2"/>
      <c r="AX78" s="2"/>
      <c r="BB78" s="2">
        <f ca="1">Table1[[#This Row],[Car Value]]/Table1[[#This Row],[Cars]]</f>
        <v>5892.6311114253704</v>
      </c>
      <c r="BE78" s="2">
        <f ca="1">IF(Table1[[#This Row],[Debts]]&gt;$BG$6,1,0)</f>
        <v>1</v>
      </c>
      <c r="BJ78" s="11">
        <f ca="1">Table1[[#This Row],[Mortage Left]]/Table1[[#This Row],[Value of House]]</f>
        <v>2.5197983178980587E-3</v>
      </c>
      <c r="BK78" s="2">
        <f t="shared" ca="1" si="51"/>
        <v>1</v>
      </c>
      <c r="BN78" s="14">
        <f ca="1">IF(Table1[[#This Row],[Area]]="Yukon",Table1[[#This Row],[Income]],0)</f>
        <v>0</v>
      </c>
      <c r="BO78" s="14">
        <f ca="1">IF(Table1[[#This Row],[Area]]="BC",Table1[[#This Row],[Income]],0)</f>
        <v>56598</v>
      </c>
      <c r="BP78" s="14">
        <f ca="1">IF(Table1[[#This Row],[Area]]="Northwest Territories",Table1[[#This Row],[Income]],0)</f>
        <v>0</v>
      </c>
      <c r="BQ78" s="14">
        <f ca="1">IF(Table1[[#This Row],[Area]]="Alberta",Table1[[#This Row],[Income]],0)</f>
        <v>0</v>
      </c>
      <c r="BR78" s="14">
        <f ca="1">IF(Table1[[#This Row],[Area]]="Nunavut",Table1[[#This Row],[Income]],0)</f>
        <v>0</v>
      </c>
      <c r="BS78" s="14">
        <f ca="1">IF(Table1[[#This Row],[Area]]="Saskatchewan",Table1[[#This Row],[Income]],0)</f>
        <v>0</v>
      </c>
      <c r="BT78" s="14">
        <f ca="1">IF(Table1[[#This Row],[Area]]="Manitoba",Table1[[#This Row],[Income]],0)</f>
        <v>0</v>
      </c>
      <c r="BU78" s="14">
        <f ca="1">IF(Table1[[#This Row],[Area]]="Ontario",Table1[[#This Row],[Income]],0)</f>
        <v>0</v>
      </c>
      <c r="BV78" s="14">
        <f ca="1">IF(Table1[[#This Row],[Area]]="Quebec",Table1[[#This Row],[Income]],0)</f>
        <v>0</v>
      </c>
      <c r="BW78" s="14">
        <f ca="1">IF(Table1[[#This Row],[Area]]="newfoundland",Table1[[#This Row],[Income]],0)</f>
        <v>0</v>
      </c>
      <c r="BX78" s="14">
        <f ca="1">IF(Table1[[#This Row],[Area]]="New Brunswick",Table1[[#This Row],[Income]],0)</f>
        <v>0</v>
      </c>
      <c r="BY78" s="14">
        <f ca="1">IF(Table1[[#This Row],[Area]]="Nova Scotia",Table1[[#This Row],[Income]],0)</f>
        <v>0</v>
      </c>
      <c r="BZ78" s="14">
        <f ca="1">IF(Table1[[#This Row],[Area]]="Prince Edward Island",Table1[[#This Row],[Income]],0)</f>
        <v>0</v>
      </c>
      <c r="CB78" s="12">
        <f ca="1">IF(Table1[[#This Row],[Field of Work]]="Health",Table1[[#This Row],[Income]],0)</f>
        <v>0</v>
      </c>
      <c r="CC78" s="12">
        <f ca="1">IF(Table1[[#This Row],[Field of Work]]="Construction",Table1[[#This Row],[Income]],0)</f>
        <v>0</v>
      </c>
      <c r="CD78" s="12">
        <f ca="1">IF(Table1[[#This Row],[Field of Work]]="Teaching",Table1[[#This Row],[Income]],0)</f>
        <v>0</v>
      </c>
      <c r="CE78" s="12">
        <f ca="1">IF(Table1[[#This Row],[Field of Work]]="IT",Table1[[#This Row],[Income]],0)</f>
        <v>56598</v>
      </c>
      <c r="CF78" s="12">
        <f ca="1">IF(Table1[[#This Row],[Field of Work]]="General Work",Table1[[#This Row],[Income]],0)</f>
        <v>0</v>
      </c>
      <c r="CG78" s="12">
        <f ca="1">IF(Table1[[#This Row],[Field of Work]]="Agriculture",Table1[[#This Row],[Income]],0)</f>
        <v>0</v>
      </c>
      <c r="CI78" s="2">
        <f ca="1">IF(Table1[[#This Row],[Debts]]&gt;Table1[[#This Row],[Income]],1,0)</f>
        <v>1</v>
      </c>
      <c r="CJ78" s="2"/>
      <c r="CL78" s="2">
        <f ca="1">IF(Table1[[#This Row],[Networth of Person ($)]]&gt;$CL$6,Table1[[#This Row],[Age]],0)</f>
        <v>31</v>
      </c>
    </row>
    <row r="79" spans="2:90" x14ac:dyDescent="0.3">
      <c r="B79">
        <f t="shared" ca="1" si="30"/>
        <v>1</v>
      </c>
      <c r="C79" t="str">
        <f t="shared" ca="1" si="31"/>
        <v>Men</v>
      </c>
      <c r="D79">
        <f t="shared" ca="1" si="32"/>
        <v>34</v>
      </c>
      <c r="E79">
        <f t="shared" ca="1" si="33"/>
        <v>5</v>
      </c>
      <c r="F79" t="str">
        <f t="shared" ca="1" si="34"/>
        <v>General Work</v>
      </c>
      <c r="G79">
        <f t="shared" ca="1" si="35"/>
        <v>6</v>
      </c>
      <c r="H79" t="str">
        <f t="shared" ca="1" si="36"/>
        <v>Others</v>
      </c>
      <c r="I79">
        <f t="shared" ca="1" si="37"/>
        <v>1</v>
      </c>
      <c r="J79">
        <f t="shared" ca="1" si="38"/>
        <v>3</v>
      </c>
      <c r="K79">
        <f t="shared" ca="1" si="39"/>
        <v>44473</v>
      </c>
      <c r="L79">
        <f t="shared" ca="1" si="40"/>
        <v>10</v>
      </c>
      <c r="M79" t="str">
        <f t="shared" ca="1" si="41"/>
        <v>newfoundland</v>
      </c>
      <c r="N79">
        <f t="shared" ca="1" si="42"/>
        <v>266838</v>
      </c>
      <c r="O79">
        <f t="shared" ca="1" si="43"/>
        <v>38001.787558031181</v>
      </c>
      <c r="P79">
        <f t="shared" ca="1" si="44"/>
        <v>131738.31185312296</v>
      </c>
      <c r="Q79">
        <f t="shared" ca="1" si="45"/>
        <v>83977</v>
      </c>
      <c r="R79">
        <f t="shared" ca="1" si="46"/>
        <v>64146.497653456434</v>
      </c>
      <c r="S79">
        <f t="shared" ca="1" si="47"/>
        <v>18791.668238594084</v>
      </c>
      <c r="T79">
        <f t="shared" ca="1" si="48"/>
        <v>417367.98009171704</v>
      </c>
      <c r="U79">
        <f t="shared" ca="1" si="49"/>
        <v>186125.28521148762</v>
      </c>
      <c r="V79">
        <f t="shared" ca="1" si="50"/>
        <v>231242.69488022942</v>
      </c>
      <c r="Y79" s="2">
        <f ca="1">IF(Table1[[#This Row],[Gender]]="Men",1,0)</f>
        <v>1</v>
      </c>
      <c r="Z79" s="2">
        <f ca="1">IF(Table1[[#This Row],[Gender]]="Women",1,0)</f>
        <v>0</v>
      </c>
      <c r="AA79" s="2"/>
      <c r="AB79" s="2"/>
      <c r="AC79" s="2"/>
      <c r="AD79" s="2"/>
      <c r="AE79" s="2"/>
      <c r="AF79" s="2"/>
      <c r="AG79" s="2"/>
      <c r="AH79" s="2"/>
      <c r="AI79" s="2"/>
      <c r="AJ79" s="4"/>
      <c r="AM79" s="2">
        <f ca="1">IF(Table1[[#This Row],[Field of Work]]="Teaching",1,0)</f>
        <v>0</v>
      </c>
      <c r="AN79" s="2">
        <f ca="1">IF(Table1[[#This Row],[Field of Work]]="Health",1,0)</f>
        <v>0</v>
      </c>
      <c r="AO79" s="2">
        <f ca="1">IF(Table1[[#This Row],[Field of Work]]="Agriculture",1,0)</f>
        <v>0</v>
      </c>
      <c r="AP79" s="2">
        <f ca="1">IF(Table1[[#This Row],[Field of Work]]="IT",1,0)</f>
        <v>0</v>
      </c>
      <c r="AQ79" s="2">
        <f ca="1">IF(Table1[[#This Row],[Field of Work]]="Construction",1,0)</f>
        <v>0</v>
      </c>
      <c r="AR79" s="2">
        <f ca="1">IF(Table1[[#This Row],[Field of Work]]="General Work",1,0)</f>
        <v>1</v>
      </c>
      <c r="AS79" s="2"/>
      <c r="AT79" s="2"/>
      <c r="AU79" s="2"/>
      <c r="AV79" s="2"/>
      <c r="AW79" s="2"/>
      <c r="AX79" s="2"/>
      <c r="BB79" s="2">
        <f ca="1">Table1[[#This Row],[Car Value]]/Table1[[#This Row],[Cars]]</f>
        <v>43912.770617707654</v>
      </c>
      <c r="BE79" s="2">
        <f ca="1">IF(Table1[[#This Row],[Debts]]&gt;$BG$6,1,0)</f>
        <v>1</v>
      </c>
      <c r="BJ79" s="11">
        <f ca="1">Table1[[#This Row],[Mortage Left]]/Table1[[#This Row],[Value of House]]</f>
        <v>0.14241520157560461</v>
      </c>
      <c r="BK79" s="2">
        <f t="shared" ca="1" si="51"/>
        <v>1</v>
      </c>
      <c r="BN79" s="14">
        <f ca="1">IF(Table1[[#This Row],[Area]]="Yukon",Table1[[#This Row],[Income]],0)</f>
        <v>0</v>
      </c>
      <c r="BO79" s="14">
        <f ca="1">IF(Table1[[#This Row],[Area]]="BC",Table1[[#This Row],[Income]],0)</f>
        <v>0</v>
      </c>
      <c r="BP79" s="14">
        <f ca="1">IF(Table1[[#This Row],[Area]]="Northwest Territories",Table1[[#This Row],[Income]],0)</f>
        <v>0</v>
      </c>
      <c r="BQ79" s="14">
        <f ca="1">IF(Table1[[#This Row],[Area]]="Alberta",Table1[[#This Row],[Income]],0)</f>
        <v>0</v>
      </c>
      <c r="BR79" s="14">
        <f ca="1">IF(Table1[[#This Row],[Area]]="Nunavut",Table1[[#This Row],[Income]],0)</f>
        <v>0</v>
      </c>
      <c r="BS79" s="14">
        <f ca="1">IF(Table1[[#This Row],[Area]]="Saskatchewan",Table1[[#This Row],[Income]],0)</f>
        <v>0</v>
      </c>
      <c r="BT79" s="14">
        <f ca="1">IF(Table1[[#This Row],[Area]]="Manitoba",Table1[[#This Row],[Income]],0)</f>
        <v>0</v>
      </c>
      <c r="BU79" s="14">
        <f ca="1">IF(Table1[[#This Row],[Area]]="Ontario",Table1[[#This Row],[Income]],0)</f>
        <v>0</v>
      </c>
      <c r="BV79" s="14">
        <f ca="1">IF(Table1[[#This Row],[Area]]="Quebec",Table1[[#This Row],[Income]],0)</f>
        <v>0</v>
      </c>
      <c r="BW79" s="14">
        <f ca="1">IF(Table1[[#This Row],[Area]]="newfoundland",Table1[[#This Row],[Income]],0)</f>
        <v>44473</v>
      </c>
      <c r="BX79" s="14">
        <f ca="1">IF(Table1[[#This Row],[Area]]="New Brunswick",Table1[[#This Row],[Income]],0)</f>
        <v>0</v>
      </c>
      <c r="BY79" s="14">
        <f ca="1">IF(Table1[[#This Row],[Area]]="Nova Scotia",Table1[[#This Row],[Income]],0)</f>
        <v>0</v>
      </c>
      <c r="BZ79" s="14">
        <f ca="1">IF(Table1[[#This Row],[Area]]="Prince Edward Island",Table1[[#This Row],[Income]],0)</f>
        <v>0</v>
      </c>
      <c r="CB79" s="12">
        <f ca="1">IF(Table1[[#This Row],[Field of Work]]="Health",Table1[[#This Row],[Income]],0)</f>
        <v>0</v>
      </c>
      <c r="CC79" s="12">
        <f ca="1">IF(Table1[[#This Row],[Field of Work]]="Construction",Table1[[#This Row],[Income]],0)</f>
        <v>0</v>
      </c>
      <c r="CD79" s="12">
        <f ca="1">IF(Table1[[#This Row],[Field of Work]]="Teaching",Table1[[#This Row],[Income]],0)</f>
        <v>0</v>
      </c>
      <c r="CE79" s="12">
        <f ca="1">IF(Table1[[#This Row],[Field of Work]]="IT",Table1[[#This Row],[Income]],0)</f>
        <v>0</v>
      </c>
      <c r="CF79" s="12">
        <f ca="1">IF(Table1[[#This Row],[Field of Work]]="General Work",Table1[[#This Row],[Income]],0)</f>
        <v>44473</v>
      </c>
      <c r="CG79" s="12">
        <f ca="1">IF(Table1[[#This Row],[Field of Work]]="Agriculture",Table1[[#This Row],[Income]],0)</f>
        <v>0</v>
      </c>
      <c r="CI79" s="2">
        <f ca="1">IF(Table1[[#This Row],[Debts]]&gt;Table1[[#This Row],[Income]],1,0)</f>
        <v>1</v>
      </c>
      <c r="CJ79" s="2"/>
      <c r="CL79" s="2">
        <f ca="1">IF(Table1[[#This Row],[Networth of Person ($)]]&gt;$CL$6,Table1[[#This Row],[Age]],0)</f>
        <v>34</v>
      </c>
    </row>
    <row r="80" spans="2:90" x14ac:dyDescent="0.3">
      <c r="B80">
        <f t="shared" ca="1" si="30"/>
        <v>1</v>
      </c>
      <c r="C80" t="str">
        <f t="shared" ca="1" si="31"/>
        <v>Men</v>
      </c>
      <c r="D80">
        <f t="shared" ca="1" si="32"/>
        <v>44</v>
      </c>
      <c r="E80">
        <f t="shared" ca="1" si="33"/>
        <v>3</v>
      </c>
      <c r="F80" t="str">
        <f t="shared" ca="1" si="34"/>
        <v>Teaching</v>
      </c>
      <c r="G80">
        <f t="shared" ca="1" si="35"/>
        <v>6</v>
      </c>
      <c r="H80" t="str">
        <f t="shared" ca="1" si="36"/>
        <v>Others</v>
      </c>
      <c r="I80">
        <f t="shared" ca="1" si="37"/>
        <v>0</v>
      </c>
      <c r="J80">
        <f t="shared" ca="1" si="38"/>
        <v>1</v>
      </c>
      <c r="K80">
        <f t="shared" ca="1" si="39"/>
        <v>67550</v>
      </c>
      <c r="L80">
        <f t="shared" ca="1" si="40"/>
        <v>10</v>
      </c>
      <c r="M80" t="str">
        <f t="shared" ca="1" si="41"/>
        <v>newfoundland</v>
      </c>
      <c r="N80">
        <f t="shared" ca="1" si="42"/>
        <v>270200</v>
      </c>
      <c r="O80">
        <f t="shared" ca="1" si="43"/>
        <v>242398.90514812231</v>
      </c>
      <c r="P80">
        <f t="shared" ca="1" si="44"/>
        <v>62604.995027310979</v>
      </c>
      <c r="Q80">
        <f t="shared" ca="1" si="45"/>
        <v>52620</v>
      </c>
      <c r="R80">
        <f t="shared" ca="1" si="46"/>
        <v>2171.1989128945334</v>
      </c>
      <c r="S80">
        <f t="shared" ca="1" si="47"/>
        <v>24871.686871565136</v>
      </c>
      <c r="T80">
        <f t="shared" ca="1" si="48"/>
        <v>357676.68189887609</v>
      </c>
      <c r="U80">
        <f t="shared" ca="1" si="49"/>
        <v>297190.10406101687</v>
      </c>
      <c r="V80">
        <f t="shared" ca="1" si="50"/>
        <v>60486.577837859222</v>
      </c>
      <c r="Y80" s="2">
        <f ca="1">IF(Table1[[#This Row],[Gender]]="Men",1,0)</f>
        <v>1</v>
      </c>
      <c r="Z80" s="2">
        <f ca="1">IF(Table1[[#This Row],[Gender]]="Women",1,0)</f>
        <v>0</v>
      </c>
      <c r="AA80" s="2"/>
      <c r="AB80" s="2"/>
      <c r="AC80" s="2"/>
      <c r="AD80" s="2"/>
      <c r="AE80" s="2"/>
      <c r="AF80" s="2"/>
      <c r="AG80" s="2"/>
      <c r="AH80" s="2"/>
      <c r="AI80" s="2"/>
      <c r="AJ80" s="4"/>
      <c r="AM80" s="2">
        <f ca="1">IF(Table1[[#This Row],[Field of Work]]="Teaching",1,0)</f>
        <v>1</v>
      </c>
      <c r="AN80" s="2">
        <f ca="1">IF(Table1[[#This Row],[Field of Work]]="Health",1,0)</f>
        <v>0</v>
      </c>
      <c r="AO80" s="2">
        <f ca="1">IF(Table1[[#This Row],[Field of Work]]="Agriculture",1,0)</f>
        <v>0</v>
      </c>
      <c r="AP80" s="2">
        <f ca="1">IF(Table1[[#This Row],[Field of Work]]="IT",1,0)</f>
        <v>0</v>
      </c>
      <c r="AQ80" s="2">
        <f ca="1">IF(Table1[[#This Row],[Field of Work]]="Construction",1,0)</f>
        <v>0</v>
      </c>
      <c r="AR80" s="2">
        <f ca="1">IF(Table1[[#This Row],[Field of Work]]="General Work",1,0)</f>
        <v>0</v>
      </c>
      <c r="AS80" s="2"/>
      <c r="AT80" s="2"/>
      <c r="AU80" s="2"/>
      <c r="AV80" s="2"/>
      <c r="AW80" s="2"/>
      <c r="AX80" s="2"/>
      <c r="BB80" s="2">
        <f ca="1">Table1[[#This Row],[Car Value]]/Table1[[#This Row],[Cars]]</f>
        <v>62604.995027310979</v>
      </c>
      <c r="BE80" s="2">
        <f ca="1">IF(Table1[[#This Row],[Debts]]&gt;$BG$6,1,0)</f>
        <v>0</v>
      </c>
      <c r="BJ80" s="11">
        <f ca="1">Table1[[#This Row],[Mortage Left]]/Table1[[#This Row],[Value of House]]</f>
        <v>0.89710919743938677</v>
      </c>
      <c r="BK80" s="2">
        <f t="shared" ca="1" si="51"/>
        <v>0</v>
      </c>
      <c r="BN80" s="14">
        <f ca="1">IF(Table1[[#This Row],[Area]]="Yukon",Table1[[#This Row],[Income]],0)</f>
        <v>0</v>
      </c>
      <c r="BO80" s="14">
        <f ca="1">IF(Table1[[#This Row],[Area]]="BC",Table1[[#This Row],[Income]],0)</f>
        <v>0</v>
      </c>
      <c r="BP80" s="14">
        <f ca="1">IF(Table1[[#This Row],[Area]]="Northwest Territories",Table1[[#This Row],[Income]],0)</f>
        <v>0</v>
      </c>
      <c r="BQ80" s="14">
        <f ca="1">IF(Table1[[#This Row],[Area]]="Alberta",Table1[[#This Row],[Income]],0)</f>
        <v>0</v>
      </c>
      <c r="BR80" s="14">
        <f ca="1">IF(Table1[[#This Row],[Area]]="Nunavut",Table1[[#This Row],[Income]],0)</f>
        <v>0</v>
      </c>
      <c r="BS80" s="14">
        <f ca="1">IF(Table1[[#This Row],[Area]]="Saskatchewan",Table1[[#This Row],[Income]],0)</f>
        <v>0</v>
      </c>
      <c r="BT80" s="14">
        <f ca="1">IF(Table1[[#This Row],[Area]]="Manitoba",Table1[[#This Row],[Income]],0)</f>
        <v>0</v>
      </c>
      <c r="BU80" s="14">
        <f ca="1">IF(Table1[[#This Row],[Area]]="Ontario",Table1[[#This Row],[Income]],0)</f>
        <v>0</v>
      </c>
      <c r="BV80" s="14">
        <f ca="1">IF(Table1[[#This Row],[Area]]="Quebec",Table1[[#This Row],[Income]],0)</f>
        <v>0</v>
      </c>
      <c r="BW80" s="14">
        <f ca="1">IF(Table1[[#This Row],[Area]]="newfoundland",Table1[[#This Row],[Income]],0)</f>
        <v>67550</v>
      </c>
      <c r="BX80" s="14">
        <f ca="1">IF(Table1[[#This Row],[Area]]="New Brunswick",Table1[[#This Row],[Income]],0)</f>
        <v>0</v>
      </c>
      <c r="BY80" s="14">
        <f ca="1">IF(Table1[[#This Row],[Area]]="Nova Scotia",Table1[[#This Row],[Income]],0)</f>
        <v>0</v>
      </c>
      <c r="BZ80" s="14">
        <f ca="1">IF(Table1[[#This Row],[Area]]="Prince Edward Island",Table1[[#This Row],[Income]],0)</f>
        <v>0</v>
      </c>
      <c r="CB80" s="12">
        <f ca="1">IF(Table1[[#This Row],[Field of Work]]="Health",Table1[[#This Row],[Income]],0)</f>
        <v>0</v>
      </c>
      <c r="CC80" s="12">
        <f ca="1">IF(Table1[[#This Row],[Field of Work]]="Construction",Table1[[#This Row],[Income]],0)</f>
        <v>0</v>
      </c>
      <c r="CD80" s="12">
        <f ca="1">IF(Table1[[#This Row],[Field of Work]]="Teaching",Table1[[#This Row],[Income]],0)</f>
        <v>67550</v>
      </c>
      <c r="CE80" s="12">
        <f ca="1">IF(Table1[[#This Row],[Field of Work]]="IT",Table1[[#This Row],[Income]],0)</f>
        <v>0</v>
      </c>
      <c r="CF80" s="12">
        <f ca="1">IF(Table1[[#This Row],[Field of Work]]="General Work",Table1[[#This Row],[Income]],0)</f>
        <v>0</v>
      </c>
      <c r="CG80" s="12">
        <f ca="1">IF(Table1[[#This Row],[Field of Work]]="Agriculture",Table1[[#This Row],[Income]],0)</f>
        <v>0</v>
      </c>
      <c r="CI80" s="2">
        <f ca="1">IF(Table1[[#This Row],[Debts]]&gt;Table1[[#This Row],[Income]],1,0)</f>
        <v>0</v>
      </c>
      <c r="CJ80" s="2"/>
      <c r="CL80" s="2">
        <f ca="1">IF(Table1[[#This Row],[Networth of Person ($)]]&gt;$CL$6,Table1[[#This Row],[Age]],0)</f>
        <v>44</v>
      </c>
    </row>
    <row r="81" spans="2:90" x14ac:dyDescent="0.3">
      <c r="B81">
        <f t="shared" ca="1" si="30"/>
        <v>2</v>
      </c>
      <c r="C81" t="str">
        <f t="shared" ca="1" si="31"/>
        <v>Women</v>
      </c>
      <c r="D81">
        <f t="shared" ca="1" si="32"/>
        <v>43</v>
      </c>
      <c r="E81">
        <f t="shared" ca="1" si="33"/>
        <v>6</v>
      </c>
      <c r="F81" t="str">
        <f t="shared" ca="1" si="34"/>
        <v>Agriculture</v>
      </c>
      <c r="G81">
        <f t="shared" ca="1" si="35"/>
        <v>5</v>
      </c>
      <c r="H81" t="str">
        <f t="shared" ca="1" si="36"/>
        <v>Others</v>
      </c>
      <c r="I81">
        <f t="shared" ca="1" si="37"/>
        <v>4</v>
      </c>
      <c r="J81">
        <f t="shared" ca="1" si="38"/>
        <v>3</v>
      </c>
      <c r="K81">
        <f t="shared" ca="1" si="39"/>
        <v>26828</v>
      </c>
      <c r="L81">
        <f t="shared" ca="1" si="40"/>
        <v>9</v>
      </c>
      <c r="M81" t="str">
        <f t="shared" ca="1" si="41"/>
        <v>Quebec</v>
      </c>
      <c r="N81">
        <f t="shared" ca="1" si="42"/>
        <v>134140</v>
      </c>
      <c r="O81">
        <f t="shared" ca="1" si="43"/>
        <v>52793.091110175468</v>
      </c>
      <c r="P81">
        <f t="shared" ca="1" si="44"/>
        <v>66653.116400755345</v>
      </c>
      <c r="Q81">
        <f t="shared" ca="1" si="45"/>
        <v>64492</v>
      </c>
      <c r="R81">
        <f t="shared" ca="1" si="46"/>
        <v>42587.051504181305</v>
      </c>
      <c r="S81">
        <f t="shared" ca="1" si="47"/>
        <v>18450.390661828649</v>
      </c>
      <c r="T81">
        <f t="shared" ca="1" si="48"/>
        <v>219243.50706258402</v>
      </c>
      <c r="U81">
        <f t="shared" ca="1" si="49"/>
        <v>159872.14261435677</v>
      </c>
      <c r="V81">
        <f t="shared" ca="1" si="50"/>
        <v>59371.36444822725</v>
      </c>
      <c r="Y81" s="2">
        <f ca="1">IF(Table1[[#This Row],[Gender]]="Men",1,0)</f>
        <v>0</v>
      </c>
      <c r="Z81" s="2">
        <f ca="1">IF(Table1[[#This Row],[Gender]]="Women",1,0)</f>
        <v>1</v>
      </c>
      <c r="AA81" s="2"/>
      <c r="AB81" s="2"/>
      <c r="AC81" s="2"/>
      <c r="AD81" s="2"/>
      <c r="AE81" s="2"/>
      <c r="AF81" s="2"/>
      <c r="AG81" s="2"/>
      <c r="AH81" s="2"/>
      <c r="AI81" s="2"/>
      <c r="AJ81" s="4"/>
      <c r="AM81" s="2">
        <f ca="1">IF(Table1[[#This Row],[Field of Work]]="Teaching",1,0)</f>
        <v>0</v>
      </c>
      <c r="AN81" s="2">
        <f ca="1">IF(Table1[[#This Row],[Field of Work]]="Health",1,0)</f>
        <v>0</v>
      </c>
      <c r="AO81" s="2">
        <f ca="1">IF(Table1[[#This Row],[Field of Work]]="Agriculture",1,0)</f>
        <v>1</v>
      </c>
      <c r="AP81" s="2">
        <f ca="1">IF(Table1[[#This Row],[Field of Work]]="IT",1,0)</f>
        <v>0</v>
      </c>
      <c r="AQ81" s="2">
        <f ca="1">IF(Table1[[#This Row],[Field of Work]]="Construction",1,0)</f>
        <v>0</v>
      </c>
      <c r="AR81" s="2">
        <f ca="1">IF(Table1[[#This Row],[Field of Work]]="General Work",1,0)</f>
        <v>0</v>
      </c>
      <c r="AS81" s="2"/>
      <c r="AT81" s="2"/>
      <c r="AU81" s="2"/>
      <c r="AV81" s="2"/>
      <c r="AW81" s="2"/>
      <c r="AX81" s="2"/>
      <c r="BB81" s="2">
        <f ca="1">Table1[[#This Row],[Car Value]]/Table1[[#This Row],[Cars]]</f>
        <v>22217.705466918447</v>
      </c>
      <c r="BE81" s="2">
        <f ca="1">IF(Table1[[#This Row],[Debts]]&gt;$BG$6,1,0)</f>
        <v>1</v>
      </c>
      <c r="BJ81" s="11">
        <f ca="1">Table1[[#This Row],[Mortage Left]]/Table1[[#This Row],[Value of House]]</f>
        <v>0.39356710235705583</v>
      </c>
      <c r="BK81" s="2">
        <f t="shared" ca="1" si="51"/>
        <v>0</v>
      </c>
      <c r="BN81" s="14">
        <f ca="1">IF(Table1[[#This Row],[Area]]="Yukon",Table1[[#This Row],[Income]],0)</f>
        <v>0</v>
      </c>
      <c r="BO81" s="14">
        <f ca="1">IF(Table1[[#This Row],[Area]]="BC",Table1[[#This Row],[Income]],0)</f>
        <v>0</v>
      </c>
      <c r="BP81" s="14">
        <f ca="1">IF(Table1[[#This Row],[Area]]="Northwest Territories",Table1[[#This Row],[Income]],0)</f>
        <v>0</v>
      </c>
      <c r="BQ81" s="14">
        <f ca="1">IF(Table1[[#This Row],[Area]]="Alberta",Table1[[#This Row],[Income]],0)</f>
        <v>0</v>
      </c>
      <c r="BR81" s="14">
        <f ca="1">IF(Table1[[#This Row],[Area]]="Nunavut",Table1[[#This Row],[Income]],0)</f>
        <v>0</v>
      </c>
      <c r="BS81" s="14">
        <f ca="1">IF(Table1[[#This Row],[Area]]="Saskatchewan",Table1[[#This Row],[Income]],0)</f>
        <v>0</v>
      </c>
      <c r="BT81" s="14">
        <f ca="1">IF(Table1[[#This Row],[Area]]="Manitoba",Table1[[#This Row],[Income]],0)</f>
        <v>0</v>
      </c>
      <c r="BU81" s="14">
        <f ca="1">IF(Table1[[#This Row],[Area]]="Ontario",Table1[[#This Row],[Income]],0)</f>
        <v>0</v>
      </c>
      <c r="BV81" s="14">
        <f ca="1">IF(Table1[[#This Row],[Area]]="Quebec",Table1[[#This Row],[Income]],0)</f>
        <v>26828</v>
      </c>
      <c r="BW81" s="14">
        <f ca="1">IF(Table1[[#This Row],[Area]]="newfoundland",Table1[[#This Row],[Income]],0)</f>
        <v>0</v>
      </c>
      <c r="BX81" s="14">
        <f ca="1">IF(Table1[[#This Row],[Area]]="New Brunswick",Table1[[#This Row],[Income]],0)</f>
        <v>0</v>
      </c>
      <c r="BY81" s="14">
        <f ca="1">IF(Table1[[#This Row],[Area]]="Nova Scotia",Table1[[#This Row],[Income]],0)</f>
        <v>0</v>
      </c>
      <c r="BZ81" s="14">
        <f ca="1">IF(Table1[[#This Row],[Area]]="Prince Edward Island",Table1[[#This Row],[Income]],0)</f>
        <v>0</v>
      </c>
      <c r="CB81" s="12">
        <f ca="1">IF(Table1[[#This Row],[Field of Work]]="Health",Table1[[#This Row],[Income]],0)</f>
        <v>0</v>
      </c>
      <c r="CC81" s="12">
        <f ca="1">IF(Table1[[#This Row],[Field of Work]]="Construction",Table1[[#This Row],[Income]],0)</f>
        <v>0</v>
      </c>
      <c r="CD81" s="12">
        <f ca="1">IF(Table1[[#This Row],[Field of Work]]="Teaching",Table1[[#This Row],[Income]],0)</f>
        <v>0</v>
      </c>
      <c r="CE81" s="12">
        <f ca="1">IF(Table1[[#This Row],[Field of Work]]="IT",Table1[[#This Row],[Income]],0)</f>
        <v>0</v>
      </c>
      <c r="CF81" s="12">
        <f ca="1">IF(Table1[[#This Row],[Field of Work]]="General Work",Table1[[#This Row],[Income]],0)</f>
        <v>0</v>
      </c>
      <c r="CG81" s="12">
        <f ca="1">IF(Table1[[#This Row],[Field of Work]]="Agriculture",Table1[[#This Row],[Income]],0)</f>
        <v>26828</v>
      </c>
      <c r="CI81" s="2">
        <f ca="1">IF(Table1[[#This Row],[Debts]]&gt;Table1[[#This Row],[Income]],1,0)</f>
        <v>1</v>
      </c>
      <c r="CJ81" s="2"/>
      <c r="CL81" s="2">
        <f ca="1">IF(Table1[[#This Row],[Networth of Person ($)]]&gt;$CL$6,Table1[[#This Row],[Age]],0)</f>
        <v>43</v>
      </c>
    </row>
    <row r="82" spans="2:90" x14ac:dyDescent="0.3">
      <c r="B82">
        <f t="shared" ca="1" si="30"/>
        <v>1</v>
      </c>
      <c r="C82" t="str">
        <f t="shared" ca="1" si="31"/>
        <v>Men</v>
      </c>
      <c r="D82">
        <f t="shared" ca="1" si="32"/>
        <v>42</v>
      </c>
      <c r="E82">
        <f t="shared" ca="1" si="33"/>
        <v>5</v>
      </c>
      <c r="F82" t="str">
        <f t="shared" ca="1" si="34"/>
        <v>General Work</v>
      </c>
      <c r="G82">
        <f t="shared" ca="1" si="35"/>
        <v>2</v>
      </c>
      <c r="H82" t="str">
        <f t="shared" ca="1" si="36"/>
        <v>College</v>
      </c>
      <c r="I82">
        <f t="shared" ca="1" si="37"/>
        <v>0</v>
      </c>
      <c r="J82">
        <f t="shared" ca="1" si="38"/>
        <v>2</v>
      </c>
      <c r="K82">
        <f t="shared" ca="1" si="39"/>
        <v>84016</v>
      </c>
      <c r="L82">
        <f t="shared" ca="1" si="40"/>
        <v>8</v>
      </c>
      <c r="M82" t="str">
        <f t="shared" ca="1" si="41"/>
        <v>Ontario</v>
      </c>
      <c r="N82">
        <f t="shared" ca="1" si="42"/>
        <v>252048</v>
      </c>
      <c r="O82">
        <f t="shared" ca="1" si="43"/>
        <v>121344.95414343657</v>
      </c>
      <c r="P82">
        <f t="shared" ca="1" si="44"/>
        <v>40464.519018381841</v>
      </c>
      <c r="Q82">
        <f t="shared" ca="1" si="45"/>
        <v>3546</v>
      </c>
      <c r="R82">
        <f t="shared" ca="1" si="46"/>
        <v>99916.308247342531</v>
      </c>
      <c r="S82">
        <f t="shared" ca="1" si="47"/>
        <v>70496.581291217793</v>
      </c>
      <c r="T82">
        <f t="shared" ca="1" si="48"/>
        <v>363009.10030959966</v>
      </c>
      <c r="U82">
        <f t="shared" ca="1" si="49"/>
        <v>224807.2623907791</v>
      </c>
      <c r="V82">
        <f t="shared" ca="1" si="50"/>
        <v>138201.83791882056</v>
      </c>
      <c r="Y82" s="2">
        <f ca="1">IF(Table1[[#This Row],[Gender]]="Men",1,0)</f>
        <v>1</v>
      </c>
      <c r="Z82" s="2">
        <f ca="1">IF(Table1[[#This Row],[Gender]]="Women",1,0)</f>
        <v>0</v>
      </c>
      <c r="AA82" s="2"/>
      <c r="AB82" s="2"/>
      <c r="AC82" s="2"/>
      <c r="AD82" s="2"/>
      <c r="AE82" s="2"/>
      <c r="AF82" s="2"/>
      <c r="AG82" s="2"/>
      <c r="AH82" s="2"/>
      <c r="AI82" s="2"/>
      <c r="AJ82" s="4"/>
      <c r="AM82" s="2">
        <f ca="1">IF(Table1[[#This Row],[Field of Work]]="Teaching",1,0)</f>
        <v>0</v>
      </c>
      <c r="AN82" s="2">
        <f ca="1">IF(Table1[[#This Row],[Field of Work]]="Health",1,0)</f>
        <v>0</v>
      </c>
      <c r="AO82" s="2">
        <f ca="1">IF(Table1[[#This Row],[Field of Work]]="Agriculture",1,0)</f>
        <v>0</v>
      </c>
      <c r="AP82" s="2">
        <f ca="1">IF(Table1[[#This Row],[Field of Work]]="IT",1,0)</f>
        <v>0</v>
      </c>
      <c r="AQ82" s="2">
        <f ca="1">IF(Table1[[#This Row],[Field of Work]]="Construction",1,0)</f>
        <v>0</v>
      </c>
      <c r="AR82" s="2">
        <f ca="1">IF(Table1[[#This Row],[Field of Work]]="General Work",1,0)</f>
        <v>1</v>
      </c>
      <c r="AS82" s="2"/>
      <c r="AT82" s="2"/>
      <c r="AU82" s="2"/>
      <c r="AV82" s="2"/>
      <c r="AW82" s="2"/>
      <c r="AX82" s="2"/>
      <c r="BB82" s="2">
        <f ca="1">Table1[[#This Row],[Car Value]]/Table1[[#This Row],[Cars]]</f>
        <v>20232.259509190921</v>
      </c>
      <c r="BE82" s="2">
        <f ca="1">IF(Table1[[#This Row],[Debts]]&gt;$BG$6,1,0)</f>
        <v>1</v>
      </c>
      <c r="BJ82" s="11">
        <f ca="1">Table1[[#This Row],[Mortage Left]]/Table1[[#This Row],[Value of House]]</f>
        <v>0.48143589373229134</v>
      </c>
      <c r="BK82" s="2">
        <f t="shared" ca="1" si="51"/>
        <v>0</v>
      </c>
      <c r="BN82" s="14">
        <f ca="1">IF(Table1[[#This Row],[Area]]="Yukon",Table1[[#This Row],[Income]],0)</f>
        <v>0</v>
      </c>
      <c r="BO82" s="14">
        <f ca="1">IF(Table1[[#This Row],[Area]]="BC",Table1[[#This Row],[Income]],0)</f>
        <v>0</v>
      </c>
      <c r="BP82" s="14">
        <f ca="1">IF(Table1[[#This Row],[Area]]="Northwest Territories",Table1[[#This Row],[Income]],0)</f>
        <v>0</v>
      </c>
      <c r="BQ82" s="14">
        <f ca="1">IF(Table1[[#This Row],[Area]]="Alberta",Table1[[#This Row],[Income]],0)</f>
        <v>0</v>
      </c>
      <c r="BR82" s="14">
        <f ca="1">IF(Table1[[#This Row],[Area]]="Nunavut",Table1[[#This Row],[Income]],0)</f>
        <v>0</v>
      </c>
      <c r="BS82" s="14">
        <f ca="1">IF(Table1[[#This Row],[Area]]="Saskatchewan",Table1[[#This Row],[Income]],0)</f>
        <v>0</v>
      </c>
      <c r="BT82" s="14">
        <f ca="1">IF(Table1[[#This Row],[Area]]="Manitoba",Table1[[#This Row],[Income]],0)</f>
        <v>0</v>
      </c>
      <c r="BU82" s="14">
        <f ca="1">IF(Table1[[#This Row],[Area]]="Ontario",Table1[[#This Row],[Income]],0)</f>
        <v>84016</v>
      </c>
      <c r="BV82" s="14">
        <f ca="1">IF(Table1[[#This Row],[Area]]="Quebec",Table1[[#This Row],[Income]],0)</f>
        <v>0</v>
      </c>
      <c r="BW82" s="14">
        <f ca="1">IF(Table1[[#This Row],[Area]]="newfoundland",Table1[[#This Row],[Income]],0)</f>
        <v>0</v>
      </c>
      <c r="BX82" s="14">
        <f ca="1">IF(Table1[[#This Row],[Area]]="New Brunswick",Table1[[#This Row],[Income]],0)</f>
        <v>0</v>
      </c>
      <c r="BY82" s="14">
        <f ca="1">IF(Table1[[#This Row],[Area]]="Nova Scotia",Table1[[#This Row],[Income]],0)</f>
        <v>0</v>
      </c>
      <c r="BZ82" s="14">
        <f ca="1">IF(Table1[[#This Row],[Area]]="Prince Edward Island",Table1[[#This Row],[Income]],0)</f>
        <v>0</v>
      </c>
      <c r="CB82" s="12">
        <f ca="1">IF(Table1[[#This Row],[Field of Work]]="Health",Table1[[#This Row],[Income]],0)</f>
        <v>0</v>
      </c>
      <c r="CC82" s="12">
        <f ca="1">IF(Table1[[#This Row],[Field of Work]]="Construction",Table1[[#This Row],[Income]],0)</f>
        <v>0</v>
      </c>
      <c r="CD82" s="12">
        <f ca="1">IF(Table1[[#This Row],[Field of Work]]="Teaching",Table1[[#This Row],[Income]],0)</f>
        <v>0</v>
      </c>
      <c r="CE82" s="12">
        <f ca="1">IF(Table1[[#This Row],[Field of Work]]="IT",Table1[[#This Row],[Income]],0)</f>
        <v>0</v>
      </c>
      <c r="CF82" s="12">
        <f ca="1">IF(Table1[[#This Row],[Field of Work]]="General Work",Table1[[#This Row],[Income]],0)</f>
        <v>84016</v>
      </c>
      <c r="CG82" s="12">
        <f ca="1">IF(Table1[[#This Row],[Field of Work]]="Agriculture",Table1[[#This Row],[Income]],0)</f>
        <v>0</v>
      </c>
      <c r="CI82" s="2">
        <f ca="1">IF(Table1[[#This Row],[Debts]]&gt;Table1[[#This Row],[Income]],1,0)</f>
        <v>1</v>
      </c>
      <c r="CJ82" s="2"/>
      <c r="CL82" s="2">
        <f ca="1">IF(Table1[[#This Row],[Networth of Person ($)]]&gt;$CL$6,Table1[[#This Row],[Age]],0)</f>
        <v>42</v>
      </c>
    </row>
    <row r="83" spans="2:90" x14ac:dyDescent="0.3">
      <c r="B83">
        <f t="shared" ca="1" si="30"/>
        <v>1</v>
      </c>
      <c r="C83" t="str">
        <f t="shared" ca="1" si="31"/>
        <v>Men</v>
      </c>
      <c r="D83">
        <f t="shared" ca="1" si="32"/>
        <v>38</v>
      </c>
      <c r="E83">
        <f t="shared" ca="1" si="33"/>
        <v>3</v>
      </c>
      <c r="F83" t="str">
        <f t="shared" ca="1" si="34"/>
        <v>Teaching</v>
      </c>
      <c r="G83">
        <f t="shared" ca="1" si="35"/>
        <v>1</v>
      </c>
      <c r="H83" t="str">
        <f t="shared" ca="1" si="36"/>
        <v>High School</v>
      </c>
      <c r="I83">
        <f t="shared" ca="1" si="37"/>
        <v>4</v>
      </c>
      <c r="J83">
        <f t="shared" ca="1" si="38"/>
        <v>3</v>
      </c>
      <c r="K83">
        <f t="shared" ca="1" si="39"/>
        <v>67694</v>
      </c>
      <c r="L83">
        <f t="shared" ca="1" si="40"/>
        <v>3</v>
      </c>
      <c r="M83" t="str">
        <f t="shared" ca="1" si="41"/>
        <v>Northwest Territories</v>
      </c>
      <c r="N83">
        <f t="shared" ca="1" si="42"/>
        <v>406164</v>
      </c>
      <c r="O83">
        <f t="shared" ca="1" si="43"/>
        <v>202332.54604808806</v>
      </c>
      <c r="P83">
        <f t="shared" ca="1" si="44"/>
        <v>125445.83345046169</v>
      </c>
      <c r="Q83">
        <f t="shared" ca="1" si="45"/>
        <v>60026</v>
      </c>
      <c r="R83">
        <f t="shared" ca="1" si="46"/>
        <v>108951.34909493667</v>
      </c>
      <c r="S83">
        <f t="shared" ca="1" si="47"/>
        <v>490.0290254800118</v>
      </c>
      <c r="T83">
        <f t="shared" ca="1" si="48"/>
        <v>532099.86247594177</v>
      </c>
      <c r="U83">
        <f t="shared" ca="1" si="49"/>
        <v>371309.89514302474</v>
      </c>
      <c r="V83">
        <f t="shared" ca="1" si="50"/>
        <v>160789.96733291703</v>
      </c>
      <c r="Y83" s="2">
        <f ca="1">IF(Table1[[#This Row],[Gender]]="Men",1,0)</f>
        <v>1</v>
      </c>
      <c r="Z83" s="2">
        <f ca="1">IF(Table1[[#This Row],[Gender]]="Women",1,0)</f>
        <v>0</v>
      </c>
      <c r="AA83" s="2"/>
      <c r="AB83" s="2"/>
      <c r="AC83" s="2"/>
      <c r="AD83" s="2"/>
      <c r="AE83" s="2"/>
      <c r="AF83" s="2"/>
      <c r="AG83" s="2"/>
      <c r="AH83" s="2"/>
      <c r="AI83" s="2"/>
      <c r="AJ83" s="4"/>
      <c r="AM83" s="2">
        <f ca="1">IF(Table1[[#This Row],[Field of Work]]="Teaching",1,0)</f>
        <v>1</v>
      </c>
      <c r="AN83" s="2">
        <f ca="1">IF(Table1[[#This Row],[Field of Work]]="Health",1,0)</f>
        <v>0</v>
      </c>
      <c r="AO83" s="2">
        <f ca="1">IF(Table1[[#This Row],[Field of Work]]="Agriculture",1,0)</f>
        <v>0</v>
      </c>
      <c r="AP83" s="2">
        <f ca="1">IF(Table1[[#This Row],[Field of Work]]="IT",1,0)</f>
        <v>0</v>
      </c>
      <c r="AQ83" s="2">
        <f ca="1">IF(Table1[[#This Row],[Field of Work]]="Construction",1,0)</f>
        <v>0</v>
      </c>
      <c r="AR83" s="2">
        <f ca="1">IF(Table1[[#This Row],[Field of Work]]="General Work",1,0)</f>
        <v>0</v>
      </c>
      <c r="AS83" s="2"/>
      <c r="AT83" s="2"/>
      <c r="AU83" s="2"/>
      <c r="AV83" s="2"/>
      <c r="AW83" s="2"/>
      <c r="AX83" s="2"/>
      <c r="BB83" s="2">
        <f ca="1">Table1[[#This Row],[Car Value]]/Table1[[#This Row],[Cars]]</f>
        <v>41815.277816820562</v>
      </c>
      <c r="BE83" s="2">
        <f ca="1">IF(Table1[[#This Row],[Debts]]&gt;$BG$6,1,0)</f>
        <v>1</v>
      </c>
      <c r="BJ83" s="11">
        <f ca="1">Table1[[#This Row],[Mortage Left]]/Table1[[#This Row],[Value of House]]</f>
        <v>0.49815479965749809</v>
      </c>
      <c r="BK83" s="2">
        <f t="shared" ca="1" si="51"/>
        <v>0</v>
      </c>
      <c r="BN83" s="14">
        <f ca="1">IF(Table1[[#This Row],[Area]]="Yukon",Table1[[#This Row],[Income]],0)</f>
        <v>0</v>
      </c>
      <c r="BO83" s="14">
        <f ca="1">IF(Table1[[#This Row],[Area]]="BC",Table1[[#This Row],[Income]],0)</f>
        <v>0</v>
      </c>
      <c r="BP83" s="14">
        <f ca="1">IF(Table1[[#This Row],[Area]]="Northwest Territories",Table1[[#This Row],[Income]],0)</f>
        <v>67694</v>
      </c>
      <c r="BQ83" s="14">
        <f ca="1">IF(Table1[[#This Row],[Area]]="Alberta",Table1[[#This Row],[Income]],0)</f>
        <v>0</v>
      </c>
      <c r="BR83" s="14">
        <f ca="1">IF(Table1[[#This Row],[Area]]="Nunavut",Table1[[#This Row],[Income]],0)</f>
        <v>0</v>
      </c>
      <c r="BS83" s="14">
        <f ca="1">IF(Table1[[#This Row],[Area]]="Saskatchewan",Table1[[#This Row],[Income]],0)</f>
        <v>0</v>
      </c>
      <c r="BT83" s="14">
        <f ca="1">IF(Table1[[#This Row],[Area]]="Manitoba",Table1[[#This Row],[Income]],0)</f>
        <v>0</v>
      </c>
      <c r="BU83" s="14">
        <f ca="1">IF(Table1[[#This Row],[Area]]="Ontario",Table1[[#This Row],[Income]],0)</f>
        <v>0</v>
      </c>
      <c r="BV83" s="14">
        <f ca="1">IF(Table1[[#This Row],[Area]]="Quebec",Table1[[#This Row],[Income]],0)</f>
        <v>0</v>
      </c>
      <c r="BW83" s="14">
        <f ca="1">IF(Table1[[#This Row],[Area]]="newfoundland",Table1[[#This Row],[Income]],0)</f>
        <v>0</v>
      </c>
      <c r="BX83" s="14">
        <f ca="1">IF(Table1[[#This Row],[Area]]="New Brunswick",Table1[[#This Row],[Income]],0)</f>
        <v>0</v>
      </c>
      <c r="BY83" s="14">
        <f ca="1">IF(Table1[[#This Row],[Area]]="Nova Scotia",Table1[[#This Row],[Income]],0)</f>
        <v>0</v>
      </c>
      <c r="BZ83" s="14">
        <f ca="1">IF(Table1[[#This Row],[Area]]="Prince Edward Island",Table1[[#This Row],[Income]],0)</f>
        <v>0</v>
      </c>
      <c r="CB83" s="12">
        <f ca="1">IF(Table1[[#This Row],[Field of Work]]="Health",Table1[[#This Row],[Income]],0)</f>
        <v>0</v>
      </c>
      <c r="CC83" s="12">
        <f ca="1">IF(Table1[[#This Row],[Field of Work]]="Construction",Table1[[#This Row],[Income]],0)</f>
        <v>0</v>
      </c>
      <c r="CD83" s="12">
        <f ca="1">IF(Table1[[#This Row],[Field of Work]]="Teaching",Table1[[#This Row],[Income]],0)</f>
        <v>67694</v>
      </c>
      <c r="CE83" s="12">
        <f ca="1">IF(Table1[[#This Row],[Field of Work]]="IT",Table1[[#This Row],[Income]],0)</f>
        <v>0</v>
      </c>
      <c r="CF83" s="12">
        <f ca="1">IF(Table1[[#This Row],[Field of Work]]="General Work",Table1[[#This Row],[Income]],0)</f>
        <v>0</v>
      </c>
      <c r="CG83" s="12">
        <f ca="1">IF(Table1[[#This Row],[Field of Work]]="Agriculture",Table1[[#This Row],[Income]],0)</f>
        <v>0</v>
      </c>
      <c r="CI83" s="2">
        <f ca="1">IF(Table1[[#This Row],[Debts]]&gt;Table1[[#This Row],[Income]],1,0)</f>
        <v>1</v>
      </c>
      <c r="CJ83" s="2"/>
      <c r="CL83" s="2">
        <f ca="1">IF(Table1[[#This Row],[Networth of Person ($)]]&gt;$CL$6,Table1[[#This Row],[Age]],0)</f>
        <v>38</v>
      </c>
    </row>
    <row r="84" spans="2:90" x14ac:dyDescent="0.3">
      <c r="B84">
        <f t="shared" ca="1" si="30"/>
        <v>1</v>
      </c>
      <c r="C84" t="str">
        <f t="shared" ca="1" si="31"/>
        <v>Men</v>
      </c>
      <c r="D84">
        <f t="shared" ca="1" si="32"/>
        <v>41</v>
      </c>
      <c r="E84">
        <f t="shared" ca="1" si="33"/>
        <v>4</v>
      </c>
      <c r="F84" t="str">
        <f t="shared" ca="1" si="34"/>
        <v>IT</v>
      </c>
      <c r="G84">
        <f t="shared" ca="1" si="35"/>
        <v>3</v>
      </c>
      <c r="H84" t="str">
        <f t="shared" ca="1" si="36"/>
        <v>University</v>
      </c>
      <c r="I84">
        <f t="shared" ca="1" si="37"/>
        <v>1</v>
      </c>
      <c r="J84">
        <f t="shared" ca="1" si="38"/>
        <v>3</v>
      </c>
      <c r="K84">
        <f t="shared" ca="1" si="39"/>
        <v>61824</v>
      </c>
      <c r="L84">
        <f t="shared" ca="1" si="40"/>
        <v>11</v>
      </c>
      <c r="M84" t="str">
        <f t="shared" ca="1" si="41"/>
        <v>New Brunswick</v>
      </c>
      <c r="N84">
        <f t="shared" ca="1" si="42"/>
        <v>247296</v>
      </c>
      <c r="O84">
        <f t="shared" ca="1" si="43"/>
        <v>159993.35894606114</v>
      </c>
      <c r="P84">
        <f t="shared" ca="1" si="44"/>
        <v>13141.621652057338</v>
      </c>
      <c r="Q84">
        <f t="shared" ca="1" si="45"/>
        <v>7091</v>
      </c>
      <c r="R84">
        <f t="shared" ca="1" si="46"/>
        <v>45085.616218890696</v>
      </c>
      <c r="S84">
        <f t="shared" ca="1" si="47"/>
        <v>18370.905460766524</v>
      </c>
      <c r="T84">
        <f t="shared" ca="1" si="48"/>
        <v>278808.52711282385</v>
      </c>
      <c r="U84">
        <f t="shared" ca="1" si="49"/>
        <v>212169.97516495184</v>
      </c>
      <c r="V84">
        <f t="shared" ca="1" si="50"/>
        <v>66638.551947872009</v>
      </c>
      <c r="Y84" s="2">
        <f ca="1">IF(Table1[[#This Row],[Gender]]="Men",1,0)</f>
        <v>1</v>
      </c>
      <c r="Z84" s="2">
        <f ca="1">IF(Table1[[#This Row],[Gender]]="Women",1,0)</f>
        <v>0</v>
      </c>
      <c r="AA84" s="2"/>
      <c r="AB84" s="2"/>
      <c r="AC84" s="2"/>
      <c r="AD84" s="2"/>
      <c r="AE84" s="2"/>
      <c r="AF84" s="2"/>
      <c r="AG84" s="2"/>
      <c r="AH84" s="2"/>
      <c r="AI84" s="2"/>
      <c r="AJ84" s="4"/>
      <c r="AM84" s="2">
        <f ca="1">IF(Table1[[#This Row],[Field of Work]]="Teaching",1,0)</f>
        <v>0</v>
      </c>
      <c r="AN84" s="2">
        <f ca="1">IF(Table1[[#This Row],[Field of Work]]="Health",1,0)</f>
        <v>0</v>
      </c>
      <c r="AO84" s="2">
        <f ca="1">IF(Table1[[#This Row],[Field of Work]]="Agriculture",1,0)</f>
        <v>0</v>
      </c>
      <c r="AP84" s="2">
        <f ca="1">IF(Table1[[#This Row],[Field of Work]]="IT",1,0)</f>
        <v>1</v>
      </c>
      <c r="AQ84" s="2">
        <f ca="1">IF(Table1[[#This Row],[Field of Work]]="Construction",1,0)</f>
        <v>0</v>
      </c>
      <c r="AR84" s="2">
        <f ca="1">IF(Table1[[#This Row],[Field of Work]]="General Work",1,0)</f>
        <v>0</v>
      </c>
      <c r="AS84" s="2"/>
      <c r="AT84" s="2"/>
      <c r="AU84" s="2"/>
      <c r="AV84" s="2"/>
      <c r="AW84" s="2"/>
      <c r="AX84" s="2"/>
      <c r="BB84" s="2">
        <f ca="1">Table1[[#This Row],[Car Value]]/Table1[[#This Row],[Cars]]</f>
        <v>4380.5405506857796</v>
      </c>
      <c r="BE84" s="2">
        <f ca="1">IF(Table1[[#This Row],[Debts]]&gt;$BG$6,1,0)</f>
        <v>1</v>
      </c>
      <c r="BJ84" s="11">
        <f ca="1">Table1[[#This Row],[Mortage Left]]/Table1[[#This Row],[Value of House]]</f>
        <v>0.64697107493069494</v>
      </c>
      <c r="BK84" s="2">
        <f t="shared" ca="1" si="51"/>
        <v>0</v>
      </c>
      <c r="BN84" s="14">
        <f ca="1">IF(Table1[[#This Row],[Area]]="Yukon",Table1[[#This Row],[Income]],0)</f>
        <v>0</v>
      </c>
      <c r="BO84" s="14">
        <f ca="1">IF(Table1[[#This Row],[Area]]="BC",Table1[[#This Row],[Income]],0)</f>
        <v>0</v>
      </c>
      <c r="BP84" s="14">
        <f ca="1">IF(Table1[[#This Row],[Area]]="Northwest Territories",Table1[[#This Row],[Income]],0)</f>
        <v>0</v>
      </c>
      <c r="BQ84" s="14">
        <f ca="1">IF(Table1[[#This Row],[Area]]="Alberta",Table1[[#This Row],[Income]],0)</f>
        <v>0</v>
      </c>
      <c r="BR84" s="14">
        <f ca="1">IF(Table1[[#This Row],[Area]]="Nunavut",Table1[[#This Row],[Income]],0)</f>
        <v>0</v>
      </c>
      <c r="BS84" s="14">
        <f ca="1">IF(Table1[[#This Row],[Area]]="Saskatchewan",Table1[[#This Row],[Income]],0)</f>
        <v>0</v>
      </c>
      <c r="BT84" s="14">
        <f ca="1">IF(Table1[[#This Row],[Area]]="Manitoba",Table1[[#This Row],[Income]],0)</f>
        <v>0</v>
      </c>
      <c r="BU84" s="14">
        <f ca="1">IF(Table1[[#This Row],[Area]]="Ontario",Table1[[#This Row],[Income]],0)</f>
        <v>0</v>
      </c>
      <c r="BV84" s="14">
        <f ca="1">IF(Table1[[#This Row],[Area]]="Quebec",Table1[[#This Row],[Income]],0)</f>
        <v>0</v>
      </c>
      <c r="BW84" s="14">
        <f ca="1">IF(Table1[[#This Row],[Area]]="newfoundland",Table1[[#This Row],[Income]],0)</f>
        <v>0</v>
      </c>
      <c r="BX84" s="14">
        <f ca="1">IF(Table1[[#This Row],[Area]]="New Brunswick",Table1[[#This Row],[Income]],0)</f>
        <v>61824</v>
      </c>
      <c r="BY84" s="14">
        <f ca="1">IF(Table1[[#This Row],[Area]]="Nova Scotia",Table1[[#This Row],[Income]],0)</f>
        <v>0</v>
      </c>
      <c r="BZ84" s="14">
        <f ca="1">IF(Table1[[#This Row],[Area]]="Prince Edward Island",Table1[[#This Row],[Income]],0)</f>
        <v>0</v>
      </c>
      <c r="CB84" s="12">
        <f ca="1">IF(Table1[[#This Row],[Field of Work]]="Health",Table1[[#This Row],[Income]],0)</f>
        <v>0</v>
      </c>
      <c r="CC84" s="12">
        <f ca="1">IF(Table1[[#This Row],[Field of Work]]="Construction",Table1[[#This Row],[Income]],0)</f>
        <v>0</v>
      </c>
      <c r="CD84" s="12">
        <f ca="1">IF(Table1[[#This Row],[Field of Work]]="Teaching",Table1[[#This Row],[Income]],0)</f>
        <v>0</v>
      </c>
      <c r="CE84" s="12">
        <f ca="1">IF(Table1[[#This Row],[Field of Work]]="IT",Table1[[#This Row],[Income]],0)</f>
        <v>61824</v>
      </c>
      <c r="CF84" s="12">
        <f ca="1">IF(Table1[[#This Row],[Field of Work]]="General Work",Table1[[#This Row],[Income]],0)</f>
        <v>0</v>
      </c>
      <c r="CG84" s="12">
        <f ca="1">IF(Table1[[#This Row],[Field of Work]]="Agriculture",Table1[[#This Row],[Income]],0)</f>
        <v>0</v>
      </c>
      <c r="CI84" s="2">
        <f ca="1">IF(Table1[[#This Row],[Debts]]&gt;Table1[[#This Row],[Income]],1,0)</f>
        <v>0</v>
      </c>
      <c r="CJ84" s="2"/>
      <c r="CL84" s="2">
        <f ca="1">IF(Table1[[#This Row],[Networth of Person ($)]]&gt;$CL$6,Table1[[#This Row],[Age]],0)</f>
        <v>41</v>
      </c>
    </row>
    <row r="85" spans="2:90" x14ac:dyDescent="0.3">
      <c r="B85">
        <f t="shared" ca="1" si="30"/>
        <v>1</v>
      </c>
      <c r="C85" t="str">
        <f t="shared" ca="1" si="31"/>
        <v>Men</v>
      </c>
      <c r="D85">
        <f t="shared" ca="1" si="32"/>
        <v>29</v>
      </c>
      <c r="E85">
        <f t="shared" ca="1" si="33"/>
        <v>2</v>
      </c>
      <c r="F85" t="str">
        <f t="shared" ca="1" si="34"/>
        <v>Construction</v>
      </c>
      <c r="G85">
        <f t="shared" ca="1" si="35"/>
        <v>4</v>
      </c>
      <c r="H85" t="str">
        <f t="shared" ca="1" si="36"/>
        <v xml:space="preserve">Technical </v>
      </c>
      <c r="I85">
        <f t="shared" ca="1" si="37"/>
        <v>3</v>
      </c>
      <c r="J85">
        <f t="shared" ca="1" si="38"/>
        <v>3</v>
      </c>
      <c r="K85">
        <f t="shared" ca="1" si="39"/>
        <v>48983</v>
      </c>
      <c r="L85">
        <f t="shared" ca="1" si="40"/>
        <v>12</v>
      </c>
      <c r="M85" t="str">
        <f t="shared" ca="1" si="41"/>
        <v>Nova Scotia</v>
      </c>
      <c r="N85">
        <f t="shared" ca="1" si="42"/>
        <v>293898</v>
      </c>
      <c r="O85">
        <f t="shared" ca="1" si="43"/>
        <v>137089.09466852629</v>
      </c>
      <c r="P85">
        <f t="shared" ca="1" si="44"/>
        <v>95056.206750580532</v>
      </c>
      <c r="Q85">
        <f t="shared" ca="1" si="45"/>
        <v>43037</v>
      </c>
      <c r="R85">
        <f t="shared" ca="1" si="46"/>
        <v>92604.199021039938</v>
      </c>
      <c r="S85">
        <f t="shared" ca="1" si="47"/>
        <v>6267.2517876056072</v>
      </c>
      <c r="T85">
        <f t="shared" ca="1" si="48"/>
        <v>395221.4585381861</v>
      </c>
      <c r="U85">
        <f t="shared" ca="1" si="49"/>
        <v>272730.2936895662</v>
      </c>
      <c r="V85">
        <f t="shared" ca="1" si="50"/>
        <v>122491.1648486199</v>
      </c>
      <c r="Y85" s="2">
        <f ca="1">IF(Table1[[#This Row],[Gender]]="Men",1,0)</f>
        <v>1</v>
      </c>
      <c r="Z85" s="2">
        <f ca="1">IF(Table1[[#This Row],[Gender]]="Women",1,0)</f>
        <v>0</v>
      </c>
      <c r="AA85" s="2"/>
      <c r="AB85" s="2"/>
      <c r="AC85" s="2"/>
      <c r="AD85" s="2"/>
      <c r="AE85" s="2"/>
      <c r="AF85" s="2"/>
      <c r="AG85" s="2"/>
      <c r="AH85" s="2"/>
      <c r="AI85" s="2"/>
      <c r="AJ85" s="4"/>
      <c r="AM85" s="2">
        <f ca="1">IF(Table1[[#This Row],[Field of Work]]="Teaching",1,0)</f>
        <v>0</v>
      </c>
      <c r="AN85" s="2">
        <f ca="1">IF(Table1[[#This Row],[Field of Work]]="Health",1,0)</f>
        <v>0</v>
      </c>
      <c r="AO85" s="2">
        <f ca="1">IF(Table1[[#This Row],[Field of Work]]="Agriculture",1,0)</f>
        <v>0</v>
      </c>
      <c r="AP85" s="2">
        <f ca="1">IF(Table1[[#This Row],[Field of Work]]="IT",1,0)</f>
        <v>0</v>
      </c>
      <c r="AQ85" s="2">
        <f ca="1">IF(Table1[[#This Row],[Field of Work]]="Construction",1,0)</f>
        <v>1</v>
      </c>
      <c r="AR85" s="2">
        <f ca="1">IF(Table1[[#This Row],[Field of Work]]="General Work",1,0)</f>
        <v>0</v>
      </c>
      <c r="AS85" s="2"/>
      <c r="AT85" s="2"/>
      <c r="AU85" s="2"/>
      <c r="AV85" s="2"/>
      <c r="AW85" s="2"/>
      <c r="AX85" s="2"/>
      <c r="BB85" s="2">
        <f ca="1">Table1[[#This Row],[Car Value]]/Table1[[#This Row],[Cars]]</f>
        <v>31685.402250193511</v>
      </c>
      <c r="BE85" s="2">
        <f ca="1">IF(Table1[[#This Row],[Debts]]&gt;$BG$6,1,0)</f>
        <v>1</v>
      </c>
      <c r="BJ85" s="11">
        <f ca="1">Table1[[#This Row],[Mortage Left]]/Table1[[#This Row],[Value of House]]</f>
        <v>0.46645126767969258</v>
      </c>
      <c r="BK85" s="2">
        <f t="shared" ca="1" si="51"/>
        <v>0</v>
      </c>
      <c r="BN85" s="14">
        <f ca="1">IF(Table1[[#This Row],[Area]]="Yukon",Table1[[#This Row],[Income]],0)</f>
        <v>0</v>
      </c>
      <c r="BO85" s="14">
        <f ca="1">IF(Table1[[#This Row],[Area]]="BC",Table1[[#This Row],[Income]],0)</f>
        <v>0</v>
      </c>
      <c r="BP85" s="14">
        <f ca="1">IF(Table1[[#This Row],[Area]]="Northwest Territories",Table1[[#This Row],[Income]],0)</f>
        <v>0</v>
      </c>
      <c r="BQ85" s="14">
        <f ca="1">IF(Table1[[#This Row],[Area]]="Alberta",Table1[[#This Row],[Income]],0)</f>
        <v>0</v>
      </c>
      <c r="BR85" s="14">
        <f ca="1">IF(Table1[[#This Row],[Area]]="Nunavut",Table1[[#This Row],[Income]],0)</f>
        <v>0</v>
      </c>
      <c r="BS85" s="14">
        <f ca="1">IF(Table1[[#This Row],[Area]]="Saskatchewan",Table1[[#This Row],[Income]],0)</f>
        <v>0</v>
      </c>
      <c r="BT85" s="14">
        <f ca="1">IF(Table1[[#This Row],[Area]]="Manitoba",Table1[[#This Row],[Income]],0)</f>
        <v>0</v>
      </c>
      <c r="BU85" s="14">
        <f ca="1">IF(Table1[[#This Row],[Area]]="Ontario",Table1[[#This Row],[Income]],0)</f>
        <v>0</v>
      </c>
      <c r="BV85" s="14">
        <f ca="1">IF(Table1[[#This Row],[Area]]="Quebec",Table1[[#This Row],[Income]],0)</f>
        <v>0</v>
      </c>
      <c r="BW85" s="14">
        <f ca="1">IF(Table1[[#This Row],[Area]]="newfoundland",Table1[[#This Row],[Income]],0)</f>
        <v>0</v>
      </c>
      <c r="BX85" s="14">
        <f ca="1">IF(Table1[[#This Row],[Area]]="New Brunswick",Table1[[#This Row],[Income]],0)</f>
        <v>0</v>
      </c>
      <c r="BY85" s="14">
        <f ca="1">IF(Table1[[#This Row],[Area]]="Nova Scotia",Table1[[#This Row],[Income]],0)</f>
        <v>48983</v>
      </c>
      <c r="BZ85" s="14">
        <f ca="1">IF(Table1[[#This Row],[Area]]="Prince Edward Island",Table1[[#This Row],[Income]],0)</f>
        <v>0</v>
      </c>
      <c r="CB85" s="12">
        <f ca="1">IF(Table1[[#This Row],[Field of Work]]="Health",Table1[[#This Row],[Income]],0)</f>
        <v>0</v>
      </c>
      <c r="CC85" s="12">
        <f ca="1">IF(Table1[[#This Row],[Field of Work]]="Construction",Table1[[#This Row],[Income]],0)</f>
        <v>48983</v>
      </c>
      <c r="CD85" s="12">
        <f ca="1">IF(Table1[[#This Row],[Field of Work]]="Teaching",Table1[[#This Row],[Income]],0)</f>
        <v>0</v>
      </c>
      <c r="CE85" s="12">
        <f ca="1">IF(Table1[[#This Row],[Field of Work]]="IT",Table1[[#This Row],[Income]],0)</f>
        <v>0</v>
      </c>
      <c r="CF85" s="12">
        <f ca="1">IF(Table1[[#This Row],[Field of Work]]="General Work",Table1[[#This Row],[Income]],0)</f>
        <v>0</v>
      </c>
      <c r="CG85" s="12">
        <f ca="1">IF(Table1[[#This Row],[Field of Work]]="Agriculture",Table1[[#This Row],[Income]],0)</f>
        <v>0</v>
      </c>
      <c r="CI85" s="2">
        <f ca="1">IF(Table1[[#This Row],[Debts]]&gt;Table1[[#This Row],[Income]],1,0)</f>
        <v>1</v>
      </c>
      <c r="CJ85" s="2"/>
      <c r="CL85" s="2">
        <f ca="1">IF(Table1[[#This Row],[Networth of Person ($)]]&gt;$CL$6,Table1[[#This Row],[Age]],0)</f>
        <v>29</v>
      </c>
    </row>
    <row r="86" spans="2:90" x14ac:dyDescent="0.3">
      <c r="B86">
        <f t="shared" ca="1" si="30"/>
        <v>1</v>
      </c>
      <c r="C86" t="str">
        <f t="shared" ca="1" si="31"/>
        <v>Men</v>
      </c>
      <c r="D86">
        <f t="shared" ca="1" si="32"/>
        <v>31</v>
      </c>
      <c r="E86">
        <f t="shared" ca="1" si="33"/>
        <v>5</v>
      </c>
      <c r="F86" t="str">
        <f t="shared" ca="1" si="34"/>
        <v>General Work</v>
      </c>
      <c r="G86">
        <f t="shared" ca="1" si="35"/>
        <v>5</v>
      </c>
      <c r="H86" t="str">
        <f t="shared" ca="1" si="36"/>
        <v>Others</v>
      </c>
      <c r="I86">
        <f t="shared" ca="1" si="37"/>
        <v>1</v>
      </c>
      <c r="J86">
        <f t="shared" ca="1" si="38"/>
        <v>1</v>
      </c>
      <c r="K86">
        <f t="shared" ca="1" si="39"/>
        <v>88510</v>
      </c>
      <c r="L86">
        <f t="shared" ca="1" si="40"/>
        <v>11</v>
      </c>
      <c r="M86" t="str">
        <f t="shared" ca="1" si="41"/>
        <v>New Brunswick</v>
      </c>
      <c r="N86">
        <f t="shared" ca="1" si="42"/>
        <v>354040</v>
      </c>
      <c r="O86">
        <f t="shared" ca="1" si="43"/>
        <v>119487.69437277432</v>
      </c>
      <c r="P86">
        <f t="shared" ca="1" si="44"/>
        <v>5086.9322962215829</v>
      </c>
      <c r="Q86">
        <f t="shared" ca="1" si="45"/>
        <v>231</v>
      </c>
      <c r="R86">
        <f t="shared" ca="1" si="46"/>
        <v>86974.922984800811</v>
      </c>
      <c r="S86">
        <f t="shared" ca="1" si="47"/>
        <v>71421.559649849369</v>
      </c>
      <c r="T86">
        <f t="shared" ca="1" si="48"/>
        <v>430548.49194607098</v>
      </c>
      <c r="U86">
        <f t="shared" ca="1" si="49"/>
        <v>206693.61735757513</v>
      </c>
      <c r="V86">
        <f t="shared" ca="1" si="50"/>
        <v>223854.87458849585</v>
      </c>
      <c r="Y86" s="2">
        <f ca="1">IF(Table1[[#This Row],[Gender]]="Men",1,0)</f>
        <v>1</v>
      </c>
      <c r="Z86" s="2">
        <f ca="1">IF(Table1[[#This Row],[Gender]]="Women",1,0)</f>
        <v>0</v>
      </c>
      <c r="AA86" s="2"/>
      <c r="AB86" s="2"/>
      <c r="AC86" s="2"/>
      <c r="AD86" s="2"/>
      <c r="AE86" s="2"/>
      <c r="AF86" s="2"/>
      <c r="AG86" s="2"/>
      <c r="AH86" s="2"/>
      <c r="AI86" s="2"/>
      <c r="AJ86" s="4"/>
      <c r="AM86" s="2">
        <f ca="1">IF(Table1[[#This Row],[Field of Work]]="Teaching",1,0)</f>
        <v>0</v>
      </c>
      <c r="AN86" s="2">
        <f ca="1">IF(Table1[[#This Row],[Field of Work]]="Health",1,0)</f>
        <v>0</v>
      </c>
      <c r="AO86" s="2">
        <f ca="1">IF(Table1[[#This Row],[Field of Work]]="Agriculture",1,0)</f>
        <v>0</v>
      </c>
      <c r="AP86" s="2">
        <f ca="1">IF(Table1[[#This Row],[Field of Work]]="IT",1,0)</f>
        <v>0</v>
      </c>
      <c r="AQ86" s="2">
        <f ca="1">IF(Table1[[#This Row],[Field of Work]]="Construction",1,0)</f>
        <v>0</v>
      </c>
      <c r="AR86" s="2">
        <f ca="1">IF(Table1[[#This Row],[Field of Work]]="General Work",1,0)</f>
        <v>1</v>
      </c>
      <c r="AS86" s="2"/>
      <c r="AT86" s="2"/>
      <c r="AU86" s="2"/>
      <c r="AV86" s="2"/>
      <c r="AW86" s="2"/>
      <c r="AX86" s="2"/>
      <c r="BB86" s="2">
        <f ca="1">Table1[[#This Row],[Car Value]]/Table1[[#This Row],[Cars]]</f>
        <v>5086.9322962215829</v>
      </c>
      <c r="BE86" s="2">
        <f ca="1">IF(Table1[[#This Row],[Debts]]&gt;$BG$6,1,0)</f>
        <v>1</v>
      </c>
      <c r="BJ86" s="11">
        <f ca="1">Table1[[#This Row],[Mortage Left]]/Table1[[#This Row],[Value of House]]</f>
        <v>0.33749772447399817</v>
      </c>
      <c r="BK86" s="2">
        <f t="shared" ca="1" si="51"/>
        <v>0</v>
      </c>
      <c r="BN86" s="14">
        <f ca="1">IF(Table1[[#This Row],[Area]]="Yukon",Table1[[#This Row],[Income]],0)</f>
        <v>0</v>
      </c>
      <c r="BO86" s="14">
        <f ca="1">IF(Table1[[#This Row],[Area]]="BC",Table1[[#This Row],[Income]],0)</f>
        <v>0</v>
      </c>
      <c r="BP86" s="14">
        <f ca="1">IF(Table1[[#This Row],[Area]]="Northwest Territories",Table1[[#This Row],[Income]],0)</f>
        <v>0</v>
      </c>
      <c r="BQ86" s="14">
        <f ca="1">IF(Table1[[#This Row],[Area]]="Alberta",Table1[[#This Row],[Income]],0)</f>
        <v>0</v>
      </c>
      <c r="BR86" s="14">
        <f ca="1">IF(Table1[[#This Row],[Area]]="Nunavut",Table1[[#This Row],[Income]],0)</f>
        <v>0</v>
      </c>
      <c r="BS86" s="14">
        <f ca="1">IF(Table1[[#This Row],[Area]]="Saskatchewan",Table1[[#This Row],[Income]],0)</f>
        <v>0</v>
      </c>
      <c r="BT86" s="14">
        <f ca="1">IF(Table1[[#This Row],[Area]]="Manitoba",Table1[[#This Row],[Income]],0)</f>
        <v>0</v>
      </c>
      <c r="BU86" s="14">
        <f ca="1">IF(Table1[[#This Row],[Area]]="Ontario",Table1[[#This Row],[Income]],0)</f>
        <v>0</v>
      </c>
      <c r="BV86" s="14">
        <f ca="1">IF(Table1[[#This Row],[Area]]="Quebec",Table1[[#This Row],[Income]],0)</f>
        <v>0</v>
      </c>
      <c r="BW86" s="14">
        <f ca="1">IF(Table1[[#This Row],[Area]]="newfoundland",Table1[[#This Row],[Income]],0)</f>
        <v>0</v>
      </c>
      <c r="BX86" s="14">
        <f ca="1">IF(Table1[[#This Row],[Area]]="New Brunswick",Table1[[#This Row],[Income]],0)</f>
        <v>88510</v>
      </c>
      <c r="BY86" s="14">
        <f ca="1">IF(Table1[[#This Row],[Area]]="Nova Scotia",Table1[[#This Row],[Income]],0)</f>
        <v>0</v>
      </c>
      <c r="BZ86" s="14">
        <f ca="1">IF(Table1[[#This Row],[Area]]="Prince Edward Island",Table1[[#This Row],[Income]],0)</f>
        <v>0</v>
      </c>
      <c r="CB86" s="12">
        <f ca="1">IF(Table1[[#This Row],[Field of Work]]="Health",Table1[[#This Row],[Income]],0)</f>
        <v>0</v>
      </c>
      <c r="CC86" s="12">
        <f ca="1">IF(Table1[[#This Row],[Field of Work]]="Construction",Table1[[#This Row],[Income]],0)</f>
        <v>0</v>
      </c>
      <c r="CD86" s="12">
        <f ca="1">IF(Table1[[#This Row],[Field of Work]]="Teaching",Table1[[#This Row],[Income]],0)</f>
        <v>0</v>
      </c>
      <c r="CE86" s="12">
        <f ca="1">IF(Table1[[#This Row],[Field of Work]]="IT",Table1[[#This Row],[Income]],0)</f>
        <v>0</v>
      </c>
      <c r="CF86" s="12">
        <f ca="1">IF(Table1[[#This Row],[Field of Work]]="General Work",Table1[[#This Row],[Income]],0)</f>
        <v>88510</v>
      </c>
      <c r="CG86" s="12">
        <f ca="1">IF(Table1[[#This Row],[Field of Work]]="Agriculture",Table1[[#This Row],[Income]],0)</f>
        <v>0</v>
      </c>
      <c r="CI86" s="2">
        <f ca="1">IF(Table1[[#This Row],[Debts]]&gt;Table1[[#This Row],[Income]],1,0)</f>
        <v>0</v>
      </c>
      <c r="CJ86" s="2"/>
      <c r="CL86" s="2">
        <f ca="1">IF(Table1[[#This Row],[Networth of Person ($)]]&gt;$CL$6,Table1[[#This Row],[Age]],0)</f>
        <v>31</v>
      </c>
    </row>
    <row r="87" spans="2:90" x14ac:dyDescent="0.3">
      <c r="B87">
        <f t="shared" ca="1" si="30"/>
        <v>1</v>
      </c>
      <c r="C87" t="str">
        <f t="shared" ca="1" si="31"/>
        <v>Men</v>
      </c>
      <c r="D87">
        <f t="shared" ca="1" si="32"/>
        <v>43</v>
      </c>
      <c r="E87">
        <f t="shared" ca="1" si="33"/>
        <v>4</v>
      </c>
      <c r="F87" t="str">
        <f t="shared" ca="1" si="34"/>
        <v>IT</v>
      </c>
      <c r="G87">
        <f t="shared" ca="1" si="35"/>
        <v>3</v>
      </c>
      <c r="H87" t="str">
        <f t="shared" ca="1" si="36"/>
        <v>University</v>
      </c>
      <c r="I87">
        <f t="shared" ca="1" si="37"/>
        <v>3</v>
      </c>
      <c r="J87">
        <f t="shared" ca="1" si="38"/>
        <v>2</v>
      </c>
      <c r="K87">
        <f t="shared" ca="1" si="39"/>
        <v>28106</v>
      </c>
      <c r="L87">
        <f t="shared" ca="1" si="40"/>
        <v>8</v>
      </c>
      <c r="M87" t="str">
        <f t="shared" ca="1" si="41"/>
        <v>Ontario</v>
      </c>
      <c r="N87">
        <f t="shared" ca="1" si="42"/>
        <v>168636</v>
      </c>
      <c r="O87">
        <f t="shared" ca="1" si="43"/>
        <v>143230.03312222866</v>
      </c>
      <c r="P87">
        <f t="shared" ca="1" si="44"/>
        <v>15513.564943451036</v>
      </c>
      <c r="Q87">
        <f t="shared" ca="1" si="45"/>
        <v>13233</v>
      </c>
      <c r="R87">
        <f t="shared" ca="1" si="46"/>
        <v>26252.391441707052</v>
      </c>
      <c r="S87">
        <f t="shared" ca="1" si="47"/>
        <v>5082.0450344172605</v>
      </c>
      <c r="T87">
        <f t="shared" ca="1" si="48"/>
        <v>189231.6099778683</v>
      </c>
      <c r="U87">
        <f t="shared" ca="1" si="49"/>
        <v>182715.42456393573</v>
      </c>
      <c r="V87">
        <f t="shared" ca="1" si="50"/>
        <v>6516.1854139325733</v>
      </c>
      <c r="Y87" s="2">
        <f ca="1">IF(Table1[[#This Row],[Gender]]="Men",1,0)</f>
        <v>1</v>
      </c>
      <c r="Z87" s="2">
        <f ca="1">IF(Table1[[#This Row],[Gender]]="Women",1,0)</f>
        <v>0</v>
      </c>
      <c r="AA87" s="2"/>
      <c r="AB87" s="2"/>
      <c r="AC87" s="2"/>
      <c r="AD87" s="2"/>
      <c r="AE87" s="2"/>
      <c r="AF87" s="2"/>
      <c r="AG87" s="2"/>
      <c r="AH87" s="2"/>
      <c r="AI87" s="2"/>
      <c r="AJ87" s="4"/>
      <c r="AM87" s="2">
        <f ca="1">IF(Table1[[#This Row],[Field of Work]]="Teaching",1,0)</f>
        <v>0</v>
      </c>
      <c r="AN87" s="2">
        <f ca="1">IF(Table1[[#This Row],[Field of Work]]="Health",1,0)</f>
        <v>0</v>
      </c>
      <c r="AO87" s="2">
        <f ca="1">IF(Table1[[#This Row],[Field of Work]]="Agriculture",1,0)</f>
        <v>0</v>
      </c>
      <c r="AP87" s="2">
        <f ca="1">IF(Table1[[#This Row],[Field of Work]]="IT",1,0)</f>
        <v>1</v>
      </c>
      <c r="AQ87" s="2">
        <f ca="1">IF(Table1[[#This Row],[Field of Work]]="Construction",1,0)</f>
        <v>0</v>
      </c>
      <c r="AR87" s="2">
        <f ca="1">IF(Table1[[#This Row],[Field of Work]]="General Work",1,0)</f>
        <v>0</v>
      </c>
      <c r="AS87" s="2"/>
      <c r="AT87" s="2"/>
      <c r="AU87" s="2"/>
      <c r="AV87" s="2"/>
      <c r="AW87" s="2"/>
      <c r="AX87" s="2"/>
      <c r="BB87" s="2">
        <f ca="1">Table1[[#This Row],[Car Value]]/Table1[[#This Row],[Cars]]</f>
        <v>7756.782471725518</v>
      </c>
      <c r="BE87" s="2">
        <f ca="1">IF(Table1[[#This Row],[Debts]]&gt;$BG$6,1,0)</f>
        <v>1</v>
      </c>
      <c r="BJ87" s="11">
        <f ca="1">Table1[[#This Row],[Mortage Left]]/Table1[[#This Row],[Value of House]]</f>
        <v>0.84934434594172459</v>
      </c>
      <c r="BK87" s="2">
        <f t="shared" ca="1" si="51"/>
        <v>0</v>
      </c>
      <c r="BN87" s="14">
        <f ca="1">IF(Table1[[#This Row],[Area]]="Yukon",Table1[[#This Row],[Income]],0)</f>
        <v>0</v>
      </c>
      <c r="BO87" s="14">
        <f ca="1">IF(Table1[[#This Row],[Area]]="BC",Table1[[#This Row],[Income]],0)</f>
        <v>0</v>
      </c>
      <c r="BP87" s="14">
        <f ca="1">IF(Table1[[#This Row],[Area]]="Northwest Territories",Table1[[#This Row],[Income]],0)</f>
        <v>0</v>
      </c>
      <c r="BQ87" s="14">
        <f ca="1">IF(Table1[[#This Row],[Area]]="Alberta",Table1[[#This Row],[Income]],0)</f>
        <v>0</v>
      </c>
      <c r="BR87" s="14">
        <f ca="1">IF(Table1[[#This Row],[Area]]="Nunavut",Table1[[#This Row],[Income]],0)</f>
        <v>0</v>
      </c>
      <c r="BS87" s="14">
        <f ca="1">IF(Table1[[#This Row],[Area]]="Saskatchewan",Table1[[#This Row],[Income]],0)</f>
        <v>0</v>
      </c>
      <c r="BT87" s="14">
        <f ca="1">IF(Table1[[#This Row],[Area]]="Manitoba",Table1[[#This Row],[Income]],0)</f>
        <v>0</v>
      </c>
      <c r="BU87" s="14">
        <f ca="1">IF(Table1[[#This Row],[Area]]="Ontario",Table1[[#This Row],[Income]],0)</f>
        <v>28106</v>
      </c>
      <c r="BV87" s="14">
        <f ca="1">IF(Table1[[#This Row],[Area]]="Quebec",Table1[[#This Row],[Income]],0)</f>
        <v>0</v>
      </c>
      <c r="BW87" s="14">
        <f ca="1">IF(Table1[[#This Row],[Area]]="newfoundland",Table1[[#This Row],[Income]],0)</f>
        <v>0</v>
      </c>
      <c r="BX87" s="14">
        <f ca="1">IF(Table1[[#This Row],[Area]]="New Brunswick",Table1[[#This Row],[Income]],0)</f>
        <v>0</v>
      </c>
      <c r="BY87" s="14">
        <f ca="1">IF(Table1[[#This Row],[Area]]="Nova Scotia",Table1[[#This Row],[Income]],0)</f>
        <v>0</v>
      </c>
      <c r="BZ87" s="14">
        <f ca="1">IF(Table1[[#This Row],[Area]]="Prince Edward Island",Table1[[#This Row],[Income]],0)</f>
        <v>0</v>
      </c>
      <c r="CB87" s="12">
        <f ca="1">IF(Table1[[#This Row],[Field of Work]]="Health",Table1[[#This Row],[Income]],0)</f>
        <v>0</v>
      </c>
      <c r="CC87" s="12">
        <f ca="1">IF(Table1[[#This Row],[Field of Work]]="Construction",Table1[[#This Row],[Income]],0)</f>
        <v>0</v>
      </c>
      <c r="CD87" s="12">
        <f ca="1">IF(Table1[[#This Row],[Field of Work]]="Teaching",Table1[[#This Row],[Income]],0)</f>
        <v>0</v>
      </c>
      <c r="CE87" s="12">
        <f ca="1">IF(Table1[[#This Row],[Field of Work]]="IT",Table1[[#This Row],[Income]],0)</f>
        <v>28106</v>
      </c>
      <c r="CF87" s="12">
        <f ca="1">IF(Table1[[#This Row],[Field of Work]]="General Work",Table1[[#This Row],[Income]],0)</f>
        <v>0</v>
      </c>
      <c r="CG87" s="12">
        <f ca="1">IF(Table1[[#This Row],[Field of Work]]="Agriculture",Table1[[#This Row],[Income]],0)</f>
        <v>0</v>
      </c>
      <c r="CI87" s="2">
        <f ca="1">IF(Table1[[#This Row],[Debts]]&gt;Table1[[#This Row],[Income]],1,0)</f>
        <v>0</v>
      </c>
      <c r="CJ87" s="2"/>
      <c r="CL87" s="2">
        <f ca="1">IF(Table1[[#This Row],[Networth of Person ($)]]&gt;$CL$6,Table1[[#This Row],[Age]],0)</f>
        <v>0</v>
      </c>
    </row>
    <row r="88" spans="2:90" x14ac:dyDescent="0.3">
      <c r="B88">
        <f t="shared" ca="1" si="30"/>
        <v>1</v>
      </c>
      <c r="C88" t="str">
        <f t="shared" ca="1" si="31"/>
        <v>Men</v>
      </c>
      <c r="D88">
        <f t="shared" ca="1" si="32"/>
        <v>37</v>
      </c>
      <c r="E88">
        <f t="shared" ca="1" si="33"/>
        <v>2</v>
      </c>
      <c r="F88" t="str">
        <f t="shared" ca="1" si="34"/>
        <v>Construction</v>
      </c>
      <c r="G88">
        <f t="shared" ca="1" si="35"/>
        <v>5</v>
      </c>
      <c r="H88" t="str">
        <f t="shared" ca="1" si="36"/>
        <v>Others</v>
      </c>
      <c r="I88">
        <f t="shared" ca="1" si="37"/>
        <v>4</v>
      </c>
      <c r="J88">
        <f t="shared" ca="1" si="38"/>
        <v>3</v>
      </c>
      <c r="K88">
        <f t="shared" ca="1" si="39"/>
        <v>50552</v>
      </c>
      <c r="L88">
        <f t="shared" ca="1" si="40"/>
        <v>12</v>
      </c>
      <c r="M88" t="str">
        <f t="shared" ca="1" si="41"/>
        <v>Nova Scotia</v>
      </c>
      <c r="N88">
        <f t="shared" ca="1" si="42"/>
        <v>252760</v>
      </c>
      <c r="O88">
        <f t="shared" ca="1" si="43"/>
        <v>110481.09518818633</v>
      </c>
      <c r="P88">
        <f t="shared" ca="1" si="44"/>
        <v>2241.4965356755138</v>
      </c>
      <c r="Q88">
        <f t="shared" ca="1" si="45"/>
        <v>1008</v>
      </c>
      <c r="R88">
        <f t="shared" ca="1" si="46"/>
        <v>97240.044735046191</v>
      </c>
      <c r="S88">
        <f t="shared" ca="1" si="47"/>
        <v>39186.758435200099</v>
      </c>
      <c r="T88">
        <f t="shared" ca="1" si="48"/>
        <v>294188.25497087563</v>
      </c>
      <c r="U88">
        <f t="shared" ca="1" si="49"/>
        <v>208729.13992323252</v>
      </c>
      <c r="V88">
        <f t="shared" ca="1" si="50"/>
        <v>85459.115047643107</v>
      </c>
      <c r="Y88" s="2">
        <f ca="1">IF(Table1[[#This Row],[Gender]]="Men",1,0)</f>
        <v>1</v>
      </c>
      <c r="Z88" s="2">
        <f ca="1">IF(Table1[[#This Row],[Gender]]="Women",1,0)</f>
        <v>0</v>
      </c>
      <c r="AA88" s="2"/>
      <c r="AB88" s="2"/>
      <c r="AC88" s="2"/>
      <c r="AD88" s="2"/>
      <c r="AE88" s="2"/>
      <c r="AF88" s="2"/>
      <c r="AG88" s="2"/>
      <c r="AH88" s="2"/>
      <c r="AI88" s="2"/>
      <c r="AJ88" s="4"/>
      <c r="AM88" s="2">
        <f ca="1">IF(Table1[[#This Row],[Field of Work]]="Teaching",1,0)</f>
        <v>0</v>
      </c>
      <c r="AN88" s="2">
        <f ca="1">IF(Table1[[#This Row],[Field of Work]]="Health",1,0)</f>
        <v>0</v>
      </c>
      <c r="AO88" s="2">
        <f ca="1">IF(Table1[[#This Row],[Field of Work]]="Agriculture",1,0)</f>
        <v>0</v>
      </c>
      <c r="AP88" s="2">
        <f ca="1">IF(Table1[[#This Row],[Field of Work]]="IT",1,0)</f>
        <v>0</v>
      </c>
      <c r="AQ88" s="2">
        <f ca="1">IF(Table1[[#This Row],[Field of Work]]="Construction",1,0)</f>
        <v>1</v>
      </c>
      <c r="AR88" s="2">
        <f ca="1">IF(Table1[[#This Row],[Field of Work]]="General Work",1,0)</f>
        <v>0</v>
      </c>
      <c r="AS88" s="2"/>
      <c r="AT88" s="2"/>
      <c r="AU88" s="2"/>
      <c r="AV88" s="2"/>
      <c r="AW88" s="2"/>
      <c r="AX88" s="2"/>
      <c r="BB88" s="2">
        <f ca="1">Table1[[#This Row],[Car Value]]/Table1[[#This Row],[Cars]]</f>
        <v>747.16551189183792</v>
      </c>
      <c r="BE88" s="2">
        <f ca="1">IF(Table1[[#This Row],[Debts]]&gt;$BG$6,1,0)</f>
        <v>1</v>
      </c>
      <c r="BJ88" s="11">
        <f ca="1">Table1[[#This Row],[Mortage Left]]/Table1[[#This Row],[Value of House]]</f>
        <v>0.43709880989154271</v>
      </c>
      <c r="BK88" s="2">
        <f t="shared" ca="1" si="51"/>
        <v>0</v>
      </c>
      <c r="BN88" s="14">
        <f ca="1">IF(Table1[[#This Row],[Area]]="Yukon",Table1[[#This Row],[Income]],0)</f>
        <v>0</v>
      </c>
      <c r="BO88" s="14">
        <f ca="1">IF(Table1[[#This Row],[Area]]="BC",Table1[[#This Row],[Income]],0)</f>
        <v>0</v>
      </c>
      <c r="BP88" s="14">
        <f ca="1">IF(Table1[[#This Row],[Area]]="Northwest Territories",Table1[[#This Row],[Income]],0)</f>
        <v>0</v>
      </c>
      <c r="BQ88" s="14">
        <f ca="1">IF(Table1[[#This Row],[Area]]="Alberta",Table1[[#This Row],[Income]],0)</f>
        <v>0</v>
      </c>
      <c r="BR88" s="14">
        <f ca="1">IF(Table1[[#This Row],[Area]]="Nunavut",Table1[[#This Row],[Income]],0)</f>
        <v>0</v>
      </c>
      <c r="BS88" s="14">
        <f ca="1">IF(Table1[[#This Row],[Area]]="Saskatchewan",Table1[[#This Row],[Income]],0)</f>
        <v>0</v>
      </c>
      <c r="BT88" s="14">
        <f ca="1">IF(Table1[[#This Row],[Area]]="Manitoba",Table1[[#This Row],[Income]],0)</f>
        <v>0</v>
      </c>
      <c r="BU88" s="14">
        <f ca="1">IF(Table1[[#This Row],[Area]]="Ontario",Table1[[#This Row],[Income]],0)</f>
        <v>0</v>
      </c>
      <c r="BV88" s="14">
        <f ca="1">IF(Table1[[#This Row],[Area]]="Quebec",Table1[[#This Row],[Income]],0)</f>
        <v>0</v>
      </c>
      <c r="BW88" s="14">
        <f ca="1">IF(Table1[[#This Row],[Area]]="newfoundland",Table1[[#This Row],[Income]],0)</f>
        <v>0</v>
      </c>
      <c r="BX88" s="14">
        <f ca="1">IF(Table1[[#This Row],[Area]]="New Brunswick",Table1[[#This Row],[Income]],0)</f>
        <v>0</v>
      </c>
      <c r="BY88" s="14">
        <f ca="1">IF(Table1[[#This Row],[Area]]="Nova Scotia",Table1[[#This Row],[Income]],0)</f>
        <v>50552</v>
      </c>
      <c r="BZ88" s="14">
        <f ca="1">IF(Table1[[#This Row],[Area]]="Prince Edward Island",Table1[[#This Row],[Income]],0)</f>
        <v>0</v>
      </c>
      <c r="CB88" s="12">
        <f ca="1">IF(Table1[[#This Row],[Field of Work]]="Health",Table1[[#This Row],[Income]],0)</f>
        <v>0</v>
      </c>
      <c r="CC88" s="12">
        <f ca="1">IF(Table1[[#This Row],[Field of Work]]="Construction",Table1[[#This Row],[Income]],0)</f>
        <v>50552</v>
      </c>
      <c r="CD88" s="12">
        <f ca="1">IF(Table1[[#This Row],[Field of Work]]="Teaching",Table1[[#This Row],[Income]],0)</f>
        <v>0</v>
      </c>
      <c r="CE88" s="12">
        <f ca="1">IF(Table1[[#This Row],[Field of Work]]="IT",Table1[[#This Row],[Income]],0)</f>
        <v>0</v>
      </c>
      <c r="CF88" s="12">
        <f ca="1">IF(Table1[[#This Row],[Field of Work]]="General Work",Table1[[#This Row],[Income]],0)</f>
        <v>0</v>
      </c>
      <c r="CG88" s="12">
        <f ca="1">IF(Table1[[#This Row],[Field of Work]]="Agriculture",Table1[[#This Row],[Income]],0)</f>
        <v>0</v>
      </c>
      <c r="CI88" s="2">
        <f ca="1">IF(Table1[[#This Row],[Debts]]&gt;Table1[[#This Row],[Income]],1,0)</f>
        <v>1</v>
      </c>
      <c r="CJ88" s="2"/>
      <c r="CL88" s="2">
        <f ca="1">IF(Table1[[#This Row],[Networth of Person ($)]]&gt;$CL$6,Table1[[#This Row],[Age]],0)</f>
        <v>37</v>
      </c>
    </row>
    <row r="89" spans="2:90" x14ac:dyDescent="0.3">
      <c r="B89">
        <f t="shared" ca="1" si="30"/>
        <v>2</v>
      </c>
      <c r="C89" t="str">
        <f t="shared" ca="1" si="31"/>
        <v>Women</v>
      </c>
      <c r="D89">
        <f t="shared" ca="1" si="32"/>
        <v>29</v>
      </c>
      <c r="E89">
        <f t="shared" ca="1" si="33"/>
        <v>2</v>
      </c>
      <c r="F89" t="str">
        <f t="shared" ca="1" si="34"/>
        <v>Construction</v>
      </c>
      <c r="G89">
        <f t="shared" ca="1" si="35"/>
        <v>3</v>
      </c>
      <c r="H89" t="str">
        <f t="shared" ca="1" si="36"/>
        <v>University</v>
      </c>
      <c r="I89">
        <f t="shared" ca="1" si="37"/>
        <v>4</v>
      </c>
      <c r="J89">
        <f t="shared" ca="1" si="38"/>
        <v>1</v>
      </c>
      <c r="K89">
        <f t="shared" ca="1" si="39"/>
        <v>40558</v>
      </c>
      <c r="L89">
        <f t="shared" ca="1" si="40"/>
        <v>1</v>
      </c>
      <c r="M89" t="str">
        <f t="shared" ca="1" si="41"/>
        <v>Yukon</v>
      </c>
      <c r="N89">
        <f t="shared" ca="1" si="42"/>
        <v>202790</v>
      </c>
      <c r="O89">
        <f t="shared" ca="1" si="43"/>
        <v>18773.29526437783</v>
      </c>
      <c r="P89">
        <f t="shared" ca="1" si="44"/>
        <v>15451.87549691013</v>
      </c>
      <c r="Q89">
        <f t="shared" ca="1" si="45"/>
        <v>8412</v>
      </c>
      <c r="R89">
        <f t="shared" ca="1" si="46"/>
        <v>55949.884712845786</v>
      </c>
      <c r="S89">
        <f t="shared" ca="1" si="47"/>
        <v>27968.324218731312</v>
      </c>
      <c r="T89">
        <f t="shared" ca="1" si="48"/>
        <v>246210.19971564144</v>
      </c>
      <c r="U89">
        <f t="shared" ca="1" si="49"/>
        <v>83135.179977223612</v>
      </c>
      <c r="V89">
        <f t="shared" ca="1" si="50"/>
        <v>163075.01973841782</v>
      </c>
      <c r="Y89" s="2">
        <f ca="1">IF(Table1[[#This Row],[Gender]]="Men",1,0)</f>
        <v>0</v>
      </c>
      <c r="Z89" s="2">
        <f ca="1">IF(Table1[[#This Row],[Gender]]="Women",1,0)</f>
        <v>1</v>
      </c>
      <c r="AA89" s="2"/>
      <c r="AB89" s="2"/>
      <c r="AC89" s="2"/>
      <c r="AD89" s="2"/>
      <c r="AE89" s="2"/>
      <c r="AF89" s="2"/>
      <c r="AG89" s="2"/>
      <c r="AH89" s="2"/>
      <c r="AI89" s="2"/>
      <c r="AJ89" s="4"/>
      <c r="AM89" s="2">
        <f ca="1">IF(Table1[[#This Row],[Field of Work]]="Teaching",1,0)</f>
        <v>0</v>
      </c>
      <c r="AN89" s="2">
        <f ca="1">IF(Table1[[#This Row],[Field of Work]]="Health",1,0)</f>
        <v>0</v>
      </c>
      <c r="AO89" s="2">
        <f ca="1">IF(Table1[[#This Row],[Field of Work]]="Agriculture",1,0)</f>
        <v>0</v>
      </c>
      <c r="AP89" s="2">
        <f ca="1">IF(Table1[[#This Row],[Field of Work]]="IT",1,0)</f>
        <v>0</v>
      </c>
      <c r="AQ89" s="2">
        <f ca="1">IF(Table1[[#This Row],[Field of Work]]="Construction",1,0)</f>
        <v>1</v>
      </c>
      <c r="AR89" s="2">
        <f ca="1">IF(Table1[[#This Row],[Field of Work]]="General Work",1,0)</f>
        <v>0</v>
      </c>
      <c r="AS89" s="2"/>
      <c r="AT89" s="2"/>
      <c r="AU89" s="2"/>
      <c r="AV89" s="2"/>
      <c r="AW89" s="2"/>
      <c r="AX89" s="2"/>
      <c r="BB89" s="2">
        <f ca="1">Table1[[#This Row],[Car Value]]/Table1[[#This Row],[Cars]]</f>
        <v>15451.87549691013</v>
      </c>
      <c r="BE89" s="2">
        <f ca="1">IF(Table1[[#This Row],[Debts]]&gt;$BG$6,1,0)</f>
        <v>1</v>
      </c>
      <c r="BJ89" s="11">
        <f ca="1">Table1[[#This Row],[Mortage Left]]/Table1[[#This Row],[Value of House]]</f>
        <v>9.2575054314205971E-2</v>
      </c>
      <c r="BK89" s="2">
        <f t="shared" ca="1" si="51"/>
        <v>1</v>
      </c>
      <c r="BN89" s="14">
        <f ca="1">IF(Table1[[#This Row],[Area]]="Yukon",Table1[[#This Row],[Income]],0)</f>
        <v>40558</v>
      </c>
      <c r="BO89" s="14">
        <f ca="1">IF(Table1[[#This Row],[Area]]="BC",Table1[[#This Row],[Income]],0)</f>
        <v>0</v>
      </c>
      <c r="BP89" s="14">
        <f ca="1">IF(Table1[[#This Row],[Area]]="Northwest Territories",Table1[[#This Row],[Income]],0)</f>
        <v>0</v>
      </c>
      <c r="BQ89" s="14">
        <f ca="1">IF(Table1[[#This Row],[Area]]="Alberta",Table1[[#This Row],[Income]],0)</f>
        <v>0</v>
      </c>
      <c r="BR89" s="14">
        <f ca="1">IF(Table1[[#This Row],[Area]]="Nunavut",Table1[[#This Row],[Income]],0)</f>
        <v>0</v>
      </c>
      <c r="BS89" s="14">
        <f ca="1">IF(Table1[[#This Row],[Area]]="Saskatchewan",Table1[[#This Row],[Income]],0)</f>
        <v>0</v>
      </c>
      <c r="BT89" s="14">
        <f ca="1">IF(Table1[[#This Row],[Area]]="Manitoba",Table1[[#This Row],[Income]],0)</f>
        <v>0</v>
      </c>
      <c r="BU89" s="14">
        <f ca="1">IF(Table1[[#This Row],[Area]]="Ontario",Table1[[#This Row],[Income]],0)</f>
        <v>0</v>
      </c>
      <c r="BV89" s="14">
        <f ca="1">IF(Table1[[#This Row],[Area]]="Quebec",Table1[[#This Row],[Income]],0)</f>
        <v>0</v>
      </c>
      <c r="BW89" s="14">
        <f ca="1">IF(Table1[[#This Row],[Area]]="newfoundland",Table1[[#This Row],[Income]],0)</f>
        <v>0</v>
      </c>
      <c r="BX89" s="14">
        <f ca="1">IF(Table1[[#This Row],[Area]]="New Brunswick",Table1[[#This Row],[Income]],0)</f>
        <v>0</v>
      </c>
      <c r="BY89" s="14">
        <f ca="1">IF(Table1[[#This Row],[Area]]="Nova Scotia",Table1[[#This Row],[Income]],0)</f>
        <v>0</v>
      </c>
      <c r="BZ89" s="14">
        <f ca="1">IF(Table1[[#This Row],[Area]]="Prince Edward Island",Table1[[#This Row],[Income]],0)</f>
        <v>0</v>
      </c>
      <c r="CB89" s="12">
        <f ca="1">IF(Table1[[#This Row],[Field of Work]]="Health",Table1[[#This Row],[Income]],0)</f>
        <v>0</v>
      </c>
      <c r="CC89" s="12">
        <f ca="1">IF(Table1[[#This Row],[Field of Work]]="Construction",Table1[[#This Row],[Income]],0)</f>
        <v>40558</v>
      </c>
      <c r="CD89" s="12">
        <f ca="1">IF(Table1[[#This Row],[Field of Work]]="Teaching",Table1[[#This Row],[Income]],0)</f>
        <v>0</v>
      </c>
      <c r="CE89" s="12">
        <f ca="1">IF(Table1[[#This Row],[Field of Work]]="IT",Table1[[#This Row],[Income]],0)</f>
        <v>0</v>
      </c>
      <c r="CF89" s="12">
        <f ca="1">IF(Table1[[#This Row],[Field of Work]]="General Work",Table1[[#This Row],[Income]],0)</f>
        <v>0</v>
      </c>
      <c r="CG89" s="12">
        <f ca="1">IF(Table1[[#This Row],[Field of Work]]="Agriculture",Table1[[#This Row],[Income]],0)</f>
        <v>0</v>
      </c>
      <c r="CI89" s="2">
        <f ca="1">IF(Table1[[#This Row],[Debts]]&gt;Table1[[#This Row],[Income]],1,0)</f>
        <v>1</v>
      </c>
      <c r="CJ89" s="2"/>
      <c r="CL89" s="2">
        <f ca="1">IF(Table1[[#This Row],[Networth of Person ($)]]&gt;$CL$6,Table1[[#This Row],[Age]],0)</f>
        <v>29</v>
      </c>
    </row>
    <row r="90" spans="2:90" x14ac:dyDescent="0.3">
      <c r="B90">
        <f t="shared" ca="1" si="30"/>
        <v>2</v>
      </c>
      <c r="C90" t="str">
        <f t="shared" ca="1" si="31"/>
        <v>Women</v>
      </c>
      <c r="D90">
        <f t="shared" ca="1" si="32"/>
        <v>34</v>
      </c>
      <c r="E90">
        <f t="shared" ca="1" si="33"/>
        <v>2</v>
      </c>
      <c r="F90" t="str">
        <f t="shared" ca="1" si="34"/>
        <v>Construction</v>
      </c>
      <c r="G90">
        <f t="shared" ca="1" si="35"/>
        <v>5</v>
      </c>
      <c r="H90" t="str">
        <f t="shared" ca="1" si="36"/>
        <v>Others</v>
      </c>
      <c r="I90">
        <f t="shared" ca="1" si="37"/>
        <v>0</v>
      </c>
      <c r="J90">
        <f t="shared" ca="1" si="38"/>
        <v>2</v>
      </c>
      <c r="K90">
        <f t="shared" ca="1" si="39"/>
        <v>33355</v>
      </c>
      <c r="L90">
        <f t="shared" ca="1" si="40"/>
        <v>5</v>
      </c>
      <c r="M90" t="str">
        <f t="shared" ca="1" si="41"/>
        <v>Nunavut</v>
      </c>
      <c r="N90">
        <f t="shared" ca="1" si="42"/>
        <v>100065</v>
      </c>
      <c r="O90">
        <f t="shared" ca="1" si="43"/>
        <v>21404.411005924812</v>
      </c>
      <c r="P90">
        <f t="shared" ca="1" si="44"/>
        <v>55184.821566690196</v>
      </c>
      <c r="Q90">
        <f t="shared" ca="1" si="45"/>
        <v>24428</v>
      </c>
      <c r="R90">
        <f t="shared" ca="1" si="46"/>
        <v>56076.331724893957</v>
      </c>
      <c r="S90">
        <f t="shared" ca="1" si="47"/>
        <v>37160.839025182562</v>
      </c>
      <c r="T90">
        <f t="shared" ca="1" si="48"/>
        <v>192410.66059187276</v>
      </c>
      <c r="U90">
        <f t="shared" ca="1" si="49"/>
        <v>101908.74273081878</v>
      </c>
      <c r="V90">
        <f t="shared" ca="1" si="50"/>
        <v>90501.917861053982</v>
      </c>
      <c r="Y90" s="2">
        <f ca="1">IF(Table1[[#This Row],[Gender]]="Men",1,0)</f>
        <v>0</v>
      </c>
      <c r="Z90" s="2">
        <f ca="1">IF(Table1[[#This Row],[Gender]]="Women",1,0)</f>
        <v>1</v>
      </c>
      <c r="AA90" s="2"/>
      <c r="AB90" s="2"/>
      <c r="AC90" s="2"/>
      <c r="AD90" s="2"/>
      <c r="AE90" s="2"/>
      <c r="AF90" s="2"/>
      <c r="AG90" s="2"/>
      <c r="AH90" s="2"/>
      <c r="AI90" s="2"/>
      <c r="AJ90" s="4"/>
      <c r="AM90" s="2">
        <f ca="1">IF(Table1[[#This Row],[Field of Work]]="Teaching",1,0)</f>
        <v>0</v>
      </c>
      <c r="AN90" s="2">
        <f ca="1">IF(Table1[[#This Row],[Field of Work]]="Health",1,0)</f>
        <v>0</v>
      </c>
      <c r="AO90" s="2">
        <f ca="1">IF(Table1[[#This Row],[Field of Work]]="Agriculture",1,0)</f>
        <v>0</v>
      </c>
      <c r="AP90" s="2">
        <f ca="1">IF(Table1[[#This Row],[Field of Work]]="IT",1,0)</f>
        <v>0</v>
      </c>
      <c r="AQ90" s="2">
        <f ca="1">IF(Table1[[#This Row],[Field of Work]]="Construction",1,0)</f>
        <v>1</v>
      </c>
      <c r="AR90" s="2">
        <f ca="1">IF(Table1[[#This Row],[Field of Work]]="General Work",1,0)</f>
        <v>0</v>
      </c>
      <c r="AS90" s="2"/>
      <c r="AT90" s="2"/>
      <c r="AU90" s="2"/>
      <c r="AV90" s="2"/>
      <c r="AW90" s="2"/>
      <c r="AX90" s="2"/>
      <c r="BB90" s="2">
        <f ca="1">Table1[[#This Row],[Car Value]]/Table1[[#This Row],[Cars]]</f>
        <v>27592.410783345098</v>
      </c>
      <c r="BE90" s="2">
        <f ca="1">IF(Table1[[#This Row],[Debts]]&gt;$BG$6,1,0)</f>
        <v>1</v>
      </c>
      <c r="BJ90" s="11">
        <f ca="1">Table1[[#This Row],[Mortage Left]]/Table1[[#This Row],[Value of House]]</f>
        <v>0.21390507176260243</v>
      </c>
      <c r="BK90" s="2">
        <f t="shared" ca="1" si="51"/>
        <v>1</v>
      </c>
      <c r="BN90" s="14">
        <f ca="1">IF(Table1[[#This Row],[Area]]="Yukon",Table1[[#This Row],[Income]],0)</f>
        <v>0</v>
      </c>
      <c r="BO90" s="14">
        <f ca="1">IF(Table1[[#This Row],[Area]]="BC",Table1[[#This Row],[Income]],0)</f>
        <v>0</v>
      </c>
      <c r="BP90" s="14">
        <f ca="1">IF(Table1[[#This Row],[Area]]="Northwest Territories",Table1[[#This Row],[Income]],0)</f>
        <v>0</v>
      </c>
      <c r="BQ90" s="14">
        <f ca="1">IF(Table1[[#This Row],[Area]]="Alberta",Table1[[#This Row],[Income]],0)</f>
        <v>0</v>
      </c>
      <c r="BR90" s="14">
        <f ca="1">IF(Table1[[#This Row],[Area]]="Nunavut",Table1[[#This Row],[Income]],0)</f>
        <v>33355</v>
      </c>
      <c r="BS90" s="14">
        <f ca="1">IF(Table1[[#This Row],[Area]]="Saskatchewan",Table1[[#This Row],[Income]],0)</f>
        <v>0</v>
      </c>
      <c r="BT90" s="14">
        <f ca="1">IF(Table1[[#This Row],[Area]]="Manitoba",Table1[[#This Row],[Income]],0)</f>
        <v>0</v>
      </c>
      <c r="BU90" s="14">
        <f ca="1">IF(Table1[[#This Row],[Area]]="Ontario",Table1[[#This Row],[Income]],0)</f>
        <v>0</v>
      </c>
      <c r="BV90" s="14">
        <f ca="1">IF(Table1[[#This Row],[Area]]="Quebec",Table1[[#This Row],[Income]],0)</f>
        <v>0</v>
      </c>
      <c r="BW90" s="14">
        <f ca="1">IF(Table1[[#This Row],[Area]]="newfoundland",Table1[[#This Row],[Income]],0)</f>
        <v>0</v>
      </c>
      <c r="BX90" s="14">
        <f ca="1">IF(Table1[[#This Row],[Area]]="New Brunswick",Table1[[#This Row],[Income]],0)</f>
        <v>0</v>
      </c>
      <c r="BY90" s="14">
        <f ca="1">IF(Table1[[#This Row],[Area]]="Nova Scotia",Table1[[#This Row],[Income]],0)</f>
        <v>0</v>
      </c>
      <c r="BZ90" s="14">
        <f ca="1">IF(Table1[[#This Row],[Area]]="Prince Edward Island",Table1[[#This Row],[Income]],0)</f>
        <v>0</v>
      </c>
      <c r="CB90" s="12">
        <f ca="1">IF(Table1[[#This Row],[Field of Work]]="Health",Table1[[#This Row],[Income]],0)</f>
        <v>0</v>
      </c>
      <c r="CC90" s="12">
        <f ca="1">IF(Table1[[#This Row],[Field of Work]]="Construction",Table1[[#This Row],[Income]],0)</f>
        <v>33355</v>
      </c>
      <c r="CD90" s="12">
        <f ca="1">IF(Table1[[#This Row],[Field of Work]]="Teaching",Table1[[#This Row],[Income]],0)</f>
        <v>0</v>
      </c>
      <c r="CE90" s="12">
        <f ca="1">IF(Table1[[#This Row],[Field of Work]]="IT",Table1[[#This Row],[Income]],0)</f>
        <v>0</v>
      </c>
      <c r="CF90" s="12">
        <f ca="1">IF(Table1[[#This Row],[Field of Work]]="General Work",Table1[[#This Row],[Income]],0)</f>
        <v>0</v>
      </c>
      <c r="CG90" s="12">
        <f ca="1">IF(Table1[[#This Row],[Field of Work]]="Agriculture",Table1[[#This Row],[Income]],0)</f>
        <v>0</v>
      </c>
      <c r="CI90" s="2">
        <f ca="1">IF(Table1[[#This Row],[Debts]]&gt;Table1[[#This Row],[Income]],1,0)</f>
        <v>1</v>
      </c>
      <c r="CJ90" s="2"/>
      <c r="CL90" s="2">
        <f ca="1">IF(Table1[[#This Row],[Networth of Person ($)]]&gt;$CL$6,Table1[[#This Row],[Age]],0)</f>
        <v>34</v>
      </c>
    </row>
    <row r="91" spans="2:90" x14ac:dyDescent="0.3">
      <c r="B91">
        <f t="shared" ca="1" si="30"/>
        <v>2</v>
      </c>
      <c r="C91" t="str">
        <f t="shared" ca="1" si="31"/>
        <v>Women</v>
      </c>
      <c r="D91">
        <f t="shared" ca="1" si="32"/>
        <v>32</v>
      </c>
      <c r="E91">
        <f t="shared" ca="1" si="33"/>
        <v>6</v>
      </c>
      <c r="F91" t="str">
        <f t="shared" ca="1" si="34"/>
        <v>Agriculture</v>
      </c>
      <c r="G91">
        <f t="shared" ca="1" si="35"/>
        <v>1</v>
      </c>
      <c r="H91" t="str">
        <f t="shared" ca="1" si="36"/>
        <v>High School</v>
      </c>
      <c r="I91">
        <f t="shared" ca="1" si="37"/>
        <v>0</v>
      </c>
      <c r="J91">
        <f t="shared" ca="1" si="38"/>
        <v>2</v>
      </c>
      <c r="K91">
        <f t="shared" ca="1" si="39"/>
        <v>83502</v>
      </c>
      <c r="L91">
        <f t="shared" ca="1" si="40"/>
        <v>6</v>
      </c>
      <c r="M91" t="str">
        <f t="shared" ca="1" si="41"/>
        <v>Saskatchewan</v>
      </c>
      <c r="N91">
        <f t="shared" ca="1" si="42"/>
        <v>334008</v>
      </c>
      <c r="O91">
        <f t="shared" ca="1" si="43"/>
        <v>231481.07919888484</v>
      </c>
      <c r="P91">
        <f t="shared" ca="1" si="44"/>
        <v>22397.599991361232</v>
      </c>
      <c r="Q91">
        <f t="shared" ca="1" si="45"/>
        <v>821</v>
      </c>
      <c r="R91">
        <f t="shared" ca="1" si="46"/>
        <v>49392.942062547685</v>
      </c>
      <c r="S91">
        <f t="shared" ca="1" si="47"/>
        <v>36130.586172447496</v>
      </c>
      <c r="T91">
        <f t="shared" ca="1" si="48"/>
        <v>392536.18616380874</v>
      </c>
      <c r="U91">
        <f t="shared" ca="1" si="49"/>
        <v>281695.0212614325</v>
      </c>
      <c r="V91">
        <f t="shared" ca="1" si="50"/>
        <v>110841.16490237624</v>
      </c>
      <c r="Y91" s="2">
        <f ca="1">IF(Table1[[#This Row],[Gender]]="Men",1,0)</f>
        <v>0</v>
      </c>
      <c r="Z91" s="2">
        <f ca="1">IF(Table1[[#This Row],[Gender]]="Women",1,0)</f>
        <v>1</v>
      </c>
      <c r="AA91" s="2"/>
      <c r="AB91" s="2"/>
      <c r="AC91" s="2"/>
      <c r="AD91" s="2"/>
      <c r="AE91" s="2"/>
      <c r="AF91" s="2"/>
      <c r="AG91" s="2"/>
      <c r="AH91" s="2"/>
      <c r="AI91" s="2"/>
      <c r="AJ91" s="4"/>
      <c r="AM91" s="2">
        <f ca="1">IF(Table1[[#This Row],[Field of Work]]="Teaching",1,0)</f>
        <v>0</v>
      </c>
      <c r="AN91" s="2">
        <f ca="1">IF(Table1[[#This Row],[Field of Work]]="Health",1,0)</f>
        <v>0</v>
      </c>
      <c r="AO91" s="2">
        <f ca="1">IF(Table1[[#This Row],[Field of Work]]="Agriculture",1,0)</f>
        <v>1</v>
      </c>
      <c r="AP91" s="2">
        <f ca="1">IF(Table1[[#This Row],[Field of Work]]="IT",1,0)</f>
        <v>0</v>
      </c>
      <c r="AQ91" s="2">
        <f ca="1">IF(Table1[[#This Row],[Field of Work]]="Construction",1,0)</f>
        <v>0</v>
      </c>
      <c r="AR91" s="2">
        <f ca="1">IF(Table1[[#This Row],[Field of Work]]="General Work",1,0)</f>
        <v>0</v>
      </c>
      <c r="AS91" s="2"/>
      <c r="AT91" s="2"/>
      <c r="AU91" s="2"/>
      <c r="AV91" s="2"/>
      <c r="AW91" s="2"/>
      <c r="AX91" s="2"/>
      <c r="BB91" s="2">
        <f ca="1">Table1[[#This Row],[Car Value]]/Table1[[#This Row],[Cars]]</f>
        <v>11198.799995680616</v>
      </c>
      <c r="BE91" s="2">
        <f ca="1">IF(Table1[[#This Row],[Debts]]&gt;$BG$6,1,0)</f>
        <v>1</v>
      </c>
      <c r="BJ91" s="11">
        <f ca="1">Table1[[#This Row],[Mortage Left]]/Table1[[#This Row],[Value of House]]</f>
        <v>0.6930405235769348</v>
      </c>
      <c r="BK91" s="2">
        <f t="shared" ca="1" si="51"/>
        <v>0</v>
      </c>
      <c r="BN91" s="14">
        <f ca="1">IF(Table1[[#This Row],[Area]]="Yukon",Table1[[#This Row],[Income]],0)</f>
        <v>0</v>
      </c>
      <c r="BO91" s="14">
        <f ca="1">IF(Table1[[#This Row],[Area]]="BC",Table1[[#This Row],[Income]],0)</f>
        <v>0</v>
      </c>
      <c r="BP91" s="14">
        <f ca="1">IF(Table1[[#This Row],[Area]]="Northwest Territories",Table1[[#This Row],[Income]],0)</f>
        <v>0</v>
      </c>
      <c r="BQ91" s="14">
        <f ca="1">IF(Table1[[#This Row],[Area]]="Alberta",Table1[[#This Row],[Income]],0)</f>
        <v>0</v>
      </c>
      <c r="BR91" s="14">
        <f ca="1">IF(Table1[[#This Row],[Area]]="Nunavut",Table1[[#This Row],[Income]],0)</f>
        <v>0</v>
      </c>
      <c r="BS91" s="14">
        <f ca="1">IF(Table1[[#This Row],[Area]]="Saskatchewan",Table1[[#This Row],[Income]],0)</f>
        <v>83502</v>
      </c>
      <c r="BT91" s="14">
        <f ca="1">IF(Table1[[#This Row],[Area]]="Manitoba",Table1[[#This Row],[Income]],0)</f>
        <v>0</v>
      </c>
      <c r="BU91" s="14">
        <f ca="1">IF(Table1[[#This Row],[Area]]="Ontario",Table1[[#This Row],[Income]],0)</f>
        <v>0</v>
      </c>
      <c r="BV91" s="14">
        <f ca="1">IF(Table1[[#This Row],[Area]]="Quebec",Table1[[#This Row],[Income]],0)</f>
        <v>0</v>
      </c>
      <c r="BW91" s="14">
        <f ca="1">IF(Table1[[#This Row],[Area]]="newfoundland",Table1[[#This Row],[Income]],0)</f>
        <v>0</v>
      </c>
      <c r="BX91" s="14">
        <f ca="1">IF(Table1[[#This Row],[Area]]="New Brunswick",Table1[[#This Row],[Income]],0)</f>
        <v>0</v>
      </c>
      <c r="BY91" s="14">
        <f ca="1">IF(Table1[[#This Row],[Area]]="Nova Scotia",Table1[[#This Row],[Income]],0)</f>
        <v>0</v>
      </c>
      <c r="BZ91" s="14">
        <f ca="1">IF(Table1[[#This Row],[Area]]="Prince Edward Island",Table1[[#This Row],[Income]],0)</f>
        <v>0</v>
      </c>
      <c r="CB91" s="12">
        <f ca="1">IF(Table1[[#This Row],[Field of Work]]="Health",Table1[[#This Row],[Income]],0)</f>
        <v>0</v>
      </c>
      <c r="CC91" s="12">
        <f ca="1">IF(Table1[[#This Row],[Field of Work]]="Construction",Table1[[#This Row],[Income]],0)</f>
        <v>0</v>
      </c>
      <c r="CD91" s="12">
        <f ca="1">IF(Table1[[#This Row],[Field of Work]]="Teaching",Table1[[#This Row],[Income]],0)</f>
        <v>0</v>
      </c>
      <c r="CE91" s="12">
        <f ca="1">IF(Table1[[#This Row],[Field of Work]]="IT",Table1[[#This Row],[Income]],0)</f>
        <v>0</v>
      </c>
      <c r="CF91" s="12">
        <f ca="1">IF(Table1[[#This Row],[Field of Work]]="General Work",Table1[[#This Row],[Income]],0)</f>
        <v>0</v>
      </c>
      <c r="CG91" s="12">
        <f ca="1">IF(Table1[[#This Row],[Field of Work]]="Agriculture",Table1[[#This Row],[Income]],0)</f>
        <v>83502</v>
      </c>
      <c r="CI91" s="2">
        <f ca="1">IF(Table1[[#This Row],[Debts]]&gt;Table1[[#This Row],[Income]],1,0)</f>
        <v>0</v>
      </c>
      <c r="CJ91" s="2"/>
      <c r="CL91" s="2">
        <f ca="1">IF(Table1[[#This Row],[Networth of Person ($)]]&gt;$CL$6,Table1[[#This Row],[Age]],0)</f>
        <v>32</v>
      </c>
    </row>
    <row r="92" spans="2:90" x14ac:dyDescent="0.3">
      <c r="B92">
        <f t="shared" ca="1" si="30"/>
        <v>1</v>
      </c>
      <c r="C92" t="str">
        <f t="shared" ca="1" si="31"/>
        <v>Men</v>
      </c>
      <c r="D92">
        <f t="shared" ca="1" si="32"/>
        <v>45</v>
      </c>
      <c r="E92">
        <f t="shared" ca="1" si="33"/>
        <v>1</v>
      </c>
      <c r="F92" t="str">
        <f t="shared" ca="1" si="34"/>
        <v>Health</v>
      </c>
      <c r="G92">
        <f t="shared" ca="1" si="35"/>
        <v>2</v>
      </c>
      <c r="H92" t="str">
        <f t="shared" ca="1" si="36"/>
        <v>College</v>
      </c>
      <c r="I92">
        <f t="shared" ca="1" si="37"/>
        <v>1</v>
      </c>
      <c r="J92">
        <f t="shared" ca="1" si="38"/>
        <v>3</v>
      </c>
      <c r="K92">
        <f t="shared" ca="1" si="39"/>
        <v>30318</v>
      </c>
      <c r="L92">
        <f t="shared" ca="1" si="40"/>
        <v>7</v>
      </c>
      <c r="M92" t="str">
        <f t="shared" ca="1" si="41"/>
        <v>Manitoba</v>
      </c>
      <c r="N92">
        <f t="shared" ca="1" si="42"/>
        <v>151590</v>
      </c>
      <c r="O92">
        <f t="shared" ca="1" si="43"/>
        <v>121544.10966451924</v>
      </c>
      <c r="P92">
        <f t="shared" ca="1" si="44"/>
        <v>68137.685822408152</v>
      </c>
      <c r="Q92">
        <f t="shared" ca="1" si="45"/>
        <v>39958</v>
      </c>
      <c r="R92">
        <f t="shared" ca="1" si="46"/>
        <v>3356.5608758080884</v>
      </c>
      <c r="S92">
        <f t="shared" ca="1" si="47"/>
        <v>36190.93212409885</v>
      </c>
      <c r="T92">
        <f t="shared" ca="1" si="48"/>
        <v>255918.617946507</v>
      </c>
      <c r="U92">
        <f t="shared" ca="1" si="49"/>
        <v>164858.67054032735</v>
      </c>
      <c r="V92">
        <f t="shared" ca="1" si="50"/>
        <v>91059.94740617965</v>
      </c>
      <c r="Y92" s="2">
        <f ca="1">IF(Table1[[#This Row],[Gender]]="Men",1,0)</f>
        <v>1</v>
      </c>
      <c r="Z92" s="2">
        <f ca="1">IF(Table1[[#This Row],[Gender]]="Women",1,0)</f>
        <v>0</v>
      </c>
      <c r="AA92" s="2"/>
      <c r="AB92" s="2"/>
      <c r="AC92" s="2"/>
      <c r="AD92" s="2"/>
      <c r="AE92" s="2"/>
      <c r="AF92" s="2"/>
      <c r="AG92" s="2"/>
      <c r="AH92" s="2"/>
      <c r="AI92" s="2"/>
      <c r="AJ92" s="4"/>
      <c r="AM92" s="2">
        <f ca="1">IF(Table1[[#This Row],[Field of Work]]="Teaching",1,0)</f>
        <v>0</v>
      </c>
      <c r="AN92" s="2">
        <f ca="1">IF(Table1[[#This Row],[Field of Work]]="Health",1,0)</f>
        <v>1</v>
      </c>
      <c r="AO92" s="2">
        <f ca="1">IF(Table1[[#This Row],[Field of Work]]="Agriculture",1,0)</f>
        <v>0</v>
      </c>
      <c r="AP92" s="2">
        <f ca="1">IF(Table1[[#This Row],[Field of Work]]="IT",1,0)</f>
        <v>0</v>
      </c>
      <c r="AQ92" s="2">
        <f ca="1">IF(Table1[[#This Row],[Field of Work]]="Construction",1,0)</f>
        <v>0</v>
      </c>
      <c r="AR92" s="2">
        <f ca="1">IF(Table1[[#This Row],[Field of Work]]="General Work",1,0)</f>
        <v>0</v>
      </c>
      <c r="AS92" s="2"/>
      <c r="AT92" s="2"/>
      <c r="AU92" s="2"/>
      <c r="AV92" s="2"/>
      <c r="AW92" s="2"/>
      <c r="AX92" s="2"/>
      <c r="BB92" s="2">
        <f ca="1">Table1[[#This Row],[Car Value]]/Table1[[#This Row],[Cars]]</f>
        <v>22712.561940802716</v>
      </c>
      <c r="BE92" s="2">
        <f ca="1">IF(Table1[[#This Row],[Debts]]&gt;$BG$6,1,0)</f>
        <v>0</v>
      </c>
      <c r="BJ92" s="11">
        <f ca="1">Table1[[#This Row],[Mortage Left]]/Table1[[#This Row],[Value of House]]</f>
        <v>0.80179503703753052</v>
      </c>
      <c r="BK92" s="2">
        <f t="shared" ca="1" si="51"/>
        <v>0</v>
      </c>
      <c r="BN92" s="14">
        <f ca="1">IF(Table1[[#This Row],[Area]]="Yukon",Table1[[#This Row],[Income]],0)</f>
        <v>0</v>
      </c>
      <c r="BO92" s="14">
        <f ca="1">IF(Table1[[#This Row],[Area]]="BC",Table1[[#This Row],[Income]],0)</f>
        <v>0</v>
      </c>
      <c r="BP92" s="14">
        <f ca="1">IF(Table1[[#This Row],[Area]]="Northwest Territories",Table1[[#This Row],[Income]],0)</f>
        <v>0</v>
      </c>
      <c r="BQ92" s="14">
        <f ca="1">IF(Table1[[#This Row],[Area]]="Alberta",Table1[[#This Row],[Income]],0)</f>
        <v>0</v>
      </c>
      <c r="BR92" s="14">
        <f ca="1">IF(Table1[[#This Row],[Area]]="Nunavut",Table1[[#This Row],[Income]],0)</f>
        <v>0</v>
      </c>
      <c r="BS92" s="14">
        <f ca="1">IF(Table1[[#This Row],[Area]]="Saskatchewan",Table1[[#This Row],[Income]],0)</f>
        <v>0</v>
      </c>
      <c r="BT92" s="14">
        <f ca="1">IF(Table1[[#This Row],[Area]]="Manitoba",Table1[[#This Row],[Income]],0)</f>
        <v>30318</v>
      </c>
      <c r="BU92" s="14">
        <f ca="1">IF(Table1[[#This Row],[Area]]="Ontario",Table1[[#This Row],[Income]],0)</f>
        <v>0</v>
      </c>
      <c r="BV92" s="14">
        <f ca="1">IF(Table1[[#This Row],[Area]]="Quebec",Table1[[#This Row],[Income]],0)</f>
        <v>0</v>
      </c>
      <c r="BW92" s="14">
        <f ca="1">IF(Table1[[#This Row],[Area]]="newfoundland",Table1[[#This Row],[Income]],0)</f>
        <v>0</v>
      </c>
      <c r="BX92" s="14">
        <f ca="1">IF(Table1[[#This Row],[Area]]="New Brunswick",Table1[[#This Row],[Income]],0)</f>
        <v>0</v>
      </c>
      <c r="BY92" s="14">
        <f ca="1">IF(Table1[[#This Row],[Area]]="Nova Scotia",Table1[[#This Row],[Income]],0)</f>
        <v>0</v>
      </c>
      <c r="BZ92" s="14">
        <f ca="1">IF(Table1[[#This Row],[Area]]="Prince Edward Island",Table1[[#This Row],[Income]],0)</f>
        <v>0</v>
      </c>
      <c r="CB92" s="12">
        <f ca="1">IF(Table1[[#This Row],[Field of Work]]="Health",Table1[[#This Row],[Income]],0)</f>
        <v>30318</v>
      </c>
      <c r="CC92" s="12">
        <f ca="1">IF(Table1[[#This Row],[Field of Work]]="Construction",Table1[[#This Row],[Income]],0)</f>
        <v>0</v>
      </c>
      <c r="CD92" s="12">
        <f ca="1">IF(Table1[[#This Row],[Field of Work]]="Teaching",Table1[[#This Row],[Income]],0)</f>
        <v>0</v>
      </c>
      <c r="CE92" s="12">
        <f ca="1">IF(Table1[[#This Row],[Field of Work]]="IT",Table1[[#This Row],[Income]],0)</f>
        <v>0</v>
      </c>
      <c r="CF92" s="12">
        <f ca="1">IF(Table1[[#This Row],[Field of Work]]="General Work",Table1[[#This Row],[Income]],0)</f>
        <v>0</v>
      </c>
      <c r="CG92" s="12">
        <f ca="1">IF(Table1[[#This Row],[Field of Work]]="Agriculture",Table1[[#This Row],[Income]],0)</f>
        <v>0</v>
      </c>
      <c r="CI92" s="2">
        <f ca="1">IF(Table1[[#This Row],[Debts]]&gt;Table1[[#This Row],[Income]],1,0)</f>
        <v>0</v>
      </c>
      <c r="CJ92" s="2"/>
      <c r="CL92" s="2">
        <f ca="1">IF(Table1[[#This Row],[Networth of Person ($)]]&gt;$CL$6,Table1[[#This Row],[Age]],0)</f>
        <v>45</v>
      </c>
    </row>
    <row r="93" spans="2:90" x14ac:dyDescent="0.3">
      <c r="B93">
        <f t="shared" ca="1" si="30"/>
        <v>1</v>
      </c>
      <c r="C93" t="str">
        <f t="shared" ca="1" si="31"/>
        <v>Men</v>
      </c>
      <c r="D93">
        <f t="shared" ca="1" si="32"/>
        <v>32</v>
      </c>
      <c r="E93">
        <f t="shared" ca="1" si="33"/>
        <v>4</v>
      </c>
      <c r="F93" t="str">
        <f t="shared" ca="1" si="34"/>
        <v>IT</v>
      </c>
      <c r="G93">
        <f t="shared" ca="1" si="35"/>
        <v>6</v>
      </c>
      <c r="H93" t="str">
        <f t="shared" ca="1" si="36"/>
        <v>Others</v>
      </c>
      <c r="I93">
        <f t="shared" ca="1" si="37"/>
        <v>1</v>
      </c>
      <c r="J93">
        <f t="shared" ca="1" si="38"/>
        <v>3</v>
      </c>
      <c r="K93">
        <f t="shared" ca="1" si="39"/>
        <v>84420</v>
      </c>
      <c r="L93">
        <f t="shared" ca="1" si="40"/>
        <v>10</v>
      </c>
      <c r="M93" t="str">
        <f t="shared" ca="1" si="41"/>
        <v>newfoundland</v>
      </c>
      <c r="N93">
        <f t="shared" ca="1" si="42"/>
        <v>253260</v>
      </c>
      <c r="O93">
        <f t="shared" ca="1" si="43"/>
        <v>132136.70244739379</v>
      </c>
      <c r="P93">
        <f t="shared" ca="1" si="44"/>
        <v>107749.82371648637</v>
      </c>
      <c r="Q93">
        <f t="shared" ca="1" si="45"/>
        <v>3523</v>
      </c>
      <c r="R93">
        <f t="shared" ca="1" si="46"/>
        <v>90724.323014052512</v>
      </c>
      <c r="S93">
        <f t="shared" ca="1" si="47"/>
        <v>71279.237008075579</v>
      </c>
      <c r="T93">
        <f t="shared" ca="1" si="48"/>
        <v>432289.06072456192</v>
      </c>
      <c r="U93">
        <f t="shared" ca="1" si="49"/>
        <v>226384.02546144632</v>
      </c>
      <c r="V93">
        <f t="shared" ca="1" si="50"/>
        <v>205905.0352631156</v>
      </c>
      <c r="Y93" s="2">
        <f ca="1">IF(Table1[[#This Row],[Gender]]="Men",1,0)</f>
        <v>1</v>
      </c>
      <c r="Z93" s="2">
        <f ca="1">IF(Table1[[#This Row],[Gender]]="Women",1,0)</f>
        <v>0</v>
      </c>
      <c r="AA93" s="2"/>
      <c r="AB93" s="2"/>
      <c r="AC93" s="2"/>
      <c r="AD93" s="2"/>
      <c r="AE93" s="2"/>
      <c r="AF93" s="2"/>
      <c r="AG93" s="2"/>
      <c r="AH93" s="2"/>
      <c r="AI93" s="2"/>
      <c r="AJ93" s="4"/>
      <c r="AM93" s="2">
        <f ca="1">IF(Table1[[#This Row],[Field of Work]]="Teaching",1,0)</f>
        <v>0</v>
      </c>
      <c r="AN93" s="2">
        <f ca="1">IF(Table1[[#This Row],[Field of Work]]="Health",1,0)</f>
        <v>0</v>
      </c>
      <c r="AO93" s="2">
        <f ca="1">IF(Table1[[#This Row],[Field of Work]]="Agriculture",1,0)</f>
        <v>0</v>
      </c>
      <c r="AP93" s="2">
        <f ca="1">IF(Table1[[#This Row],[Field of Work]]="IT",1,0)</f>
        <v>1</v>
      </c>
      <c r="AQ93" s="2">
        <f ca="1">IF(Table1[[#This Row],[Field of Work]]="Construction",1,0)</f>
        <v>0</v>
      </c>
      <c r="AR93" s="2">
        <f ca="1">IF(Table1[[#This Row],[Field of Work]]="General Work",1,0)</f>
        <v>0</v>
      </c>
      <c r="AS93" s="2"/>
      <c r="AT93" s="2"/>
      <c r="AU93" s="2"/>
      <c r="AV93" s="2"/>
      <c r="AW93" s="2"/>
      <c r="AX93" s="2"/>
      <c r="BB93" s="2">
        <f ca="1">Table1[[#This Row],[Car Value]]/Table1[[#This Row],[Cars]]</f>
        <v>35916.607905495453</v>
      </c>
      <c r="BE93" s="2">
        <f ca="1">IF(Table1[[#This Row],[Debts]]&gt;$BG$6,1,0)</f>
        <v>1</v>
      </c>
      <c r="BJ93" s="11">
        <f ca="1">Table1[[#This Row],[Mortage Left]]/Table1[[#This Row],[Value of House]]</f>
        <v>0.5217432774516062</v>
      </c>
      <c r="BK93" s="2">
        <f t="shared" ca="1" si="51"/>
        <v>0</v>
      </c>
      <c r="BN93" s="14">
        <f ca="1">IF(Table1[[#This Row],[Area]]="Yukon",Table1[[#This Row],[Income]],0)</f>
        <v>0</v>
      </c>
      <c r="BO93" s="14">
        <f ca="1">IF(Table1[[#This Row],[Area]]="BC",Table1[[#This Row],[Income]],0)</f>
        <v>0</v>
      </c>
      <c r="BP93" s="14">
        <f ca="1">IF(Table1[[#This Row],[Area]]="Northwest Territories",Table1[[#This Row],[Income]],0)</f>
        <v>0</v>
      </c>
      <c r="BQ93" s="14">
        <f ca="1">IF(Table1[[#This Row],[Area]]="Alberta",Table1[[#This Row],[Income]],0)</f>
        <v>0</v>
      </c>
      <c r="BR93" s="14">
        <f ca="1">IF(Table1[[#This Row],[Area]]="Nunavut",Table1[[#This Row],[Income]],0)</f>
        <v>0</v>
      </c>
      <c r="BS93" s="14">
        <f ca="1">IF(Table1[[#This Row],[Area]]="Saskatchewan",Table1[[#This Row],[Income]],0)</f>
        <v>0</v>
      </c>
      <c r="BT93" s="14">
        <f ca="1">IF(Table1[[#This Row],[Area]]="Manitoba",Table1[[#This Row],[Income]],0)</f>
        <v>0</v>
      </c>
      <c r="BU93" s="14">
        <f ca="1">IF(Table1[[#This Row],[Area]]="Ontario",Table1[[#This Row],[Income]],0)</f>
        <v>0</v>
      </c>
      <c r="BV93" s="14">
        <f ca="1">IF(Table1[[#This Row],[Area]]="Quebec",Table1[[#This Row],[Income]],0)</f>
        <v>0</v>
      </c>
      <c r="BW93" s="14">
        <f ca="1">IF(Table1[[#This Row],[Area]]="newfoundland",Table1[[#This Row],[Income]],0)</f>
        <v>84420</v>
      </c>
      <c r="BX93" s="14">
        <f ca="1">IF(Table1[[#This Row],[Area]]="New Brunswick",Table1[[#This Row],[Income]],0)</f>
        <v>0</v>
      </c>
      <c r="BY93" s="14">
        <f ca="1">IF(Table1[[#This Row],[Area]]="Nova Scotia",Table1[[#This Row],[Income]],0)</f>
        <v>0</v>
      </c>
      <c r="BZ93" s="14">
        <f ca="1">IF(Table1[[#This Row],[Area]]="Prince Edward Island",Table1[[#This Row],[Income]],0)</f>
        <v>0</v>
      </c>
      <c r="CB93" s="12">
        <f ca="1">IF(Table1[[#This Row],[Field of Work]]="Health",Table1[[#This Row],[Income]],0)</f>
        <v>0</v>
      </c>
      <c r="CC93" s="12">
        <f ca="1">IF(Table1[[#This Row],[Field of Work]]="Construction",Table1[[#This Row],[Income]],0)</f>
        <v>0</v>
      </c>
      <c r="CD93" s="12">
        <f ca="1">IF(Table1[[#This Row],[Field of Work]]="Teaching",Table1[[#This Row],[Income]],0)</f>
        <v>0</v>
      </c>
      <c r="CE93" s="12">
        <f ca="1">IF(Table1[[#This Row],[Field of Work]]="IT",Table1[[#This Row],[Income]],0)</f>
        <v>84420</v>
      </c>
      <c r="CF93" s="12">
        <f ca="1">IF(Table1[[#This Row],[Field of Work]]="General Work",Table1[[#This Row],[Income]],0)</f>
        <v>0</v>
      </c>
      <c r="CG93" s="12">
        <f ca="1">IF(Table1[[#This Row],[Field of Work]]="Agriculture",Table1[[#This Row],[Income]],0)</f>
        <v>0</v>
      </c>
      <c r="CI93" s="2">
        <f ca="1">IF(Table1[[#This Row],[Debts]]&gt;Table1[[#This Row],[Income]],1,0)</f>
        <v>1</v>
      </c>
      <c r="CJ93" s="2"/>
      <c r="CL93" s="2">
        <f ca="1">IF(Table1[[#This Row],[Networth of Person ($)]]&gt;$CL$6,Table1[[#This Row],[Age]],0)</f>
        <v>32</v>
      </c>
    </row>
    <row r="94" spans="2:90" x14ac:dyDescent="0.3">
      <c r="B94">
        <f t="shared" ca="1" si="30"/>
        <v>1</v>
      </c>
      <c r="C94" t="str">
        <f t="shared" ca="1" si="31"/>
        <v>Men</v>
      </c>
      <c r="D94">
        <f t="shared" ca="1" si="32"/>
        <v>25</v>
      </c>
      <c r="E94">
        <f t="shared" ca="1" si="33"/>
        <v>5</v>
      </c>
      <c r="F94" t="str">
        <f t="shared" ca="1" si="34"/>
        <v>General Work</v>
      </c>
      <c r="G94">
        <f t="shared" ca="1" si="35"/>
        <v>6</v>
      </c>
      <c r="H94" t="str">
        <f t="shared" ca="1" si="36"/>
        <v>Others</v>
      </c>
      <c r="I94">
        <f t="shared" ca="1" si="37"/>
        <v>0</v>
      </c>
      <c r="J94">
        <f t="shared" ca="1" si="38"/>
        <v>2</v>
      </c>
      <c r="K94">
        <f t="shared" ca="1" si="39"/>
        <v>48849</v>
      </c>
      <c r="L94">
        <f t="shared" ca="1" si="40"/>
        <v>10</v>
      </c>
      <c r="M94" t="str">
        <f t="shared" ca="1" si="41"/>
        <v>newfoundland</v>
      </c>
      <c r="N94">
        <f t="shared" ca="1" si="42"/>
        <v>146547</v>
      </c>
      <c r="O94">
        <f t="shared" ca="1" si="43"/>
        <v>51185.303476699868</v>
      </c>
      <c r="P94">
        <f t="shared" ca="1" si="44"/>
        <v>36554.749937517197</v>
      </c>
      <c r="Q94">
        <f t="shared" ca="1" si="45"/>
        <v>26373</v>
      </c>
      <c r="R94">
        <f t="shared" ca="1" si="46"/>
        <v>85354.925707868082</v>
      </c>
      <c r="S94">
        <f t="shared" ca="1" si="47"/>
        <v>7630.091918209273</v>
      </c>
      <c r="T94">
        <f t="shared" ca="1" si="48"/>
        <v>190731.84185572647</v>
      </c>
      <c r="U94">
        <f t="shared" ca="1" si="49"/>
        <v>162913.22918456793</v>
      </c>
      <c r="V94">
        <f t="shared" ca="1" si="50"/>
        <v>27818.612671158538</v>
      </c>
      <c r="Y94" s="2">
        <f ca="1">IF(Table1[[#This Row],[Gender]]="Men",1,0)</f>
        <v>1</v>
      </c>
      <c r="Z94" s="2">
        <f ca="1">IF(Table1[[#This Row],[Gender]]="Women",1,0)</f>
        <v>0</v>
      </c>
      <c r="AA94" s="2"/>
      <c r="AB94" s="2"/>
      <c r="AC94" s="2"/>
      <c r="AD94" s="2"/>
      <c r="AE94" s="2"/>
      <c r="AF94" s="2"/>
      <c r="AG94" s="2"/>
      <c r="AH94" s="2"/>
      <c r="AI94" s="2"/>
      <c r="AJ94" s="4"/>
      <c r="AM94" s="2">
        <f ca="1">IF(Table1[[#This Row],[Field of Work]]="Teaching",1,0)</f>
        <v>0</v>
      </c>
      <c r="AN94" s="2">
        <f ca="1">IF(Table1[[#This Row],[Field of Work]]="Health",1,0)</f>
        <v>0</v>
      </c>
      <c r="AO94" s="2">
        <f ca="1">IF(Table1[[#This Row],[Field of Work]]="Agriculture",1,0)</f>
        <v>0</v>
      </c>
      <c r="AP94" s="2">
        <f ca="1">IF(Table1[[#This Row],[Field of Work]]="IT",1,0)</f>
        <v>0</v>
      </c>
      <c r="AQ94" s="2">
        <f ca="1">IF(Table1[[#This Row],[Field of Work]]="Construction",1,0)</f>
        <v>0</v>
      </c>
      <c r="AR94" s="2">
        <f ca="1">IF(Table1[[#This Row],[Field of Work]]="General Work",1,0)</f>
        <v>1</v>
      </c>
      <c r="AS94" s="2"/>
      <c r="AT94" s="2"/>
      <c r="AU94" s="2"/>
      <c r="AV94" s="2"/>
      <c r="AW94" s="2"/>
      <c r="AX94" s="2"/>
      <c r="BB94" s="2">
        <f ca="1">Table1[[#This Row],[Car Value]]/Table1[[#This Row],[Cars]]</f>
        <v>18277.374968758599</v>
      </c>
      <c r="BE94" s="2">
        <f ca="1">IF(Table1[[#This Row],[Debts]]&gt;$BG$6,1,0)</f>
        <v>1</v>
      </c>
      <c r="BJ94" s="11">
        <f ca="1">Table1[[#This Row],[Mortage Left]]/Table1[[#This Row],[Value of House]]</f>
        <v>0.34927568272772469</v>
      </c>
      <c r="BK94" s="2">
        <f t="shared" ca="1" si="51"/>
        <v>0</v>
      </c>
      <c r="BN94" s="14">
        <f ca="1">IF(Table1[[#This Row],[Area]]="Yukon",Table1[[#This Row],[Income]],0)</f>
        <v>0</v>
      </c>
      <c r="BO94" s="14">
        <f ca="1">IF(Table1[[#This Row],[Area]]="BC",Table1[[#This Row],[Income]],0)</f>
        <v>0</v>
      </c>
      <c r="BP94" s="14">
        <f ca="1">IF(Table1[[#This Row],[Area]]="Northwest Territories",Table1[[#This Row],[Income]],0)</f>
        <v>0</v>
      </c>
      <c r="BQ94" s="14">
        <f ca="1">IF(Table1[[#This Row],[Area]]="Alberta",Table1[[#This Row],[Income]],0)</f>
        <v>0</v>
      </c>
      <c r="BR94" s="14">
        <f ca="1">IF(Table1[[#This Row],[Area]]="Nunavut",Table1[[#This Row],[Income]],0)</f>
        <v>0</v>
      </c>
      <c r="BS94" s="14">
        <f ca="1">IF(Table1[[#This Row],[Area]]="Saskatchewan",Table1[[#This Row],[Income]],0)</f>
        <v>0</v>
      </c>
      <c r="BT94" s="14">
        <f ca="1">IF(Table1[[#This Row],[Area]]="Manitoba",Table1[[#This Row],[Income]],0)</f>
        <v>0</v>
      </c>
      <c r="BU94" s="14">
        <f ca="1">IF(Table1[[#This Row],[Area]]="Ontario",Table1[[#This Row],[Income]],0)</f>
        <v>0</v>
      </c>
      <c r="BV94" s="14">
        <f ca="1">IF(Table1[[#This Row],[Area]]="Quebec",Table1[[#This Row],[Income]],0)</f>
        <v>0</v>
      </c>
      <c r="BW94" s="14">
        <f ca="1">IF(Table1[[#This Row],[Area]]="newfoundland",Table1[[#This Row],[Income]],0)</f>
        <v>48849</v>
      </c>
      <c r="BX94" s="14">
        <f ca="1">IF(Table1[[#This Row],[Area]]="New Brunswick",Table1[[#This Row],[Income]],0)</f>
        <v>0</v>
      </c>
      <c r="BY94" s="14">
        <f ca="1">IF(Table1[[#This Row],[Area]]="Nova Scotia",Table1[[#This Row],[Income]],0)</f>
        <v>0</v>
      </c>
      <c r="BZ94" s="14">
        <f ca="1">IF(Table1[[#This Row],[Area]]="Prince Edward Island",Table1[[#This Row],[Income]],0)</f>
        <v>0</v>
      </c>
      <c r="CB94" s="12">
        <f ca="1">IF(Table1[[#This Row],[Field of Work]]="Health",Table1[[#This Row],[Income]],0)</f>
        <v>0</v>
      </c>
      <c r="CC94" s="12">
        <f ca="1">IF(Table1[[#This Row],[Field of Work]]="Construction",Table1[[#This Row],[Income]],0)</f>
        <v>0</v>
      </c>
      <c r="CD94" s="12">
        <f ca="1">IF(Table1[[#This Row],[Field of Work]]="Teaching",Table1[[#This Row],[Income]],0)</f>
        <v>0</v>
      </c>
      <c r="CE94" s="12">
        <f ca="1">IF(Table1[[#This Row],[Field of Work]]="IT",Table1[[#This Row],[Income]],0)</f>
        <v>0</v>
      </c>
      <c r="CF94" s="12">
        <f ca="1">IF(Table1[[#This Row],[Field of Work]]="General Work",Table1[[#This Row],[Income]],0)</f>
        <v>48849</v>
      </c>
      <c r="CG94" s="12">
        <f ca="1">IF(Table1[[#This Row],[Field of Work]]="Agriculture",Table1[[#This Row],[Income]],0)</f>
        <v>0</v>
      </c>
      <c r="CI94" s="2">
        <f ca="1">IF(Table1[[#This Row],[Debts]]&gt;Table1[[#This Row],[Income]],1,0)</f>
        <v>1</v>
      </c>
      <c r="CJ94" s="2"/>
      <c r="CL94" s="2">
        <f ca="1">IF(Table1[[#This Row],[Networth of Person ($)]]&gt;$CL$6,Table1[[#This Row],[Age]],0)</f>
        <v>0</v>
      </c>
    </row>
    <row r="95" spans="2:90" x14ac:dyDescent="0.3">
      <c r="B95">
        <f t="shared" ca="1" si="30"/>
        <v>1</v>
      </c>
      <c r="C95" t="str">
        <f t="shared" ca="1" si="31"/>
        <v>Men</v>
      </c>
      <c r="D95">
        <f t="shared" ca="1" si="32"/>
        <v>28</v>
      </c>
      <c r="E95">
        <f t="shared" ca="1" si="33"/>
        <v>1</v>
      </c>
      <c r="F95" t="str">
        <f t="shared" ca="1" si="34"/>
        <v>Health</v>
      </c>
      <c r="G95">
        <f t="shared" ca="1" si="35"/>
        <v>6</v>
      </c>
      <c r="H95" t="str">
        <f t="shared" ca="1" si="36"/>
        <v>Others</v>
      </c>
      <c r="I95">
        <f t="shared" ca="1" si="37"/>
        <v>3</v>
      </c>
      <c r="J95">
        <f t="shared" ca="1" si="38"/>
        <v>3</v>
      </c>
      <c r="K95">
        <f t="shared" ca="1" si="39"/>
        <v>86940</v>
      </c>
      <c r="L95">
        <f t="shared" ca="1" si="40"/>
        <v>5</v>
      </c>
      <c r="M95" t="str">
        <f t="shared" ca="1" si="41"/>
        <v>Nunavut</v>
      </c>
      <c r="N95">
        <f t="shared" ca="1" si="42"/>
        <v>260820</v>
      </c>
      <c r="O95">
        <f t="shared" ca="1" si="43"/>
        <v>13618.663582398647</v>
      </c>
      <c r="P95">
        <f t="shared" ca="1" si="44"/>
        <v>214167.2169675857</v>
      </c>
      <c r="Q95">
        <f t="shared" ca="1" si="45"/>
        <v>126446</v>
      </c>
      <c r="R95">
        <f t="shared" ca="1" si="46"/>
        <v>101912.34709627375</v>
      </c>
      <c r="S95">
        <f t="shared" ca="1" si="47"/>
        <v>47839.810270412156</v>
      </c>
      <c r="T95">
        <f t="shared" ca="1" si="48"/>
        <v>522827.02723799786</v>
      </c>
      <c r="U95">
        <f t="shared" ca="1" si="49"/>
        <v>241977.01067867241</v>
      </c>
      <c r="V95">
        <f t="shared" ca="1" si="50"/>
        <v>280850.01655932545</v>
      </c>
      <c r="Y95" s="2">
        <f ca="1">IF(Table1[[#This Row],[Gender]]="Men",1,0)</f>
        <v>1</v>
      </c>
      <c r="Z95" s="2">
        <f ca="1">IF(Table1[[#This Row],[Gender]]="Women",1,0)</f>
        <v>0</v>
      </c>
      <c r="AA95" s="2"/>
      <c r="AB95" s="2"/>
      <c r="AC95" s="2"/>
      <c r="AD95" s="2"/>
      <c r="AE95" s="2"/>
      <c r="AF95" s="2"/>
      <c r="AG95" s="2"/>
      <c r="AH95" s="2"/>
      <c r="AI95" s="2"/>
      <c r="AJ95" s="4"/>
      <c r="AM95" s="2">
        <f ca="1">IF(Table1[[#This Row],[Field of Work]]="Teaching",1,0)</f>
        <v>0</v>
      </c>
      <c r="AN95" s="2">
        <f ca="1">IF(Table1[[#This Row],[Field of Work]]="Health",1,0)</f>
        <v>1</v>
      </c>
      <c r="AO95" s="2">
        <f ca="1">IF(Table1[[#This Row],[Field of Work]]="Agriculture",1,0)</f>
        <v>0</v>
      </c>
      <c r="AP95" s="2">
        <f ca="1">IF(Table1[[#This Row],[Field of Work]]="IT",1,0)</f>
        <v>0</v>
      </c>
      <c r="AQ95" s="2">
        <f ca="1">IF(Table1[[#This Row],[Field of Work]]="Construction",1,0)</f>
        <v>0</v>
      </c>
      <c r="AR95" s="2">
        <f ca="1">IF(Table1[[#This Row],[Field of Work]]="General Work",1,0)</f>
        <v>0</v>
      </c>
      <c r="AS95" s="2"/>
      <c r="AT95" s="2"/>
      <c r="AU95" s="2"/>
      <c r="AV95" s="2"/>
      <c r="AW95" s="2"/>
      <c r="AX95" s="2"/>
      <c r="BB95" s="2">
        <f ca="1">Table1[[#This Row],[Car Value]]/Table1[[#This Row],[Cars]]</f>
        <v>71389.072322528562</v>
      </c>
      <c r="BE95" s="2">
        <f ca="1">IF(Table1[[#This Row],[Debts]]&gt;$BG$6,1,0)</f>
        <v>1</v>
      </c>
      <c r="BJ95" s="11">
        <f ca="1">Table1[[#This Row],[Mortage Left]]/Table1[[#This Row],[Value of House]]</f>
        <v>5.2214797877458197E-2</v>
      </c>
      <c r="BK95" s="2">
        <f t="shared" ca="1" si="51"/>
        <v>1</v>
      </c>
      <c r="BN95" s="14">
        <f ca="1">IF(Table1[[#This Row],[Area]]="Yukon",Table1[[#This Row],[Income]],0)</f>
        <v>0</v>
      </c>
      <c r="BO95" s="14">
        <f ca="1">IF(Table1[[#This Row],[Area]]="BC",Table1[[#This Row],[Income]],0)</f>
        <v>0</v>
      </c>
      <c r="BP95" s="14">
        <f ca="1">IF(Table1[[#This Row],[Area]]="Northwest Territories",Table1[[#This Row],[Income]],0)</f>
        <v>0</v>
      </c>
      <c r="BQ95" s="14">
        <f ca="1">IF(Table1[[#This Row],[Area]]="Alberta",Table1[[#This Row],[Income]],0)</f>
        <v>0</v>
      </c>
      <c r="BR95" s="14">
        <f ca="1">IF(Table1[[#This Row],[Area]]="Nunavut",Table1[[#This Row],[Income]],0)</f>
        <v>86940</v>
      </c>
      <c r="BS95" s="14">
        <f ca="1">IF(Table1[[#This Row],[Area]]="Saskatchewan",Table1[[#This Row],[Income]],0)</f>
        <v>0</v>
      </c>
      <c r="BT95" s="14">
        <f ca="1">IF(Table1[[#This Row],[Area]]="Manitoba",Table1[[#This Row],[Income]],0)</f>
        <v>0</v>
      </c>
      <c r="BU95" s="14">
        <f ca="1">IF(Table1[[#This Row],[Area]]="Ontario",Table1[[#This Row],[Income]],0)</f>
        <v>0</v>
      </c>
      <c r="BV95" s="14">
        <f ca="1">IF(Table1[[#This Row],[Area]]="Quebec",Table1[[#This Row],[Income]],0)</f>
        <v>0</v>
      </c>
      <c r="BW95" s="14">
        <f ca="1">IF(Table1[[#This Row],[Area]]="newfoundland",Table1[[#This Row],[Income]],0)</f>
        <v>0</v>
      </c>
      <c r="BX95" s="14">
        <f ca="1">IF(Table1[[#This Row],[Area]]="New Brunswick",Table1[[#This Row],[Income]],0)</f>
        <v>0</v>
      </c>
      <c r="BY95" s="14">
        <f ca="1">IF(Table1[[#This Row],[Area]]="Nova Scotia",Table1[[#This Row],[Income]],0)</f>
        <v>0</v>
      </c>
      <c r="BZ95" s="14">
        <f ca="1">IF(Table1[[#This Row],[Area]]="Prince Edward Island",Table1[[#This Row],[Income]],0)</f>
        <v>0</v>
      </c>
      <c r="CB95" s="12">
        <f ca="1">IF(Table1[[#This Row],[Field of Work]]="Health",Table1[[#This Row],[Income]],0)</f>
        <v>86940</v>
      </c>
      <c r="CC95" s="12">
        <f ca="1">IF(Table1[[#This Row],[Field of Work]]="Construction",Table1[[#This Row],[Income]],0)</f>
        <v>0</v>
      </c>
      <c r="CD95" s="12">
        <f ca="1">IF(Table1[[#This Row],[Field of Work]]="Teaching",Table1[[#This Row],[Income]],0)</f>
        <v>0</v>
      </c>
      <c r="CE95" s="12">
        <f ca="1">IF(Table1[[#This Row],[Field of Work]]="IT",Table1[[#This Row],[Income]],0)</f>
        <v>0</v>
      </c>
      <c r="CF95" s="12">
        <f ca="1">IF(Table1[[#This Row],[Field of Work]]="General Work",Table1[[#This Row],[Income]],0)</f>
        <v>0</v>
      </c>
      <c r="CG95" s="12">
        <f ca="1">IF(Table1[[#This Row],[Field of Work]]="Agriculture",Table1[[#This Row],[Income]],0)</f>
        <v>0</v>
      </c>
      <c r="CI95" s="2">
        <f ca="1">IF(Table1[[#This Row],[Debts]]&gt;Table1[[#This Row],[Income]],1,0)</f>
        <v>1</v>
      </c>
      <c r="CJ95" s="2"/>
      <c r="CL95" s="2">
        <f ca="1">IF(Table1[[#This Row],[Networth of Person ($)]]&gt;$CL$6,Table1[[#This Row],[Age]],0)</f>
        <v>28</v>
      </c>
    </row>
    <row r="96" spans="2:90" x14ac:dyDescent="0.3">
      <c r="B96">
        <f t="shared" ca="1" si="30"/>
        <v>2</v>
      </c>
      <c r="C96" t="str">
        <f t="shared" ca="1" si="31"/>
        <v>Women</v>
      </c>
      <c r="D96">
        <f t="shared" ca="1" si="32"/>
        <v>38</v>
      </c>
      <c r="E96">
        <f t="shared" ca="1" si="33"/>
        <v>3</v>
      </c>
      <c r="F96" t="str">
        <f t="shared" ca="1" si="34"/>
        <v>Teaching</v>
      </c>
      <c r="G96">
        <f t="shared" ca="1" si="35"/>
        <v>3</v>
      </c>
      <c r="H96" t="str">
        <f t="shared" ca="1" si="36"/>
        <v>University</v>
      </c>
      <c r="I96">
        <f t="shared" ca="1" si="37"/>
        <v>1</v>
      </c>
      <c r="J96">
        <f t="shared" ca="1" si="38"/>
        <v>3</v>
      </c>
      <c r="K96">
        <f t="shared" ca="1" si="39"/>
        <v>48782</v>
      </c>
      <c r="L96">
        <f t="shared" ca="1" si="40"/>
        <v>6</v>
      </c>
      <c r="M96" t="str">
        <f t="shared" ca="1" si="41"/>
        <v>Saskatchewan</v>
      </c>
      <c r="N96">
        <f t="shared" ca="1" si="42"/>
        <v>195128</v>
      </c>
      <c r="O96">
        <f t="shared" ca="1" si="43"/>
        <v>152584.02251923745</v>
      </c>
      <c r="P96">
        <f t="shared" ca="1" si="44"/>
        <v>56476.809811112056</v>
      </c>
      <c r="Q96">
        <f t="shared" ca="1" si="45"/>
        <v>37908</v>
      </c>
      <c r="R96">
        <f t="shared" ca="1" si="46"/>
        <v>71628.870921374473</v>
      </c>
      <c r="S96">
        <f t="shared" ca="1" si="47"/>
        <v>21246.918097457587</v>
      </c>
      <c r="T96">
        <f t="shared" ca="1" si="48"/>
        <v>272851.72790856962</v>
      </c>
      <c r="U96">
        <f t="shared" ca="1" si="49"/>
        <v>262120.89344061192</v>
      </c>
      <c r="V96">
        <f t="shared" ca="1" si="50"/>
        <v>10730.834467957699</v>
      </c>
      <c r="Y96" s="2">
        <f ca="1">IF(Table1[[#This Row],[Gender]]="Men",1,0)</f>
        <v>0</v>
      </c>
      <c r="Z96" s="2">
        <f ca="1">IF(Table1[[#This Row],[Gender]]="Women",1,0)</f>
        <v>1</v>
      </c>
      <c r="AA96" s="2"/>
      <c r="AB96" s="2"/>
      <c r="AC96" s="2"/>
      <c r="AD96" s="2"/>
      <c r="AE96" s="2"/>
      <c r="AF96" s="2"/>
      <c r="AG96" s="2"/>
      <c r="AH96" s="2"/>
      <c r="AI96" s="2"/>
      <c r="AJ96" s="4"/>
      <c r="AM96" s="2">
        <f ca="1">IF(Table1[[#This Row],[Field of Work]]="Teaching",1,0)</f>
        <v>1</v>
      </c>
      <c r="AN96" s="2">
        <f ca="1">IF(Table1[[#This Row],[Field of Work]]="Health",1,0)</f>
        <v>0</v>
      </c>
      <c r="AO96" s="2">
        <f ca="1">IF(Table1[[#This Row],[Field of Work]]="Agriculture",1,0)</f>
        <v>0</v>
      </c>
      <c r="AP96" s="2">
        <f ca="1">IF(Table1[[#This Row],[Field of Work]]="IT",1,0)</f>
        <v>0</v>
      </c>
      <c r="AQ96" s="2">
        <f ca="1">IF(Table1[[#This Row],[Field of Work]]="Construction",1,0)</f>
        <v>0</v>
      </c>
      <c r="AR96" s="2">
        <f ca="1">IF(Table1[[#This Row],[Field of Work]]="General Work",1,0)</f>
        <v>0</v>
      </c>
      <c r="AS96" s="2"/>
      <c r="AT96" s="2"/>
      <c r="AU96" s="2"/>
      <c r="AV96" s="2"/>
      <c r="AW96" s="2"/>
      <c r="AX96" s="2"/>
      <c r="BB96" s="2">
        <f ca="1">Table1[[#This Row],[Car Value]]/Table1[[#This Row],[Cars]]</f>
        <v>18825.603270370684</v>
      </c>
      <c r="BE96" s="2">
        <f ca="1">IF(Table1[[#This Row],[Debts]]&gt;$BG$6,1,0)</f>
        <v>1</v>
      </c>
      <c r="BJ96" s="11">
        <f ca="1">Table1[[#This Row],[Mortage Left]]/Table1[[#This Row],[Value of House]]</f>
        <v>0.78196887437598628</v>
      </c>
      <c r="BK96" s="2">
        <f t="shared" ca="1" si="51"/>
        <v>0</v>
      </c>
      <c r="BN96" s="14">
        <f ca="1">IF(Table1[[#This Row],[Area]]="Yukon",Table1[[#This Row],[Income]],0)</f>
        <v>0</v>
      </c>
      <c r="BO96" s="14">
        <f ca="1">IF(Table1[[#This Row],[Area]]="BC",Table1[[#This Row],[Income]],0)</f>
        <v>0</v>
      </c>
      <c r="BP96" s="14">
        <f ca="1">IF(Table1[[#This Row],[Area]]="Northwest Territories",Table1[[#This Row],[Income]],0)</f>
        <v>0</v>
      </c>
      <c r="BQ96" s="14">
        <f ca="1">IF(Table1[[#This Row],[Area]]="Alberta",Table1[[#This Row],[Income]],0)</f>
        <v>0</v>
      </c>
      <c r="BR96" s="14">
        <f ca="1">IF(Table1[[#This Row],[Area]]="Nunavut",Table1[[#This Row],[Income]],0)</f>
        <v>0</v>
      </c>
      <c r="BS96" s="14">
        <f ca="1">IF(Table1[[#This Row],[Area]]="Saskatchewan",Table1[[#This Row],[Income]],0)</f>
        <v>48782</v>
      </c>
      <c r="BT96" s="14">
        <f ca="1">IF(Table1[[#This Row],[Area]]="Manitoba",Table1[[#This Row],[Income]],0)</f>
        <v>0</v>
      </c>
      <c r="BU96" s="14">
        <f ca="1">IF(Table1[[#This Row],[Area]]="Ontario",Table1[[#This Row],[Income]],0)</f>
        <v>0</v>
      </c>
      <c r="BV96" s="14">
        <f ca="1">IF(Table1[[#This Row],[Area]]="Quebec",Table1[[#This Row],[Income]],0)</f>
        <v>0</v>
      </c>
      <c r="BW96" s="14">
        <f ca="1">IF(Table1[[#This Row],[Area]]="newfoundland",Table1[[#This Row],[Income]],0)</f>
        <v>0</v>
      </c>
      <c r="BX96" s="14">
        <f ca="1">IF(Table1[[#This Row],[Area]]="New Brunswick",Table1[[#This Row],[Income]],0)</f>
        <v>0</v>
      </c>
      <c r="BY96" s="14">
        <f ca="1">IF(Table1[[#This Row],[Area]]="Nova Scotia",Table1[[#This Row],[Income]],0)</f>
        <v>0</v>
      </c>
      <c r="BZ96" s="14">
        <f ca="1">IF(Table1[[#This Row],[Area]]="Prince Edward Island",Table1[[#This Row],[Income]],0)</f>
        <v>0</v>
      </c>
      <c r="CB96" s="12">
        <f ca="1">IF(Table1[[#This Row],[Field of Work]]="Health",Table1[[#This Row],[Income]],0)</f>
        <v>0</v>
      </c>
      <c r="CC96" s="12">
        <f ca="1">IF(Table1[[#This Row],[Field of Work]]="Construction",Table1[[#This Row],[Income]],0)</f>
        <v>0</v>
      </c>
      <c r="CD96" s="12">
        <f ca="1">IF(Table1[[#This Row],[Field of Work]]="Teaching",Table1[[#This Row],[Income]],0)</f>
        <v>48782</v>
      </c>
      <c r="CE96" s="12">
        <f ca="1">IF(Table1[[#This Row],[Field of Work]]="IT",Table1[[#This Row],[Income]],0)</f>
        <v>0</v>
      </c>
      <c r="CF96" s="12">
        <f ca="1">IF(Table1[[#This Row],[Field of Work]]="General Work",Table1[[#This Row],[Income]],0)</f>
        <v>0</v>
      </c>
      <c r="CG96" s="12">
        <f ca="1">IF(Table1[[#This Row],[Field of Work]]="Agriculture",Table1[[#This Row],[Income]],0)</f>
        <v>0</v>
      </c>
      <c r="CI96" s="2">
        <f ca="1">IF(Table1[[#This Row],[Debts]]&gt;Table1[[#This Row],[Income]],1,0)</f>
        <v>1</v>
      </c>
      <c r="CJ96" s="2"/>
      <c r="CL96" s="2">
        <f ca="1">IF(Table1[[#This Row],[Networth of Person ($)]]&gt;$CL$6,Table1[[#This Row],[Age]],0)</f>
        <v>0</v>
      </c>
    </row>
    <row r="97" spans="2:90" x14ac:dyDescent="0.3">
      <c r="B97">
        <f t="shared" ca="1" si="30"/>
        <v>2</v>
      </c>
      <c r="C97" t="str">
        <f t="shared" ca="1" si="31"/>
        <v>Women</v>
      </c>
      <c r="D97">
        <f t="shared" ca="1" si="32"/>
        <v>25</v>
      </c>
      <c r="E97">
        <f t="shared" ca="1" si="33"/>
        <v>2</v>
      </c>
      <c r="F97" t="str">
        <f t="shared" ca="1" si="34"/>
        <v>Construction</v>
      </c>
      <c r="G97">
        <f t="shared" ca="1" si="35"/>
        <v>3</v>
      </c>
      <c r="H97" t="str">
        <f t="shared" ca="1" si="36"/>
        <v>University</v>
      </c>
      <c r="I97">
        <f t="shared" ca="1" si="37"/>
        <v>2</v>
      </c>
      <c r="J97">
        <f t="shared" ca="1" si="38"/>
        <v>2</v>
      </c>
      <c r="K97">
        <f t="shared" ca="1" si="39"/>
        <v>28536</v>
      </c>
      <c r="L97">
        <f t="shared" ca="1" si="40"/>
        <v>12</v>
      </c>
      <c r="M97" t="str">
        <f t="shared" ca="1" si="41"/>
        <v>Nova Scotia</v>
      </c>
      <c r="N97">
        <f t="shared" ca="1" si="42"/>
        <v>114144</v>
      </c>
      <c r="O97">
        <f t="shared" ca="1" si="43"/>
        <v>5689.3703764849915</v>
      </c>
      <c r="P97">
        <f t="shared" ca="1" si="44"/>
        <v>55506.936421246035</v>
      </c>
      <c r="Q97">
        <f t="shared" ca="1" si="45"/>
        <v>11277</v>
      </c>
      <c r="R97">
        <f t="shared" ca="1" si="46"/>
        <v>50246.755484842877</v>
      </c>
      <c r="S97">
        <f t="shared" ca="1" si="47"/>
        <v>36325.036761605181</v>
      </c>
      <c r="T97">
        <f t="shared" ca="1" si="48"/>
        <v>205975.97318285122</v>
      </c>
      <c r="U97">
        <f t="shared" ca="1" si="49"/>
        <v>67213.125861327862</v>
      </c>
      <c r="V97">
        <f t="shared" ca="1" si="50"/>
        <v>138762.84732152335</v>
      </c>
      <c r="Y97" s="2">
        <f ca="1">IF(Table1[[#This Row],[Gender]]="Men",1,0)</f>
        <v>0</v>
      </c>
      <c r="Z97" s="2">
        <f ca="1">IF(Table1[[#This Row],[Gender]]="Women",1,0)</f>
        <v>1</v>
      </c>
      <c r="AA97" s="2"/>
      <c r="AB97" s="2"/>
      <c r="AC97" s="2"/>
      <c r="AD97" s="2"/>
      <c r="AE97" s="2"/>
      <c r="AF97" s="2"/>
      <c r="AG97" s="2"/>
      <c r="AH97" s="2"/>
      <c r="AI97" s="2"/>
      <c r="AJ97" s="4"/>
      <c r="AM97" s="2">
        <f ca="1">IF(Table1[[#This Row],[Field of Work]]="Teaching",1,0)</f>
        <v>0</v>
      </c>
      <c r="AN97" s="2">
        <f ca="1">IF(Table1[[#This Row],[Field of Work]]="Health",1,0)</f>
        <v>0</v>
      </c>
      <c r="AO97" s="2">
        <f ca="1">IF(Table1[[#This Row],[Field of Work]]="Agriculture",1,0)</f>
        <v>0</v>
      </c>
      <c r="AP97" s="2">
        <f ca="1">IF(Table1[[#This Row],[Field of Work]]="IT",1,0)</f>
        <v>0</v>
      </c>
      <c r="AQ97" s="2">
        <f ca="1">IF(Table1[[#This Row],[Field of Work]]="Construction",1,0)</f>
        <v>1</v>
      </c>
      <c r="AR97" s="2">
        <f ca="1">IF(Table1[[#This Row],[Field of Work]]="General Work",1,0)</f>
        <v>0</v>
      </c>
      <c r="AS97" s="2"/>
      <c r="AT97" s="2"/>
      <c r="AU97" s="2"/>
      <c r="AV97" s="2"/>
      <c r="AW97" s="2"/>
      <c r="AX97" s="2"/>
      <c r="BB97" s="2">
        <f ca="1">Table1[[#This Row],[Car Value]]/Table1[[#This Row],[Cars]]</f>
        <v>27753.468210623018</v>
      </c>
      <c r="BE97" s="2">
        <f ca="1">IF(Table1[[#This Row],[Debts]]&gt;$BG$6,1,0)</f>
        <v>1</v>
      </c>
      <c r="BJ97" s="11">
        <f ca="1">Table1[[#This Row],[Mortage Left]]/Table1[[#This Row],[Value of House]]</f>
        <v>4.9843797102650966E-2</v>
      </c>
      <c r="BK97" s="2">
        <f t="shared" ca="1" si="51"/>
        <v>1</v>
      </c>
      <c r="BN97" s="14">
        <f ca="1">IF(Table1[[#This Row],[Area]]="Yukon",Table1[[#This Row],[Income]],0)</f>
        <v>0</v>
      </c>
      <c r="BO97" s="14">
        <f ca="1">IF(Table1[[#This Row],[Area]]="BC",Table1[[#This Row],[Income]],0)</f>
        <v>0</v>
      </c>
      <c r="BP97" s="14">
        <f ca="1">IF(Table1[[#This Row],[Area]]="Northwest Territories",Table1[[#This Row],[Income]],0)</f>
        <v>0</v>
      </c>
      <c r="BQ97" s="14">
        <f ca="1">IF(Table1[[#This Row],[Area]]="Alberta",Table1[[#This Row],[Income]],0)</f>
        <v>0</v>
      </c>
      <c r="BR97" s="14">
        <f ca="1">IF(Table1[[#This Row],[Area]]="Nunavut",Table1[[#This Row],[Income]],0)</f>
        <v>0</v>
      </c>
      <c r="BS97" s="14">
        <f ca="1">IF(Table1[[#This Row],[Area]]="Saskatchewan",Table1[[#This Row],[Income]],0)</f>
        <v>0</v>
      </c>
      <c r="BT97" s="14">
        <f ca="1">IF(Table1[[#This Row],[Area]]="Manitoba",Table1[[#This Row],[Income]],0)</f>
        <v>0</v>
      </c>
      <c r="BU97" s="14">
        <f ca="1">IF(Table1[[#This Row],[Area]]="Ontario",Table1[[#This Row],[Income]],0)</f>
        <v>0</v>
      </c>
      <c r="BV97" s="14">
        <f ca="1">IF(Table1[[#This Row],[Area]]="Quebec",Table1[[#This Row],[Income]],0)</f>
        <v>0</v>
      </c>
      <c r="BW97" s="14">
        <f ca="1">IF(Table1[[#This Row],[Area]]="newfoundland",Table1[[#This Row],[Income]],0)</f>
        <v>0</v>
      </c>
      <c r="BX97" s="14">
        <f ca="1">IF(Table1[[#This Row],[Area]]="New Brunswick",Table1[[#This Row],[Income]],0)</f>
        <v>0</v>
      </c>
      <c r="BY97" s="14">
        <f ca="1">IF(Table1[[#This Row],[Area]]="Nova Scotia",Table1[[#This Row],[Income]],0)</f>
        <v>28536</v>
      </c>
      <c r="BZ97" s="14">
        <f ca="1">IF(Table1[[#This Row],[Area]]="Prince Edward Island",Table1[[#This Row],[Income]],0)</f>
        <v>0</v>
      </c>
      <c r="CB97" s="12">
        <f ca="1">IF(Table1[[#This Row],[Field of Work]]="Health",Table1[[#This Row],[Income]],0)</f>
        <v>0</v>
      </c>
      <c r="CC97" s="12">
        <f ca="1">IF(Table1[[#This Row],[Field of Work]]="Construction",Table1[[#This Row],[Income]],0)</f>
        <v>28536</v>
      </c>
      <c r="CD97" s="12">
        <f ca="1">IF(Table1[[#This Row],[Field of Work]]="Teaching",Table1[[#This Row],[Income]],0)</f>
        <v>0</v>
      </c>
      <c r="CE97" s="12">
        <f ca="1">IF(Table1[[#This Row],[Field of Work]]="IT",Table1[[#This Row],[Income]],0)</f>
        <v>0</v>
      </c>
      <c r="CF97" s="12">
        <f ca="1">IF(Table1[[#This Row],[Field of Work]]="General Work",Table1[[#This Row],[Income]],0)</f>
        <v>0</v>
      </c>
      <c r="CG97" s="12">
        <f ca="1">IF(Table1[[#This Row],[Field of Work]]="Agriculture",Table1[[#This Row],[Income]],0)</f>
        <v>0</v>
      </c>
      <c r="CI97" s="2">
        <f ca="1">IF(Table1[[#This Row],[Debts]]&gt;Table1[[#This Row],[Income]],1,0)</f>
        <v>1</v>
      </c>
      <c r="CJ97" s="2"/>
      <c r="CL97" s="2">
        <f ca="1">IF(Table1[[#This Row],[Networth of Person ($)]]&gt;$CL$6,Table1[[#This Row],[Age]],0)</f>
        <v>25</v>
      </c>
    </row>
    <row r="98" spans="2:90" x14ac:dyDescent="0.3">
      <c r="B98">
        <f t="shared" ca="1" si="30"/>
        <v>2</v>
      </c>
      <c r="C98" t="str">
        <f t="shared" ca="1" si="31"/>
        <v>Women</v>
      </c>
      <c r="D98">
        <f t="shared" ca="1" si="32"/>
        <v>33</v>
      </c>
      <c r="E98">
        <f t="shared" ca="1" si="33"/>
        <v>3</v>
      </c>
      <c r="F98" t="str">
        <f t="shared" ca="1" si="34"/>
        <v>Teaching</v>
      </c>
      <c r="G98">
        <f t="shared" ca="1" si="35"/>
        <v>3</v>
      </c>
      <c r="H98" t="str">
        <f t="shared" ca="1" si="36"/>
        <v>University</v>
      </c>
      <c r="I98">
        <f t="shared" ca="1" si="37"/>
        <v>3</v>
      </c>
      <c r="J98">
        <f t="shared" ca="1" si="38"/>
        <v>3</v>
      </c>
      <c r="K98">
        <f t="shared" ca="1" si="39"/>
        <v>28056</v>
      </c>
      <c r="L98">
        <f t="shared" ca="1" si="40"/>
        <v>9</v>
      </c>
      <c r="M98" t="str">
        <f t="shared" ca="1" si="41"/>
        <v>Quebec</v>
      </c>
      <c r="N98">
        <f t="shared" ca="1" si="42"/>
        <v>140280</v>
      </c>
      <c r="O98">
        <f t="shared" ca="1" si="43"/>
        <v>63181.514731928313</v>
      </c>
      <c r="P98">
        <f t="shared" ca="1" si="44"/>
        <v>11332.750849958999</v>
      </c>
      <c r="Q98">
        <f t="shared" ca="1" si="45"/>
        <v>8117</v>
      </c>
      <c r="R98">
        <f t="shared" ca="1" si="46"/>
        <v>22671.123636491142</v>
      </c>
      <c r="S98">
        <f t="shared" ca="1" si="47"/>
        <v>34679.426701703662</v>
      </c>
      <c r="T98">
        <f t="shared" ca="1" si="48"/>
        <v>186292.17755166267</v>
      </c>
      <c r="U98">
        <f t="shared" ca="1" si="49"/>
        <v>93969.638368419459</v>
      </c>
      <c r="V98">
        <f t="shared" ca="1" si="50"/>
        <v>92322.539183243207</v>
      </c>
      <c r="Y98" s="2">
        <f ca="1">IF(Table1[[#This Row],[Gender]]="Men",1,0)</f>
        <v>0</v>
      </c>
      <c r="Z98" s="2">
        <f ca="1">IF(Table1[[#This Row],[Gender]]="Women",1,0)</f>
        <v>1</v>
      </c>
      <c r="AA98" s="2"/>
      <c r="AB98" s="2"/>
      <c r="AC98" s="2"/>
      <c r="AD98" s="2"/>
      <c r="AE98" s="2"/>
      <c r="AF98" s="2"/>
      <c r="AG98" s="2"/>
      <c r="AH98" s="2"/>
      <c r="AI98" s="2"/>
      <c r="AJ98" s="4"/>
      <c r="AM98" s="2">
        <f ca="1">IF(Table1[[#This Row],[Field of Work]]="Teaching",1,0)</f>
        <v>1</v>
      </c>
      <c r="AN98" s="2">
        <f ca="1">IF(Table1[[#This Row],[Field of Work]]="Health",1,0)</f>
        <v>0</v>
      </c>
      <c r="AO98" s="2">
        <f ca="1">IF(Table1[[#This Row],[Field of Work]]="Agriculture",1,0)</f>
        <v>0</v>
      </c>
      <c r="AP98" s="2">
        <f ca="1">IF(Table1[[#This Row],[Field of Work]]="IT",1,0)</f>
        <v>0</v>
      </c>
      <c r="AQ98" s="2">
        <f ca="1">IF(Table1[[#This Row],[Field of Work]]="Construction",1,0)</f>
        <v>0</v>
      </c>
      <c r="AR98" s="2">
        <f ca="1">IF(Table1[[#This Row],[Field of Work]]="General Work",1,0)</f>
        <v>0</v>
      </c>
      <c r="AS98" s="2"/>
      <c r="AT98" s="2"/>
      <c r="AU98" s="2"/>
      <c r="AV98" s="2"/>
      <c r="AW98" s="2"/>
      <c r="AX98" s="2"/>
      <c r="BB98" s="2">
        <f ca="1">Table1[[#This Row],[Car Value]]/Table1[[#This Row],[Cars]]</f>
        <v>3777.5836166529994</v>
      </c>
      <c r="BE98" s="2">
        <f ca="1">IF(Table1[[#This Row],[Debts]]&gt;$BG$6,1,0)</f>
        <v>1</v>
      </c>
      <c r="BJ98" s="11">
        <f ca="1">Table1[[#This Row],[Mortage Left]]/Table1[[#This Row],[Value of House]]</f>
        <v>0.45039574231485824</v>
      </c>
      <c r="BK98" s="2">
        <f t="shared" ca="1" si="51"/>
        <v>0</v>
      </c>
      <c r="BN98" s="14">
        <f ca="1">IF(Table1[[#This Row],[Area]]="Yukon",Table1[[#This Row],[Income]],0)</f>
        <v>0</v>
      </c>
      <c r="BO98" s="14">
        <f ca="1">IF(Table1[[#This Row],[Area]]="BC",Table1[[#This Row],[Income]],0)</f>
        <v>0</v>
      </c>
      <c r="BP98" s="14">
        <f ca="1">IF(Table1[[#This Row],[Area]]="Northwest Territories",Table1[[#This Row],[Income]],0)</f>
        <v>0</v>
      </c>
      <c r="BQ98" s="14">
        <f ca="1">IF(Table1[[#This Row],[Area]]="Alberta",Table1[[#This Row],[Income]],0)</f>
        <v>0</v>
      </c>
      <c r="BR98" s="14">
        <f ca="1">IF(Table1[[#This Row],[Area]]="Nunavut",Table1[[#This Row],[Income]],0)</f>
        <v>0</v>
      </c>
      <c r="BS98" s="14">
        <f ca="1">IF(Table1[[#This Row],[Area]]="Saskatchewan",Table1[[#This Row],[Income]],0)</f>
        <v>0</v>
      </c>
      <c r="BT98" s="14">
        <f ca="1">IF(Table1[[#This Row],[Area]]="Manitoba",Table1[[#This Row],[Income]],0)</f>
        <v>0</v>
      </c>
      <c r="BU98" s="14">
        <f ca="1">IF(Table1[[#This Row],[Area]]="Ontario",Table1[[#This Row],[Income]],0)</f>
        <v>0</v>
      </c>
      <c r="BV98" s="14">
        <f ca="1">IF(Table1[[#This Row],[Area]]="Quebec",Table1[[#This Row],[Income]],0)</f>
        <v>28056</v>
      </c>
      <c r="BW98" s="14">
        <f ca="1">IF(Table1[[#This Row],[Area]]="newfoundland",Table1[[#This Row],[Income]],0)</f>
        <v>0</v>
      </c>
      <c r="BX98" s="14">
        <f ca="1">IF(Table1[[#This Row],[Area]]="New Brunswick",Table1[[#This Row],[Income]],0)</f>
        <v>0</v>
      </c>
      <c r="BY98" s="14">
        <f ca="1">IF(Table1[[#This Row],[Area]]="Nova Scotia",Table1[[#This Row],[Income]],0)</f>
        <v>0</v>
      </c>
      <c r="BZ98" s="14">
        <f ca="1">IF(Table1[[#This Row],[Area]]="Prince Edward Island",Table1[[#This Row],[Income]],0)</f>
        <v>0</v>
      </c>
      <c r="CB98" s="12">
        <f ca="1">IF(Table1[[#This Row],[Field of Work]]="Health",Table1[[#This Row],[Income]],0)</f>
        <v>0</v>
      </c>
      <c r="CC98" s="12">
        <f ca="1">IF(Table1[[#This Row],[Field of Work]]="Construction",Table1[[#This Row],[Income]],0)</f>
        <v>0</v>
      </c>
      <c r="CD98" s="12">
        <f ca="1">IF(Table1[[#This Row],[Field of Work]]="Teaching",Table1[[#This Row],[Income]],0)</f>
        <v>28056</v>
      </c>
      <c r="CE98" s="12">
        <f ca="1">IF(Table1[[#This Row],[Field of Work]]="IT",Table1[[#This Row],[Income]],0)</f>
        <v>0</v>
      </c>
      <c r="CF98" s="12">
        <f ca="1">IF(Table1[[#This Row],[Field of Work]]="General Work",Table1[[#This Row],[Income]],0)</f>
        <v>0</v>
      </c>
      <c r="CG98" s="12">
        <f ca="1">IF(Table1[[#This Row],[Field of Work]]="Agriculture",Table1[[#This Row],[Income]],0)</f>
        <v>0</v>
      </c>
      <c r="CI98" s="2">
        <f ca="1">IF(Table1[[#This Row],[Debts]]&gt;Table1[[#This Row],[Income]],1,0)</f>
        <v>0</v>
      </c>
      <c r="CJ98" s="2"/>
      <c r="CL98" s="2">
        <f ca="1">IF(Table1[[#This Row],[Networth of Person ($)]]&gt;$CL$6,Table1[[#This Row],[Age]],0)</f>
        <v>33</v>
      </c>
    </row>
    <row r="99" spans="2:90" x14ac:dyDescent="0.3">
      <c r="B99">
        <f t="shared" ca="1" si="30"/>
        <v>1</v>
      </c>
      <c r="C99" t="str">
        <f t="shared" ca="1" si="31"/>
        <v>Men</v>
      </c>
      <c r="D99">
        <f t="shared" ca="1" si="32"/>
        <v>42</v>
      </c>
      <c r="E99">
        <f t="shared" ca="1" si="33"/>
        <v>2</v>
      </c>
      <c r="F99" t="str">
        <f t="shared" ca="1" si="34"/>
        <v>Construction</v>
      </c>
      <c r="G99">
        <f t="shared" ca="1" si="35"/>
        <v>2</v>
      </c>
      <c r="H99" t="str">
        <f t="shared" ca="1" si="36"/>
        <v>College</v>
      </c>
      <c r="I99">
        <f t="shared" ca="1" si="37"/>
        <v>2</v>
      </c>
      <c r="J99">
        <f t="shared" ca="1" si="38"/>
        <v>1</v>
      </c>
      <c r="K99">
        <f t="shared" ca="1" si="39"/>
        <v>48450</v>
      </c>
      <c r="L99">
        <f t="shared" ca="1" si="40"/>
        <v>9</v>
      </c>
      <c r="M99" t="str">
        <f t="shared" ca="1" si="41"/>
        <v>Quebec</v>
      </c>
      <c r="N99">
        <f t="shared" ca="1" si="42"/>
        <v>145350</v>
      </c>
      <c r="O99">
        <f t="shared" ca="1" si="43"/>
        <v>58150.58706953509</v>
      </c>
      <c r="P99">
        <f t="shared" ca="1" si="44"/>
        <v>16136.652274124532</v>
      </c>
      <c r="Q99">
        <f t="shared" ca="1" si="45"/>
        <v>7013</v>
      </c>
      <c r="R99">
        <f t="shared" ca="1" si="46"/>
        <v>33114.077278789293</v>
      </c>
      <c r="S99">
        <f t="shared" ca="1" si="47"/>
        <v>15663.480787803655</v>
      </c>
      <c r="T99">
        <f t="shared" ca="1" si="48"/>
        <v>177150.13306192818</v>
      </c>
      <c r="U99">
        <f t="shared" ca="1" si="49"/>
        <v>98277.664348324382</v>
      </c>
      <c r="V99">
        <f t="shared" ca="1" si="50"/>
        <v>78872.468713603797</v>
      </c>
      <c r="Y99" s="2">
        <f ca="1">IF(Table1[[#This Row],[Gender]]="Men",1,0)</f>
        <v>1</v>
      </c>
      <c r="Z99" s="2">
        <f ca="1">IF(Table1[[#This Row],[Gender]]="Women",1,0)</f>
        <v>0</v>
      </c>
      <c r="AA99" s="2"/>
      <c r="AB99" s="2"/>
      <c r="AC99" s="2"/>
      <c r="AD99" s="2"/>
      <c r="AE99" s="2"/>
      <c r="AF99" s="2"/>
      <c r="AG99" s="2"/>
      <c r="AH99" s="2"/>
      <c r="AI99" s="2"/>
      <c r="AJ99" s="4"/>
      <c r="AM99" s="2">
        <f ca="1">IF(Table1[[#This Row],[Field of Work]]="Teaching",1,0)</f>
        <v>0</v>
      </c>
      <c r="AN99" s="2">
        <f ca="1">IF(Table1[[#This Row],[Field of Work]]="Health",1,0)</f>
        <v>0</v>
      </c>
      <c r="AO99" s="2">
        <f ca="1">IF(Table1[[#This Row],[Field of Work]]="Agriculture",1,0)</f>
        <v>0</v>
      </c>
      <c r="AP99" s="2">
        <f ca="1">IF(Table1[[#This Row],[Field of Work]]="IT",1,0)</f>
        <v>0</v>
      </c>
      <c r="AQ99" s="2">
        <f ca="1">IF(Table1[[#This Row],[Field of Work]]="Construction",1,0)</f>
        <v>1</v>
      </c>
      <c r="AR99" s="2">
        <f ca="1">IF(Table1[[#This Row],[Field of Work]]="General Work",1,0)</f>
        <v>0</v>
      </c>
      <c r="AS99" s="2"/>
      <c r="AT99" s="2"/>
      <c r="AU99" s="2"/>
      <c r="AV99" s="2"/>
      <c r="AW99" s="2"/>
      <c r="AX99" s="2"/>
      <c r="BB99" s="2">
        <f ca="1">Table1[[#This Row],[Car Value]]/Table1[[#This Row],[Cars]]</f>
        <v>16136.652274124532</v>
      </c>
      <c r="BE99" s="2">
        <f ca="1">IF(Table1[[#This Row],[Debts]]&gt;$BG$6,1,0)</f>
        <v>1</v>
      </c>
      <c r="BJ99" s="11">
        <f ca="1">Table1[[#This Row],[Mortage Left]]/Table1[[#This Row],[Value of House]]</f>
        <v>0.40007283845569375</v>
      </c>
      <c r="BK99" s="2">
        <f t="shared" ca="1" si="51"/>
        <v>0</v>
      </c>
      <c r="BN99" s="14">
        <f ca="1">IF(Table1[[#This Row],[Area]]="Yukon",Table1[[#This Row],[Income]],0)</f>
        <v>0</v>
      </c>
      <c r="BO99" s="14">
        <f ca="1">IF(Table1[[#This Row],[Area]]="BC",Table1[[#This Row],[Income]],0)</f>
        <v>0</v>
      </c>
      <c r="BP99" s="14">
        <f ca="1">IF(Table1[[#This Row],[Area]]="Northwest Territories",Table1[[#This Row],[Income]],0)</f>
        <v>0</v>
      </c>
      <c r="BQ99" s="14">
        <f ca="1">IF(Table1[[#This Row],[Area]]="Alberta",Table1[[#This Row],[Income]],0)</f>
        <v>0</v>
      </c>
      <c r="BR99" s="14">
        <f ca="1">IF(Table1[[#This Row],[Area]]="Nunavut",Table1[[#This Row],[Income]],0)</f>
        <v>0</v>
      </c>
      <c r="BS99" s="14">
        <f ca="1">IF(Table1[[#This Row],[Area]]="Saskatchewan",Table1[[#This Row],[Income]],0)</f>
        <v>0</v>
      </c>
      <c r="BT99" s="14">
        <f ca="1">IF(Table1[[#This Row],[Area]]="Manitoba",Table1[[#This Row],[Income]],0)</f>
        <v>0</v>
      </c>
      <c r="BU99" s="14">
        <f ca="1">IF(Table1[[#This Row],[Area]]="Ontario",Table1[[#This Row],[Income]],0)</f>
        <v>0</v>
      </c>
      <c r="BV99" s="14">
        <f ca="1">IF(Table1[[#This Row],[Area]]="Quebec",Table1[[#This Row],[Income]],0)</f>
        <v>48450</v>
      </c>
      <c r="BW99" s="14">
        <f ca="1">IF(Table1[[#This Row],[Area]]="newfoundland",Table1[[#This Row],[Income]],0)</f>
        <v>0</v>
      </c>
      <c r="BX99" s="14">
        <f ca="1">IF(Table1[[#This Row],[Area]]="New Brunswick",Table1[[#This Row],[Income]],0)</f>
        <v>0</v>
      </c>
      <c r="BY99" s="14">
        <f ca="1">IF(Table1[[#This Row],[Area]]="Nova Scotia",Table1[[#This Row],[Income]],0)</f>
        <v>0</v>
      </c>
      <c r="BZ99" s="14">
        <f ca="1">IF(Table1[[#This Row],[Area]]="Prince Edward Island",Table1[[#This Row],[Income]],0)</f>
        <v>0</v>
      </c>
      <c r="CB99" s="12">
        <f ca="1">IF(Table1[[#This Row],[Field of Work]]="Health",Table1[[#This Row],[Income]],0)</f>
        <v>0</v>
      </c>
      <c r="CC99" s="12">
        <f ca="1">IF(Table1[[#This Row],[Field of Work]]="Construction",Table1[[#This Row],[Income]],0)</f>
        <v>48450</v>
      </c>
      <c r="CD99" s="12">
        <f ca="1">IF(Table1[[#This Row],[Field of Work]]="Teaching",Table1[[#This Row],[Income]],0)</f>
        <v>0</v>
      </c>
      <c r="CE99" s="12">
        <f ca="1">IF(Table1[[#This Row],[Field of Work]]="IT",Table1[[#This Row],[Income]],0)</f>
        <v>0</v>
      </c>
      <c r="CF99" s="12">
        <f ca="1">IF(Table1[[#This Row],[Field of Work]]="General Work",Table1[[#This Row],[Income]],0)</f>
        <v>0</v>
      </c>
      <c r="CG99" s="12">
        <f ca="1">IF(Table1[[#This Row],[Field of Work]]="Agriculture",Table1[[#This Row],[Income]],0)</f>
        <v>0</v>
      </c>
      <c r="CI99" s="2">
        <f ca="1">IF(Table1[[#This Row],[Debts]]&gt;Table1[[#This Row],[Income]],1,0)</f>
        <v>0</v>
      </c>
      <c r="CJ99" s="2"/>
      <c r="CL99" s="2">
        <f ca="1">IF(Table1[[#This Row],[Networth of Person ($)]]&gt;$CL$6,Table1[[#This Row],[Age]],0)</f>
        <v>42</v>
      </c>
    </row>
    <row r="100" spans="2:90" x14ac:dyDescent="0.3">
      <c r="B100">
        <f t="shared" ca="1" si="30"/>
        <v>1</v>
      </c>
      <c r="C100" t="str">
        <f t="shared" ca="1" si="31"/>
        <v>Men</v>
      </c>
      <c r="D100">
        <f t="shared" ca="1" si="32"/>
        <v>44</v>
      </c>
      <c r="E100">
        <f t="shared" ca="1" si="33"/>
        <v>6</v>
      </c>
      <c r="F100" t="str">
        <f t="shared" ca="1" si="34"/>
        <v>Agriculture</v>
      </c>
      <c r="G100">
        <f t="shared" ca="1" si="35"/>
        <v>1</v>
      </c>
      <c r="H100" t="str">
        <f t="shared" ca="1" si="36"/>
        <v>High School</v>
      </c>
      <c r="I100">
        <f t="shared" ca="1" si="37"/>
        <v>3</v>
      </c>
      <c r="J100">
        <f t="shared" ca="1" si="38"/>
        <v>2</v>
      </c>
      <c r="K100">
        <f t="shared" ca="1" si="39"/>
        <v>72646</v>
      </c>
      <c r="L100">
        <f t="shared" ca="1" si="40"/>
        <v>5</v>
      </c>
      <c r="M100" t="str">
        <f t="shared" ca="1" si="41"/>
        <v>Nunavut</v>
      </c>
      <c r="N100">
        <f t="shared" ca="1" si="42"/>
        <v>435876</v>
      </c>
      <c r="O100">
        <f t="shared" ca="1" si="43"/>
        <v>371559.28833205719</v>
      </c>
      <c r="P100">
        <f t="shared" ca="1" si="44"/>
        <v>56647.241783855403</v>
      </c>
      <c r="Q100">
        <f t="shared" ca="1" si="45"/>
        <v>18078</v>
      </c>
      <c r="R100">
        <f t="shared" ca="1" si="46"/>
        <v>52224.737378887243</v>
      </c>
      <c r="S100">
        <f t="shared" ca="1" si="47"/>
        <v>34033.990924772472</v>
      </c>
      <c r="T100">
        <f t="shared" ca="1" si="48"/>
        <v>526557.23270862794</v>
      </c>
      <c r="U100">
        <f t="shared" ca="1" si="49"/>
        <v>441862.02571094444</v>
      </c>
      <c r="V100">
        <f t="shared" ca="1" si="50"/>
        <v>84695.206997683505</v>
      </c>
      <c r="Y100" s="2">
        <f ca="1">IF(Table1[[#This Row],[Gender]]="Men",1,0)</f>
        <v>1</v>
      </c>
      <c r="Z100" s="2">
        <f ca="1">IF(Table1[[#This Row],[Gender]]="Women",1,0)</f>
        <v>0</v>
      </c>
      <c r="AA100" s="2"/>
      <c r="AB100" s="2"/>
      <c r="AC100" s="2"/>
      <c r="AD100" s="2"/>
      <c r="AE100" s="2"/>
      <c r="AF100" s="2"/>
      <c r="AG100" s="2"/>
      <c r="AH100" s="2"/>
      <c r="AI100" s="2"/>
      <c r="AJ100" s="4"/>
      <c r="AM100" s="2">
        <f ca="1">IF(Table1[[#This Row],[Field of Work]]="Teaching",1,0)</f>
        <v>0</v>
      </c>
      <c r="AN100" s="2">
        <f ca="1">IF(Table1[[#This Row],[Field of Work]]="Health",1,0)</f>
        <v>0</v>
      </c>
      <c r="AO100" s="2">
        <f ca="1">IF(Table1[[#This Row],[Field of Work]]="Agriculture",1,0)</f>
        <v>1</v>
      </c>
      <c r="AP100" s="2">
        <f ca="1">IF(Table1[[#This Row],[Field of Work]]="IT",1,0)</f>
        <v>0</v>
      </c>
      <c r="AQ100" s="2">
        <f ca="1">IF(Table1[[#This Row],[Field of Work]]="Construction",1,0)</f>
        <v>0</v>
      </c>
      <c r="AR100" s="2">
        <f ca="1">IF(Table1[[#This Row],[Field of Work]]="General Work",1,0)</f>
        <v>0</v>
      </c>
      <c r="AS100" s="2"/>
      <c r="AT100" s="2"/>
      <c r="AU100" s="2"/>
      <c r="AV100" s="2"/>
      <c r="AW100" s="2"/>
      <c r="AX100" s="2"/>
      <c r="BB100" s="2">
        <f ca="1">Table1[[#This Row],[Car Value]]/Table1[[#This Row],[Cars]]</f>
        <v>28323.620891927701</v>
      </c>
      <c r="BE100" s="2">
        <f ca="1">IF(Table1[[#This Row],[Debts]]&gt;$BG$6,1,0)</f>
        <v>1</v>
      </c>
      <c r="BJ100" s="11">
        <f ca="1">Table1[[#This Row],[Mortage Left]]/Table1[[#This Row],[Value of House]]</f>
        <v>0.85244264041162432</v>
      </c>
      <c r="BK100" s="2">
        <f t="shared" ca="1" si="51"/>
        <v>0</v>
      </c>
      <c r="BN100" s="14">
        <f ca="1">IF(Table1[[#This Row],[Area]]="Yukon",Table1[[#This Row],[Income]],0)</f>
        <v>0</v>
      </c>
      <c r="BO100" s="14">
        <f ca="1">IF(Table1[[#This Row],[Area]]="BC",Table1[[#This Row],[Income]],0)</f>
        <v>0</v>
      </c>
      <c r="BP100" s="14">
        <f ca="1">IF(Table1[[#This Row],[Area]]="Northwest Territories",Table1[[#This Row],[Income]],0)</f>
        <v>0</v>
      </c>
      <c r="BQ100" s="14">
        <f ca="1">IF(Table1[[#This Row],[Area]]="Alberta",Table1[[#This Row],[Income]],0)</f>
        <v>0</v>
      </c>
      <c r="BR100" s="14">
        <f ca="1">IF(Table1[[#This Row],[Area]]="Nunavut",Table1[[#This Row],[Income]],0)</f>
        <v>72646</v>
      </c>
      <c r="BS100" s="14">
        <f ca="1">IF(Table1[[#This Row],[Area]]="Saskatchewan",Table1[[#This Row],[Income]],0)</f>
        <v>0</v>
      </c>
      <c r="BT100" s="14">
        <f ca="1">IF(Table1[[#This Row],[Area]]="Manitoba",Table1[[#This Row],[Income]],0)</f>
        <v>0</v>
      </c>
      <c r="BU100" s="14">
        <f ca="1">IF(Table1[[#This Row],[Area]]="Ontario",Table1[[#This Row],[Income]],0)</f>
        <v>0</v>
      </c>
      <c r="BV100" s="14">
        <f ca="1">IF(Table1[[#This Row],[Area]]="Quebec",Table1[[#This Row],[Income]],0)</f>
        <v>0</v>
      </c>
      <c r="BW100" s="14">
        <f ca="1">IF(Table1[[#This Row],[Area]]="newfoundland",Table1[[#This Row],[Income]],0)</f>
        <v>0</v>
      </c>
      <c r="BX100" s="14">
        <f ca="1">IF(Table1[[#This Row],[Area]]="New Brunswick",Table1[[#This Row],[Income]],0)</f>
        <v>0</v>
      </c>
      <c r="BY100" s="14">
        <f ca="1">IF(Table1[[#This Row],[Area]]="Nova Scotia",Table1[[#This Row],[Income]],0)</f>
        <v>0</v>
      </c>
      <c r="BZ100" s="14">
        <f ca="1">IF(Table1[[#This Row],[Area]]="Prince Edward Island",Table1[[#This Row],[Income]],0)</f>
        <v>0</v>
      </c>
      <c r="CB100" s="12">
        <f ca="1">IF(Table1[[#This Row],[Field of Work]]="Health",Table1[[#This Row],[Income]],0)</f>
        <v>0</v>
      </c>
      <c r="CC100" s="12">
        <f ca="1">IF(Table1[[#This Row],[Field of Work]]="Construction",Table1[[#This Row],[Income]],0)</f>
        <v>0</v>
      </c>
      <c r="CD100" s="12">
        <f ca="1">IF(Table1[[#This Row],[Field of Work]]="Teaching",Table1[[#This Row],[Income]],0)</f>
        <v>0</v>
      </c>
      <c r="CE100" s="12">
        <f ca="1">IF(Table1[[#This Row],[Field of Work]]="IT",Table1[[#This Row],[Income]],0)</f>
        <v>0</v>
      </c>
      <c r="CF100" s="12">
        <f ca="1">IF(Table1[[#This Row],[Field of Work]]="General Work",Table1[[#This Row],[Income]],0)</f>
        <v>0</v>
      </c>
      <c r="CG100" s="12">
        <f ca="1">IF(Table1[[#This Row],[Field of Work]]="Agriculture",Table1[[#This Row],[Income]],0)</f>
        <v>72646</v>
      </c>
      <c r="CI100" s="2">
        <f ca="1">IF(Table1[[#This Row],[Debts]]&gt;Table1[[#This Row],[Income]],1,0)</f>
        <v>0</v>
      </c>
      <c r="CJ100" s="2"/>
      <c r="CL100" s="2">
        <f ca="1">IF(Table1[[#This Row],[Networth of Person ($)]]&gt;$CL$6,Table1[[#This Row],[Age]],0)</f>
        <v>44</v>
      </c>
    </row>
    <row r="101" spans="2:90" x14ac:dyDescent="0.3">
      <c r="B101">
        <f t="shared" ca="1" si="30"/>
        <v>1</v>
      </c>
      <c r="C101" t="str">
        <f t="shared" ca="1" si="31"/>
        <v>Men</v>
      </c>
      <c r="D101">
        <f t="shared" ca="1" si="32"/>
        <v>45</v>
      </c>
      <c r="E101">
        <f t="shared" ca="1" si="33"/>
        <v>6</v>
      </c>
      <c r="F101" t="str">
        <f t="shared" ca="1" si="34"/>
        <v>Agriculture</v>
      </c>
      <c r="G101">
        <f t="shared" ca="1" si="35"/>
        <v>1</v>
      </c>
      <c r="H101" t="str">
        <f t="shared" ca="1" si="36"/>
        <v>High School</v>
      </c>
      <c r="I101">
        <f t="shared" ca="1" si="37"/>
        <v>3</v>
      </c>
      <c r="J101">
        <f t="shared" ca="1" si="38"/>
        <v>1</v>
      </c>
      <c r="K101">
        <f t="shared" ca="1" si="39"/>
        <v>68910</v>
      </c>
      <c r="L101">
        <f t="shared" ca="1" si="40"/>
        <v>11</v>
      </c>
      <c r="M101" t="str">
        <f t="shared" ca="1" si="41"/>
        <v>New Brunswick</v>
      </c>
      <c r="N101">
        <f t="shared" ca="1" si="42"/>
        <v>275640</v>
      </c>
      <c r="O101">
        <f t="shared" ca="1" si="43"/>
        <v>111498.60589239514</v>
      </c>
      <c r="P101">
        <f t="shared" ca="1" si="44"/>
        <v>23036.075669660735</v>
      </c>
      <c r="Q101">
        <f t="shared" ca="1" si="45"/>
        <v>5821</v>
      </c>
      <c r="R101">
        <f t="shared" ca="1" si="46"/>
        <v>97144.28073765678</v>
      </c>
      <c r="S101">
        <f t="shared" ca="1" si="47"/>
        <v>70675.972328864023</v>
      </c>
      <c r="T101">
        <f t="shared" ca="1" si="48"/>
        <v>369352.04799852479</v>
      </c>
      <c r="U101">
        <f t="shared" ca="1" si="49"/>
        <v>214463.88663005191</v>
      </c>
      <c r="V101">
        <f t="shared" ca="1" si="50"/>
        <v>154888.16136847288</v>
      </c>
      <c r="Y101" s="2">
        <f ca="1">IF(Table1[[#This Row],[Gender]]="Men",1,0)</f>
        <v>1</v>
      </c>
      <c r="Z101" s="2">
        <f ca="1">IF(Table1[[#This Row],[Gender]]="Women",1,0)</f>
        <v>0</v>
      </c>
      <c r="AA101" s="2"/>
      <c r="AB101" s="2"/>
      <c r="AC101" s="2"/>
      <c r="AD101" s="2"/>
      <c r="AE101" s="2"/>
      <c r="AF101" s="2"/>
      <c r="AG101" s="2"/>
      <c r="AH101" s="2"/>
      <c r="AI101" s="2"/>
      <c r="AJ101" s="4"/>
      <c r="AM101" s="2">
        <f ca="1">IF(Table1[[#This Row],[Field of Work]]="Teaching",1,0)</f>
        <v>0</v>
      </c>
      <c r="AN101" s="2">
        <f ca="1">IF(Table1[[#This Row],[Field of Work]]="Health",1,0)</f>
        <v>0</v>
      </c>
      <c r="AO101" s="2">
        <f ca="1">IF(Table1[[#This Row],[Field of Work]]="Agriculture",1,0)</f>
        <v>1</v>
      </c>
      <c r="AP101" s="2">
        <f ca="1">IF(Table1[[#This Row],[Field of Work]]="IT",1,0)</f>
        <v>0</v>
      </c>
      <c r="AQ101" s="2">
        <f ca="1">IF(Table1[[#This Row],[Field of Work]]="Construction",1,0)</f>
        <v>0</v>
      </c>
      <c r="AR101" s="2">
        <f ca="1">IF(Table1[[#This Row],[Field of Work]]="General Work",1,0)</f>
        <v>0</v>
      </c>
      <c r="AS101" s="2"/>
      <c r="AT101" s="2"/>
      <c r="AU101" s="2"/>
      <c r="AV101" s="2"/>
      <c r="AW101" s="2"/>
      <c r="AX101" s="2"/>
      <c r="BB101" s="2">
        <f ca="1">Table1[[#This Row],[Car Value]]/Table1[[#This Row],[Cars]]</f>
        <v>23036.075669660735</v>
      </c>
      <c r="BE101" s="2">
        <f ca="1">IF(Table1[[#This Row],[Debts]]&gt;$BG$6,1,0)</f>
        <v>1</v>
      </c>
      <c r="BJ101" s="11">
        <f ca="1">Table1[[#This Row],[Mortage Left]]/Table1[[#This Row],[Value of House]]</f>
        <v>0.40450807536059763</v>
      </c>
      <c r="BK101" s="2">
        <f t="shared" ca="1" si="51"/>
        <v>0</v>
      </c>
      <c r="BN101" s="14">
        <f ca="1">IF(Table1[[#This Row],[Area]]="Yukon",Table1[[#This Row],[Income]],0)</f>
        <v>0</v>
      </c>
      <c r="BO101" s="14">
        <f ca="1">IF(Table1[[#This Row],[Area]]="BC",Table1[[#This Row],[Income]],0)</f>
        <v>0</v>
      </c>
      <c r="BP101" s="14">
        <f ca="1">IF(Table1[[#This Row],[Area]]="Northwest Territories",Table1[[#This Row],[Income]],0)</f>
        <v>0</v>
      </c>
      <c r="BQ101" s="14">
        <f ca="1">IF(Table1[[#This Row],[Area]]="Alberta",Table1[[#This Row],[Income]],0)</f>
        <v>0</v>
      </c>
      <c r="BR101" s="14">
        <f ca="1">IF(Table1[[#This Row],[Area]]="Nunavut",Table1[[#This Row],[Income]],0)</f>
        <v>0</v>
      </c>
      <c r="BS101" s="14">
        <f ca="1">IF(Table1[[#This Row],[Area]]="Saskatchewan",Table1[[#This Row],[Income]],0)</f>
        <v>0</v>
      </c>
      <c r="BT101" s="14">
        <f ca="1">IF(Table1[[#This Row],[Area]]="Manitoba",Table1[[#This Row],[Income]],0)</f>
        <v>0</v>
      </c>
      <c r="BU101" s="14">
        <f ca="1">IF(Table1[[#This Row],[Area]]="Ontario",Table1[[#This Row],[Income]],0)</f>
        <v>0</v>
      </c>
      <c r="BV101" s="14">
        <f ca="1">IF(Table1[[#This Row],[Area]]="Quebec",Table1[[#This Row],[Income]],0)</f>
        <v>0</v>
      </c>
      <c r="BW101" s="14">
        <f ca="1">IF(Table1[[#This Row],[Area]]="newfoundland",Table1[[#This Row],[Income]],0)</f>
        <v>0</v>
      </c>
      <c r="BX101" s="14">
        <f ca="1">IF(Table1[[#This Row],[Area]]="New Brunswick",Table1[[#This Row],[Income]],0)</f>
        <v>68910</v>
      </c>
      <c r="BY101" s="14">
        <f ca="1">IF(Table1[[#This Row],[Area]]="Nova Scotia",Table1[[#This Row],[Income]],0)</f>
        <v>0</v>
      </c>
      <c r="BZ101" s="14">
        <f ca="1">IF(Table1[[#This Row],[Area]]="Prince Edward Island",Table1[[#This Row],[Income]],0)</f>
        <v>0</v>
      </c>
      <c r="CB101" s="12">
        <f ca="1">IF(Table1[[#This Row],[Field of Work]]="Health",Table1[[#This Row],[Income]],0)</f>
        <v>0</v>
      </c>
      <c r="CC101" s="12">
        <f ca="1">IF(Table1[[#This Row],[Field of Work]]="Construction",Table1[[#This Row],[Income]],0)</f>
        <v>0</v>
      </c>
      <c r="CD101" s="12">
        <f ca="1">IF(Table1[[#This Row],[Field of Work]]="Teaching",Table1[[#This Row],[Income]],0)</f>
        <v>0</v>
      </c>
      <c r="CE101" s="12">
        <f ca="1">IF(Table1[[#This Row],[Field of Work]]="IT",Table1[[#This Row],[Income]],0)</f>
        <v>0</v>
      </c>
      <c r="CF101" s="12">
        <f ca="1">IF(Table1[[#This Row],[Field of Work]]="General Work",Table1[[#This Row],[Income]],0)</f>
        <v>0</v>
      </c>
      <c r="CG101" s="12">
        <f ca="1">IF(Table1[[#This Row],[Field of Work]]="Agriculture",Table1[[#This Row],[Income]],0)</f>
        <v>68910</v>
      </c>
      <c r="CI101" s="2">
        <f ca="1">IF(Table1[[#This Row],[Debts]]&gt;Table1[[#This Row],[Income]],1,0)</f>
        <v>1</v>
      </c>
      <c r="CJ101" s="2"/>
      <c r="CL101" s="2">
        <f ca="1">IF(Table1[[#This Row],[Networth of Person ($)]]&gt;$CL$6,Table1[[#This Row],[Age]],0)</f>
        <v>45</v>
      </c>
    </row>
    <row r="102" spans="2:90" x14ac:dyDescent="0.3">
      <c r="B102">
        <f t="shared" ca="1" si="30"/>
        <v>2</v>
      </c>
      <c r="C102" t="str">
        <f t="shared" ca="1" si="31"/>
        <v>Women</v>
      </c>
      <c r="D102">
        <f t="shared" ca="1" si="32"/>
        <v>28</v>
      </c>
      <c r="E102">
        <f t="shared" ca="1" si="33"/>
        <v>5</v>
      </c>
      <c r="F102" t="str">
        <f t="shared" ca="1" si="34"/>
        <v>General Work</v>
      </c>
      <c r="G102">
        <f t="shared" ca="1" si="35"/>
        <v>2</v>
      </c>
      <c r="H102" t="str">
        <f t="shared" ca="1" si="36"/>
        <v>College</v>
      </c>
      <c r="I102">
        <f t="shared" ca="1" si="37"/>
        <v>2</v>
      </c>
      <c r="J102">
        <f t="shared" ca="1" si="38"/>
        <v>2</v>
      </c>
      <c r="K102">
        <f t="shared" ca="1" si="39"/>
        <v>78094</v>
      </c>
      <c r="L102">
        <f t="shared" ca="1" si="40"/>
        <v>5</v>
      </c>
      <c r="M102" t="str">
        <f t="shared" ca="1" si="41"/>
        <v>Nunavut</v>
      </c>
      <c r="N102">
        <f t="shared" ca="1" si="42"/>
        <v>234282</v>
      </c>
      <c r="O102">
        <f t="shared" ca="1" si="43"/>
        <v>176344.66867693167</v>
      </c>
      <c r="P102">
        <f t="shared" ca="1" si="44"/>
        <v>115232.85034150687</v>
      </c>
      <c r="Q102">
        <f t="shared" ca="1" si="45"/>
        <v>92648</v>
      </c>
      <c r="R102">
        <f t="shared" ca="1" si="46"/>
        <v>135101.63253033051</v>
      </c>
      <c r="S102">
        <f t="shared" ca="1" si="47"/>
        <v>22415.887978777671</v>
      </c>
      <c r="T102">
        <f t="shared" ca="1" si="48"/>
        <v>371930.73832028458</v>
      </c>
      <c r="U102">
        <f t="shared" ca="1" si="49"/>
        <v>404094.30120726215</v>
      </c>
      <c r="V102">
        <f t="shared" ca="1" si="50"/>
        <v>-32163.562886977568</v>
      </c>
      <c r="Y102" s="2">
        <f ca="1">IF(Table1[[#This Row],[Gender]]="Men",1,0)</f>
        <v>0</v>
      </c>
      <c r="Z102" s="2">
        <f ca="1">IF(Table1[[#This Row],[Gender]]="Women",1,0)</f>
        <v>1</v>
      </c>
      <c r="AA102" s="2"/>
      <c r="AB102" s="2"/>
      <c r="AC102" s="2"/>
      <c r="AD102" s="2"/>
      <c r="AE102" s="2"/>
      <c r="AF102" s="2"/>
      <c r="AG102" s="2"/>
      <c r="AH102" s="2"/>
      <c r="AI102" s="2"/>
      <c r="AJ102" s="4"/>
      <c r="AM102" s="2">
        <f ca="1">IF(Table1[[#This Row],[Field of Work]]="Teaching",1,0)</f>
        <v>0</v>
      </c>
      <c r="AN102" s="2">
        <f ca="1">IF(Table1[[#This Row],[Field of Work]]="Health",1,0)</f>
        <v>0</v>
      </c>
      <c r="AO102" s="2">
        <f ca="1">IF(Table1[[#This Row],[Field of Work]]="Agriculture",1,0)</f>
        <v>0</v>
      </c>
      <c r="AP102" s="2">
        <f ca="1">IF(Table1[[#This Row],[Field of Work]]="IT",1,0)</f>
        <v>0</v>
      </c>
      <c r="AQ102" s="2">
        <f ca="1">IF(Table1[[#This Row],[Field of Work]]="Construction",1,0)</f>
        <v>0</v>
      </c>
      <c r="AR102" s="2">
        <f ca="1">IF(Table1[[#This Row],[Field of Work]]="General Work",1,0)</f>
        <v>1</v>
      </c>
      <c r="AS102" s="2"/>
      <c r="AT102" s="2"/>
      <c r="AU102" s="2"/>
      <c r="AV102" s="2"/>
      <c r="AW102" s="2"/>
      <c r="AX102" s="2"/>
      <c r="BB102" s="2">
        <f ca="1">Table1[[#This Row],[Car Value]]/Table1[[#This Row],[Cars]]</f>
        <v>57616.425170753435</v>
      </c>
      <c r="BE102" s="2">
        <f ca="1">IF(Table1[[#This Row],[Debts]]&gt;$BG$6,1,0)</f>
        <v>1</v>
      </c>
      <c r="BJ102" s="11">
        <f ca="1">Table1[[#This Row],[Mortage Left]]/Table1[[#This Row],[Value of House]]</f>
        <v>0.75270259207677792</v>
      </c>
      <c r="BK102" s="2">
        <f t="shared" ca="1" si="51"/>
        <v>0</v>
      </c>
      <c r="BN102" s="14">
        <f ca="1">IF(Table1[[#This Row],[Area]]="Yukon",Table1[[#This Row],[Income]],0)</f>
        <v>0</v>
      </c>
      <c r="BO102" s="14">
        <f ca="1">IF(Table1[[#This Row],[Area]]="BC",Table1[[#This Row],[Income]],0)</f>
        <v>0</v>
      </c>
      <c r="BP102" s="14">
        <f ca="1">IF(Table1[[#This Row],[Area]]="Northwest Territories",Table1[[#This Row],[Income]],0)</f>
        <v>0</v>
      </c>
      <c r="BQ102" s="14">
        <f ca="1">IF(Table1[[#This Row],[Area]]="Alberta",Table1[[#This Row],[Income]],0)</f>
        <v>0</v>
      </c>
      <c r="BR102" s="14">
        <f ca="1">IF(Table1[[#This Row],[Area]]="Nunavut",Table1[[#This Row],[Income]],0)</f>
        <v>78094</v>
      </c>
      <c r="BS102" s="14">
        <f ca="1">IF(Table1[[#This Row],[Area]]="Saskatchewan",Table1[[#This Row],[Income]],0)</f>
        <v>0</v>
      </c>
      <c r="BT102" s="14">
        <f ca="1">IF(Table1[[#This Row],[Area]]="Manitoba",Table1[[#This Row],[Income]],0)</f>
        <v>0</v>
      </c>
      <c r="BU102" s="14">
        <f ca="1">IF(Table1[[#This Row],[Area]]="Ontario",Table1[[#This Row],[Income]],0)</f>
        <v>0</v>
      </c>
      <c r="BV102" s="14">
        <f ca="1">IF(Table1[[#This Row],[Area]]="Quebec",Table1[[#This Row],[Income]],0)</f>
        <v>0</v>
      </c>
      <c r="BW102" s="14">
        <f ca="1">IF(Table1[[#This Row],[Area]]="newfoundland",Table1[[#This Row],[Income]],0)</f>
        <v>0</v>
      </c>
      <c r="BX102" s="14">
        <f ca="1">IF(Table1[[#This Row],[Area]]="New Brunswick",Table1[[#This Row],[Income]],0)</f>
        <v>0</v>
      </c>
      <c r="BY102" s="14">
        <f ca="1">IF(Table1[[#This Row],[Area]]="Nova Scotia",Table1[[#This Row],[Income]],0)</f>
        <v>0</v>
      </c>
      <c r="BZ102" s="14">
        <f ca="1">IF(Table1[[#This Row],[Area]]="Prince Edward Island",Table1[[#This Row],[Income]],0)</f>
        <v>0</v>
      </c>
      <c r="CB102" s="12">
        <f ca="1">IF(Table1[[#This Row],[Field of Work]]="Health",Table1[[#This Row],[Income]],0)</f>
        <v>0</v>
      </c>
      <c r="CC102" s="12">
        <f ca="1">IF(Table1[[#This Row],[Field of Work]]="Construction",Table1[[#This Row],[Income]],0)</f>
        <v>0</v>
      </c>
      <c r="CD102" s="12">
        <f ca="1">IF(Table1[[#This Row],[Field of Work]]="Teaching",Table1[[#This Row],[Income]],0)</f>
        <v>0</v>
      </c>
      <c r="CE102" s="12">
        <f ca="1">IF(Table1[[#This Row],[Field of Work]]="IT",Table1[[#This Row],[Income]],0)</f>
        <v>0</v>
      </c>
      <c r="CF102" s="12">
        <f ca="1">IF(Table1[[#This Row],[Field of Work]]="General Work",Table1[[#This Row],[Income]],0)</f>
        <v>78094</v>
      </c>
      <c r="CG102" s="12">
        <f ca="1">IF(Table1[[#This Row],[Field of Work]]="Agriculture",Table1[[#This Row],[Income]],0)</f>
        <v>0</v>
      </c>
      <c r="CI102" s="2">
        <f ca="1">IF(Table1[[#This Row],[Debts]]&gt;Table1[[#This Row],[Income]],1,0)</f>
        <v>1</v>
      </c>
      <c r="CJ102" s="2"/>
      <c r="CL102" s="2">
        <f ca="1">IF(Table1[[#This Row],[Networth of Person ($)]]&gt;$CL$6,Table1[[#This Row],[Age]],0)</f>
        <v>0</v>
      </c>
    </row>
    <row r="103" spans="2:90" x14ac:dyDescent="0.3">
      <c r="B103">
        <f t="shared" ca="1" si="30"/>
        <v>1</v>
      </c>
      <c r="C103" t="str">
        <f t="shared" ca="1" si="31"/>
        <v>Men</v>
      </c>
      <c r="D103">
        <f t="shared" ca="1" si="32"/>
        <v>41</v>
      </c>
      <c r="E103">
        <f t="shared" ca="1" si="33"/>
        <v>4</v>
      </c>
      <c r="F103" t="str">
        <f t="shared" ca="1" si="34"/>
        <v>IT</v>
      </c>
      <c r="G103">
        <f t="shared" ca="1" si="35"/>
        <v>5</v>
      </c>
      <c r="H103" t="str">
        <f t="shared" ca="1" si="36"/>
        <v>Others</v>
      </c>
      <c r="I103">
        <f t="shared" ca="1" si="37"/>
        <v>4</v>
      </c>
      <c r="J103">
        <f t="shared" ca="1" si="38"/>
        <v>3</v>
      </c>
      <c r="K103">
        <f t="shared" ca="1" si="39"/>
        <v>81727</v>
      </c>
      <c r="L103">
        <f t="shared" ca="1" si="40"/>
        <v>3</v>
      </c>
      <c r="M103" t="str">
        <f t="shared" ca="1" si="41"/>
        <v>Northwest Territories</v>
      </c>
      <c r="N103">
        <f t="shared" ca="1" si="42"/>
        <v>326908</v>
      </c>
      <c r="O103">
        <f t="shared" ca="1" si="43"/>
        <v>309985.29787177424</v>
      </c>
      <c r="P103">
        <f t="shared" ca="1" si="44"/>
        <v>90041.158271531473</v>
      </c>
      <c r="Q103">
        <f t="shared" ca="1" si="45"/>
        <v>21207</v>
      </c>
      <c r="R103">
        <f t="shared" ca="1" si="46"/>
        <v>11826.01712000859</v>
      </c>
      <c r="S103">
        <f t="shared" ca="1" si="47"/>
        <v>92538.461701875916</v>
      </c>
      <c r="T103">
        <f t="shared" ca="1" si="48"/>
        <v>509487.61997340736</v>
      </c>
      <c r="U103">
        <f t="shared" ca="1" si="49"/>
        <v>343018.31499178283</v>
      </c>
      <c r="V103">
        <f t="shared" ca="1" si="50"/>
        <v>166469.30498162453</v>
      </c>
      <c r="Y103" s="2">
        <f ca="1">IF(Table1[[#This Row],[Gender]]="Men",1,0)</f>
        <v>1</v>
      </c>
      <c r="Z103" s="2">
        <f ca="1">IF(Table1[[#This Row],[Gender]]="Women",1,0)</f>
        <v>0</v>
      </c>
      <c r="AA103" s="2"/>
      <c r="AB103" s="2"/>
      <c r="AC103" s="2"/>
      <c r="AD103" s="2"/>
      <c r="AE103" s="2"/>
      <c r="AF103" s="2"/>
      <c r="AG103" s="2"/>
      <c r="AH103" s="2"/>
      <c r="AI103" s="2"/>
      <c r="AJ103" s="4"/>
      <c r="AM103" s="2">
        <f ca="1">IF(Table1[[#This Row],[Field of Work]]="Teaching",1,0)</f>
        <v>0</v>
      </c>
      <c r="AN103" s="2">
        <f ca="1">IF(Table1[[#This Row],[Field of Work]]="Health",1,0)</f>
        <v>0</v>
      </c>
      <c r="AO103" s="2">
        <f ca="1">IF(Table1[[#This Row],[Field of Work]]="Agriculture",1,0)</f>
        <v>0</v>
      </c>
      <c r="AP103" s="2">
        <f ca="1">IF(Table1[[#This Row],[Field of Work]]="IT",1,0)</f>
        <v>1</v>
      </c>
      <c r="AQ103" s="2">
        <f ca="1">IF(Table1[[#This Row],[Field of Work]]="Construction",1,0)</f>
        <v>0</v>
      </c>
      <c r="AR103" s="2">
        <f ca="1">IF(Table1[[#This Row],[Field of Work]]="General Work",1,0)</f>
        <v>0</v>
      </c>
      <c r="AS103" s="2"/>
      <c r="AT103" s="2"/>
      <c r="AU103" s="2"/>
      <c r="AV103" s="2"/>
      <c r="AW103" s="2"/>
      <c r="AX103" s="2"/>
      <c r="BB103" s="2">
        <f ca="1">Table1[[#This Row],[Car Value]]/Table1[[#This Row],[Cars]]</f>
        <v>30013.719423843824</v>
      </c>
      <c r="BE103" s="2">
        <f ca="1">IF(Table1[[#This Row],[Debts]]&gt;$BG$6,1,0)</f>
        <v>0</v>
      </c>
      <c r="BJ103" s="11">
        <f ca="1">Table1[[#This Row],[Mortage Left]]/Table1[[#This Row],[Value of House]]</f>
        <v>0.94823405322529342</v>
      </c>
      <c r="BK103" s="2">
        <f t="shared" ca="1" si="51"/>
        <v>0</v>
      </c>
      <c r="BN103" s="14">
        <f ca="1">IF(Table1[[#This Row],[Area]]="Yukon",Table1[[#This Row],[Income]],0)</f>
        <v>0</v>
      </c>
      <c r="BO103" s="14">
        <f ca="1">IF(Table1[[#This Row],[Area]]="BC",Table1[[#This Row],[Income]],0)</f>
        <v>0</v>
      </c>
      <c r="BP103" s="14">
        <f ca="1">IF(Table1[[#This Row],[Area]]="Northwest Territories",Table1[[#This Row],[Income]],0)</f>
        <v>81727</v>
      </c>
      <c r="BQ103" s="14">
        <f ca="1">IF(Table1[[#This Row],[Area]]="Alberta",Table1[[#This Row],[Income]],0)</f>
        <v>0</v>
      </c>
      <c r="BR103" s="14">
        <f ca="1">IF(Table1[[#This Row],[Area]]="Nunavut",Table1[[#This Row],[Income]],0)</f>
        <v>0</v>
      </c>
      <c r="BS103" s="14">
        <f ca="1">IF(Table1[[#This Row],[Area]]="Saskatchewan",Table1[[#This Row],[Income]],0)</f>
        <v>0</v>
      </c>
      <c r="BT103" s="14">
        <f ca="1">IF(Table1[[#This Row],[Area]]="Manitoba",Table1[[#This Row],[Income]],0)</f>
        <v>0</v>
      </c>
      <c r="BU103" s="14">
        <f ca="1">IF(Table1[[#This Row],[Area]]="Ontario",Table1[[#This Row],[Income]],0)</f>
        <v>0</v>
      </c>
      <c r="BV103" s="14">
        <f ca="1">IF(Table1[[#This Row],[Area]]="Quebec",Table1[[#This Row],[Income]],0)</f>
        <v>0</v>
      </c>
      <c r="BW103" s="14">
        <f ca="1">IF(Table1[[#This Row],[Area]]="newfoundland",Table1[[#This Row],[Income]],0)</f>
        <v>0</v>
      </c>
      <c r="BX103" s="14">
        <f ca="1">IF(Table1[[#This Row],[Area]]="New Brunswick",Table1[[#This Row],[Income]],0)</f>
        <v>0</v>
      </c>
      <c r="BY103" s="14">
        <f ca="1">IF(Table1[[#This Row],[Area]]="Nova Scotia",Table1[[#This Row],[Income]],0)</f>
        <v>0</v>
      </c>
      <c r="BZ103" s="14">
        <f ca="1">IF(Table1[[#This Row],[Area]]="Prince Edward Island",Table1[[#This Row],[Income]],0)</f>
        <v>0</v>
      </c>
      <c r="CB103" s="12">
        <f ca="1">IF(Table1[[#This Row],[Field of Work]]="Health",Table1[[#This Row],[Income]],0)</f>
        <v>0</v>
      </c>
      <c r="CC103" s="12">
        <f ca="1">IF(Table1[[#This Row],[Field of Work]]="Construction",Table1[[#This Row],[Income]],0)</f>
        <v>0</v>
      </c>
      <c r="CD103" s="12">
        <f ca="1">IF(Table1[[#This Row],[Field of Work]]="Teaching",Table1[[#This Row],[Income]],0)</f>
        <v>0</v>
      </c>
      <c r="CE103" s="12">
        <f ca="1">IF(Table1[[#This Row],[Field of Work]]="IT",Table1[[#This Row],[Income]],0)</f>
        <v>81727</v>
      </c>
      <c r="CF103" s="12">
        <f ca="1">IF(Table1[[#This Row],[Field of Work]]="General Work",Table1[[#This Row],[Income]],0)</f>
        <v>0</v>
      </c>
      <c r="CG103" s="12">
        <f ca="1">IF(Table1[[#This Row],[Field of Work]]="Agriculture",Table1[[#This Row],[Income]],0)</f>
        <v>0</v>
      </c>
      <c r="CI103" s="2">
        <f ca="1">IF(Table1[[#This Row],[Debts]]&gt;Table1[[#This Row],[Income]],1,0)</f>
        <v>0</v>
      </c>
      <c r="CJ103" s="2"/>
      <c r="CL103" s="2">
        <f ca="1">IF(Table1[[#This Row],[Networth of Person ($)]]&gt;$CL$6,Table1[[#This Row],[Age]],0)</f>
        <v>41</v>
      </c>
    </row>
    <row r="104" spans="2:90" x14ac:dyDescent="0.3">
      <c r="B104">
        <f t="shared" ca="1" si="30"/>
        <v>1</v>
      </c>
      <c r="C104" t="str">
        <f t="shared" ca="1" si="31"/>
        <v>Men</v>
      </c>
      <c r="D104">
        <f t="shared" ca="1" si="32"/>
        <v>42</v>
      </c>
      <c r="E104">
        <f t="shared" ca="1" si="33"/>
        <v>6</v>
      </c>
      <c r="F104" t="str">
        <f t="shared" ca="1" si="34"/>
        <v>Agriculture</v>
      </c>
      <c r="G104">
        <f t="shared" ca="1" si="35"/>
        <v>5</v>
      </c>
      <c r="H104" t="str">
        <f t="shared" ca="1" si="36"/>
        <v>Others</v>
      </c>
      <c r="I104">
        <f t="shared" ca="1" si="37"/>
        <v>1</v>
      </c>
      <c r="J104">
        <f t="shared" ca="1" si="38"/>
        <v>1</v>
      </c>
      <c r="K104">
        <f t="shared" ca="1" si="39"/>
        <v>69453</v>
      </c>
      <c r="L104">
        <f t="shared" ca="1" si="40"/>
        <v>1</v>
      </c>
      <c r="M104" t="str">
        <f t="shared" ca="1" si="41"/>
        <v>Yukon</v>
      </c>
      <c r="N104">
        <f t="shared" ca="1" si="42"/>
        <v>347265</v>
      </c>
      <c r="O104">
        <f t="shared" ca="1" si="43"/>
        <v>286738.53765837493</v>
      </c>
      <c r="P104">
        <f t="shared" ca="1" si="44"/>
        <v>24461.343170340144</v>
      </c>
      <c r="Q104">
        <f t="shared" ca="1" si="45"/>
        <v>8639</v>
      </c>
      <c r="R104">
        <f t="shared" ca="1" si="46"/>
        <v>70584.00361396285</v>
      </c>
      <c r="S104">
        <f t="shared" ca="1" si="47"/>
        <v>98368.724772216869</v>
      </c>
      <c r="T104">
        <f t="shared" ca="1" si="48"/>
        <v>470095.06794255704</v>
      </c>
      <c r="U104">
        <f t="shared" ca="1" si="49"/>
        <v>365961.54127233778</v>
      </c>
      <c r="V104">
        <f t="shared" ca="1" si="50"/>
        <v>104133.52667021926</v>
      </c>
      <c r="Y104" s="2">
        <f ca="1">IF(Table1[[#This Row],[Gender]]="Men",1,0)</f>
        <v>1</v>
      </c>
      <c r="Z104" s="2">
        <f ca="1">IF(Table1[[#This Row],[Gender]]="Women",1,0)</f>
        <v>0</v>
      </c>
      <c r="AA104" s="2"/>
      <c r="AB104" s="2"/>
      <c r="AC104" s="2"/>
      <c r="AD104" s="2"/>
      <c r="AE104" s="2"/>
      <c r="AF104" s="2"/>
      <c r="AG104" s="2"/>
      <c r="AH104" s="2"/>
      <c r="AI104" s="2"/>
      <c r="AJ104" s="4"/>
      <c r="AM104" s="2">
        <f ca="1">IF(Table1[[#This Row],[Field of Work]]="Teaching",1,0)</f>
        <v>0</v>
      </c>
      <c r="AN104" s="2">
        <f ca="1">IF(Table1[[#This Row],[Field of Work]]="Health",1,0)</f>
        <v>0</v>
      </c>
      <c r="AO104" s="2">
        <f ca="1">IF(Table1[[#This Row],[Field of Work]]="Agriculture",1,0)</f>
        <v>1</v>
      </c>
      <c r="AP104" s="2">
        <f ca="1">IF(Table1[[#This Row],[Field of Work]]="IT",1,0)</f>
        <v>0</v>
      </c>
      <c r="AQ104" s="2">
        <f ca="1">IF(Table1[[#This Row],[Field of Work]]="Construction",1,0)</f>
        <v>0</v>
      </c>
      <c r="AR104" s="2">
        <f ca="1">IF(Table1[[#This Row],[Field of Work]]="General Work",1,0)</f>
        <v>0</v>
      </c>
      <c r="AS104" s="2"/>
      <c r="AT104" s="2"/>
      <c r="AU104" s="2"/>
      <c r="AV104" s="2"/>
      <c r="AW104" s="2"/>
      <c r="AX104" s="2"/>
      <c r="BB104" s="2">
        <f ca="1">Table1[[#This Row],[Car Value]]/Table1[[#This Row],[Cars]]</f>
        <v>24461.343170340144</v>
      </c>
      <c r="BE104" s="2">
        <f ca="1">IF(Table1[[#This Row],[Debts]]&gt;$BG$6,1,0)</f>
        <v>1</v>
      </c>
      <c r="BJ104" s="11">
        <f ca="1">Table1[[#This Row],[Mortage Left]]/Table1[[#This Row],[Value of House]]</f>
        <v>0.82570526156789459</v>
      </c>
      <c r="BK104" s="2">
        <f t="shared" ca="1" si="51"/>
        <v>0</v>
      </c>
      <c r="BN104" s="14">
        <f ca="1">IF(Table1[[#This Row],[Area]]="Yukon",Table1[[#This Row],[Income]],0)</f>
        <v>69453</v>
      </c>
      <c r="BO104" s="14">
        <f ca="1">IF(Table1[[#This Row],[Area]]="BC",Table1[[#This Row],[Income]],0)</f>
        <v>0</v>
      </c>
      <c r="BP104" s="14">
        <f ca="1">IF(Table1[[#This Row],[Area]]="Northwest Territories",Table1[[#This Row],[Income]],0)</f>
        <v>0</v>
      </c>
      <c r="BQ104" s="14">
        <f ca="1">IF(Table1[[#This Row],[Area]]="Alberta",Table1[[#This Row],[Income]],0)</f>
        <v>0</v>
      </c>
      <c r="BR104" s="14">
        <f ca="1">IF(Table1[[#This Row],[Area]]="Nunavut",Table1[[#This Row],[Income]],0)</f>
        <v>0</v>
      </c>
      <c r="BS104" s="14">
        <f ca="1">IF(Table1[[#This Row],[Area]]="Saskatchewan",Table1[[#This Row],[Income]],0)</f>
        <v>0</v>
      </c>
      <c r="BT104" s="14">
        <f ca="1">IF(Table1[[#This Row],[Area]]="Manitoba",Table1[[#This Row],[Income]],0)</f>
        <v>0</v>
      </c>
      <c r="BU104" s="14">
        <f ca="1">IF(Table1[[#This Row],[Area]]="Ontario",Table1[[#This Row],[Income]],0)</f>
        <v>0</v>
      </c>
      <c r="BV104" s="14">
        <f ca="1">IF(Table1[[#This Row],[Area]]="Quebec",Table1[[#This Row],[Income]],0)</f>
        <v>0</v>
      </c>
      <c r="BW104" s="14">
        <f ca="1">IF(Table1[[#This Row],[Area]]="newfoundland",Table1[[#This Row],[Income]],0)</f>
        <v>0</v>
      </c>
      <c r="BX104" s="14">
        <f ca="1">IF(Table1[[#This Row],[Area]]="New Brunswick",Table1[[#This Row],[Income]],0)</f>
        <v>0</v>
      </c>
      <c r="BY104" s="14">
        <f ca="1">IF(Table1[[#This Row],[Area]]="Nova Scotia",Table1[[#This Row],[Income]],0)</f>
        <v>0</v>
      </c>
      <c r="BZ104" s="14">
        <f ca="1">IF(Table1[[#This Row],[Area]]="Prince Edward Island",Table1[[#This Row],[Income]],0)</f>
        <v>0</v>
      </c>
      <c r="CB104" s="12">
        <f ca="1">IF(Table1[[#This Row],[Field of Work]]="Health",Table1[[#This Row],[Income]],0)</f>
        <v>0</v>
      </c>
      <c r="CC104" s="12">
        <f ca="1">IF(Table1[[#This Row],[Field of Work]]="Construction",Table1[[#This Row],[Income]],0)</f>
        <v>0</v>
      </c>
      <c r="CD104" s="12">
        <f ca="1">IF(Table1[[#This Row],[Field of Work]]="Teaching",Table1[[#This Row],[Income]],0)</f>
        <v>0</v>
      </c>
      <c r="CE104" s="12">
        <f ca="1">IF(Table1[[#This Row],[Field of Work]]="IT",Table1[[#This Row],[Income]],0)</f>
        <v>0</v>
      </c>
      <c r="CF104" s="12">
        <f ca="1">IF(Table1[[#This Row],[Field of Work]]="General Work",Table1[[#This Row],[Income]],0)</f>
        <v>0</v>
      </c>
      <c r="CG104" s="12">
        <f ca="1">IF(Table1[[#This Row],[Field of Work]]="Agriculture",Table1[[#This Row],[Income]],0)</f>
        <v>69453</v>
      </c>
      <c r="CI104" s="2">
        <f ca="1">IF(Table1[[#This Row],[Debts]]&gt;Table1[[#This Row],[Income]],1,0)</f>
        <v>1</v>
      </c>
      <c r="CJ104" s="2"/>
      <c r="CL104" s="2">
        <f ca="1">IF(Table1[[#This Row],[Networth of Person ($)]]&gt;$CL$6,Table1[[#This Row],[Age]],0)</f>
        <v>42</v>
      </c>
    </row>
    <row r="105" spans="2:90" x14ac:dyDescent="0.3">
      <c r="B105">
        <f t="shared" ca="1" si="30"/>
        <v>2</v>
      </c>
      <c r="C105" t="str">
        <f t="shared" ca="1" si="31"/>
        <v>Women</v>
      </c>
      <c r="D105">
        <f t="shared" ca="1" si="32"/>
        <v>25</v>
      </c>
      <c r="E105">
        <f t="shared" ca="1" si="33"/>
        <v>6</v>
      </c>
      <c r="F105" t="str">
        <f t="shared" ca="1" si="34"/>
        <v>Agriculture</v>
      </c>
      <c r="G105">
        <f t="shared" ca="1" si="35"/>
        <v>2</v>
      </c>
      <c r="H105" t="str">
        <f t="shared" ca="1" si="36"/>
        <v>College</v>
      </c>
      <c r="I105">
        <f t="shared" ca="1" si="37"/>
        <v>4</v>
      </c>
      <c r="J105">
        <f t="shared" ca="1" si="38"/>
        <v>1</v>
      </c>
      <c r="K105">
        <f t="shared" ca="1" si="39"/>
        <v>29493</v>
      </c>
      <c r="L105">
        <f t="shared" ca="1" si="40"/>
        <v>12</v>
      </c>
      <c r="M105" t="str">
        <f t="shared" ca="1" si="41"/>
        <v>Nova Scotia</v>
      </c>
      <c r="N105">
        <f t="shared" ca="1" si="42"/>
        <v>147465</v>
      </c>
      <c r="O105">
        <f t="shared" ca="1" si="43"/>
        <v>786.45739601169942</v>
      </c>
      <c r="P105">
        <f t="shared" ca="1" si="44"/>
        <v>2690.012376530387</v>
      </c>
      <c r="Q105">
        <f t="shared" ca="1" si="45"/>
        <v>1736</v>
      </c>
      <c r="R105">
        <f t="shared" ca="1" si="46"/>
        <v>3264.2832789478025</v>
      </c>
      <c r="S105">
        <f t="shared" ca="1" si="47"/>
        <v>30852.005839265319</v>
      </c>
      <c r="T105">
        <f t="shared" ca="1" si="48"/>
        <v>181007.01821579572</v>
      </c>
      <c r="U105">
        <f t="shared" ca="1" si="49"/>
        <v>5786.740674959502</v>
      </c>
      <c r="V105">
        <f t="shared" ca="1" si="50"/>
        <v>175220.27754083622</v>
      </c>
      <c r="Y105" s="2">
        <f ca="1">IF(Table1[[#This Row],[Gender]]="Men",1,0)</f>
        <v>0</v>
      </c>
      <c r="Z105" s="2">
        <f ca="1">IF(Table1[[#This Row],[Gender]]="Women",1,0)</f>
        <v>1</v>
      </c>
      <c r="AA105" s="2"/>
      <c r="AB105" s="2"/>
      <c r="AC105" s="2"/>
      <c r="AD105" s="2"/>
      <c r="AE105" s="2"/>
      <c r="AF105" s="2"/>
      <c r="AG105" s="2"/>
      <c r="AH105" s="2"/>
      <c r="AI105" s="2"/>
      <c r="AJ105" s="4"/>
      <c r="AM105" s="2">
        <f ca="1">IF(Table1[[#This Row],[Field of Work]]="Teaching",1,0)</f>
        <v>0</v>
      </c>
      <c r="AN105" s="2">
        <f ca="1">IF(Table1[[#This Row],[Field of Work]]="Health",1,0)</f>
        <v>0</v>
      </c>
      <c r="AO105" s="2">
        <f ca="1">IF(Table1[[#This Row],[Field of Work]]="Agriculture",1,0)</f>
        <v>1</v>
      </c>
      <c r="AP105" s="2">
        <f ca="1">IF(Table1[[#This Row],[Field of Work]]="IT",1,0)</f>
        <v>0</v>
      </c>
      <c r="AQ105" s="2">
        <f ca="1">IF(Table1[[#This Row],[Field of Work]]="Construction",1,0)</f>
        <v>0</v>
      </c>
      <c r="AR105" s="2">
        <f ca="1">IF(Table1[[#This Row],[Field of Work]]="General Work",1,0)</f>
        <v>0</v>
      </c>
      <c r="AS105" s="2"/>
      <c r="AT105" s="2"/>
      <c r="AU105" s="2"/>
      <c r="AV105" s="2"/>
      <c r="AW105" s="2"/>
      <c r="AX105" s="2"/>
      <c r="BB105" s="2">
        <f ca="1">Table1[[#This Row],[Car Value]]/Table1[[#This Row],[Cars]]</f>
        <v>2690.012376530387</v>
      </c>
      <c r="BE105" s="2">
        <f ca="1">IF(Table1[[#This Row],[Debts]]&gt;$BG$6,1,0)</f>
        <v>0</v>
      </c>
      <c r="BJ105" s="11">
        <f ca="1">Table1[[#This Row],[Mortage Left]]/Table1[[#This Row],[Value of House]]</f>
        <v>5.3331800495826087E-3</v>
      </c>
      <c r="BK105" s="2">
        <f t="shared" ca="1" si="51"/>
        <v>1</v>
      </c>
      <c r="BN105" s="14">
        <f ca="1">IF(Table1[[#This Row],[Area]]="Yukon",Table1[[#This Row],[Income]],0)</f>
        <v>0</v>
      </c>
      <c r="BO105" s="14">
        <f ca="1">IF(Table1[[#This Row],[Area]]="BC",Table1[[#This Row],[Income]],0)</f>
        <v>0</v>
      </c>
      <c r="BP105" s="14">
        <f ca="1">IF(Table1[[#This Row],[Area]]="Northwest Territories",Table1[[#This Row],[Income]],0)</f>
        <v>0</v>
      </c>
      <c r="BQ105" s="14">
        <f ca="1">IF(Table1[[#This Row],[Area]]="Alberta",Table1[[#This Row],[Income]],0)</f>
        <v>0</v>
      </c>
      <c r="BR105" s="14">
        <f ca="1">IF(Table1[[#This Row],[Area]]="Nunavut",Table1[[#This Row],[Income]],0)</f>
        <v>0</v>
      </c>
      <c r="BS105" s="14">
        <f ca="1">IF(Table1[[#This Row],[Area]]="Saskatchewan",Table1[[#This Row],[Income]],0)</f>
        <v>0</v>
      </c>
      <c r="BT105" s="14">
        <f ca="1">IF(Table1[[#This Row],[Area]]="Manitoba",Table1[[#This Row],[Income]],0)</f>
        <v>0</v>
      </c>
      <c r="BU105" s="14">
        <f ca="1">IF(Table1[[#This Row],[Area]]="Ontario",Table1[[#This Row],[Income]],0)</f>
        <v>0</v>
      </c>
      <c r="BV105" s="14">
        <f ca="1">IF(Table1[[#This Row],[Area]]="Quebec",Table1[[#This Row],[Income]],0)</f>
        <v>0</v>
      </c>
      <c r="BW105" s="14">
        <f ca="1">IF(Table1[[#This Row],[Area]]="newfoundland",Table1[[#This Row],[Income]],0)</f>
        <v>0</v>
      </c>
      <c r="BX105" s="14">
        <f ca="1">IF(Table1[[#This Row],[Area]]="New Brunswick",Table1[[#This Row],[Income]],0)</f>
        <v>0</v>
      </c>
      <c r="BY105" s="14">
        <f ca="1">IF(Table1[[#This Row],[Area]]="Nova Scotia",Table1[[#This Row],[Income]],0)</f>
        <v>29493</v>
      </c>
      <c r="BZ105" s="14">
        <f ca="1">IF(Table1[[#This Row],[Area]]="Prince Edward Island",Table1[[#This Row],[Income]],0)</f>
        <v>0</v>
      </c>
      <c r="CB105" s="12">
        <f ca="1">IF(Table1[[#This Row],[Field of Work]]="Health",Table1[[#This Row],[Income]],0)</f>
        <v>0</v>
      </c>
      <c r="CC105" s="12">
        <f ca="1">IF(Table1[[#This Row],[Field of Work]]="Construction",Table1[[#This Row],[Income]],0)</f>
        <v>0</v>
      </c>
      <c r="CD105" s="12">
        <f ca="1">IF(Table1[[#This Row],[Field of Work]]="Teaching",Table1[[#This Row],[Income]],0)</f>
        <v>0</v>
      </c>
      <c r="CE105" s="12">
        <f ca="1">IF(Table1[[#This Row],[Field of Work]]="IT",Table1[[#This Row],[Income]],0)</f>
        <v>0</v>
      </c>
      <c r="CF105" s="12">
        <f ca="1">IF(Table1[[#This Row],[Field of Work]]="General Work",Table1[[#This Row],[Income]],0)</f>
        <v>0</v>
      </c>
      <c r="CG105" s="12">
        <f ca="1">IF(Table1[[#This Row],[Field of Work]]="Agriculture",Table1[[#This Row],[Income]],0)</f>
        <v>29493</v>
      </c>
      <c r="CI105" s="2">
        <f ca="1">IF(Table1[[#This Row],[Debts]]&gt;Table1[[#This Row],[Income]],1,0)</f>
        <v>0</v>
      </c>
      <c r="CJ105" s="2"/>
      <c r="CL105" s="2">
        <f ca="1">IF(Table1[[#This Row],[Networth of Person ($)]]&gt;$CL$6,Table1[[#This Row],[Age]],0)</f>
        <v>25</v>
      </c>
    </row>
    <row r="106" spans="2:90" x14ac:dyDescent="0.3">
      <c r="B106">
        <f t="shared" ca="1" si="30"/>
        <v>1</v>
      </c>
      <c r="C106" t="str">
        <f t="shared" ca="1" si="31"/>
        <v>Men</v>
      </c>
      <c r="D106">
        <f t="shared" ca="1" si="32"/>
        <v>25</v>
      </c>
      <c r="E106">
        <f t="shared" ca="1" si="33"/>
        <v>4</v>
      </c>
      <c r="F106" t="str">
        <f t="shared" ca="1" si="34"/>
        <v>IT</v>
      </c>
      <c r="G106">
        <f t="shared" ca="1" si="35"/>
        <v>5</v>
      </c>
      <c r="H106" t="str">
        <f t="shared" ca="1" si="36"/>
        <v>Others</v>
      </c>
      <c r="I106">
        <f t="shared" ca="1" si="37"/>
        <v>1</v>
      </c>
      <c r="J106">
        <f t="shared" ca="1" si="38"/>
        <v>1</v>
      </c>
      <c r="K106">
        <f t="shared" ca="1" si="39"/>
        <v>67563</v>
      </c>
      <c r="L106">
        <f t="shared" ca="1" si="40"/>
        <v>12</v>
      </c>
      <c r="M106" t="str">
        <f t="shared" ca="1" si="41"/>
        <v>Nova Scotia</v>
      </c>
      <c r="N106">
        <f t="shared" ca="1" si="42"/>
        <v>202689</v>
      </c>
      <c r="O106">
        <f t="shared" ca="1" si="43"/>
        <v>23571.593245912725</v>
      </c>
      <c r="P106">
        <f t="shared" ca="1" si="44"/>
        <v>42332.048866606987</v>
      </c>
      <c r="Q106">
        <f t="shared" ca="1" si="45"/>
        <v>4259</v>
      </c>
      <c r="R106">
        <f t="shared" ca="1" si="46"/>
        <v>117412.95280218672</v>
      </c>
      <c r="S106">
        <f t="shared" ca="1" si="47"/>
        <v>13495.36196361634</v>
      </c>
      <c r="T106">
        <f t="shared" ca="1" si="48"/>
        <v>258516.41083022332</v>
      </c>
      <c r="U106">
        <f t="shared" ca="1" si="49"/>
        <v>145243.54604809944</v>
      </c>
      <c r="V106">
        <f t="shared" ca="1" si="50"/>
        <v>113272.86478212388</v>
      </c>
      <c r="Y106" s="2">
        <f ca="1">IF(Table1[[#This Row],[Gender]]="Men",1,0)</f>
        <v>1</v>
      </c>
      <c r="Z106" s="2">
        <f ca="1">IF(Table1[[#This Row],[Gender]]="Women",1,0)</f>
        <v>0</v>
      </c>
      <c r="AA106" s="2"/>
      <c r="AB106" s="2"/>
      <c r="AC106" s="2"/>
      <c r="AD106" s="2"/>
      <c r="AE106" s="2"/>
      <c r="AF106" s="2"/>
      <c r="AG106" s="2"/>
      <c r="AH106" s="2"/>
      <c r="AI106" s="2"/>
      <c r="AJ106" s="4"/>
      <c r="AM106" s="2">
        <f ca="1">IF(Table1[[#This Row],[Field of Work]]="Teaching",1,0)</f>
        <v>0</v>
      </c>
      <c r="AN106" s="2">
        <f ca="1">IF(Table1[[#This Row],[Field of Work]]="Health",1,0)</f>
        <v>0</v>
      </c>
      <c r="AO106" s="2">
        <f ca="1">IF(Table1[[#This Row],[Field of Work]]="Agriculture",1,0)</f>
        <v>0</v>
      </c>
      <c r="AP106" s="2">
        <f ca="1">IF(Table1[[#This Row],[Field of Work]]="IT",1,0)</f>
        <v>1</v>
      </c>
      <c r="AQ106" s="2">
        <f ca="1">IF(Table1[[#This Row],[Field of Work]]="Construction",1,0)</f>
        <v>0</v>
      </c>
      <c r="AR106" s="2">
        <f ca="1">IF(Table1[[#This Row],[Field of Work]]="General Work",1,0)</f>
        <v>0</v>
      </c>
      <c r="AS106" s="2"/>
      <c r="AT106" s="2"/>
      <c r="AU106" s="2"/>
      <c r="AV106" s="2"/>
      <c r="AW106" s="2"/>
      <c r="AX106" s="2"/>
      <c r="BB106" s="2">
        <f ca="1">Table1[[#This Row],[Car Value]]/Table1[[#This Row],[Cars]]</f>
        <v>42332.048866606987</v>
      </c>
      <c r="BE106" s="2">
        <f ca="1">IF(Table1[[#This Row],[Debts]]&gt;$BG$6,1,0)</f>
        <v>1</v>
      </c>
      <c r="BJ106" s="11">
        <f ca="1">Table1[[#This Row],[Mortage Left]]/Table1[[#This Row],[Value of House]]</f>
        <v>0.11629438818047712</v>
      </c>
      <c r="BK106" s="2">
        <f t="shared" ca="1" si="51"/>
        <v>1</v>
      </c>
      <c r="BN106" s="14">
        <f ca="1">IF(Table1[[#This Row],[Area]]="Yukon",Table1[[#This Row],[Income]],0)</f>
        <v>0</v>
      </c>
      <c r="BO106" s="14">
        <f ca="1">IF(Table1[[#This Row],[Area]]="BC",Table1[[#This Row],[Income]],0)</f>
        <v>0</v>
      </c>
      <c r="BP106" s="14">
        <f ca="1">IF(Table1[[#This Row],[Area]]="Northwest Territories",Table1[[#This Row],[Income]],0)</f>
        <v>0</v>
      </c>
      <c r="BQ106" s="14">
        <f ca="1">IF(Table1[[#This Row],[Area]]="Alberta",Table1[[#This Row],[Income]],0)</f>
        <v>0</v>
      </c>
      <c r="BR106" s="14">
        <f ca="1">IF(Table1[[#This Row],[Area]]="Nunavut",Table1[[#This Row],[Income]],0)</f>
        <v>0</v>
      </c>
      <c r="BS106" s="14">
        <f ca="1">IF(Table1[[#This Row],[Area]]="Saskatchewan",Table1[[#This Row],[Income]],0)</f>
        <v>0</v>
      </c>
      <c r="BT106" s="14">
        <f ca="1">IF(Table1[[#This Row],[Area]]="Manitoba",Table1[[#This Row],[Income]],0)</f>
        <v>0</v>
      </c>
      <c r="BU106" s="14">
        <f ca="1">IF(Table1[[#This Row],[Area]]="Ontario",Table1[[#This Row],[Income]],0)</f>
        <v>0</v>
      </c>
      <c r="BV106" s="14">
        <f ca="1">IF(Table1[[#This Row],[Area]]="Quebec",Table1[[#This Row],[Income]],0)</f>
        <v>0</v>
      </c>
      <c r="BW106" s="14">
        <f ca="1">IF(Table1[[#This Row],[Area]]="newfoundland",Table1[[#This Row],[Income]],0)</f>
        <v>0</v>
      </c>
      <c r="BX106" s="14">
        <f ca="1">IF(Table1[[#This Row],[Area]]="New Brunswick",Table1[[#This Row],[Income]],0)</f>
        <v>0</v>
      </c>
      <c r="BY106" s="14">
        <f ca="1">IF(Table1[[#This Row],[Area]]="Nova Scotia",Table1[[#This Row],[Income]],0)</f>
        <v>67563</v>
      </c>
      <c r="BZ106" s="14">
        <f ca="1">IF(Table1[[#This Row],[Area]]="Prince Edward Island",Table1[[#This Row],[Income]],0)</f>
        <v>0</v>
      </c>
      <c r="CB106" s="12">
        <f ca="1">IF(Table1[[#This Row],[Field of Work]]="Health",Table1[[#This Row],[Income]],0)</f>
        <v>0</v>
      </c>
      <c r="CC106" s="12">
        <f ca="1">IF(Table1[[#This Row],[Field of Work]]="Construction",Table1[[#This Row],[Income]],0)</f>
        <v>0</v>
      </c>
      <c r="CD106" s="12">
        <f ca="1">IF(Table1[[#This Row],[Field of Work]]="Teaching",Table1[[#This Row],[Income]],0)</f>
        <v>0</v>
      </c>
      <c r="CE106" s="12">
        <f ca="1">IF(Table1[[#This Row],[Field of Work]]="IT",Table1[[#This Row],[Income]],0)</f>
        <v>67563</v>
      </c>
      <c r="CF106" s="12">
        <f ca="1">IF(Table1[[#This Row],[Field of Work]]="General Work",Table1[[#This Row],[Income]],0)</f>
        <v>0</v>
      </c>
      <c r="CG106" s="12">
        <f ca="1">IF(Table1[[#This Row],[Field of Work]]="Agriculture",Table1[[#This Row],[Income]],0)</f>
        <v>0</v>
      </c>
      <c r="CI106" s="2">
        <f ca="1">IF(Table1[[#This Row],[Debts]]&gt;Table1[[#This Row],[Income]],1,0)</f>
        <v>1</v>
      </c>
      <c r="CJ106" s="2"/>
      <c r="CL106" s="2">
        <f ca="1">IF(Table1[[#This Row],[Networth of Person ($)]]&gt;$CL$6,Table1[[#This Row],[Age]],0)</f>
        <v>25</v>
      </c>
    </row>
    <row r="107" spans="2:90" x14ac:dyDescent="0.3">
      <c r="B107">
        <f t="shared" ca="1" si="30"/>
        <v>1</v>
      </c>
      <c r="C107" t="str">
        <f t="shared" ca="1" si="31"/>
        <v>Men</v>
      </c>
      <c r="D107">
        <f t="shared" ca="1" si="32"/>
        <v>34</v>
      </c>
      <c r="E107">
        <f t="shared" ca="1" si="33"/>
        <v>6</v>
      </c>
      <c r="F107" t="str">
        <f t="shared" ca="1" si="34"/>
        <v>Agriculture</v>
      </c>
      <c r="G107">
        <f t="shared" ca="1" si="35"/>
        <v>6</v>
      </c>
      <c r="H107" t="str">
        <f t="shared" ca="1" si="36"/>
        <v>Others</v>
      </c>
      <c r="I107">
        <f t="shared" ca="1" si="37"/>
        <v>1</v>
      </c>
      <c r="J107">
        <f t="shared" ca="1" si="38"/>
        <v>2</v>
      </c>
      <c r="K107">
        <f t="shared" ca="1" si="39"/>
        <v>38219</v>
      </c>
      <c r="L107">
        <f t="shared" ca="1" si="40"/>
        <v>9</v>
      </c>
      <c r="M107" t="str">
        <f t="shared" ca="1" si="41"/>
        <v>Quebec</v>
      </c>
      <c r="N107">
        <f t="shared" ca="1" si="42"/>
        <v>152876</v>
      </c>
      <c r="O107">
        <f t="shared" ca="1" si="43"/>
        <v>59363.092924823359</v>
      </c>
      <c r="P107">
        <f t="shared" ca="1" si="44"/>
        <v>10178.39672637265</v>
      </c>
      <c r="Q107">
        <f t="shared" ca="1" si="45"/>
        <v>6009</v>
      </c>
      <c r="R107">
        <f t="shared" ca="1" si="46"/>
        <v>42296.708138707792</v>
      </c>
      <c r="S107">
        <f t="shared" ca="1" si="47"/>
        <v>26572.684720911693</v>
      </c>
      <c r="T107">
        <f t="shared" ca="1" si="48"/>
        <v>189627.08144728435</v>
      </c>
      <c r="U107">
        <f t="shared" ca="1" si="49"/>
        <v>107668.80106353115</v>
      </c>
      <c r="V107">
        <f t="shared" ca="1" si="50"/>
        <v>81958.280383753197</v>
      </c>
      <c r="Y107" s="2">
        <f ca="1">IF(Table1[[#This Row],[Gender]]="Men",1,0)</f>
        <v>1</v>
      </c>
      <c r="Z107" s="2">
        <f ca="1">IF(Table1[[#This Row],[Gender]]="Women",1,0)</f>
        <v>0</v>
      </c>
      <c r="AA107" s="2"/>
      <c r="AB107" s="2"/>
      <c r="AC107" s="2"/>
      <c r="AD107" s="2"/>
      <c r="AE107" s="2"/>
      <c r="AF107" s="2"/>
      <c r="AG107" s="2"/>
      <c r="AH107" s="2"/>
      <c r="AI107" s="2"/>
      <c r="AJ107" s="4"/>
      <c r="AM107" s="2">
        <f ca="1">IF(Table1[[#This Row],[Field of Work]]="Teaching",1,0)</f>
        <v>0</v>
      </c>
      <c r="AN107" s="2">
        <f ca="1">IF(Table1[[#This Row],[Field of Work]]="Health",1,0)</f>
        <v>0</v>
      </c>
      <c r="AO107" s="2">
        <f ca="1">IF(Table1[[#This Row],[Field of Work]]="Agriculture",1,0)</f>
        <v>1</v>
      </c>
      <c r="AP107" s="2">
        <f ca="1">IF(Table1[[#This Row],[Field of Work]]="IT",1,0)</f>
        <v>0</v>
      </c>
      <c r="AQ107" s="2">
        <f ca="1">IF(Table1[[#This Row],[Field of Work]]="Construction",1,0)</f>
        <v>0</v>
      </c>
      <c r="AR107" s="2">
        <f ca="1">IF(Table1[[#This Row],[Field of Work]]="General Work",1,0)</f>
        <v>0</v>
      </c>
      <c r="AS107" s="2"/>
      <c r="AT107" s="2"/>
      <c r="AU107" s="2"/>
      <c r="AV107" s="2"/>
      <c r="AW107" s="2"/>
      <c r="AX107" s="2"/>
      <c r="BB107" s="2">
        <f ca="1">Table1[[#This Row],[Car Value]]/Table1[[#This Row],[Cars]]</f>
        <v>5089.198363186325</v>
      </c>
      <c r="BE107" s="2">
        <f ca="1">IF(Table1[[#This Row],[Debts]]&gt;$BG$6,1,0)</f>
        <v>1</v>
      </c>
      <c r="BJ107" s="11">
        <f ca="1">Table1[[#This Row],[Mortage Left]]/Table1[[#This Row],[Value of House]]</f>
        <v>0.38830877917281559</v>
      </c>
      <c r="BK107" s="2">
        <f t="shared" ca="1" si="51"/>
        <v>0</v>
      </c>
      <c r="BN107" s="14">
        <f ca="1">IF(Table1[[#This Row],[Area]]="Yukon",Table1[[#This Row],[Income]],0)</f>
        <v>0</v>
      </c>
      <c r="BO107" s="14">
        <f ca="1">IF(Table1[[#This Row],[Area]]="BC",Table1[[#This Row],[Income]],0)</f>
        <v>0</v>
      </c>
      <c r="BP107" s="14">
        <f ca="1">IF(Table1[[#This Row],[Area]]="Northwest Territories",Table1[[#This Row],[Income]],0)</f>
        <v>0</v>
      </c>
      <c r="BQ107" s="14">
        <f ca="1">IF(Table1[[#This Row],[Area]]="Alberta",Table1[[#This Row],[Income]],0)</f>
        <v>0</v>
      </c>
      <c r="BR107" s="14">
        <f ca="1">IF(Table1[[#This Row],[Area]]="Nunavut",Table1[[#This Row],[Income]],0)</f>
        <v>0</v>
      </c>
      <c r="BS107" s="14">
        <f ca="1">IF(Table1[[#This Row],[Area]]="Saskatchewan",Table1[[#This Row],[Income]],0)</f>
        <v>0</v>
      </c>
      <c r="BT107" s="14">
        <f ca="1">IF(Table1[[#This Row],[Area]]="Manitoba",Table1[[#This Row],[Income]],0)</f>
        <v>0</v>
      </c>
      <c r="BU107" s="14">
        <f ca="1">IF(Table1[[#This Row],[Area]]="Ontario",Table1[[#This Row],[Income]],0)</f>
        <v>0</v>
      </c>
      <c r="BV107" s="14">
        <f ca="1">IF(Table1[[#This Row],[Area]]="Quebec",Table1[[#This Row],[Income]],0)</f>
        <v>38219</v>
      </c>
      <c r="BW107" s="14">
        <f ca="1">IF(Table1[[#This Row],[Area]]="newfoundland",Table1[[#This Row],[Income]],0)</f>
        <v>0</v>
      </c>
      <c r="BX107" s="14">
        <f ca="1">IF(Table1[[#This Row],[Area]]="New Brunswick",Table1[[#This Row],[Income]],0)</f>
        <v>0</v>
      </c>
      <c r="BY107" s="14">
        <f ca="1">IF(Table1[[#This Row],[Area]]="Nova Scotia",Table1[[#This Row],[Income]],0)</f>
        <v>0</v>
      </c>
      <c r="BZ107" s="14">
        <f ca="1">IF(Table1[[#This Row],[Area]]="Prince Edward Island",Table1[[#This Row],[Income]],0)</f>
        <v>0</v>
      </c>
      <c r="CB107" s="12">
        <f ca="1">IF(Table1[[#This Row],[Field of Work]]="Health",Table1[[#This Row],[Income]],0)</f>
        <v>0</v>
      </c>
      <c r="CC107" s="12">
        <f ca="1">IF(Table1[[#This Row],[Field of Work]]="Construction",Table1[[#This Row],[Income]],0)</f>
        <v>0</v>
      </c>
      <c r="CD107" s="12">
        <f ca="1">IF(Table1[[#This Row],[Field of Work]]="Teaching",Table1[[#This Row],[Income]],0)</f>
        <v>0</v>
      </c>
      <c r="CE107" s="12">
        <f ca="1">IF(Table1[[#This Row],[Field of Work]]="IT",Table1[[#This Row],[Income]],0)</f>
        <v>0</v>
      </c>
      <c r="CF107" s="12">
        <f ca="1">IF(Table1[[#This Row],[Field of Work]]="General Work",Table1[[#This Row],[Income]],0)</f>
        <v>0</v>
      </c>
      <c r="CG107" s="12">
        <f ca="1">IF(Table1[[#This Row],[Field of Work]]="Agriculture",Table1[[#This Row],[Income]],0)</f>
        <v>38219</v>
      </c>
      <c r="CI107" s="2">
        <f ca="1">IF(Table1[[#This Row],[Debts]]&gt;Table1[[#This Row],[Income]],1,0)</f>
        <v>1</v>
      </c>
      <c r="CJ107" s="2"/>
      <c r="CL107" s="2">
        <f ca="1">IF(Table1[[#This Row],[Networth of Person ($)]]&gt;$CL$6,Table1[[#This Row],[Age]],0)</f>
        <v>34</v>
      </c>
    </row>
    <row r="108" spans="2:90" x14ac:dyDescent="0.3">
      <c r="B108">
        <f t="shared" ca="1" si="30"/>
        <v>1</v>
      </c>
      <c r="C108" t="str">
        <f t="shared" ca="1" si="31"/>
        <v>Men</v>
      </c>
      <c r="D108">
        <f t="shared" ca="1" si="32"/>
        <v>37</v>
      </c>
      <c r="E108">
        <f t="shared" ca="1" si="33"/>
        <v>4</v>
      </c>
      <c r="F108" t="str">
        <f t="shared" ca="1" si="34"/>
        <v>IT</v>
      </c>
      <c r="G108">
        <f t="shared" ca="1" si="35"/>
        <v>4</v>
      </c>
      <c r="H108" t="str">
        <f t="shared" ca="1" si="36"/>
        <v xml:space="preserve">Technical </v>
      </c>
      <c r="I108">
        <f t="shared" ca="1" si="37"/>
        <v>4</v>
      </c>
      <c r="J108">
        <f t="shared" ca="1" si="38"/>
        <v>2</v>
      </c>
      <c r="K108">
        <f t="shared" ca="1" si="39"/>
        <v>76209</v>
      </c>
      <c r="L108">
        <f t="shared" ca="1" si="40"/>
        <v>13</v>
      </c>
      <c r="M108" t="str">
        <f t="shared" ca="1" si="41"/>
        <v>Prince Edward Island</v>
      </c>
      <c r="N108">
        <f t="shared" ca="1" si="42"/>
        <v>228627</v>
      </c>
      <c r="O108">
        <f t="shared" ca="1" si="43"/>
        <v>193934.99890506288</v>
      </c>
      <c r="P108">
        <f t="shared" ca="1" si="44"/>
        <v>100187.52125883514</v>
      </c>
      <c r="Q108">
        <f t="shared" ca="1" si="45"/>
        <v>57511</v>
      </c>
      <c r="R108">
        <f t="shared" ca="1" si="46"/>
        <v>30948.203266392717</v>
      </c>
      <c r="S108">
        <f t="shared" ca="1" si="47"/>
        <v>57153.185976895867</v>
      </c>
      <c r="T108">
        <f t="shared" ca="1" si="48"/>
        <v>385967.70723573101</v>
      </c>
      <c r="U108">
        <f t="shared" ca="1" si="49"/>
        <v>282394.2021714556</v>
      </c>
      <c r="V108">
        <f t="shared" ca="1" si="50"/>
        <v>103573.50506427541</v>
      </c>
      <c r="Y108" s="2">
        <f ca="1">IF(Table1[[#This Row],[Gender]]="Men",1,0)</f>
        <v>1</v>
      </c>
      <c r="Z108" s="2">
        <f ca="1">IF(Table1[[#This Row],[Gender]]="Women",1,0)</f>
        <v>0</v>
      </c>
      <c r="AA108" s="2"/>
      <c r="AB108" s="2"/>
      <c r="AC108" s="2"/>
      <c r="AD108" s="2"/>
      <c r="AE108" s="2"/>
      <c r="AF108" s="2"/>
      <c r="AG108" s="2"/>
      <c r="AH108" s="2"/>
      <c r="AI108" s="2"/>
      <c r="AJ108" s="4"/>
      <c r="AM108" s="2">
        <f ca="1">IF(Table1[[#This Row],[Field of Work]]="Teaching",1,0)</f>
        <v>0</v>
      </c>
      <c r="AN108" s="2">
        <f ca="1">IF(Table1[[#This Row],[Field of Work]]="Health",1,0)</f>
        <v>0</v>
      </c>
      <c r="AO108" s="2">
        <f ca="1">IF(Table1[[#This Row],[Field of Work]]="Agriculture",1,0)</f>
        <v>0</v>
      </c>
      <c r="AP108" s="2">
        <f ca="1">IF(Table1[[#This Row],[Field of Work]]="IT",1,0)</f>
        <v>1</v>
      </c>
      <c r="AQ108" s="2">
        <f ca="1">IF(Table1[[#This Row],[Field of Work]]="Construction",1,0)</f>
        <v>0</v>
      </c>
      <c r="AR108" s="2">
        <f ca="1">IF(Table1[[#This Row],[Field of Work]]="General Work",1,0)</f>
        <v>0</v>
      </c>
      <c r="AS108" s="2"/>
      <c r="AT108" s="2"/>
      <c r="AU108" s="2"/>
      <c r="AV108" s="2"/>
      <c r="AW108" s="2"/>
      <c r="AX108" s="2"/>
      <c r="BB108" s="2">
        <f ca="1">Table1[[#This Row],[Car Value]]/Table1[[#This Row],[Cars]]</f>
        <v>50093.760629417571</v>
      </c>
      <c r="BE108" s="2">
        <f ca="1">IF(Table1[[#This Row],[Debts]]&gt;$BG$6,1,0)</f>
        <v>1</v>
      </c>
      <c r="BJ108" s="11">
        <f ca="1">Table1[[#This Row],[Mortage Left]]/Table1[[#This Row],[Value of House]]</f>
        <v>0.84825938714615023</v>
      </c>
      <c r="BK108" s="2">
        <f t="shared" ca="1" si="51"/>
        <v>0</v>
      </c>
      <c r="BN108" s="14">
        <f ca="1">IF(Table1[[#This Row],[Area]]="Yukon",Table1[[#This Row],[Income]],0)</f>
        <v>0</v>
      </c>
      <c r="BO108" s="14">
        <f ca="1">IF(Table1[[#This Row],[Area]]="BC",Table1[[#This Row],[Income]],0)</f>
        <v>0</v>
      </c>
      <c r="BP108" s="14">
        <f ca="1">IF(Table1[[#This Row],[Area]]="Northwest Territories",Table1[[#This Row],[Income]],0)</f>
        <v>0</v>
      </c>
      <c r="BQ108" s="14">
        <f ca="1">IF(Table1[[#This Row],[Area]]="Alberta",Table1[[#This Row],[Income]],0)</f>
        <v>0</v>
      </c>
      <c r="BR108" s="14">
        <f ca="1">IF(Table1[[#This Row],[Area]]="Nunavut",Table1[[#This Row],[Income]],0)</f>
        <v>0</v>
      </c>
      <c r="BS108" s="14">
        <f ca="1">IF(Table1[[#This Row],[Area]]="Saskatchewan",Table1[[#This Row],[Income]],0)</f>
        <v>0</v>
      </c>
      <c r="BT108" s="14">
        <f ca="1">IF(Table1[[#This Row],[Area]]="Manitoba",Table1[[#This Row],[Income]],0)</f>
        <v>0</v>
      </c>
      <c r="BU108" s="14">
        <f ca="1">IF(Table1[[#This Row],[Area]]="Ontario",Table1[[#This Row],[Income]],0)</f>
        <v>0</v>
      </c>
      <c r="BV108" s="14">
        <f ca="1">IF(Table1[[#This Row],[Area]]="Quebec",Table1[[#This Row],[Income]],0)</f>
        <v>0</v>
      </c>
      <c r="BW108" s="14">
        <f ca="1">IF(Table1[[#This Row],[Area]]="newfoundland",Table1[[#This Row],[Income]],0)</f>
        <v>0</v>
      </c>
      <c r="BX108" s="14">
        <f ca="1">IF(Table1[[#This Row],[Area]]="New Brunswick",Table1[[#This Row],[Income]],0)</f>
        <v>0</v>
      </c>
      <c r="BY108" s="14">
        <f ca="1">IF(Table1[[#This Row],[Area]]="Nova Scotia",Table1[[#This Row],[Income]],0)</f>
        <v>0</v>
      </c>
      <c r="BZ108" s="14">
        <f ca="1">IF(Table1[[#This Row],[Area]]="Prince Edward Island",Table1[[#This Row],[Income]],0)</f>
        <v>76209</v>
      </c>
      <c r="CB108" s="12">
        <f ca="1">IF(Table1[[#This Row],[Field of Work]]="Health",Table1[[#This Row],[Income]],0)</f>
        <v>0</v>
      </c>
      <c r="CC108" s="12">
        <f ca="1">IF(Table1[[#This Row],[Field of Work]]="Construction",Table1[[#This Row],[Income]],0)</f>
        <v>0</v>
      </c>
      <c r="CD108" s="12">
        <f ca="1">IF(Table1[[#This Row],[Field of Work]]="Teaching",Table1[[#This Row],[Income]],0)</f>
        <v>0</v>
      </c>
      <c r="CE108" s="12">
        <f ca="1">IF(Table1[[#This Row],[Field of Work]]="IT",Table1[[#This Row],[Income]],0)</f>
        <v>76209</v>
      </c>
      <c r="CF108" s="12">
        <f ca="1">IF(Table1[[#This Row],[Field of Work]]="General Work",Table1[[#This Row],[Income]],0)</f>
        <v>0</v>
      </c>
      <c r="CG108" s="12">
        <f ca="1">IF(Table1[[#This Row],[Field of Work]]="Agriculture",Table1[[#This Row],[Income]],0)</f>
        <v>0</v>
      </c>
      <c r="CI108" s="2">
        <f ca="1">IF(Table1[[#This Row],[Debts]]&gt;Table1[[#This Row],[Income]],1,0)</f>
        <v>0</v>
      </c>
      <c r="CJ108" s="2"/>
      <c r="CL108" s="2">
        <f ca="1">IF(Table1[[#This Row],[Networth of Person ($)]]&gt;$CL$6,Table1[[#This Row],[Age]],0)</f>
        <v>37</v>
      </c>
    </row>
    <row r="109" spans="2:90" x14ac:dyDescent="0.3">
      <c r="B109">
        <f t="shared" ca="1" si="30"/>
        <v>1</v>
      </c>
      <c r="C109" t="str">
        <f t="shared" ca="1" si="31"/>
        <v>Men</v>
      </c>
      <c r="D109">
        <f t="shared" ca="1" si="32"/>
        <v>30</v>
      </c>
      <c r="E109">
        <f t="shared" ca="1" si="33"/>
        <v>1</v>
      </c>
      <c r="F109" t="str">
        <f t="shared" ca="1" si="34"/>
        <v>Health</v>
      </c>
      <c r="G109">
        <f t="shared" ca="1" si="35"/>
        <v>6</v>
      </c>
      <c r="H109" t="str">
        <f t="shared" ca="1" si="36"/>
        <v>Others</v>
      </c>
      <c r="I109">
        <f t="shared" ca="1" si="37"/>
        <v>0</v>
      </c>
      <c r="J109">
        <f t="shared" ca="1" si="38"/>
        <v>1</v>
      </c>
      <c r="K109">
        <f t="shared" ca="1" si="39"/>
        <v>34079</v>
      </c>
      <c r="L109">
        <f t="shared" ca="1" si="40"/>
        <v>5</v>
      </c>
      <c r="M109" t="str">
        <f t="shared" ca="1" si="41"/>
        <v>Nunavut</v>
      </c>
      <c r="N109">
        <f t="shared" ca="1" si="42"/>
        <v>102237</v>
      </c>
      <c r="O109">
        <f t="shared" ca="1" si="43"/>
        <v>35697.164733381011</v>
      </c>
      <c r="P109">
        <f t="shared" ca="1" si="44"/>
        <v>7416.3426813264186</v>
      </c>
      <c r="Q109">
        <f t="shared" ca="1" si="45"/>
        <v>534</v>
      </c>
      <c r="R109">
        <f t="shared" ca="1" si="46"/>
        <v>40896.411247060416</v>
      </c>
      <c r="S109">
        <f t="shared" ca="1" si="47"/>
        <v>17694.464688408203</v>
      </c>
      <c r="T109">
        <f t="shared" ca="1" si="48"/>
        <v>127347.80736973463</v>
      </c>
      <c r="U109">
        <f t="shared" ca="1" si="49"/>
        <v>77127.575980441427</v>
      </c>
      <c r="V109">
        <f t="shared" ca="1" si="50"/>
        <v>50220.2313892932</v>
      </c>
      <c r="Y109" s="2">
        <f ca="1">IF(Table1[[#This Row],[Gender]]="Men",1,0)</f>
        <v>1</v>
      </c>
      <c r="Z109" s="2">
        <f ca="1">IF(Table1[[#This Row],[Gender]]="Women",1,0)</f>
        <v>0</v>
      </c>
      <c r="AA109" s="2"/>
      <c r="AB109" s="2"/>
      <c r="AC109" s="2"/>
      <c r="AD109" s="2"/>
      <c r="AE109" s="2"/>
      <c r="AF109" s="2"/>
      <c r="AG109" s="2"/>
      <c r="AH109" s="2"/>
      <c r="AI109" s="2"/>
      <c r="AJ109" s="4"/>
      <c r="AM109" s="2">
        <f ca="1">IF(Table1[[#This Row],[Field of Work]]="Teaching",1,0)</f>
        <v>0</v>
      </c>
      <c r="AN109" s="2">
        <f ca="1">IF(Table1[[#This Row],[Field of Work]]="Health",1,0)</f>
        <v>1</v>
      </c>
      <c r="AO109" s="2">
        <f ca="1">IF(Table1[[#This Row],[Field of Work]]="Agriculture",1,0)</f>
        <v>0</v>
      </c>
      <c r="AP109" s="2">
        <f ca="1">IF(Table1[[#This Row],[Field of Work]]="IT",1,0)</f>
        <v>0</v>
      </c>
      <c r="AQ109" s="2">
        <f ca="1">IF(Table1[[#This Row],[Field of Work]]="Construction",1,0)</f>
        <v>0</v>
      </c>
      <c r="AR109" s="2">
        <f ca="1">IF(Table1[[#This Row],[Field of Work]]="General Work",1,0)</f>
        <v>0</v>
      </c>
      <c r="AS109" s="2"/>
      <c r="AT109" s="2"/>
      <c r="AU109" s="2"/>
      <c r="AV109" s="2"/>
      <c r="AW109" s="2"/>
      <c r="AX109" s="2"/>
      <c r="BB109" s="2">
        <f ca="1">Table1[[#This Row],[Car Value]]/Table1[[#This Row],[Cars]]</f>
        <v>7416.3426813264186</v>
      </c>
      <c r="BE109" s="2">
        <f ca="1">IF(Table1[[#This Row],[Debts]]&gt;$BG$6,1,0)</f>
        <v>1</v>
      </c>
      <c r="BJ109" s="11">
        <f ca="1">Table1[[#This Row],[Mortage Left]]/Table1[[#This Row],[Value of House]]</f>
        <v>0.34916091760694279</v>
      </c>
      <c r="BK109" s="2">
        <f t="shared" ca="1" si="51"/>
        <v>0</v>
      </c>
      <c r="BN109" s="14">
        <f ca="1">IF(Table1[[#This Row],[Area]]="Yukon",Table1[[#This Row],[Income]],0)</f>
        <v>0</v>
      </c>
      <c r="BO109" s="14">
        <f ca="1">IF(Table1[[#This Row],[Area]]="BC",Table1[[#This Row],[Income]],0)</f>
        <v>0</v>
      </c>
      <c r="BP109" s="14">
        <f ca="1">IF(Table1[[#This Row],[Area]]="Northwest Territories",Table1[[#This Row],[Income]],0)</f>
        <v>0</v>
      </c>
      <c r="BQ109" s="14">
        <f ca="1">IF(Table1[[#This Row],[Area]]="Alberta",Table1[[#This Row],[Income]],0)</f>
        <v>0</v>
      </c>
      <c r="BR109" s="14">
        <f ca="1">IF(Table1[[#This Row],[Area]]="Nunavut",Table1[[#This Row],[Income]],0)</f>
        <v>34079</v>
      </c>
      <c r="BS109" s="14">
        <f ca="1">IF(Table1[[#This Row],[Area]]="Saskatchewan",Table1[[#This Row],[Income]],0)</f>
        <v>0</v>
      </c>
      <c r="BT109" s="14">
        <f ca="1">IF(Table1[[#This Row],[Area]]="Manitoba",Table1[[#This Row],[Income]],0)</f>
        <v>0</v>
      </c>
      <c r="BU109" s="14">
        <f ca="1">IF(Table1[[#This Row],[Area]]="Ontario",Table1[[#This Row],[Income]],0)</f>
        <v>0</v>
      </c>
      <c r="BV109" s="14">
        <f ca="1">IF(Table1[[#This Row],[Area]]="Quebec",Table1[[#This Row],[Income]],0)</f>
        <v>0</v>
      </c>
      <c r="BW109" s="14">
        <f ca="1">IF(Table1[[#This Row],[Area]]="newfoundland",Table1[[#This Row],[Income]],0)</f>
        <v>0</v>
      </c>
      <c r="BX109" s="14">
        <f ca="1">IF(Table1[[#This Row],[Area]]="New Brunswick",Table1[[#This Row],[Income]],0)</f>
        <v>0</v>
      </c>
      <c r="BY109" s="14">
        <f ca="1">IF(Table1[[#This Row],[Area]]="Nova Scotia",Table1[[#This Row],[Income]],0)</f>
        <v>0</v>
      </c>
      <c r="BZ109" s="14">
        <f ca="1">IF(Table1[[#This Row],[Area]]="Prince Edward Island",Table1[[#This Row],[Income]],0)</f>
        <v>0</v>
      </c>
      <c r="CB109" s="12">
        <f ca="1">IF(Table1[[#This Row],[Field of Work]]="Health",Table1[[#This Row],[Income]],0)</f>
        <v>34079</v>
      </c>
      <c r="CC109" s="12">
        <f ca="1">IF(Table1[[#This Row],[Field of Work]]="Construction",Table1[[#This Row],[Income]],0)</f>
        <v>0</v>
      </c>
      <c r="CD109" s="12">
        <f ca="1">IF(Table1[[#This Row],[Field of Work]]="Teaching",Table1[[#This Row],[Income]],0)</f>
        <v>0</v>
      </c>
      <c r="CE109" s="12">
        <f ca="1">IF(Table1[[#This Row],[Field of Work]]="IT",Table1[[#This Row],[Income]],0)</f>
        <v>0</v>
      </c>
      <c r="CF109" s="12">
        <f ca="1">IF(Table1[[#This Row],[Field of Work]]="General Work",Table1[[#This Row],[Income]],0)</f>
        <v>0</v>
      </c>
      <c r="CG109" s="12">
        <f ca="1">IF(Table1[[#This Row],[Field of Work]]="Agriculture",Table1[[#This Row],[Income]],0)</f>
        <v>0</v>
      </c>
      <c r="CI109" s="2">
        <f ca="1">IF(Table1[[#This Row],[Debts]]&gt;Table1[[#This Row],[Income]],1,0)</f>
        <v>1</v>
      </c>
      <c r="CJ109" s="2"/>
      <c r="CL109" s="2">
        <f ca="1">IF(Table1[[#This Row],[Networth of Person ($)]]&gt;$CL$6,Table1[[#This Row],[Age]],0)</f>
        <v>30</v>
      </c>
    </row>
    <row r="110" spans="2:90" x14ac:dyDescent="0.3">
      <c r="B110">
        <f t="shared" ca="1" si="30"/>
        <v>1</v>
      </c>
      <c r="C110" t="str">
        <f t="shared" ca="1" si="31"/>
        <v>Men</v>
      </c>
      <c r="D110">
        <f t="shared" ca="1" si="32"/>
        <v>39</v>
      </c>
      <c r="E110">
        <f t="shared" ca="1" si="33"/>
        <v>1</v>
      </c>
      <c r="F110" t="str">
        <f t="shared" ca="1" si="34"/>
        <v>Health</v>
      </c>
      <c r="G110">
        <f t="shared" ca="1" si="35"/>
        <v>3</v>
      </c>
      <c r="H110" t="str">
        <f t="shared" ca="1" si="36"/>
        <v>University</v>
      </c>
      <c r="I110">
        <f t="shared" ca="1" si="37"/>
        <v>4</v>
      </c>
      <c r="J110">
        <f t="shared" ca="1" si="38"/>
        <v>3</v>
      </c>
      <c r="K110">
        <f t="shared" ca="1" si="39"/>
        <v>86143</v>
      </c>
      <c r="L110">
        <f t="shared" ca="1" si="40"/>
        <v>6</v>
      </c>
      <c r="M110" t="str">
        <f t="shared" ca="1" si="41"/>
        <v>Saskatchewan</v>
      </c>
      <c r="N110">
        <f t="shared" ca="1" si="42"/>
        <v>516858</v>
      </c>
      <c r="O110">
        <f t="shared" ca="1" si="43"/>
        <v>88186.74314252453</v>
      </c>
      <c r="P110">
        <f t="shared" ca="1" si="44"/>
        <v>212847.3164182129</v>
      </c>
      <c r="Q110">
        <f t="shared" ca="1" si="45"/>
        <v>84629</v>
      </c>
      <c r="R110">
        <f t="shared" ca="1" si="46"/>
        <v>61773.941659523211</v>
      </c>
      <c r="S110">
        <f t="shared" ca="1" si="47"/>
        <v>26160.623997058814</v>
      </c>
      <c r="T110">
        <f t="shared" ca="1" si="48"/>
        <v>755865.94041527167</v>
      </c>
      <c r="U110">
        <f t="shared" ca="1" si="49"/>
        <v>234589.68480204773</v>
      </c>
      <c r="V110">
        <f t="shared" ca="1" si="50"/>
        <v>521276.25561322394</v>
      </c>
      <c r="Y110" s="2">
        <f ca="1">IF(Table1[[#This Row],[Gender]]="Men",1,0)</f>
        <v>1</v>
      </c>
      <c r="Z110" s="2">
        <f ca="1">IF(Table1[[#This Row],[Gender]]="Women",1,0)</f>
        <v>0</v>
      </c>
      <c r="AA110" s="2"/>
      <c r="AB110" s="2"/>
      <c r="AC110" s="2"/>
      <c r="AD110" s="2"/>
      <c r="AE110" s="2"/>
      <c r="AF110" s="2"/>
      <c r="AG110" s="2"/>
      <c r="AH110" s="2"/>
      <c r="AI110" s="2"/>
      <c r="AJ110" s="4"/>
      <c r="AM110" s="2">
        <f ca="1">IF(Table1[[#This Row],[Field of Work]]="Teaching",1,0)</f>
        <v>0</v>
      </c>
      <c r="AN110" s="2">
        <f ca="1">IF(Table1[[#This Row],[Field of Work]]="Health",1,0)</f>
        <v>1</v>
      </c>
      <c r="AO110" s="2">
        <f ca="1">IF(Table1[[#This Row],[Field of Work]]="Agriculture",1,0)</f>
        <v>0</v>
      </c>
      <c r="AP110" s="2">
        <f ca="1">IF(Table1[[#This Row],[Field of Work]]="IT",1,0)</f>
        <v>0</v>
      </c>
      <c r="AQ110" s="2">
        <f ca="1">IF(Table1[[#This Row],[Field of Work]]="Construction",1,0)</f>
        <v>0</v>
      </c>
      <c r="AR110" s="2">
        <f ca="1">IF(Table1[[#This Row],[Field of Work]]="General Work",1,0)</f>
        <v>0</v>
      </c>
      <c r="AS110" s="2"/>
      <c r="AT110" s="2"/>
      <c r="AU110" s="2"/>
      <c r="AV110" s="2"/>
      <c r="AW110" s="2"/>
      <c r="AX110" s="2"/>
      <c r="BB110" s="2">
        <f ca="1">Table1[[#This Row],[Car Value]]/Table1[[#This Row],[Cars]]</f>
        <v>70949.105472737632</v>
      </c>
      <c r="BE110" s="2">
        <f ca="1">IF(Table1[[#This Row],[Debts]]&gt;$BG$6,1,0)</f>
        <v>1</v>
      </c>
      <c r="BJ110" s="11">
        <f ca="1">Table1[[#This Row],[Mortage Left]]/Table1[[#This Row],[Value of House]]</f>
        <v>0.17062083423788454</v>
      </c>
      <c r="BK110" s="2">
        <f t="shared" ca="1" si="51"/>
        <v>1</v>
      </c>
      <c r="BN110" s="14">
        <f ca="1">IF(Table1[[#This Row],[Area]]="Yukon",Table1[[#This Row],[Income]],0)</f>
        <v>0</v>
      </c>
      <c r="BO110" s="14">
        <f ca="1">IF(Table1[[#This Row],[Area]]="BC",Table1[[#This Row],[Income]],0)</f>
        <v>0</v>
      </c>
      <c r="BP110" s="14">
        <f ca="1">IF(Table1[[#This Row],[Area]]="Northwest Territories",Table1[[#This Row],[Income]],0)</f>
        <v>0</v>
      </c>
      <c r="BQ110" s="14">
        <f ca="1">IF(Table1[[#This Row],[Area]]="Alberta",Table1[[#This Row],[Income]],0)</f>
        <v>0</v>
      </c>
      <c r="BR110" s="14">
        <f ca="1">IF(Table1[[#This Row],[Area]]="Nunavut",Table1[[#This Row],[Income]],0)</f>
        <v>0</v>
      </c>
      <c r="BS110" s="14">
        <f ca="1">IF(Table1[[#This Row],[Area]]="Saskatchewan",Table1[[#This Row],[Income]],0)</f>
        <v>86143</v>
      </c>
      <c r="BT110" s="14">
        <f ca="1">IF(Table1[[#This Row],[Area]]="Manitoba",Table1[[#This Row],[Income]],0)</f>
        <v>0</v>
      </c>
      <c r="BU110" s="14">
        <f ca="1">IF(Table1[[#This Row],[Area]]="Ontario",Table1[[#This Row],[Income]],0)</f>
        <v>0</v>
      </c>
      <c r="BV110" s="14">
        <f ca="1">IF(Table1[[#This Row],[Area]]="Quebec",Table1[[#This Row],[Income]],0)</f>
        <v>0</v>
      </c>
      <c r="BW110" s="14">
        <f ca="1">IF(Table1[[#This Row],[Area]]="newfoundland",Table1[[#This Row],[Income]],0)</f>
        <v>0</v>
      </c>
      <c r="BX110" s="14">
        <f ca="1">IF(Table1[[#This Row],[Area]]="New Brunswick",Table1[[#This Row],[Income]],0)</f>
        <v>0</v>
      </c>
      <c r="BY110" s="14">
        <f ca="1">IF(Table1[[#This Row],[Area]]="Nova Scotia",Table1[[#This Row],[Income]],0)</f>
        <v>0</v>
      </c>
      <c r="BZ110" s="14">
        <f ca="1">IF(Table1[[#This Row],[Area]]="Prince Edward Island",Table1[[#This Row],[Income]],0)</f>
        <v>0</v>
      </c>
      <c r="CB110" s="12">
        <f ca="1">IF(Table1[[#This Row],[Field of Work]]="Health",Table1[[#This Row],[Income]],0)</f>
        <v>86143</v>
      </c>
      <c r="CC110" s="12">
        <f ca="1">IF(Table1[[#This Row],[Field of Work]]="Construction",Table1[[#This Row],[Income]],0)</f>
        <v>0</v>
      </c>
      <c r="CD110" s="12">
        <f ca="1">IF(Table1[[#This Row],[Field of Work]]="Teaching",Table1[[#This Row],[Income]],0)</f>
        <v>0</v>
      </c>
      <c r="CE110" s="12">
        <f ca="1">IF(Table1[[#This Row],[Field of Work]]="IT",Table1[[#This Row],[Income]],0)</f>
        <v>0</v>
      </c>
      <c r="CF110" s="12">
        <f ca="1">IF(Table1[[#This Row],[Field of Work]]="General Work",Table1[[#This Row],[Income]],0)</f>
        <v>0</v>
      </c>
      <c r="CG110" s="12">
        <f ca="1">IF(Table1[[#This Row],[Field of Work]]="Agriculture",Table1[[#This Row],[Income]],0)</f>
        <v>0</v>
      </c>
      <c r="CI110" s="2">
        <f ca="1">IF(Table1[[#This Row],[Debts]]&gt;Table1[[#This Row],[Income]],1,0)</f>
        <v>0</v>
      </c>
      <c r="CJ110" s="2"/>
      <c r="CL110" s="2">
        <f ca="1">IF(Table1[[#This Row],[Networth of Person ($)]]&gt;$CL$6,Table1[[#This Row],[Age]],0)</f>
        <v>39</v>
      </c>
    </row>
    <row r="111" spans="2:90" x14ac:dyDescent="0.3">
      <c r="B111">
        <f t="shared" ca="1" si="30"/>
        <v>2</v>
      </c>
      <c r="C111" t="str">
        <f t="shared" ca="1" si="31"/>
        <v>Women</v>
      </c>
      <c r="D111">
        <f t="shared" ca="1" si="32"/>
        <v>35</v>
      </c>
      <c r="E111">
        <f t="shared" ca="1" si="33"/>
        <v>4</v>
      </c>
      <c r="F111" t="str">
        <f t="shared" ca="1" si="34"/>
        <v>IT</v>
      </c>
      <c r="G111">
        <f t="shared" ca="1" si="35"/>
        <v>3</v>
      </c>
      <c r="H111" t="str">
        <f t="shared" ca="1" si="36"/>
        <v>University</v>
      </c>
      <c r="I111">
        <f t="shared" ca="1" si="37"/>
        <v>4</v>
      </c>
      <c r="J111">
        <f t="shared" ca="1" si="38"/>
        <v>2</v>
      </c>
      <c r="K111">
        <f t="shared" ca="1" si="39"/>
        <v>50811</v>
      </c>
      <c r="L111">
        <f t="shared" ca="1" si="40"/>
        <v>12</v>
      </c>
      <c r="M111" t="str">
        <f t="shared" ca="1" si="41"/>
        <v>Nova Scotia</v>
      </c>
      <c r="N111">
        <f t="shared" ca="1" si="42"/>
        <v>254055</v>
      </c>
      <c r="O111">
        <f t="shared" ca="1" si="43"/>
        <v>73372.481598975777</v>
      </c>
      <c r="P111">
        <f t="shared" ca="1" si="44"/>
        <v>1768.1994997146612</v>
      </c>
      <c r="Q111">
        <f t="shared" ca="1" si="45"/>
        <v>217</v>
      </c>
      <c r="R111">
        <f t="shared" ca="1" si="46"/>
        <v>73105.280714599983</v>
      </c>
      <c r="S111">
        <f t="shared" ca="1" si="47"/>
        <v>2376.568400374113</v>
      </c>
      <c r="T111">
        <f t="shared" ca="1" si="48"/>
        <v>258199.76790008877</v>
      </c>
      <c r="U111">
        <f t="shared" ca="1" si="49"/>
        <v>146694.76231357577</v>
      </c>
      <c r="V111">
        <f t="shared" ca="1" si="50"/>
        <v>111505.005586513</v>
      </c>
      <c r="Y111" s="2">
        <f ca="1">IF(Table1[[#This Row],[Gender]]="Men",1,0)</f>
        <v>0</v>
      </c>
      <c r="Z111" s="2">
        <f ca="1">IF(Table1[[#This Row],[Gender]]="Women",1,0)</f>
        <v>1</v>
      </c>
      <c r="AA111" s="2"/>
      <c r="AB111" s="2"/>
      <c r="AC111" s="2"/>
      <c r="AD111" s="2"/>
      <c r="AE111" s="2"/>
      <c r="AF111" s="2"/>
      <c r="AG111" s="2"/>
      <c r="AH111" s="2"/>
      <c r="AI111" s="2"/>
      <c r="AJ111" s="4"/>
      <c r="AM111" s="2">
        <f ca="1">IF(Table1[[#This Row],[Field of Work]]="Teaching",1,0)</f>
        <v>0</v>
      </c>
      <c r="AN111" s="2">
        <f ca="1">IF(Table1[[#This Row],[Field of Work]]="Health",1,0)</f>
        <v>0</v>
      </c>
      <c r="AO111" s="2">
        <f ca="1">IF(Table1[[#This Row],[Field of Work]]="Agriculture",1,0)</f>
        <v>0</v>
      </c>
      <c r="AP111" s="2">
        <f ca="1">IF(Table1[[#This Row],[Field of Work]]="IT",1,0)</f>
        <v>1</v>
      </c>
      <c r="AQ111" s="2">
        <f ca="1">IF(Table1[[#This Row],[Field of Work]]="Construction",1,0)</f>
        <v>0</v>
      </c>
      <c r="AR111" s="2">
        <f ca="1">IF(Table1[[#This Row],[Field of Work]]="General Work",1,0)</f>
        <v>0</v>
      </c>
      <c r="AS111" s="2"/>
      <c r="AT111" s="2"/>
      <c r="AU111" s="2"/>
      <c r="AV111" s="2"/>
      <c r="AW111" s="2"/>
      <c r="AX111" s="2"/>
      <c r="BB111" s="2">
        <f ca="1">Table1[[#This Row],[Car Value]]/Table1[[#This Row],[Cars]]</f>
        <v>884.09974985733061</v>
      </c>
      <c r="BE111" s="2">
        <f ca="1">IF(Table1[[#This Row],[Debts]]&gt;$BG$6,1,0)</f>
        <v>1</v>
      </c>
      <c r="BJ111" s="11">
        <f ca="1">Table1[[#This Row],[Mortage Left]]/Table1[[#This Row],[Value of House]]</f>
        <v>0.28880550116697479</v>
      </c>
      <c r="BK111" s="2">
        <f t="shared" ca="1" si="51"/>
        <v>1</v>
      </c>
      <c r="BN111" s="14">
        <f ca="1">IF(Table1[[#This Row],[Area]]="Yukon",Table1[[#This Row],[Income]],0)</f>
        <v>0</v>
      </c>
      <c r="BO111" s="14">
        <f ca="1">IF(Table1[[#This Row],[Area]]="BC",Table1[[#This Row],[Income]],0)</f>
        <v>0</v>
      </c>
      <c r="BP111" s="14">
        <f ca="1">IF(Table1[[#This Row],[Area]]="Northwest Territories",Table1[[#This Row],[Income]],0)</f>
        <v>0</v>
      </c>
      <c r="BQ111" s="14">
        <f ca="1">IF(Table1[[#This Row],[Area]]="Alberta",Table1[[#This Row],[Income]],0)</f>
        <v>0</v>
      </c>
      <c r="BR111" s="14">
        <f ca="1">IF(Table1[[#This Row],[Area]]="Nunavut",Table1[[#This Row],[Income]],0)</f>
        <v>0</v>
      </c>
      <c r="BS111" s="14">
        <f ca="1">IF(Table1[[#This Row],[Area]]="Saskatchewan",Table1[[#This Row],[Income]],0)</f>
        <v>0</v>
      </c>
      <c r="BT111" s="14">
        <f ca="1">IF(Table1[[#This Row],[Area]]="Manitoba",Table1[[#This Row],[Income]],0)</f>
        <v>0</v>
      </c>
      <c r="BU111" s="14">
        <f ca="1">IF(Table1[[#This Row],[Area]]="Ontario",Table1[[#This Row],[Income]],0)</f>
        <v>0</v>
      </c>
      <c r="BV111" s="14">
        <f ca="1">IF(Table1[[#This Row],[Area]]="Quebec",Table1[[#This Row],[Income]],0)</f>
        <v>0</v>
      </c>
      <c r="BW111" s="14">
        <f ca="1">IF(Table1[[#This Row],[Area]]="newfoundland",Table1[[#This Row],[Income]],0)</f>
        <v>0</v>
      </c>
      <c r="BX111" s="14">
        <f ca="1">IF(Table1[[#This Row],[Area]]="New Brunswick",Table1[[#This Row],[Income]],0)</f>
        <v>0</v>
      </c>
      <c r="BY111" s="14">
        <f ca="1">IF(Table1[[#This Row],[Area]]="Nova Scotia",Table1[[#This Row],[Income]],0)</f>
        <v>50811</v>
      </c>
      <c r="BZ111" s="14">
        <f ca="1">IF(Table1[[#This Row],[Area]]="Prince Edward Island",Table1[[#This Row],[Income]],0)</f>
        <v>0</v>
      </c>
      <c r="CB111" s="12">
        <f ca="1">IF(Table1[[#This Row],[Field of Work]]="Health",Table1[[#This Row],[Income]],0)</f>
        <v>0</v>
      </c>
      <c r="CC111" s="12">
        <f ca="1">IF(Table1[[#This Row],[Field of Work]]="Construction",Table1[[#This Row],[Income]],0)</f>
        <v>0</v>
      </c>
      <c r="CD111" s="12">
        <f ca="1">IF(Table1[[#This Row],[Field of Work]]="Teaching",Table1[[#This Row],[Income]],0)</f>
        <v>0</v>
      </c>
      <c r="CE111" s="12">
        <f ca="1">IF(Table1[[#This Row],[Field of Work]]="IT",Table1[[#This Row],[Income]],0)</f>
        <v>50811</v>
      </c>
      <c r="CF111" s="12">
        <f ca="1">IF(Table1[[#This Row],[Field of Work]]="General Work",Table1[[#This Row],[Income]],0)</f>
        <v>0</v>
      </c>
      <c r="CG111" s="12">
        <f ca="1">IF(Table1[[#This Row],[Field of Work]]="Agriculture",Table1[[#This Row],[Income]],0)</f>
        <v>0</v>
      </c>
      <c r="CI111" s="2">
        <f ca="1">IF(Table1[[#This Row],[Debts]]&gt;Table1[[#This Row],[Income]],1,0)</f>
        <v>1</v>
      </c>
      <c r="CJ111" s="2"/>
      <c r="CL111" s="2">
        <f ca="1">IF(Table1[[#This Row],[Networth of Person ($)]]&gt;$CL$6,Table1[[#This Row],[Age]],0)</f>
        <v>35</v>
      </c>
    </row>
    <row r="112" spans="2:90" x14ac:dyDescent="0.3">
      <c r="B112">
        <f t="shared" ca="1" si="30"/>
        <v>2</v>
      </c>
      <c r="C112" t="str">
        <f t="shared" ca="1" si="31"/>
        <v>Women</v>
      </c>
      <c r="D112">
        <f t="shared" ca="1" si="32"/>
        <v>38</v>
      </c>
      <c r="E112">
        <f t="shared" ca="1" si="33"/>
        <v>5</v>
      </c>
      <c r="F112" t="str">
        <f t="shared" ca="1" si="34"/>
        <v>General Work</v>
      </c>
      <c r="G112">
        <f t="shared" ca="1" si="35"/>
        <v>5</v>
      </c>
      <c r="H112" t="str">
        <f t="shared" ca="1" si="36"/>
        <v>Others</v>
      </c>
      <c r="I112">
        <f t="shared" ca="1" si="37"/>
        <v>0</v>
      </c>
      <c r="J112">
        <f t="shared" ca="1" si="38"/>
        <v>2</v>
      </c>
      <c r="K112">
        <f t="shared" ca="1" si="39"/>
        <v>61017</v>
      </c>
      <c r="L112">
        <f t="shared" ca="1" si="40"/>
        <v>11</v>
      </c>
      <c r="M112" t="str">
        <f t="shared" ca="1" si="41"/>
        <v>New Brunswick</v>
      </c>
      <c r="N112">
        <f t="shared" ca="1" si="42"/>
        <v>244068</v>
      </c>
      <c r="O112">
        <f t="shared" ca="1" si="43"/>
        <v>127487.98128537543</v>
      </c>
      <c r="P112">
        <f t="shared" ca="1" si="44"/>
        <v>2852.7963676670906</v>
      </c>
      <c r="Q112">
        <f t="shared" ca="1" si="45"/>
        <v>1905</v>
      </c>
      <c r="R112">
        <f t="shared" ca="1" si="46"/>
        <v>41496.831289178823</v>
      </c>
      <c r="S112">
        <f t="shared" ca="1" si="47"/>
        <v>53883.540889940065</v>
      </c>
      <c r="T112">
        <f t="shared" ca="1" si="48"/>
        <v>300804.33725760714</v>
      </c>
      <c r="U112">
        <f t="shared" ca="1" si="49"/>
        <v>170889.81257455423</v>
      </c>
      <c r="V112">
        <f t="shared" ca="1" si="50"/>
        <v>129914.52468305291</v>
      </c>
      <c r="Y112" s="2">
        <f ca="1">IF(Table1[[#This Row],[Gender]]="Men",1,0)</f>
        <v>0</v>
      </c>
      <c r="Z112" s="2">
        <f ca="1">IF(Table1[[#This Row],[Gender]]="Women",1,0)</f>
        <v>1</v>
      </c>
      <c r="AA112" s="2"/>
      <c r="AB112" s="2"/>
      <c r="AC112" s="2"/>
      <c r="AD112" s="2"/>
      <c r="AE112" s="2"/>
      <c r="AF112" s="2"/>
      <c r="AG112" s="2"/>
      <c r="AH112" s="2"/>
      <c r="AI112" s="2"/>
      <c r="AJ112" s="4"/>
      <c r="AM112" s="2">
        <f ca="1">IF(Table1[[#This Row],[Field of Work]]="Teaching",1,0)</f>
        <v>0</v>
      </c>
      <c r="AN112" s="2">
        <f ca="1">IF(Table1[[#This Row],[Field of Work]]="Health",1,0)</f>
        <v>0</v>
      </c>
      <c r="AO112" s="2">
        <f ca="1">IF(Table1[[#This Row],[Field of Work]]="Agriculture",1,0)</f>
        <v>0</v>
      </c>
      <c r="AP112" s="2">
        <f ca="1">IF(Table1[[#This Row],[Field of Work]]="IT",1,0)</f>
        <v>0</v>
      </c>
      <c r="AQ112" s="2">
        <f ca="1">IF(Table1[[#This Row],[Field of Work]]="Construction",1,0)</f>
        <v>0</v>
      </c>
      <c r="AR112" s="2">
        <f ca="1">IF(Table1[[#This Row],[Field of Work]]="General Work",1,0)</f>
        <v>1</v>
      </c>
      <c r="AS112" s="2"/>
      <c r="AT112" s="2"/>
      <c r="AU112" s="2"/>
      <c r="AV112" s="2"/>
      <c r="AW112" s="2"/>
      <c r="AX112" s="2"/>
      <c r="BB112" s="2">
        <f ca="1">Table1[[#This Row],[Car Value]]/Table1[[#This Row],[Cars]]</f>
        <v>1426.3981838335453</v>
      </c>
      <c r="BE112" s="2">
        <f ca="1">IF(Table1[[#This Row],[Debts]]&gt;$BG$6,1,0)</f>
        <v>1</v>
      </c>
      <c r="BJ112" s="11">
        <f ca="1">Table1[[#This Row],[Mortage Left]]/Table1[[#This Row],[Value of House]]</f>
        <v>0.52234615470022872</v>
      </c>
      <c r="BK112" s="2">
        <f t="shared" ca="1" si="51"/>
        <v>0</v>
      </c>
      <c r="BN112" s="14">
        <f ca="1">IF(Table1[[#This Row],[Area]]="Yukon",Table1[[#This Row],[Income]],0)</f>
        <v>0</v>
      </c>
      <c r="BO112" s="14">
        <f ca="1">IF(Table1[[#This Row],[Area]]="BC",Table1[[#This Row],[Income]],0)</f>
        <v>0</v>
      </c>
      <c r="BP112" s="14">
        <f ca="1">IF(Table1[[#This Row],[Area]]="Northwest Territories",Table1[[#This Row],[Income]],0)</f>
        <v>0</v>
      </c>
      <c r="BQ112" s="14">
        <f ca="1">IF(Table1[[#This Row],[Area]]="Alberta",Table1[[#This Row],[Income]],0)</f>
        <v>0</v>
      </c>
      <c r="BR112" s="14">
        <f ca="1">IF(Table1[[#This Row],[Area]]="Nunavut",Table1[[#This Row],[Income]],0)</f>
        <v>0</v>
      </c>
      <c r="BS112" s="14">
        <f ca="1">IF(Table1[[#This Row],[Area]]="Saskatchewan",Table1[[#This Row],[Income]],0)</f>
        <v>0</v>
      </c>
      <c r="BT112" s="14">
        <f ca="1">IF(Table1[[#This Row],[Area]]="Manitoba",Table1[[#This Row],[Income]],0)</f>
        <v>0</v>
      </c>
      <c r="BU112" s="14">
        <f ca="1">IF(Table1[[#This Row],[Area]]="Ontario",Table1[[#This Row],[Income]],0)</f>
        <v>0</v>
      </c>
      <c r="BV112" s="14">
        <f ca="1">IF(Table1[[#This Row],[Area]]="Quebec",Table1[[#This Row],[Income]],0)</f>
        <v>0</v>
      </c>
      <c r="BW112" s="14">
        <f ca="1">IF(Table1[[#This Row],[Area]]="newfoundland",Table1[[#This Row],[Income]],0)</f>
        <v>0</v>
      </c>
      <c r="BX112" s="14">
        <f ca="1">IF(Table1[[#This Row],[Area]]="New Brunswick",Table1[[#This Row],[Income]],0)</f>
        <v>61017</v>
      </c>
      <c r="BY112" s="14">
        <f ca="1">IF(Table1[[#This Row],[Area]]="Nova Scotia",Table1[[#This Row],[Income]],0)</f>
        <v>0</v>
      </c>
      <c r="BZ112" s="14">
        <f ca="1">IF(Table1[[#This Row],[Area]]="Prince Edward Island",Table1[[#This Row],[Income]],0)</f>
        <v>0</v>
      </c>
      <c r="CB112" s="12">
        <f ca="1">IF(Table1[[#This Row],[Field of Work]]="Health",Table1[[#This Row],[Income]],0)</f>
        <v>0</v>
      </c>
      <c r="CC112" s="12">
        <f ca="1">IF(Table1[[#This Row],[Field of Work]]="Construction",Table1[[#This Row],[Income]],0)</f>
        <v>0</v>
      </c>
      <c r="CD112" s="12">
        <f ca="1">IF(Table1[[#This Row],[Field of Work]]="Teaching",Table1[[#This Row],[Income]],0)</f>
        <v>0</v>
      </c>
      <c r="CE112" s="12">
        <f ca="1">IF(Table1[[#This Row],[Field of Work]]="IT",Table1[[#This Row],[Income]],0)</f>
        <v>0</v>
      </c>
      <c r="CF112" s="12">
        <f ca="1">IF(Table1[[#This Row],[Field of Work]]="General Work",Table1[[#This Row],[Income]],0)</f>
        <v>61017</v>
      </c>
      <c r="CG112" s="12">
        <f ca="1">IF(Table1[[#This Row],[Field of Work]]="Agriculture",Table1[[#This Row],[Income]],0)</f>
        <v>0</v>
      </c>
      <c r="CI112" s="2">
        <f ca="1">IF(Table1[[#This Row],[Debts]]&gt;Table1[[#This Row],[Income]],1,0)</f>
        <v>0</v>
      </c>
      <c r="CJ112" s="2"/>
      <c r="CL112" s="2">
        <f ca="1">IF(Table1[[#This Row],[Networth of Person ($)]]&gt;$CL$6,Table1[[#This Row],[Age]],0)</f>
        <v>38</v>
      </c>
    </row>
    <row r="113" spans="2:90" x14ac:dyDescent="0.3">
      <c r="B113">
        <f t="shared" ca="1" si="30"/>
        <v>1</v>
      </c>
      <c r="C113" t="str">
        <f t="shared" ca="1" si="31"/>
        <v>Men</v>
      </c>
      <c r="D113">
        <f t="shared" ca="1" si="32"/>
        <v>42</v>
      </c>
      <c r="E113">
        <f t="shared" ca="1" si="33"/>
        <v>2</v>
      </c>
      <c r="F113" t="str">
        <f t="shared" ca="1" si="34"/>
        <v>Construction</v>
      </c>
      <c r="G113">
        <f t="shared" ca="1" si="35"/>
        <v>3</v>
      </c>
      <c r="H113" t="str">
        <f t="shared" ca="1" si="36"/>
        <v>University</v>
      </c>
      <c r="I113">
        <f t="shared" ca="1" si="37"/>
        <v>2</v>
      </c>
      <c r="J113">
        <f t="shared" ca="1" si="38"/>
        <v>2</v>
      </c>
      <c r="K113">
        <f t="shared" ca="1" si="39"/>
        <v>82954</v>
      </c>
      <c r="L113">
        <f t="shared" ca="1" si="40"/>
        <v>8</v>
      </c>
      <c r="M113" t="str">
        <f t="shared" ca="1" si="41"/>
        <v>Ontario</v>
      </c>
      <c r="N113">
        <f t="shared" ca="1" si="42"/>
        <v>497724</v>
      </c>
      <c r="O113">
        <f t="shared" ca="1" si="43"/>
        <v>445208.92137384025</v>
      </c>
      <c r="P113">
        <f t="shared" ca="1" si="44"/>
        <v>131670.77151403221</v>
      </c>
      <c r="Q113">
        <f t="shared" ca="1" si="45"/>
        <v>29449</v>
      </c>
      <c r="R113">
        <f t="shared" ca="1" si="46"/>
        <v>80363.196200719511</v>
      </c>
      <c r="S113">
        <f t="shared" ca="1" si="47"/>
        <v>16688.026805362413</v>
      </c>
      <c r="T113">
        <f t="shared" ca="1" si="48"/>
        <v>646082.7983193947</v>
      </c>
      <c r="U113">
        <f t="shared" ca="1" si="49"/>
        <v>555021.11757455976</v>
      </c>
      <c r="V113">
        <f t="shared" ca="1" si="50"/>
        <v>91061.680744834943</v>
      </c>
      <c r="Y113" s="2">
        <f ca="1">IF(Table1[[#This Row],[Gender]]="Men",1,0)</f>
        <v>1</v>
      </c>
      <c r="Z113" s="2">
        <f ca="1">IF(Table1[[#This Row],[Gender]]="Women",1,0)</f>
        <v>0</v>
      </c>
      <c r="AA113" s="2"/>
      <c r="AB113" s="2"/>
      <c r="AC113" s="2"/>
      <c r="AD113" s="2"/>
      <c r="AE113" s="2"/>
      <c r="AF113" s="2"/>
      <c r="AG113" s="2"/>
      <c r="AH113" s="2"/>
      <c r="AI113" s="2"/>
      <c r="AJ113" s="4"/>
      <c r="AM113" s="2">
        <f ca="1">IF(Table1[[#This Row],[Field of Work]]="Teaching",1,0)</f>
        <v>0</v>
      </c>
      <c r="AN113" s="2">
        <f ca="1">IF(Table1[[#This Row],[Field of Work]]="Health",1,0)</f>
        <v>0</v>
      </c>
      <c r="AO113" s="2">
        <f ca="1">IF(Table1[[#This Row],[Field of Work]]="Agriculture",1,0)</f>
        <v>0</v>
      </c>
      <c r="AP113" s="2">
        <f ca="1">IF(Table1[[#This Row],[Field of Work]]="IT",1,0)</f>
        <v>0</v>
      </c>
      <c r="AQ113" s="2">
        <f ca="1">IF(Table1[[#This Row],[Field of Work]]="Construction",1,0)</f>
        <v>1</v>
      </c>
      <c r="AR113" s="2">
        <f ca="1">IF(Table1[[#This Row],[Field of Work]]="General Work",1,0)</f>
        <v>0</v>
      </c>
      <c r="AS113" s="2"/>
      <c r="AT113" s="2"/>
      <c r="AU113" s="2"/>
      <c r="AV113" s="2"/>
      <c r="AW113" s="2"/>
      <c r="AX113" s="2"/>
      <c r="BB113" s="2">
        <f ca="1">Table1[[#This Row],[Car Value]]/Table1[[#This Row],[Cars]]</f>
        <v>65835.385757016105</v>
      </c>
      <c r="BE113" s="2">
        <f ca="1">IF(Table1[[#This Row],[Debts]]&gt;$BG$6,1,0)</f>
        <v>1</v>
      </c>
      <c r="BJ113" s="11">
        <f ca="1">Table1[[#This Row],[Mortage Left]]/Table1[[#This Row],[Value of House]]</f>
        <v>0.89448955922125561</v>
      </c>
      <c r="BK113" s="2">
        <f t="shared" ca="1" si="51"/>
        <v>0</v>
      </c>
      <c r="BN113" s="14">
        <f ca="1">IF(Table1[[#This Row],[Area]]="Yukon",Table1[[#This Row],[Income]],0)</f>
        <v>0</v>
      </c>
      <c r="BO113" s="14">
        <f ca="1">IF(Table1[[#This Row],[Area]]="BC",Table1[[#This Row],[Income]],0)</f>
        <v>0</v>
      </c>
      <c r="BP113" s="14">
        <f ca="1">IF(Table1[[#This Row],[Area]]="Northwest Territories",Table1[[#This Row],[Income]],0)</f>
        <v>0</v>
      </c>
      <c r="BQ113" s="14">
        <f ca="1">IF(Table1[[#This Row],[Area]]="Alberta",Table1[[#This Row],[Income]],0)</f>
        <v>0</v>
      </c>
      <c r="BR113" s="14">
        <f ca="1">IF(Table1[[#This Row],[Area]]="Nunavut",Table1[[#This Row],[Income]],0)</f>
        <v>0</v>
      </c>
      <c r="BS113" s="14">
        <f ca="1">IF(Table1[[#This Row],[Area]]="Saskatchewan",Table1[[#This Row],[Income]],0)</f>
        <v>0</v>
      </c>
      <c r="BT113" s="14">
        <f ca="1">IF(Table1[[#This Row],[Area]]="Manitoba",Table1[[#This Row],[Income]],0)</f>
        <v>0</v>
      </c>
      <c r="BU113" s="14">
        <f ca="1">IF(Table1[[#This Row],[Area]]="Ontario",Table1[[#This Row],[Income]],0)</f>
        <v>82954</v>
      </c>
      <c r="BV113" s="14">
        <f ca="1">IF(Table1[[#This Row],[Area]]="Quebec",Table1[[#This Row],[Income]],0)</f>
        <v>0</v>
      </c>
      <c r="BW113" s="14">
        <f ca="1">IF(Table1[[#This Row],[Area]]="newfoundland",Table1[[#This Row],[Income]],0)</f>
        <v>0</v>
      </c>
      <c r="BX113" s="14">
        <f ca="1">IF(Table1[[#This Row],[Area]]="New Brunswick",Table1[[#This Row],[Income]],0)</f>
        <v>0</v>
      </c>
      <c r="BY113" s="14">
        <f ca="1">IF(Table1[[#This Row],[Area]]="Nova Scotia",Table1[[#This Row],[Income]],0)</f>
        <v>0</v>
      </c>
      <c r="BZ113" s="14">
        <f ca="1">IF(Table1[[#This Row],[Area]]="Prince Edward Island",Table1[[#This Row],[Income]],0)</f>
        <v>0</v>
      </c>
      <c r="CB113" s="12">
        <f ca="1">IF(Table1[[#This Row],[Field of Work]]="Health",Table1[[#This Row],[Income]],0)</f>
        <v>0</v>
      </c>
      <c r="CC113" s="12">
        <f ca="1">IF(Table1[[#This Row],[Field of Work]]="Construction",Table1[[#This Row],[Income]],0)</f>
        <v>82954</v>
      </c>
      <c r="CD113" s="12">
        <f ca="1">IF(Table1[[#This Row],[Field of Work]]="Teaching",Table1[[#This Row],[Income]],0)</f>
        <v>0</v>
      </c>
      <c r="CE113" s="12">
        <f ca="1">IF(Table1[[#This Row],[Field of Work]]="IT",Table1[[#This Row],[Income]],0)</f>
        <v>0</v>
      </c>
      <c r="CF113" s="12">
        <f ca="1">IF(Table1[[#This Row],[Field of Work]]="General Work",Table1[[#This Row],[Income]],0)</f>
        <v>0</v>
      </c>
      <c r="CG113" s="12">
        <f ca="1">IF(Table1[[#This Row],[Field of Work]]="Agriculture",Table1[[#This Row],[Income]],0)</f>
        <v>0</v>
      </c>
      <c r="CI113" s="2">
        <f ca="1">IF(Table1[[#This Row],[Debts]]&gt;Table1[[#This Row],[Income]],1,0)</f>
        <v>0</v>
      </c>
      <c r="CJ113" s="2"/>
      <c r="CL113" s="2">
        <f ca="1">IF(Table1[[#This Row],[Networth of Person ($)]]&gt;$CL$6,Table1[[#This Row],[Age]],0)</f>
        <v>42</v>
      </c>
    </row>
    <row r="114" spans="2:90" x14ac:dyDescent="0.3">
      <c r="B114">
        <f t="shared" ca="1" si="30"/>
        <v>1</v>
      </c>
      <c r="C114" t="str">
        <f t="shared" ca="1" si="31"/>
        <v>Men</v>
      </c>
      <c r="D114">
        <f t="shared" ca="1" si="32"/>
        <v>26</v>
      </c>
      <c r="E114">
        <f t="shared" ca="1" si="33"/>
        <v>4</v>
      </c>
      <c r="F114" t="str">
        <f t="shared" ca="1" si="34"/>
        <v>IT</v>
      </c>
      <c r="G114">
        <f t="shared" ca="1" si="35"/>
        <v>4</v>
      </c>
      <c r="H114" t="str">
        <f t="shared" ca="1" si="36"/>
        <v xml:space="preserve">Technical </v>
      </c>
      <c r="I114">
        <f t="shared" ca="1" si="37"/>
        <v>3</v>
      </c>
      <c r="J114">
        <f t="shared" ca="1" si="38"/>
        <v>1</v>
      </c>
      <c r="K114">
        <f t="shared" ca="1" si="39"/>
        <v>75748</v>
      </c>
      <c r="L114">
        <f t="shared" ca="1" si="40"/>
        <v>11</v>
      </c>
      <c r="M114" t="str">
        <f t="shared" ca="1" si="41"/>
        <v>New Brunswick</v>
      </c>
      <c r="N114">
        <f t="shared" ca="1" si="42"/>
        <v>227244</v>
      </c>
      <c r="O114">
        <f t="shared" ca="1" si="43"/>
        <v>190074.55240549595</v>
      </c>
      <c r="P114">
        <f t="shared" ca="1" si="44"/>
        <v>51480.453582631795</v>
      </c>
      <c r="Q114">
        <f t="shared" ca="1" si="45"/>
        <v>22959</v>
      </c>
      <c r="R114">
        <f t="shared" ca="1" si="46"/>
        <v>148777.39105008609</v>
      </c>
      <c r="S114">
        <f t="shared" ca="1" si="47"/>
        <v>96729.316071004811</v>
      </c>
      <c r="T114">
        <f t="shared" ca="1" si="48"/>
        <v>375453.76965363661</v>
      </c>
      <c r="U114">
        <f t="shared" ca="1" si="49"/>
        <v>361810.94345558202</v>
      </c>
      <c r="V114">
        <f t="shared" ca="1" si="50"/>
        <v>13642.826198054594</v>
      </c>
      <c r="Y114" s="2">
        <f ca="1">IF(Table1[[#This Row],[Gender]]="Men",1,0)</f>
        <v>1</v>
      </c>
      <c r="Z114" s="2">
        <f ca="1">IF(Table1[[#This Row],[Gender]]="Women",1,0)</f>
        <v>0</v>
      </c>
      <c r="AA114" s="2"/>
      <c r="AB114" s="2"/>
      <c r="AC114" s="2"/>
      <c r="AD114" s="2"/>
      <c r="AE114" s="2"/>
      <c r="AF114" s="2"/>
      <c r="AG114" s="2"/>
      <c r="AH114" s="2"/>
      <c r="AI114" s="2"/>
      <c r="AJ114" s="4"/>
      <c r="AM114" s="2">
        <f ca="1">IF(Table1[[#This Row],[Field of Work]]="Teaching",1,0)</f>
        <v>0</v>
      </c>
      <c r="AN114" s="2">
        <f ca="1">IF(Table1[[#This Row],[Field of Work]]="Health",1,0)</f>
        <v>0</v>
      </c>
      <c r="AO114" s="2">
        <f ca="1">IF(Table1[[#This Row],[Field of Work]]="Agriculture",1,0)</f>
        <v>0</v>
      </c>
      <c r="AP114" s="2">
        <f ca="1">IF(Table1[[#This Row],[Field of Work]]="IT",1,0)</f>
        <v>1</v>
      </c>
      <c r="AQ114" s="2">
        <f ca="1">IF(Table1[[#This Row],[Field of Work]]="Construction",1,0)</f>
        <v>0</v>
      </c>
      <c r="AR114" s="2">
        <f ca="1">IF(Table1[[#This Row],[Field of Work]]="General Work",1,0)</f>
        <v>0</v>
      </c>
      <c r="AS114" s="2"/>
      <c r="AT114" s="2"/>
      <c r="AU114" s="2"/>
      <c r="AV114" s="2"/>
      <c r="AW114" s="2"/>
      <c r="AX114" s="2"/>
      <c r="BB114" s="2">
        <f ca="1">Table1[[#This Row],[Car Value]]/Table1[[#This Row],[Cars]]</f>
        <v>51480.453582631795</v>
      </c>
      <c r="BE114" s="2">
        <f ca="1">IF(Table1[[#This Row],[Debts]]&gt;$BG$6,1,0)</f>
        <v>1</v>
      </c>
      <c r="BJ114" s="11">
        <f ca="1">Table1[[#This Row],[Mortage Left]]/Table1[[#This Row],[Value of House]]</f>
        <v>0.83643375581091672</v>
      </c>
      <c r="BK114" s="2">
        <f t="shared" ca="1" si="51"/>
        <v>0</v>
      </c>
      <c r="BN114" s="14">
        <f ca="1">IF(Table1[[#This Row],[Area]]="Yukon",Table1[[#This Row],[Income]],0)</f>
        <v>0</v>
      </c>
      <c r="BO114" s="14">
        <f ca="1">IF(Table1[[#This Row],[Area]]="BC",Table1[[#This Row],[Income]],0)</f>
        <v>0</v>
      </c>
      <c r="BP114" s="14">
        <f ca="1">IF(Table1[[#This Row],[Area]]="Northwest Territories",Table1[[#This Row],[Income]],0)</f>
        <v>0</v>
      </c>
      <c r="BQ114" s="14">
        <f ca="1">IF(Table1[[#This Row],[Area]]="Alberta",Table1[[#This Row],[Income]],0)</f>
        <v>0</v>
      </c>
      <c r="BR114" s="14">
        <f ca="1">IF(Table1[[#This Row],[Area]]="Nunavut",Table1[[#This Row],[Income]],0)</f>
        <v>0</v>
      </c>
      <c r="BS114" s="14">
        <f ca="1">IF(Table1[[#This Row],[Area]]="Saskatchewan",Table1[[#This Row],[Income]],0)</f>
        <v>0</v>
      </c>
      <c r="BT114" s="14">
        <f ca="1">IF(Table1[[#This Row],[Area]]="Manitoba",Table1[[#This Row],[Income]],0)</f>
        <v>0</v>
      </c>
      <c r="BU114" s="14">
        <f ca="1">IF(Table1[[#This Row],[Area]]="Ontario",Table1[[#This Row],[Income]],0)</f>
        <v>0</v>
      </c>
      <c r="BV114" s="14">
        <f ca="1">IF(Table1[[#This Row],[Area]]="Quebec",Table1[[#This Row],[Income]],0)</f>
        <v>0</v>
      </c>
      <c r="BW114" s="14">
        <f ca="1">IF(Table1[[#This Row],[Area]]="newfoundland",Table1[[#This Row],[Income]],0)</f>
        <v>0</v>
      </c>
      <c r="BX114" s="14">
        <f ca="1">IF(Table1[[#This Row],[Area]]="New Brunswick",Table1[[#This Row],[Income]],0)</f>
        <v>75748</v>
      </c>
      <c r="BY114" s="14">
        <f ca="1">IF(Table1[[#This Row],[Area]]="Nova Scotia",Table1[[#This Row],[Income]],0)</f>
        <v>0</v>
      </c>
      <c r="BZ114" s="14">
        <f ca="1">IF(Table1[[#This Row],[Area]]="Prince Edward Island",Table1[[#This Row],[Income]],0)</f>
        <v>0</v>
      </c>
      <c r="CB114" s="12">
        <f ca="1">IF(Table1[[#This Row],[Field of Work]]="Health",Table1[[#This Row],[Income]],0)</f>
        <v>0</v>
      </c>
      <c r="CC114" s="12">
        <f ca="1">IF(Table1[[#This Row],[Field of Work]]="Construction",Table1[[#This Row],[Income]],0)</f>
        <v>0</v>
      </c>
      <c r="CD114" s="12">
        <f ca="1">IF(Table1[[#This Row],[Field of Work]]="Teaching",Table1[[#This Row],[Income]],0)</f>
        <v>0</v>
      </c>
      <c r="CE114" s="12">
        <f ca="1">IF(Table1[[#This Row],[Field of Work]]="IT",Table1[[#This Row],[Income]],0)</f>
        <v>75748</v>
      </c>
      <c r="CF114" s="12">
        <f ca="1">IF(Table1[[#This Row],[Field of Work]]="General Work",Table1[[#This Row],[Income]],0)</f>
        <v>0</v>
      </c>
      <c r="CG114" s="12">
        <f ca="1">IF(Table1[[#This Row],[Field of Work]]="Agriculture",Table1[[#This Row],[Income]],0)</f>
        <v>0</v>
      </c>
      <c r="CI114" s="2">
        <f ca="1">IF(Table1[[#This Row],[Debts]]&gt;Table1[[#This Row],[Income]],1,0)</f>
        <v>1</v>
      </c>
      <c r="CJ114" s="2"/>
      <c r="CL114" s="2">
        <f ca="1">IF(Table1[[#This Row],[Networth of Person ($)]]&gt;$CL$6,Table1[[#This Row],[Age]],0)</f>
        <v>0</v>
      </c>
    </row>
    <row r="115" spans="2:90" x14ac:dyDescent="0.3">
      <c r="B115">
        <f t="shared" ca="1" si="30"/>
        <v>2</v>
      </c>
      <c r="C115" t="str">
        <f t="shared" ca="1" si="31"/>
        <v>Women</v>
      </c>
      <c r="D115">
        <f t="shared" ca="1" si="32"/>
        <v>34</v>
      </c>
      <c r="E115">
        <f t="shared" ca="1" si="33"/>
        <v>2</v>
      </c>
      <c r="F115" t="str">
        <f t="shared" ca="1" si="34"/>
        <v>Construction</v>
      </c>
      <c r="G115">
        <f t="shared" ca="1" si="35"/>
        <v>6</v>
      </c>
      <c r="H115" t="str">
        <f t="shared" ca="1" si="36"/>
        <v>Others</v>
      </c>
      <c r="I115">
        <f t="shared" ca="1" si="37"/>
        <v>2</v>
      </c>
      <c r="J115">
        <f t="shared" ca="1" si="38"/>
        <v>3</v>
      </c>
      <c r="K115">
        <f t="shared" ca="1" si="39"/>
        <v>80851</v>
      </c>
      <c r="L115">
        <f t="shared" ca="1" si="40"/>
        <v>7</v>
      </c>
      <c r="M115" t="str">
        <f t="shared" ca="1" si="41"/>
        <v>Manitoba</v>
      </c>
      <c r="N115">
        <f t="shared" ca="1" si="42"/>
        <v>404255</v>
      </c>
      <c r="O115">
        <f t="shared" ca="1" si="43"/>
        <v>331244.70245698793</v>
      </c>
      <c r="P115">
        <f t="shared" ca="1" si="44"/>
        <v>105519.42587321938</v>
      </c>
      <c r="Q115">
        <f t="shared" ca="1" si="45"/>
        <v>38191</v>
      </c>
      <c r="R115">
        <f t="shared" ca="1" si="46"/>
        <v>1157.9500274305126</v>
      </c>
      <c r="S115">
        <f t="shared" ca="1" si="47"/>
        <v>28528.59045461562</v>
      </c>
      <c r="T115">
        <f t="shared" ca="1" si="48"/>
        <v>538303.01632783504</v>
      </c>
      <c r="U115">
        <f t="shared" ca="1" si="49"/>
        <v>370593.65248441842</v>
      </c>
      <c r="V115">
        <f t="shared" ca="1" si="50"/>
        <v>167709.36384341662</v>
      </c>
      <c r="Y115" s="2">
        <f ca="1">IF(Table1[[#This Row],[Gender]]="Men",1,0)</f>
        <v>0</v>
      </c>
      <c r="Z115" s="2">
        <f ca="1">IF(Table1[[#This Row],[Gender]]="Women",1,0)</f>
        <v>1</v>
      </c>
      <c r="AA115" s="2"/>
      <c r="AB115" s="2"/>
      <c r="AC115" s="2"/>
      <c r="AD115" s="2"/>
      <c r="AE115" s="2"/>
      <c r="AF115" s="2"/>
      <c r="AG115" s="2"/>
      <c r="AH115" s="2"/>
      <c r="AI115" s="2"/>
      <c r="AJ115" s="4"/>
      <c r="AM115" s="2">
        <f ca="1">IF(Table1[[#This Row],[Field of Work]]="Teaching",1,0)</f>
        <v>0</v>
      </c>
      <c r="AN115" s="2">
        <f ca="1">IF(Table1[[#This Row],[Field of Work]]="Health",1,0)</f>
        <v>0</v>
      </c>
      <c r="AO115" s="2">
        <f ca="1">IF(Table1[[#This Row],[Field of Work]]="Agriculture",1,0)</f>
        <v>0</v>
      </c>
      <c r="AP115" s="2">
        <f ca="1">IF(Table1[[#This Row],[Field of Work]]="IT",1,0)</f>
        <v>0</v>
      </c>
      <c r="AQ115" s="2">
        <f ca="1">IF(Table1[[#This Row],[Field of Work]]="Construction",1,0)</f>
        <v>1</v>
      </c>
      <c r="AR115" s="2">
        <f ca="1">IF(Table1[[#This Row],[Field of Work]]="General Work",1,0)</f>
        <v>0</v>
      </c>
      <c r="AS115" s="2"/>
      <c r="AT115" s="2"/>
      <c r="AU115" s="2"/>
      <c r="AV115" s="2"/>
      <c r="AW115" s="2"/>
      <c r="AX115" s="2"/>
      <c r="BB115" s="2">
        <f ca="1">Table1[[#This Row],[Car Value]]/Table1[[#This Row],[Cars]]</f>
        <v>35173.141957739797</v>
      </c>
      <c r="BE115" s="2">
        <f ca="1">IF(Table1[[#This Row],[Debts]]&gt;$BG$6,1,0)</f>
        <v>0</v>
      </c>
      <c r="BJ115" s="11">
        <f ca="1">Table1[[#This Row],[Mortage Left]]/Table1[[#This Row],[Value of House]]</f>
        <v>0.81939543717947316</v>
      </c>
      <c r="BK115" s="2">
        <f t="shared" ca="1" si="51"/>
        <v>0</v>
      </c>
      <c r="BN115" s="14">
        <f ca="1">IF(Table1[[#This Row],[Area]]="Yukon",Table1[[#This Row],[Income]],0)</f>
        <v>0</v>
      </c>
      <c r="BO115" s="14">
        <f ca="1">IF(Table1[[#This Row],[Area]]="BC",Table1[[#This Row],[Income]],0)</f>
        <v>0</v>
      </c>
      <c r="BP115" s="14">
        <f ca="1">IF(Table1[[#This Row],[Area]]="Northwest Territories",Table1[[#This Row],[Income]],0)</f>
        <v>0</v>
      </c>
      <c r="BQ115" s="14">
        <f ca="1">IF(Table1[[#This Row],[Area]]="Alberta",Table1[[#This Row],[Income]],0)</f>
        <v>0</v>
      </c>
      <c r="BR115" s="14">
        <f ca="1">IF(Table1[[#This Row],[Area]]="Nunavut",Table1[[#This Row],[Income]],0)</f>
        <v>0</v>
      </c>
      <c r="BS115" s="14">
        <f ca="1">IF(Table1[[#This Row],[Area]]="Saskatchewan",Table1[[#This Row],[Income]],0)</f>
        <v>0</v>
      </c>
      <c r="BT115" s="14">
        <f ca="1">IF(Table1[[#This Row],[Area]]="Manitoba",Table1[[#This Row],[Income]],0)</f>
        <v>80851</v>
      </c>
      <c r="BU115" s="14">
        <f ca="1">IF(Table1[[#This Row],[Area]]="Ontario",Table1[[#This Row],[Income]],0)</f>
        <v>0</v>
      </c>
      <c r="BV115" s="14">
        <f ca="1">IF(Table1[[#This Row],[Area]]="Quebec",Table1[[#This Row],[Income]],0)</f>
        <v>0</v>
      </c>
      <c r="BW115" s="14">
        <f ca="1">IF(Table1[[#This Row],[Area]]="newfoundland",Table1[[#This Row],[Income]],0)</f>
        <v>0</v>
      </c>
      <c r="BX115" s="14">
        <f ca="1">IF(Table1[[#This Row],[Area]]="New Brunswick",Table1[[#This Row],[Income]],0)</f>
        <v>0</v>
      </c>
      <c r="BY115" s="14">
        <f ca="1">IF(Table1[[#This Row],[Area]]="Nova Scotia",Table1[[#This Row],[Income]],0)</f>
        <v>0</v>
      </c>
      <c r="BZ115" s="14">
        <f ca="1">IF(Table1[[#This Row],[Area]]="Prince Edward Island",Table1[[#This Row],[Income]],0)</f>
        <v>0</v>
      </c>
      <c r="CB115" s="12">
        <f ca="1">IF(Table1[[#This Row],[Field of Work]]="Health",Table1[[#This Row],[Income]],0)</f>
        <v>0</v>
      </c>
      <c r="CC115" s="12">
        <f ca="1">IF(Table1[[#This Row],[Field of Work]]="Construction",Table1[[#This Row],[Income]],0)</f>
        <v>80851</v>
      </c>
      <c r="CD115" s="12">
        <f ca="1">IF(Table1[[#This Row],[Field of Work]]="Teaching",Table1[[#This Row],[Income]],0)</f>
        <v>0</v>
      </c>
      <c r="CE115" s="12">
        <f ca="1">IF(Table1[[#This Row],[Field of Work]]="IT",Table1[[#This Row],[Income]],0)</f>
        <v>0</v>
      </c>
      <c r="CF115" s="12">
        <f ca="1">IF(Table1[[#This Row],[Field of Work]]="General Work",Table1[[#This Row],[Income]],0)</f>
        <v>0</v>
      </c>
      <c r="CG115" s="12">
        <f ca="1">IF(Table1[[#This Row],[Field of Work]]="Agriculture",Table1[[#This Row],[Income]],0)</f>
        <v>0</v>
      </c>
      <c r="CI115" s="2">
        <f ca="1">IF(Table1[[#This Row],[Debts]]&gt;Table1[[#This Row],[Income]],1,0)</f>
        <v>0</v>
      </c>
      <c r="CJ115" s="2"/>
      <c r="CL115" s="2">
        <f ca="1">IF(Table1[[#This Row],[Networth of Person ($)]]&gt;$CL$6,Table1[[#This Row],[Age]],0)</f>
        <v>34</v>
      </c>
    </row>
    <row r="116" spans="2:90" x14ac:dyDescent="0.3">
      <c r="B116">
        <f t="shared" ca="1" si="30"/>
        <v>2</v>
      </c>
      <c r="C116" t="str">
        <f t="shared" ca="1" si="31"/>
        <v>Women</v>
      </c>
      <c r="D116">
        <f t="shared" ca="1" si="32"/>
        <v>42</v>
      </c>
      <c r="E116">
        <f t="shared" ca="1" si="33"/>
        <v>2</v>
      </c>
      <c r="F116" t="str">
        <f t="shared" ca="1" si="34"/>
        <v>Construction</v>
      </c>
      <c r="G116">
        <f t="shared" ca="1" si="35"/>
        <v>2</v>
      </c>
      <c r="H116" t="str">
        <f t="shared" ca="1" si="36"/>
        <v>College</v>
      </c>
      <c r="I116">
        <f t="shared" ca="1" si="37"/>
        <v>3</v>
      </c>
      <c r="J116">
        <f t="shared" ca="1" si="38"/>
        <v>3</v>
      </c>
      <c r="K116">
        <f t="shared" ca="1" si="39"/>
        <v>73895</v>
      </c>
      <c r="L116">
        <f t="shared" ca="1" si="40"/>
        <v>6</v>
      </c>
      <c r="M116" t="str">
        <f t="shared" ca="1" si="41"/>
        <v>Saskatchewan</v>
      </c>
      <c r="N116">
        <f t="shared" ca="1" si="42"/>
        <v>443370</v>
      </c>
      <c r="O116">
        <f t="shared" ca="1" si="43"/>
        <v>432829.53986125195</v>
      </c>
      <c r="P116">
        <f t="shared" ca="1" si="44"/>
        <v>198173.87378058513</v>
      </c>
      <c r="Q116">
        <f t="shared" ca="1" si="45"/>
        <v>140749</v>
      </c>
      <c r="R116">
        <f t="shared" ca="1" si="46"/>
        <v>58858.164609473075</v>
      </c>
      <c r="S116">
        <f t="shared" ca="1" si="47"/>
        <v>52851.555260280831</v>
      </c>
      <c r="T116">
        <f t="shared" ca="1" si="48"/>
        <v>694395.42904086597</v>
      </c>
      <c r="U116">
        <f t="shared" ca="1" si="49"/>
        <v>632436.70447072503</v>
      </c>
      <c r="V116">
        <f t="shared" ca="1" si="50"/>
        <v>61958.724570140941</v>
      </c>
      <c r="Y116" s="2">
        <f ca="1">IF(Table1[[#This Row],[Gender]]="Men",1,0)</f>
        <v>0</v>
      </c>
      <c r="Z116" s="2">
        <f ca="1">IF(Table1[[#This Row],[Gender]]="Women",1,0)</f>
        <v>1</v>
      </c>
      <c r="AA116" s="2"/>
      <c r="AB116" s="2"/>
      <c r="AC116" s="2"/>
      <c r="AD116" s="2"/>
      <c r="AE116" s="2"/>
      <c r="AF116" s="2"/>
      <c r="AG116" s="2"/>
      <c r="AH116" s="2"/>
      <c r="AI116" s="2"/>
      <c r="AJ116" s="4"/>
      <c r="AM116" s="2">
        <f ca="1">IF(Table1[[#This Row],[Field of Work]]="Teaching",1,0)</f>
        <v>0</v>
      </c>
      <c r="AN116" s="2">
        <f ca="1">IF(Table1[[#This Row],[Field of Work]]="Health",1,0)</f>
        <v>0</v>
      </c>
      <c r="AO116" s="2">
        <f ca="1">IF(Table1[[#This Row],[Field of Work]]="Agriculture",1,0)</f>
        <v>0</v>
      </c>
      <c r="AP116" s="2">
        <f ca="1">IF(Table1[[#This Row],[Field of Work]]="IT",1,0)</f>
        <v>0</v>
      </c>
      <c r="AQ116" s="2">
        <f ca="1">IF(Table1[[#This Row],[Field of Work]]="Construction",1,0)</f>
        <v>1</v>
      </c>
      <c r="AR116" s="2">
        <f ca="1">IF(Table1[[#This Row],[Field of Work]]="General Work",1,0)</f>
        <v>0</v>
      </c>
      <c r="AS116" s="2"/>
      <c r="AT116" s="2"/>
      <c r="AU116" s="2"/>
      <c r="AV116" s="2"/>
      <c r="AW116" s="2"/>
      <c r="AX116" s="2"/>
      <c r="BB116" s="2">
        <f ca="1">Table1[[#This Row],[Car Value]]/Table1[[#This Row],[Cars]]</f>
        <v>66057.957926861709</v>
      </c>
      <c r="BE116" s="2">
        <f ca="1">IF(Table1[[#This Row],[Debts]]&gt;$BG$6,1,0)</f>
        <v>1</v>
      </c>
      <c r="BJ116" s="11">
        <f ca="1">Table1[[#This Row],[Mortage Left]]/Table1[[#This Row],[Value of House]]</f>
        <v>0.97622649223278968</v>
      </c>
      <c r="BK116" s="2">
        <f t="shared" ca="1" si="51"/>
        <v>0</v>
      </c>
      <c r="BN116" s="14">
        <f ca="1">IF(Table1[[#This Row],[Area]]="Yukon",Table1[[#This Row],[Income]],0)</f>
        <v>0</v>
      </c>
      <c r="BO116" s="14">
        <f ca="1">IF(Table1[[#This Row],[Area]]="BC",Table1[[#This Row],[Income]],0)</f>
        <v>0</v>
      </c>
      <c r="BP116" s="14">
        <f ca="1">IF(Table1[[#This Row],[Area]]="Northwest Territories",Table1[[#This Row],[Income]],0)</f>
        <v>0</v>
      </c>
      <c r="BQ116" s="14">
        <f ca="1">IF(Table1[[#This Row],[Area]]="Alberta",Table1[[#This Row],[Income]],0)</f>
        <v>0</v>
      </c>
      <c r="BR116" s="14">
        <f ca="1">IF(Table1[[#This Row],[Area]]="Nunavut",Table1[[#This Row],[Income]],0)</f>
        <v>0</v>
      </c>
      <c r="BS116" s="14">
        <f ca="1">IF(Table1[[#This Row],[Area]]="Saskatchewan",Table1[[#This Row],[Income]],0)</f>
        <v>73895</v>
      </c>
      <c r="BT116" s="14">
        <f ca="1">IF(Table1[[#This Row],[Area]]="Manitoba",Table1[[#This Row],[Income]],0)</f>
        <v>0</v>
      </c>
      <c r="BU116" s="14">
        <f ca="1">IF(Table1[[#This Row],[Area]]="Ontario",Table1[[#This Row],[Income]],0)</f>
        <v>0</v>
      </c>
      <c r="BV116" s="14">
        <f ca="1">IF(Table1[[#This Row],[Area]]="Quebec",Table1[[#This Row],[Income]],0)</f>
        <v>0</v>
      </c>
      <c r="BW116" s="14">
        <f ca="1">IF(Table1[[#This Row],[Area]]="newfoundland",Table1[[#This Row],[Income]],0)</f>
        <v>0</v>
      </c>
      <c r="BX116" s="14">
        <f ca="1">IF(Table1[[#This Row],[Area]]="New Brunswick",Table1[[#This Row],[Income]],0)</f>
        <v>0</v>
      </c>
      <c r="BY116" s="14">
        <f ca="1">IF(Table1[[#This Row],[Area]]="Nova Scotia",Table1[[#This Row],[Income]],0)</f>
        <v>0</v>
      </c>
      <c r="BZ116" s="14">
        <f ca="1">IF(Table1[[#This Row],[Area]]="Prince Edward Island",Table1[[#This Row],[Income]],0)</f>
        <v>0</v>
      </c>
      <c r="CB116" s="12">
        <f ca="1">IF(Table1[[#This Row],[Field of Work]]="Health",Table1[[#This Row],[Income]],0)</f>
        <v>0</v>
      </c>
      <c r="CC116" s="12">
        <f ca="1">IF(Table1[[#This Row],[Field of Work]]="Construction",Table1[[#This Row],[Income]],0)</f>
        <v>73895</v>
      </c>
      <c r="CD116" s="12">
        <f ca="1">IF(Table1[[#This Row],[Field of Work]]="Teaching",Table1[[#This Row],[Income]],0)</f>
        <v>0</v>
      </c>
      <c r="CE116" s="12">
        <f ca="1">IF(Table1[[#This Row],[Field of Work]]="IT",Table1[[#This Row],[Income]],0)</f>
        <v>0</v>
      </c>
      <c r="CF116" s="12">
        <f ca="1">IF(Table1[[#This Row],[Field of Work]]="General Work",Table1[[#This Row],[Income]],0)</f>
        <v>0</v>
      </c>
      <c r="CG116" s="12">
        <f ca="1">IF(Table1[[#This Row],[Field of Work]]="Agriculture",Table1[[#This Row],[Income]],0)</f>
        <v>0</v>
      </c>
      <c r="CI116" s="2">
        <f ca="1">IF(Table1[[#This Row],[Debts]]&gt;Table1[[#This Row],[Income]],1,0)</f>
        <v>0</v>
      </c>
      <c r="CJ116" s="2"/>
      <c r="CL116" s="2">
        <f ca="1">IF(Table1[[#This Row],[Networth of Person ($)]]&gt;$CL$6,Table1[[#This Row],[Age]],0)</f>
        <v>42</v>
      </c>
    </row>
    <row r="117" spans="2:90" x14ac:dyDescent="0.3">
      <c r="B117">
        <f t="shared" ca="1" si="30"/>
        <v>2</v>
      </c>
      <c r="C117" t="str">
        <f t="shared" ca="1" si="31"/>
        <v>Women</v>
      </c>
      <c r="D117">
        <f t="shared" ca="1" si="32"/>
        <v>28</v>
      </c>
      <c r="E117">
        <f t="shared" ca="1" si="33"/>
        <v>4</v>
      </c>
      <c r="F117" t="str">
        <f t="shared" ca="1" si="34"/>
        <v>IT</v>
      </c>
      <c r="G117">
        <f t="shared" ca="1" si="35"/>
        <v>1</v>
      </c>
      <c r="H117" t="str">
        <f t="shared" ca="1" si="36"/>
        <v>High School</v>
      </c>
      <c r="I117">
        <f t="shared" ca="1" si="37"/>
        <v>3</v>
      </c>
      <c r="J117">
        <f t="shared" ca="1" si="38"/>
        <v>3</v>
      </c>
      <c r="K117">
        <f t="shared" ca="1" si="39"/>
        <v>65210</v>
      </c>
      <c r="L117">
        <f t="shared" ca="1" si="40"/>
        <v>13</v>
      </c>
      <c r="M117" t="str">
        <f t="shared" ca="1" si="41"/>
        <v>Prince Edward Island</v>
      </c>
      <c r="N117">
        <f t="shared" ca="1" si="42"/>
        <v>260840</v>
      </c>
      <c r="O117">
        <f t="shared" ca="1" si="43"/>
        <v>129234.89229520901</v>
      </c>
      <c r="P117">
        <f t="shared" ca="1" si="44"/>
        <v>150967.5064020924</v>
      </c>
      <c r="Q117">
        <f t="shared" ca="1" si="45"/>
        <v>114510</v>
      </c>
      <c r="R117">
        <f t="shared" ca="1" si="46"/>
        <v>56948.608400241676</v>
      </c>
      <c r="S117">
        <f t="shared" ca="1" si="47"/>
        <v>69378.968026267801</v>
      </c>
      <c r="T117">
        <f t="shared" ca="1" si="48"/>
        <v>481186.47442836023</v>
      </c>
      <c r="U117">
        <f t="shared" ca="1" si="49"/>
        <v>300693.5006954507</v>
      </c>
      <c r="V117">
        <f t="shared" ca="1" si="50"/>
        <v>180492.97373290954</v>
      </c>
      <c r="Y117" s="2">
        <f ca="1">IF(Table1[[#This Row],[Gender]]="Men",1,0)</f>
        <v>0</v>
      </c>
      <c r="Z117" s="2">
        <f ca="1">IF(Table1[[#This Row],[Gender]]="Women",1,0)</f>
        <v>1</v>
      </c>
      <c r="AA117" s="2"/>
      <c r="AB117" s="2"/>
      <c r="AC117" s="2"/>
      <c r="AD117" s="2"/>
      <c r="AE117" s="2"/>
      <c r="AF117" s="2"/>
      <c r="AG117" s="2"/>
      <c r="AH117" s="2"/>
      <c r="AI117" s="2"/>
      <c r="AJ117" s="4"/>
      <c r="AM117" s="2">
        <f ca="1">IF(Table1[[#This Row],[Field of Work]]="Teaching",1,0)</f>
        <v>0</v>
      </c>
      <c r="AN117" s="2">
        <f ca="1">IF(Table1[[#This Row],[Field of Work]]="Health",1,0)</f>
        <v>0</v>
      </c>
      <c r="AO117" s="2">
        <f ca="1">IF(Table1[[#This Row],[Field of Work]]="Agriculture",1,0)</f>
        <v>0</v>
      </c>
      <c r="AP117" s="2">
        <f ca="1">IF(Table1[[#This Row],[Field of Work]]="IT",1,0)</f>
        <v>1</v>
      </c>
      <c r="AQ117" s="2">
        <f ca="1">IF(Table1[[#This Row],[Field of Work]]="Construction",1,0)</f>
        <v>0</v>
      </c>
      <c r="AR117" s="2">
        <f ca="1">IF(Table1[[#This Row],[Field of Work]]="General Work",1,0)</f>
        <v>0</v>
      </c>
      <c r="AS117" s="2"/>
      <c r="AT117" s="2"/>
      <c r="AU117" s="2"/>
      <c r="AV117" s="2"/>
      <c r="AW117" s="2"/>
      <c r="AX117" s="2"/>
      <c r="BB117" s="2">
        <f ca="1">Table1[[#This Row],[Car Value]]/Table1[[#This Row],[Cars]]</f>
        <v>50322.502134030801</v>
      </c>
      <c r="BE117" s="2">
        <f ca="1">IF(Table1[[#This Row],[Debts]]&gt;$BG$6,1,0)</f>
        <v>1</v>
      </c>
      <c r="BJ117" s="11">
        <f ca="1">Table1[[#This Row],[Mortage Left]]/Table1[[#This Row],[Value of House]]</f>
        <v>0.49545657220981831</v>
      </c>
      <c r="BK117" s="2">
        <f t="shared" ca="1" si="51"/>
        <v>0</v>
      </c>
      <c r="BN117" s="14">
        <f ca="1">IF(Table1[[#This Row],[Area]]="Yukon",Table1[[#This Row],[Income]],0)</f>
        <v>0</v>
      </c>
      <c r="BO117" s="14">
        <f ca="1">IF(Table1[[#This Row],[Area]]="BC",Table1[[#This Row],[Income]],0)</f>
        <v>0</v>
      </c>
      <c r="BP117" s="14">
        <f ca="1">IF(Table1[[#This Row],[Area]]="Northwest Territories",Table1[[#This Row],[Income]],0)</f>
        <v>0</v>
      </c>
      <c r="BQ117" s="14">
        <f ca="1">IF(Table1[[#This Row],[Area]]="Alberta",Table1[[#This Row],[Income]],0)</f>
        <v>0</v>
      </c>
      <c r="BR117" s="14">
        <f ca="1">IF(Table1[[#This Row],[Area]]="Nunavut",Table1[[#This Row],[Income]],0)</f>
        <v>0</v>
      </c>
      <c r="BS117" s="14">
        <f ca="1">IF(Table1[[#This Row],[Area]]="Saskatchewan",Table1[[#This Row],[Income]],0)</f>
        <v>0</v>
      </c>
      <c r="BT117" s="14">
        <f ca="1">IF(Table1[[#This Row],[Area]]="Manitoba",Table1[[#This Row],[Income]],0)</f>
        <v>0</v>
      </c>
      <c r="BU117" s="14">
        <f ca="1">IF(Table1[[#This Row],[Area]]="Ontario",Table1[[#This Row],[Income]],0)</f>
        <v>0</v>
      </c>
      <c r="BV117" s="14">
        <f ca="1">IF(Table1[[#This Row],[Area]]="Quebec",Table1[[#This Row],[Income]],0)</f>
        <v>0</v>
      </c>
      <c r="BW117" s="14">
        <f ca="1">IF(Table1[[#This Row],[Area]]="newfoundland",Table1[[#This Row],[Income]],0)</f>
        <v>0</v>
      </c>
      <c r="BX117" s="14">
        <f ca="1">IF(Table1[[#This Row],[Area]]="New Brunswick",Table1[[#This Row],[Income]],0)</f>
        <v>0</v>
      </c>
      <c r="BY117" s="14">
        <f ca="1">IF(Table1[[#This Row],[Area]]="Nova Scotia",Table1[[#This Row],[Income]],0)</f>
        <v>0</v>
      </c>
      <c r="BZ117" s="14">
        <f ca="1">IF(Table1[[#This Row],[Area]]="Prince Edward Island",Table1[[#This Row],[Income]],0)</f>
        <v>65210</v>
      </c>
      <c r="CB117" s="12">
        <f ca="1">IF(Table1[[#This Row],[Field of Work]]="Health",Table1[[#This Row],[Income]],0)</f>
        <v>0</v>
      </c>
      <c r="CC117" s="12">
        <f ca="1">IF(Table1[[#This Row],[Field of Work]]="Construction",Table1[[#This Row],[Income]],0)</f>
        <v>0</v>
      </c>
      <c r="CD117" s="12">
        <f ca="1">IF(Table1[[#This Row],[Field of Work]]="Teaching",Table1[[#This Row],[Income]],0)</f>
        <v>0</v>
      </c>
      <c r="CE117" s="12">
        <f ca="1">IF(Table1[[#This Row],[Field of Work]]="IT",Table1[[#This Row],[Income]],0)</f>
        <v>65210</v>
      </c>
      <c r="CF117" s="12">
        <f ca="1">IF(Table1[[#This Row],[Field of Work]]="General Work",Table1[[#This Row],[Income]],0)</f>
        <v>0</v>
      </c>
      <c r="CG117" s="12">
        <f ca="1">IF(Table1[[#This Row],[Field of Work]]="Agriculture",Table1[[#This Row],[Income]],0)</f>
        <v>0</v>
      </c>
      <c r="CI117" s="2">
        <f ca="1">IF(Table1[[#This Row],[Debts]]&gt;Table1[[#This Row],[Income]],1,0)</f>
        <v>0</v>
      </c>
      <c r="CJ117" s="2"/>
      <c r="CL117" s="2">
        <f ca="1">IF(Table1[[#This Row],[Networth of Person ($)]]&gt;$CL$6,Table1[[#This Row],[Age]],0)</f>
        <v>28</v>
      </c>
    </row>
    <row r="118" spans="2:90" x14ac:dyDescent="0.3">
      <c r="B118">
        <f t="shared" ca="1" si="30"/>
        <v>1</v>
      </c>
      <c r="C118" t="str">
        <f t="shared" ca="1" si="31"/>
        <v>Men</v>
      </c>
      <c r="D118">
        <f t="shared" ca="1" si="32"/>
        <v>30</v>
      </c>
      <c r="E118">
        <f t="shared" ca="1" si="33"/>
        <v>4</v>
      </c>
      <c r="F118" t="str">
        <f t="shared" ca="1" si="34"/>
        <v>IT</v>
      </c>
      <c r="G118">
        <f t="shared" ca="1" si="35"/>
        <v>3</v>
      </c>
      <c r="H118" t="str">
        <f t="shared" ca="1" si="36"/>
        <v>University</v>
      </c>
      <c r="I118">
        <f t="shared" ca="1" si="37"/>
        <v>1</v>
      </c>
      <c r="J118">
        <f t="shared" ca="1" si="38"/>
        <v>2</v>
      </c>
      <c r="K118">
        <f t="shared" ca="1" si="39"/>
        <v>33714</v>
      </c>
      <c r="L118">
        <f t="shared" ca="1" si="40"/>
        <v>7</v>
      </c>
      <c r="M118" t="str">
        <f t="shared" ca="1" si="41"/>
        <v>Manitoba</v>
      </c>
      <c r="N118">
        <f t="shared" ca="1" si="42"/>
        <v>101142</v>
      </c>
      <c r="O118">
        <f t="shared" ca="1" si="43"/>
        <v>52608.112789474064</v>
      </c>
      <c r="P118">
        <f t="shared" ca="1" si="44"/>
        <v>5492.4148215835967</v>
      </c>
      <c r="Q118">
        <f t="shared" ca="1" si="45"/>
        <v>2341</v>
      </c>
      <c r="R118">
        <f t="shared" ca="1" si="46"/>
        <v>14351.488397954708</v>
      </c>
      <c r="S118">
        <f t="shared" ca="1" si="47"/>
        <v>4846.8767743525459</v>
      </c>
      <c r="T118">
        <f t="shared" ca="1" si="48"/>
        <v>111481.29159593614</v>
      </c>
      <c r="U118">
        <f t="shared" ca="1" si="49"/>
        <v>69300.60118742878</v>
      </c>
      <c r="V118">
        <f t="shared" ca="1" si="50"/>
        <v>42180.690408507362</v>
      </c>
      <c r="Y118" s="2">
        <f ca="1">IF(Table1[[#This Row],[Gender]]="Men",1,0)</f>
        <v>1</v>
      </c>
      <c r="Z118" s="2">
        <f ca="1">IF(Table1[[#This Row],[Gender]]="Women",1,0)</f>
        <v>0</v>
      </c>
      <c r="AA118" s="2"/>
      <c r="AB118" s="2"/>
      <c r="AC118" s="2"/>
      <c r="AD118" s="2"/>
      <c r="AE118" s="2"/>
      <c r="AF118" s="2"/>
      <c r="AG118" s="2"/>
      <c r="AH118" s="2"/>
      <c r="AI118" s="2"/>
      <c r="AJ118" s="4"/>
      <c r="AM118" s="2">
        <f ca="1">IF(Table1[[#This Row],[Field of Work]]="Teaching",1,0)</f>
        <v>0</v>
      </c>
      <c r="AN118" s="2">
        <f ca="1">IF(Table1[[#This Row],[Field of Work]]="Health",1,0)</f>
        <v>0</v>
      </c>
      <c r="AO118" s="2">
        <f ca="1">IF(Table1[[#This Row],[Field of Work]]="Agriculture",1,0)</f>
        <v>0</v>
      </c>
      <c r="AP118" s="2">
        <f ca="1">IF(Table1[[#This Row],[Field of Work]]="IT",1,0)</f>
        <v>1</v>
      </c>
      <c r="AQ118" s="2">
        <f ca="1">IF(Table1[[#This Row],[Field of Work]]="Construction",1,0)</f>
        <v>0</v>
      </c>
      <c r="AR118" s="2">
        <f ca="1">IF(Table1[[#This Row],[Field of Work]]="General Work",1,0)</f>
        <v>0</v>
      </c>
      <c r="AS118" s="2"/>
      <c r="AT118" s="2"/>
      <c r="AU118" s="2"/>
      <c r="AV118" s="2"/>
      <c r="AW118" s="2"/>
      <c r="AX118" s="2"/>
      <c r="BB118" s="2">
        <f ca="1">Table1[[#This Row],[Car Value]]/Table1[[#This Row],[Cars]]</f>
        <v>2746.2074107917983</v>
      </c>
      <c r="BE118" s="2">
        <f ca="1">IF(Table1[[#This Row],[Debts]]&gt;$BG$6,1,0)</f>
        <v>0</v>
      </c>
      <c r="BJ118" s="11">
        <f ca="1">Table1[[#This Row],[Mortage Left]]/Table1[[#This Row],[Value of House]]</f>
        <v>0.52014111634606852</v>
      </c>
      <c r="BK118" s="2">
        <f t="shared" ca="1" si="51"/>
        <v>0</v>
      </c>
      <c r="BN118" s="14">
        <f ca="1">IF(Table1[[#This Row],[Area]]="Yukon",Table1[[#This Row],[Income]],0)</f>
        <v>0</v>
      </c>
      <c r="BO118" s="14">
        <f ca="1">IF(Table1[[#This Row],[Area]]="BC",Table1[[#This Row],[Income]],0)</f>
        <v>0</v>
      </c>
      <c r="BP118" s="14">
        <f ca="1">IF(Table1[[#This Row],[Area]]="Northwest Territories",Table1[[#This Row],[Income]],0)</f>
        <v>0</v>
      </c>
      <c r="BQ118" s="14">
        <f ca="1">IF(Table1[[#This Row],[Area]]="Alberta",Table1[[#This Row],[Income]],0)</f>
        <v>0</v>
      </c>
      <c r="BR118" s="14">
        <f ca="1">IF(Table1[[#This Row],[Area]]="Nunavut",Table1[[#This Row],[Income]],0)</f>
        <v>0</v>
      </c>
      <c r="BS118" s="14">
        <f ca="1">IF(Table1[[#This Row],[Area]]="Saskatchewan",Table1[[#This Row],[Income]],0)</f>
        <v>0</v>
      </c>
      <c r="BT118" s="14">
        <f ca="1">IF(Table1[[#This Row],[Area]]="Manitoba",Table1[[#This Row],[Income]],0)</f>
        <v>33714</v>
      </c>
      <c r="BU118" s="14">
        <f ca="1">IF(Table1[[#This Row],[Area]]="Ontario",Table1[[#This Row],[Income]],0)</f>
        <v>0</v>
      </c>
      <c r="BV118" s="14">
        <f ca="1">IF(Table1[[#This Row],[Area]]="Quebec",Table1[[#This Row],[Income]],0)</f>
        <v>0</v>
      </c>
      <c r="BW118" s="14">
        <f ca="1">IF(Table1[[#This Row],[Area]]="newfoundland",Table1[[#This Row],[Income]],0)</f>
        <v>0</v>
      </c>
      <c r="BX118" s="14">
        <f ca="1">IF(Table1[[#This Row],[Area]]="New Brunswick",Table1[[#This Row],[Income]],0)</f>
        <v>0</v>
      </c>
      <c r="BY118" s="14">
        <f ca="1">IF(Table1[[#This Row],[Area]]="Nova Scotia",Table1[[#This Row],[Income]],0)</f>
        <v>0</v>
      </c>
      <c r="BZ118" s="14">
        <f ca="1">IF(Table1[[#This Row],[Area]]="Prince Edward Island",Table1[[#This Row],[Income]],0)</f>
        <v>0</v>
      </c>
      <c r="CB118" s="12">
        <f ca="1">IF(Table1[[#This Row],[Field of Work]]="Health",Table1[[#This Row],[Income]],0)</f>
        <v>0</v>
      </c>
      <c r="CC118" s="12">
        <f ca="1">IF(Table1[[#This Row],[Field of Work]]="Construction",Table1[[#This Row],[Income]],0)</f>
        <v>0</v>
      </c>
      <c r="CD118" s="12">
        <f ca="1">IF(Table1[[#This Row],[Field of Work]]="Teaching",Table1[[#This Row],[Income]],0)</f>
        <v>0</v>
      </c>
      <c r="CE118" s="12">
        <f ca="1">IF(Table1[[#This Row],[Field of Work]]="IT",Table1[[#This Row],[Income]],0)</f>
        <v>33714</v>
      </c>
      <c r="CF118" s="12">
        <f ca="1">IF(Table1[[#This Row],[Field of Work]]="General Work",Table1[[#This Row],[Income]],0)</f>
        <v>0</v>
      </c>
      <c r="CG118" s="12">
        <f ca="1">IF(Table1[[#This Row],[Field of Work]]="Agriculture",Table1[[#This Row],[Income]],0)</f>
        <v>0</v>
      </c>
      <c r="CI118" s="2">
        <f ca="1">IF(Table1[[#This Row],[Debts]]&gt;Table1[[#This Row],[Income]],1,0)</f>
        <v>0</v>
      </c>
      <c r="CJ118" s="2"/>
      <c r="CL118" s="2">
        <f ca="1">IF(Table1[[#This Row],[Networth of Person ($)]]&gt;$CL$6,Table1[[#This Row],[Age]],0)</f>
        <v>0</v>
      </c>
    </row>
    <row r="119" spans="2:90" x14ac:dyDescent="0.3">
      <c r="B119">
        <f t="shared" ca="1" si="30"/>
        <v>2</v>
      </c>
      <c r="C119" t="str">
        <f t="shared" ca="1" si="31"/>
        <v>Women</v>
      </c>
      <c r="D119">
        <f t="shared" ca="1" si="32"/>
        <v>40</v>
      </c>
      <c r="E119">
        <f t="shared" ca="1" si="33"/>
        <v>1</v>
      </c>
      <c r="F119" t="str">
        <f t="shared" ca="1" si="34"/>
        <v>Health</v>
      </c>
      <c r="G119">
        <f t="shared" ca="1" si="35"/>
        <v>5</v>
      </c>
      <c r="H119" t="str">
        <f t="shared" ca="1" si="36"/>
        <v>Others</v>
      </c>
      <c r="I119">
        <f t="shared" ca="1" si="37"/>
        <v>4</v>
      </c>
      <c r="J119">
        <f t="shared" ca="1" si="38"/>
        <v>2</v>
      </c>
      <c r="K119">
        <f t="shared" ca="1" si="39"/>
        <v>45176</v>
      </c>
      <c r="L119">
        <f t="shared" ca="1" si="40"/>
        <v>5</v>
      </c>
      <c r="M119" t="str">
        <f t="shared" ca="1" si="41"/>
        <v>Nunavut</v>
      </c>
      <c r="N119">
        <f t="shared" ca="1" si="42"/>
        <v>135528</v>
      </c>
      <c r="O119">
        <f t="shared" ca="1" si="43"/>
        <v>24931.532272359851</v>
      </c>
      <c r="P119">
        <f t="shared" ca="1" si="44"/>
        <v>69435.464104734128</v>
      </c>
      <c r="Q119">
        <f t="shared" ca="1" si="45"/>
        <v>43057</v>
      </c>
      <c r="R119">
        <f t="shared" ca="1" si="46"/>
        <v>83465.616969021299</v>
      </c>
      <c r="S119">
        <f t="shared" ca="1" si="47"/>
        <v>52444.469309066226</v>
      </c>
      <c r="T119">
        <f t="shared" ca="1" si="48"/>
        <v>257407.93341380035</v>
      </c>
      <c r="U119">
        <f t="shared" ca="1" si="49"/>
        <v>151454.14924138115</v>
      </c>
      <c r="V119">
        <f t="shared" ca="1" si="50"/>
        <v>105953.7841724192</v>
      </c>
      <c r="Y119" s="2">
        <f ca="1">IF(Table1[[#This Row],[Gender]]="Men",1,0)</f>
        <v>0</v>
      </c>
      <c r="Z119" s="2">
        <f ca="1">IF(Table1[[#This Row],[Gender]]="Women",1,0)</f>
        <v>1</v>
      </c>
      <c r="AA119" s="2"/>
      <c r="AB119" s="2"/>
      <c r="AC119" s="2"/>
      <c r="AD119" s="2"/>
      <c r="AE119" s="2"/>
      <c r="AF119" s="2"/>
      <c r="AG119" s="2"/>
      <c r="AH119" s="2"/>
      <c r="AI119" s="2"/>
      <c r="AJ119" s="4"/>
      <c r="AM119" s="2">
        <f ca="1">IF(Table1[[#This Row],[Field of Work]]="Teaching",1,0)</f>
        <v>0</v>
      </c>
      <c r="AN119" s="2">
        <f ca="1">IF(Table1[[#This Row],[Field of Work]]="Health",1,0)</f>
        <v>1</v>
      </c>
      <c r="AO119" s="2">
        <f ca="1">IF(Table1[[#This Row],[Field of Work]]="Agriculture",1,0)</f>
        <v>0</v>
      </c>
      <c r="AP119" s="2">
        <f ca="1">IF(Table1[[#This Row],[Field of Work]]="IT",1,0)</f>
        <v>0</v>
      </c>
      <c r="AQ119" s="2">
        <f ca="1">IF(Table1[[#This Row],[Field of Work]]="Construction",1,0)</f>
        <v>0</v>
      </c>
      <c r="AR119" s="2">
        <f ca="1">IF(Table1[[#This Row],[Field of Work]]="General Work",1,0)</f>
        <v>0</v>
      </c>
      <c r="AS119" s="2"/>
      <c r="AT119" s="2"/>
      <c r="AU119" s="2"/>
      <c r="AV119" s="2"/>
      <c r="AW119" s="2"/>
      <c r="AX119" s="2"/>
      <c r="BB119" s="2">
        <f ca="1">Table1[[#This Row],[Car Value]]/Table1[[#This Row],[Cars]]</f>
        <v>34717.732052367064</v>
      </c>
      <c r="BE119" s="2">
        <f ca="1">IF(Table1[[#This Row],[Debts]]&gt;$BG$6,1,0)</f>
        <v>1</v>
      </c>
      <c r="BJ119" s="11">
        <f ca="1">Table1[[#This Row],[Mortage Left]]/Table1[[#This Row],[Value of House]]</f>
        <v>0.18395853456377909</v>
      </c>
      <c r="BK119" s="2">
        <f t="shared" ca="1" si="51"/>
        <v>1</v>
      </c>
      <c r="BN119" s="14">
        <f ca="1">IF(Table1[[#This Row],[Area]]="Yukon",Table1[[#This Row],[Income]],0)</f>
        <v>0</v>
      </c>
      <c r="BO119" s="14">
        <f ca="1">IF(Table1[[#This Row],[Area]]="BC",Table1[[#This Row],[Income]],0)</f>
        <v>0</v>
      </c>
      <c r="BP119" s="14">
        <f ca="1">IF(Table1[[#This Row],[Area]]="Northwest Territories",Table1[[#This Row],[Income]],0)</f>
        <v>0</v>
      </c>
      <c r="BQ119" s="14">
        <f ca="1">IF(Table1[[#This Row],[Area]]="Alberta",Table1[[#This Row],[Income]],0)</f>
        <v>0</v>
      </c>
      <c r="BR119" s="14">
        <f ca="1">IF(Table1[[#This Row],[Area]]="Nunavut",Table1[[#This Row],[Income]],0)</f>
        <v>45176</v>
      </c>
      <c r="BS119" s="14">
        <f ca="1">IF(Table1[[#This Row],[Area]]="Saskatchewan",Table1[[#This Row],[Income]],0)</f>
        <v>0</v>
      </c>
      <c r="BT119" s="14">
        <f ca="1">IF(Table1[[#This Row],[Area]]="Manitoba",Table1[[#This Row],[Income]],0)</f>
        <v>0</v>
      </c>
      <c r="BU119" s="14">
        <f ca="1">IF(Table1[[#This Row],[Area]]="Ontario",Table1[[#This Row],[Income]],0)</f>
        <v>0</v>
      </c>
      <c r="BV119" s="14">
        <f ca="1">IF(Table1[[#This Row],[Area]]="Quebec",Table1[[#This Row],[Income]],0)</f>
        <v>0</v>
      </c>
      <c r="BW119" s="14">
        <f ca="1">IF(Table1[[#This Row],[Area]]="newfoundland",Table1[[#This Row],[Income]],0)</f>
        <v>0</v>
      </c>
      <c r="BX119" s="14">
        <f ca="1">IF(Table1[[#This Row],[Area]]="New Brunswick",Table1[[#This Row],[Income]],0)</f>
        <v>0</v>
      </c>
      <c r="BY119" s="14">
        <f ca="1">IF(Table1[[#This Row],[Area]]="Nova Scotia",Table1[[#This Row],[Income]],0)</f>
        <v>0</v>
      </c>
      <c r="BZ119" s="14">
        <f ca="1">IF(Table1[[#This Row],[Area]]="Prince Edward Island",Table1[[#This Row],[Income]],0)</f>
        <v>0</v>
      </c>
      <c r="CB119" s="12">
        <f ca="1">IF(Table1[[#This Row],[Field of Work]]="Health",Table1[[#This Row],[Income]],0)</f>
        <v>45176</v>
      </c>
      <c r="CC119" s="12">
        <f ca="1">IF(Table1[[#This Row],[Field of Work]]="Construction",Table1[[#This Row],[Income]],0)</f>
        <v>0</v>
      </c>
      <c r="CD119" s="12">
        <f ca="1">IF(Table1[[#This Row],[Field of Work]]="Teaching",Table1[[#This Row],[Income]],0)</f>
        <v>0</v>
      </c>
      <c r="CE119" s="12">
        <f ca="1">IF(Table1[[#This Row],[Field of Work]]="IT",Table1[[#This Row],[Income]],0)</f>
        <v>0</v>
      </c>
      <c r="CF119" s="12">
        <f ca="1">IF(Table1[[#This Row],[Field of Work]]="General Work",Table1[[#This Row],[Income]],0)</f>
        <v>0</v>
      </c>
      <c r="CG119" s="12">
        <f ca="1">IF(Table1[[#This Row],[Field of Work]]="Agriculture",Table1[[#This Row],[Income]],0)</f>
        <v>0</v>
      </c>
      <c r="CI119" s="2">
        <f ca="1">IF(Table1[[#This Row],[Debts]]&gt;Table1[[#This Row],[Income]],1,0)</f>
        <v>1</v>
      </c>
      <c r="CJ119" s="2"/>
      <c r="CL119" s="2">
        <f ca="1">IF(Table1[[#This Row],[Networth of Person ($)]]&gt;$CL$6,Table1[[#This Row],[Age]],0)</f>
        <v>40</v>
      </c>
    </row>
    <row r="120" spans="2:90" x14ac:dyDescent="0.3">
      <c r="B120">
        <f t="shared" ca="1" si="30"/>
        <v>2</v>
      </c>
      <c r="C120" t="str">
        <f t="shared" ca="1" si="31"/>
        <v>Women</v>
      </c>
      <c r="D120">
        <f t="shared" ca="1" si="32"/>
        <v>30</v>
      </c>
      <c r="E120">
        <f t="shared" ca="1" si="33"/>
        <v>1</v>
      </c>
      <c r="F120" t="str">
        <f t="shared" ca="1" si="34"/>
        <v>Health</v>
      </c>
      <c r="G120">
        <f t="shared" ca="1" si="35"/>
        <v>5</v>
      </c>
      <c r="H120" t="str">
        <f t="shared" ca="1" si="36"/>
        <v>Others</v>
      </c>
      <c r="I120">
        <f t="shared" ca="1" si="37"/>
        <v>4</v>
      </c>
      <c r="J120">
        <f t="shared" ca="1" si="38"/>
        <v>2</v>
      </c>
      <c r="K120">
        <f t="shared" ca="1" si="39"/>
        <v>29122</v>
      </c>
      <c r="L120">
        <f t="shared" ca="1" si="40"/>
        <v>11</v>
      </c>
      <c r="M120" t="str">
        <f t="shared" ca="1" si="41"/>
        <v>New Brunswick</v>
      </c>
      <c r="N120">
        <f t="shared" ca="1" si="42"/>
        <v>87366</v>
      </c>
      <c r="O120">
        <f t="shared" ca="1" si="43"/>
        <v>38011.811642746616</v>
      </c>
      <c r="P120">
        <f t="shared" ca="1" si="44"/>
        <v>48805.40983852138</v>
      </c>
      <c r="Q120">
        <f t="shared" ca="1" si="45"/>
        <v>45187</v>
      </c>
      <c r="R120">
        <f t="shared" ca="1" si="46"/>
        <v>29155.266124761616</v>
      </c>
      <c r="S120">
        <f t="shared" ca="1" si="47"/>
        <v>22955.003851311354</v>
      </c>
      <c r="T120">
        <f t="shared" ca="1" si="48"/>
        <v>159126.41368983273</v>
      </c>
      <c r="U120">
        <f t="shared" ca="1" si="49"/>
        <v>112354.07776750824</v>
      </c>
      <c r="V120">
        <f t="shared" ca="1" si="50"/>
        <v>46772.335922324492</v>
      </c>
      <c r="Y120" s="2">
        <f ca="1">IF(Table1[[#This Row],[Gender]]="Men",1,0)</f>
        <v>0</v>
      </c>
      <c r="Z120" s="2">
        <f ca="1">IF(Table1[[#This Row],[Gender]]="Women",1,0)</f>
        <v>1</v>
      </c>
      <c r="AA120" s="2"/>
      <c r="AB120" s="2"/>
      <c r="AC120" s="2"/>
      <c r="AD120" s="2"/>
      <c r="AE120" s="2"/>
      <c r="AF120" s="2"/>
      <c r="AG120" s="2"/>
      <c r="AH120" s="2"/>
      <c r="AI120" s="2"/>
      <c r="AJ120" s="4"/>
      <c r="AM120" s="2">
        <f ca="1">IF(Table1[[#This Row],[Field of Work]]="Teaching",1,0)</f>
        <v>0</v>
      </c>
      <c r="AN120" s="2">
        <f ca="1">IF(Table1[[#This Row],[Field of Work]]="Health",1,0)</f>
        <v>1</v>
      </c>
      <c r="AO120" s="2">
        <f ca="1">IF(Table1[[#This Row],[Field of Work]]="Agriculture",1,0)</f>
        <v>0</v>
      </c>
      <c r="AP120" s="2">
        <f ca="1">IF(Table1[[#This Row],[Field of Work]]="IT",1,0)</f>
        <v>0</v>
      </c>
      <c r="AQ120" s="2">
        <f ca="1">IF(Table1[[#This Row],[Field of Work]]="Construction",1,0)</f>
        <v>0</v>
      </c>
      <c r="AR120" s="2">
        <f ca="1">IF(Table1[[#This Row],[Field of Work]]="General Work",1,0)</f>
        <v>0</v>
      </c>
      <c r="AS120" s="2"/>
      <c r="AT120" s="2"/>
      <c r="AU120" s="2"/>
      <c r="AV120" s="2"/>
      <c r="AW120" s="2"/>
      <c r="AX120" s="2"/>
      <c r="BB120" s="2">
        <f ca="1">Table1[[#This Row],[Car Value]]/Table1[[#This Row],[Cars]]</f>
        <v>24402.70491926069</v>
      </c>
      <c r="BE120" s="2">
        <f ca="1">IF(Table1[[#This Row],[Debts]]&gt;$BG$6,1,0)</f>
        <v>1</v>
      </c>
      <c r="BJ120" s="11">
        <f ca="1">Table1[[#This Row],[Mortage Left]]/Table1[[#This Row],[Value of House]]</f>
        <v>0.43508700916542609</v>
      </c>
      <c r="BK120" s="2">
        <f t="shared" ca="1" si="51"/>
        <v>0</v>
      </c>
      <c r="BN120" s="14">
        <f ca="1">IF(Table1[[#This Row],[Area]]="Yukon",Table1[[#This Row],[Income]],0)</f>
        <v>0</v>
      </c>
      <c r="BO120" s="14">
        <f ca="1">IF(Table1[[#This Row],[Area]]="BC",Table1[[#This Row],[Income]],0)</f>
        <v>0</v>
      </c>
      <c r="BP120" s="14">
        <f ca="1">IF(Table1[[#This Row],[Area]]="Northwest Territories",Table1[[#This Row],[Income]],0)</f>
        <v>0</v>
      </c>
      <c r="BQ120" s="14">
        <f ca="1">IF(Table1[[#This Row],[Area]]="Alberta",Table1[[#This Row],[Income]],0)</f>
        <v>0</v>
      </c>
      <c r="BR120" s="14">
        <f ca="1">IF(Table1[[#This Row],[Area]]="Nunavut",Table1[[#This Row],[Income]],0)</f>
        <v>0</v>
      </c>
      <c r="BS120" s="14">
        <f ca="1">IF(Table1[[#This Row],[Area]]="Saskatchewan",Table1[[#This Row],[Income]],0)</f>
        <v>0</v>
      </c>
      <c r="BT120" s="14">
        <f ca="1">IF(Table1[[#This Row],[Area]]="Manitoba",Table1[[#This Row],[Income]],0)</f>
        <v>0</v>
      </c>
      <c r="BU120" s="14">
        <f ca="1">IF(Table1[[#This Row],[Area]]="Ontario",Table1[[#This Row],[Income]],0)</f>
        <v>0</v>
      </c>
      <c r="BV120" s="14">
        <f ca="1">IF(Table1[[#This Row],[Area]]="Quebec",Table1[[#This Row],[Income]],0)</f>
        <v>0</v>
      </c>
      <c r="BW120" s="14">
        <f ca="1">IF(Table1[[#This Row],[Area]]="newfoundland",Table1[[#This Row],[Income]],0)</f>
        <v>0</v>
      </c>
      <c r="BX120" s="14">
        <f ca="1">IF(Table1[[#This Row],[Area]]="New Brunswick",Table1[[#This Row],[Income]],0)</f>
        <v>29122</v>
      </c>
      <c r="BY120" s="14">
        <f ca="1">IF(Table1[[#This Row],[Area]]="Nova Scotia",Table1[[#This Row],[Income]],0)</f>
        <v>0</v>
      </c>
      <c r="BZ120" s="14">
        <f ca="1">IF(Table1[[#This Row],[Area]]="Prince Edward Island",Table1[[#This Row],[Income]],0)</f>
        <v>0</v>
      </c>
      <c r="CB120" s="12">
        <f ca="1">IF(Table1[[#This Row],[Field of Work]]="Health",Table1[[#This Row],[Income]],0)</f>
        <v>29122</v>
      </c>
      <c r="CC120" s="12">
        <f ca="1">IF(Table1[[#This Row],[Field of Work]]="Construction",Table1[[#This Row],[Income]],0)</f>
        <v>0</v>
      </c>
      <c r="CD120" s="12">
        <f ca="1">IF(Table1[[#This Row],[Field of Work]]="Teaching",Table1[[#This Row],[Income]],0)</f>
        <v>0</v>
      </c>
      <c r="CE120" s="12">
        <f ca="1">IF(Table1[[#This Row],[Field of Work]]="IT",Table1[[#This Row],[Income]],0)</f>
        <v>0</v>
      </c>
      <c r="CF120" s="12">
        <f ca="1">IF(Table1[[#This Row],[Field of Work]]="General Work",Table1[[#This Row],[Income]],0)</f>
        <v>0</v>
      </c>
      <c r="CG120" s="12">
        <f ca="1">IF(Table1[[#This Row],[Field of Work]]="Agriculture",Table1[[#This Row],[Income]],0)</f>
        <v>0</v>
      </c>
      <c r="CI120" s="2">
        <f ca="1">IF(Table1[[#This Row],[Debts]]&gt;Table1[[#This Row],[Income]],1,0)</f>
        <v>1</v>
      </c>
      <c r="CJ120" s="2"/>
      <c r="CL120" s="2">
        <f ca="1">IF(Table1[[#This Row],[Networth of Person ($)]]&gt;$CL$6,Table1[[#This Row],[Age]],0)</f>
        <v>0</v>
      </c>
    </row>
    <row r="121" spans="2:90" x14ac:dyDescent="0.3">
      <c r="B121">
        <f t="shared" ca="1" si="30"/>
        <v>1</v>
      </c>
      <c r="C121" t="str">
        <f t="shared" ca="1" si="31"/>
        <v>Men</v>
      </c>
      <c r="D121">
        <f t="shared" ca="1" si="32"/>
        <v>33</v>
      </c>
      <c r="E121">
        <f t="shared" ca="1" si="33"/>
        <v>3</v>
      </c>
      <c r="F121" t="str">
        <f t="shared" ca="1" si="34"/>
        <v>Teaching</v>
      </c>
      <c r="G121">
        <f t="shared" ca="1" si="35"/>
        <v>4</v>
      </c>
      <c r="H121" t="str">
        <f t="shared" ca="1" si="36"/>
        <v xml:space="preserve">Technical </v>
      </c>
      <c r="I121">
        <f t="shared" ca="1" si="37"/>
        <v>2</v>
      </c>
      <c r="J121">
        <f t="shared" ca="1" si="38"/>
        <v>3</v>
      </c>
      <c r="K121">
        <f t="shared" ca="1" si="39"/>
        <v>70647</v>
      </c>
      <c r="L121">
        <f t="shared" ca="1" si="40"/>
        <v>7</v>
      </c>
      <c r="M121" t="str">
        <f t="shared" ca="1" si="41"/>
        <v>Manitoba</v>
      </c>
      <c r="N121">
        <f t="shared" ca="1" si="42"/>
        <v>423882</v>
      </c>
      <c r="O121">
        <f t="shared" ca="1" si="43"/>
        <v>222691.79121655025</v>
      </c>
      <c r="P121">
        <f t="shared" ca="1" si="44"/>
        <v>143309.58526244448</v>
      </c>
      <c r="Q121">
        <f t="shared" ca="1" si="45"/>
        <v>123861</v>
      </c>
      <c r="R121">
        <f t="shared" ca="1" si="46"/>
        <v>98727.962193056985</v>
      </c>
      <c r="S121">
        <f t="shared" ca="1" si="47"/>
        <v>74803.199655110293</v>
      </c>
      <c r="T121">
        <f t="shared" ca="1" si="48"/>
        <v>641994.7849175547</v>
      </c>
      <c r="U121">
        <f t="shared" ca="1" si="49"/>
        <v>445280.75340960728</v>
      </c>
      <c r="V121">
        <f t="shared" ca="1" si="50"/>
        <v>196714.03150794742</v>
      </c>
      <c r="Y121" s="2">
        <f ca="1">IF(Table1[[#This Row],[Gender]]="Men",1,0)</f>
        <v>1</v>
      </c>
      <c r="Z121" s="2">
        <f ca="1">IF(Table1[[#This Row],[Gender]]="Women",1,0)</f>
        <v>0</v>
      </c>
      <c r="AA121" s="2"/>
      <c r="AB121" s="2"/>
      <c r="AC121" s="2"/>
      <c r="AD121" s="2"/>
      <c r="AE121" s="2"/>
      <c r="AF121" s="2"/>
      <c r="AG121" s="2"/>
      <c r="AH121" s="2"/>
      <c r="AI121" s="2"/>
      <c r="AJ121" s="4"/>
      <c r="AM121" s="2">
        <f ca="1">IF(Table1[[#This Row],[Field of Work]]="Teaching",1,0)</f>
        <v>1</v>
      </c>
      <c r="AN121" s="2">
        <f ca="1">IF(Table1[[#This Row],[Field of Work]]="Health",1,0)</f>
        <v>0</v>
      </c>
      <c r="AO121" s="2">
        <f ca="1">IF(Table1[[#This Row],[Field of Work]]="Agriculture",1,0)</f>
        <v>0</v>
      </c>
      <c r="AP121" s="2">
        <f ca="1">IF(Table1[[#This Row],[Field of Work]]="IT",1,0)</f>
        <v>0</v>
      </c>
      <c r="AQ121" s="2">
        <f ca="1">IF(Table1[[#This Row],[Field of Work]]="Construction",1,0)</f>
        <v>0</v>
      </c>
      <c r="AR121" s="2">
        <f ca="1">IF(Table1[[#This Row],[Field of Work]]="General Work",1,0)</f>
        <v>0</v>
      </c>
      <c r="AS121" s="2"/>
      <c r="AT121" s="2"/>
      <c r="AU121" s="2"/>
      <c r="AV121" s="2"/>
      <c r="AW121" s="2"/>
      <c r="AX121" s="2"/>
      <c r="BB121" s="2">
        <f ca="1">Table1[[#This Row],[Car Value]]/Table1[[#This Row],[Cars]]</f>
        <v>47769.861754148158</v>
      </c>
      <c r="BE121" s="2">
        <f ca="1">IF(Table1[[#This Row],[Debts]]&gt;$BG$6,1,0)</f>
        <v>1</v>
      </c>
      <c r="BJ121" s="11">
        <f ca="1">Table1[[#This Row],[Mortage Left]]/Table1[[#This Row],[Value of House]]</f>
        <v>0.52536269814842396</v>
      </c>
      <c r="BK121" s="2">
        <f t="shared" ca="1" si="51"/>
        <v>0</v>
      </c>
      <c r="BN121" s="14">
        <f ca="1">IF(Table1[[#This Row],[Area]]="Yukon",Table1[[#This Row],[Income]],0)</f>
        <v>0</v>
      </c>
      <c r="BO121" s="14">
        <f ca="1">IF(Table1[[#This Row],[Area]]="BC",Table1[[#This Row],[Income]],0)</f>
        <v>0</v>
      </c>
      <c r="BP121" s="14">
        <f ca="1">IF(Table1[[#This Row],[Area]]="Northwest Territories",Table1[[#This Row],[Income]],0)</f>
        <v>0</v>
      </c>
      <c r="BQ121" s="14">
        <f ca="1">IF(Table1[[#This Row],[Area]]="Alberta",Table1[[#This Row],[Income]],0)</f>
        <v>0</v>
      </c>
      <c r="BR121" s="14">
        <f ca="1">IF(Table1[[#This Row],[Area]]="Nunavut",Table1[[#This Row],[Income]],0)</f>
        <v>0</v>
      </c>
      <c r="BS121" s="14">
        <f ca="1">IF(Table1[[#This Row],[Area]]="Saskatchewan",Table1[[#This Row],[Income]],0)</f>
        <v>0</v>
      </c>
      <c r="BT121" s="14">
        <f ca="1">IF(Table1[[#This Row],[Area]]="Manitoba",Table1[[#This Row],[Income]],0)</f>
        <v>70647</v>
      </c>
      <c r="BU121" s="14">
        <f ca="1">IF(Table1[[#This Row],[Area]]="Ontario",Table1[[#This Row],[Income]],0)</f>
        <v>0</v>
      </c>
      <c r="BV121" s="14">
        <f ca="1">IF(Table1[[#This Row],[Area]]="Quebec",Table1[[#This Row],[Income]],0)</f>
        <v>0</v>
      </c>
      <c r="BW121" s="14">
        <f ca="1">IF(Table1[[#This Row],[Area]]="newfoundland",Table1[[#This Row],[Income]],0)</f>
        <v>0</v>
      </c>
      <c r="BX121" s="14">
        <f ca="1">IF(Table1[[#This Row],[Area]]="New Brunswick",Table1[[#This Row],[Income]],0)</f>
        <v>0</v>
      </c>
      <c r="BY121" s="14">
        <f ca="1">IF(Table1[[#This Row],[Area]]="Nova Scotia",Table1[[#This Row],[Income]],0)</f>
        <v>0</v>
      </c>
      <c r="BZ121" s="14">
        <f ca="1">IF(Table1[[#This Row],[Area]]="Prince Edward Island",Table1[[#This Row],[Income]],0)</f>
        <v>0</v>
      </c>
      <c r="CB121" s="12">
        <f ca="1">IF(Table1[[#This Row],[Field of Work]]="Health",Table1[[#This Row],[Income]],0)</f>
        <v>0</v>
      </c>
      <c r="CC121" s="12">
        <f ca="1">IF(Table1[[#This Row],[Field of Work]]="Construction",Table1[[#This Row],[Income]],0)</f>
        <v>0</v>
      </c>
      <c r="CD121" s="12">
        <f ca="1">IF(Table1[[#This Row],[Field of Work]]="Teaching",Table1[[#This Row],[Income]],0)</f>
        <v>70647</v>
      </c>
      <c r="CE121" s="12">
        <f ca="1">IF(Table1[[#This Row],[Field of Work]]="IT",Table1[[#This Row],[Income]],0)</f>
        <v>0</v>
      </c>
      <c r="CF121" s="12">
        <f ca="1">IF(Table1[[#This Row],[Field of Work]]="General Work",Table1[[#This Row],[Income]],0)</f>
        <v>0</v>
      </c>
      <c r="CG121" s="12">
        <f ca="1">IF(Table1[[#This Row],[Field of Work]]="Agriculture",Table1[[#This Row],[Income]],0)</f>
        <v>0</v>
      </c>
      <c r="CI121" s="2">
        <f ca="1">IF(Table1[[#This Row],[Debts]]&gt;Table1[[#This Row],[Income]],1,0)</f>
        <v>1</v>
      </c>
      <c r="CJ121" s="2"/>
      <c r="CL121" s="2">
        <f ca="1">IF(Table1[[#This Row],[Networth of Person ($)]]&gt;$CL$6,Table1[[#This Row],[Age]],0)</f>
        <v>33</v>
      </c>
    </row>
    <row r="122" spans="2:90" x14ac:dyDescent="0.3">
      <c r="B122">
        <f t="shared" ca="1" si="30"/>
        <v>1</v>
      </c>
      <c r="C122" t="str">
        <f t="shared" ca="1" si="31"/>
        <v>Men</v>
      </c>
      <c r="D122">
        <f t="shared" ca="1" si="32"/>
        <v>33</v>
      </c>
      <c r="E122">
        <f t="shared" ca="1" si="33"/>
        <v>5</v>
      </c>
      <c r="F122" t="str">
        <f t="shared" ca="1" si="34"/>
        <v>General Work</v>
      </c>
      <c r="G122">
        <f t="shared" ca="1" si="35"/>
        <v>4</v>
      </c>
      <c r="H122" t="str">
        <f t="shared" ca="1" si="36"/>
        <v xml:space="preserve">Technical </v>
      </c>
      <c r="I122">
        <f t="shared" ca="1" si="37"/>
        <v>4</v>
      </c>
      <c r="J122">
        <f t="shared" ca="1" si="38"/>
        <v>3</v>
      </c>
      <c r="K122">
        <f t="shared" ca="1" si="39"/>
        <v>89171</v>
      </c>
      <c r="L122">
        <f t="shared" ca="1" si="40"/>
        <v>2</v>
      </c>
      <c r="M122" t="str">
        <f t="shared" ca="1" si="41"/>
        <v>BC</v>
      </c>
      <c r="N122">
        <f t="shared" ca="1" si="42"/>
        <v>535026</v>
      </c>
      <c r="O122">
        <f t="shared" ca="1" si="43"/>
        <v>446179.21323341905</v>
      </c>
      <c r="P122">
        <f t="shared" ca="1" si="44"/>
        <v>16301.704446325566</v>
      </c>
      <c r="Q122">
        <f t="shared" ca="1" si="45"/>
        <v>272</v>
      </c>
      <c r="R122">
        <f t="shared" ca="1" si="46"/>
        <v>86373.953016419619</v>
      </c>
      <c r="S122">
        <f t="shared" ca="1" si="47"/>
        <v>119336.58367643459</v>
      </c>
      <c r="T122">
        <f t="shared" ca="1" si="48"/>
        <v>670664.28812276013</v>
      </c>
      <c r="U122">
        <f t="shared" ca="1" si="49"/>
        <v>532825.16624983866</v>
      </c>
      <c r="V122">
        <f t="shared" ca="1" si="50"/>
        <v>137839.12187292147</v>
      </c>
      <c r="Y122" s="2">
        <f ca="1">IF(Table1[[#This Row],[Gender]]="Men",1,0)</f>
        <v>1</v>
      </c>
      <c r="Z122" s="2">
        <f ca="1">IF(Table1[[#This Row],[Gender]]="Women",1,0)</f>
        <v>0</v>
      </c>
      <c r="AA122" s="2"/>
      <c r="AB122" s="2"/>
      <c r="AC122" s="2"/>
      <c r="AD122" s="2"/>
      <c r="AE122" s="2"/>
      <c r="AF122" s="2"/>
      <c r="AG122" s="2"/>
      <c r="AH122" s="2"/>
      <c r="AI122" s="2"/>
      <c r="AJ122" s="4"/>
      <c r="AM122" s="2">
        <f ca="1">IF(Table1[[#This Row],[Field of Work]]="Teaching",1,0)</f>
        <v>0</v>
      </c>
      <c r="AN122" s="2">
        <f ca="1">IF(Table1[[#This Row],[Field of Work]]="Health",1,0)</f>
        <v>0</v>
      </c>
      <c r="AO122" s="2">
        <f ca="1">IF(Table1[[#This Row],[Field of Work]]="Agriculture",1,0)</f>
        <v>0</v>
      </c>
      <c r="AP122" s="2">
        <f ca="1">IF(Table1[[#This Row],[Field of Work]]="IT",1,0)</f>
        <v>0</v>
      </c>
      <c r="AQ122" s="2">
        <f ca="1">IF(Table1[[#This Row],[Field of Work]]="Construction",1,0)</f>
        <v>0</v>
      </c>
      <c r="AR122" s="2">
        <f ca="1">IF(Table1[[#This Row],[Field of Work]]="General Work",1,0)</f>
        <v>1</v>
      </c>
      <c r="AS122" s="2"/>
      <c r="AT122" s="2"/>
      <c r="AU122" s="2"/>
      <c r="AV122" s="2"/>
      <c r="AW122" s="2"/>
      <c r="AX122" s="2"/>
      <c r="BB122" s="2">
        <f ca="1">Table1[[#This Row],[Car Value]]/Table1[[#This Row],[Cars]]</f>
        <v>5433.901482108522</v>
      </c>
      <c r="BE122" s="2">
        <f ca="1">IF(Table1[[#This Row],[Debts]]&gt;$BG$6,1,0)</f>
        <v>1</v>
      </c>
      <c r="BJ122" s="11">
        <f ca="1">Table1[[#This Row],[Mortage Left]]/Table1[[#This Row],[Value of House]]</f>
        <v>0.83393930992777743</v>
      </c>
      <c r="BK122" s="2">
        <f t="shared" ca="1" si="51"/>
        <v>0</v>
      </c>
      <c r="BN122" s="14">
        <f ca="1">IF(Table1[[#This Row],[Area]]="Yukon",Table1[[#This Row],[Income]],0)</f>
        <v>0</v>
      </c>
      <c r="BO122" s="14">
        <f ca="1">IF(Table1[[#This Row],[Area]]="BC",Table1[[#This Row],[Income]],0)</f>
        <v>89171</v>
      </c>
      <c r="BP122" s="14">
        <f ca="1">IF(Table1[[#This Row],[Area]]="Northwest Territories",Table1[[#This Row],[Income]],0)</f>
        <v>0</v>
      </c>
      <c r="BQ122" s="14">
        <f ca="1">IF(Table1[[#This Row],[Area]]="Alberta",Table1[[#This Row],[Income]],0)</f>
        <v>0</v>
      </c>
      <c r="BR122" s="14">
        <f ca="1">IF(Table1[[#This Row],[Area]]="Nunavut",Table1[[#This Row],[Income]],0)</f>
        <v>0</v>
      </c>
      <c r="BS122" s="14">
        <f ca="1">IF(Table1[[#This Row],[Area]]="Saskatchewan",Table1[[#This Row],[Income]],0)</f>
        <v>0</v>
      </c>
      <c r="BT122" s="14">
        <f ca="1">IF(Table1[[#This Row],[Area]]="Manitoba",Table1[[#This Row],[Income]],0)</f>
        <v>0</v>
      </c>
      <c r="BU122" s="14">
        <f ca="1">IF(Table1[[#This Row],[Area]]="Ontario",Table1[[#This Row],[Income]],0)</f>
        <v>0</v>
      </c>
      <c r="BV122" s="14">
        <f ca="1">IF(Table1[[#This Row],[Area]]="Quebec",Table1[[#This Row],[Income]],0)</f>
        <v>0</v>
      </c>
      <c r="BW122" s="14">
        <f ca="1">IF(Table1[[#This Row],[Area]]="newfoundland",Table1[[#This Row],[Income]],0)</f>
        <v>0</v>
      </c>
      <c r="BX122" s="14">
        <f ca="1">IF(Table1[[#This Row],[Area]]="New Brunswick",Table1[[#This Row],[Income]],0)</f>
        <v>0</v>
      </c>
      <c r="BY122" s="14">
        <f ca="1">IF(Table1[[#This Row],[Area]]="Nova Scotia",Table1[[#This Row],[Income]],0)</f>
        <v>0</v>
      </c>
      <c r="BZ122" s="14">
        <f ca="1">IF(Table1[[#This Row],[Area]]="Prince Edward Island",Table1[[#This Row],[Income]],0)</f>
        <v>0</v>
      </c>
      <c r="CB122" s="12">
        <f ca="1">IF(Table1[[#This Row],[Field of Work]]="Health",Table1[[#This Row],[Income]],0)</f>
        <v>0</v>
      </c>
      <c r="CC122" s="12">
        <f ca="1">IF(Table1[[#This Row],[Field of Work]]="Construction",Table1[[#This Row],[Income]],0)</f>
        <v>0</v>
      </c>
      <c r="CD122" s="12">
        <f ca="1">IF(Table1[[#This Row],[Field of Work]]="Teaching",Table1[[#This Row],[Income]],0)</f>
        <v>0</v>
      </c>
      <c r="CE122" s="12">
        <f ca="1">IF(Table1[[#This Row],[Field of Work]]="IT",Table1[[#This Row],[Income]],0)</f>
        <v>0</v>
      </c>
      <c r="CF122" s="12">
        <f ca="1">IF(Table1[[#This Row],[Field of Work]]="General Work",Table1[[#This Row],[Income]],0)</f>
        <v>89171</v>
      </c>
      <c r="CG122" s="12">
        <f ca="1">IF(Table1[[#This Row],[Field of Work]]="Agriculture",Table1[[#This Row],[Income]],0)</f>
        <v>0</v>
      </c>
      <c r="CI122" s="2">
        <f ca="1">IF(Table1[[#This Row],[Debts]]&gt;Table1[[#This Row],[Income]],1,0)</f>
        <v>0</v>
      </c>
      <c r="CJ122" s="2"/>
      <c r="CL122" s="2">
        <f ca="1">IF(Table1[[#This Row],[Networth of Person ($)]]&gt;$CL$6,Table1[[#This Row],[Age]],0)</f>
        <v>33</v>
      </c>
    </row>
    <row r="123" spans="2:90" x14ac:dyDescent="0.3">
      <c r="B123">
        <f t="shared" ca="1" si="30"/>
        <v>2</v>
      </c>
      <c r="C123" t="str">
        <f t="shared" ca="1" si="31"/>
        <v>Women</v>
      </c>
      <c r="D123">
        <f t="shared" ca="1" si="32"/>
        <v>25</v>
      </c>
      <c r="E123">
        <f t="shared" ca="1" si="33"/>
        <v>3</v>
      </c>
      <c r="F123" t="str">
        <f t="shared" ca="1" si="34"/>
        <v>Teaching</v>
      </c>
      <c r="G123">
        <f t="shared" ca="1" si="35"/>
        <v>1</v>
      </c>
      <c r="H123" t="str">
        <f t="shared" ca="1" si="36"/>
        <v>High School</v>
      </c>
      <c r="I123">
        <f t="shared" ca="1" si="37"/>
        <v>4</v>
      </c>
      <c r="J123">
        <f t="shared" ca="1" si="38"/>
        <v>2</v>
      </c>
      <c r="K123">
        <f t="shared" ca="1" si="39"/>
        <v>47760</v>
      </c>
      <c r="L123">
        <f t="shared" ca="1" si="40"/>
        <v>6</v>
      </c>
      <c r="M123" t="str">
        <f t="shared" ca="1" si="41"/>
        <v>Saskatchewan</v>
      </c>
      <c r="N123">
        <f t="shared" ca="1" si="42"/>
        <v>238800</v>
      </c>
      <c r="O123">
        <f t="shared" ca="1" si="43"/>
        <v>68309.013002419044</v>
      </c>
      <c r="P123">
        <f t="shared" ca="1" si="44"/>
        <v>29318.09068944594</v>
      </c>
      <c r="Q123">
        <f t="shared" ca="1" si="45"/>
        <v>22975</v>
      </c>
      <c r="R123">
        <f t="shared" ca="1" si="46"/>
        <v>30146.140946068252</v>
      </c>
      <c r="S123">
        <f t="shared" ca="1" si="47"/>
        <v>63024.321793255353</v>
      </c>
      <c r="T123">
        <f t="shared" ca="1" si="48"/>
        <v>331142.4124827013</v>
      </c>
      <c r="U123">
        <f t="shared" ca="1" si="49"/>
        <v>121430.15394848729</v>
      </c>
      <c r="V123">
        <f t="shared" ca="1" si="50"/>
        <v>209712.25853421399</v>
      </c>
      <c r="Y123" s="2">
        <f ca="1">IF(Table1[[#This Row],[Gender]]="Men",1,0)</f>
        <v>0</v>
      </c>
      <c r="Z123" s="2">
        <f ca="1">IF(Table1[[#This Row],[Gender]]="Women",1,0)</f>
        <v>1</v>
      </c>
      <c r="AA123" s="2"/>
      <c r="AB123" s="2"/>
      <c r="AC123" s="2"/>
      <c r="AD123" s="2"/>
      <c r="AE123" s="2"/>
      <c r="AF123" s="2"/>
      <c r="AG123" s="2"/>
      <c r="AH123" s="2"/>
      <c r="AI123" s="2"/>
      <c r="AJ123" s="4"/>
      <c r="AM123" s="2">
        <f ca="1">IF(Table1[[#This Row],[Field of Work]]="Teaching",1,0)</f>
        <v>1</v>
      </c>
      <c r="AN123" s="2">
        <f ca="1">IF(Table1[[#This Row],[Field of Work]]="Health",1,0)</f>
        <v>0</v>
      </c>
      <c r="AO123" s="2">
        <f ca="1">IF(Table1[[#This Row],[Field of Work]]="Agriculture",1,0)</f>
        <v>0</v>
      </c>
      <c r="AP123" s="2">
        <f ca="1">IF(Table1[[#This Row],[Field of Work]]="IT",1,0)</f>
        <v>0</v>
      </c>
      <c r="AQ123" s="2">
        <f ca="1">IF(Table1[[#This Row],[Field of Work]]="Construction",1,0)</f>
        <v>0</v>
      </c>
      <c r="AR123" s="2">
        <f ca="1">IF(Table1[[#This Row],[Field of Work]]="General Work",1,0)</f>
        <v>0</v>
      </c>
      <c r="AS123" s="2"/>
      <c r="AT123" s="2"/>
      <c r="AU123" s="2"/>
      <c r="AV123" s="2"/>
      <c r="AW123" s="2"/>
      <c r="AX123" s="2"/>
      <c r="BB123" s="2">
        <f ca="1">Table1[[#This Row],[Car Value]]/Table1[[#This Row],[Cars]]</f>
        <v>14659.04534472297</v>
      </c>
      <c r="BE123" s="2">
        <f ca="1">IF(Table1[[#This Row],[Debts]]&gt;$BG$6,1,0)</f>
        <v>1</v>
      </c>
      <c r="BJ123" s="11">
        <f ca="1">Table1[[#This Row],[Mortage Left]]/Table1[[#This Row],[Value of House]]</f>
        <v>0.28605114322621039</v>
      </c>
      <c r="BK123" s="2">
        <f t="shared" ca="1" si="51"/>
        <v>1</v>
      </c>
      <c r="BN123" s="14">
        <f ca="1">IF(Table1[[#This Row],[Area]]="Yukon",Table1[[#This Row],[Income]],0)</f>
        <v>0</v>
      </c>
      <c r="BO123" s="14">
        <f ca="1">IF(Table1[[#This Row],[Area]]="BC",Table1[[#This Row],[Income]],0)</f>
        <v>0</v>
      </c>
      <c r="BP123" s="14">
        <f ca="1">IF(Table1[[#This Row],[Area]]="Northwest Territories",Table1[[#This Row],[Income]],0)</f>
        <v>0</v>
      </c>
      <c r="BQ123" s="14">
        <f ca="1">IF(Table1[[#This Row],[Area]]="Alberta",Table1[[#This Row],[Income]],0)</f>
        <v>0</v>
      </c>
      <c r="BR123" s="14">
        <f ca="1">IF(Table1[[#This Row],[Area]]="Nunavut",Table1[[#This Row],[Income]],0)</f>
        <v>0</v>
      </c>
      <c r="BS123" s="14">
        <f ca="1">IF(Table1[[#This Row],[Area]]="Saskatchewan",Table1[[#This Row],[Income]],0)</f>
        <v>47760</v>
      </c>
      <c r="BT123" s="14">
        <f ca="1">IF(Table1[[#This Row],[Area]]="Manitoba",Table1[[#This Row],[Income]],0)</f>
        <v>0</v>
      </c>
      <c r="BU123" s="14">
        <f ca="1">IF(Table1[[#This Row],[Area]]="Ontario",Table1[[#This Row],[Income]],0)</f>
        <v>0</v>
      </c>
      <c r="BV123" s="14">
        <f ca="1">IF(Table1[[#This Row],[Area]]="Quebec",Table1[[#This Row],[Income]],0)</f>
        <v>0</v>
      </c>
      <c r="BW123" s="14">
        <f ca="1">IF(Table1[[#This Row],[Area]]="newfoundland",Table1[[#This Row],[Income]],0)</f>
        <v>0</v>
      </c>
      <c r="BX123" s="14">
        <f ca="1">IF(Table1[[#This Row],[Area]]="New Brunswick",Table1[[#This Row],[Income]],0)</f>
        <v>0</v>
      </c>
      <c r="BY123" s="14">
        <f ca="1">IF(Table1[[#This Row],[Area]]="Nova Scotia",Table1[[#This Row],[Income]],0)</f>
        <v>0</v>
      </c>
      <c r="BZ123" s="14">
        <f ca="1">IF(Table1[[#This Row],[Area]]="Prince Edward Island",Table1[[#This Row],[Income]],0)</f>
        <v>0</v>
      </c>
      <c r="CB123" s="12">
        <f ca="1">IF(Table1[[#This Row],[Field of Work]]="Health",Table1[[#This Row],[Income]],0)</f>
        <v>0</v>
      </c>
      <c r="CC123" s="12">
        <f ca="1">IF(Table1[[#This Row],[Field of Work]]="Construction",Table1[[#This Row],[Income]],0)</f>
        <v>0</v>
      </c>
      <c r="CD123" s="12">
        <f ca="1">IF(Table1[[#This Row],[Field of Work]]="Teaching",Table1[[#This Row],[Income]],0)</f>
        <v>47760</v>
      </c>
      <c r="CE123" s="12">
        <f ca="1">IF(Table1[[#This Row],[Field of Work]]="IT",Table1[[#This Row],[Income]],0)</f>
        <v>0</v>
      </c>
      <c r="CF123" s="12">
        <f ca="1">IF(Table1[[#This Row],[Field of Work]]="General Work",Table1[[#This Row],[Income]],0)</f>
        <v>0</v>
      </c>
      <c r="CG123" s="12">
        <f ca="1">IF(Table1[[#This Row],[Field of Work]]="Agriculture",Table1[[#This Row],[Income]],0)</f>
        <v>0</v>
      </c>
      <c r="CI123" s="2">
        <f ca="1">IF(Table1[[#This Row],[Debts]]&gt;Table1[[#This Row],[Income]],1,0)</f>
        <v>0</v>
      </c>
      <c r="CJ123" s="2"/>
      <c r="CL123" s="2">
        <f ca="1">IF(Table1[[#This Row],[Networth of Person ($)]]&gt;$CL$6,Table1[[#This Row],[Age]],0)</f>
        <v>25</v>
      </c>
    </row>
    <row r="124" spans="2:90" x14ac:dyDescent="0.3">
      <c r="B124">
        <f t="shared" ca="1" si="30"/>
        <v>1</v>
      </c>
      <c r="C124" t="str">
        <f t="shared" ca="1" si="31"/>
        <v>Men</v>
      </c>
      <c r="D124">
        <f t="shared" ca="1" si="32"/>
        <v>45</v>
      </c>
      <c r="E124">
        <f t="shared" ca="1" si="33"/>
        <v>1</v>
      </c>
      <c r="F124" t="str">
        <f t="shared" ca="1" si="34"/>
        <v>Health</v>
      </c>
      <c r="G124">
        <f t="shared" ca="1" si="35"/>
        <v>5</v>
      </c>
      <c r="H124" t="str">
        <f t="shared" ca="1" si="36"/>
        <v>Others</v>
      </c>
      <c r="I124">
        <f t="shared" ca="1" si="37"/>
        <v>4</v>
      </c>
      <c r="J124">
        <f t="shared" ca="1" si="38"/>
        <v>3</v>
      </c>
      <c r="K124">
        <f t="shared" ca="1" si="39"/>
        <v>67883</v>
      </c>
      <c r="L124">
        <f t="shared" ca="1" si="40"/>
        <v>9</v>
      </c>
      <c r="M124" t="str">
        <f t="shared" ca="1" si="41"/>
        <v>Quebec</v>
      </c>
      <c r="N124">
        <f t="shared" ca="1" si="42"/>
        <v>407298</v>
      </c>
      <c r="O124">
        <f t="shared" ca="1" si="43"/>
        <v>86243.113070990818</v>
      </c>
      <c r="P124">
        <f t="shared" ca="1" si="44"/>
        <v>139833.06217002796</v>
      </c>
      <c r="Q124">
        <f t="shared" ca="1" si="45"/>
        <v>79694</v>
      </c>
      <c r="R124">
        <f t="shared" ca="1" si="46"/>
        <v>44634.943818443913</v>
      </c>
      <c r="S124">
        <f t="shared" ca="1" si="47"/>
        <v>63939.325639533883</v>
      </c>
      <c r="T124">
        <f t="shared" ca="1" si="48"/>
        <v>611070.38780956191</v>
      </c>
      <c r="U124">
        <f t="shared" ca="1" si="49"/>
        <v>210572.05688943475</v>
      </c>
      <c r="V124">
        <f t="shared" ca="1" si="50"/>
        <v>400498.33092012716</v>
      </c>
      <c r="Y124" s="2">
        <f ca="1">IF(Table1[[#This Row],[Gender]]="Men",1,0)</f>
        <v>1</v>
      </c>
      <c r="Z124" s="2">
        <f ca="1">IF(Table1[[#This Row],[Gender]]="Women",1,0)</f>
        <v>0</v>
      </c>
      <c r="AA124" s="2"/>
      <c r="AB124" s="2"/>
      <c r="AC124" s="2"/>
      <c r="AD124" s="2"/>
      <c r="AE124" s="2"/>
      <c r="AF124" s="2"/>
      <c r="AG124" s="2"/>
      <c r="AH124" s="2"/>
      <c r="AI124" s="2"/>
      <c r="AJ124" s="4"/>
      <c r="AM124" s="2">
        <f ca="1">IF(Table1[[#This Row],[Field of Work]]="Teaching",1,0)</f>
        <v>0</v>
      </c>
      <c r="AN124" s="2">
        <f ca="1">IF(Table1[[#This Row],[Field of Work]]="Health",1,0)</f>
        <v>1</v>
      </c>
      <c r="AO124" s="2">
        <f ca="1">IF(Table1[[#This Row],[Field of Work]]="Agriculture",1,0)</f>
        <v>0</v>
      </c>
      <c r="AP124" s="2">
        <f ca="1">IF(Table1[[#This Row],[Field of Work]]="IT",1,0)</f>
        <v>0</v>
      </c>
      <c r="AQ124" s="2">
        <f ca="1">IF(Table1[[#This Row],[Field of Work]]="Construction",1,0)</f>
        <v>0</v>
      </c>
      <c r="AR124" s="2">
        <f ca="1">IF(Table1[[#This Row],[Field of Work]]="General Work",1,0)</f>
        <v>0</v>
      </c>
      <c r="AS124" s="2"/>
      <c r="AT124" s="2"/>
      <c r="AU124" s="2"/>
      <c r="AV124" s="2"/>
      <c r="AW124" s="2"/>
      <c r="AX124" s="2"/>
      <c r="BB124" s="2">
        <f ca="1">Table1[[#This Row],[Car Value]]/Table1[[#This Row],[Cars]]</f>
        <v>46611.020723342655</v>
      </c>
      <c r="BE124" s="2">
        <f ca="1">IF(Table1[[#This Row],[Debts]]&gt;$BG$6,1,0)</f>
        <v>1</v>
      </c>
      <c r="BJ124" s="11">
        <f ca="1">Table1[[#This Row],[Mortage Left]]/Table1[[#This Row],[Value of House]]</f>
        <v>0.21174450419837765</v>
      </c>
      <c r="BK124" s="2">
        <f t="shared" ca="1" si="51"/>
        <v>1</v>
      </c>
      <c r="BN124" s="14">
        <f ca="1">IF(Table1[[#This Row],[Area]]="Yukon",Table1[[#This Row],[Income]],0)</f>
        <v>0</v>
      </c>
      <c r="BO124" s="14">
        <f ca="1">IF(Table1[[#This Row],[Area]]="BC",Table1[[#This Row],[Income]],0)</f>
        <v>0</v>
      </c>
      <c r="BP124" s="14">
        <f ca="1">IF(Table1[[#This Row],[Area]]="Northwest Territories",Table1[[#This Row],[Income]],0)</f>
        <v>0</v>
      </c>
      <c r="BQ124" s="14">
        <f ca="1">IF(Table1[[#This Row],[Area]]="Alberta",Table1[[#This Row],[Income]],0)</f>
        <v>0</v>
      </c>
      <c r="BR124" s="14">
        <f ca="1">IF(Table1[[#This Row],[Area]]="Nunavut",Table1[[#This Row],[Income]],0)</f>
        <v>0</v>
      </c>
      <c r="BS124" s="14">
        <f ca="1">IF(Table1[[#This Row],[Area]]="Saskatchewan",Table1[[#This Row],[Income]],0)</f>
        <v>0</v>
      </c>
      <c r="BT124" s="14">
        <f ca="1">IF(Table1[[#This Row],[Area]]="Manitoba",Table1[[#This Row],[Income]],0)</f>
        <v>0</v>
      </c>
      <c r="BU124" s="14">
        <f ca="1">IF(Table1[[#This Row],[Area]]="Ontario",Table1[[#This Row],[Income]],0)</f>
        <v>0</v>
      </c>
      <c r="BV124" s="14">
        <f ca="1">IF(Table1[[#This Row],[Area]]="Quebec",Table1[[#This Row],[Income]],0)</f>
        <v>67883</v>
      </c>
      <c r="BW124" s="14">
        <f ca="1">IF(Table1[[#This Row],[Area]]="newfoundland",Table1[[#This Row],[Income]],0)</f>
        <v>0</v>
      </c>
      <c r="BX124" s="14">
        <f ca="1">IF(Table1[[#This Row],[Area]]="New Brunswick",Table1[[#This Row],[Income]],0)</f>
        <v>0</v>
      </c>
      <c r="BY124" s="14">
        <f ca="1">IF(Table1[[#This Row],[Area]]="Nova Scotia",Table1[[#This Row],[Income]],0)</f>
        <v>0</v>
      </c>
      <c r="BZ124" s="14">
        <f ca="1">IF(Table1[[#This Row],[Area]]="Prince Edward Island",Table1[[#This Row],[Income]],0)</f>
        <v>0</v>
      </c>
      <c r="CB124" s="12">
        <f ca="1">IF(Table1[[#This Row],[Field of Work]]="Health",Table1[[#This Row],[Income]],0)</f>
        <v>67883</v>
      </c>
      <c r="CC124" s="12">
        <f ca="1">IF(Table1[[#This Row],[Field of Work]]="Construction",Table1[[#This Row],[Income]],0)</f>
        <v>0</v>
      </c>
      <c r="CD124" s="12">
        <f ca="1">IF(Table1[[#This Row],[Field of Work]]="Teaching",Table1[[#This Row],[Income]],0)</f>
        <v>0</v>
      </c>
      <c r="CE124" s="12">
        <f ca="1">IF(Table1[[#This Row],[Field of Work]]="IT",Table1[[#This Row],[Income]],0)</f>
        <v>0</v>
      </c>
      <c r="CF124" s="12">
        <f ca="1">IF(Table1[[#This Row],[Field of Work]]="General Work",Table1[[#This Row],[Income]],0)</f>
        <v>0</v>
      </c>
      <c r="CG124" s="12">
        <f ca="1">IF(Table1[[#This Row],[Field of Work]]="Agriculture",Table1[[#This Row],[Income]],0)</f>
        <v>0</v>
      </c>
      <c r="CI124" s="2">
        <f ca="1">IF(Table1[[#This Row],[Debts]]&gt;Table1[[#This Row],[Income]],1,0)</f>
        <v>0</v>
      </c>
      <c r="CJ124" s="2"/>
      <c r="CL124" s="2">
        <f ca="1">IF(Table1[[#This Row],[Networth of Person ($)]]&gt;$CL$6,Table1[[#This Row],[Age]],0)</f>
        <v>45</v>
      </c>
    </row>
    <row r="125" spans="2:90" x14ac:dyDescent="0.3">
      <c r="B125">
        <f t="shared" ca="1" si="30"/>
        <v>1</v>
      </c>
      <c r="C125" t="str">
        <f t="shared" ca="1" si="31"/>
        <v>Men</v>
      </c>
      <c r="D125">
        <f t="shared" ca="1" si="32"/>
        <v>41</v>
      </c>
      <c r="E125">
        <f t="shared" ca="1" si="33"/>
        <v>5</v>
      </c>
      <c r="F125" t="str">
        <f t="shared" ca="1" si="34"/>
        <v>General Work</v>
      </c>
      <c r="G125">
        <f t="shared" ca="1" si="35"/>
        <v>2</v>
      </c>
      <c r="H125" t="str">
        <f t="shared" ca="1" si="36"/>
        <v>College</v>
      </c>
      <c r="I125">
        <f t="shared" ca="1" si="37"/>
        <v>4</v>
      </c>
      <c r="J125">
        <f t="shared" ca="1" si="38"/>
        <v>3</v>
      </c>
      <c r="K125">
        <f t="shared" ca="1" si="39"/>
        <v>70101</v>
      </c>
      <c r="L125">
        <f t="shared" ca="1" si="40"/>
        <v>2</v>
      </c>
      <c r="M125" t="str">
        <f t="shared" ca="1" si="41"/>
        <v>BC</v>
      </c>
      <c r="N125">
        <f t="shared" ca="1" si="42"/>
        <v>280404</v>
      </c>
      <c r="O125">
        <f t="shared" ca="1" si="43"/>
        <v>7809.8470810522158</v>
      </c>
      <c r="P125">
        <f t="shared" ca="1" si="44"/>
        <v>133680.61102589351</v>
      </c>
      <c r="Q125">
        <f t="shared" ca="1" si="45"/>
        <v>64478</v>
      </c>
      <c r="R125">
        <f t="shared" ca="1" si="46"/>
        <v>52121.136912483154</v>
      </c>
      <c r="S125">
        <f t="shared" ca="1" si="47"/>
        <v>73550.623724710909</v>
      </c>
      <c r="T125">
        <f t="shared" ca="1" si="48"/>
        <v>487635.23475060437</v>
      </c>
      <c r="U125">
        <f t="shared" ca="1" si="49"/>
        <v>124408.98399353537</v>
      </c>
      <c r="V125">
        <f t="shared" ca="1" si="50"/>
        <v>363226.25075706898</v>
      </c>
      <c r="Y125" s="2">
        <f ca="1">IF(Table1[[#This Row],[Gender]]="Men",1,0)</f>
        <v>1</v>
      </c>
      <c r="Z125" s="2">
        <f ca="1">IF(Table1[[#This Row],[Gender]]="Women",1,0)</f>
        <v>0</v>
      </c>
      <c r="AA125" s="2"/>
      <c r="AB125" s="2"/>
      <c r="AC125" s="2"/>
      <c r="AD125" s="2"/>
      <c r="AE125" s="2"/>
      <c r="AF125" s="2"/>
      <c r="AG125" s="2"/>
      <c r="AH125" s="2"/>
      <c r="AI125" s="2"/>
      <c r="AJ125" s="4"/>
      <c r="AM125" s="2">
        <f ca="1">IF(Table1[[#This Row],[Field of Work]]="Teaching",1,0)</f>
        <v>0</v>
      </c>
      <c r="AN125" s="2">
        <f ca="1">IF(Table1[[#This Row],[Field of Work]]="Health",1,0)</f>
        <v>0</v>
      </c>
      <c r="AO125" s="2">
        <f ca="1">IF(Table1[[#This Row],[Field of Work]]="Agriculture",1,0)</f>
        <v>0</v>
      </c>
      <c r="AP125" s="2">
        <f ca="1">IF(Table1[[#This Row],[Field of Work]]="IT",1,0)</f>
        <v>0</v>
      </c>
      <c r="AQ125" s="2">
        <f ca="1">IF(Table1[[#This Row],[Field of Work]]="Construction",1,0)</f>
        <v>0</v>
      </c>
      <c r="AR125" s="2">
        <f ca="1">IF(Table1[[#This Row],[Field of Work]]="General Work",1,0)</f>
        <v>1</v>
      </c>
      <c r="AS125" s="2"/>
      <c r="AT125" s="2"/>
      <c r="AU125" s="2"/>
      <c r="AV125" s="2"/>
      <c r="AW125" s="2"/>
      <c r="AX125" s="2"/>
      <c r="BB125" s="2">
        <f ca="1">Table1[[#This Row],[Car Value]]/Table1[[#This Row],[Cars]]</f>
        <v>44560.203675297838</v>
      </c>
      <c r="BE125" s="2">
        <f ca="1">IF(Table1[[#This Row],[Debts]]&gt;$BG$6,1,0)</f>
        <v>1</v>
      </c>
      <c r="BJ125" s="11">
        <f ca="1">Table1[[#This Row],[Mortage Left]]/Table1[[#This Row],[Value of House]]</f>
        <v>2.7852124367170994E-2</v>
      </c>
      <c r="BK125" s="2">
        <f t="shared" ca="1" si="51"/>
        <v>1</v>
      </c>
      <c r="BN125" s="14">
        <f ca="1">IF(Table1[[#This Row],[Area]]="Yukon",Table1[[#This Row],[Income]],0)</f>
        <v>0</v>
      </c>
      <c r="BO125" s="14">
        <f ca="1">IF(Table1[[#This Row],[Area]]="BC",Table1[[#This Row],[Income]],0)</f>
        <v>70101</v>
      </c>
      <c r="BP125" s="14">
        <f ca="1">IF(Table1[[#This Row],[Area]]="Northwest Territories",Table1[[#This Row],[Income]],0)</f>
        <v>0</v>
      </c>
      <c r="BQ125" s="14">
        <f ca="1">IF(Table1[[#This Row],[Area]]="Alberta",Table1[[#This Row],[Income]],0)</f>
        <v>0</v>
      </c>
      <c r="BR125" s="14">
        <f ca="1">IF(Table1[[#This Row],[Area]]="Nunavut",Table1[[#This Row],[Income]],0)</f>
        <v>0</v>
      </c>
      <c r="BS125" s="14">
        <f ca="1">IF(Table1[[#This Row],[Area]]="Saskatchewan",Table1[[#This Row],[Income]],0)</f>
        <v>0</v>
      </c>
      <c r="BT125" s="14">
        <f ca="1">IF(Table1[[#This Row],[Area]]="Manitoba",Table1[[#This Row],[Income]],0)</f>
        <v>0</v>
      </c>
      <c r="BU125" s="14">
        <f ca="1">IF(Table1[[#This Row],[Area]]="Ontario",Table1[[#This Row],[Income]],0)</f>
        <v>0</v>
      </c>
      <c r="BV125" s="14">
        <f ca="1">IF(Table1[[#This Row],[Area]]="Quebec",Table1[[#This Row],[Income]],0)</f>
        <v>0</v>
      </c>
      <c r="BW125" s="14">
        <f ca="1">IF(Table1[[#This Row],[Area]]="newfoundland",Table1[[#This Row],[Income]],0)</f>
        <v>0</v>
      </c>
      <c r="BX125" s="14">
        <f ca="1">IF(Table1[[#This Row],[Area]]="New Brunswick",Table1[[#This Row],[Income]],0)</f>
        <v>0</v>
      </c>
      <c r="BY125" s="14">
        <f ca="1">IF(Table1[[#This Row],[Area]]="Nova Scotia",Table1[[#This Row],[Income]],0)</f>
        <v>0</v>
      </c>
      <c r="BZ125" s="14">
        <f ca="1">IF(Table1[[#This Row],[Area]]="Prince Edward Island",Table1[[#This Row],[Income]],0)</f>
        <v>0</v>
      </c>
      <c r="CB125" s="12">
        <f ca="1">IF(Table1[[#This Row],[Field of Work]]="Health",Table1[[#This Row],[Income]],0)</f>
        <v>0</v>
      </c>
      <c r="CC125" s="12">
        <f ca="1">IF(Table1[[#This Row],[Field of Work]]="Construction",Table1[[#This Row],[Income]],0)</f>
        <v>0</v>
      </c>
      <c r="CD125" s="12">
        <f ca="1">IF(Table1[[#This Row],[Field of Work]]="Teaching",Table1[[#This Row],[Income]],0)</f>
        <v>0</v>
      </c>
      <c r="CE125" s="12">
        <f ca="1">IF(Table1[[#This Row],[Field of Work]]="IT",Table1[[#This Row],[Income]],0)</f>
        <v>0</v>
      </c>
      <c r="CF125" s="12">
        <f ca="1">IF(Table1[[#This Row],[Field of Work]]="General Work",Table1[[#This Row],[Income]],0)</f>
        <v>70101</v>
      </c>
      <c r="CG125" s="12">
        <f ca="1">IF(Table1[[#This Row],[Field of Work]]="Agriculture",Table1[[#This Row],[Income]],0)</f>
        <v>0</v>
      </c>
      <c r="CI125" s="2">
        <f ca="1">IF(Table1[[#This Row],[Debts]]&gt;Table1[[#This Row],[Income]],1,0)</f>
        <v>0</v>
      </c>
      <c r="CJ125" s="2"/>
      <c r="CL125" s="2">
        <f ca="1">IF(Table1[[#This Row],[Networth of Person ($)]]&gt;$CL$6,Table1[[#This Row],[Age]],0)</f>
        <v>41</v>
      </c>
    </row>
    <row r="126" spans="2:90" x14ac:dyDescent="0.3">
      <c r="B126">
        <f t="shared" ca="1" si="30"/>
        <v>2</v>
      </c>
      <c r="C126" t="str">
        <f t="shared" ca="1" si="31"/>
        <v>Women</v>
      </c>
      <c r="D126">
        <f t="shared" ca="1" si="32"/>
        <v>27</v>
      </c>
      <c r="E126">
        <f t="shared" ca="1" si="33"/>
        <v>1</v>
      </c>
      <c r="F126" t="str">
        <f t="shared" ca="1" si="34"/>
        <v>Health</v>
      </c>
      <c r="G126">
        <f t="shared" ca="1" si="35"/>
        <v>5</v>
      </c>
      <c r="H126" t="str">
        <f t="shared" ca="1" si="36"/>
        <v>Others</v>
      </c>
      <c r="I126">
        <f t="shared" ca="1" si="37"/>
        <v>4</v>
      </c>
      <c r="J126">
        <f t="shared" ca="1" si="38"/>
        <v>2</v>
      </c>
      <c r="K126">
        <f t="shared" ca="1" si="39"/>
        <v>60959</v>
      </c>
      <c r="L126">
        <f t="shared" ca="1" si="40"/>
        <v>12</v>
      </c>
      <c r="M126" t="str">
        <f t="shared" ca="1" si="41"/>
        <v>Nova Scotia</v>
      </c>
      <c r="N126">
        <f t="shared" ca="1" si="42"/>
        <v>365754</v>
      </c>
      <c r="O126">
        <f t="shared" ca="1" si="43"/>
        <v>145466.6248646703</v>
      </c>
      <c r="P126">
        <f t="shared" ca="1" si="44"/>
        <v>108464.10121742106</v>
      </c>
      <c r="Q126">
        <f t="shared" ca="1" si="45"/>
        <v>55274</v>
      </c>
      <c r="R126">
        <f t="shared" ca="1" si="46"/>
        <v>91499.088490674287</v>
      </c>
      <c r="S126">
        <f t="shared" ca="1" si="47"/>
        <v>49159.852711180109</v>
      </c>
      <c r="T126">
        <f t="shared" ca="1" si="48"/>
        <v>523377.95392860117</v>
      </c>
      <c r="U126">
        <f t="shared" ca="1" si="49"/>
        <v>292239.7133553446</v>
      </c>
      <c r="V126">
        <f t="shared" ca="1" si="50"/>
        <v>231138.24057325657</v>
      </c>
      <c r="Y126" s="2">
        <f ca="1">IF(Table1[[#This Row],[Gender]]="Men",1,0)</f>
        <v>0</v>
      </c>
      <c r="Z126" s="2">
        <f ca="1">IF(Table1[[#This Row],[Gender]]="Women",1,0)</f>
        <v>1</v>
      </c>
      <c r="AA126" s="2"/>
      <c r="AB126" s="2"/>
      <c r="AC126" s="2"/>
      <c r="AD126" s="2"/>
      <c r="AE126" s="2"/>
      <c r="AF126" s="2"/>
      <c r="AG126" s="2"/>
      <c r="AH126" s="2"/>
      <c r="AI126" s="2"/>
      <c r="AJ126" s="4"/>
      <c r="AM126" s="2">
        <f ca="1">IF(Table1[[#This Row],[Field of Work]]="Teaching",1,0)</f>
        <v>0</v>
      </c>
      <c r="AN126" s="2">
        <f ca="1">IF(Table1[[#This Row],[Field of Work]]="Health",1,0)</f>
        <v>1</v>
      </c>
      <c r="AO126" s="2">
        <f ca="1">IF(Table1[[#This Row],[Field of Work]]="Agriculture",1,0)</f>
        <v>0</v>
      </c>
      <c r="AP126" s="2">
        <f ca="1">IF(Table1[[#This Row],[Field of Work]]="IT",1,0)</f>
        <v>0</v>
      </c>
      <c r="AQ126" s="2">
        <f ca="1">IF(Table1[[#This Row],[Field of Work]]="Construction",1,0)</f>
        <v>0</v>
      </c>
      <c r="AR126" s="2">
        <f ca="1">IF(Table1[[#This Row],[Field of Work]]="General Work",1,0)</f>
        <v>0</v>
      </c>
      <c r="AS126" s="2"/>
      <c r="AT126" s="2"/>
      <c r="AU126" s="2"/>
      <c r="AV126" s="2"/>
      <c r="AW126" s="2"/>
      <c r="AX126" s="2"/>
      <c r="BB126" s="2">
        <f ca="1">Table1[[#This Row],[Car Value]]/Table1[[#This Row],[Cars]]</f>
        <v>54232.050608710531</v>
      </c>
      <c r="BE126" s="2">
        <f ca="1">IF(Table1[[#This Row],[Debts]]&gt;$BG$6,1,0)</f>
        <v>1</v>
      </c>
      <c r="BJ126" s="11">
        <f ca="1">Table1[[#This Row],[Mortage Left]]/Table1[[#This Row],[Value of House]]</f>
        <v>0.39771711277161781</v>
      </c>
      <c r="BK126" s="2">
        <f t="shared" ca="1" si="51"/>
        <v>0</v>
      </c>
      <c r="BN126" s="14">
        <f ca="1">IF(Table1[[#This Row],[Area]]="Yukon",Table1[[#This Row],[Income]],0)</f>
        <v>0</v>
      </c>
      <c r="BO126" s="14">
        <f ca="1">IF(Table1[[#This Row],[Area]]="BC",Table1[[#This Row],[Income]],0)</f>
        <v>0</v>
      </c>
      <c r="BP126" s="14">
        <f ca="1">IF(Table1[[#This Row],[Area]]="Northwest Territories",Table1[[#This Row],[Income]],0)</f>
        <v>0</v>
      </c>
      <c r="BQ126" s="14">
        <f ca="1">IF(Table1[[#This Row],[Area]]="Alberta",Table1[[#This Row],[Income]],0)</f>
        <v>0</v>
      </c>
      <c r="BR126" s="14">
        <f ca="1">IF(Table1[[#This Row],[Area]]="Nunavut",Table1[[#This Row],[Income]],0)</f>
        <v>0</v>
      </c>
      <c r="BS126" s="14">
        <f ca="1">IF(Table1[[#This Row],[Area]]="Saskatchewan",Table1[[#This Row],[Income]],0)</f>
        <v>0</v>
      </c>
      <c r="BT126" s="14">
        <f ca="1">IF(Table1[[#This Row],[Area]]="Manitoba",Table1[[#This Row],[Income]],0)</f>
        <v>0</v>
      </c>
      <c r="BU126" s="14">
        <f ca="1">IF(Table1[[#This Row],[Area]]="Ontario",Table1[[#This Row],[Income]],0)</f>
        <v>0</v>
      </c>
      <c r="BV126" s="14">
        <f ca="1">IF(Table1[[#This Row],[Area]]="Quebec",Table1[[#This Row],[Income]],0)</f>
        <v>0</v>
      </c>
      <c r="BW126" s="14">
        <f ca="1">IF(Table1[[#This Row],[Area]]="newfoundland",Table1[[#This Row],[Income]],0)</f>
        <v>0</v>
      </c>
      <c r="BX126" s="14">
        <f ca="1">IF(Table1[[#This Row],[Area]]="New Brunswick",Table1[[#This Row],[Income]],0)</f>
        <v>0</v>
      </c>
      <c r="BY126" s="14">
        <f ca="1">IF(Table1[[#This Row],[Area]]="Nova Scotia",Table1[[#This Row],[Income]],0)</f>
        <v>60959</v>
      </c>
      <c r="BZ126" s="14">
        <f ca="1">IF(Table1[[#This Row],[Area]]="Prince Edward Island",Table1[[#This Row],[Income]],0)</f>
        <v>0</v>
      </c>
      <c r="CB126" s="12">
        <f ca="1">IF(Table1[[#This Row],[Field of Work]]="Health",Table1[[#This Row],[Income]],0)</f>
        <v>60959</v>
      </c>
      <c r="CC126" s="12">
        <f ca="1">IF(Table1[[#This Row],[Field of Work]]="Construction",Table1[[#This Row],[Income]],0)</f>
        <v>0</v>
      </c>
      <c r="CD126" s="12">
        <f ca="1">IF(Table1[[#This Row],[Field of Work]]="Teaching",Table1[[#This Row],[Income]],0)</f>
        <v>0</v>
      </c>
      <c r="CE126" s="12">
        <f ca="1">IF(Table1[[#This Row],[Field of Work]]="IT",Table1[[#This Row],[Income]],0)</f>
        <v>0</v>
      </c>
      <c r="CF126" s="12">
        <f ca="1">IF(Table1[[#This Row],[Field of Work]]="General Work",Table1[[#This Row],[Income]],0)</f>
        <v>0</v>
      </c>
      <c r="CG126" s="12">
        <f ca="1">IF(Table1[[#This Row],[Field of Work]]="Agriculture",Table1[[#This Row],[Income]],0)</f>
        <v>0</v>
      </c>
      <c r="CI126" s="2">
        <f ca="1">IF(Table1[[#This Row],[Debts]]&gt;Table1[[#This Row],[Income]],1,0)</f>
        <v>1</v>
      </c>
      <c r="CJ126" s="2"/>
      <c r="CL126" s="2">
        <f ca="1">IF(Table1[[#This Row],[Networth of Person ($)]]&gt;$CL$6,Table1[[#This Row],[Age]],0)</f>
        <v>27</v>
      </c>
    </row>
    <row r="127" spans="2:90" x14ac:dyDescent="0.3">
      <c r="B127">
        <f t="shared" ca="1" si="30"/>
        <v>2</v>
      </c>
      <c r="C127" t="str">
        <f t="shared" ca="1" si="31"/>
        <v>Women</v>
      </c>
      <c r="D127">
        <f t="shared" ca="1" si="32"/>
        <v>31</v>
      </c>
      <c r="E127">
        <f t="shared" ca="1" si="33"/>
        <v>3</v>
      </c>
      <c r="F127" t="str">
        <f t="shared" ca="1" si="34"/>
        <v>Teaching</v>
      </c>
      <c r="G127">
        <f t="shared" ca="1" si="35"/>
        <v>2</v>
      </c>
      <c r="H127" t="str">
        <f t="shared" ca="1" si="36"/>
        <v>College</v>
      </c>
      <c r="I127">
        <f t="shared" ca="1" si="37"/>
        <v>4</v>
      </c>
      <c r="J127">
        <f t="shared" ca="1" si="38"/>
        <v>3</v>
      </c>
      <c r="K127">
        <f t="shared" ca="1" si="39"/>
        <v>53664</v>
      </c>
      <c r="L127">
        <f t="shared" ca="1" si="40"/>
        <v>5</v>
      </c>
      <c r="M127" t="str">
        <f t="shared" ca="1" si="41"/>
        <v>Nunavut</v>
      </c>
      <c r="N127">
        <f t="shared" ca="1" si="42"/>
        <v>321984</v>
      </c>
      <c r="O127">
        <f t="shared" ca="1" si="43"/>
        <v>172557.03032866219</v>
      </c>
      <c r="P127">
        <f t="shared" ca="1" si="44"/>
        <v>160349.30343540214</v>
      </c>
      <c r="Q127">
        <f t="shared" ca="1" si="45"/>
        <v>153541</v>
      </c>
      <c r="R127">
        <f t="shared" ca="1" si="46"/>
        <v>43356.975422724638</v>
      </c>
      <c r="S127">
        <f t="shared" ca="1" si="47"/>
        <v>372.03698017608406</v>
      </c>
      <c r="T127">
        <f t="shared" ca="1" si="48"/>
        <v>482705.34041557822</v>
      </c>
      <c r="U127">
        <f t="shared" ca="1" si="49"/>
        <v>369455.00575138681</v>
      </c>
      <c r="V127">
        <f t="shared" ca="1" si="50"/>
        <v>113250.33466419141</v>
      </c>
      <c r="Y127" s="2">
        <f ca="1">IF(Table1[[#This Row],[Gender]]="Men",1,0)</f>
        <v>0</v>
      </c>
      <c r="Z127" s="2">
        <f ca="1">IF(Table1[[#This Row],[Gender]]="Women",1,0)</f>
        <v>1</v>
      </c>
      <c r="AA127" s="2"/>
      <c r="AB127" s="2"/>
      <c r="AC127" s="2"/>
      <c r="AD127" s="2"/>
      <c r="AE127" s="2"/>
      <c r="AF127" s="2"/>
      <c r="AG127" s="2"/>
      <c r="AH127" s="2"/>
      <c r="AI127" s="2"/>
      <c r="AJ127" s="4"/>
      <c r="AM127" s="2">
        <f ca="1">IF(Table1[[#This Row],[Field of Work]]="Teaching",1,0)</f>
        <v>1</v>
      </c>
      <c r="AN127" s="2">
        <f ca="1">IF(Table1[[#This Row],[Field of Work]]="Health",1,0)</f>
        <v>0</v>
      </c>
      <c r="AO127" s="2">
        <f ca="1">IF(Table1[[#This Row],[Field of Work]]="Agriculture",1,0)</f>
        <v>0</v>
      </c>
      <c r="AP127" s="2">
        <f ca="1">IF(Table1[[#This Row],[Field of Work]]="IT",1,0)</f>
        <v>0</v>
      </c>
      <c r="AQ127" s="2">
        <f ca="1">IF(Table1[[#This Row],[Field of Work]]="Construction",1,0)</f>
        <v>0</v>
      </c>
      <c r="AR127" s="2">
        <f ca="1">IF(Table1[[#This Row],[Field of Work]]="General Work",1,0)</f>
        <v>0</v>
      </c>
      <c r="AS127" s="2"/>
      <c r="AT127" s="2"/>
      <c r="AU127" s="2"/>
      <c r="AV127" s="2"/>
      <c r="AW127" s="2"/>
      <c r="AX127" s="2"/>
      <c r="BB127" s="2">
        <f ca="1">Table1[[#This Row],[Car Value]]/Table1[[#This Row],[Cars]]</f>
        <v>53449.76781180071</v>
      </c>
      <c r="BE127" s="2">
        <f ca="1">IF(Table1[[#This Row],[Debts]]&gt;$BG$6,1,0)</f>
        <v>1</v>
      </c>
      <c r="BJ127" s="11">
        <f ca="1">Table1[[#This Row],[Mortage Left]]/Table1[[#This Row],[Value of House]]</f>
        <v>0.53591802800344801</v>
      </c>
      <c r="BK127" s="2">
        <f t="shared" ca="1" si="51"/>
        <v>0</v>
      </c>
      <c r="BN127" s="14">
        <f ca="1">IF(Table1[[#This Row],[Area]]="Yukon",Table1[[#This Row],[Income]],0)</f>
        <v>0</v>
      </c>
      <c r="BO127" s="14">
        <f ca="1">IF(Table1[[#This Row],[Area]]="BC",Table1[[#This Row],[Income]],0)</f>
        <v>0</v>
      </c>
      <c r="BP127" s="14">
        <f ca="1">IF(Table1[[#This Row],[Area]]="Northwest Territories",Table1[[#This Row],[Income]],0)</f>
        <v>0</v>
      </c>
      <c r="BQ127" s="14">
        <f ca="1">IF(Table1[[#This Row],[Area]]="Alberta",Table1[[#This Row],[Income]],0)</f>
        <v>0</v>
      </c>
      <c r="BR127" s="14">
        <f ca="1">IF(Table1[[#This Row],[Area]]="Nunavut",Table1[[#This Row],[Income]],0)</f>
        <v>53664</v>
      </c>
      <c r="BS127" s="14">
        <f ca="1">IF(Table1[[#This Row],[Area]]="Saskatchewan",Table1[[#This Row],[Income]],0)</f>
        <v>0</v>
      </c>
      <c r="BT127" s="14">
        <f ca="1">IF(Table1[[#This Row],[Area]]="Manitoba",Table1[[#This Row],[Income]],0)</f>
        <v>0</v>
      </c>
      <c r="BU127" s="14">
        <f ca="1">IF(Table1[[#This Row],[Area]]="Ontario",Table1[[#This Row],[Income]],0)</f>
        <v>0</v>
      </c>
      <c r="BV127" s="14">
        <f ca="1">IF(Table1[[#This Row],[Area]]="Quebec",Table1[[#This Row],[Income]],0)</f>
        <v>0</v>
      </c>
      <c r="BW127" s="14">
        <f ca="1">IF(Table1[[#This Row],[Area]]="newfoundland",Table1[[#This Row],[Income]],0)</f>
        <v>0</v>
      </c>
      <c r="BX127" s="14">
        <f ca="1">IF(Table1[[#This Row],[Area]]="New Brunswick",Table1[[#This Row],[Income]],0)</f>
        <v>0</v>
      </c>
      <c r="BY127" s="14">
        <f ca="1">IF(Table1[[#This Row],[Area]]="Nova Scotia",Table1[[#This Row],[Income]],0)</f>
        <v>0</v>
      </c>
      <c r="BZ127" s="14">
        <f ca="1">IF(Table1[[#This Row],[Area]]="Prince Edward Island",Table1[[#This Row],[Income]],0)</f>
        <v>0</v>
      </c>
      <c r="CB127" s="12">
        <f ca="1">IF(Table1[[#This Row],[Field of Work]]="Health",Table1[[#This Row],[Income]],0)</f>
        <v>0</v>
      </c>
      <c r="CC127" s="12">
        <f ca="1">IF(Table1[[#This Row],[Field of Work]]="Construction",Table1[[#This Row],[Income]],0)</f>
        <v>0</v>
      </c>
      <c r="CD127" s="12">
        <f ca="1">IF(Table1[[#This Row],[Field of Work]]="Teaching",Table1[[#This Row],[Income]],0)</f>
        <v>53664</v>
      </c>
      <c r="CE127" s="12">
        <f ca="1">IF(Table1[[#This Row],[Field of Work]]="IT",Table1[[#This Row],[Income]],0)</f>
        <v>0</v>
      </c>
      <c r="CF127" s="12">
        <f ca="1">IF(Table1[[#This Row],[Field of Work]]="General Work",Table1[[#This Row],[Income]],0)</f>
        <v>0</v>
      </c>
      <c r="CG127" s="12">
        <f ca="1">IF(Table1[[#This Row],[Field of Work]]="Agriculture",Table1[[#This Row],[Income]],0)</f>
        <v>0</v>
      </c>
      <c r="CI127" s="2">
        <f ca="1">IF(Table1[[#This Row],[Debts]]&gt;Table1[[#This Row],[Income]],1,0)</f>
        <v>0</v>
      </c>
      <c r="CJ127" s="2"/>
      <c r="CL127" s="2">
        <f ca="1">IF(Table1[[#This Row],[Networth of Person ($)]]&gt;$CL$6,Table1[[#This Row],[Age]],0)</f>
        <v>31</v>
      </c>
    </row>
    <row r="128" spans="2:90" x14ac:dyDescent="0.3">
      <c r="B128">
        <f t="shared" ca="1" si="30"/>
        <v>1</v>
      </c>
      <c r="C128" t="str">
        <f t="shared" ca="1" si="31"/>
        <v>Men</v>
      </c>
      <c r="D128">
        <f t="shared" ca="1" si="32"/>
        <v>35</v>
      </c>
      <c r="E128">
        <f t="shared" ca="1" si="33"/>
        <v>4</v>
      </c>
      <c r="F128" t="str">
        <f t="shared" ca="1" si="34"/>
        <v>IT</v>
      </c>
      <c r="G128">
        <f t="shared" ca="1" si="35"/>
        <v>6</v>
      </c>
      <c r="H128" t="str">
        <f t="shared" ca="1" si="36"/>
        <v>Others</v>
      </c>
      <c r="I128">
        <f t="shared" ca="1" si="37"/>
        <v>0</v>
      </c>
      <c r="J128">
        <f t="shared" ca="1" si="38"/>
        <v>3</v>
      </c>
      <c r="K128">
        <f t="shared" ca="1" si="39"/>
        <v>26989</v>
      </c>
      <c r="L128">
        <f t="shared" ca="1" si="40"/>
        <v>8</v>
      </c>
      <c r="M128" t="str">
        <f t="shared" ca="1" si="41"/>
        <v>Ontario</v>
      </c>
      <c r="N128">
        <f t="shared" ca="1" si="42"/>
        <v>80967</v>
      </c>
      <c r="O128">
        <f t="shared" ca="1" si="43"/>
        <v>20054.588993029225</v>
      </c>
      <c r="P128">
        <f t="shared" ca="1" si="44"/>
        <v>64449.315010472579</v>
      </c>
      <c r="Q128">
        <f t="shared" ca="1" si="45"/>
        <v>2555</v>
      </c>
      <c r="R128">
        <f t="shared" ca="1" si="46"/>
        <v>5049.6146544674157</v>
      </c>
      <c r="S128">
        <f t="shared" ca="1" si="47"/>
        <v>20085.219413009137</v>
      </c>
      <c r="T128">
        <f t="shared" ca="1" si="48"/>
        <v>165501.53442348173</v>
      </c>
      <c r="U128">
        <f t="shared" ca="1" si="49"/>
        <v>27659.203647496641</v>
      </c>
      <c r="V128">
        <f t="shared" ca="1" si="50"/>
        <v>137842.33077598509</v>
      </c>
      <c r="Y128" s="2">
        <f ca="1">IF(Table1[[#This Row],[Gender]]="Men",1,0)</f>
        <v>1</v>
      </c>
      <c r="Z128" s="2">
        <f ca="1">IF(Table1[[#This Row],[Gender]]="Women",1,0)</f>
        <v>0</v>
      </c>
      <c r="AA128" s="2"/>
      <c r="AB128" s="2"/>
      <c r="AC128" s="2"/>
      <c r="AD128" s="2"/>
      <c r="AE128" s="2"/>
      <c r="AF128" s="2"/>
      <c r="AG128" s="2"/>
      <c r="AH128" s="2"/>
      <c r="AI128" s="2"/>
      <c r="AJ128" s="4"/>
      <c r="AM128" s="2">
        <f ca="1">IF(Table1[[#This Row],[Field of Work]]="Teaching",1,0)</f>
        <v>0</v>
      </c>
      <c r="AN128" s="2">
        <f ca="1">IF(Table1[[#This Row],[Field of Work]]="Health",1,0)</f>
        <v>0</v>
      </c>
      <c r="AO128" s="2">
        <f ca="1">IF(Table1[[#This Row],[Field of Work]]="Agriculture",1,0)</f>
        <v>0</v>
      </c>
      <c r="AP128" s="2">
        <f ca="1">IF(Table1[[#This Row],[Field of Work]]="IT",1,0)</f>
        <v>1</v>
      </c>
      <c r="AQ128" s="2">
        <f ca="1">IF(Table1[[#This Row],[Field of Work]]="Construction",1,0)</f>
        <v>0</v>
      </c>
      <c r="AR128" s="2">
        <f ca="1">IF(Table1[[#This Row],[Field of Work]]="General Work",1,0)</f>
        <v>0</v>
      </c>
      <c r="AS128" s="2"/>
      <c r="AT128" s="2"/>
      <c r="AU128" s="2"/>
      <c r="AV128" s="2"/>
      <c r="AW128" s="2"/>
      <c r="AX128" s="2"/>
      <c r="BB128" s="2">
        <f ca="1">Table1[[#This Row],[Car Value]]/Table1[[#This Row],[Cars]]</f>
        <v>21483.105003490859</v>
      </c>
      <c r="BE128" s="2">
        <f ca="1">IF(Table1[[#This Row],[Debts]]&gt;$BG$6,1,0)</f>
        <v>0</v>
      </c>
      <c r="BJ128" s="11">
        <f ca="1">Table1[[#This Row],[Mortage Left]]/Table1[[#This Row],[Value of House]]</f>
        <v>0.24768842853297302</v>
      </c>
      <c r="BK128" s="2">
        <f t="shared" ca="1" si="51"/>
        <v>1</v>
      </c>
      <c r="BN128" s="14">
        <f ca="1">IF(Table1[[#This Row],[Area]]="Yukon",Table1[[#This Row],[Income]],0)</f>
        <v>0</v>
      </c>
      <c r="BO128" s="14">
        <f ca="1">IF(Table1[[#This Row],[Area]]="BC",Table1[[#This Row],[Income]],0)</f>
        <v>0</v>
      </c>
      <c r="BP128" s="14">
        <f ca="1">IF(Table1[[#This Row],[Area]]="Northwest Territories",Table1[[#This Row],[Income]],0)</f>
        <v>0</v>
      </c>
      <c r="BQ128" s="14">
        <f ca="1">IF(Table1[[#This Row],[Area]]="Alberta",Table1[[#This Row],[Income]],0)</f>
        <v>0</v>
      </c>
      <c r="BR128" s="14">
        <f ca="1">IF(Table1[[#This Row],[Area]]="Nunavut",Table1[[#This Row],[Income]],0)</f>
        <v>0</v>
      </c>
      <c r="BS128" s="14">
        <f ca="1">IF(Table1[[#This Row],[Area]]="Saskatchewan",Table1[[#This Row],[Income]],0)</f>
        <v>0</v>
      </c>
      <c r="BT128" s="14">
        <f ca="1">IF(Table1[[#This Row],[Area]]="Manitoba",Table1[[#This Row],[Income]],0)</f>
        <v>0</v>
      </c>
      <c r="BU128" s="14">
        <f ca="1">IF(Table1[[#This Row],[Area]]="Ontario",Table1[[#This Row],[Income]],0)</f>
        <v>26989</v>
      </c>
      <c r="BV128" s="14">
        <f ca="1">IF(Table1[[#This Row],[Area]]="Quebec",Table1[[#This Row],[Income]],0)</f>
        <v>0</v>
      </c>
      <c r="BW128" s="14">
        <f ca="1">IF(Table1[[#This Row],[Area]]="newfoundland",Table1[[#This Row],[Income]],0)</f>
        <v>0</v>
      </c>
      <c r="BX128" s="14">
        <f ca="1">IF(Table1[[#This Row],[Area]]="New Brunswick",Table1[[#This Row],[Income]],0)</f>
        <v>0</v>
      </c>
      <c r="BY128" s="14">
        <f ca="1">IF(Table1[[#This Row],[Area]]="Nova Scotia",Table1[[#This Row],[Income]],0)</f>
        <v>0</v>
      </c>
      <c r="BZ128" s="14">
        <f ca="1">IF(Table1[[#This Row],[Area]]="Prince Edward Island",Table1[[#This Row],[Income]],0)</f>
        <v>0</v>
      </c>
      <c r="CB128" s="12">
        <f ca="1">IF(Table1[[#This Row],[Field of Work]]="Health",Table1[[#This Row],[Income]],0)</f>
        <v>0</v>
      </c>
      <c r="CC128" s="12">
        <f ca="1">IF(Table1[[#This Row],[Field of Work]]="Construction",Table1[[#This Row],[Income]],0)</f>
        <v>0</v>
      </c>
      <c r="CD128" s="12">
        <f ca="1">IF(Table1[[#This Row],[Field of Work]]="Teaching",Table1[[#This Row],[Income]],0)</f>
        <v>0</v>
      </c>
      <c r="CE128" s="12">
        <f ca="1">IF(Table1[[#This Row],[Field of Work]]="IT",Table1[[#This Row],[Income]],0)</f>
        <v>26989</v>
      </c>
      <c r="CF128" s="12">
        <f ca="1">IF(Table1[[#This Row],[Field of Work]]="General Work",Table1[[#This Row],[Income]],0)</f>
        <v>0</v>
      </c>
      <c r="CG128" s="12">
        <f ca="1">IF(Table1[[#This Row],[Field of Work]]="Agriculture",Table1[[#This Row],[Income]],0)</f>
        <v>0</v>
      </c>
      <c r="CI128" s="2">
        <f ca="1">IF(Table1[[#This Row],[Debts]]&gt;Table1[[#This Row],[Income]],1,0)</f>
        <v>0</v>
      </c>
      <c r="CJ128" s="2"/>
      <c r="CL128" s="2">
        <f ca="1">IF(Table1[[#This Row],[Networth of Person ($)]]&gt;$CL$6,Table1[[#This Row],[Age]],0)</f>
        <v>35</v>
      </c>
    </row>
    <row r="129" spans="2:90" x14ac:dyDescent="0.3">
      <c r="B129">
        <f t="shared" ca="1" si="30"/>
        <v>1</v>
      </c>
      <c r="C129" t="str">
        <f t="shared" ca="1" si="31"/>
        <v>Men</v>
      </c>
      <c r="D129">
        <f t="shared" ca="1" si="32"/>
        <v>38</v>
      </c>
      <c r="E129">
        <f t="shared" ca="1" si="33"/>
        <v>2</v>
      </c>
      <c r="F129" t="str">
        <f t="shared" ca="1" si="34"/>
        <v>Construction</v>
      </c>
      <c r="G129">
        <f t="shared" ca="1" si="35"/>
        <v>3</v>
      </c>
      <c r="H129" t="str">
        <f t="shared" ca="1" si="36"/>
        <v>University</v>
      </c>
      <c r="I129">
        <f t="shared" ca="1" si="37"/>
        <v>1</v>
      </c>
      <c r="J129">
        <f t="shared" ca="1" si="38"/>
        <v>2</v>
      </c>
      <c r="K129">
        <f t="shared" ca="1" si="39"/>
        <v>34059</v>
      </c>
      <c r="L129">
        <f t="shared" ca="1" si="40"/>
        <v>10</v>
      </c>
      <c r="M129" t="str">
        <f t="shared" ca="1" si="41"/>
        <v>newfoundland</v>
      </c>
      <c r="N129">
        <f t="shared" ca="1" si="42"/>
        <v>204354</v>
      </c>
      <c r="O129">
        <f t="shared" ca="1" si="43"/>
        <v>30269.345063350938</v>
      </c>
      <c r="P129">
        <f t="shared" ca="1" si="44"/>
        <v>26347.154108584804</v>
      </c>
      <c r="Q129">
        <f t="shared" ca="1" si="45"/>
        <v>21940</v>
      </c>
      <c r="R129">
        <f t="shared" ca="1" si="46"/>
        <v>5745.063325165519</v>
      </c>
      <c r="S129">
        <f t="shared" ca="1" si="47"/>
        <v>2975.9365876741385</v>
      </c>
      <c r="T129">
        <f t="shared" ca="1" si="48"/>
        <v>233677.09069625894</v>
      </c>
      <c r="U129">
        <f t="shared" ca="1" si="49"/>
        <v>57954.408388516451</v>
      </c>
      <c r="V129">
        <f t="shared" ca="1" si="50"/>
        <v>175722.68230774248</v>
      </c>
      <c r="Y129" s="2">
        <f ca="1">IF(Table1[[#This Row],[Gender]]="Men",1,0)</f>
        <v>1</v>
      </c>
      <c r="Z129" s="2">
        <f ca="1">IF(Table1[[#This Row],[Gender]]="Women",1,0)</f>
        <v>0</v>
      </c>
      <c r="AA129" s="2"/>
      <c r="AB129" s="2"/>
      <c r="AC129" s="2"/>
      <c r="AD129" s="2"/>
      <c r="AE129" s="2"/>
      <c r="AF129" s="2"/>
      <c r="AG129" s="2"/>
      <c r="AH129" s="2"/>
      <c r="AI129" s="2"/>
      <c r="AJ129" s="4"/>
      <c r="AM129" s="2">
        <f ca="1">IF(Table1[[#This Row],[Field of Work]]="Teaching",1,0)</f>
        <v>0</v>
      </c>
      <c r="AN129" s="2">
        <f ca="1">IF(Table1[[#This Row],[Field of Work]]="Health",1,0)</f>
        <v>0</v>
      </c>
      <c r="AO129" s="2">
        <f ca="1">IF(Table1[[#This Row],[Field of Work]]="Agriculture",1,0)</f>
        <v>0</v>
      </c>
      <c r="AP129" s="2">
        <f ca="1">IF(Table1[[#This Row],[Field of Work]]="IT",1,0)</f>
        <v>0</v>
      </c>
      <c r="AQ129" s="2">
        <f ca="1">IF(Table1[[#This Row],[Field of Work]]="Construction",1,0)</f>
        <v>1</v>
      </c>
      <c r="AR129" s="2">
        <f ca="1">IF(Table1[[#This Row],[Field of Work]]="General Work",1,0)</f>
        <v>0</v>
      </c>
      <c r="AS129" s="2"/>
      <c r="AT129" s="2"/>
      <c r="AU129" s="2"/>
      <c r="AV129" s="2"/>
      <c r="AW129" s="2"/>
      <c r="AX129" s="2"/>
      <c r="BB129" s="2">
        <f ca="1">Table1[[#This Row],[Car Value]]/Table1[[#This Row],[Cars]]</f>
        <v>13173.577054292402</v>
      </c>
      <c r="BE129" s="2">
        <f ca="1">IF(Table1[[#This Row],[Debts]]&gt;$BG$6,1,0)</f>
        <v>0</v>
      </c>
      <c r="BJ129" s="11">
        <f ca="1">Table1[[#This Row],[Mortage Left]]/Table1[[#This Row],[Value of House]]</f>
        <v>0.14812210704635553</v>
      </c>
      <c r="BK129" s="2">
        <f t="shared" ca="1" si="51"/>
        <v>1</v>
      </c>
      <c r="BN129" s="14">
        <f ca="1">IF(Table1[[#This Row],[Area]]="Yukon",Table1[[#This Row],[Income]],0)</f>
        <v>0</v>
      </c>
      <c r="BO129" s="14">
        <f ca="1">IF(Table1[[#This Row],[Area]]="BC",Table1[[#This Row],[Income]],0)</f>
        <v>0</v>
      </c>
      <c r="BP129" s="14">
        <f ca="1">IF(Table1[[#This Row],[Area]]="Northwest Territories",Table1[[#This Row],[Income]],0)</f>
        <v>0</v>
      </c>
      <c r="BQ129" s="14">
        <f ca="1">IF(Table1[[#This Row],[Area]]="Alberta",Table1[[#This Row],[Income]],0)</f>
        <v>0</v>
      </c>
      <c r="BR129" s="14">
        <f ca="1">IF(Table1[[#This Row],[Area]]="Nunavut",Table1[[#This Row],[Income]],0)</f>
        <v>0</v>
      </c>
      <c r="BS129" s="14">
        <f ca="1">IF(Table1[[#This Row],[Area]]="Saskatchewan",Table1[[#This Row],[Income]],0)</f>
        <v>0</v>
      </c>
      <c r="BT129" s="14">
        <f ca="1">IF(Table1[[#This Row],[Area]]="Manitoba",Table1[[#This Row],[Income]],0)</f>
        <v>0</v>
      </c>
      <c r="BU129" s="14">
        <f ca="1">IF(Table1[[#This Row],[Area]]="Ontario",Table1[[#This Row],[Income]],0)</f>
        <v>0</v>
      </c>
      <c r="BV129" s="14">
        <f ca="1">IF(Table1[[#This Row],[Area]]="Quebec",Table1[[#This Row],[Income]],0)</f>
        <v>0</v>
      </c>
      <c r="BW129" s="14">
        <f ca="1">IF(Table1[[#This Row],[Area]]="newfoundland",Table1[[#This Row],[Income]],0)</f>
        <v>34059</v>
      </c>
      <c r="BX129" s="14">
        <f ca="1">IF(Table1[[#This Row],[Area]]="New Brunswick",Table1[[#This Row],[Income]],0)</f>
        <v>0</v>
      </c>
      <c r="BY129" s="14">
        <f ca="1">IF(Table1[[#This Row],[Area]]="Nova Scotia",Table1[[#This Row],[Income]],0)</f>
        <v>0</v>
      </c>
      <c r="BZ129" s="14">
        <f ca="1">IF(Table1[[#This Row],[Area]]="Prince Edward Island",Table1[[#This Row],[Income]],0)</f>
        <v>0</v>
      </c>
      <c r="CB129" s="12">
        <f ca="1">IF(Table1[[#This Row],[Field of Work]]="Health",Table1[[#This Row],[Income]],0)</f>
        <v>0</v>
      </c>
      <c r="CC129" s="12">
        <f ca="1">IF(Table1[[#This Row],[Field of Work]]="Construction",Table1[[#This Row],[Income]],0)</f>
        <v>34059</v>
      </c>
      <c r="CD129" s="12">
        <f ca="1">IF(Table1[[#This Row],[Field of Work]]="Teaching",Table1[[#This Row],[Income]],0)</f>
        <v>0</v>
      </c>
      <c r="CE129" s="12">
        <f ca="1">IF(Table1[[#This Row],[Field of Work]]="IT",Table1[[#This Row],[Income]],0)</f>
        <v>0</v>
      </c>
      <c r="CF129" s="12">
        <f ca="1">IF(Table1[[#This Row],[Field of Work]]="General Work",Table1[[#This Row],[Income]],0)</f>
        <v>0</v>
      </c>
      <c r="CG129" s="12">
        <f ca="1">IF(Table1[[#This Row],[Field of Work]]="Agriculture",Table1[[#This Row],[Income]],0)</f>
        <v>0</v>
      </c>
      <c r="CI129" s="2">
        <f ca="1">IF(Table1[[#This Row],[Debts]]&gt;Table1[[#This Row],[Income]],1,0)</f>
        <v>0</v>
      </c>
      <c r="CJ129" s="2"/>
      <c r="CL129" s="2">
        <f ca="1">IF(Table1[[#This Row],[Networth of Person ($)]]&gt;$CL$6,Table1[[#This Row],[Age]],0)</f>
        <v>38</v>
      </c>
    </row>
    <row r="130" spans="2:90" x14ac:dyDescent="0.3">
      <c r="B130">
        <f t="shared" ca="1" si="30"/>
        <v>2</v>
      </c>
      <c r="C130" t="str">
        <f t="shared" ca="1" si="31"/>
        <v>Women</v>
      </c>
      <c r="D130">
        <f t="shared" ca="1" si="32"/>
        <v>29</v>
      </c>
      <c r="E130">
        <f t="shared" ca="1" si="33"/>
        <v>1</v>
      </c>
      <c r="F130" t="str">
        <f t="shared" ca="1" si="34"/>
        <v>Health</v>
      </c>
      <c r="G130">
        <f t="shared" ca="1" si="35"/>
        <v>4</v>
      </c>
      <c r="H130" t="str">
        <f t="shared" ca="1" si="36"/>
        <v xml:space="preserve">Technical </v>
      </c>
      <c r="I130">
        <f t="shared" ca="1" si="37"/>
        <v>4</v>
      </c>
      <c r="J130">
        <f t="shared" ca="1" si="38"/>
        <v>2</v>
      </c>
      <c r="K130">
        <f t="shared" ca="1" si="39"/>
        <v>78579</v>
      </c>
      <c r="L130">
        <f t="shared" ca="1" si="40"/>
        <v>7</v>
      </c>
      <c r="M130" t="str">
        <f t="shared" ca="1" si="41"/>
        <v>Manitoba</v>
      </c>
      <c r="N130">
        <f t="shared" ca="1" si="42"/>
        <v>235737</v>
      </c>
      <c r="O130">
        <f t="shared" ca="1" si="43"/>
        <v>52429.699286491763</v>
      </c>
      <c r="P130">
        <f t="shared" ca="1" si="44"/>
        <v>112776.80734949031</v>
      </c>
      <c r="Q130">
        <f t="shared" ca="1" si="45"/>
        <v>64645</v>
      </c>
      <c r="R130">
        <f t="shared" ca="1" si="46"/>
        <v>19880.932896805421</v>
      </c>
      <c r="S130">
        <f t="shared" ca="1" si="47"/>
        <v>113804.5620996666</v>
      </c>
      <c r="T130">
        <f t="shared" ca="1" si="48"/>
        <v>462318.36944915692</v>
      </c>
      <c r="U130">
        <f t="shared" ca="1" si="49"/>
        <v>136955.63218329719</v>
      </c>
      <c r="V130">
        <f t="shared" ca="1" si="50"/>
        <v>325362.73726585973</v>
      </c>
      <c r="Y130" s="2">
        <f ca="1">IF(Table1[[#This Row],[Gender]]="Men",1,0)</f>
        <v>0</v>
      </c>
      <c r="Z130" s="2">
        <f ca="1">IF(Table1[[#This Row],[Gender]]="Women",1,0)</f>
        <v>1</v>
      </c>
      <c r="AA130" s="2"/>
      <c r="AB130" s="2"/>
      <c r="AC130" s="2"/>
      <c r="AD130" s="2"/>
      <c r="AE130" s="2"/>
      <c r="AF130" s="2"/>
      <c r="AG130" s="2"/>
      <c r="AH130" s="2"/>
      <c r="AI130" s="2"/>
      <c r="AJ130" s="4"/>
      <c r="AM130" s="2">
        <f ca="1">IF(Table1[[#This Row],[Field of Work]]="Teaching",1,0)</f>
        <v>0</v>
      </c>
      <c r="AN130" s="2">
        <f ca="1">IF(Table1[[#This Row],[Field of Work]]="Health",1,0)</f>
        <v>1</v>
      </c>
      <c r="AO130" s="2">
        <f ca="1">IF(Table1[[#This Row],[Field of Work]]="Agriculture",1,0)</f>
        <v>0</v>
      </c>
      <c r="AP130" s="2">
        <f ca="1">IF(Table1[[#This Row],[Field of Work]]="IT",1,0)</f>
        <v>0</v>
      </c>
      <c r="AQ130" s="2">
        <f ca="1">IF(Table1[[#This Row],[Field of Work]]="Construction",1,0)</f>
        <v>0</v>
      </c>
      <c r="AR130" s="2">
        <f ca="1">IF(Table1[[#This Row],[Field of Work]]="General Work",1,0)</f>
        <v>0</v>
      </c>
      <c r="AS130" s="2"/>
      <c r="AT130" s="2"/>
      <c r="AU130" s="2"/>
      <c r="AV130" s="2"/>
      <c r="AW130" s="2"/>
      <c r="AX130" s="2"/>
      <c r="BB130" s="2">
        <f ca="1">Table1[[#This Row],[Car Value]]/Table1[[#This Row],[Cars]]</f>
        <v>56388.403674745154</v>
      </c>
      <c r="BE130" s="2">
        <f ca="1">IF(Table1[[#This Row],[Debts]]&gt;$BG$6,1,0)</f>
        <v>0</v>
      </c>
      <c r="BJ130" s="11">
        <f ca="1">Table1[[#This Row],[Mortage Left]]/Table1[[#This Row],[Value of House]]</f>
        <v>0.22240759527139042</v>
      </c>
      <c r="BK130" s="2">
        <f t="shared" ca="1" si="51"/>
        <v>1</v>
      </c>
      <c r="BN130" s="14">
        <f ca="1">IF(Table1[[#This Row],[Area]]="Yukon",Table1[[#This Row],[Income]],0)</f>
        <v>0</v>
      </c>
      <c r="BO130" s="14">
        <f ca="1">IF(Table1[[#This Row],[Area]]="BC",Table1[[#This Row],[Income]],0)</f>
        <v>0</v>
      </c>
      <c r="BP130" s="14">
        <f ca="1">IF(Table1[[#This Row],[Area]]="Northwest Territories",Table1[[#This Row],[Income]],0)</f>
        <v>0</v>
      </c>
      <c r="BQ130" s="14">
        <f ca="1">IF(Table1[[#This Row],[Area]]="Alberta",Table1[[#This Row],[Income]],0)</f>
        <v>0</v>
      </c>
      <c r="BR130" s="14">
        <f ca="1">IF(Table1[[#This Row],[Area]]="Nunavut",Table1[[#This Row],[Income]],0)</f>
        <v>0</v>
      </c>
      <c r="BS130" s="14">
        <f ca="1">IF(Table1[[#This Row],[Area]]="Saskatchewan",Table1[[#This Row],[Income]],0)</f>
        <v>0</v>
      </c>
      <c r="BT130" s="14">
        <f ca="1">IF(Table1[[#This Row],[Area]]="Manitoba",Table1[[#This Row],[Income]],0)</f>
        <v>78579</v>
      </c>
      <c r="BU130" s="14">
        <f ca="1">IF(Table1[[#This Row],[Area]]="Ontario",Table1[[#This Row],[Income]],0)</f>
        <v>0</v>
      </c>
      <c r="BV130" s="14">
        <f ca="1">IF(Table1[[#This Row],[Area]]="Quebec",Table1[[#This Row],[Income]],0)</f>
        <v>0</v>
      </c>
      <c r="BW130" s="14">
        <f ca="1">IF(Table1[[#This Row],[Area]]="newfoundland",Table1[[#This Row],[Income]],0)</f>
        <v>0</v>
      </c>
      <c r="BX130" s="14">
        <f ca="1">IF(Table1[[#This Row],[Area]]="New Brunswick",Table1[[#This Row],[Income]],0)</f>
        <v>0</v>
      </c>
      <c r="BY130" s="14">
        <f ca="1">IF(Table1[[#This Row],[Area]]="Nova Scotia",Table1[[#This Row],[Income]],0)</f>
        <v>0</v>
      </c>
      <c r="BZ130" s="14">
        <f ca="1">IF(Table1[[#This Row],[Area]]="Prince Edward Island",Table1[[#This Row],[Income]],0)</f>
        <v>0</v>
      </c>
      <c r="CB130" s="12">
        <f ca="1">IF(Table1[[#This Row],[Field of Work]]="Health",Table1[[#This Row],[Income]],0)</f>
        <v>78579</v>
      </c>
      <c r="CC130" s="12">
        <f ca="1">IF(Table1[[#This Row],[Field of Work]]="Construction",Table1[[#This Row],[Income]],0)</f>
        <v>0</v>
      </c>
      <c r="CD130" s="12">
        <f ca="1">IF(Table1[[#This Row],[Field of Work]]="Teaching",Table1[[#This Row],[Income]],0)</f>
        <v>0</v>
      </c>
      <c r="CE130" s="12">
        <f ca="1">IF(Table1[[#This Row],[Field of Work]]="IT",Table1[[#This Row],[Income]],0)</f>
        <v>0</v>
      </c>
      <c r="CF130" s="12">
        <f ca="1">IF(Table1[[#This Row],[Field of Work]]="General Work",Table1[[#This Row],[Income]],0)</f>
        <v>0</v>
      </c>
      <c r="CG130" s="12">
        <f ca="1">IF(Table1[[#This Row],[Field of Work]]="Agriculture",Table1[[#This Row],[Income]],0)</f>
        <v>0</v>
      </c>
      <c r="CI130" s="2">
        <f ca="1">IF(Table1[[#This Row],[Debts]]&gt;Table1[[#This Row],[Income]],1,0)</f>
        <v>0</v>
      </c>
      <c r="CJ130" s="2"/>
      <c r="CL130" s="2">
        <f ca="1">IF(Table1[[#This Row],[Networth of Person ($)]]&gt;$CL$6,Table1[[#This Row],[Age]],0)</f>
        <v>29</v>
      </c>
    </row>
    <row r="131" spans="2:90" x14ac:dyDescent="0.3">
      <c r="B131">
        <f t="shared" ca="1" si="30"/>
        <v>1</v>
      </c>
      <c r="C131" t="str">
        <f t="shared" ca="1" si="31"/>
        <v>Men</v>
      </c>
      <c r="D131">
        <f t="shared" ca="1" si="32"/>
        <v>40</v>
      </c>
      <c r="E131">
        <f t="shared" ca="1" si="33"/>
        <v>6</v>
      </c>
      <c r="F131" t="str">
        <f t="shared" ca="1" si="34"/>
        <v>Agriculture</v>
      </c>
      <c r="G131">
        <f t="shared" ca="1" si="35"/>
        <v>4</v>
      </c>
      <c r="H131" t="str">
        <f t="shared" ca="1" si="36"/>
        <v xml:space="preserve">Technical </v>
      </c>
      <c r="I131">
        <f t="shared" ca="1" si="37"/>
        <v>4</v>
      </c>
      <c r="J131">
        <f t="shared" ca="1" si="38"/>
        <v>1</v>
      </c>
      <c r="K131">
        <f t="shared" ca="1" si="39"/>
        <v>74524</v>
      </c>
      <c r="L131">
        <f t="shared" ca="1" si="40"/>
        <v>8</v>
      </c>
      <c r="M131" t="str">
        <f t="shared" ca="1" si="41"/>
        <v>Ontario</v>
      </c>
      <c r="N131">
        <f t="shared" ca="1" si="42"/>
        <v>298096</v>
      </c>
      <c r="O131">
        <f t="shared" ca="1" si="43"/>
        <v>132279.55312228884</v>
      </c>
      <c r="P131">
        <f t="shared" ca="1" si="44"/>
        <v>46430.606424371923</v>
      </c>
      <c r="Q131">
        <f t="shared" ca="1" si="45"/>
        <v>3835</v>
      </c>
      <c r="R131">
        <f t="shared" ca="1" si="46"/>
        <v>47620.686244518052</v>
      </c>
      <c r="S131">
        <f t="shared" ca="1" si="47"/>
        <v>70508.009874941956</v>
      </c>
      <c r="T131">
        <f t="shared" ca="1" si="48"/>
        <v>415034.6162993139</v>
      </c>
      <c r="U131">
        <f t="shared" ca="1" si="49"/>
        <v>183735.2393668069</v>
      </c>
      <c r="V131">
        <f t="shared" ca="1" si="50"/>
        <v>231299.376932507</v>
      </c>
      <c r="Y131" s="2">
        <f ca="1">IF(Table1[[#This Row],[Gender]]="Men",1,0)</f>
        <v>1</v>
      </c>
      <c r="Z131" s="2">
        <f ca="1">IF(Table1[[#This Row],[Gender]]="Women",1,0)</f>
        <v>0</v>
      </c>
      <c r="AA131" s="2"/>
      <c r="AB131" s="2"/>
      <c r="AC131" s="2"/>
      <c r="AD131" s="2"/>
      <c r="AE131" s="2"/>
      <c r="AF131" s="2"/>
      <c r="AG131" s="2"/>
      <c r="AH131" s="2"/>
      <c r="AI131" s="2"/>
      <c r="AJ131" s="4"/>
      <c r="AM131" s="2">
        <f ca="1">IF(Table1[[#This Row],[Field of Work]]="Teaching",1,0)</f>
        <v>0</v>
      </c>
      <c r="AN131" s="2">
        <f ca="1">IF(Table1[[#This Row],[Field of Work]]="Health",1,0)</f>
        <v>0</v>
      </c>
      <c r="AO131" s="2">
        <f ca="1">IF(Table1[[#This Row],[Field of Work]]="Agriculture",1,0)</f>
        <v>1</v>
      </c>
      <c r="AP131" s="2">
        <f ca="1">IF(Table1[[#This Row],[Field of Work]]="IT",1,0)</f>
        <v>0</v>
      </c>
      <c r="AQ131" s="2">
        <f ca="1">IF(Table1[[#This Row],[Field of Work]]="Construction",1,0)</f>
        <v>0</v>
      </c>
      <c r="AR131" s="2">
        <f ca="1">IF(Table1[[#This Row],[Field of Work]]="General Work",1,0)</f>
        <v>0</v>
      </c>
      <c r="AS131" s="2"/>
      <c r="AT131" s="2"/>
      <c r="AU131" s="2"/>
      <c r="AV131" s="2"/>
      <c r="AW131" s="2"/>
      <c r="AX131" s="2"/>
      <c r="BB131" s="2">
        <f ca="1">Table1[[#This Row],[Car Value]]/Table1[[#This Row],[Cars]]</f>
        <v>46430.606424371923</v>
      </c>
      <c r="BE131" s="2">
        <f ca="1">IF(Table1[[#This Row],[Debts]]&gt;$BG$6,1,0)</f>
        <v>1</v>
      </c>
      <c r="BJ131" s="11">
        <f ca="1">Table1[[#This Row],[Mortage Left]]/Table1[[#This Row],[Value of House]]</f>
        <v>0.44374816543089757</v>
      </c>
      <c r="BK131" s="2">
        <f t="shared" ca="1" si="51"/>
        <v>0</v>
      </c>
      <c r="BN131" s="14">
        <f ca="1">IF(Table1[[#This Row],[Area]]="Yukon",Table1[[#This Row],[Income]],0)</f>
        <v>0</v>
      </c>
      <c r="BO131" s="14">
        <f ca="1">IF(Table1[[#This Row],[Area]]="BC",Table1[[#This Row],[Income]],0)</f>
        <v>0</v>
      </c>
      <c r="BP131" s="14">
        <f ca="1">IF(Table1[[#This Row],[Area]]="Northwest Territories",Table1[[#This Row],[Income]],0)</f>
        <v>0</v>
      </c>
      <c r="BQ131" s="14">
        <f ca="1">IF(Table1[[#This Row],[Area]]="Alberta",Table1[[#This Row],[Income]],0)</f>
        <v>0</v>
      </c>
      <c r="BR131" s="14">
        <f ca="1">IF(Table1[[#This Row],[Area]]="Nunavut",Table1[[#This Row],[Income]],0)</f>
        <v>0</v>
      </c>
      <c r="BS131" s="14">
        <f ca="1">IF(Table1[[#This Row],[Area]]="Saskatchewan",Table1[[#This Row],[Income]],0)</f>
        <v>0</v>
      </c>
      <c r="BT131" s="14">
        <f ca="1">IF(Table1[[#This Row],[Area]]="Manitoba",Table1[[#This Row],[Income]],0)</f>
        <v>0</v>
      </c>
      <c r="BU131" s="14">
        <f ca="1">IF(Table1[[#This Row],[Area]]="Ontario",Table1[[#This Row],[Income]],0)</f>
        <v>74524</v>
      </c>
      <c r="BV131" s="14">
        <f ca="1">IF(Table1[[#This Row],[Area]]="Quebec",Table1[[#This Row],[Income]],0)</f>
        <v>0</v>
      </c>
      <c r="BW131" s="14">
        <f ca="1">IF(Table1[[#This Row],[Area]]="newfoundland",Table1[[#This Row],[Income]],0)</f>
        <v>0</v>
      </c>
      <c r="BX131" s="14">
        <f ca="1">IF(Table1[[#This Row],[Area]]="New Brunswick",Table1[[#This Row],[Income]],0)</f>
        <v>0</v>
      </c>
      <c r="BY131" s="14">
        <f ca="1">IF(Table1[[#This Row],[Area]]="Nova Scotia",Table1[[#This Row],[Income]],0)</f>
        <v>0</v>
      </c>
      <c r="BZ131" s="14">
        <f ca="1">IF(Table1[[#This Row],[Area]]="Prince Edward Island",Table1[[#This Row],[Income]],0)</f>
        <v>0</v>
      </c>
      <c r="CB131" s="12">
        <f ca="1">IF(Table1[[#This Row],[Field of Work]]="Health",Table1[[#This Row],[Income]],0)</f>
        <v>0</v>
      </c>
      <c r="CC131" s="12">
        <f ca="1">IF(Table1[[#This Row],[Field of Work]]="Construction",Table1[[#This Row],[Income]],0)</f>
        <v>0</v>
      </c>
      <c r="CD131" s="12">
        <f ca="1">IF(Table1[[#This Row],[Field of Work]]="Teaching",Table1[[#This Row],[Income]],0)</f>
        <v>0</v>
      </c>
      <c r="CE131" s="12">
        <f ca="1">IF(Table1[[#This Row],[Field of Work]]="IT",Table1[[#This Row],[Income]],0)</f>
        <v>0</v>
      </c>
      <c r="CF131" s="12">
        <f ca="1">IF(Table1[[#This Row],[Field of Work]]="General Work",Table1[[#This Row],[Income]],0)</f>
        <v>0</v>
      </c>
      <c r="CG131" s="12">
        <f ca="1">IF(Table1[[#This Row],[Field of Work]]="Agriculture",Table1[[#This Row],[Income]],0)</f>
        <v>74524</v>
      </c>
      <c r="CI131" s="2">
        <f ca="1">IF(Table1[[#This Row],[Debts]]&gt;Table1[[#This Row],[Income]],1,0)</f>
        <v>0</v>
      </c>
      <c r="CJ131" s="2"/>
      <c r="CL131" s="2">
        <f ca="1">IF(Table1[[#This Row],[Networth of Person ($)]]&gt;$CL$6,Table1[[#This Row],[Age]],0)</f>
        <v>40</v>
      </c>
    </row>
    <row r="132" spans="2:90" x14ac:dyDescent="0.3">
      <c r="B132">
        <f t="shared" ca="1" si="30"/>
        <v>1</v>
      </c>
      <c r="C132" t="str">
        <f t="shared" ca="1" si="31"/>
        <v>Men</v>
      </c>
      <c r="D132">
        <f t="shared" ca="1" si="32"/>
        <v>41</v>
      </c>
      <c r="E132">
        <f t="shared" ca="1" si="33"/>
        <v>4</v>
      </c>
      <c r="F132" t="str">
        <f t="shared" ca="1" si="34"/>
        <v>IT</v>
      </c>
      <c r="G132">
        <f t="shared" ca="1" si="35"/>
        <v>3</v>
      </c>
      <c r="H132" t="str">
        <f t="shared" ca="1" si="36"/>
        <v>University</v>
      </c>
      <c r="I132">
        <f t="shared" ca="1" si="37"/>
        <v>4</v>
      </c>
      <c r="J132">
        <f t="shared" ca="1" si="38"/>
        <v>2</v>
      </c>
      <c r="K132">
        <f t="shared" ca="1" si="39"/>
        <v>39259</v>
      </c>
      <c r="L132">
        <f t="shared" ca="1" si="40"/>
        <v>13</v>
      </c>
      <c r="M132" t="str">
        <f t="shared" ca="1" si="41"/>
        <v>Prince Edward Island</v>
      </c>
      <c r="N132">
        <f t="shared" ca="1" si="42"/>
        <v>196295</v>
      </c>
      <c r="O132">
        <f t="shared" ca="1" si="43"/>
        <v>153388.44712982574</v>
      </c>
      <c r="P132">
        <f t="shared" ca="1" si="44"/>
        <v>28855.422752900609</v>
      </c>
      <c r="Q132">
        <f t="shared" ca="1" si="45"/>
        <v>13348</v>
      </c>
      <c r="R132">
        <f t="shared" ca="1" si="46"/>
        <v>30764.934955617915</v>
      </c>
      <c r="S132">
        <f t="shared" ca="1" si="47"/>
        <v>33208.743468306966</v>
      </c>
      <c r="T132">
        <f t="shared" ca="1" si="48"/>
        <v>258359.16622120756</v>
      </c>
      <c r="U132">
        <f t="shared" ca="1" si="49"/>
        <v>197501.38208544365</v>
      </c>
      <c r="V132">
        <f t="shared" ca="1" si="50"/>
        <v>60857.784135763912</v>
      </c>
      <c r="Y132" s="2">
        <f ca="1">IF(Table1[[#This Row],[Gender]]="Men",1,0)</f>
        <v>1</v>
      </c>
      <c r="Z132" s="2">
        <f ca="1">IF(Table1[[#This Row],[Gender]]="Women",1,0)</f>
        <v>0</v>
      </c>
      <c r="AA132" s="2"/>
      <c r="AB132" s="2"/>
      <c r="AC132" s="2"/>
      <c r="AD132" s="2"/>
      <c r="AE132" s="2"/>
      <c r="AF132" s="2"/>
      <c r="AG132" s="2"/>
      <c r="AH132" s="2"/>
      <c r="AI132" s="2"/>
      <c r="AJ132" s="4"/>
      <c r="AM132" s="2">
        <f ca="1">IF(Table1[[#This Row],[Field of Work]]="Teaching",1,0)</f>
        <v>0</v>
      </c>
      <c r="AN132" s="2">
        <f ca="1">IF(Table1[[#This Row],[Field of Work]]="Health",1,0)</f>
        <v>0</v>
      </c>
      <c r="AO132" s="2">
        <f ca="1">IF(Table1[[#This Row],[Field of Work]]="Agriculture",1,0)</f>
        <v>0</v>
      </c>
      <c r="AP132" s="2">
        <f ca="1">IF(Table1[[#This Row],[Field of Work]]="IT",1,0)</f>
        <v>1</v>
      </c>
      <c r="AQ132" s="2">
        <f ca="1">IF(Table1[[#This Row],[Field of Work]]="Construction",1,0)</f>
        <v>0</v>
      </c>
      <c r="AR132" s="2">
        <f ca="1">IF(Table1[[#This Row],[Field of Work]]="General Work",1,0)</f>
        <v>0</v>
      </c>
      <c r="AS132" s="2"/>
      <c r="AT132" s="2"/>
      <c r="AU132" s="2"/>
      <c r="AV132" s="2"/>
      <c r="AW132" s="2"/>
      <c r="AX132" s="2"/>
      <c r="BB132" s="2">
        <f ca="1">Table1[[#This Row],[Car Value]]/Table1[[#This Row],[Cars]]</f>
        <v>14427.711376450305</v>
      </c>
      <c r="BE132" s="2">
        <f ca="1">IF(Table1[[#This Row],[Debts]]&gt;$BG$6,1,0)</f>
        <v>1</v>
      </c>
      <c r="BJ132" s="11">
        <f ca="1">Table1[[#This Row],[Mortage Left]]/Table1[[#This Row],[Value of House]]</f>
        <v>0.78141800417649832</v>
      </c>
      <c r="BK132" s="2">
        <f t="shared" ca="1" si="51"/>
        <v>0</v>
      </c>
      <c r="BN132" s="14">
        <f ca="1">IF(Table1[[#This Row],[Area]]="Yukon",Table1[[#This Row],[Income]],0)</f>
        <v>0</v>
      </c>
      <c r="BO132" s="14">
        <f ca="1">IF(Table1[[#This Row],[Area]]="BC",Table1[[#This Row],[Income]],0)</f>
        <v>0</v>
      </c>
      <c r="BP132" s="14">
        <f ca="1">IF(Table1[[#This Row],[Area]]="Northwest Territories",Table1[[#This Row],[Income]],0)</f>
        <v>0</v>
      </c>
      <c r="BQ132" s="14">
        <f ca="1">IF(Table1[[#This Row],[Area]]="Alberta",Table1[[#This Row],[Income]],0)</f>
        <v>0</v>
      </c>
      <c r="BR132" s="14">
        <f ca="1">IF(Table1[[#This Row],[Area]]="Nunavut",Table1[[#This Row],[Income]],0)</f>
        <v>0</v>
      </c>
      <c r="BS132" s="14">
        <f ca="1">IF(Table1[[#This Row],[Area]]="Saskatchewan",Table1[[#This Row],[Income]],0)</f>
        <v>0</v>
      </c>
      <c r="BT132" s="14">
        <f ca="1">IF(Table1[[#This Row],[Area]]="Manitoba",Table1[[#This Row],[Income]],0)</f>
        <v>0</v>
      </c>
      <c r="BU132" s="14">
        <f ca="1">IF(Table1[[#This Row],[Area]]="Ontario",Table1[[#This Row],[Income]],0)</f>
        <v>0</v>
      </c>
      <c r="BV132" s="14">
        <f ca="1">IF(Table1[[#This Row],[Area]]="Quebec",Table1[[#This Row],[Income]],0)</f>
        <v>0</v>
      </c>
      <c r="BW132" s="14">
        <f ca="1">IF(Table1[[#This Row],[Area]]="newfoundland",Table1[[#This Row],[Income]],0)</f>
        <v>0</v>
      </c>
      <c r="BX132" s="14">
        <f ca="1">IF(Table1[[#This Row],[Area]]="New Brunswick",Table1[[#This Row],[Income]],0)</f>
        <v>0</v>
      </c>
      <c r="BY132" s="14">
        <f ca="1">IF(Table1[[#This Row],[Area]]="Nova Scotia",Table1[[#This Row],[Income]],0)</f>
        <v>0</v>
      </c>
      <c r="BZ132" s="14">
        <f ca="1">IF(Table1[[#This Row],[Area]]="Prince Edward Island",Table1[[#This Row],[Income]],0)</f>
        <v>39259</v>
      </c>
      <c r="CB132" s="12">
        <f ca="1">IF(Table1[[#This Row],[Field of Work]]="Health",Table1[[#This Row],[Income]],0)</f>
        <v>0</v>
      </c>
      <c r="CC132" s="12">
        <f ca="1">IF(Table1[[#This Row],[Field of Work]]="Construction",Table1[[#This Row],[Income]],0)</f>
        <v>0</v>
      </c>
      <c r="CD132" s="12">
        <f ca="1">IF(Table1[[#This Row],[Field of Work]]="Teaching",Table1[[#This Row],[Income]],0)</f>
        <v>0</v>
      </c>
      <c r="CE132" s="12">
        <f ca="1">IF(Table1[[#This Row],[Field of Work]]="IT",Table1[[#This Row],[Income]],0)</f>
        <v>39259</v>
      </c>
      <c r="CF132" s="12">
        <f ca="1">IF(Table1[[#This Row],[Field of Work]]="General Work",Table1[[#This Row],[Income]],0)</f>
        <v>0</v>
      </c>
      <c r="CG132" s="12">
        <f ca="1">IF(Table1[[#This Row],[Field of Work]]="Agriculture",Table1[[#This Row],[Income]],0)</f>
        <v>0</v>
      </c>
      <c r="CI132" s="2">
        <f ca="1">IF(Table1[[#This Row],[Debts]]&gt;Table1[[#This Row],[Income]],1,0)</f>
        <v>0</v>
      </c>
      <c r="CJ132" s="2"/>
      <c r="CL132" s="2">
        <f ca="1">IF(Table1[[#This Row],[Networth of Person ($)]]&gt;$CL$6,Table1[[#This Row],[Age]],0)</f>
        <v>41</v>
      </c>
    </row>
    <row r="133" spans="2:90" x14ac:dyDescent="0.3">
      <c r="B133">
        <f t="shared" ca="1" si="30"/>
        <v>1</v>
      </c>
      <c r="C133" t="str">
        <f t="shared" ca="1" si="31"/>
        <v>Men</v>
      </c>
      <c r="D133">
        <f t="shared" ca="1" si="32"/>
        <v>45</v>
      </c>
      <c r="E133">
        <f t="shared" ca="1" si="33"/>
        <v>6</v>
      </c>
      <c r="F133" t="str">
        <f t="shared" ca="1" si="34"/>
        <v>Agriculture</v>
      </c>
      <c r="G133">
        <f t="shared" ca="1" si="35"/>
        <v>3</v>
      </c>
      <c r="H133" t="str">
        <f t="shared" ca="1" si="36"/>
        <v>University</v>
      </c>
      <c r="I133">
        <f t="shared" ca="1" si="37"/>
        <v>0</v>
      </c>
      <c r="J133">
        <f t="shared" ca="1" si="38"/>
        <v>1</v>
      </c>
      <c r="K133">
        <f t="shared" ca="1" si="39"/>
        <v>86959</v>
      </c>
      <c r="L133">
        <f t="shared" ca="1" si="40"/>
        <v>6</v>
      </c>
      <c r="M133" t="str">
        <f t="shared" ca="1" si="41"/>
        <v>Saskatchewan</v>
      </c>
      <c r="N133">
        <f t="shared" ca="1" si="42"/>
        <v>260877</v>
      </c>
      <c r="O133">
        <f t="shared" ca="1" si="43"/>
        <v>81541.41104862465</v>
      </c>
      <c r="P133">
        <f t="shared" ca="1" si="44"/>
        <v>69281.050429009032</v>
      </c>
      <c r="Q133">
        <f t="shared" ca="1" si="45"/>
        <v>30301</v>
      </c>
      <c r="R133">
        <f t="shared" ca="1" si="46"/>
        <v>142929.84973024105</v>
      </c>
      <c r="S133">
        <f t="shared" ca="1" si="47"/>
        <v>47716.528717800036</v>
      </c>
      <c r="T133">
        <f t="shared" ca="1" si="48"/>
        <v>377874.57914680906</v>
      </c>
      <c r="U133">
        <f t="shared" ca="1" si="49"/>
        <v>254772.26077886572</v>
      </c>
      <c r="V133">
        <f t="shared" ca="1" si="50"/>
        <v>123102.31836794334</v>
      </c>
      <c r="Y133" s="2">
        <f ca="1">IF(Table1[[#This Row],[Gender]]="Men",1,0)</f>
        <v>1</v>
      </c>
      <c r="Z133" s="2">
        <f ca="1">IF(Table1[[#This Row],[Gender]]="Women",1,0)</f>
        <v>0</v>
      </c>
      <c r="AA133" s="2"/>
      <c r="AB133" s="2"/>
      <c r="AC133" s="2"/>
      <c r="AD133" s="2"/>
      <c r="AE133" s="2"/>
      <c r="AF133" s="2"/>
      <c r="AG133" s="2"/>
      <c r="AH133" s="2"/>
      <c r="AI133" s="2"/>
      <c r="AJ133" s="4"/>
      <c r="AM133" s="2">
        <f ca="1">IF(Table1[[#This Row],[Field of Work]]="Teaching",1,0)</f>
        <v>0</v>
      </c>
      <c r="AN133" s="2">
        <f ca="1">IF(Table1[[#This Row],[Field of Work]]="Health",1,0)</f>
        <v>0</v>
      </c>
      <c r="AO133" s="2">
        <f ca="1">IF(Table1[[#This Row],[Field of Work]]="Agriculture",1,0)</f>
        <v>1</v>
      </c>
      <c r="AP133" s="2">
        <f ca="1">IF(Table1[[#This Row],[Field of Work]]="IT",1,0)</f>
        <v>0</v>
      </c>
      <c r="AQ133" s="2">
        <f ca="1">IF(Table1[[#This Row],[Field of Work]]="Construction",1,0)</f>
        <v>0</v>
      </c>
      <c r="AR133" s="2">
        <f ca="1">IF(Table1[[#This Row],[Field of Work]]="General Work",1,0)</f>
        <v>0</v>
      </c>
      <c r="AS133" s="2"/>
      <c r="AT133" s="2"/>
      <c r="AU133" s="2"/>
      <c r="AV133" s="2"/>
      <c r="AW133" s="2"/>
      <c r="AX133" s="2"/>
      <c r="BB133" s="2">
        <f ca="1">Table1[[#This Row],[Car Value]]/Table1[[#This Row],[Cars]]</f>
        <v>69281.050429009032</v>
      </c>
      <c r="BE133" s="2">
        <f ca="1">IF(Table1[[#This Row],[Debts]]&gt;$BG$6,1,0)</f>
        <v>1</v>
      </c>
      <c r="BJ133" s="11">
        <f ca="1">Table1[[#This Row],[Mortage Left]]/Table1[[#This Row],[Value of House]]</f>
        <v>0.31256650087445292</v>
      </c>
      <c r="BK133" s="2">
        <f t="shared" ca="1" si="51"/>
        <v>0</v>
      </c>
      <c r="BN133" s="14">
        <f ca="1">IF(Table1[[#This Row],[Area]]="Yukon",Table1[[#This Row],[Income]],0)</f>
        <v>0</v>
      </c>
      <c r="BO133" s="14">
        <f ca="1">IF(Table1[[#This Row],[Area]]="BC",Table1[[#This Row],[Income]],0)</f>
        <v>0</v>
      </c>
      <c r="BP133" s="14">
        <f ca="1">IF(Table1[[#This Row],[Area]]="Northwest Territories",Table1[[#This Row],[Income]],0)</f>
        <v>0</v>
      </c>
      <c r="BQ133" s="14">
        <f ca="1">IF(Table1[[#This Row],[Area]]="Alberta",Table1[[#This Row],[Income]],0)</f>
        <v>0</v>
      </c>
      <c r="BR133" s="14">
        <f ca="1">IF(Table1[[#This Row],[Area]]="Nunavut",Table1[[#This Row],[Income]],0)</f>
        <v>0</v>
      </c>
      <c r="BS133" s="14">
        <f ca="1">IF(Table1[[#This Row],[Area]]="Saskatchewan",Table1[[#This Row],[Income]],0)</f>
        <v>86959</v>
      </c>
      <c r="BT133" s="14">
        <f ca="1">IF(Table1[[#This Row],[Area]]="Manitoba",Table1[[#This Row],[Income]],0)</f>
        <v>0</v>
      </c>
      <c r="BU133" s="14">
        <f ca="1">IF(Table1[[#This Row],[Area]]="Ontario",Table1[[#This Row],[Income]],0)</f>
        <v>0</v>
      </c>
      <c r="BV133" s="14">
        <f ca="1">IF(Table1[[#This Row],[Area]]="Quebec",Table1[[#This Row],[Income]],0)</f>
        <v>0</v>
      </c>
      <c r="BW133" s="14">
        <f ca="1">IF(Table1[[#This Row],[Area]]="newfoundland",Table1[[#This Row],[Income]],0)</f>
        <v>0</v>
      </c>
      <c r="BX133" s="14">
        <f ca="1">IF(Table1[[#This Row],[Area]]="New Brunswick",Table1[[#This Row],[Income]],0)</f>
        <v>0</v>
      </c>
      <c r="BY133" s="14">
        <f ca="1">IF(Table1[[#This Row],[Area]]="Nova Scotia",Table1[[#This Row],[Income]],0)</f>
        <v>0</v>
      </c>
      <c r="BZ133" s="14">
        <f ca="1">IF(Table1[[#This Row],[Area]]="Prince Edward Island",Table1[[#This Row],[Income]],0)</f>
        <v>0</v>
      </c>
      <c r="CB133" s="12">
        <f ca="1">IF(Table1[[#This Row],[Field of Work]]="Health",Table1[[#This Row],[Income]],0)</f>
        <v>0</v>
      </c>
      <c r="CC133" s="12">
        <f ca="1">IF(Table1[[#This Row],[Field of Work]]="Construction",Table1[[#This Row],[Income]],0)</f>
        <v>0</v>
      </c>
      <c r="CD133" s="12">
        <f ca="1">IF(Table1[[#This Row],[Field of Work]]="Teaching",Table1[[#This Row],[Income]],0)</f>
        <v>0</v>
      </c>
      <c r="CE133" s="12">
        <f ca="1">IF(Table1[[#This Row],[Field of Work]]="IT",Table1[[#This Row],[Income]],0)</f>
        <v>0</v>
      </c>
      <c r="CF133" s="12">
        <f ca="1">IF(Table1[[#This Row],[Field of Work]]="General Work",Table1[[#This Row],[Income]],0)</f>
        <v>0</v>
      </c>
      <c r="CG133" s="12">
        <f ca="1">IF(Table1[[#This Row],[Field of Work]]="Agriculture",Table1[[#This Row],[Income]],0)</f>
        <v>86959</v>
      </c>
      <c r="CI133" s="2">
        <f ca="1">IF(Table1[[#This Row],[Debts]]&gt;Table1[[#This Row],[Income]],1,0)</f>
        <v>1</v>
      </c>
      <c r="CJ133" s="2"/>
      <c r="CL133" s="2">
        <f ca="1">IF(Table1[[#This Row],[Networth of Person ($)]]&gt;$CL$6,Table1[[#This Row],[Age]],0)</f>
        <v>45</v>
      </c>
    </row>
    <row r="134" spans="2:90" x14ac:dyDescent="0.3">
      <c r="B134">
        <f t="shared" ca="1" si="30"/>
        <v>1</v>
      </c>
      <c r="C134" t="str">
        <f t="shared" ca="1" si="31"/>
        <v>Men</v>
      </c>
      <c r="D134">
        <f t="shared" ca="1" si="32"/>
        <v>34</v>
      </c>
      <c r="E134">
        <f t="shared" ca="1" si="33"/>
        <v>5</v>
      </c>
      <c r="F134" t="str">
        <f t="shared" ca="1" si="34"/>
        <v>General Work</v>
      </c>
      <c r="G134">
        <f t="shared" ca="1" si="35"/>
        <v>4</v>
      </c>
      <c r="H134" t="str">
        <f t="shared" ca="1" si="36"/>
        <v xml:space="preserve">Technical </v>
      </c>
      <c r="I134">
        <f t="shared" ca="1" si="37"/>
        <v>2</v>
      </c>
      <c r="J134">
        <f t="shared" ca="1" si="38"/>
        <v>2</v>
      </c>
      <c r="K134">
        <f t="shared" ca="1" si="39"/>
        <v>81258</v>
      </c>
      <c r="L134">
        <f t="shared" ca="1" si="40"/>
        <v>10</v>
      </c>
      <c r="M134" t="str">
        <f t="shared" ca="1" si="41"/>
        <v>newfoundland</v>
      </c>
      <c r="N134">
        <f t="shared" ca="1" si="42"/>
        <v>243774</v>
      </c>
      <c r="O134">
        <f t="shared" ca="1" si="43"/>
        <v>198735.87881037744</v>
      </c>
      <c r="P134">
        <f t="shared" ca="1" si="44"/>
        <v>118072.12591709509</v>
      </c>
      <c r="Q134">
        <f t="shared" ca="1" si="45"/>
        <v>29991</v>
      </c>
      <c r="R134">
        <f t="shared" ca="1" si="46"/>
        <v>7668.2037882619079</v>
      </c>
      <c r="S134">
        <f t="shared" ca="1" si="47"/>
        <v>87993.054637828653</v>
      </c>
      <c r="T134">
        <f t="shared" ca="1" si="48"/>
        <v>449839.18055492378</v>
      </c>
      <c r="U134">
        <f t="shared" ca="1" si="49"/>
        <v>236395.08259863936</v>
      </c>
      <c r="V134">
        <f t="shared" ca="1" si="50"/>
        <v>213444.09795628441</v>
      </c>
      <c r="Y134" s="2">
        <f ca="1">IF(Table1[[#This Row],[Gender]]="Men",1,0)</f>
        <v>1</v>
      </c>
      <c r="Z134" s="2">
        <f ca="1">IF(Table1[[#This Row],[Gender]]="Women",1,0)</f>
        <v>0</v>
      </c>
      <c r="AA134" s="2"/>
      <c r="AB134" s="2"/>
      <c r="AC134" s="2"/>
      <c r="AD134" s="2"/>
      <c r="AE134" s="2"/>
      <c r="AF134" s="2"/>
      <c r="AG134" s="2"/>
      <c r="AH134" s="2"/>
      <c r="AI134" s="2"/>
      <c r="AJ134" s="4"/>
      <c r="AM134" s="2">
        <f ca="1">IF(Table1[[#This Row],[Field of Work]]="Teaching",1,0)</f>
        <v>0</v>
      </c>
      <c r="AN134" s="2">
        <f ca="1">IF(Table1[[#This Row],[Field of Work]]="Health",1,0)</f>
        <v>0</v>
      </c>
      <c r="AO134" s="2">
        <f ca="1">IF(Table1[[#This Row],[Field of Work]]="Agriculture",1,0)</f>
        <v>0</v>
      </c>
      <c r="AP134" s="2">
        <f ca="1">IF(Table1[[#This Row],[Field of Work]]="IT",1,0)</f>
        <v>0</v>
      </c>
      <c r="AQ134" s="2">
        <f ca="1">IF(Table1[[#This Row],[Field of Work]]="Construction",1,0)</f>
        <v>0</v>
      </c>
      <c r="AR134" s="2">
        <f ca="1">IF(Table1[[#This Row],[Field of Work]]="General Work",1,0)</f>
        <v>1</v>
      </c>
      <c r="AS134" s="2"/>
      <c r="AT134" s="2"/>
      <c r="AU134" s="2"/>
      <c r="AV134" s="2"/>
      <c r="AW134" s="2"/>
      <c r="AX134" s="2"/>
      <c r="BB134" s="2">
        <f ca="1">Table1[[#This Row],[Car Value]]/Table1[[#This Row],[Cars]]</f>
        <v>59036.062958547547</v>
      </c>
      <c r="BE134" s="2">
        <f ca="1">IF(Table1[[#This Row],[Debts]]&gt;$BG$6,1,0)</f>
        <v>0</v>
      </c>
      <c r="BJ134" s="11">
        <f ca="1">Table1[[#This Row],[Mortage Left]]/Table1[[#This Row],[Value of House]]</f>
        <v>0.81524641188304514</v>
      </c>
      <c r="BK134" s="2">
        <f t="shared" ca="1" si="51"/>
        <v>0</v>
      </c>
      <c r="BN134" s="14">
        <f ca="1">IF(Table1[[#This Row],[Area]]="Yukon",Table1[[#This Row],[Income]],0)</f>
        <v>0</v>
      </c>
      <c r="BO134" s="14">
        <f ca="1">IF(Table1[[#This Row],[Area]]="BC",Table1[[#This Row],[Income]],0)</f>
        <v>0</v>
      </c>
      <c r="BP134" s="14">
        <f ca="1">IF(Table1[[#This Row],[Area]]="Northwest Territories",Table1[[#This Row],[Income]],0)</f>
        <v>0</v>
      </c>
      <c r="BQ134" s="14">
        <f ca="1">IF(Table1[[#This Row],[Area]]="Alberta",Table1[[#This Row],[Income]],0)</f>
        <v>0</v>
      </c>
      <c r="BR134" s="14">
        <f ca="1">IF(Table1[[#This Row],[Area]]="Nunavut",Table1[[#This Row],[Income]],0)</f>
        <v>0</v>
      </c>
      <c r="BS134" s="14">
        <f ca="1">IF(Table1[[#This Row],[Area]]="Saskatchewan",Table1[[#This Row],[Income]],0)</f>
        <v>0</v>
      </c>
      <c r="BT134" s="14">
        <f ca="1">IF(Table1[[#This Row],[Area]]="Manitoba",Table1[[#This Row],[Income]],0)</f>
        <v>0</v>
      </c>
      <c r="BU134" s="14">
        <f ca="1">IF(Table1[[#This Row],[Area]]="Ontario",Table1[[#This Row],[Income]],0)</f>
        <v>0</v>
      </c>
      <c r="BV134" s="14">
        <f ca="1">IF(Table1[[#This Row],[Area]]="Quebec",Table1[[#This Row],[Income]],0)</f>
        <v>0</v>
      </c>
      <c r="BW134" s="14">
        <f ca="1">IF(Table1[[#This Row],[Area]]="newfoundland",Table1[[#This Row],[Income]],0)</f>
        <v>81258</v>
      </c>
      <c r="BX134" s="14">
        <f ca="1">IF(Table1[[#This Row],[Area]]="New Brunswick",Table1[[#This Row],[Income]],0)</f>
        <v>0</v>
      </c>
      <c r="BY134" s="14">
        <f ca="1">IF(Table1[[#This Row],[Area]]="Nova Scotia",Table1[[#This Row],[Income]],0)</f>
        <v>0</v>
      </c>
      <c r="BZ134" s="14">
        <f ca="1">IF(Table1[[#This Row],[Area]]="Prince Edward Island",Table1[[#This Row],[Income]],0)</f>
        <v>0</v>
      </c>
      <c r="CB134" s="12">
        <f ca="1">IF(Table1[[#This Row],[Field of Work]]="Health",Table1[[#This Row],[Income]],0)</f>
        <v>0</v>
      </c>
      <c r="CC134" s="12">
        <f ca="1">IF(Table1[[#This Row],[Field of Work]]="Construction",Table1[[#This Row],[Income]],0)</f>
        <v>0</v>
      </c>
      <c r="CD134" s="12">
        <f ca="1">IF(Table1[[#This Row],[Field of Work]]="Teaching",Table1[[#This Row],[Income]],0)</f>
        <v>0</v>
      </c>
      <c r="CE134" s="12">
        <f ca="1">IF(Table1[[#This Row],[Field of Work]]="IT",Table1[[#This Row],[Income]],0)</f>
        <v>0</v>
      </c>
      <c r="CF134" s="12">
        <f ca="1">IF(Table1[[#This Row],[Field of Work]]="General Work",Table1[[#This Row],[Income]],0)</f>
        <v>81258</v>
      </c>
      <c r="CG134" s="12">
        <f ca="1">IF(Table1[[#This Row],[Field of Work]]="Agriculture",Table1[[#This Row],[Income]],0)</f>
        <v>0</v>
      </c>
      <c r="CI134" s="2">
        <f ca="1">IF(Table1[[#This Row],[Debts]]&gt;Table1[[#This Row],[Income]],1,0)</f>
        <v>0</v>
      </c>
      <c r="CJ134" s="2"/>
      <c r="CL134" s="2">
        <f ca="1">IF(Table1[[#This Row],[Networth of Person ($)]]&gt;$CL$6,Table1[[#This Row],[Age]],0)</f>
        <v>34</v>
      </c>
    </row>
    <row r="135" spans="2:90" x14ac:dyDescent="0.3">
      <c r="B135">
        <f t="shared" ca="1" si="30"/>
        <v>2</v>
      </c>
      <c r="C135" t="str">
        <f t="shared" ca="1" si="31"/>
        <v>Women</v>
      </c>
      <c r="D135">
        <f t="shared" ca="1" si="32"/>
        <v>38</v>
      </c>
      <c r="E135">
        <f t="shared" ca="1" si="33"/>
        <v>3</v>
      </c>
      <c r="F135" t="str">
        <f t="shared" ca="1" si="34"/>
        <v>Teaching</v>
      </c>
      <c r="G135">
        <f t="shared" ca="1" si="35"/>
        <v>5</v>
      </c>
      <c r="H135" t="str">
        <f t="shared" ca="1" si="36"/>
        <v>Others</v>
      </c>
      <c r="I135">
        <f t="shared" ca="1" si="37"/>
        <v>1</v>
      </c>
      <c r="J135">
        <f t="shared" ca="1" si="38"/>
        <v>2</v>
      </c>
      <c r="K135">
        <f t="shared" ca="1" si="39"/>
        <v>31424</v>
      </c>
      <c r="L135">
        <f t="shared" ca="1" si="40"/>
        <v>4</v>
      </c>
      <c r="M135" t="str">
        <f t="shared" ca="1" si="41"/>
        <v>Alberta</v>
      </c>
      <c r="N135">
        <f t="shared" ca="1" si="42"/>
        <v>125696</v>
      </c>
      <c r="O135">
        <f t="shared" ca="1" si="43"/>
        <v>42363.278472722261</v>
      </c>
      <c r="P135">
        <f t="shared" ca="1" si="44"/>
        <v>13476.984658011677</v>
      </c>
      <c r="Q135">
        <f t="shared" ca="1" si="45"/>
        <v>10495</v>
      </c>
      <c r="R135">
        <f t="shared" ca="1" si="46"/>
        <v>4162.2533150778536</v>
      </c>
      <c r="S135">
        <f t="shared" ca="1" si="47"/>
        <v>21468.499603730947</v>
      </c>
      <c r="T135">
        <f t="shared" ca="1" si="48"/>
        <v>160641.48426174262</v>
      </c>
      <c r="U135">
        <f t="shared" ca="1" si="49"/>
        <v>57020.531787800115</v>
      </c>
      <c r="V135">
        <f t="shared" ca="1" si="50"/>
        <v>103620.95247394251</v>
      </c>
      <c r="Y135" s="2">
        <f ca="1">IF(Table1[[#This Row],[Gender]]="Men",1,0)</f>
        <v>0</v>
      </c>
      <c r="Z135" s="2">
        <f ca="1">IF(Table1[[#This Row],[Gender]]="Women",1,0)</f>
        <v>1</v>
      </c>
      <c r="AA135" s="2"/>
      <c r="AB135" s="2"/>
      <c r="AC135" s="2"/>
      <c r="AD135" s="2"/>
      <c r="AE135" s="2"/>
      <c r="AF135" s="2"/>
      <c r="AG135" s="2"/>
      <c r="AH135" s="2"/>
      <c r="AI135" s="2"/>
      <c r="AJ135" s="4"/>
      <c r="AM135" s="2">
        <f ca="1">IF(Table1[[#This Row],[Field of Work]]="Teaching",1,0)</f>
        <v>1</v>
      </c>
      <c r="AN135" s="2">
        <f ca="1">IF(Table1[[#This Row],[Field of Work]]="Health",1,0)</f>
        <v>0</v>
      </c>
      <c r="AO135" s="2">
        <f ca="1">IF(Table1[[#This Row],[Field of Work]]="Agriculture",1,0)</f>
        <v>0</v>
      </c>
      <c r="AP135" s="2">
        <f ca="1">IF(Table1[[#This Row],[Field of Work]]="IT",1,0)</f>
        <v>0</v>
      </c>
      <c r="AQ135" s="2">
        <f ca="1">IF(Table1[[#This Row],[Field of Work]]="Construction",1,0)</f>
        <v>0</v>
      </c>
      <c r="AR135" s="2">
        <f ca="1">IF(Table1[[#This Row],[Field of Work]]="General Work",1,0)</f>
        <v>0</v>
      </c>
      <c r="AS135" s="2"/>
      <c r="AT135" s="2"/>
      <c r="AU135" s="2"/>
      <c r="AV135" s="2"/>
      <c r="AW135" s="2"/>
      <c r="AX135" s="2"/>
      <c r="BB135" s="2">
        <f ca="1">Table1[[#This Row],[Car Value]]/Table1[[#This Row],[Cars]]</f>
        <v>6738.4923290058387</v>
      </c>
      <c r="BE135" s="2">
        <f ca="1">IF(Table1[[#This Row],[Debts]]&gt;$BG$6,1,0)</f>
        <v>0</v>
      </c>
      <c r="BJ135" s="11">
        <f ca="1">Table1[[#This Row],[Mortage Left]]/Table1[[#This Row],[Value of House]]</f>
        <v>0.3370296467089029</v>
      </c>
      <c r="BK135" s="2">
        <f t="shared" ca="1" si="51"/>
        <v>0</v>
      </c>
      <c r="BN135" s="14">
        <f ca="1">IF(Table1[[#This Row],[Area]]="Yukon",Table1[[#This Row],[Income]],0)</f>
        <v>0</v>
      </c>
      <c r="BO135" s="14">
        <f ca="1">IF(Table1[[#This Row],[Area]]="BC",Table1[[#This Row],[Income]],0)</f>
        <v>0</v>
      </c>
      <c r="BP135" s="14">
        <f ca="1">IF(Table1[[#This Row],[Area]]="Northwest Territories",Table1[[#This Row],[Income]],0)</f>
        <v>0</v>
      </c>
      <c r="BQ135" s="14">
        <f ca="1">IF(Table1[[#This Row],[Area]]="Alberta",Table1[[#This Row],[Income]],0)</f>
        <v>31424</v>
      </c>
      <c r="BR135" s="14">
        <f ca="1">IF(Table1[[#This Row],[Area]]="Nunavut",Table1[[#This Row],[Income]],0)</f>
        <v>0</v>
      </c>
      <c r="BS135" s="14">
        <f ca="1">IF(Table1[[#This Row],[Area]]="Saskatchewan",Table1[[#This Row],[Income]],0)</f>
        <v>0</v>
      </c>
      <c r="BT135" s="14">
        <f ca="1">IF(Table1[[#This Row],[Area]]="Manitoba",Table1[[#This Row],[Income]],0)</f>
        <v>0</v>
      </c>
      <c r="BU135" s="14">
        <f ca="1">IF(Table1[[#This Row],[Area]]="Ontario",Table1[[#This Row],[Income]],0)</f>
        <v>0</v>
      </c>
      <c r="BV135" s="14">
        <f ca="1">IF(Table1[[#This Row],[Area]]="Quebec",Table1[[#This Row],[Income]],0)</f>
        <v>0</v>
      </c>
      <c r="BW135" s="14">
        <f ca="1">IF(Table1[[#This Row],[Area]]="newfoundland",Table1[[#This Row],[Income]],0)</f>
        <v>0</v>
      </c>
      <c r="BX135" s="14">
        <f ca="1">IF(Table1[[#This Row],[Area]]="New Brunswick",Table1[[#This Row],[Income]],0)</f>
        <v>0</v>
      </c>
      <c r="BY135" s="14">
        <f ca="1">IF(Table1[[#This Row],[Area]]="Nova Scotia",Table1[[#This Row],[Income]],0)</f>
        <v>0</v>
      </c>
      <c r="BZ135" s="14">
        <f ca="1">IF(Table1[[#This Row],[Area]]="Prince Edward Island",Table1[[#This Row],[Income]],0)</f>
        <v>0</v>
      </c>
      <c r="CB135" s="12">
        <f ca="1">IF(Table1[[#This Row],[Field of Work]]="Health",Table1[[#This Row],[Income]],0)</f>
        <v>0</v>
      </c>
      <c r="CC135" s="12">
        <f ca="1">IF(Table1[[#This Row],[Field of Work]]="Construction",Table1[[#This Row],[Income]],0)</f>
        <v>0</v>
      </c>
      <c r="CD135" s="12">
        <f ca="1">IF(Table1[[#This Row],[Field of Work]]="Teaching",Table1[[#This Row],[Income]],0)</f>
        <v>31424</v>
      </c>
      <c r="CE135" s="12">
        <f ca="1">IF(Table1[[#This Row],[Field of Work]]="IT",Table1[[#This Row],[Income]],0)</f>
        <v>0</v>
      </c>
      <c r="CF135" s="12">
        <f ca="1">IF(Table1[[#This Row],[Field of Work]]="General Work",Table1[[#This Row],[Income]],0)</f>
        <v>0</v>
      </c>
      <c r="CG135" s="12">
        <f ca="1">IF(Table1[[#This Row],[Field of Work]]="Agriculture",Table1[[#This Row],[Income]],0)</f>
        <v>0</v>
      </c>
      <c r="CI135" s="2">
        <f ca="1">IF(Table1[[#This Row],[Debts]]&gt;Table1[[#This Row],[Income]],1,0)</f>
        <v>0</v>
      </c>
      <c r="CJ135" s="2"/>
      <c r="CL135" s="2">
        <f ca="1">IF(Table1[[#This Row],[Networth of Person ($)]]&gt;$CL$6,Table1[[#This Row],[Age]],0)</f>
        <v>38</v>
      </c>
    </row>
    <row r="136" spans="2:90" x14ac:dyDescent="0.3">
      <c r="B136">
        <f t="shared" ref="B136:B199" ca="1" si="52">RANDBETWEEN(1,2)</f>
        <v>1</v>
      </c>
      <c r="C136" t="str">
        <f t="shared" ref="C136:C199" ca="1" si="53">IF(B136=1,"Men","Women")</f>
        <v>Men</v>
      </c>
      <c r="D136">
        <f t="shared" ref="D136:D199" ca="1" si="54">RANDBETWEEN(25,45)</f>
        <v>31</v>
      </c>
      <c r="E136">
        <f t="shared" ref="E136:E199" ca="1" si="55">RANDBETWEEN(1,6)</f>
        <v>1</v>
      </c>
      <c r="F136" t="str">
        <f t="shared" ref="F136:F199" ca="1" si="56">VLOOKUP(E136,$AA$6:$AB$11,2)</f>
        <v>Health</v>
      </c>
      <c r="G136">
        <f t="shared" ref="G136:G199" ca="1" si="57">RANDBETWEEN(1,6)</f>
        <v>6</v>
      </c>
      <c r="H136" t="str">
        <f t="shared" ref="H136:H199" ca="1" si="58">VLOOKUP(G136,$AC$6:$AD$10,2)</f>
        <v>Others</v>
      </c>
      <c r="I136">
        <f t="shared" ref="I136:I199" ca="1" si="59">RANDBETWEEN(0,4)</f>
        <v>1</v>
      </c>
      <c r="J136">
        <f t="shared" ref="J136:J199" ca="1" si="60">RANDBETWEEN(1,3)</f>
        <v>1</v>
      </c>
      <c r="K136">
        <f t="shared" ref="K136:K199" ca="1" si="61">RANDBETWEEN(25000,90000)</f>
        <v>66477</v>
      </c>
      <c r="L136">
        <f t="shared" ref="L136:L199" ca="1" si="62">RANDBETWEEN(1,13)</f>
        <v>13</v>
      </c>
      <c r="M136" t="str">
        <f t="shared" ref="M136:M199" ca="1" si="63">VLOOKUP(L136,$AE$6:$AF$18,2)</f>
        <v>Prince Edward Island</v>
      </c>
      <c r="N136">
        <f t="shared" ref="N136:N199" ca="1" si="64">K136*RANDBETWEEN(3,6)</f>
        <v>199431</v>
      </c>
      <c r="O136">
        <f t="shared" ref="O136:O199" ca="1" si="65">RAND()*N136</f>
        <v>41624.953633357094</v>
      </c>
      <c r="P136">
        <f t="shared" ref="P136:P199" ca="1" si="66">J136*RAND()*K136</f>
        <v>53449.228604370714</v>
      </c>
      <c r="Q136">
        <f t="shared" ref="Q136:Q199" ca="1" si="67">RANDBETWEEN(0,P136)</f>
        <v>18494</v>
      </c>
      <c r="R136">
        <f t="shared" ref="R136:R199" ca="1" si="68">RAND()*K136*2</f>
        <v>13003.492284826521</v>
      </c>
      <c r="S136">
        <f t="shared" ref="S136:S199" ca="1" si="69">RAND()*K136*1.5</f>
        <v>89197.787222093815</v>
      </c>
      <c r="T136">
        <f t="shared" ref="T136:T199" ca="1" si="70">N136+P136+S136</f>
        <v>342078.01582646451</v>
      </c>
      <c r="U136">
        <f t="shared" ref="U136:U199" ca="1" si="71">O136+Q136+R136</f>
        <v>73122.445918183614</v>
      </c>
      <c r="V136">
        <f t="shared" ref="V136:V199" ca="1" si="72">T136-U136</f>
        <v>268955.56990828092</v>
      </c>
      <c r="Y136" s="2">
        <f ca="1">IF(Table1[[#This Row],[Gender]]="Men",1,0)</f>
        <v>1</v>
      </c>
      <c r="Z136" s="2">
        <f ca="1">IF(Table1[[#This Row],[Gender]]="Women",1,0)</f>
        <v>0</v>
      </c>
      <c r="AA136" s="2"/>
      <c r="AB136" s="2"/>
      <c r="AC136" s="2"/>
      <c r="AD136" s="2"/>
      <c r="AE136" s="2"/>
      <c r="AF136" s="2"/>
      <c r="AG136" s="2"/>
      <c r="AH136" s="2"/>
      <c r="AI136" s="2"/>
      <c r="AJ136" s="4"/>
      <c r="AM136" s="2">
        <f ca="1">IF(Table1[[#This Row],[Field of Work]]="Teaching",1,0)</f>
        <v>0</v>
      </c>
      <c r="AN136" s="2">
        <f ca="1">IF(Table1[[#This Row],[Field of Work]]="Health",1,0)</f>
        <v>1</v>
      </c>
      <c r="AO136" s="2">
        <f ca="1">IF(Table1[[#This Row],[Field of Work]]="Agriculture",1,0)</f>
        <v>0</v>
      </c>
      <c r="AP136" s="2">
        <f ca="1">IF(Table1[[#This Row],[Field of Work]]="IT",1,0)</f>
        <v>0</v>
      </c>
      <c r="AQ136" s="2">
        <f ca="1">IF(Table1[[#This Row],[Field of Work]]="Construction",1,0)</f>
        <v>0</v>
      </c>
      <c r="AR136" s="2">
        <f ca="1">IF(Table1[[#This Row],[Field of Work]]="General Work",1,0)</f>
        <v>0</v>
      </c>
      <c r="AS136" s="2"/>
      <c r="AT136" s="2"/>
      <c r="AU136" s="2"/>
      <c r="AV136" s="2"/>
      <c r="AW136" s="2"/>
      <c r="AX136" s="2"/>
      <c r="BB136" s="2">
        <f ca="1">Table1[[#This Row],[Car Value]]/Table1[[#This Row],[Cars]]</f>
        <v>53449.228604370714</v>
      </c>
      <c r="BE136" s="2">
        <f ca="1">IF(Table1[[#This Row],[Debts]]&gt;$BG$6,1,0)</f>
        <v>0</v>
      </c>
      <c r="BJ136" s="11">
        <f ca="1">Table1[[#This Row],[Mortage Left]]/Table1[[#This Row],[Value of House]]</f>
        <v>0.2087185725055638</v>
      </c>
      <c r="BK136" s="2">
        <f t="shared" ref="BK136:BK199" ca="1" si="73">IF(BJ136&lt;$BK$6,1,0)</f>
        <v>1</v>
      </c>
      <c r="BN136" s="14">
        <f ca="1">IF(Table1[[#This Row],[Area]]="Yukon",Table1[[#This Row],[Income]],0)</f>
        <v>0</v>
      </c>
      <c r="BO136" s="14">
        <f ca="1">IF(Table1[[#This Row],[Area]]="BC",Table1[[#This Row],[Income]],0)</f>
        <v>0</v>
      </c>
      <c r="BP136" s="14">
        <f ca="1">IF(Table1[[#This Row],[Area]]="Northwest Territories",Table1[[#This Row],[Income]],0)</f>
        <v>0</v>
      </c>
      <c r="BQ136" s="14">
        <f ca="1">IF(Table1[[#This Row],[Area]]="Alberta",Table1[[#This Row],[Income]],0)</f>
        <v>0</v>
      </c>
      <c r="BR136" s="14">
        <f ca="1">IF(Table1[[#This Row],[Area]]="Nunavut",Table1[[#This Row],[Income]],0)</f>
        <v>0</v>
      </c>
      <c r="BS136" s="14">
        <f ca="1">IF(Table1[[#This Row],[Area]]="Saskatchewan",Table1[[#This Row],[Income]],0)</f>
        <v>0</v>
      </c>
      <c r="BT136" s="14">
        <f ca="1">IF(Table1[[#This Row],[Area]]="Manitoba",Table1[[#This Row],[Income]],0)</f>
        <v>0</v>
      </c>
      <c r="BU136" s="14">
        <f ca="1">IF(Table1[[#This Row],[Area]]="Ontario",Table1[[#This Row],[Income]],0)</f>
        <v>0</v>
      </c>
      <c r="BV136" s="14">
        <f ca="1">IF(Table1[[#This Row],[Area]]="Quebec",Table1[[#This Row],[Income]],0)</f>
        <v>0</v>
      </c>
      <c r="BW136" s="14">
        <f ca="1">IF(Table1[[#This Row],[Area]]="newfoundland",Table1[[#This Row],[Income]],0)</f>
        <v>0</v>
      </c>
      <c r="BX136" s="14">
        <f ca="1">IF(Table1[[#This Row],[Area]]="New Brunswick",Table1[[#This Row],[Income]],0)</f>
        <v>0</v>
      </c>
      <c r="BY136" s="14">
        <f ca="1">IF(Table1[[#This Row],[Area]]="Nova Scotia",Table1[[#This Row],[Income]],0)</f>
        <v>0</v>
      </c>
      <c r="BZ136" s="14">
        <f ca="1">IF(Table1[[#This Row],[Area]]="Prince Edward Island",Table1[[#This Row],[Income]],0)</f>
        <v>66477</v>
      </c>
      <c r="CB136" s="12">
        <f ca="1">IF(Table1[[#This Row],[Field of Work]]="Health",Table1[[#This Row],[Income]],0)</f>
        <v>66477</v>
      </c>
      <c r="CC136" s="12">
        <f ca="1">IF(Table1[[#This Row],[Field of Work]]="Construction",Table1[[#This Row],[Income]],0)</f>
        <v>0</v>
      </c>
      <c r="CD136" s="12">
        <f ca="1">IF(Table1[[#This Row],[Field of Work]]="Teaching",Table1[[#This Row],[Income]],0)</f>
        <v>0</v>
      </c>
      <c r="CE136" s="12">
        <f ca="1">IF(Table1[[#This Row],[Field of Work]]="IT",Table1[[#This Row],[Income]],0)</f>
        <v>0</v>
      </c>
      <c r="CF136" s="12">
        <f ca="1">IF(Table1[[#This Row],[Field of Work]]="General Work",Table1[[#This Row],[Income]],0)</f>
        <v>0</v>
      </c>
      <c r="CG136" s="12">
        <f ca="1">IF(Table1[[#This Row],[Field of Work]]="Agriculture",Table1[[#This Row],[Income]],0)</f>
        <v>0</v>
      </c>
      <c r="CI136" s="2">
        <f ca="1">IF(Table1[[#This Row],[Debts]]&gt;Table1[[#This Row],[Income]],1,0)</f>
        <v>0</v>
      </c>
      <c r="CJ136" s="2"/>
      <c r="CL136" s="2">
        <f ca="1">IF(Table1[[#This Row],[Networth of Person ($)]]&gt;$CL$6,Table1[[#This Row],[Age]],0)</f>
        <v>31</v>
      </c>
    </row>
    <row r="137" spans="2:90" x14ac:dyDescent="0.3">
      <c r="B137">
        <f t="shared" ca="1" si="52"/>
        <v>2</v>
      </c>
      <c r="C137" t="str">
        <f t="shared" ca="1" si="53"/>
        <v>Women</v>
      </c>
      <c r="D137">
        <f t="shared" ca="1" si="54"/>
        <v>30</v>
      </c>
      <c r="E137">
        <f t="shared" ca="1" si="55"/>
        <v>4</v>
      </c>
      <c r="F137" t="str">
        <f t="shared" ca="1" si="56"/>
        <v>IT</v>
      </c>
      <c r="G137">
        <f t="shared" ca="1" si="57"/>
        <v>6</v>
      </c>
      <c r="H137" t="str">
        <f t="shared" ca="1" si="58"/>
        <v>Others</v>
      </c>
      <c r="I137">
        <f t="shared" ca="1" si="59"/>
        <v>2</v>
      </c>
      <c r="J137">
        <f t="shared" ca="1" si="60"/>
        <v>2</v>
      </c>
      <c r="K137">
        <f t="shared" ca="1" si="61"/>
        <v>38511</v>
      </c>
      <c r="L137">
        <f t="shared" ca="1" si="62"/>
        <v>3</v>
      </c>
      <c r="M137" t="str">
        <f t="shared" ca="1" si="63"/>
        <v>Northwest Territories</v>
      </c>
      <c r="N137">
        <f t="shared" ca="1" si="64"/>
        <v>115533</v>
      </c>
      <c r="O137">
        <f t="shared" ca="1" si="65"/>
        <v>102889.85215861539</v>
      </c>
      <c r="P137">
        <f t="shared" ca="1" si="66"/>
        <v>19524.265979629257</v>
      </c>
      <c r="Q137">
        <f t="shared" ca="1" si="67"/>
        <v>17846</v>
      </c>
      <c r="R137">
        <f t="shared" ca="1" si="68"/>
        <v>44415.359556297532</v>
      </c>
      <c r="S137">
        <f t="shared" ca="1" si="69"/>
        <v>36064.182717444681</v>
      </c>
      <c r="T137">
        <f t="shared" ca="1" si="70"/>
        <v>171121.44869707391</v>
      </c>
      <c r="U137">
        <f t="shared" ca="1" si="71"/>
        <v>165151.21171491293</v>
      </c>
      <c r="V137">
        <f t="shared" ca="1" si="72"/>
        <v>5970.2369821609755</v>
      </c>
      <c r="Y137" s="2">
        <f ca="1">IF(Table1[[#This Row],[Gender]]="Men",1,0)</f>
        <v>0</v>
      </c>
      <c r="Z137" s="2">
        <f ca="1">IF(Table1[[#This Row],[Gender]]="Women",1,0)</f>
        <v>1</v>
      </c>
      <c r="AA137" s="2"/>
      <c r="AB137" s="2"/>
      <c r="AC137" s="2"/>
      <c r="AD137" s="2"/>
      <c r="AE137" s="2"/>
      <c r="AF137" s="2"/>
      <c r="AG137" s="2"/>
      <c r="AH137" s="2"/>
      <c r="AI137" s="2"/>
      <c r="AJ137" s="4"/>
      <c r="AM137" s="2">
        <f ca="1">IF(Table1[[#This Row],[Field of Work]]="Teaching",1,0)</f>
        <v>0</v>
      </c>
      <c r="AN137" s="2">
        <f ca="1">IF(Table1[[#This Row],[Field of Work]]="Health",1,0)</f>
        <v>0</v>
      </c>
      <c r="AO137" s="2">
        <f ca="1">IF(Table1[[#This Row],[Field of Work]]="Agriculture",1,0)</f>
        <v>0</v>
      </c>
      <c r="AP137" s="2">
        <f ca="1">IF(Table1[[#This Row],[Field of Work]]="IT",1,0)</f>
        <v>1</v>
      </c>
      <c r="AQ137" s="2">
        <f ca="1">IF(Table1[[#This Row],[Field of Work]]="Construction",1,0)</f>
        <v>0</v>
      </c>
      <c r="AR137" s="2">
        <f ca="1">IF(Table1[[#This Row],[Field of Work]]="General Work",1,0)</f>
        <v>0</v>
      </c>
      <c r="AS137" s="2"/>
      <c r="AT137" s="2"/>
      <c r="AU137" s="2"/>
      <c r="AV137" s="2"/>
      <c r="AW137" s="2"/>
      <c r="AX137" s="2"/>
      <c r="BB137" s="2">
        <f ca="1">Table1[[#This Row],[Car Value]]/Table1[[#This Row],[Cars]]</f>
        <v>9762.1329898146287</v>
      </c>
      <c r="BE137" s="2">
        <f ca="1">IF(Table1[[#This Row],[Debts]]&gt;$BG$6,1,0)</f>
        <v>1</v>
      </c>
      <c r="BJ137" s="11">
        <f ca="1">Table1[[#This Row],[Mortage Left]]/Table1[[#This Row],[Value of House]]</f>
        <v>0.89056678315819193</v>
      </c>
      <c r="BK137" s="2">
        <f t="shared" ca="1" si="73"/>
        <v>0</v>
      </c>
      <c r="BN137" s="14">
        <f ca="1">IF(Table1[[#This Row],[Area]]="Yukon",Table1[[#This Row],[Income]],0)</f>
        <v>0</v>
      </c>
      <c r="BO137" s="14">
        <f ca="1">IF(Table1[[#This Row],[Area]]="BC",Table1[[#This Row],[Income]],0)</f>
        <v>0</v>
      </c>
      <c r="BP137" s="14">
        <f ca="1">IF(Table1[[#This Row],[Area]]="Northwest Territories",Table1[[#This Row],[Income]],0)</f>
        <v>38511</v>
      </c>
      <c r="BQ137" s="14">
        <f ca="1">IF(Table1[[#This Row],[Area]]="Alberta",Table1[[#This Row],[Income]],0)</f>
        <v>0</v>
      </c>
      <c r="BR137" s="14">
        <f ca="1">IF(Table1[[#This Row],[Area]]="Nunavut",Table1[[#This Row],[Income]],0)</f>
        <v>0</v>
      </c>
      <c r="BS137" s="14">
        <f ca="1">IF(Table1[[#This Row],[Area]]="Saskatchewan",Table1[[#This Row],[Income]],0)</f>
        <v>0</v>
      </c>
      <c r="BT137" s="14">
        <f ca="1">IF(Table1[[#This Row],[Area]]="Manitoba",Table1[[#This Row],[Income]],0)</f>
        <v>0</v>
      </c>
      <c r="BU137" s="14">
        <f ca="1">IF(Table1[[#This Row],[Area]]="Ontario",Table1[[#This Row],[Income]],0)</f>
        <v>0</v>
      </c>
      <c r="BV137" s="14">
        <f ca="1">IF(Table1[[#This Row],[Area]]="Quebec",Table1[[#This Row],[Income]],0)</f>
        <v>0</v>
      </c>
      <c r="BW137" s="14">
        <f ca="1">IF(Table1[[#This Row],[Area]]="newfoundland",Table1[[#This Row],[Income]],0)</f>
        <v>0</v>
      </c>
      <c r="BX137" s="14">
        <f ca="1">IF(Table1[[#This Row],[Area]]="New Brunswick",Table1[[#This Row],[Income]],0)</f>
        <v>0</v>
      </c>
      <c r="BY137" s="14">
        <f ca="1">IF(Table1[[#This Row],[Area]]="Nova Scotia",Table1[[#This Row],[Income]],0)</f>
        <v>0</v>
      </c>
      <c r="BZ137" s="14">
        <f ca="1">IF(Table1[[#This Row],[Area]]="Prince Edward Island",Table1[[#This Row],[Income]],0)</f>
        <v>0</v>
      </c>
      <c r="CB137" s="12">
        <f ca="1">IF(Table1[[#This Row],[Field of Work]]="Health",Table1[[#This Row],[Income]],0)</f>
        <v>0</v>
      </c>
      <c r="CC137" s="12">
        <f ca="1">IF(Table1[[#This Row],[Field of Work]]="Construction",Table1[[#This Row],[Income]],0)</f>
        <v>0</v>
      </c>
      <c r="CD137" s="12">
        <f ca="1">IF(Table1[[#This Row],[Field of Work]]="Teaching",Table1[[#This Row],[Income]],0)</f>
        <v>0</v>
      </c>
      <c r="CE137" s="12">
        <f ca="1">IF(Table1[[#This Row],[Field of Work]]="IT",Table1[[#This Row],[Income]],0)</f>
        <v>38511</v>
      </c>
      <c r="CF137" s="12">
        <f ca="1">IF(Table1[[#This Row],[Field of Work]]="General Work",Table1[[#This Row],[Income]],0)</f>
        <v>0</v>
      </c>
      <c r="CG137" s="12">
        <f ca="1">IF(Table1[[#This Row],[Field of Work]]="Agriculture",Table1[[#This Row],[Income]],0)</f>
        <v>0</v>
      </c>
      <c r="CI137" s="2">
        <f ca="1">IF(Table1[[#This Row],[Debts]]&gt;Table1[[#This Row],[Income]],1,0)</f>
        <v>1</v>
      </c>
      <c r="CJ137" s="2"/>
      <c r="CL137" s="2">
        <f ca="1">IF(Table1[[#This Row],[Networth of Person ($)]]&gt;$CL$6,Table1[[#This Row],[Age]],0)</f>
        <v>0</v>
      </c>
    </row>
    <row r="138" spans="2:90" x14ac:dyDescent="0.3">
      <c r="B138">
        <f t="shared" ca="1" si="52"/>
        <v>1</v>
      </c>
      <c r="C138" t="str">
        <f t="shared" ca="1" si="53"/>
        <v>Men</v>
      </c>
      <c r="D138">
        <f t="shared" ca="1" si="54"/>
        <v>29</v>
      </c>
      <c r="E138">
        <f t="shared" ca="1" si="55"/>
        <v>5</v>
      </c>
      <c r="F138" t="str">
        <f t="shared" ca="1" si="56"/>
        <v>General Work</v>
      </c>
      <c r="G138">
        <f t="shared" ca="1" si="57"/>
        <v>3</v>
      </c>
      <c r="H138" t="str">
        <f t="shared" ca="1" si="58"/>
        <v>University</v>
      </c>
      <c r="I138">
        <f t="shared" ca="1" si="59"/>
        <v>3</v>
      </c>
      <c r="J138">
        <f t="shared" ca="1" si="60"/>
        <v>1</v>
      </c>
      <c r="K138">
        <f t="shared" ca="1" si="61"/>
        <v>39881</v>
      </c>
      <c r="L138">
        <f t="shared" ca="1" si="62"/>
        <v>10</v>
      </c>
      <c r="M138" t="str">
        <f t="shared" ca="1" si="63"/>
        <v>newfoundland</v>
      </c>
      <c r="N138">
        <f t="shared" ca="1" si="64"/>
        <v>159524</v>
      </c>
      <c r="O138">
        <f t="shared" ca="1" si="65"/>
        <v>103060.37640846374</v>
      </c>
      <c r="P138">
        <f t="shared" ca="1" si="66"/>
        <v>18002.304162046679</v>
      </c>
      <c r="Q138">
        <f t="shared" ca="1" si="67"/>
        <v>9501</v>
      </c>
      <c r="R138">
        <f t="shared" ca="1" si="68"/>
        <v>69019.768354989123</v>
      </c>
      <c r="S138">
        <f t="shared" ca="1" si="69"/>
        <v>30826.179766128305</v>
      </c>
      <c r="T138">
        <f t="shared" ca="1" si="70"/>
        <v>208352.48392817497</v>
      </c>
      <c r="U138">
        <f t="shared" ca="1" si="71"/>
        <v>181581.14476345287</v>
      </c>
      <c r="V138">
        <f t="shared" ca="1" si="72"/>
        <v>26771.3391647221</v>
      </c>
      <c r="Y138" s="2">
        <f ca="1">IF(Table1[[#This Row],[Gender]]="Men",1,0)</f>
        <v>1</v>
      </c>
      <c r="Z138" s="2">
        <f ca="1">IF(Table1[[#This Row],[Gender]]="Women",1,0)</f>
        <v>0</v>
      </c>
      <c r="AA138" s="2"/>
      <c r="AB138" s="2"/>
      <c r="AC138" s="2"/>
      <c r="AD138" s="2"/>
      <c r="AE138" s="2"/>
      <c r="AF138" s="2"/>
      <c r="AG138" s="2"/>
      <c r="AH138" s="2"/>
      <c r="AI138" s="2"/>
      <c r="AJ138" s="4"/>
      <c r="AM138" s="2">
        <f ca="1">IF(Table1[[#This Row],[Field of Work]]="Teaching",1,0)</f>
        <v>0</v>
      </c>
      <c r="AN138" s="2">
        <f ca="1">IF(Table1[[#This Row],[Field of Work]]="Health",1,0)</f>
        <v>0</v>
      </c>
      <c r="AO138" s="2">
        <f ca="1">IF(Table1[[#This Row],[Field of Work]]="Agriculture",1,0)</f>
        <v>0</v>
      </c>
      <c r="AP138" s="2">
        <f ca="1">IF(Table1[[#This Row],[Field of Work]]="IT",1,0)</f>
        <v>0</v>
      </c>
      <c r="AQ138" s="2">
        <f ca="1">IF(Table1[[#This Row],[Field of Work]]="Construction",1,0)</f>
        <v>0</v>
      </c>
      <c r="AR138" s="2">
        <f ca="1">IF(Table1[[#This Row],[Field of Work]]="General Work",1,0)</f>
        <v>1</v>
      </c>
      <c r="AS138" s="2"/>
      <c r="AT138" s="2"/>
      <c r="AU138" s="2"/>
      <c r="AV138" s="2"/>
      <c r="AW138" s="2"/>
      <c r="AX138" s="2"/>
      <c r="BB138" s="2">
        <f ca="1">Table1[[#This Row],[Car Value]]/Table1[[#This Row],[Cars]]</f>
        <v>18002.304162046679</v>
      </c>
      <c r="BE138" s="2">
        <f ca="1">IF(Table1[[#This Row],[Debts]]&gt;$BG$6,1,0)</f>
        <v>1</v>
      </c>
      <c r="BJ138" s="11">
        <f ca="1">Table1[[#This Row],[Mortage Left]]/Table1[[#This Row],[Value of House]]</f>
        <v>0.64604934936726599</v>
      </c>
      <c r="BK138" s="2">
        <f t="shared" ca="1" si="73"/>
        <v>0</v>
      </c>
      <c r="BN138" s="14">
        <f ca="1">IF(Table1[[#This Row],[Area]]="Yukon",Table1[[#This Row],[Income]],0)</f>
        <v>0</v>
      </c>
      <c r="BO138" s="14">
        <f ca="1">IF(Table1[[#This Row],[Area]]="BC",Table1[[#This Row],[Income]],0)</f>
        <v>0</v>
      </c>
      <c r="BP138" s="14">
        <f ca="1">IF(Table1[[#This Row],[Area]]="Northwest Territories",Table1[[#This Row],[Income]],0)</f>
        <v>0</v>
      </c>
      <c r="BQ138" s="14">
        <f ca="1">IF(Table1[[#This Row],[Area]]="Alberta",Table1[[#This Row],[Income]],0)</f>
        <v>0</v>
      </c>
      <c r="BR138" s="14">
        <f ca="1">IF(Table1[[#This Row],[Area]]="Nunavut",Table1[[#This Row],[Income]],0)</f>
        <v>0</v>
      </c>
      <c r="BS138" s="14">
        <f ca="1">IF(Table1[[#This Row],[Area]]="Saskatchewan",Table1[[#This Row],[Income]],0)</f>
        <v>0</v>
      </c>
      <c r="BT138" s="14">
        <f ca="1">IF(Table1[[#This Row],[Area]]="Manitoba",Table1[[#This Row],[Income]],0)</f>
        <v>0</v>
      </c>
      <c r="BU138" s="14">
        <f ca="1">IF(Table1[[#This Row],[Area]]="Ontario",Table1[[#This Row],[Income]],0)</f>
        <v>0</v>
      </c>
      <c r="BV138" s="14">
        <f ca="1">IF(Table1[[#This Row],[Area]]="Quebec",Table1[[#This Row],[Income]],0)</f>
        <v>0</v>
      </c>
      <c r="BW138" s="14">
        <f ca="1">IF(Table1[[#This Row],[Area]]="newfoundland",Table1[[#This Row],[Income]],0)</f>
        <v>39881</v>
      </c>
      <c r="BX138" s="14">
        <f ca="1">IF(Table1[[#This Row],[Area]]="New Brunswick",Table1[[#This Row],[Income]],0)</f>
        <v>0</v>
      </c>
      <c r="BY138" s="14">
        <f ca="1">IF(Table1[[#This Row],[Area]]="Nova Scotia",Table1[[#This Row],[Income]],0)</f>
        <v>0</v>
      </c>
      <c r="BZ138" s="14">
        <f ca="1">IF(Table1[[#This Row],[Area]]="Prince Edward Island",Table1[[#This Row],[Income]],0)</f>
        <v>0</v>
      </c>
      <c r="CB138" s="12">
        <f ca="1">IF(Table1[[#This Row],[Field of Work]]="Health",Table1[[#This Row],[Income]],0)</f>
        <v>0</v>
      </c>
      <c r="CC138" s="12">
        <f ca="1">IF(Table1[[#This Row],[Field of Work]]="Construction",Table1[[#This Row],[Income]],0)</f>
        <v>0</v>
      </c>
      <c r="CD138" s="12">
        <f ca="1">IF(Table1[[#This Row],[Field of Work]]="Teaching",Table1[[#This Row],[Income]],0)</f>
        <v>0</v>
      </c>
      <c r="CE138" s="12">
        <f ca="1">IF(Table1[[#This Row],[Field of Work]]="IT",Table1[[#This Row],[Income]],0)</f>
        <v>0</v>
      </c>
      <c r="CF138" s="12">
        <f ca="1">IF(Table1[[#This Row],[Field of Work]]="General Work",Table1[[#This Row],[Income]],0)</f>
        <v>39881</v>
      </c>
      <c r="CG138" s="12">
        <f ca="1">IF(Table1[[#This Row],[Field of Work]]="Agriculture",Table1[[#This Row],[Income]],0)</f>
        <v>0</v>
      </c>
      <c r="CI138" s="2">
        <f ca="1">IF(Table1[[#This Row],[Debts]]&gt;Table1[[#This Row],[Income]],1,0)</f>
        <v>1</v>
      </c>
      <c r="CJ138" s="2"/>
      <c r="CL138" s="2">
        <f ca="1">IF(Table1[[#This Row],[Networth of Person ($)]]&gt;$CL$6,Table1[[#This Row],[Age]],0)</f>
        <v>0</v>
      </c>
    </row>
    <row r="139" spans="2:90" x14ac:dyDescent="0.3">
      <c r="B139">
        <f t="shared" ca="1" si="52"/>
        <v>2</v>
      </c>
      <c r="C139" t="str">
        <f t="shared" ca="1" si="53"/>
        <v>Women</v>
      </c>
      <c r="D139">
        <f t="shared" ca="1" si="54"/>
        <v>41</v>
      </c>
      <c r="E139">
        <f t="shared" ca="1" si="55"/>
        <v>2</v>
      </c>
      <c r="F139" t="str">
        <f t="shared" ca="1" si="56"/>
        <v>Construction</v>
      </c>
      <c r="G139">
        <f t="shared" ca="1" si="57"/>
        <v>4</v>
      </c>
      <c r="H139" t="str">
        <f t="shared" ca="1" si="58"/>
        <v xml:space="preserve">Technical </v>
      </c>
      <c r="I139">
        <f t="shared" ca="1" si="59"/>
        <v>1</v>
      </c>
      <c r="J139">
        <f t="shared" ca="1" si="60"/>
        <v>2</v>
      </c>
      <c r="K139">
        <f t="shared" ca="1" si="61"/>
        <v>55371</v>
      </c>
      <c r="L139">
        <f t="shared" ca="1" si="62"/>
        <v>3</v>
      </c>
      <c r="M139" t="str">
        <f t="shared" ca="1" si="63"/>
        <v>Northwest Territories</v>
      </c>
      <c r="N139">
        <f t="shared" ca="1" si="64"/>
        <v>332226</v>
      </c>
      <c r="O139">
        <f t="shared" ca="1" si="65"/>
        <v>225819.84616935364</v>
      </c>
      <c r="P139">
        <f t="shared" ca="1" si="66"/>
        <v>48129.271938163649</v>
      </c>
      <c r="Q139">
        <f t="shared" ca="1" si="67"/>
        <v>48017</v>
      </c>
      <c r="R139">
        <f t="shared" ca="1" si="68"/>
        <v>60387.125359231468</v>
      </c>
      <c r="S139">
        <f t="shared" ca="1" si="69"/>
        <v>27361.607549642256</v>
      </c>
      <c r="T139">
        <f t="shared" ca="1" si="70"/>
        <v>407716.87948780594</v>
      </c>
      <c r="U139">
        <f t="shared" ca="1" si="71"/>
        <v>334223.97152858513</v>
      </c>
      <c r="V139">
        <f t="shared" ca="1" si="72"/>
        <v>73492.907959220815</v>
      </c>
      <c r="Y139" s="2">
        <f ca="1">IF(Table1[[#This Row],[Gender]]="Men",1,0)</f>
        <v>0</v>
      </c>
      <c r="Z139" s="2">
        <f ca="1">IF(Table1[[#This Row],[Gender]]="Women",1,0)</f>
        <v>1</v>
      </c>
      <c r="AA139" s="2"/>
      <c r="AB139" s="2"/>
      <c r="AC139" s="2"/>
      <c r="AD139" s="2"/>
      <c r="AE139" s="2"/>
      <c r="AF139" s="2"/>
      <c r="AG139" s="2"/>
      <c r="AH139" s="2"/>
      <c r="AI139" s="2"/>
      <c r="AJ139" s="4"/>
      <c r="AM139" s="2">
        <f ca="1">IF(Table1[[#This Row],[Field of Work]]="Teaching",1,0)</f>
        <v>0</v>
      </c>
      <c r="AN139" s="2">
        <f ca="1">IF(Table1[[#This Row],[Field of Work]]="Health",1,0)</f>
        <v>0</v>
      </c>
      <c r="AO139" s="2">
        <f ca="1">IF(Table1[[#This Row],[Field of Work]]="Agriculture",1,0)</f>
        <v>0</v>
      </c>
      <c r="AP139" s="2">
        <f ca="1">IF(Table1[[#This Row],[Field of Work]]="IT",1,0)</f>
        <v>0</v>
      </c>
      <c r="AQ139" s="2">
        <f ca="1">IF(Table1[[#This Row],[Field of Work]]="Construction",1,0)</f>
        <v>1</v>
      </c>
      <c r="AR139" s="2">
        <f ca="1">IF(Table1[[#This Row],[Field of Work]]="General Work",1,0)</f>
        <v>0</v>
      </c>
      <c r="AS139" s="2"/>
      <c r="AT139" s="2"/>
      <c r="AU139" s="2"/>
      <c r="AV139" s="2"/>
      <c r="AW139" s="2"/>
      <c r="AX139" s="2"/>
      <c r="BB139" s="2">
        <f ca="1">Table1[[#This Row],[Car Value]]/Table1[[#This Row],[Cars]]</f>
        <v>24064.635969081824</v>
      </c>
      <c r="BE139" s="2">
        <f ca="1">IF(Table1[[#This Row],[Debts]]&gt;$BG$6,1,0)</f>
        <v>1</v>
      </c>
      <c r="BJ139" s="11">
        <f ca="1">Table1[[#This Row],[Mortage Left]]/Table1[[#This Row],[Value of House]]</f>
        <v>0.67971756024318875</v>
      </c>
      <c r="BK139" s="2">
        <f t="shared" ca="1" si="73"/>
        <v>0</v>
      </c>
      <c r="BN139" s="14">
        <f ca="1">IF(Table1[[#This Row],[Area]]="Yukon",Table1[[#This Row],[Income]],0)</f>
        <v>0</v>
      </c>
      <c r="BO139" s="14">
        <f ca="1">IF(Table1[[#This Row],[Area]]="BC",Table1[[#This Row],[Income]],0)</f>
        <v>0</v>
      </c>
      <c r="BP139" s="14">
        <f ca="1">IF(Table1[[#This Row],[Area]]="Northwest Territories",Table1[[#This Row],[Income]],0)</f>
        <v>55371</v>
      </c>
      <c r="BQ139" s="14">
        <f ca="1">IF(Table1[[#This Row],[Area]]="Alberta",Table1[[#This Row],[Income]],0)</f>
        <v>0</v>
      </c>
      <c r="BR139" s="14">
        <f ca="1">IF(Table1[[#This Row],[Area]]="Nunavut",Table1[[#This Row],[Income]],0)</f>
        <v>0</v>
      </c>
      <c r="BS139" s="14">
        <f ca="1">IF(Table1[[#This Row],[Area]]="Saskatchewan",Table1[[#This Row],[Income]],0)</f>
        <v>0</v>
      </c>
      <c r="BT139" s="14">
        <f ca="1">IF(Table1[[#This Row],[Area]]="Manitoba",Table1[[#This Row],[Income]],0)</f>
        <v>0</v>
      </c>
      <c r="BU139" s="14">
        <f ca="1">IF(Table1[[#This Row],[Area]]="Ontario",Table1[[#This Row],[Income]],0)</f>
        <v>0</v>
      </c>
      <c r="BV139" s="14">
        <f ca="1">IF(Table1[[#This Row],[Area]]="Quebec",Table1[[#This Row],[Income]],0)</f>
        <v>0</v>
      </c>
      <c r="BW139" s="14">
        <f ca="1">IF(Table1[[#This Row],[Area]]="newfoundland",Table1[[#This Row],[Income]],0)</f>
        <v>0</v>
      </c>
      <c r="BX139" s="14">
        <f ca="1">IF(Table1[[#This Row],[Area]]="New Brunswick",Table1[[#This Row],[Income]],0)</f>
        <v>0</v>
      </c>
      <c r="BY139" s="14">
        <f ca="1">IF(Table1[[#This Row],[Area]]="Nova Scotia",Table1[[#This Row],[Income]],0)</f>
        <v>0</v>
      </c>
      <c r="BZ139" s="14">
        <f ca="1">IF(Table1[[#This Row],[Area]]="Prince Edward Island",Table1[[#This Row],[Income]],0)</f>
        <v>0</v>
      </c>
      <c r="CB139" s="12">
        <f ca="1">IF(Table1[[#This Row],[Field of Work]]="Health",Table1[[#This Row],[Income]],0)</f>
        <v>0</v>
      </c>
      <c r="CC139" s="12">
        <f ca="1">IF(Table1[[#This Row],[Field of Work]]="Construction",Table1[[#This Row],[Income]],0)</f>
        <v>55371</v>
      </c>
      <c r="CD139" s="12">
        <f ca="1">IF(Table1[[#This Row],[Field of Work]]="Teaching",Table1[[#This Row],[Income]],0)</f>
        <v>0</v>
      </c>
      <c r="CE139" s="12">
        <f ca="1">IF(Table1[[#This Row],[Field of Work]]="IT",Table1[[#This Row],[Income]],0)</f>
        <v>0</v>
      </c>
      <c r="CF139" s="12">
        <f ca="1">IF(Table1[[#This Row],[Field of Work]]="General Work",Table1[[#This Row],[Income]],0)</f>
        <v>0</v>
      </c>
      <c r="CG139" s="12">
        <f ca="1">IF(Table1[[#This Row],[Field of Work]]="Agriculture",Table1[[#This Row],[Income]],0)</f>
        <v>0</v>
      </c>
      <c r="CI139" s="2">
        <f ca="1">IF(Table1[[#This Row],[Debts]]&gt;Table1[[#This Row],[Income]],1,0)</f>
        <v>1</v>
      </c>
      <c r="CJ139" s="2"/>
      <c r="CL139" s="2">
        <f ca="1">IF(Table1[[#This Row],[Networth of Person ($)]]&gt;$CL$6,Table1[[#This Row],[Age]],0)</f>
        <v>41</v>
      </c>
    </row>
    <row r="140" spans="2:90" x14ac:dyDescent="0.3">
      <c r="B140">
        <f t="shared" ca="1" si="52"/>
        <v>2</v>
      </c>
      <c r="C140" t="str">
        <f t="shared" ca="1" si="53"/>
        <v>Women</v>
      </c>
      <c r="D140">
        <f t="shared" ca="1" si="54"/>
        <v>45</v>
      </c>
      <c r="E140">
        <f t="shared" ca="1" si="55"/>
        <v>1</v>
      </c>
      <c r="F140" t="str">
        <f t="shared" ca="1" si="56"/>
        <v>Health</v>
      </c>
      <c r="G140">
        <f t="shared" ca="1" si="57"/>
        <v>5</v>
      </c>
      <c r="H140" t="str">
        <f t="shared" ca="1" si="58"/>
        <v>Others</v>
      </c>
      <c r="I140">
        <f t="shared" ca="1" si="59"/>
        <v>1</v>
      </c>
      <c r="J140">
        <f t="shared" ca="1" si="60"/>
        <v>2</v>
      </c>
      <c r="K140">
        <f t="shared" ca="1" si="61"/>
        <v>34636</v>
      </c>
      <c r="L140">
        <f t="shared" ca="1" si="62"/>
        <v>8</v>
      </c>
      <c r="M140" t="str">
        <f t="shared" ca="1" si="63"/>
        <v>Ontario</v>
      </c>
      <c r="N140">
        <f t="shared" ca="1" si="64"/>
        <v>138544</v>
      </c>
      <c r="O140">
        <f t="shared" ca="1" si="65"/>
        <v>126731.95212850977</v>
      </c>
      <c r="P140">
        <f t="shared" ca="1" si="66"/>
        <v>55611.648625245907</v>
      </c>
      <c r="Q140">
        <f t="shared" ca="1" si="67"/>
        <v>45674</v>
      </c>
      <c r="R140">
        <f t="shared" ca="1" si="68"/>
        <v>65842.322458297567</v>
      </c>
      <c r="S140">
        <f t="shared" ca="1" si="69"/>
        <v>71.717629636185748</v>
      </c>
      <c r="T140">
        <f t="shared" ca="1" si="70"/>
        <v>194227.36625488207</v>
      </c>
      <c r="U140">
        <f t="shared" ca="1" si="71"/>
        <v>238248.27458680733</v>
      </c>
      <c r="V140">
        <f t="shared" ca="1" si="72"/>
        <v>-44020.908331925253</v>
      </c>
      <c r="Y140" s="2">
        <f ca="1">IF(Table1[[#This Row],[Gender]]="Men",1,0)</f>
        <v>0</v>
      </c>
      <c r="Z140" s="2">
        <f ca="1">IF(Table1[[#This Row],[Gender]]="Women",1,0)</f>
        <v>1</v>
      </c>
      <c r="AA140" s="2"/>
      <c r="AB140" s="2"/>
      <c r="AC140" s="2"/>
      <c r="AD140" s="2"/>
      <c r="AE140" s="2"/>
      <c r="AF140" s="2"/>
      <c r="AG140" s="2"/>
      <c r="AH140" s="2"/>
      <c r="AI140" s="2"/>
      <c r="AJ140" s="4"/>
      <c r="AM140" s="2">
        <f ca="1">IF(Table1[[#This Row],[Field of Work]]="Teaching",1,0)</f>
        <v>0</v>
      </c>
      <c r="AN140" s="2">
        <f ca="1">IF(Table1[[#This Row],[Field of Work]]="Health",1,0)</f>
        <v>1</v>
      </c>
      <c r="AO140" s="2">
        <f ca="1">IF(Table1[[#This Row],[Field of Work]]="Agriculture",1,0)</f>
        <v>0</v>
      </c>
      <c r="AP140" s="2">
        <f ca="1">IF(Table1[[#This Row],[Field of Work]]="IT",1,0)</f>
        <v>0</v>
      </c>
      <c r="AQ140" s="2">
        <f ca="1">IF(Table1[[#This Row],[Field of Work]]="Construction",1,0)</f>
        <v>0</v>
      </c>
      <c r="AR140" s="2">
        <f ca="1">IF(Table1[[#This Row],[Field of Work]]="General Work",1,0)</f>
        <v>0</v>
      </c>
      <c r="AS140" s="2"/>
      <c r="AT140" s="2"/>
      <c r="AU140" s="2"/>
      <c r="AV140" s="2"/>
      <c r="AW140" s="2"/>
      <c r="AX140" s="2"/>
      <c r="BB140" s="2">
        <f ca="1">Table1[[#This Row],[Car Value]]/Table1[[#This Row],[Cars]]</f>
        <v>27805.824312622954</v>
      </c>
      <c r="BE140" s="2">
        <f ca="1">IF(Table1[[#This Row],[Debts]]&gt;$BG$6,1,0)</f>
        <v>1</v>
      </c>
      <c r="BJ140" s="11">
        <f ca="1">Table1[[#This Row],[Mortage Left]]/Table1[[#This Row],[Value of House]]</f>
        <v>0.91474154152117571</v>
      </c>
      <c r="BK140" s="2">
        <f t="shared" ca="1" si="73"/>
        <v>0</v>
      </c>
      <c r="BN140" s="14">
        <f ca="1">IF(Table1[[#This Row],[Area]]="Yukon",Table1[[#This Row],[Income]],0)</f>
        <v>0</v>
      </c>
      <c r="BO140" s="14">
        <f ca="1">IF(Table1[[#This Row],[Area]]="BC",Table1[[#This Row],[Income]],0)</f>
        <v>0</v>
      </c>
      <c r="BP140" s="14">
        <f ca="1">IF(Table1[[#This Row],[Area]]="Northwest Territories",Table1[[#This Row],[Income]],0)</f>
        <v>0</v>
      </c>
      <c r="BQ140" s="14">
        <f ca="1">IF(Table1[[#This Row],[Area]]="Alberta",Table1[[#This Row],[Income]],0)</f>
        <v>0</v>
      </c>
      <c r="BR140" s="14">
        <f ca="1">IF(Table1[[#This Row],[Area]]="Nunavut",Table1[[#This Row],[Income]],0)</f>
        <v>0</v>
      </c>
      <c r="BS140" s="14">
        <f ca="1">IF(Table1[[#This Row],[Area]]="Saskatchewan",Table1[[#This Row],[Income]],0)</f>
        <v>0</v>
      </c>
      <c r="BT140" s="14">
        <f ca="1">IF(Table1[[#This Row],[Area]]="Manitoba",Table1[[#This Row],[Income]],0)</f>
        <v>0</v>
      </c>
      <c r="BU140" s="14">
        <f ca="1">IF(Table1[[#This Row],[Area]]="Ontario",Table1[[#This Row],[Income]],0)</f>
        <v>34636</v>
      </c>
      <c r="BV140" s="14">
        <f ca="1">IF(Table1[[#This Row],[Area]]="Quebec",Table1[[#This Row],[Income]],0)</f>
        <v>0</v>
      </c>
      <c r="BW140" s="14">
        <f ca="1">IF(Table1[[#This Row],[Area]]="newfoundland",Table1[[#This Row],[Income]],0)</f>
        <v>0</v>
      </c>
      <c r="BX140" s="14">
        <f ca="1">IF(Table1[[#This Row],[Area]]="New Brunswick",Table1[[#This Row],[Income]],0)</f>
        <v>0</v>
      </c>
      <c r="BY140" s="14">
        <f ca="1">IF(Table1[[#This Row],[Area]]="Nova Scotia",Table1[[#This Row],[Income]],0)</f>
        <v>0</v>
      </c>
      <c r="BZ140" s="14">
        <f ca="1">IF(Table1[[#This Row],[Area]]="Prince Edward Island",Table1[[#This Row],[Income]],0)</f>
        <v>0</v>
      </c>
      <c r="CB140" s="12">
        <f ca="1">IF(Table1[[#This Row],[Field of Work]]="Health",Table1[[#This Row],[Income]],0)</f>
        <v>34636</v>
      </c>
      <c r="CC140" s="12">
        <f ca="1">IF(Table1[[#This Row],[Field of Work]]="Construction",Table1[[#This Row],[Income]],0)</f>
        <v>0</v>
      </c>
      <c r="CD140" s="12">
        <f ca="1">IF(Table1[[#This Row],[Field of Work]]="Teaching",Table1[[#This Row],[Income]],0)</f>
        <v>0</v>
      </c>
      <c r="CE140" s="12">
        <f ca="1">IF(Table1[[#This Row],[Field of Work]]="IT",Table1[[#This Row],[Income]],0)</f>
        <v>0</v>
      </c>
      <c r="CF140" s="12">
        <f ca="1">IF(Table1[[#This Row],[Field of Work]]="General Work",Table1[[#This Row],[Income]],0)</f>
        <v>0</v>
      </c>
      <c r="CG140" s="12">
        <f ca="1">IF(Table1[[#This Row],[Field of Work]]="Agriculture",Table1[[#This Row],[Income]],0)</f>
        <v>0</v>
      </c>
      <c r="CI140" s="2">
        <f ca="1">IF(Table1[[#This Row],[Debts]]&gt;Table1[[#This Row],[Income]],1,0)</f>
        <v>1</v>
      </c>
      <c r="CJ140" s="2"/>
      <c r="CL140" s="2">
        <f ca="1">IF(Table1[[#This Row],[Networth of Person ($)]]&gt;$CL$6,Table1[[#This Row],[Age]],0)</f>
        <v>0</v>
      </c>
    </row>
    <row r="141" spans="2:90" x14ac:dyDescent="0.3">
      <c r="B141">
        <f t="shared" ca="1" si="52"/>
        <v>2</v>
      </c>
      <c r="C141" t="str">
        <f t="shared" ca="1" si="53"/>
        <v>Women</v>
      </c>
      <c r="D141">
        <f t="shared" ca="1" si="54"/>
        <v>38</v>
      </c>
      <c r="E141">
        <f t="shared" ca="1" si="55"/>
        <v>6</v>
      </c>
      <c r="F141" t="str">
        <f t="shared" ca="1" si="56"/>
        <v>Agriculture</v>
      </c>
      <c r="G141">
        <f t="shared" ca="1" si="57"/>
        <v>5</v>
      </c>
      <c r="H141" t="str">
        <f t="shared" ca="1" si="58"/>
        <v>Others</v>
      </c>
      <c r="I141">
        <f t="shared" ca="1" si="59"/>
        <v>2</v>
      </c>
      <c r="J141">
        <f t="shared" ca="1" si="60"/>
        <v>1</v>
      </c>
      <c r="K141">
        <f t="shared" ca="1" si="61"/>
        <v>41877</v>
      </c>
      <c r="L141">
        <f t="shared" ca="1" si="62"/>
        <v>10</v>
      </c>
      <c r="M141" t="str">
        <f t="shared" ca="1" si="63"/>
        <v>newfoundland</v>
      </c>
      <c r="N141">
        <f t="shared" ca="1" si="64"/>
        <v>251262</v>
      </c>
      <c r="O141">
        <f t="shared" ca="1" si="65"/>
        <v>32359.447408387434</v>
      </c>
      <c r="P141">
        <f t="shared" ca="1" si="66"/>
        <v>40026.042354797093</v>
      </c>
      <c r="Q141">
        <f t="shared" ca="1" si="67"/>
        <v>32695</v>
      </c>
      <c r="R141">
        <f t="shared" ca="1" si="68"/>
        <v>76980.366787899213</v>
      </c>
      <c r="S141">
        <f t="shared" ca="1" si="69"/>
        <v>25515.650912727298</v>
      </c>
      <c r="T141">
        <f t="shared" ca="1" si="70"/>
        <v>316803.69326752436</v>
      </c>
      <c r="U141">
        <f t="shared" ca="1" si="71"/>
        <v>142034.81419628666</v>
      </c>
      <c r="V141">
        <f t="shared" ca="1" si="72"/>
        <v>174768.87907123769</v>
      </c>
      <c r="Y141" s="2">
        <f ca="1">IF(Table1[[#This Row],[Gender]]="Men",1,0)</f>
        <v>0</v>
      </c>
      <c r="Z141" s="2">
        <f ca="1">IF(Table1[[#This Row],[Gender]]="Women",1,0)</f>
        <v>1</v>
      </c>
      <c r="AA141" s="2"/>
      <c r="AB141" s="2"/>
      <c r="AC141" s="2"/>
      <c r="AD141" s="2"/>
      <c r="AE141" s="2"/>
      <c r="AF141" s="2"/>
      <c r="AG141" s="2"/>
      <c r="AH141" s="2"/>
      <c r="AI141" s="2"/>
      <c r="AJ141" s="4"/>
      <c r="AM141" s="2">
        <f ca="1">IF(Table1[[#This Row],[Field of Work]]="Teaching",1,0)</f>
        <v>0</v>
      </c>
      <c r="AN141" s="2">
        <f ca="1">IF(Table1[[#This Row],[Field of Work]]="Health",1,0)</f>
        <v>0</v>
      </c>
      <c r="AO141" s="2">
        <f ca="1">IF(Table1[[#This Row],[Field of Work]]="Agriculture",1,0)</f>
        <v>1</v>
      </c>
      <c r="AP141" s="2">
        <f ca="1">IF(Table1[[#This Row],[Field of Work]]="IT",1,0)</f>
        <v>0</v>
      </c>
      <c r="AQ141" s="2">
        <f ca="1">IF(Table1[[#This Row],[Field of Work]]="Construction",1,0)</f>
        <v>0</v>
      </c>
      <c r="AR141" s="2">
        <f ca="1">IF(Table1[[#This Row],[Field of Work]]="General Work",1,0)</f>
        <v>0</v>
      </c>
      <c r="AS141" s="2"/>
      <c r="AT141" s="2"/>
      <c r="AU141" s="2"/>
      <c r="AV141" s="2"/>
      <c r="AW141" s="2"/>
      <c r="AX141" s="2"/>
      <c r="BB141" s="2">
        <f ca="1">Table1[[#This Row],[Car Value]]/Table1[[#This Row],[Cars]]</f>
        <v>40026.042354797093</v>
      </c>
      <c r="BE141" s="2">
        <f ca="1">IF(Table1[[#This Row],[Debts]]&gt;$BG$6,1,0)</f>
        <v>1</v>
      </c>
      <c r="BJ141" s="11">
        <f ca="1">Table1[[#This Row],[Mortage Left]]/Table1[[#This Row],[Value of House]]</f>
        <v>0.12878766947802467</v>
      </c>
      <c r="BK141" s="2">
        <f t="shared" ca="1" si="73"/>
        <v>1</v>
      </c>
      <c r="BN141" s="14">
        <f ca="1">IF(Table1[[#This Row],[Area]]="Yukon",Table1[[#This Row],[Income]],0)</f>
        <v>0</v>
      </c>
      <c r="BO141" s="14">
        <f ca="1">IF(Table1[[#This Row],[Area]]="BC",Table1[[#This Row],[Income]],0)</f>
        <v>0</v>
      </c>
      <c r="BP141" s="14">
        <f ca="1">IF(Table1[[#This Row],[Area]]="Northwest Territories",Table1[[#This Row],[Income]],0)</f>
        <v>0</v>
      </c>
      <c r="BQ141" s="14">
        <f ca="1">IF(Table1[[#This Row],[Area]]="Alberta",Table1[[#This Row],[Income]],0)</f>
        <v>0</v>
      </c>
      <c r="BR141" s="14">
        <f ca="1">IF(Table1[[#This Row],[Area]]="Nunavut",Table1[[#This Row],[Income]],0)</f>
        <v>0</v>
      </c>
      <c r="BS141" s="14">
        <f ca="1">IF(Table1[[#This Row],[Area]]="Saskatchewan",Table1[[#This Row],[Income]],0)</f>
        <v>0</v>
      </c>
      <c r="BT141" s="14">
        <f ca="1">IF(Table1[[#This Row],[Area]]="Manitoba",Table1[[#This Row],[Income]],0)</f>
        <v>0</v>
      </c>
      <c r="BU141" s="14">
        <f ca="1">IF(Table1[[#This Row],[Area]]="Ontario",Table1[[#This Row],[Income]],0)</f>
        <v>0</v>
      </c>
      <c r="BV141" s="14">
        <f ca="1">IF(Table1[[#This Row],[Area]]="Quebec",Table1[[#This Row],[Income]],0)</f>
        <v>0</v>
      </c>
      <c r="BW141" s="14">
        <f ca="1">IF(Table1[[#This Row],[Area]]="newfoundland",Table1[[#This Row],[Income]],0)</f>
        <v>41877</v>
      </c>
      <c r="BX141" s="14">
        <f ca="1">IF(Table1[[#This Row],[Area]]="New Brunswick",Table1[[#This Row],[Income]],0)</f>
        <v>0</v>
      </c>
      <c r="BY141" s="14">
        <f ca="1">IF(Table1[[#This Row],[Area]]="Nova Scotia",Table1[[#This Row],[Income]],0)</f>
        <v>0</v>
      </c>
      <c r="BZ141" s="14">
        <f ca="1">IF(Table1[[#This Row],[Area]]="Prince Edward Island",Table1[[#This Row],[Income]],0)</f>
        <v>0</v>
      </c>
      <c r="CB141" s="12">
        <f ca="1">IF(Table1[[#This Row],[Field of Work]]="Health",Table1[[#This Row],[Income]],0)</f>
        <v>0</v>
      </c>
      <c r="CC141" s="12">
        <f ca="1">IF(Table1[[#This Row],[Field of Work]]="Construction",Table1[[#This Row],[Income]],0)</f>
        <v>0</v>
      </c>
      <c r="CD141" s="12">
        <f ca="1">IF(Table1[[#This Row],[Field of Work]]="Teaching",Table1[[#This Row],[Income]],0)</f>
        <v>0</v>
      </c>
      <c r="CE141" s="12">
        <f ca="1">IF(Table1[[#This Row],[Field of Work]]="IT",Table1[[#This Row],[Income]],0)</f>
        <v>0</v>
      </c>
      <c r="CF141" s="12">
        <f ca="1">IF(Table1[[#This Row],[Field of Work]]="General Work",Table1[[#This Row],[Income]],0)</f>
        <v>0</v>
      </c>
      <c r="CG141" s="12">
        <f ca="1">IF(Table1[[#This Row],[Field of Work]]="Agriculture",Table1[[#This Row],[Income]],0)</f>
        <v>41877</v>
      </c>
      <c r="CI141" s="2">
        <f ca="1">IF(Table1[[#This Row],[Debts]]&gt;Table1[[#This Row],[Income]],1,0)</f>
        <v>1</v>
      </c>
      <c r="CJ141" s="2"/>
      <c r="CL141" s="2">
        <f ca="1">IF(Table1[[#This Row],[Networth of Person ($)]]&gt;$CL$6,Table1[[#This Row],[Age]],0)</f>
        <v>38</v>
      </c>
    </row>
    <row r="142" spans="2:90" x14ac:dyDescent="0.3">
      <c r="B142">
        <f t="shared" ca="1" si="52"/>
        <v>1</v>
      </c>
      <c r="C142" t="str">
        <f t="shared" ca="1" si="53"/>
        <v>Men</v>
      </c>
      <c r="D142">
        <f t="shared" ca="1" si="54"/>
        <v>39</v>
      </c>
      <c r="E142">
        <f t="shared" ca="1" si="55"/>
        <v>3</v>
      </c>
      <c r="F142" t="str">
        <f t="shared" ca="1" si="56"/>
        <v>Teaching</v>
      </c>
      <c r="G142">
        <f t="shared" ca="1" si="57"/>
        <v>5</v>
      </c>
      <c r="H142" t="str">
        <f t="shared" ca="1" si="58"/>
        <v>Others</v>
      </c>
      <c r="I142">
        <f t="shared" ca="1" si="59"/>
        <v>3</v>
      </c>
      <c r="J142">
        <f t="shared" ca="1" si="60"/>
        <v>1</v>
      </c>
      <c r="K142">
        <f t="shared" ca="1" si="61"/>
        <v>40793</v>
      </c>
      <c r="L142">
        <f t="shared" ca="1" si="62"/>
        <v>10</v>
      </c>
      <c r="M142" t="str">
        <f t="shared" ca="1" si="63"/>
        <v>newfoundland</v>
      </c>
      <c r="N142">
        <f t="shared" ca="1" si="64"/>
        <v>122379</v>
      </c>
      <c r="O142">
        <f t="shared" ca="1" si="65"/>
        <v>98134.234296242474</v>
      </c>
      <c r="P142">
        <f t="shared" ca="1" si="66"/>
        <v>19278.145423751004</v>
      </c>
      <c r="Q142">
        <f t="shared" ca="1" si="67"/>
        <v>18473</v>
      </c>
      <c r="R142">
        <f t="shared" ca="1" si="68"/>
        <v>62372.046352019614</v>
      </c>
      <c r="S142">
        <f t="shared" ca="1" si="69"/>
        <v>6493.0795124537444</v>
      </c>
      <c r="T142">
        <f t="shared" ca="1" si="70"/>
        <v>148150.22493620476</v>
      </c>
      <c r="U142">
        <f t="shared" ca="1" si="71"/>
        <v>178979.28064826209</v>
      </c>
      <c r="V142">
        <f t="shared" ca="1" si="72"/>
        <v>-30829.055712057336</v>
      </c>
      <c r="Y142" s="2">
        <f ca="1">IF(Table1[[#This Row],[Gender]]="Men",1,0)</f>
        <v>1</v>
      </c>
      <c r="Z142" s="2">
        <f ca="1">IF(Table1[[#This Row],[Gender]]="Women",1,0)</f>
        <v>0</v>
      </c>
      <c r="AA142" s="2"/>
      <c r="AB142" s="2"/>
      <c r="AC142" s="2"/>
      <c r="AD142" s="2"/>
      <c r="AE142" s="2"/>
      <c r="AF142" s="2"/>
      <c r="AG142" s="2"/>
      <c r="AH142" s="2"/>
      <c r="AI142" s="2"/>
      <c r="AJ142" s="4"/>
      <c r="AM142" s="2">
        <f ca="1">IF(Table1[[#This Row],[Field of Work]]="Teaching",1,0)</f>
        <v>1</v>
      </c>
      <c r="AN142" s="2">
        <f ca="1">IF(Table1[[#This Row],[Field of Work]]="Health",1,0)</f>
        <v>0</v>
      </c>
      <c r="AO142" s="2">
        <f ca="1">IF(Table1[[#This Row],[Field of Work]]="Agriculture",1,0)</f>
        <v>0</v>
      </c>
      <c r="AP142" s="2">
        <f ca="1">IF(Table1[[#This Row],[Field of Work]]="IT",1,0)</f>
        <v>0</v>
      </c>
      <c r="AQ142" s="2">
        <f ca="1">IF(Table1[[#This Row],[Field of Work]]="Construction",1,0)</f>
        <v>0</v>
      </c>
      <c r="AR142" s="2">
        <f ca="1">IF(Table1[[#This Row],[Field of Work]]="General Work",1,0)</f>
        <v>0</v>
      </c>
      <c r="AS142" s="2"/>
      <c r="AT142" s="2"/>
      <c r="AU142" s="2"/>
      <c r="AV142" s="2"/>
      <c r="AW142" s="2"/>
      <c r="AX142" s="2"/>
      <c r="BB142" s="2">
        <f ca="1">Table1[[#This Row],[Car Value]]/Table1[[#This Row],[Cars]]</f>
        <v>19278.145423751004</v>
      </c>
      <c r="BE142" s="2">
        <f ca="1">IF(Table1[[#This Row],[Debts]]&gt;$BG$6,1,0)</f>
        <v>1</v>
      </c>
      <c r="BJ142" s="11">
        <f ca="1">Table1[[#This Row],[Mortage Left]]/Table1[[#This Row],[Value of House]]</f>
        <v>0.80188785899739723</v>
      </c>
      <c r="BK142" s="2">
        <f t="shared" ca="1" si="73"/>
        <v>0</v>
      </c>
      <c r="BN142" s="14">
        <f ca="1">IF(Table1[[#This Row],[Area]]="Yukon",Table1[[#This Row],[Income]],0)</f>
        <v>0</v>
      </c>
      <c r="BO142" s="14">
        <f ca="1">IF(Table1[[#This Row],[Area]]="BC",Table1[[#This Row],[Income]],0)</f>
        <v>0</v>
      </c>
      <c r="BP142" s="14">
        <f ca="1">IF(Table1[[#This Row],[Area]]="Northwest Territories",Table1[[#This Row],[Income]],0)</f>
        <v>0</v>
      </c>
      <c r="BQ142" s="14">
        <f ca="1">IF(Table1[[#This Row],[Area]]="Alberta",Table1[[#This Row],[Income]],0)</f>
        <v>0</v>
      </c>
      <c r="BR142" s="14">
        <f ca="1">IF(Table1[[#This Row],[Area]]="Nunavut",Table1[[#This Row],[Income]],0)</f>
        <v>0</v>
      </c>
      <c r="BS142" s="14">
        <f ca="1">IF(Table1[[#This Row],[Area]]="Saskatchewan",Table1[[#This Row],[Income]],0)</f>
        <v>0</v>
      </c>
      <c r="BT142" s="14">
        <f ca="1">IF(Table1[[#This Row],[Area]]="Manitoba",Table1[[#This Row],[Income]],0)</f>
        <v>0</v>
      </c>
      <c r="BU142" s="14">
        <f ca="1">IF(Table1[[#This Row],[Area]]="Ontario",Table1[[#This Row],[Income]],0)</f>
        <v>0</v>
      </c>
      <c r="BV142" s="14">
        <f ca="1">IF(Table1[[#This Row],[Area]]="Quebec",Table1[[#This Row],[Income]],0)</f>
        <v>0</v>
      </c>
      <c r="BW142" s="14">
        <f ca="1">IF(Table1[[#This Row],[Area]]="newfoundland",Table1[[#This Row],[Income]],0)</f>
        <v>40793</v>
      </c>
      <c r="BX142" s="14">
        <f ca="1">IF(Table1[[#This Row],[Area]]="New Brunswick",Table1[[#This Row],[Income]],0)</f>
        <v>0</v>
      </c>
      <c r="BY142" s="14">
        <f ca="1">IF(Table1[[#This Row],[Area]]="Nova Scotia",Table1[[#This Row],[Income]],0)</f>
        <v>0</v>
      </c>
      <c r="BZ142" s="14">
        <f ca="1">IF(Table1[[#This Row],[Area]]="Prince Edward Island",Table1[[#This Row],[Income]],0)</f>
        <v>0</v>
      </c>
      <c r="CB142" s="12">
        <f ca="1">IF(Table1[[#This Row],[Field of Work]]="Health",Table1[[#This Row],[Income]],0)</f>
        <v>0</v>
      </c>
      <c r="CC142" s="12">
        <f ca="1">IF(Table1[[#This Row],[Field of Work]]="Construction",Table1[[#This Row],[Income]],0)</f>
        <v>0</v>
      </c>
      <c r="CD142" s="12">
        <f ca="1">IF(Table1[[#This Row],[Field of Work]]="Teaching",Table1[[#This Row],[Income]],0)</f>
        <v>40793</v>
      </c>
      <c r="CE142" s="12">
        <f ca="1">IF(Table1[[#This Row],[Field of Work]]="IT",Table1[[#This Row],[Income]],0)</f>
        <v>0</v>
      </c>
      <c r="CF142" s="12">
        <f ca="1">IF(Table1[[#This Row],[Field of Work]]="General Work",Table1[[#This Row],[Income]],0)</f>
        <v>0</v>
      </c>
      <c r="CG142" s="12">
        <f ca="1">IF(Table1[[#This Row],[Field of Work]]="Agriculture",Table1[[#This Row],[Income]],0)</f>
        <v>0</v>
      </c>
      <c r="CI142" s="2">
        <f ca="1">IF(Table1[[#This Row],[Debts]]&gt;Table1[[#This Row],[Income]],1,0)</f>
        <v>1</v>
      </c>
      <c r="CJ142" s="2"/>
      <c r="CL142" s="2">
        <f ca="1">IF(Table1[[#This Row],[Networth of Person ($)]]&gt;$CL$6,Table1[[#This Row],[Age]],0)</f>
        <v>0</v>
      </c>
    </row>
    <row r="143" spans="2:90" x14ac:dyDescent="0.3">
      <c r="B143">
        <f t="shared" ca="1" si="52"/>
        <v>2</v>
      </c>
      <c r="C143" t="str">
        <f t="shared" ca="1" si="53"/>
        <v>Women</v>
      </c>
      <c r="D143">
        <f t="shared" ca="1" si="54"/>
        <v>38</v>
      </c>
      <c r="E143">
        <f t="shared" ca="1" si="55"/>
        <v>5</v>
      </c>
      <c r="F143" t="str">
        <f t="shared" ca="1" si="56"/>
        <v>General Work</v>
      </c>
      <c r="G143">
        <f t="shared" ca="1" si="57"/>
        <v>5</v>
      </c>
      <c r="H143" t="str">
        <f t="shared" ca="1" si="58"/>
        <v>Others</v>
      </c>
      <c r="I143">
        <f t="shared" ca="1" si="59"/>
        <v>3</v>
      </c>
      <c r="J143">
        <f t="shared" ca="1" si="60"/>
        <v>2</v>
      </c>
      <c r="K143">
        <f t="shared" ca="1" si="61"/>
        <v>28585</v>
      </c>
      <c r="L143">
        <f t="shared" ca="1" si="62"/>
        <v>12</v>
      </c>
      <c r="M143" t="str">
        <f t="shared" ca="1" si="63"/>
        <v>Nova Scotia</v>
      </c>
      <c r="N143">
        <f t="shared" ca="1" si="64"/>
        <v>85755</v>
      </c>
      <c r="O143">
        <f t="shared" ca="1" si="65"/>
        <v>40438.015187540077</v>
      </c>
      <c r="P143">
        <f t="shared" ca="1" si="66"/>
        <v>23230.143962827406</v>
      </c>
      <c r="Q143">
        <f t="shared" ca="1" si="67"/>
        <v>15384</v>
      </c>
      <c r="R143">
        <f t="shared" ca="1" si="68"/>
        <v>46108.740506992741</v>
      </c>
      <c r="S143">
        <f t="shared" ca="1" si="69"/>
        <v>12954.817708932012</v>
      </c>
      <c r="T143">
        <f t="shared" ca="1" si="70"/>
        <v>121939.96167175942</v>
      </c>
      <c r="U143">
        <f t="shared" ca="1" si="71"/>
        <v>101930.75569453283</v>
      </c>
      <c r="V143">
        <f t="shared" ca="1" si="72"/>
        <v>20009.205977226593</v>
      </c>
      <c r="Y143" s="2">
        <f ca="1">IF(Table1[[#This Row],[Gender]]="Men",1,0)</f>
        <v>0</v>
      </c>
      <c r="Z143" s="2">
        <f ca="1">IF(Table1[[#This Row],[Gender]]="Women",1,0)</f>
        <v>1</v>
      </c>
      <c r="AA143" s="2"/>
      <c r="AB143" s="2"/>
      <c r="AC143" s="2"/>
      <c r="AD143" s="2"/>
      <c r="AE143" s="2"/>
      <c r="AF143" s="2"/>
      <c r="AG143" s="2"/>
      <c r="AH143" s="2"/>
      <c r="AI143" s="2"/>
      <c r="AJ143" s="4"/>
      <c r="AM143" s="2">
        <f ca="1">IF(Table1[[#This Row],[Field of Work]]="Teaching",1,0)</f>
        <v>0</v>
      </c>
      <c r="AN143" s="2">
        <f ca="1">IF(Table1[[#This Row],[Field of Work]]="Health",1,0)</f>
        <v>0</v>
      </c>
      <c r="AO143" s="2">
        <f ca="1">IF(Table1[[#This Row],[Field of Work]]="Agriculture",1,0)</f>
        <v>0</v>
      </c>
      <c r="AP143" s="2">
        <f ca="1">IF(Table1[[#This Row],[Field of Work]]="IT",1,0)</f>
        <v>0</v>
      </c>
      <c r="AQ143" s="2">
        <f ca="1">IF(Table1[[#This Row],[Field of Work]]="Construction",1,0)</f>
        <v>0</v>
      </c>
      <c r="AR143" s="2">
        <f ca="1">IF(Table1[[#This Row],[Field of Work]]="General Work",1,0)</f>
        <v>1</v>
      </c>
      <c r="AS143" s="2"/>
      <c r="AT143" s="2"/>
      <c r="AU143" s="2"/>
      <c r="AV143" s="2"/>
      <c r="AW143" s="2"/>
      <c r="AX143" s="2"/>
      <c r="BB143" s="2">
        <f ca="1">Table1[[#This Row],[Car Value]]/Table1[[#This Row],[Cars]]</f>
        <v>11615.071981413703</v>
      </c>
      <c r="BE143" s="2">
        <f ca="1">IF(Table1[[#This Row],[Debts]]&gt;$BG$6,1,0)</f>
        <v>1</v>
      </c>
      <c r="BJ143" s="11">
        <f ca="1">Table1[[#This Row],[Mortage Left]]/Table1[[#This Row],[Value of House]]</f>
        <v>0.47155285624791649</v>
      </c>
      <c r="BK143" s="2">
        <f t="shared" ca="1" si="73"/>
        <v>0</v>
      </c>
      <c r="BN143" s="14">
        <f ca="1">IF(Table1[[#This Row],[Area]]="Yukon",Table1[[#This Row],[Income]],0)</f>
        <v>0</v>
      </c>
      <c r="BO143" s="14">
        <f ca="1">IF(Table1[[#This Row],[Area]]="BC",Table1[[#This Row],[Income]],0)</f>
        <v>0</v>
      </c>
      <c r="BP143" s="14">
        <f ca="1">IF(Table1[[#This Row],[Area]]="Northwest Territories",Table1[[#This Row],[Income]],0)</f>
        <v>0</v>
      </c>
      <c r="BQ143" s="14">
        <f ca="1">IF(Table1[[#This Row],[Area]]="Alberta",Table1[[#This Row],[Income]],0)</f>
        <v>0</v>
      </c>
      <c r="BR143" s="14">
        <f ca="1">IF(Table1[[#This Row],[Area]]="Nunavut",Table1[[#This Row],[Income]],0)</f>
        <v>0</v>
      </c>
      <c r="BS143" s="14">
        <f ca="1">IF(Table1[[#This Row],[Area]]="Saskatchewan",Table1[[#This Row],[Income]],0)</f>
        <v>0</v>
      </c>
      <c r="BT143" s="14">
        <f ca="1">IF(Table1[[#This Row],[Area]]="Manitoba",Table1[[#This Row],[Income]],0)</f>
        <v>0</v>
      </c>
      <c r="BU143" s="14">
        <f ca="1">IF(Table1[[#This Row],[Area]]="Ontario",Table1[[#This Row],[Income]],0)</f>
        <v>0</v>
      </c>
      <c r="BV143" s="14">
        <f ca="1">IF(Table1[[#This Row],[Area]]="Quebec",Table1[[#This Row],[Income]],0)</f>
        <v>0</v>
      </c>
      <c r="BW143" s="14">
        <f ca="1">IF(Table1[[#This Row],[Area]]="newfoundland",Table1[[#This Row],[Income]],0)</f>
        <v>0</v>
      </c>
      <c r="BX143" s="14">
        <f ca="1">IF(Table1[[#This Row],[Area]]="New Brunswick",Table1[[#This Row],[Income]],0)</f>
        <v>0</v>
      </c>
      <c r="BY143" s="14">
        <f ca="1">IF(Table1[[#This Row],[Area]]="Nova Scotia",Table1[[#This Row],[Income]],0)</f>
        <v>28585</v>
      </c>
      <c r="BZ143" s="14">
        <f ca="1">IF(Table1[[#This Row],[Area]]="Prince Edward Island",Table1[[#This Row],[Income]],0)</f>
        <v>0</v>
      </c>
      <c r="CB143" s="12">
        <f ca="1">IF(Table1[[#This Row],[Field of Work]]="Health",Table1[[#This Row],[Income]],0)</f>
        <v>0</v>
      </c>
      <c r="CC143" s="12">
        <f ca="1">IF(Table1[[#This Row],[Field of Work]]="Construction",Table1[[#This Row],[Income]],0)</f>
        <v>0</v>
      </c>
      <c r="CD143" s="12">
        <f ca="1">IF(Table1[[#This Row],[Field of Work]]="Teaching",Table1[[#This Row],[Income]],0)</f>
        <v>0</v>
      </c>
      <c r="CE143" s="12">
        <f ca="1">IF(Table1[[#This Row],[Field of Work]]="IT",Table1[[#This Row],[Income]],0)</f>
        <v>0</v>
      </c>
      <c r="CF143" s="12">
        <f ca="1">IF(Table1[[#This Row],[Field of Work]]="General Work",Table1[[#This Row],[Income]],0)</f>
        <v>28585</v>
      </c>
      <c r="CG143" s="12">
        <f ca="1">IF(Table1[[#This Row],[Field of Work]]="Agriculture",Table1[[#This Row],[Income]],0)</f>
        <v>0</v>
      </c>
      <c r="CI143" s="2">
        <f ca="1">IF(Table1[[#This Row],[Debts]]&gt;Table1[[#This Row],[Income]],1,0)</f>
        <v>1</v>
      </c>
      <c r="CJ143" s="2"/>
      <c r="CL143" s="2">
        <f ca="1">IF(Table1[[#This Row],[Networth of Person ($)]]&gt;$CL$6,Table1[[#This Row],[Age]],0)</f>
        <v>0</v>
      </c>
    </row>
    <row r="144" spans="2:90" x14ac:dyDescent="0.3">
      <c r="B144">
        <f t="shared" ca="1" si="52"/>
        <v>2</v>
      </c>
      <c r="C144" t="str">
        <f t="shared" ca="1" si="53"/>
        <v>Women</v>
      </c>
      <c r="D144">
        <f t="shared" ca="1" si="54"/>
        <v>41</v>
      </c>
      <c r="E144">
        <f t="shared" ca="1" si="55"/>
        <v>3</v>
      </c>
      <c r="F144" t="str">
        <f t="shared" ca="1" si="56"/>
        <v>Teaching</v>
      </c>
      <c r="G144">
        <f t="shared" ca="1" si="57"/>
        <v>4</v>
      </c>
      <c r="H144" t="str">
        <f t="shared" ca="1" si="58"/>
        <v xml:space="preserve">Technical </v>
      </c>
      <c r="I144">
        <f t="shared" ca="1" si="59"/>
        <v>1</v>
      </c>
      <c r="J144">
        <f t="shared" ca="1" si="60"/>
        <v>3</v>
      </c>
      <c r="K144">
        <f t="shared" ca="1" si="61"/>
        <v>35468</v>
      </c>
      <c r="L144">
        <f t="shared" ca="1" si="62"/>
        <v>5</v>
      </c>
      <c r="M144" t="str">
        <f t="shared" ca="1" si="63"/>
        <v>Nunavut</v>
      </c>
      <c r="N144">
        <f t="shared" ca="1" si="64"/>
        <v>177340</v>
      </c>
      <c r="O144">
        <f t="shared" ca="1" si="65"/>
        <v>167628.94080066882</v>
      </c>
      <c r="P144">
        <f t="shared" ca="1" si="66"/>
        <v>55116.048616546454</v>
      </c>
      <c r="Q144">
        <f t="shared" ca="1" si="67"/>
        <v>7969</v>
      </c>
      <c r="R144">
        <f t="shared" ca="1" si="68"/>
        <v>11880.291314928227</v>
      </c>
      <c r="S144">
        <f t="shared" ca="1" si="69"/>
        <v>29140.628501075687</v>
      </c>
      <c r="T144">
        <f t="shared" ca="1" si="70"/>
        <v>261596.67711762214</v>
      </c>
      <c r="U144">
        <f t="shared" ca="1" si="71"/>
        <v>187478.23211559706</v>
      </c>
      <c r="V144">
        <f t="shared" ca="1" si="72"/>
        <v>74118.445002025081</v>
      </c>
      <c r="Y144" s="2">
        <f ca="1">IF(Table1[[#This Row],[Gender]]="Men",1,0)</f>
        <v>0</v>
      </c>
      <c r="Z144" s="2">
        <f ca="1">IF(Table1[[#This Row],[Gender]]="Women",1,0)</f>
        <v>1</v>
      </c>
      <c r="AA144" s="2"/>
      <c r="AB144" s="2"/>
      <c r="AC144" s="2"/>
      <c r="AD144" s="2"/>
      <c r="AE144" s="2"/>
      <c r="AF144" s="2"/>
      <c r="AG144" s="2"/>
      <c r="AH144" s="2"/>
      <c r="AI144" s="2"/>
      <c r="AJ144" s="4"/>
      <c r="AM144" s="2">
        <f ca="1">IF(Table1[[#This Row],[Field of Work]]="Teaching",1,0)</f>
        <v>1</v>
      </c>
      <c r="AN144" s="2">
        <f ca="1">IF(Table1[[#This Row],[Field of Work]]="Health",1,0)</f>
        <v>0</v>
      </c>
      <c r="AO144" s="2">
        <f ca="1">IF(Table1[[#This Row],[Field of Work]]="Agriculture",1,0)</f>
        <v>0</v>
      </c>
      <c r="AP144" s="2">
        <f ca="1">IF(Table1[[#This Row],[Field of Work]]="IT",1,0)</f>
        <v>0</v>
      </c>
      <c r="AQ144" s="2">
        <f ca="1">IF(Table1[[#This Row],[Field of Work]]="Construction",1,0)</f>
        <v>0</v>
      </c>
      <c r="AR144" s="2">
        <f ca="1">IF(Table1[[#This Row],[Field of Work]]="General Work",1,0)</f>
        <v>0</v>
      </c>
      <c r="AS144" s="2"/>
      <c r="AT144" s="2"/>
      <c r="AU144" s="2"/>
      <c r="AV144" s="2"/>
      <c r="AW144" s="2"/>
      <c r="AX144" s="2"/>
      <c r="BB144" s="2">
        <f ca="1">Table1[[#This Row],[Car Value]]/Table1[[#This Row],[Cars]]</f>
        <v>18372.016205515483</v>
      </c>
      <c r="BE144" s="2">
        <f ca="1">IF(Table1[[#This Row],[Debts]]&gt;$BG$6,1,0)</f>
        <v>0</v>
      </c>
      <c r="BJ144" s="11">
        <f ca="1">Table1[[#This Row],[Mortage Left]]/Table1[[#This Row],[Value of House]]</f>
        <v>0.94524044660352324</v>
      </c>
      <c r="BK144" s="2">
        <f t="shared" ca="1" si="73"/>
        <v>0</v>
      </c>
      <c r="BN144" s="14">
        <f ca="1">IF(Table1[[#This Row],[Area]]="Yukon",Table1[[#This Row],[Income]],0)</f>
        <v>0</v>
      </c>
      <c r="BO144" s="14">
        <f ca="1">IF(Table1[[#This Row],[Area]]="BC",Table1[[#This Row],[Income]],0)</f>
        <v>0</v>
      </c>
      <c r="BP144" s="14">
        <f ca="1">IF(Table1[[#This Row],[Area]]="Northwest Territories",Table1[[#This Row],[Income]],0)</f>
        <v>0</v>
      </c>
      <c r="BQ144" s="14">
        <f ca="1">IF(Table1[[#This Row],[Area]]="Alberta",Table1[[#This Row],[Income]],0)</f>
        <v>0</v>
      </c>
      <c r="BR144" s="14">
        <f ca="1">IF(Table1[[#This Row],[Area]]="Nunavut",Table1[[#This Row],[Income]],0)</f>
        <v>35468</v>
      </c>
      <c r="BS144" s="14">
        <f ca="1">IF(Table1[[#This Row],[Area]]="Saskatchewan",Table1[[#This Row],[Income]],0)</f>
        <v>0</v>
      </c>
      <c r="BT144" s="14">
        <f ca="1">IF(Table1[[#This Row],[Area]]="Manitoba",Table1[[#This Row],[Income]],0)</f>
        <v>0</v>
      </c>
      <c r="BU144" s="14">
        <f ca="1">IF(Table1[[#This Row],[Area]]="Ontario",Table1[[#This Row],[Income]],0)</f>
        <v>0</v>
      </c>
      <c r="BV144" s="14">
        <f ca="1">IF(Table1[[#This Row],[Area]]="Quebec",Table1[[#This Row],[Income]],0)</f>
        <v>0</v>
      </c>
      <c r="BW144" s="14">
        <f ca="1">IF(Table1[[#This Row],[Area]]="newfoundland",Table1[[#This Row],[Income]],0)</f>
        <v>0</v>
      </c>
      <c r="BX144" s="14">
        <f ca="1">IF(Table1[[#This Row],[Area]]="New Brunswick",Table1[[#This Row],[Income]],0)</f>
        <v>0</v>
      </c>
      <c r="BY144" s="14">
        <f ca="1">IF(Table1[[#This Row],[Area]]="Nova Scotia",Table1[[#This Row],[Income]],0)</f>
        <v>0</v>
      </c>
      <c r="BZ144" s="14">
        <f ca="1">IF(Table1[[#This Row],[Area]]="Prince Edward Island",Table1[[#This Row],[Income]],0)</f>
        <v>0</v>
      </c>
      <c r="CB144" s="12">
        <f ca="1">IF(Table1[[#This Row],[Field of Work]]="Health",Table1[[#This Row],[Income]],0)</f>
        <v>0</v>
      </c>
      <c r="CC144" s="12">
        <f ca="1">IF(Table1[[#This Row],[Field of Work]]="Construction",Table1[[#This Row],[Income]],0)</f>
        <v>0</v>
      </c>
      <c r="CD144" s="12">
        <f ca="1">IF(Table1[[#This Row],[Field of Work]]="Teaching",Table1[[#This Row],[Income]],0)</f>
        <v>35468</v>
      </c>
      <c r="CE144" s="12">
        <f ca="1">IF(Table1[[#This Row],[Field of Work]]="IT",Table1[[#This Row],[Income]],0)</f>
        <v>0</v>
      </c>
      <c r="CF144" s="12">
        <f ca="1">IF(Table1[[#This Row],[Field of Work]]="General Work",Table1[[#This Row],[Income]],0)</f>
        <v>0</v>
      </c>
      <c r="CG144" s="12">
        <f ca="1">IF(Table1[[#This Row],[Field of Work]]="Agriculture",Table1[[#This Row],[Income]],0)</f>
        <v>0</v>
      </c>
      <c r="CI144" s="2">
        <f ca="1">IF(Table1[[#This Row],[Debts]]&gt;Table1[[#This Row],[Income]],1,0)</f>
        <v>0</v>
      </c>
      <c r="CJ144" s="2"/>
      <c r="CL144" s="2">
        <f ca="1">IF(Table1[[#This Row],[Networth of Person ($)]]&gt;$CL$6,Table1[[#This Row],[Age]],0)</f>
        <v>41</v>
      </c>
    </row>
    <row r="145" spans="2:90" x14ac:dyDescent="0.3">
      <c r="B145">
        <f t="shared" ca="1" si="52"/>
        <v>2</v>
      </c>
      <c r="C145" t="str">
        <f t="shared" ca="1" si="53"/>
        <v>Women</v>
      </c>
      <c r="D145">
        <f t="shared" ca="1" si="54"/>
        <v>25</v>
      </c>
      <c r="E145">
        <f t="shared" ca="1" si="55"/>
        <v>5</v>
      </c>
      <c r="F145" t="str">
        <f t="shared" ca="1" si="56"/>
        <v>General Work</v>
      </c>
      <c r="G145">
        <f t="shared" ca="1" si="57"/>
        <v>4</v>
      </c>
      <c r="H145" t="str">
        <f t="shared" ca="1" si="58"/>
        <v xml:space="preserve">Technical </v>
      </c>
      <c r="I145">
        <f t="shared" ca="1" si="59"/>
        <v>4</v>
      </c>
      <c r="J145">
        <f t="shared" ca="1" si="60"/>
        <v>2</v>
      </c>
      <c r="K145">
        <f t="shared" ca="1" si="61"/>
        <v>47148</v>
      </c>
      <c r="L145">
        <f t="shared" ca="1" si="62"/>
        <v>8</v>
      </c>
      <c r="M145" t="str">
        <f t="shared" ca="1" si="63"/>
        <v>Ontario</v>
      </c>
      <c r="N145">
        <f t="shared" ca="1" si="64"/>
        <v>282888</v>
      </c>
      <c r="O145">
        <f t="shared" ca="1" si="65"/>
        <v>203897.37259245318</v>
      </c>
      <c r="P145">
        <f t="shared" ca="1" si="66"/>
        <v>25181.47796100334</v>
      </c>
      <c r="Q145">
        <f t="shared" ca="1" si="67"/>
        <v>11014</v>
      </c>
      <c r="R145">
        <f t="shared" ca="1" si="68"/>
        <v>94245.083655336799</v>
      </c>
      <c r="S145">
        <f t="shared" ca="1" si="69"/>
        <v>9675.1034856796286</v>
      </c>
      <c r="T145">
        <f t="shared" ca="1" si="70"/>
        <v>317744.58144668292</v>
      </c>
      <c r="U145">
        <f t="shared" ca="1" si="71"/>
        <v>309156.45624778996</v>
      </c>
      <c r="V145">
        <f t="shared" ca="1" si="72"/>
        <v>8588.125198892958</v>
      </c>
      <c r="Y145" s="2">
        <f ca="1">IF(Table1[[#This Row],[Gender]]="Men",1,0)</f>
        <v>0</v>
      </c>
      <c r="Z145" s="2">
        <f ca="1">IF(Table1[[#This Row],[Gender]]="Women",1,0)</f>
        <v>1</v>
      </c>
      <c r="AA145" s="2"/>
      <c r="AB145" s="2"/>
      <c r="AC145" s="2"/>
      <c r="AD145" s="2"/>
      <c r="AE145" s="2"/>
      <c r="AF145" s="2"/>
      <c r="AG145" s="2"/>
      <c r="AH145" s="2"/>
      <c r="AI145" s="2"/>
      <c r="AJ145" s="4"/>
      <c r="AM145" s="2">
        <f ca="1">IF(Table1[[#This Row],[Field of Work]]="Teaching",1,0)</f>
        <v>0</v>
      </c>
      <c r="AN145" s="2">
        <f ca="1">IF(Table1[[#This Row],[Field of Work]]="Health",1,0)</f>
        <v>0</v>
      </c>
      <c r="AO145" s="2">
        <f ca="1">IF(Table1[[#This Row],[Field of Work]]="Agriculture",1,0)</f>
        <v>0</v>
      </c>
      <c r="AP145" s="2">
        <f ca="1">IF(Table1[[#This Row],[Field of Work]]="IT",1,0)</f>
        <v>0</v>
      </c>
      <c r="AQ145" s="2">
        <f ca="1">IF(Table1[[#This Row],[Field of Work]]="Construction",1,0)</f>
        <v>0</v>
      </c>
      <c r="AR145" s="2">
        <f ca="1">IF(Table1[[#This Row],[Field of Work]]="General Work",1,0)</f>
        <v>1</v>
      </c>
      <c r="AS145" s="2"/>
      <c r="AT145" s="2"/>
      <c r="AU145" s="2"/>
      <c r="AV145" s="2"/>
      <c r="AW145" s="2"/>
      <c r="AX145" s="2"/>
      <c r="BB145" s="2">
        <f ca="1">Table1[[#This Row],[Car Value]]/Table1[[#This Row],[Cars]]</f>
        <v>12590.73898050167</v>
      </c>
      <c r="BE145" s="2">
        <f ca="1">IF(Table1[[#This Row],[Debts]]&gt;$BG$6,1,0)</f>
        <v>1</v>
      </c>
      <c r="BJ145" s="11">
        <f ca="1">Table1[[#This Row],[Mortage Left]]/Table1[[#This Row],[Value of House]]</f>
        <v>0.72077066751666097</v>
      </c>
      <c r="BK145" s="2">
        <f t="shared" ca="1" si="73"/>
        <v>0</v>
      </c>
      <c r="BN145" s="14">
        <f ca="1">IF(Table1[[#This Row],[Area]]="Yukon",Table1[[#This Row],[Income]],0)</f>
        <v>0</v>
      </c>
      <c r="BO145" s="14">
        <f ca="1">IF(Table1[[#This Row],[Area]]="BC",Table1[[#This Row],[Income]],0)</f>
        <v>0</v>
      </c>
      <c r="BP145" s="14">
        <f ca="1">IF(Table1[[#This Row],[Area]]="Northwest Territories",Table1[[#This Row],[Income]],0)</f>
        <v>0</v>
      </c>
      <c r="BQ145" s="14">
        <f ca="1">IF(Table1[[#This Row],[Area]]="Alberta",Table1[[#This Row],[Income]],0)</f>
        <v>0</v>
      </c>
      <c r="BR145" s="14">
        <f ca="1">IF(Table1[[#This Row],[Area]]="Nunavut",Table1[[#This Row],[Income]],0)</f>
        <v>0</v>
      </c>
      <c r="BS145" s="14">
        <f ca="1">IF(Table1[[#This Row],[Area]]="Saskatchewan",Table1[[#This Row],[Income]],0)</f>
        <v>0</v>
      </c>
      <c r="BT145" s="14">
        <f ca="1">IF(Table1[[#This Row],[Area]]="Manitoba",Table1[[#This Row],[Income]],0)</f>
        <v>0</v>
      </c>
      <c r="BU145" s="14">
        <f ca="1">IF(Table1[[#This Row],[Area]]="Ontario",Table1[[#This Row],[Income]],0)</f>
        <v>47148</v>
      </c>
      <c r="BV145" s="14">
        <f ca="1">IF(Table1[[#This Row],[Area]]="Quebec",Table1[[#This Row],[Income]],0)</f>
        <v>0</v>
      </c>
      <c r="BW145" s="14">
        <f ca="1">IF(Table1[[#This Row],[Area]]="newfoundland",Table1[[#This Row],[Income]],0)</f>
        <v>0</v>
      </c>
      <c r="BX145" s="14">
        <f ca="1">IF(Table1[[#This Row],[Area]]="New Brunswick",Table1[[#This Row],[Income]],0)</f>
        <v>0</v>
      </c>
      <c r="BY145" s="14">
        <f ca="1">IF(Table1[[#This Row],[Area]]="Nova Scotia",Table1[[#This Row],[Income]],0)</f>
        <v>0</v>
      </c>
      <c r="BZ145" s="14">
        <f ca="1">IF(Table1[[#This Row],[Area]]="Prince Edward Island",Table1[[#This Row],[Income]],0)</f>
        <v>0</v>
      </c>
      <c r="CB145" s="12">
        <f ca="1">IF(Table1[[#This Row],[Field of Work]]="Health",Table1[[#This Row],[Income]],0)</f>
        <v>0</v>
      </c>
      <c r="CC145" s="12">
        <f ca="1">IF(Table1[[#This Row],[Field of Work]]="Construction",Table1[[#This Row],[Income]],0)</f>
        <v>0</v>
      </c>
      <c r="CD145" s="12">
        <f ca="1">IF(Table1[[#This Row],[Field of Work]]="Teaching",Table1[[#This Row],[Income]],0)</f>
        <v>0</v>
      </c>
      <c r="CE145" s="12">
        <f ca="1">IF(Table1[[#This Row],[Field of Work]]="IT",Table1[[#This Row],[Income]],0)</f>
        <v>0</v>
      </c>
      <c r="CF145" s="12">
        <f ca="1">IF(Table1[[#This Row],[Field of Work]]="General Work",Table1[[#This Row],[Income]],0)</f>
        <v>47148</v>
      </c>
      <c r="CG145" s="12">
        <f ca="1">IF(Table1[[#This Row],[Field of Work]]="Agriculture",Table1[[#This Row],[Income]],0)</f>
        <v>0</v>
      </c>
      <c r="CI145" s="2">
        <f ca="1">IF(Table1[[#This Row],[Debts]]&gt;Table1[[#This Row],[Income]],1,0)</f>
        <v>1</v>
      </c>
      <c r="CJ145" s="2"/>
      <c r="CL145" s="2">
        <f ca="1">IF(Table1[[#This Row],[Networth of Person ($)]]&gt;$CL$6,Table1[[#This Row],[Age]],0)</f>
        <v>0</v>
      </c>
    </row>
    <row r="146" spans="2:90" x14ac:dyDescent="0.3">
      <c r="B146">
        <f t="shared" ca="1" si="52"/>
        <v>2</v>
      </c>
      <c r="C146" t="str">
        <f t="shared" ca="1" si="53"/>
        <v>Women</v>
      </c>
      <c r="D146">
        <f t="shared" ca="1" si="54"/>
        <v>40</v>
      </c>
      <c r="E146">
        <f t="shared" ca="1" si="55"/>
        <v>4</v>
      </c>
      <c r="F146" t="str">
        <f t="shared" ca="1" si="56"/>
        <v>IT</v>
      </c>
      <c r="G146">
        <f t="shared" ca="1" si="57"/>
        <v>5</v>
      </c>
      <c r="H146" t="str">
        <f t="shared" ca="1" si="58"/>
        <v>Others</v>
      </c>
      <c r="I146">
        <f t="shared" ca="1" si="59"/>
        <v>2</v>
      </c>
      <c r="J146">
        <f t="shared" ca="1" si="60"/>
        <v>1</v>
      </c>
      <c r="K146">
        <f t="shared" ca="1" si="61"/>
        <v>88631</v>
      </c>
      <c r="L146">
        <f t="shared" ca="1" si="62"/>
        <v>10</v>
      </c>
      <c r="M146" t="str">
        <f t="shared" ca="1" si="63"/>
        <v>newfoundland</v>
      </c>
      <c r="N146">
        <f t="shared" ca="1" si="64"/>
        <v>265893</v>
      </c>
      <c r="O146">
        <f t="shared" ca="1" si="65"/>
        <v>87671.457499586235</v>
      </c>
      <c r="P146">
        <f t="shared" ca="1" si="66"/>
        <v>9445.3351424028715</v>
      </c>
      <c r="Q146">
        <f t="shared" ca="1" si="67"/>
        <v>4331</v>
      </c>
      <c r="R146">
        <f t="shared" ca="1" si="68"/>
        <v>122605.98026607676</v>
      </c>
      <c r="S146">
        <f t="shared" ca="1" si="69"/>
        <v>70632.565137644036</v>
      </c>
      <c r="T146">
        <f t="shared" ca="1" si="70"/>
        <v>345970.90028004686</v>
      </c>
      <c r="U146">
        <f t="shared" ca="1" si="71"/>
        <v>214608.43776566299</v>
      </c>
      <c r="V146">
        <f t="shared" ca="1" si="72"/>
        <v>131362.46251438386</v>
      </c>
      <c r="Y146" s="2">
        <f ca="1">IF(Table1[[#This Row],[Gender]]="Men",1,0)</f>
        <v>0</v>
      </c>
      <c r="Z146" s="2">
        <f ca="1">IF(Table1[[#This Row],[Gender]]="Women",1,0)</f>
        <v>1</v>
      </c>
      <c r="AA146" s="2"/>
      <c r="AB146" s="2"/>
      <c r="AC146" s="2"/>
      <c r="AD146" s="2"/>
      <c r="AE146" s="2"/>
      <c r="AF146" s="2"/>
      <c r="AG146" s="2"/>
      <c r="AH146" s="2"/>
      <c r="AI146" s="2"/>
      <c r="AJ146" s="4"/>
      <c r="AM146" s="2">
        <f ca="1">IF(Table1[[#This Row],[Field of Work]]="Teaching",1,0)</f>
        <v>0</v>
      </c>
      <c r="AN146" s="2">
        <f ca="1">IF(Table1[[#This Row],[Field of Work]]="Health",1,0)</f>
        <v>0</v>
      </c>
      <c r="AO146" s="2">
        <f ca="1">IF(Table1[[#This Row],[Field of Work]]="Agriculture",1,0)</f>
        <v>0</v>
      </c>
      <c r="AP146" s="2">
        <f ca="1">IF(Table1[[#This Row],[Field of Work]]="IT",1,0)</f>
        <v>1</v>
      </c>
      <c r="AQ146" s="2">
        <f ca="1">IF(Table1[[#This Row],[Field of Work]]="Construction",1,0)</f>
        <v>0</v>
      </c>
      <c r="AR146" s="2">
        <f ca="1">IF(Table1[[#This Row],[Field of Work]]="General Work",1,0)</f>
        <v>0</v>
      </c>
      <c r="AS146" s="2"/>
      <c r="AT146" s="2"/>
      <c r="AU146" s="2"/>
      <c r="AV146" s="2"/>
      <c r="AW146" s="2"/>
      <c r="AX146" s="2"/>
      <c r="BB146" s="2">
        <f ca="1">Table1[[#This Row],[Car Value]]/Table1[[#This Row],[Cars]]</f>
        <v>9445.3351424028715</v>
      </c>
      <c r="BE146" s="2">
        <f ca="1">IF(Table1[[#This Row],[Debts]]&gt;$BG$6,1,0)</f>
        <v>1</v>
      </c>
      <c r="BJ146" s="11">
        <f ca="1">Table1[[#This Row],[Mortage Left]]/Table1[[#This Row],[Value of House]]</f>
        <v>0.32972457905844166</v>
      </c>
      <c r="BK146" s="2">
        <f t="shared" ca="1" si="73"/>
        <v>0</v>
      </c>
      <c r="BN146" s="14">
        <f ca="1">IF(Table1[[#This Row],[Area]]="Yukon",Table1[[#This Row],[Income]],0)</f>
        <v>0</v>
      </c>
      <c r="BO146" s="14">
        <f ca="1">IF(Table1[[#This Row],[Area]]="BC",Table1[[#This Row],[Income]],0)</f>
        <v>0</v>
      </c>
      <c r="BP146" s="14">
        <f ca="1">IF(Table1[[#This Row],[Area]]="Northwest Territories",Table1[[#This Row],[Income]],0)</f>
        <v>0</v>
      </c>
      <c r="BQ146" s="14">
        <f ca="1">IF(Table1[[#This Row],[Area]]="Alberta",Table1[[#This Row],[Income]],0)</f>
        <v>0</v>
      </c>
      <c r="BR146" s="14">
        <f ca="1">IF(Table1[[#This Row],[Area]]="Nunavut",Table1[[#This Row],[Income]],0)</f>
        <v>0</v>
      </c>
      <c r="BS146" s="14">
        <f ca="1">IF(Table1[[#This Row],[Area]]="Saskatchewan",Table1[[#This Row],[Income]],0)</f>
        <v>0</v>
      </c>
      <c r="BT146" s="14">
        <f ca="1">IF(Table1[[#This Row],[Area]]="Manitoba",Table1[[#This Row],[Income]],0)</f>
        <v>0</v>
      </c>
      <c r="BU146" s="14">
        <f ca="1">IF(Table1[[#This Row],[Area]]="Ontario",Table1[[#This Row],[Income]],0)</f>
        <v>0</v>
      </c>
      <c r="BV146" s="14">
        <f ca="1">IF(Table1[[#This Row],[Area]]="Quebec",Table1[[#This Row],[Income]],0)</f>
        <v>0</v>
      </c>
      <c r="BW146" s="14">
        <f ca="1">IF(Table1[[#This Row],[Area]]="newfoundland",Table1[[#This Row],[Income]],0)</f>
        <v>88631</v>
      </c>
      <c r="BX146" s="14">
        <f ca="1">IF(Table1[[#This Row],[Area]]="New Brunswick",Table1[[#This Row],[Income]],0)</f>
        <v>0</v>
      </c>
      <c r="BY146" s="14">
        <f ca="1">IF(Table1[[#This Row],[Area]]="Nova Scotia",Table1[[#This Row],[Income]],0)</f>
        <v>0</v>
      </c>
      <c r="BZ146" s="14">
        <f ca="1">IF(Table1[[#This Row],[Area]]="Prince Edward Island",Table1[[#This Row],[Income]],0)</f>
        <v>0</v>
      </c>
      <c r="CB146" s="12">
        <f ca="1">IF(Table1[[#This Row],[Field of Work]]="Health",Table1[[#This Row],[Income]],0)</f>
        <v>0</v>
      </c>
      <c r="CC146" s="12">
        <f ca="1">IF(Table1[[#This Row],[Field of Work]]="Construction",Table1[[#This Row],[Income]],0)</f>
        <v>0</v>
      </c>
      <c r="CD146" s="12">
        <f ca="1">IF(Table1[[#This Row],[Field of Work]]="Teaching",Table1[[#This Row],[Income]],0)</f>
        <v>0</v>
      </c>
      <c r="CE146" s="12">
        <f ca="1">IF(Table1[[#This Row],[Field of Work]]="IT",Table1[[#This Row],[Income]],0)</f>
        <v>88631</v>
      </c>
      <c r="CF146" s="12">
        <f ca="1">IF(Table1[[#This Row],[Field of Work]]="General Work",Table1[[#This Row],[Income]],0)</f>
        <v>0</v>
      </c>
      <c r="CG146" s="12">
        <f ca="1">IF(Table1[[#This Row],[Field of Work]]="Agriculture",Table1[[#This Row],[Income]],0)</f>
        <v>0</v>
      </c>
      <c r="CI146" s="2">
        <f ca="1">IF(Table1[[#This Row],[Debts]]&gt;Table1[[#This Row],[Income]],1,0)</f>
        <v>1</v>
      </c>
      <c r="CJ146" s="2"/>
      <c r="CL146" s="2">
        <f ca="1">IF(Table1[[#This Row],[Networth of Person ($)]]&gt;$CL$6,Table1[[#This Row],[Age]],0)</f>
        <v>40</v>
      </c>
    </row>
    <row r="147" spans="2:90" x14ac:dyDescent="0.3">
      <c r="B147">
        <f t="shared" ca="1" si="52"/>
        <v>1</v>
      </c>
      <c r="C147" t="str">
        <f t="shared" ca="1" si="53"/>
        <v>Men</v>
      </c>
      <c r="D147">
        <f t="shared" ca="1" si="54"/>
        <v>39</v>
      </c>
      <c r="E147">
        <f t="shared" ca="1" si="55"/>
        <v>5</v>
      </c>
      <c r="F147" t="str">
        <f t="shared" ca="1" si="56"/>
        <v>General Work</v>
      </c>
      <c r="G147">
        <f t="shared" ca="1" si="57"/>
        <v>3</v>
      </c>
      <c r="H147" t="str">
        <f t="shared" ca="1" si="58"/>
        <v>University</v>
      </c>
      <c r="I147">
        <f t="shared" ca="1" si="59"/>
        <v>3</v>
      </c>
      <c r="J147">
        <f t="shared" ca="1" si="60"/>
        <v>3</v>
      </c>
      <c r="K147">
        <f t="shared" ca="1" si="61"/>
        <v>83804</v>
      </c>
      <c r="L147">
        <f t="shared" ca="1" si="62"/>
        <v>7</v>
      </c>
      <c r="M147" t="str">
        <f t="shared" ca="1" si="63"/>
        <v>Manitoba</v>
      </c>
      <c r="N147">
        <f t="shared" ca="1" si="64"/>
        <v>502824</v>
      </c>
      <c r="O147">
        <f t="shared" ca="1" si="65"/>
        <v>228764.69414722497</v>
      </c>
      <c r="P147">
        <f t="shared" ca="1" si="66"/>
        <v>171728.18966316051</v>
      </c>
      <c r="Q147">
        <f t="shared" ca="1" si="67"/>
        <v>165369</v>
      </c>
      <c r="R147">
        <f t="shared" ca="1" si="68"/>
        <v>2739.754409628943</v>
      </c>
      <c r="S147">
        <f t="shared" ca="1" si="69"/>
        <v>83576.703388673486</v>
      </c>
      <c r="T147">
        <f t="shared" ca="1" si="70"/>
        <v>758128.89305183396</v>
      </c>
      <c r="U147">
        <f t="shared" ca="1" si="71"/>
        <v>396873.44855685392</v>
      </c>
      <c r="V147">
        <f t="shared" ca="1" si="72"/>
        <v>361255.44449498004</v>
      </c>
      <c r="Y147" s="2">
        <f ca="1">IF(Table1[[#This Row],[Gender]]="Men",1,0)</f>
        <v>1</v>
      </c>
      <c r="Z147" s="2">
        <f ca="1">IF(Table1[[#This Row],[Gender]]="Women",1,0)</f>
        <v>0</v>
      </c>
      <c r="AA147" s="2"/>
      <c r="AB147" s="2"/>
      <c r="AC147" s="2"/>
      <c r="AD147" s="2"/>
      <c r="AE147" s="2"/>
      <c r="AF147" s="2"/>
      <c r="AG147" s="2"/>
      <c r="AH147" s="2"/>
      <c r="AI147" s="2"/>
      <c r="AJ147" s="4"/>
      <c r="AM147" s="2">
        <f ca="1">IF(Table1[[#This Row],[Field of Work]]="Teaching",1,0)</f>
        <v>0</v>
      </c>
      <c r="AN147" s="2">
        <f ca="1">IF(Table1[[#This Row],[Field of Work]]="Health",1,0)</f>
        <v>0</v>
      </c>
      <c r="AO147" s="2">
        <f ca="1">IF(Table1[[#This Row],[Field of Work]]="Agriculture",1,0)</f>
        <v>0</v>
      </c>
      <c r="AP147" s="2">
        <f ca="1">IF(Table1[[#This Row],[Field of Work]]="IT",1,0)</f>
        <v>0</v>
      </c>
      <c r="AQ147" s="2">
        <f ca="1">IF(Table1[[#This Row],[Field of Work]]="Construction",1,0)</f>
        <v>0</v>
      </c>
      <c r="AR147" s="2">
        <f ca="1">IF(Table1[[#This Row],[Field of Work]]="General Work",1,0)</f>
        <v>1</v>
      </c>
      <c r="AS147" s="2"/>
      <c r="AT147" s="2"/>
      <c r="AU147" s="2"/>
      <c r="AV147" s="2"/>
      <c r="AW147" s="2"/>
      <c r="AX147" s="2"/>
      <c r="BB147" s="2">
        <f ca="1">Table1[[#This Row],[Car Value]]/Table1[[#This Row],[Cars]]</f>
        <v>57242.729887720168</v>
      </c>
      <c r="BE147" s="2">
        <f ca="1">IF(Table1[[#This Row],[Debts]]&gt;$BG$6,1,0)</f>
        <v>0</v>
      </c>
      <c r="BJ147" s="11">
        <f ca="1">Table1[[#This Row],[Mortage Left]]/Table1[[#This Row],[Value of House]]</f>
        <v>0.45495977548252464</v>
      </c>
      <c r="BK147" s="2">
        <f t="shared" ca="1" si="73"/>
        <v>0</v>
      </c>
      <c r="BN147" s="14">
        <f ca="1">IF(Table1[[#This Row],[Area]]="Yukon",Table1[[#This Row],[Income]],0)</f>
        <v>0</v>
      </c>
      <c r="BO147" s="14">
        <f ca="1">IF(Table1[[#This Row],[Area]]="BC",Table1[[#This Row],[Income]],0)</f>
        <v>0</v>
      </c>
      <c r="BP147" s="14">
        <f ca="1">IF(Table1[[#This Row],[Area]]="Northwest Territories",Table1[[#This Row],[Income]],0)</f>
        <v>0</v>
      </c>
      <c r="BQ147" s="14">
        <f ca="1">IF(Table1[[#This Row],[Area]]="Alberta",Table1[[#This Row],[Income]],0)</f>
        <v>0</v>
      </c>
      <c r="BR147" s="14">
        <f ca="1">IF(Table1[[#This Row],[Area]]="Nunavut",Table1[[#This Row],[Income]],0)</f>
        <v>0</v>
      </c>
      <c r="BS147" s="14">
        <f ca="1">IF(Table1[[#This Row],[Area]]="Saskatchewan",Table1[[#This Row],[Income]],0)</f>
        <v>0</v>
      </c>
      <c r="BT147" s="14">
        <f ca="1">IF(Table1[[#This Row],[Area]]="Manitoba",Table1[[#This Row],[Income]],0)</f>
        <v>83804</v>
      </c>
      <c r="BU147" s="14">
        <f ca="1">IF(Table1[[#This Row],[Area]]="Ontario",Table1[[#This Row],[Income]],0)</f>
        <v>0</v>
      </c>
      <c r="BV147" s="14">
        <f ca="1">IF(Table1[[#This Row],[Area]]="Quebec",Table1[[#This Row],[Income]],0)</f>
        <v>0</v>
      </c>
      <c r="BW147" s="14">
        <f ca="1">IF(Table1[[#This Row],[Area]]="newfoundland",Table1[[#This Row],[Income]],0)</f>
        <v>0</v>
      </c>
      <c r="BX147" s="14">
        <f ca="1">IF(Table1[[#This Row],[Area]]="New Brunswick",Table1[[#This Row],[Income]],0)</f>
        <v>0</v>
      </c>
      <c r="BY147" s="14">
        <f ca="1">IF(Table1[[#This Row],[Area]]="Nova Scotia",Table1[[#This Row],[Income]],0)</f>
        <v>0</v>
      </c>
      <c r="BZ147" s="14">
        <f ca="1">IF(Table1[[#This Row],[Area]]="Prince Edward Island",Table1[[#This Row],[Income]],0)</f>
        <v>0</v>
      </c>
      <c r="CB147" s="12">
        <f ca="1">IF(Table1[[#This Row],[Field of Work]]="Health",Table1[[#This Row],[Income]],0)</f>
        <v>0</v>
      </c>
      <c r="CC147" s="12">
        <f ca="1">IF(Table1[[#This Row],[Field of Work]]="Construction",Table1[[#This Row],[Income]],0)</f>
        <v>0</v>
      </c>
      <c r="CD147" s="12">
        <f ca="1">IF(Table1[[#This Row],[Field of Work]]="Teaching",Table1[[#This Row],[Income]],0)</f>
        <v>0</v>
      </c>
      <c r="CE147" s="12">
        <f ca="1">IF(Table1[[#This Row],[Field of Work]]="IT",Table1[[#This Row],[Income]],0)</f>
        <v>0</v>
      </c>
      <c r="CF147" s="12">
        <f ca="1">IF(Table1[[#This Row],[Field of Work]]="General Work",Table1[[#This Row],[Income]],0)</f>
        <v>83804</v>
      </c>
      <c r="CG147" s="12">
        <f ca="1">IF(Table1[[#This Row],[Field of Work]]="Agriculture",Table1[[#This Row],[Income]],0)</f>
        <v>0</v>
      </c>
      <c r="CI147" s="2">
        <f ca="1">IF(Table1[[#This Row],[Debts]]&gt;Table1[[#This Row],[Income]],1,0)</f>
        <v>0</v>
      </c>
      <c r="CJ147" s="2"/>
      <c r="CL147" s="2">
        <f ca="1">IF(Table1[[#This Row],[Networth of Person ($)]]&gt;$CL$6,Table1[[#This Row],[Age]],0)</f>
        <v>39</v>
      </c>
    </row>
    <row r="148" spans="2:90" x14ac:dyDescent="0.3">
      <c r="B148">
        <f t="shared" ca="1" si="52"/>
        <v>1</v>
      </c>
      <c r="C148" t="str">
        <f t="shared" ca="1" si="53"/>
        <v>Men</v>
      </c>
      <c r="D148">
        <f t="shared" ca="1" si="54"/>
        <v>30</v>
      </c>
      <c r="E148">
        <f t="shared" ca="1" si="55"/>
        <v>3</v>
      </c>
      <c r="F148" t="str">
        <f t="shared" ca="1" si="56"/>
        <v>Teaching</v>
      </c>
      <c r="G148">
        <f t="shared" ca="1" si="57"/>
        <v>4</v>
      </c>
      <c r="H148" t="str">
        <f t="shared" ca="1" si="58"/>
        <v xml:space="preserve">Technical </v>
      </c>
      <c r="I148">
        <f t="shared" ca="1" si="59"/>
        <v>0</v>
      </c>
      <c r="J148">
        <f t="shared" ca="1" si="60"/>
        <v>3</v>
      </c>
      <c r="K148">
        <f t="shared" ca="1" si="61"/>
        <v>68998</v>
      </c>
      <c r="L148">
        <f t="shared" ca="1" si="62"/>
        <v>12</v>
      </c>
      <c r="M148" t="str">
        <f t="shared" ca="1" si="63"/>
        <v>Nova Scotia</v>
      </c>
      <c r="N148">
        <f t="shared" ca="1" si="64"/>
        <v>275992</v>
      </c>
      <c r="O148">
        <f t="shared" ca="1" si="65"/>
        <v>32414.370979772248</v>
      </c>
      <c r="P148">
        <f t="shared" ca="1" si="66"/>
        <v>98053.67066347941</v>
      </c>
      <c r="Q148">
        <f t="shared" ca="1" si="67"/>
        <v>12307</v>
      </c>
      <c r="R148">
        <f t="shared" ca="1" si="68"/>
        <v>51113.720796584654</v>
      </c>
      <c r="S148">
        <f t="shared" ca="1" si="69"/>
        <v>7724.7703294746043</v>
      </c>
      <c r="T148">
        <f t="shared" ca="1" si="70"/>
        <v>381770.44099295401</v>
      </c>
      <c r="U148">
        <f t="shared" ca="1" si="71"/>
        <v>95835.091776356901</v>
      </c>
      <c r="V148">
        <f t="shared" ca="1" si="72"/>
        <v>285935.3492165971</v>
      </c>
      <c r="Y148" s="2">
        <f ca="1">IF(Table1[[#This Row],[Gender]]="Men",1,0)</f>
        <v>1</v>
      </c>
      <c r="Z148" s="2">
        <f ca="1">IF(Table1[[#This Row],[Gender]]="Women",1,0)</f>
        <v>0</v>
      </c>
      <c r="AA148" s="2"/>
      <c r="AB148" s="2"/>
      <c r="AC148" s="2"/>
      <c r="AD148" s="2"/>
      <c r="AE148" s="2"/>
      <c r="AF148" s="2"/>
      <c r="AG148" s="2"/>
      <c r="AH148" s="2"/>
      <c r="AI148" s="2"/>
      <c r="AJ148" s="4"/>
      <c r="AM148" s="2">
        <f ca="1">IF(Table1[[#This Row],[Field of Work]]="Teaching",1,0)</f>
        <v>1</v>
      </c>
      <c r="AN148" s="2">
        <f ca="1">IF(Table1[[#This Row],[Field of Work]]="Health",1,0)</f>
        <v>0</v>
      </c>
      <c r="AO148" s="2">
        <f ca="1">IF(Table1[[#This Row],[Field of Work]]="Agriculture",1,0)</f>
        <v>0</v>
      </c>
      <c r="AP148" s="2">
        <f ca="1">IF(Table1[[#This Row],[Field of Work]]="IT",1,0)</f>
        <v>0</v>
      </c>
      <c r="AQ148" s="2">
        <f ca="1">IF(Table1[[#This Row],[Field of Work]]="Construction",1,0)</f>
        <v>0</v>
      </c>
      <c r="AR148" s="2">
        <f ca="1">IF(Table1[[#This Row],[Field of Work]]="General Work",1,0)</f>
        <v>0</v>
      </c>
      <c r="AS148" s="2"/>
      <c r="AT148" s="2"/>
      <c r="AU148" s="2"/>
      <c r="AV148" s="2"/>
      <c r="AW148" s="2"/>
      <c r="AX148" s="2"/>
      <c r="BB148" s="2">
        <f ca="1">Table1[[#This Row],[Car Value]]/Table1[[#This Row],[Cars]]</f>
        <v>32684.556887826471</v>
      </c>
      <c r="BE148" s="2">
        <f ca="1">IF(Table1[[#This Row],[Debts]]&gt;$BG$6,1,0)</f>
        <v>1</v>
      </c>
      <c r="BJ148" s="11">
        <f ca="1">Table1[[#This Row],[Mortage Left]]/Table1[[#This Row],[Value of House]]</f>
        <v>0.11744677736953335</v>
      </c>
      <c r="BK148" s="2">
        <f t="shared" ca="1" si="73"/>
        <v>1</v>
      </c>
      <c r="BN148" s="14">
        <f ca="1">IF(Table1[[#This Row],[Area]]="Yukon",Table1[[#This Row],[Income]],0)</f>
        <v>0</v>
      </c>
      <c r="BO148" s="14">
        <f ca="1">IF(Table1[[#This Row],[Area]]="BC",Table1[[#This Row],[Income]],0)</f>
        <v>0</v>
      </c>
      <c r="BP148" s="14">
        <f ca="1">IF(Table1[[#This Row],[Area]]="Northwest Territories",Table1[[#This Row],[Income]],0)</f>
        <v>0</v>
      </c>
      <c r="BQ148" s="14">
        <f ca="1">IF(Table1[[#This Row],[Area]]="Alberta",Table1[[#This Row],[Income]],0)</f>
        <v>0</v>
      </c>
      <c r="BR148" s="14">
        <f ca="1">IF(Table1[[#This Row],[Area]]="Nunavut",Table1[[#This Row],[Income]],0)</f>
        <v>0</v>
      </c>
      <c r="BS148" s="14">
        <f ca="1">IF(Table1[[#This Row],[Area]]="Saskatchewan",Table1[[#This Row],[Income]],0)</f>
        <v>0</v>
      </c>
      <c r="BT148" s="14">
        <f ca="1">IF(Table1[[#This Row],[Area]]="Manitoba",Table1[[#This Row],[Income]],0)</f>
        <v>0</v>
      </c>
      <c r="BU148" s="14">
        <f ca="1">IF(Table1[[#This Row],[Area]]="Ontario",Table1[[#This Row],[Income]],0)</f>
        <v>0</v>
      </c>
      <c r="BV148" s="14">
        <f ca="1">IF(Table1[[#This Row],[Area]]="Quebec",Table1[[#This Row],[Income]],0)</f>
        <v>0</v>
      </c>
      <c r="BW148" s="14">
        <f ca="1">IF(Table1[[#This Row],[Area]]="newfoundland",Table1[[#This Row],[Income]],0)</f>
        <v>0</v>
      </c>
      <c r="BX148" s="14">
        <f ca="1">IF(Table1[[#This Row],[Area]]="New Brunswick",Table1[[#This Row],[Income]],0)</f>
        <v>0</v>
      </c>
      <c r="BY148" s="14">
        <f ca="1">IF(Table1[[#This Row],[Area]]="Nova Scotia",Table1[[#This Row],[Income]],0)</f>
        <v>68998</v>
      </c>
      <c r="BZ148" s="14">
        <f ca="1">IF(Table1[[#This Row],[Area]]="Prince Edward Island",Table1[[#This Row],[Income]],0)</f>
        <v>0</v>
      </c>
      <c r="CB148" s="12">
        <f ca="1">IF(Table1[[#This Row],[Field of Work]]="Health",Table1[[#This Row],[Income]],0)</f>
        <v>0</v>
      </c>
      <c r="CC148" s="12">
        <f ca="1">IF(Table1[[#This Row],[Field of Work]]="Construction",Table1[[#This Row],[Income]],0)</f>
        <v>0</v>
      </c>
      <c r="CD148" s="12">
        <f ca="1">IF(Table1[[#This Row],[Field of Work]]="Teaching",Table1[[#This Row],[Income]],0)</f>
        <v>68998</v>
      </c>
      <c r="CE148" s="12">
        <f ca="1">IF(Table1[[#This Row],[Field of Work]]="IT",Table1[[#This Row],[Income]],0)</f>
        <v>0</v>
      </c>
      <c r="CF148" s="12">
        <f ca="1">IF(Table1[[#This Row],[Field of Work]]="General Work",Table1[[#This Row],[Income]],0)</f>
        <v>0</v>
      </c>
      <c r="CG148" s="12">
        <f ca="1">IF(Table1[[#This Row],[Field of Work]]="Agriculture",Table1[[#This Row],[Income]],0)</f>
        <v>0</v>
      </c>
      <c r="CI148" s="2">
        <f ca="1">IF(Table1[[#This Row],[Debts]]&gt;Table1[[#This Row],[Income]],1,0)</f>
        <v>0</v>
      </c>
      <c r="CJ148" s="2"/>
      <c r="CL148" s="2">
        <f ca="1">IF(Table1[[#This Row],[Networth of Person ($)]]&gt;$CL$6,Table1[[#This Row],[Age]],0)</f>
        <v>30</v>
      </c>
    </row>
    <row r="149" spans="2:90" x14ac:dyDescent="0.3">
      <c r="B149">
        <f t="shared" ca="1" si="52"/>
        <v>2</v>
      </c>
      <c r="C149" t="str">
        <f t="shared" ca="1" si="53"/>
        <v>Women</v>
      </c>
      <c r="D149">
        <f t="shared" ca="1" si="54"/>
        <v>31</v>
      </c>
      <c r="E149">
        <f t="shared" ca="1" si="55"/>
        <v>2</v>
      </c>
      <c r="F149" t="str">
        <f t="shared" ca="1" si="56"/>
        <v>Construction</v>
      </c>
      <c r="G149">
        <f t="shared" ca="1" si="57"/>
        <v>2</v>
      </c>
      <c r="H149" t="str">
        <f t="shared" ca="1" si="58"/>
        <v>College</v>
      </c>
      <c r="I149">
        <f t="shared" ca="1" si="59"/>
        <v>3</v>
      </c>
      <c r="J149">
        <f t="shared" ca="1" si="60"/>
        <v>2</v>
      </c>
      <c r="K149">
        <f t="shared" ca="1" si="61"/>
        <v>54010</v>
      </c>
      <c r="L149">
        <f t="shared" ca="1" si="62"/>
        <v>3</v>
      </c>
      <c r="M149" t="str">
        <f t="shared" ca="1" si="63"/>
        <v>Northwest Territories</v>
      </c>
      <c r="N149">
        <f t="shared" ca="1" si="64"/>
        <v>270050</v>
      </c>
      <c r="O149">
        <f t="shared" ca="1" si="65"/>
        <v>183757.44144648639</v>
      </c>
      <c r="P149">
        <f t="shared" ca="1" si="66"/>
        <v>17108.480479205646</v>
      </c>
      <c r="Q149">
        <f t="shared" ca="1" si="67"/>
        <v>10815</v>
      </c>
      <c r="R149">
        <f t="shared" ca="1" si="68"/>
        <v>100443.17751198518</v>
      </c>
      <c r="S149">
        <f t="shared" ca="1" si="69"/>
        <v>19182.915649267834</v>
      </c>
      <c r="T149">
        <f t="shared" ca="1" si="70"/>
        <v>306341.39612847351</v>
      </c>
      <c r="U149">
        <f t="shared" ca="1" si="71"/>
        <v>295015.61895847158</v>
      </c>
      <c r="V149">
        <f t="shared" ca="1" si="72"/>
        <v>11325.777170001937</v>
      </c>
      <c r="Y149" s="2">
        <f ca="1">IF(Table1[[#This Row],[Gender]]="Men",1,0)</f>
        <v>0</v>
      </c>
      <c r="Z149" s="2">
        <f ca="1">IF(Table1[[#This Row],[Gender]]="Women",1,0)</f>
        <v>1</v>
      </c>
      <c r="AA149" s="2"/>
      <c r="AB149" s="2"/>
      <c r="AC149" s="2"/>
      <c r="AD149" s="2"/>
      <c r="AE149" s="2"/>
      <c r="AF149" s="2"/>
      <c r="AG149" s="2"/>
      <c r="AH149" s="2"/>
      <c r="AI149" s="2"/>
      <c r="AJ149" s="4"/>
      <c r="AM149" s="2">
        <f ca="1">IF(Table1[[#This Row],[Field of Work]]="Teaching",1,0)</f>
        <v>0</v>
      </c>
      <c r="AN149" s="2">
        <f ca="1">IF(Table1[[#This Row],[Field of Work]]="Health",1,0)</f>
        <v>0</v>
      </c>
      <c r="AO149" s="2">
        <f ca="1">IF(Table1[[#This Row],[Field of Work]]="Agriculture",1,0)</f>
        <v>0</v>
      </c>
      <c r="AP149" s="2">
        <f ca="1">IF(Table1[[#This Row],[Field of Work]]="IT",1,0)</f>
        <v>0</v>
      </c>
      <c r="AQ149" s="2">
        <f ca="1">IF(Table1[[#This Row],[Field of Work]]="Construction",1,0)</f>
        <v>1</v>
      </c>
      <c r="AR149" s="2">
        <f ca="1">IF(Table1[[#This Row],[Field of Work]]="General Work",1,0)</f>
        <v>0</v>
      </c>
      <c r="AS149" s="2"/>
      <c r="AT149" s="2"/>
      <c r="AU149" s="2"/>
      <c r="AV149" s="2"/>
      <c r="AW149" s="2"/>
      <c r="AX149" s="2"/>
      <c r="BB149" s="2">
        <f ca="1">Table1[[#This Row],[Car Value]]/Table1[[#This Row],[Cars]]</f>
        <v>8554.2402396028228</v>
      </c>
      <c r="BE149" s="2">
        <f ca="1">IF(Table1[[#This Row],[Debts]]&gt;$BG$6,1,0)</f>
        <v>1</v>
      </c>
      <c r="BJ149" s="11">
        <f ca="1">Table1[[#This Row],[Mortage Left]]/Table1[[#This Row],[Value of House]]</f>
        <v>0.68045710589330266</v>
      </c>
      <c r="BK149" s="2">
        <f t="shared" ca="1" si="73"/>
        <v>0</v>
      </c>
      <c r="BN149" s="14">
        <f ca="1">IF(Table1[[#This Row],[Area]]="Yukon",Table1[[#This Row],[Income]],0)</f>
        <v>0</v>
      </c>
      <c r="BO149" s="14">
        <f ca="1">IF(Table1[[#This Row],[Area]]="BC",Table1[[#This Row],[Income]],0)</f>
        <v>0</v>
      </c>
      <c r="BP149" s="14">
        <f ca="1">IF(Table1[[#This Row],[Area]]="Northwest Territories",Table1[[#This Row],[Income]],0)</f>
        <v>54010</v>
      </c>
      <c r="BQ149" s="14">
        <f ca="1">IF(Table1[[#This Row],[Area]]="Alberta",Table1[[#This Row],[Income]],0)</f>
        <v>0</v>
      </c>
      <c r="BR149" s="14">
        <f ca="1">IF(Table1[[#This Row],[Area]]="Nunavut",Table1[[#This Row],[Income]],0)</f>
        <v>0</v>
      </c>
      <c r="BS149" s="14">
        <f ca="1">IF(Table1[[#This Row],[Area]]="Saskatchewan",Table1[[#This Row],[Income]],0)</f>
        <v>0</v>
      </c>
      <c r="BT149" s="14">
        <f ca="1">IF(Table1[[#This Row],[Area]]="Manitoba",Table1[[#This Row],[Income]],0)</f>
        <v>0</v>
      </c>
      <c r="BU149" s="14">
        <f ca="1">IF(Table1[[#This Row],[Area]]="Ontario",Table1[[#This Row],[Income]],0)</f>
        <v>0</v>
      </c>
      <c r="BV149" s="14">
        <f ca="1">IF(Table1[[#This Row],[Area]]="Quebec",Table1[[#This Row],[Income]],0)</f>
        <v>0</v>
      </c>
      <c r="BW149" s="14">
        <f ca="1">IF(Table1[[#This Row],[Area]]="newfoundland",Table1[[#This Row],[Income]],0)</f>
        <v>0</v>
      </c>
      <c r="BX149" s="14">
        <f ca="1">IF(Table1[[#This Row],[Area]]="New Brunswick",Table1[[#This Row],[Income]],0)</f>
        <v>0</v>
      </c>
      <c r="BY149" s="14">
        <f ca="1">IF(Table1[[#This Row],[Area]]="Nova Scotia",Table1[[#This Row],[Income]],0)</f>
        <v>0</v>
      </c>
      <c r="BZ149" s="14">
        <f ca="1">IF(Table1[[#This Row],[Area]]="Prince Edward Island",Table1[[#This Row],[Income]],0)</f>
        <v>0</v>
      </c>
      <c r="CB149" s="12">
        <f ca="1">IF(Table1[[#This Row],[Field of Work]]="Health",Table1[[#This Row],[Income]],0)</f>
        <v>0</v>
      </c>
      <c r="CC149" s="12">
        <f ca="1">IF(Table1[[#This Row],[Field of Work]]="Construction",Table1[[#This Row],[Income]],0)</f>
        <v>54010</v>
      </c>
      <c r="CD149" s="12">
        <f ca="1">IF(Table1[[#This Row],[Field of Work]]="Teaching",Table1[[#This Row],[Income]],0)</f>
        <v>0</v>
      </c>
      <c r="CE149" s="12">
        <f ca="1">IF(Table1[[#This Row],[Field of Work]]="IT",Table1[[#This Row],[Income]],0)</f>
        <v>0</v>
      </c>
      <c r="CF149" s="12">
        <f ca="1">IF(Table1[[#This Row],[Field of Work]]="General Work",Table1[[#This Row],[Income]],0)</f>
        <v>0</v>
      </c>
      <c r="CG149" s="12">
        <f ca="1">IF(Table1[[#This Row],[Field of Work]]="Agriculture",Table1[[#This Row],[Income]],0)</f>
        <v>0</v>
      </c>
      <c r="CI149" s="2">
        <f ca="1">IF(Table1[[#This Row],[Debts]]&gt;Table1[[#This Row],[Income]],1,0)</f>
        <v>1</v>
      </c>
      <c r="CJ149" s="2"/>
      <c r="CL149" s="2">
        <f ca="1">IF(Table1[[#This Row],[Networth of Person ($)]]&gt;$CL$6,Table1[[#This Row],[Age]],0)</f>
        <v>0</v>
      </c>
    </row>
    <row r="150" spans="2:90" x14ac:dyDescent="0.3">
      <c r="B150">
        <f t="shared" ca="1" si="52"/>
        <v>2</v>
      </c>
      <c r="C150" t="str">
        <f t="shared" ca="1" si="53"/>
        <v>Women</v>
      </c>
      <c r="D150">
        <f t="shared" ca="1" si="54"/>
        <v>42</v>
      </c>
      <c r="E150">
        <f t="shared" ca="1" si="55"/>
        <v>4</v>
      </c>
      <c r="F150" t="str">
        <f t="shared" ca="1" si="56"/>
        <v>IT</v>
      </c>
      <c r="G150">
        <f t="shared" ca="1" si="57"/>
        <v>6</v>
      </c>
      <c r="H150" t="str">
        <f t="shared" ca="1" si="58"/>
        <v>Others</v>
      </c>
      <c r="I150">
        <f t="shared" ca="1" si="59"/>
        <v>2</v>
      </c>
      <c r="J150">
        <f t="shared" ca="1" si="60"/>
        <v>3</v>
      </c>
      <c r="K150">
        <f t="shared" ca="1" si="61"/>
        <v>58514</v>
      </c>
      <c r="L150">
        <f t="shared" ca="1" si="62"/>
        <v>7</v>
      </c>
      <c r="M150" t="str">
        <f t="shared" ca="1" si="63"/>
        <v>Manitoba</v>
      </c>
      <c r="N150">
        <f t="shared" ca="1" si="64"/>
        <v>234056</v>
      </c>
      <c r="O150">
        <f t="shared" ca="1" si="65"/>
        <v>223737.35666635251</v>
      </c>
      <c r="P150">
        <f t="shared" ca="1" si="66"/>
        <v>52547.392781628958</v>
      </c>
      <c r="Q150">
        <f t="shared" ca="1" si="67"/>
        <v>50226</v>
      </c>
      <c r="R150">
        <f t="shared" ca="1" si="68"/>
        <v>40869.642549678691</v>
      </c>
      <c r="S150">
        <f t="shared" ca="1" si="69"/>
        <v>58427.950061590658</v>
      </c>
      <c r="T150">
        <f t="shared" ca="1" si="70"/>
        <v>345031.34284321958</v>
      </c>
      <c r="U150">
        <f t="shared" ca="1" si="71"/>
        <v>314832.99921603117</v>
      </c>
      <c r="V150">
        <f t="shared" ca="1" si="72"/>
        <v>30198.343627188413</v>
      </c>
      <c r="Y150" s="2">
        <f ca="1">IF(Table1[[#This Row],[Gender]]="Men",1,0)</f>
        <v>0</v>
      </c>
      <c r="Z150" s="2">
        <f ca="1">IF(Table1[[#This Row],[Gender]]="Women",1,0)</f>
        <v>1</v>
      </c>
      <c r="AA150" s="2"/>
      <c r="AB150" s="2"/>
      <c r="AC150" s="2"/>
      <c r="AD150" s="2"/>
      <c r="AE150" s="2"/>
      <c r="AF150" s="2"/>
      <c r="AG150" s="2"/>
      <c r="AH150" s="2"/>
      <c r="AI150" s="2"/>
      <c r="AJ150" s="4"/>
      <c r="AM150" s="2">
        <f ca="1">IF(Table1[[#This Row],[Field of Work]]="Teaching",1,0)</f>
        <v>0</v>
      </c>
      <c r="AN150" s="2">
        <f ca="1">IF(Table1[[#This Row],[Field of Work]]="Health",1,0)</f>
        <v>0</v>
      </c>
      <c r="AO150" s="2">
        <f ca="1">IF(Table1[[#This Row],[Field of Work]]="Agriculture",1,0)</f>
        <v>0</v>
      </c>
      <c r="AP150" s="2">
        <f ca="1">IF(Table1[[#This Row],[Field of Work]]="IT",1,0)</f>
        <v>1</v>
      </c>
      <c r="AQ150" s="2">
        <f ca="1">IF(Table1[[#This Row],[Field of Work]]="Construction",1,0)</f>
        <v>0</v>
      </c>
      <c r="AR150" s="2">
        <f ca="1">IF(Table1[[#This Row],[Field of Work]]="General Work",1,0)</f>
        <v>0</v>
      </c>
      <c r="AS150" s="2"/>
      <c r="AT150" s="2"/>
      <c r="AU150" s="2"/>
      <c r="AV150" s="2"/>
      <c r="AW150" s="2"/>
      <c r="AX150" s="2"/>
      <c r="BB150" s="2">
        <f ca="1">Table1[[#This Row],[Car Value]]/Table1[[#This Row],[Cars]]</f>
        <v>17515.797593876319</v>
      </c>
      <c r="BE150" s="2">
        <f ca="1">IF(Table1[[#This Row],[Debts]]&gt;$BG$6,1,0)</f>
        <v>1</v>
      </c>
      <c r="BJ150" s="11">
        <f ca="1">Table1[[#This Row],[Mortage Left]]/Table1[[#This Row],[Value of House]]</f>
        <v>0.95591378416427053</v>
      </c>
      <c r="BK150" s="2">
        <f t="shared" ca="1" si="73"/>
        <v>0</v>
      </c>
      <c r="BN150" s="14">
        <f ca="1">IF(Table1[[#This Row],[Area]]="Yukon",Table1[[#This Row],[Income]],0)</f>
        <v>0</v>
      </c>
      <c r="BO150" s="14">
        <f ca="1">IF(Table1[[#This Row],[Area]]="BC",Table1[[#This Row],[Income]],0)</f>
        <v>0</v>
      </c>
      <c r="BP150" s="14">
        <f ca="1">IF(Table1[[#This Row],[Area]]="Northwest Territories",Table1[[#This Row],[Income]],0)</f>
        <v>0</v>
      </c>
      <c r="BQ150" s="14">
        <f ca="1">IF(Table1[[#This Row],[Area]]="Alberta",Table1[[#This Row],[Income]],0)</f>
        <v>0</v>
      </c>
      <c r="BR150" s="14">
        <f ca="1">IF(Table1[[#This Row],[Area]]="Nunavut",Table1[[#This Row],[Income]],0)</f>
        <v>0</v>
      </c>
      <c r="BS150" s="14">
        <f ca="1">IF(Table1[[#This Row],[Area]]="Saskatchewan",Table1[[#This Row],[Income]],0)</f>
        <v>0</v>
      </c>
      <c r="BT150" s="14">
        <f ca="1">IF(Table1[[#This Row],[Area]]="Manitoba",Table1[[#This Row],[Income]],0)</f>
        <v>58514</v>
      </c>
      <c r="BU150" s="14">
        <f ca="1">IF(Table1[[#This Row],[Area]]="Ontario",Table1[[#This Row],[Income]],0)</f>
        <v>0</v>
      </c>
      <c r="BV150" s="14">
        <f ca="1">IF(Table1[[#This Row],[Area]]="Quebec",Table1[[#This Row],[Income]],0)</f>
        <v>0</v>
      </c>
      <c r="BW150" s="14">
        <f ca="1">IF(Table1[[#This Row],[Area]]="newfoundland",Table1[[#This Row],[Income]],0)</f>
        <v>0</v>
      </c>
      <c r="BX150" s="14">
        <f ca="1">IF(Table1[[#This Row],[Area]]="New Brunswick",Table1[[#This Row],[Income]],0)</f>
        <v>0</v>
      </c>
      <c r="BY150" s="14">
        <f ca="1">IF(Table1[[#This Row],[Area]]="Nova Scotia",Table1[[#This Row],[Income]],0)</f>
        <v>0</v>
      </c>
      <c r="BZ150" s="14">
        <f ca="1">IF(Table1[[#This Row],[Area]]="Prince Edward Island",Table1[[#This Row],[Income]],0)</f>
        <v>0</v>
      </c>
      <c r="CB150" s="12">
        <f ca="1">IF(Table1[[#This Row],[Field of Work]]="Health",Table1[[#This Row],[Income]],0)</f>
        <v>0</v>
      </c>
      <c r="CC150" s="12">
        <f ca="1">IF(Table1[[#This Row],[Field of Work]]="Construction",Table1[[#This Row],[Income]],0)</f>
        <v>0</v>
      </c>
      <c r="CD150" s="12">
        <f ca="1">IF(Table1[[#This Row],[Field of Work]]="Teaching",Table1[[#This Row],[Income]],0)</f>
        <v>0</v>
      </c>
      <c r="CE150" s="12">
        <f ca="1">IF(Table1[[#This Row],[Field of Work]]="IT",Table1[[#This Row],[Income]],0)</f>
        <v>58514</v>
      </c>
      <c r="CF150" s="12">
        <f ca="1">IF(Table1[[#This Row],[Field of Work]]="General Work",Table1[[#This Row],[Income]],0)</f>
        <v>0</v>
      </c>
      <c r="CG150" s="12">
        <f ca="1">IF(Table1[[#This Row],[Field of Work]]="Agriculture",Table1[[#This Row],[Income]],0)</f>
        <v>0</v>
      </c>
      <c r="CI150" s="2">
        <f ca="1">IF(Table1[[#This Row],[Debts]]&gt;Table1[[#This Row],[Income]],1,0)</f>
        <v>0</v>
      </c>
      <c r="CJ150" s="2"/>
      <c r="CL150" s="2">
        <f ca="1">IF(Table1[[#This Row],[Networth of Person ($)]]&gt;$CL$6,Table1[[#This Row],[Age]],0)</f>
        <v>0</v>
      </c>
    </row>
    <row r="151" spans="2:90" x14ac:dyDescent="0.3">
      <c r="B151">
        <f t="shared" ca="1" si="52"/>
        <v>2</v>
      </c>
      <c r="C151" t="str">
        <f t="shared" ca="1" si="53"/>
        <v>Women</v>
      </c>
      <c r="D151">
        <f t="shared" ca="1" si="54"/>
        <v>38</v>
      </c>
      <c r="E151">
        <f t="shared" ca="1" si="55"/>
        <v>2</v>
      </c>
      <c r="F151" t="str">
        <f t="shared" ca="1" si="56"/>
        <v>Construction</v>
      </c>
      <c r="G151">
        <f t="shared" ca="1" si="57"/>
        <v>3</v>
      </c>
      <c r="H151" t="str">
        <f t="shared" ca="1" si="58"/>
        <v>University</v>
      </c>
      <c r="I151">
        <f t="shared" ca="1" si="59"/>
        <v>0</v>
      </c>
      <c r="J151">
        <f t="shared" ca="1" si="60"/>
        <v>3</v>
      </c>
      <c r="K151">
        <f t="shared" ca="1" si="61"/>
        <v>87764</v>
      </c>
      <c r="L151">
        <f t="shared" ca="1" si="62"/>
        <v>4</v>
      </c>
      <c r="M151" t="str">
        <f t="shared" ca="1" si="63"/>
        <v>Alberta</v>
      </c>
      <c r="N151">
        <f t="shared" ca="1" si="64"/>
        <v>526584</v>
      </c>
      <c r="O151">
        <f t="shared" ca="1" si="65"/>
        <v>282198.51327680342</v>
      </c>
      <c r="P151">
        <f t="shared" ca="1" si="66"/>
        <v>96337.431874172413</v>
      </c>
      <c r="Q151">
        <f t="shared" ca="1" si="67"/>
        <v>18937</v>
      </c>
      <c r="R151">
        <f t="shared" ca="1" si="68"/>
        <v>32205.651044062819</v>
      </c>
      <c r="S151">
        <f t="shared" ca="1" si="69"/>
        <v>17872.348791884229</v>
      </c>
      <c r="T151">
        <f t="shared" ca="1" si="70"/>
        <v>640793.78066605667</v>
      </c>
      <c r="U151">
        <f t="shared" ca="1" si="71"/>
        <v>333341.16432086623</v>
      </c>
      <c r="V151">
        <f t="shared" ca="1" si="72"/>
        <v>307452.61634519044</v>
      </c>
      <c r="Y151" s="2">
        <f ca="1">IF(Table1[[#This Row],[Gender]]="Men",1,0)</f>
        <v>0</v>
      </c>
      <c r="Z151" s="2">
        <f ca="1">IF(Table1[[#This Row],[Gender]]="Women",1,0)</f>
        <v>1</v>
      </c>
      <c r="AA151" s="2"/>
      <c r="AB151" s="2"/>
      <c r="AC151" s="2"/>
      <c r="AD151" s="2"/>
      <c r="AE151" s="2"/>
      <c r="AF151" s="2"/>
      <c r="AG151" s="2"/>
      <c r="AH151" s="2"/>
      <c r="AI151" s="2"/>
      <c r="AJ151" s="4"/>
      <c r="AM151" s="2">
        <f ca="1">IF(Table1[[#This Row],[Field of Work]]="Teaching",1,0)</f>
        <v>0</v>
      </c>
      <c r="AN151" s="2">
        <f ca="1">IF(Table1[[#This Row],[Field of Work]]="Health",1,0)</f>
        <v>0</v>
      </c>
      <c r="AO151" s="2">
        <f ca="1">IF(Table1[[#This Row],[Field of Work]]="Agriculture",1,0)</f>
        <v>0</v>
      </c>
      <c r="AP151" s="2">
        <f ca="1">IF(Table1[[#This Row],[Field of Work]]="IT",1,0)</f>
        <v>0</v>
      </c>
      <c r="AQ151" s="2">
        <f ca="1">IF(Table1[[#This Row],[Field of Work]]="Construction",1,0)</f>
        <v>1</v>
      </c>
      <c r="AR151" s="2">
        <f ca="1">IF(Table1[[#This Row],[Field of Work]]="General Work",1,0)</f>
        <v>0</v>
      </c>
      <c r="AS151" s="2"/>
      <c r="AT151" s="2"/>
      <c r="AU151" s="2"/>
      <c r="AV151" s="2"/>
      <c r="AW151" s="2"/>
      <c r="AX151" s="2"/>
      <c r="BB151" s="2">
        <f ca="1">Table1[[#This Row],[Car Value]]/Table1[[#This Row],[Cars]]</f>
        <v>32112.477291390805</v>
      </c>
      <c r="BE151" s="2">
        <f ca="1">IF(Table1[[#This Row],[Debts]]&gt;$BG$6,1,0)</f>
        <v>1</v>
      </c>
      <c r="BJ151" s="11">
        <f ca="1">Table1[[#This Row],[Mortage Left]]/Table1[[#This Row],[Value of House]]</f>
        <v>0.53590407850751909</v>
      </c>
      <c r="BK151" s="2">
        <f t="shared" ca="1" si="73"/>
        <v>0</v>
      </c>
      <c r="BN151" s="14">
        <f ca="1">IF(Table1[[#This Row],[Area]]="Yukon",Table1[[#This Row],[Income]],0)</f>
        <v>0</v>
      </c>
      <c r="BO151" s="14">
        <f ca="1">IF(Table1[[#This Row],[Area]]="BC",Table1[[#This Row],[Income]],0)</f>
        <v>0</v>
      </c>
      <c r="BP151" s="14">
        <f ca="1">IF(Table1[[#This Row],[Area]]="Northwest Territories",Table1[[#This Row],[Income]],0)</f>
        <v>0</v>
      </c>
      <c r="BQ151" s="14">
        <f ca="1">IF(Table1[[#This Row],[Area]]="Alberta",Table1[[#This Row],[Income]],0)</f>
        <v>87764</v>
      </c>
      <c r="BR151" s="14">
        <f ca="1">IF(Table1[[#This Row],[Area]]="Nunavut",Table1[[#This Row],[Income]],0)</f>
        <v>0</v>
      </c>
      <c r="BS151" s="14">
        <f ca="1">IF(Table1[[#This Row],[Area]]="Saskatchewan",Table1[[#This Row],[Income]],0)</f>
        <v>0</v>
      </c>
      <c r="BT151" s="14">
        <f ca="1">IF(Table1[[#This Row],[Area]]="Manitoba",Table1[[#This Row],[Income]],0)</f>
        <v>0</v>
      </c>
      <c r="BU151" s="14">
        <f ca="1">IF(Table1[[#This Row],[Area]]="Ontario",Table1[[#This Row],[Income]],0)</f>
        <v>0</v>
      </c>
      <c r="BV151" s="14">
        <f ca="1">IF(Table1[[#This Row],[Area]]="Quebec",Table1[[#This Row],[Income]],0)</f>
        <v>0</v>
      </c>
      <c r="BW151" s="14">
        <f ca="1">IF(Table1[[#This Row],[Area]]="newfoundland",Table1[[#This Row],[Income]],0)</f>
        <v>0</v>
      </c>
      <c r="BX151" s="14">
        <f ca="1">IF(Table1[[#This Row],[Area]]="New Brunswick",Table1[[#This Row],[Income]],0)</f>
        <v>0</v>
      </c>
      <c r="BY151" s="14">
        <f ca="1">IF(Table1[[#This Row],[Area]]="Nova Scotia",Table1[[#This Row],[Income]],0)</f>
        <v>0</v>
      </c>
      <c r="BZ151" s="14">
        <f ca="1">IF(Table1[[#This Row],[Area]]="Prince Edward Island",Table1[[#This Row],[Income]],0)</f>
        <v>0</v>
      </c>
      <c r="CB151" s="12">
        <f ca="1">IF(Table1[[#This Row],[Field of Work]]="Health",Table1[[#This Row],[Income]],0)</f>
        <v>0</v>
      </c>
      <c r="CC151" s="12">
        <f ca="1">IF(Table1[[#This Row],[Field of Work]]="Construction",Table1[[#This Row],[Income]],0)</f>
        <v>87764</v>
      </c>
      <c r="CD151" s="12">
        <f ca="1">IF(Table1[[#This Row],[Field of Work]]="Teaching",Table1[[#This Row],[Income]],0)</f>
        <v>0</v>
      </c>
      <c r="CE151" s="12">
        <f ca="1">IF(Table1[[#This Row],[Field of Work]]="IT",Table1[[#This Row],[Income]],0)</f>
        <v>0</v>
      </c>
      <c r="CF151" s="12">
        <f ca="1">IF(Table1[[#This Row],[Field of Work]]="General Work",Table1[[#This Row],[Income]],0)</f>
        <v>0</v>
      </c>
      <c r="CG151" s="12">
        <f ca="1">IF(Table1[[#This Row],[Field of Work]]="Agriculture",Table1[[#This Row],[Income]],0)</f>
        <v>0</v>
      </c>
      <c r="CI151" s="2">
        <f ca="1">IF(Table1[[#This Row],[Debts]]&gt;Table1[[#This Row],[Income]],1,0)</f>
        <v>0</v>
      </c>
      <c r="CJ151" s="2"/>
      <c r="CL151" s="2">
        <f ca="1">IF(Table1[[#This Row],[Networth of Person ($)]]&gt;$CL$6,Table1[[#This Row],[Age]],0)</f>
        <v>38</v>
      </c>
    </row>
    <row r="152" spans="2:90" x14ac:dyDescent="0.3">
      <c r="B152">
        <f t="shared" ca="1" si="52"/>
        <v>1</v>
      </c>
      <c r="C152" t="str">
        <f t="shared" ca="1" si="53"/>
        <v>Men</v>
      </c>
      <c r="D152">
        <f t="shared" ca="1" si="54"/>
        <v>34</v>
      </c>
      <c r="E152">
        <f t="shared" ca="1" si="55"/>
        <v>5</v>
      </c>
      <c r="F152" t="str">
        <f t="shared" ca="1" si="56"/>
        <v>General Work</v>
      </c>
      <c r="G152">
        <f t="shared" ca="1" si="57"/>
        <v>3</v>
      </c>
      <c r="H152" t="str">
        <f t="shared" ca="1" si="58"/>
        <v>University</v>
      </c>
      <c r="I152">
        <f t="shared" ca="1" si="59"/>
        <v>0</v>
      </c>
      <c r="J152">
        <f t="shared" ca="1" si="60"/>
        <v>2</v>
      </c>
      <c r="K152">
        <f t="shared" ca="1" si="61"/>
        <v>55880</v>
      </c>
      <c r="L152">
        <f t="shared" ca="1" si="62"/>
        <v>10</v>
      </c>
      <c r="M152" t="str">
        <f t="shared" ca="1" si="63"/>
        <v>newfoundland</v>
      </c>
      <c r="N152">
        <f t="shared" ca="1" si="64"/>
        <v>223520</v>
      </c>
      <c r="O152">
        <f t="shared" ca="1" si="65"/>
        <v>96564.726316694738</v>
      </c>
      <c r="P152">
        <f t="shared" ca="1" si="66"/>
        <v>83566.071278607342</v>
      </c>
      <c r="Q152">
        <f t="shared" ca="1" si="67"/>
        <v>36615</v>
      </c>
      <c r="R152">
        <f t="shared" ca="1" si="68"/>
        <v>51934.94748725817</v>
      </c>
      <c r="S152">
        <f t="shared" ca="1" si="69"/>
        <v>67007.25540664242</v>
      </c>
      <c r="T152">
        <f t="shared" ca="1" si="70"/>
        <v>374093.32668524981</v>
      </c>
      <c r="U152">
        <f t="shared" ca="1" si="71"/>
        <v>185114.67380395293</v>
      </c>
      <c r="V152">
        <f t="shared" ca="1" si="72"/>
        <v>188978.65288129688</v>
      </c>
      <c r="Y152" s="2">
        <f ca="1">IF(Table1[[#This Row],[Gender]]="Men",1,0)</f>
        <v>1</v>
      </c>
      <c r="Z152" s="2">
        <f ca="1">IF(Table1[[#This Row],[Gender]]="Women",1,0)</f>
        <v>0</v>
      </c>
      <c r="AA152" s="2"/>
      <c r="AB152" s="2"/>
      <c r="AC152" s="2"/>
      <c r="AD152" s="2"/>
      <c r="AE152" s="2"/>
      <c r="AF152" s="2"/>
      <c r="AG152" s="2"/>
      <c r="AH152" s="2"/>
      <c r="AI152" s="2"/>
      <c r="AJ152" s="4"/>
      <c r="AM152" s="2">
        <f ca="1">IF(Table1[[#This Row],[Field of Work]]="Teaching",1,0)</f>
        <v>0</v>
      </c>
      <c r="AN152" s="2">
        <f ca="1">IF(Table1[[#This Row],[Field of Work]]="Health",1,0)</f>
        <v>0</v>
      </c>
      <c r="AO152" s="2">
        <f ca="1">IF(Table1[[#This Row],[Field of Work]]="Agriculture",1,0)</f>
        <v>0</v>
      </c>
      <c r="AP152" s="2">
        <f ca="1">IF(Table1[[#This Row],[Field of Work]]="IT",1,0)</f>
        <v>0</v>
      </c>
      <c r="AQ152" s="2">
        <f ca="1">IF(Table1[[#This Row],[Field of Work]]="Construction",1,0)</f>
        <v>0</v>
      </c>
      <c r="AR152" s="2">
        <f ca="1">IF(Table1[[#This Row],[Field of Work]]="General Work",1,0)</f>
        <v>1</v>
      </c>
      <c r="AS152" s="2"/>
      <c r="AT152" s="2"/>
      <c r="AU152" s="2"/>
      <c r="AV152" s="2"/>
      <c r="AW152" s="2"/>
      <c r="AX152" s="2"/>
      <c r="BB152" s="2">
        <f ca="1">Table1[[#This Row],[Car Value]]/Table1[[#This Row],[Cars]]</f>
        <v>41783.035639303671</v>
      </c>
      <c r="BE152" s="2">
        <f ca="1">IF(Table1[[#This Row],[Debts]]&gt;$BG$6,1,0)</f>
        <v>1</v>
      </c>
      <c r="BJ152" s="11">
        <f ca="1">Table1[[#This Row],[Mortage Left]]/Table1[[#This Row],[Value of House]]</f>
        <v>0.4320182816602306</v>
      </c>
      <c r="BK152" s="2">
        <f t="shared" ca="1" si="73"/>
        <v>0</v>
      </c>
      <c r="BN152" s="14">
        <f ca="1">IF(Table1[[#This Row],[Area]]="Yukon",Table1[[#This Row],[Income]],0)</f>
        <v>0</v>
      </c>
      <c r="BO152" s="14">
        <f ca="1">IF(Table1[[#This Row],[Area]]="BC",Table1[[#This Row],[Income]],0)</f>
        <v>0</v>
      </c>
      <c r="BP152" s="14">
        <f ca="1">IF(Table1[[#This Row],[Area]]="Northwest Territories",Table1[[#This Row],[Income]],0)</f>
        <v>0</v>
      </c>
      <c r="BQ152" s="14">
        <f ca="1">IF(Table1[[#This Row],[Area]]="Alberta",Table1[[#This Row],[Income]],0)</f>
        <v>0</v>
      </c>
      <c r="BR152" s="14">
        <f ca="1">IF(Table1[[#This Row],[Area]]="Nunavut",Table1[[#This Row],[Income]],0)</f>
        <v>0</v>
      </c>
      <c r="BS152" s="14">
        <f ca="1">IF(Table1[[#This Row],[Area]]="Saskatchewan",Table1[[#This Row],[Income]],0)</f>
        <v>0</v>
      </c>
      <c r="BT152" s="14">
        <f ca="1">IF(Table1[[#This Row],[Area]]="Manitoba",Table1[[#This Row],[Income]],0)</f>
        <v>0</v>
      </c>
      <c r="BU152" s="14">
        <f ca="1">IF(Table1[[#This Row],[Area]]="Ontario",Table1[[#This Row],[Income]],0)</f>
        <v>0</v>
      </c>
      <c r="BV152" s="14">
        <f ca="1">IF(Table1[[#This Row],[Area]]="Quebec",Table1[[#This Row],[Income]],0)</f>
        <v>0</v>
      </c>
      <c r="BW152" s="14">
        <f ca="1">IF(Table1[[#This Row],[Area]]="newfoundland",Table1[[#This Row],[Income]],0)</f>
        <v>55880</v>
      </c>
      <c r="BX152" s="14">
        <f ca="1">IF(Table1[[#This Row],[Area]]="New Brunswick",Table1[[#This Row],[Income]],0)</f>
        <v>0</v>
      </c>
      <c r="BY152" s="14">
        <f ca="1">IF(Table1[[#This Row],[Area]]="Nova Scotia",Table1[[#This Row],[Income]],0)</f>
        <v>0</v>
      </c>
      <c r="BZ152" s="14">
        <f ca="1">IF(Table1[[#This Row],[Area]]="Prince Edward Island",Table1[[#This Row],[Income]],0)</f>
        <v>0</v>
      </c>
      <c r="CB152" s="12">
        <f ca="1">IF(Table1[[#This Row],[Field of Work]]="Health",Table1[[#This Row],[Income]],0)</f>
        <v>0</v>
      </c>
      <c r="CC152" s="12">
        <f ca="1">IF(Table1[[#This Row],[Field of Work]]="Construction",Table1[[#This Row],[Income]],0)</f>
        <v>0</v>
      </c>
      <c r="CD152" s="12">
        <f ca="1">IF(Table1[[#This Row],[Field of Work]]="Teaching",Table1[[#This Row],[Income]],0)</f>
        <v>0</v>
      </c>
      <c r="CE152" s="12">
        <f ca="1">IF(Table1[[#This Row],[Field of Work]]="IT",Table1[[#This Row],[Income]],0)</f>
        <v>0</v>
      </c>
      <c r="CF152" s="12">
        <f ca="1">IF(Table1[[#This Row],[Field of Work]]="General Work",Table1[[#This Row],[Income]],0)</f>
        <v>55880</v>
      </c>
      <c r="CG152" s="12">
        <f ca="1">IF(Table1[[#This Row],[Field of Work]]="Agriculture",Table1[[#This Row],[Income]],0)</f>
        <v>0</v>
      </c>
      <c r="CI152" s="2">
        <f ca="1">IF(Table1[[#This Row],[Debts]]&gt;Table1[[#This Row],[Income]],1,0)</f>
        <v>0</v>
      </c>
      <c r="CJ152" s="2"/>
      <c r="CL152" s="2">
        <f ca="1">IF(Table1[[#This Row],[Networth of Person ($)]]&gt;$CL$6,Table1[[#This Row],[Age]],0)</f>
        <v>34</v>
      </c>
    </row>
    <row r="153" spans="2:90" x14ac:dyDescent="0.3">
      <c r="B153">
        <f t="shared" ca="1" si="52"/>
        <v>1</v>
      </c>
      <c r="C153" t="str">
        <f t="shared" ca="1" si="53"/>
        <v>Men</v>
      </c>
      <c r="D153">
        <f t="shared" ca="1" si="54"/>
        <v>43</v>
      </c>
      <c r="E153">
        <f t="shared" ca="1" si="55"/>
        <v>1</v>
      </c>
      <c r="F153" t="str">
        <f t="shared" ca="1" si="56"/>
        <v>Health</v>
      </c>
      <c r="G153">
        <f t="shared" ca="1" si="57"/>
        <v>5</v>
      </c>
      <c r="H153" t="str">
        <f t="shared" ca="1" si="58"/>
        <v>Others</v>
      </c>
      <c r="I153">
        <f t="shared" ca="1" si="59"/>
        <v>2</v>
      </c>
      <c r="J153">
        <f t="shared" ca="1" si="60"/>
        <v>3</v>
      </c>
      <c r="K153">
        <f t="shared" ca="1" si="61"/>
        <v>36317</v>
      </c>
      <c r="L153">
        <f t="shared" ca="1" si="62"/>
        <v>1</v>
      </c>
      <c r="M153" t="str">
        <f t="shared" ca="1" si="63"/>
        <v>Yukon</v>
      </c>
      <c r="N153">
        <f t="shared" ca="1" si="64"/>
        <v>181585</v>
      </c>
      <c r="O153">
        <f t="shared" ca="1" si="65"/>
        <v>36840.906567181475</v>
      </c>
      <c r="P153">
        <f t="shared" ca="1" si="66"/>
        <v>77904.63081366921</v>
      </c>
      <c r="Q153">
        <f t="shared" ca="1" si="67"/>
        <v>49407</v>
      </c>
      <c r="R153">
        <f t="shared" ca="1" si="68"/>
        <v>9503.04602840388</v>
      </c>
      <c r="S153">
        <f t="shared" ca="1" si="69"/>
        <v>5894.9097772478499</v>
      </c>
      <c r="T153">
        <f t="shared" ca="1" si="70"/>
        <v>265384.54059091705</v>
      </c>
      <c r="U153">
        <f t="shared" ca="1" si="71"/>
        <v>95750.952595585361</v>
      </c>
      <c r="V153">
        <f t="shared" ca="1" si="72"/>
        <v>169633.58799533168</v>
      </c>
      <c r="Y153" s="2">
        <f ca="1">IF(Table1[[#This Row],[Gender]]="Men",1,0)</f>
        <v>1</v>
      </c>
      <c r="Z153" s="2">
        <f ca="1">IF(Table1[[#This Row],[Gender]]="Women",1,0)</f>
        <v>0</v>
      </c>
      <c r="AA153" s="2"/>
      <c r="AB153" s="2"/>
      <c r="AC153" s="2"/>
      <c r="AD153" s="2"/>
      <c r="AE153" s="2"/>
      <c r="AF153" s="2"/>
      <c r="AG153" s="2"/>
      <c r="AH153" s="2"/>
      <c r="AI153" s="2"/>
      <c r="AJ153" s="4"/>
      <c r="AM153" s="2">
        <f ca="1">IF(Table1[[#This Row],[Field of Work]]="Teaching",1,0)</f>
        <v>0</v>
      </c>
      <c r="AN153" s="2">
        <f ca="1">IF(Table1[[#This Row],[Field of Work]]="Health",1,0)</f>
        <v>1</v>
      </c>
      <c r="AO153" s="2">
        <f ca="1">IF(Table1[[#This Row],[Field of Work]]="Agriculture",1,0)</f>
        <v>0</v>
      </c>
      <c r="AP153" s="2">
        <f ca="1">IF(Table1[[#This Row],[Field of Work]]="IT",1,0)</f>
        <v>0</v>
      </c>
      <c r="AQ153" s="2">
        <f ca="1">IF(Table1[[#This Row],[Field of Work]]="Construction",1,0)</f>
        <v>0</v>
      </c>
      <c r="AR153" s="2">
        <f ca="1">IF(Table1[[#This Row],[Field of Work]]="General Work",1,0)</f>
        <v>0</v>
      </c>
      <c r="AS153" s="2"/>
      <c r="AT153" s="2"/>
      <c r="AU153" s="2"/>
      <c r="AV153" s="2"/>
      <c r="AW153" s="2"/>
      <c r="AX153" s="2"/>
      <c r="BB153" s="2">
        <f ca="1">Table1[[#This Row],[Car Value]]/Table1[[#This Row],[Cars]]</f>
        <v>25968.21027122307</v>
      </c>
      <c r="BE153" s="2">
        <f ca="1">IF(Table1[[#This Row],[Debts]]&gt;$BG$6,1,0)</f>
        <v>0</v>
      </c>
      <c r="BJ153" s="11">
        <f ca="1">Table1[[#This Row],[Mortage Left]]/Table1[[#This Row],[Value of House]]</f>
        <v>0.20288518637101893</v>
      </c>
      <c r="BK153" s="2">
        <f t="shared" ca="1" si="73"/>
        <v>1</v>
      </c>
      <c r="BN153" s="14">
        <f ca="1">IF(Table1[[#This Row],[Area]]="Yukon",Table1[[#This Row],[Income]],0)</f>
        <v>36317</v>
      </c>
      <c r="BO153" s="14">
        <f ca="1">IF(Table1[[#This Row],[Area]]="BC",Table1[[#This Row],[Income]],0)</f>
        <v>0</v>
      </c>
      <c r="BP153" s="14">
        <f ca="1">IF(Table1[[#This Row],[Area]]="Northwest Territories",Table1[[#This Row],[Income]],0)</f>
        <v>0</v>
      </c>
      <c r="BQ153" s="14">
        <f ca="1">IF(Table1[[#This Row],[Area]]="Alberta",Table1[[#This Row],[Income]],0)</f>
        <v>0</v>
      </c>
      <c r="BR153" s="14">
        <f ca="1">IF(Table1[[#This Row],[Area]]="Nunavut",Table1[[#This Row],[Income]],0)</f>
        <v>0</v>
      </c>
      <c r="BS153" s="14">
        <f ca="1">IF(Table1[[#This Row],[Area]]="Saskatchewan",Table1[[#This Row],[Income]],0)</f>
        <v>0</v>
      </c>
      <c r="BT153" s="14">
        <f ca="1">IF(Table1[[#This Row],[Area]]="Manitoba",Table1[[#This Row],[Income]],0)</f>
        <v>0</v>
      </c>
      <c r="BU153" s="14">
        <f ca="1">IF(Table1[[#This Row],[Area]]="Ontario",Table1[[#This Row],[Income]],0)</f>
        <v>0</v>
      </c>
      <c r="BV153" s="14">
        <f ca="1">IF(Table1[[#This Row],[Area]]="Quebec",Table1[[#This Row],[Income]],0)</f>
        <v>0</v>
      </c>
      <c r="BW153" s="14">
        <f ca="1">IF(Table1[[#This Row],[Area]]="newfoundland",Table1[[#This Row],[Income]],0)</f>
        <v>0</v>
      </c>
      <c r="BX153" s="14">
        <f ca="1">IF(Table1[[#This Row],[Area]]="New Brunswick",Table1[[#This Row],[Income]],0)</f>
        <v>0</v>
      </c>
      <c r="BY153" s="14">
        <f ca="1">IF(Table1[[#This Row],[Area]]="Nova Scotia",Table1[[#This Row],[Income]],0)</f>
        <v>0</v>
      </c>
      <c r="BZ153" s="14">
        <f ca="1">IF(Table1[[#This Row],[Area]]="Prince Edward Island",Table1[[#This Row],[Income]],0)</f>
        <v>0</v>
      </c>
      <c r="CB153" s="12">
        <f ca="1">IF(Table1[[#This Row],[Field of Work]]="Health",Table1[[#This Row],[Income]],0)</f>
        <v>36317</v>
      </c>
      <c r="CC153" s="12">
        <f ca="1">IF(Table1[[#This Row],[Field of Work]]="Construction",Table1[[#This Row],[Income]],0)</f>
        <v>0</v>
      </c>
      <c r="CD153" s="12">
        <f ca="1">IF(Table1[[#This Row],[Field of Work]]="Teaching",Table1[[#This Row],[Income]],0)</f>
        <v>0</v>
      </c>
      <c r="CE153" s="12">
        <f ca="1">IF(Table1[[#This Row],[Field of Work]]="IT",Table1[[#This Row],[Income]],0)</f>
        <v>0</v>
      </c>
      <c r="CF153" s="12">
        <f ca="1">IF(Table1[[#This Row],[Field of Work]]="General Work",Table1[[#This Row],[Income]],0)</f>
        <v>0</v>
      </c>
      <c r="CG153" s="12">
        <f ca="1">IF(Table1[[#This Row],[Field of Work]]="Agriculture",Table1[[#This Row],[Income]],0)</f>
        <v>0</v>
      </c>
      <c r="CI153" s="2">
        <f ca="1">IF(Table1[[#This Row],[Debts]]&gt;Table1[[#This Row],[Income]],1,0)</f>
        <v>0</v>
      </c>
      <c r="CJ153" s="2"/>
      <c r="CL153" s="2">
        <f ca="1">IF(Table1[[#This Row],[Networth of Person ($)]]&gt;$CL$6,Table1[[#This Row],[Age]],0)</f>
        <v>43</v>
      </c>
    </row>
    <row r="154" spans="2:90" x14ac:dyDescent="0.3">
      <c r="B154">
        <f t="shared" ca="1" si="52"/>
        <v>2</v>
      </c>
      <c r="C154" t="str">
        <f t="shared" ca="1" si="53"/>
        <v>Women</v>
      </c>
      <c r="D154">
        <f t="shared" ca="1" si="54"/>
        <v>42</v>
      </c>
      <c r="E154">
        <f t="shared" ca="1" si="55"/>
        <v>5</v>
      </c>
      <c r="F154" t="str">
        <f t="shared" ca="1" si="56"/>
        <v>General Work</v>
      </c>
      <c r="G154">
        <f t="shared" ca="1" si="57"/>
        <v>5</v>
      </c>
      <c r="H154" t="str">
        <f t="shared" ca="1" si="58"/>
        <v>Others</v>
      </c>
      <c r="I154">
        <f t="shared" ca="1" si="59"/>
        <v>1</v>
      </c>
      <c r="J154">
        <f t="shared" ca="1" si="60"/>
        <v>1</v>
      </c>
      <c r="K154">
        <f t="shared" ca="1" si="61"/>
        <v>40938</v>
      </c>
      <c r="L154">
        <f t="shared" ca="1" si="62"/>
        <v>13</v>
      </c>
      <c r="M154" t="str">
        <f t="shared" ca="1" si="63"/>
        <v>Prince Edward Island</v>
      </c>
      <c r="N154">
        <f t="shared" ca="1" si="64"/>
        <v>245628</v>
      </c>
      <c r="O154">
        <f t="shared" ca="1" si="65"/>
        <v>121485.79964355822</v>
      </c>
      <c r="P154">
        <f t="shared" ca="1" si="66"/>
        <v>12098.820169038998</v>
      </c>
      <c r="Q154">
        <f t="shared" ca="1" si="67"/>
        <v>5000</v>
      </c>
      <c r="R154">
        <f t="shared" ca="1" si="68"/>
        <v>40269.781960135071</v>
      </c>
      <c r="S154">
        <f t="shared" ca="1" si="69"/>
        <v>8727.0801154545261</v>
      </c>
      <c r="T154">
        <f t="shared" ca="1" si="70"/>
        <v>266453.90028449352</v>
      </c>
      <c r="U154">
        <f t="shared" ca="1" si="71"/>
        <v>166755.58160369328</v>
      </c>
      <c r="V154">
        <f t="shared" ca="1" si="72"/>
        <v>99698.318680800236</v>
      </c>
      <c r="Y154" s="2">
        <f ca="1">IF(Table1[[#This Row],[Gender]]="Men",1,0)</f>
        <v>0</v>
      </c>
      <c r="Z154" s="2">
        <f ca="1">IF(Table1[[#This Row],[Gender]]="Women",1,0)</f>
        <v>1</v>
      </c>
      <c r="AA154" s="2"/>
      <c r="AB154" s="2"/>
      <c r="AC154" s="2"/>
      <c r="AD154" s="2"/>
      <c r="AE154" s="2"/>
      <c r="AF154" s="2"/>
      <c r="AG154" s="2"/>
      <c r="AH154" s="2"/>
      <c r="AI154" s="2"/>
      <c r="AJ154" s="4"/>
      <c r="AM154" s="2">
        <f ca="1">IF(Table1[[#This Row],[Field of Work]]="Teaching",1,0)</f>
        <v>0</v>
      </c>
      <c r="AN154" s="2">
        <f ca="1">IF(Table1[[#This Row],[Field of Work]]="Health",1,0)</f>
        <v>0</v>
      </c>
      <c r="AO154" s="2">
        <f ca="1">IF(Table1[[#This Row],[Field of Work]]="Agriculture",1,0)</f>
        <v>0</v>
      </c>
      <c r="AP154" s="2">
        <f ca="1">IF(Table1[[#This Row],[Field of Work]]="IT",1,0)</f>
        <v>0</v>
      </c>
      <c r="AQ154" s="2">
        <f ca="1">IF(Table1[[#This Row],[Field of Work]]="Construction",1,0)</f>
        <v>0</v>
      </c>
      <c r="AR154" s="2">
        <f ca="1">IF(Table1[[#This Row],[Field of Work]]="General Work",1,0)</f>
        <v>1</v>
      </c>
      <c r="AS154" s="2"/>
      <c r="AT154" s="2"/>
      <c r="AU154" s="2"/>
      <c r="AV154" s="2"/>
      <c r="AW154" s="2"/>
      <c r="AX154" s="2"/>
      <c r="BB154" s="2">
        <f ca="1">Table1[[#This Row],[Car Value]]/Table1[[#This Row],[Cars]]</f>
        <v>12098.820169038998</v>
      </c>
      <c r="BE154" s="2">
        <f ca="1">IF(Table1[[#This Row],[Debts]]&gt;$BG$6,1,0)</f>
        <v>1</v>
      </c>
      <c r="BJ154" s="11">
        <f ca="1">Table1[[#This Row],[Mortage Left]]/Table1[[#This Row],[Value of House]]</f>
        <v>0.4945926345675502</v>
      </c>
      <c r="BK154" s="2">
        <f t="shared" ca="1" si="73"/>
        <v>0</v>
      </c>
      <c r="BN154" s="14">
        <f ca="1">IF(Table1[[#This Row],[Area]]="Yukon",Table1[[#This Row],[Income]],0)</f>
        <v>0</v>
      </c>
      <c r="BO154" s="14">
        <f ca="1">IF(Table1[[#This Row],[Area]]="BC",Table1[[#This Row],[Income]],0)</f>
        <v>0</v>
      </c>
      <c r="BP154" s="14">
        <f ca="1">IF(Table1[[#This Row],[Area]]="Northwest Territories",Table1[[#This Row],[Income]],0)</f>
        <v>0</v>
      </c>
      <c r="BQ154" s="14">
        <f ca="1">IF(Table1[[#This Row],[Area]]="Alberta",Table1[[#This Row],[Income]],0)</f>
        <v>0</v>
      </c>
      <c r="BR154" s="14">
        <f ca="1">IF(Table1[[#This Row],[Area]]="Nunavut",Table1[[#This Row],[Income]],0)</f>
        <v>0</v>
      </c>
      <c r="BS154" s="14">
        <f ca="1">IF(Table1[[#This Row],[Area]]="Saskatchewan",Table1[[#This Row],[Income]],0)</f>
        <v>0</v>
      </c>
      <c r="BT154" s="14">
        <f ca="1">IF(Table1[[#This Row],[Area]]="Manitoba",Table1[[#This Row],[Income]],0)</f>
        <v>0</v>
      </c>
      <c r="BU154" s="14">
        <f ca="1">IF(Table1[[#This Row],[Area]]="Ontario",Table1[[#This Row],[Income]],0)</f>
        <v>0</v>
      </c>
      <c r="BV154" s="14">
        <f ca="1">IF(Table1[[#This Row],[Area]]="Quebec",Table1[[#This Row],[Income]],0)</f>
        <v>0</v>
      </c>
      <c r="BW154" s="14">
        <f ca="1">IF(Table1[[#This Row],[Area]]="newfoundland",Table1[[#This Row],[Income]],0)</f>
        <v>0</v>
      </c>
      <c r="BX154" s="14">
        <f ca="1">IF(Table1[[#This Row],[Area]]="New Brunswick",Table1[[#This Row],[Income]],0)</f>
        <v>0</v>
      </c>
      <c r="BY154" s="14">
        <f ca="1">IF(Table1[[#This Row],[Area]]="Nova Scotia",Table1[[#This Row],[Income]],0)</f>
        <v>0</v>
      </c>
      <c r="BZ154" s="14">
        <f ca="1">IF(Table1[[#This Row],[Area]]="Prince Edward Island",Table1[[#This Row],[Income]],0)</f>
        <v>40938</v>
      </c>
      <c r="CB154" s="12">
        <f ca="1">IF(Table1[[#This Row],[Field of Work]]="Health",Table1[[#This Row],[Income]],0)</f>
        <v>0</v>
      </c>
      <c r="CC154" s="12">
        <f ca="1">IF(Table1[[#This Row],[Field of Work]]="Construction",Table1[[#This Row],[Income]],0)</f>
        <v>0</v>
      </c>
      <c r="CD154" s="12">
        <f ca="1">IF(Table1[[#This Row],[Field of Work]]="Teaching",Table1[[#This Row],[Income]],0)</f>
        <v>0</v>
      </c>
      <c r="CE154" s="12">
        <f ca="1">IF(Table1[[#This Row],[Field of Work]]="IT",Table1[[#This Row],[Income]],0)</f>
        <v>0</v>
      </c>
      <c r="CF154" s="12">
        <f ca="1">IF(Table1[[#This Row],[Field of Work]]="General Work",Table1[[#This Row],[Income]],0)</f>
        <v>40938</v>
      </c>
      <c r="CG154" s="12">
        <f ca="1">IF(Table1[[#This Row],[Field of Work]]="Agriculture",Table1[[#This Row],[Income]],0)</f>
        <v>0</v>
      </c>
      <c r="CI154" s="2">
        <f ca="1">IF(Table1[[#This Row],[Debts]]&gt;Table1[[#This Row],[Income]],1,0)</f>
        <v>0</v>
      </c>
      <c r="CJ154" s="2"/>
      <c r="CL154" s="2">
        <f ca="1">IF(Table1[[#This Row],[Networth of Person ($)]]&gt;$CL$6,Table1[[#This Row],[Age]],0)</f>
        <v>42</v>
      </c>
    </row>
    <row r="155" spans="2:90" x14ac:dyDescent="0.3">
      <c r="B155">
        <f t="shared" ca="1" si="52"/>
        <v>2</v>
      </c>
      <c r="C155" t="str">
        <f t="shared" ca="1" si="53"/>
        <v>Women</v>
      </c>
      <c r="D155">
        <f t="shared" ca="1" si="54"/>
        <v>37</v>
      </c>
      <c r="E155">
        <f t="shared" ca="1" si="55"/>
        <v>1</v>
      </c>
      <c r="F155" t="str">
        <f t="shared" ca="1" si="56"/>
        <v>Health</v>
      </c>
      <c r="G155">
        <f t="shared" ca="1" si="57"/>
        <v>6</v>
      </c>
      <c r="H155" t="str">
        <f t="shared" ca="1" si="58"/>
        <v>Others</v>
      </c>
      <c r="I155">
        <f t="shared" ca="1" si="59"/>
        <v>2</v>
      </c>
      <c r="J155">
        <f t="shared" ca="1" si="60"/>
        <v>2</v>
      </c>
      <c r="K155">
        <f t="shared" ca="1" si="61"/>
        <v>33800</v>
      </c>
      <c r="L155">
        <f t="shared" ca="1" si="62"/>
        <v>13</v>
      </c>
      <c r="M155" t="str">
        <f t="shared" ca="1" si="63"/>
        <v>Prince Edward Island</v>
      </c>
      <c r="N155">
        <f t="shared" ca="1" si="64"/>
        <v>135200</v>
      </c>
      <c r="O155">
        <f t="shared" ca="1" si="65"/>
        <v>72216.740934760135</v>
      </c>
      <c r="P155">
        <f t="shared" ca="1" si="66"/>
        <v>58933.588179224578</v>
      </c>
      <c r="Q155">
        <f t="shared" ca="1" si="67"/>
        <v>30347</v>
      </c>
      <c r="R155">
        <f t="shared" ca="1" si="68"/>
        <v>47187.686897050022</v>
      </c>
      <c r="S155">
        <f t="shared" ca="1" si="69"/>
        <v>3085.7996040592052</v>
      </c>
      <c r="T155">
        <f t="shared" ca="1" si="70"/>
        <v>197219.38778328378</v>
      </c>
      <c r="U155">
        <f t="shared" ca="1" si="71"/>
        <v>149751.42783181014</v>
      </c>
      <c r="V155">
        <f t="shared" ca="1" si="72"/>
        <v>47467.959951473633</v>
      </c>
      <c r="Y155" s="2">
        <f ca="1">IF(Table1[[#This Row],[Gender]]="Men",1,0)</f>
        <v>0</v>
      </c>
      <c r="Z155" s="2">
        <f ca="1">IF(Table1[[#This Row],[Gender]]="Women",1,0)</f>
        <v>1</v>
      </c>
      <c r="AA155" s="2"/>
      <c r="AB155" s="2"/>
      <c r="AC155" s="2"/>
      <c r="AD155" s="2"/>
      <c r="AE155" s="2"/>
      <c r="AF155" s="2"/>
      <c r="AG155" s="2"/>
      <c r="AH155" s="2"/>
      <c r="AI155" s="2"/>
      <c r="AJ155" s="4"/>
      <c r="AM155" s="2">
        <f ca="1">IF(Table1[[#This Row],[Field of Work]]="Teaching",1,0)</f>
        <v>0</v>
      </c>
      <c r="AN155" s="2">
        <f ca="1">IF(Table1[[#This Row],[Field of Work]]="Health",1,0)</f>
        <v>1</v>
      </c>
      <c r="AO155" s="2">
        <f ca="1">IF(Table1[[#This Row],[Field of Work]]="Agriculture",1,0)</f>
        <v>0</v>
      </c>
      <c r="AP155" s="2">
        <f ca="1">IF(Table1[[#This Row],[Field of Work]]="IT",1,0)</f>
        <v>0</v>
      </c>
      <c r="AQ155" s="2">
        <f ca="1">IF(Table1[[#This Row],[Field of Work]]="Construction",1,0)</f>
        <v>0</v>
      </c>
      <c r="AR155" s="2">
        <f ca="1">IF(Table1[[#This Row],[Field of Work]]="General Work",1,0)</f>
        <v>0</v>
      </c>
      <c r="AS155" s="2"/>
      <c r="AT155" s="2"/>
      <c r="AU155" s="2"/>
      <c r="AV155" s="2"/>
      <c r="AW155" s="2"/>
      <c r="AX155" s="2"/>
      <c r="BB155" s="2">
        <f ca="1">Table1[[#This Row],[Car Value]]/Table1[[#This Row],[Cars]]</f>
        <v>29466.794089612289</v>
      </c>
      <c r="BE155" s="2">
        <f ca="1">IF(Table1[[#This Row],[Debts]]&gt;$BG$6,1,0)</f>
        <v>1</v>
      </c>
      <c r="BJ155" s="11">
        <f ca="1">Table1[[#This Row],[Mortage Left]]/Table1[[#This Row],[Value of House]]</f>
        <v>0.53414749212100687</v>
      </c>
      <c r="BK155" s="2">
        <f t="shared" ca="1" si="73"/>
        <v>0</v>
      </c>
      <c r="BN155" s="14">
        <f ca="1">IF(Table1[[#This Row],[Area]]="Yukon",Table1[[#This Row],[Income]],0)</f>
        <v>0</v>
      </c>
      <c r="BO155" s="14">
        <f ca="1">IF(Table1[[#This Row],[Area]]="BC",Table1[[#This Row],[Income]],0)</f>
        <v>0</v>
      </c>
      <c r="BP155" s="14">
        <f ca="1">IF(Table1[[#This Row],[Area]]="Northwest Territories",Table1[[#This Row],[Income]],0)</f>
        <v>0</v>
      </c>
      <c r="BQ155" s="14">
        <f ca="1">IF(Table1[[#This Row],[Area]]="Alberta",Table1[[#This Row],[Income]],0)</f>
        <v>0</v>
      </c>
      <c r="BR155" s="14">
        <f ca="1">IF(Table1[[#This Row],[Area]]="Nunavut",Table1[[#This Row],[Income]],0)</f>
        <v>0</v>
      </c>
      <c r="BS155" s="14">
        <f ca="1">IF(Table1[[#This Row],[Area]]="Saskatchewan",Table1[[#This Row],[Income]],0)</f>
        <v>0</v>
      </c>
      <c r="BT155" s="14">
        <f ca="1">IF(Table1[[#This Row],[Area]]="Manitoba",Table1[[#This Row],[Income]],0)</f>
        <v>0</v>
      </c>
      <c r="BU155" s="14">
        <f ca="1">IF(Table1[[#This Row],[Area]]="Ontario",Table1[[#This Row],[Income]],0)</f>
        <v>0</v>
      </c>
      <c r="BV155" s="14">
        <f ca="1">IF(Table1[[#This Row],[Area]]="Quebec",Table1[[#This Row],[Income]],0)</f>
        <v>0</v>
      </c>
      <c r="BW155" s="14">
        <f ca="1">IF(Table1[[#This Row],[Area]]="newfoundland",Table1[[#This Row],[Income]],0)</f>
        <v>0</v>
      </c>
      <c r="BX155" s="14">
        <f ca="1">IF(Table1[[#This Row],[Area]]="New Brunswick",Table1[[#This Row],[Income]],0)</f>
        <v>0</v>
      </c>
      <c r="BY155" s="14">
        <f ca="1">IF(Table1[[#This Row],[Area]]="Nova Scotia",Table1[[#This Row],[Income]],0)</f>
        <v>0</v>
      </c>
      <c r="BZ155" s="14">
        <f ca="1">IF(Table1[[#This Row],[Area]]="Prince Edward Island",Table1[[#This Row],[Income]],0)</f>
        <v>33800</v>
      </c>
      <c r="CB155" s="12">
        <f ca="1">IF(Table1[[#This Row],[Field of Work]]="Health",Table1[[#This Row],[Income]],0)</f>
        <v>33800</v>
      </c>
      <c r="CC155" s="12">
        <f ca="1">IF(Table1[[#This Row],[Field of Work]]="Construction",Table1[[#This Row],[Income]],0)</f>
        <v>0</v>
      </c>
      <c r="CD155" s="12">
        <f ca="1">IF(Table1[[#This Row],[Field of Work]]="Teaching",Table1[[#This Row],[Income]],0)</f>
        <v>0</v>
      </c>
      <c r="CE155" s="12">
        <f ca="1">IF(Table1[[#This Row],[Field of Work]]="IT",Table1[[#This Row],[Income]],0)</f>
        <v>0</v>
      </c>
      <c r="CF155" s="12">
        <f ca="1">IF(Table1[[#This Row],[Field of Work]]="General Work",Table1[[#This Row],[Income]],0)</f>
        <v>0</v>
      </c>
      <c r="CG155" s="12">
        <f ca="1">IF(Table1[[#This Row],[Field of Work]]="Agriculture",Table1[[#This Row],[Income]],0)</f>
        <v>0</v>
      </c>
      <c r="CI155" s="2">
        <f ca="1">IF(Table1[[#This Row],[Debts]]&gt;Table1[[#This Row],[Income]],1,0)</f>
        <v>1</v>
      </c>
      <c r="CJ155" s="2"/>
      <c r="CL155" s="2">
        <f ca="1">IF(Table1[[#This Row],[Networth of Person ($)]]&gt;$CL$6,Table1[[#This Row],[Age]],0)</f>
        <v>0</v>
      </c>
    </row>
    <row r="156" spans="2:90" x14ac:dyDescent="0.3">
      <c r="B156">
        <f t="shared" ca="1" si="52"/>
        <v>1</v>
      </c>
      <c r="C156" t="str">
        <f t="shared" ca="1" si="53"/>
        <v>Men</v>
      </c>
      <c r="D156">
        <f t="shared" ca="1" si="54"/>
        <v>44</v>
      </c>
      <c r="E156">
        <f t="shared" ca="1" si="55"/>
        <v>2</v>
      </c>
      <c r="F156" t="str">
        <f t="shared" ca="1" si="56"/>
        <v>Construction</v>
      </c>
      <c r="G156">
        <f t="shared" ca="1" si="57"/>
        <v>5</v>
      </c>
      <c r="H156" t="str">
        <f t="shared" ca="1" si="58"/>
        <v>Others</v>
      </c>
      <c r="I156">
        <f t="shared" ca="1" si="59"/>
        <v>3</v>
      </c>
      <c r="J156">
        <f t="shared" ca="1" si="60"/>
        <v>1</v>
      </c>
      <c r="K156">
        <f t="shared" ca="1" si="61"/>
        <v>64223</v>
      </c>
      <c r="L156">
        <f t="shared" ca="1" si="62"/>
        <v>1</v>
      </c>
      <c r="M156" t="str">
        <f t="shared" ca="1" si="63"/>
        <v>Yukon</v>
      </c>
      <c r="N156">
        <f t="shared" ca="1" si="64"/>
        <v>321115</v>
      </c>
      <c r="O156">
        <f t="shared" ca="1" si="65"/>
        <v>162455.30371157167</v>
      </c>
      <c r="P156">
        <f t="shared" ca="1" si="66"/>
        <v>51356.143610097897</v>
      </c>
      <c r="Q156">
        <f t="shared" ca="1" si="67"/>
        <v>31823</v>
      </c>
      <c r="R156">
        <f t="shared" ca="1" si="68"/>
        <v>33578.604522652735</v>
      </c>
      <c r="S156">
        <f t="shared" ca="1" si="69"/>
        <v>73318.605486910295</v>
      </c>
      <c r="T156">
        <f t="shared" ca="1" si="70"/>
        <v>445789.74909700814</v>
      </c>
      <c r="U156">
        <f t="shared" ca="1" si="71"/>
        <v>227856.90823422442</v>
      </c>
      <c r="V156">
        <f t="shared" ca="1" si="72"/>
        <v>217932.84086278372</v>
      </c>
      <c r="Y156" s="2">
        <f ca="1">IF(Table1[[#This Row],[Gender]]="Men",1,0)</f>
        <v>1</v>
      </c>
      <c r="Z156" s="2">
        <f ca="1">IF(Table1[[#This Row],[Gender]]="Women",1,0)</f>
        <v>0</v>
      </c>
      <c r="AA156" s="2"/>
      <c r="AB156" s="2"/>
      <c r="AC156" s="2"/>
      <c r="AD156" s="2"/>
      <c r="AE156" s="2"/>
      <c r="AF156" s="2"/>
      <c r="AG156" s="2"/>
      <c r="AH156" s="2"/>
      <c r="AI156" s="2"/>
      <c r="AJ156" s="4"/>
      <c r="AM156" s="2">
        <f ca="1">IF(Table1[[#This Row],[Field of Work]]="Teaching",1,0)</f>
        <v>0</v>
      </c>
      <c r="AN156" s="2">
        <f ca="1">IF(Table1[[#This Row],[Field of Work]]="Health",1,0)</f>
        <v>0</v>
      </c>
      <c r="AO156" s="2">
        <f ca="1">IF(Table1[[#This Row],[Field of Work]]="Agriculture",1,0)</f>
        <v>0</v>
      </c>
      <c r="AP156" s="2">
        <f ca="1">IF(Table1[[#This Row],[Field of Work]]="IT",1,0)</f>
        <v>0</v>
      </c>
      <c r="AQ156" s="2">
        <f ca="1">IF(Table1[[#This Row],[Field of Work]]="Construction",1,0)</f>
        <v>1</v>
      </c>
      <c r="AR156" s="2">
        <f ca="1">IF(Table1[[#This Row],[Field of Work]]="General Work",1,0)</f>
        <v>0</v>
      </c>
      <c r="AS156" s="2"/>
      <c r="AT156" s="2"/>
      <c r="AU156" s="2"/>
      <c r="AV156" s="2"/>
      <c r="AW156" s="2"/>
      <c r="AX156" s="2"/>
      <c r="BB156" s="2">
        <f ca="1">Table1[[#This Row],[Car Value]]/Table1[[#This Row],[Cars]]</f>
        <v>51356.143610097897</v>
      </c>
      <c r="BE156" s="2">
        <f ca="1">IF(Table1[[#This Row],[Debts]]&gt;$BG$6,1,0)</f>
        <v>1</v>
      </c>
      <c r="BJ156" s="11">
        <f ca="1">Table1[[#This Row],[Mortage Left]]/Table1[[#This Row],[Value of House]]</f>
        <v>0.50591004378983129</v>
      </c>
      <c r="BK156" s="2">
        <f t="shared" ca="1" si="73"/>
        <v>0</v>
      </c>
      <c r="BN156" s="14">
        <f ca="1">IF(Table1[[#This Row],[Area]]="Yukon",Table1[[#This Row],[Income]],0)</f>
        <v>64223</v>
      </c>
      <c r="BO156" s="14">
        <f ca="1">IF(Table1[[#This Row],[Area]]="BC",Table1[[#This Row],[Income]],0)</f>
        <v>0</v>
      </c>
      <c r="BP156" s="14">
        <f ca="1">IF(Table1[[#This Row],[Area]]="Northwest Territories",Table1[[#This Row],[Income]],0)</f>
        <v>0</v>
      </c>
      <c r="BQ156" s="14">
        <f ca="1">IF(Table1[[#This Row],[Area]]="Alberta",Table1[[#This Row],[Income]],0)</f>
        <v>0</v>
      </c>
      <c r="BR156" s="14">
        <f ca="1">IF(Table1[[#This Row],[Area]]="Nunavut",Table1[[#This Row],[Income]],0)</f>
        <v>0</v>
      </c>
      <c r="BS156" s="14">
        <f ca="1">IF(Table1[[#This Row],[Area]]="Saskatchewan",Table1[[#This Row],[Income]],0)</f>
        <v>0</v>
      </c>
      <c r="BT156" s="14">
        <f ca="1">IF(Table1[[#This Row],[Area]]="Manitoba",Table1[[#This Row],[Income]],0)</f>
        <v>0</v>
      </c>
      <c r="BU156" s="14">
        <f ca="1">IF(Table1[[#This Row],[Area]]="Ontario",Table1[[#This Row],[Income]],0)</f>
        <v>0</v>
      </c>
      <c r="BV156" s="14">
        <f ca="1">IF(Table1[[#This Row],[Area]]="Quebec",Table1[[#This Row],[Income]],0)</f>
        <v>0</v>
      </c>
      <c r="BW156" s="14">
        <f ca="1">IF(Table1[[#This Row],[Area]]="newfoundland",Table1[[#This Row],[Income]],0)</f>
        <v>0</v>
      </c>
      <c r="BX156" s="14">
        <f ca="1">IF(Table1[[#This Row],[Area]]="New Brunswick",Table1[[#This Row],[Income]],0)</f>
        <v>0</v>
      </c>
      <c r="BY156" s="14">
        <f ca="1">IF(Table1[[#This Row],[Area]]="Nova Scotia",Table1[[#This Row],[Income]],0)</f>
        <v>0</v>
      </c>
      <c r="BZ156" s="14">
        <f ca="1">IF(Table1[[#This Row],[Area]]="Prince Edward Island",Table1[[#This Row],[Income]],0)</f>
        <v>0</v>
      </c>
      <c r="CB156" s="12">
        <f ca="1">IF(Table1[[#This Row],[Field of Work]]="Health",Table1[[#This Row],[Income]],0)</f>
        <v>0</v>
      </c>
      <c r="CC156" s="12">
        <f ca="1">IF(Table1[[#This Row],[Field of Work]]="Construction",Table1[[#This Row],[Income]],0)</f>
        <v>64223</v>
      </c>
      <c r="CD156" s="12">
        <f ca="1">IF(Table1[[#This Row],[Field of Work]]="Teaching",Table1[[#This Row],[Income]],0)</f>
        <v>0</v>
      </c>
      <c r="CE156" s="12">
        <f ca="1">IF(Table1[[#This Row],[Field of Work]]="IT",Table1[[#This Row],[Income]],0)</f>
        <v>0</v>
      </c>
      <c r="CF156" s="12">
        <f ca="1">IF(Table1[[#This Row],[Field of Work]]="General Work",Table1[[#This Row],[Income]],0)</f>
        <v>0</v>
      </c>
      <c r="CG156" s="12">
        <f ca="1">IF(Table1[[#This Row],[Field of Work]]="Agriculture",Table1[[#This Row],[Income]],0)</f>
        <v>0</v>
      </c>
      <c r="CI156" s="2">
        <f ca="1">IF(Table1[[#This Row],[Debts]]&gt;Table1[[#This Row],[Income]],1,0)</f>
        <v>0</v>
      </c>
      <c r="CJ156" s="2"/>
      <c r="CL156" s="2">
        <f ca="1">IF(Table1[[#This Row],[Networth of Person ($)]]&gt;$CL$6,Table1[[#This Row],[Age]],0)</f>
        <v>44</v>
      </c>
    </row>
    <row r="157" spans="2:90" x14ac:dyDescent="0.3">
      <c r="B157">
        <f t="shared" ca="1" si="52"/>
        <v>1</v>
      </c>
      <c r="C157" t="str">
        <f t="shared" ca="1" si="53"/>
        <v>Men</v>
      </c>
      <c r="D157">
        <f t="shared" ca="1" si="54"/>
        <v>42</v>
      </c>
      <c r="E157">
        <f t="shared" ca="1" si="55"/>
        <v>6</v>
      </c>
      <c r="F157" t="str">
        <f t="shared" ca="1" si="56"/>
        <v>Agriculture</v>
      </c>
      <c r="G157">
        <f t="shared" ca="1" si="57"/>
        <v>5</v>
      </c>
      <c r="H157" t="str">
        <f t="shared" ca="1" si="58"/>
        <v>Others</v>
      </c>
      <c r="I157">
        <f t="shared" ca="1" si="59"/>
        <v>4</v>
      </c>
      <c r="J157">
        <f t="shared" ca="1" si="60"/>
        <v>3</v>
      </c>
      <c r="K157">
        <f t="shared" ca="1" si="61"/>
        <v>40544</v>
      </c>
      <c r="L157">
        <f t="shared" ca="1" si="62"/>
        <v>12</v>
      </c>
      <c r="M157" t="str">
        <f t="shared" ca="1" si="63"/>
        <v>Nova Scotia</v>
      </c>
      <c r="N157">
        <f t="shared" ca="1" si="64"/>
        <v>243264</v>
      </c>
      <c r="O157">
        <f t="shared" ca="1" si="65"/>
        <v>65515.994876230412</v>
      </c>
      <c r="P157">
        <f t="shared" ca="1" si="66"/>
        <v>326.56523200107119</v>
      </c>
      <c r="Q157">
        <f t="shared" ca="1" si="67"/>
        <v>250</v>
      </c>
      <c r="R157">
        <f t="shared" ca="1" si="68"/>
        <v>74599.62814147996</v>
      </c>
      <c r="S157">
        <f t="shared" ca="1" si="69"/>
        <v>55273.633287277378</v>
      </c>
      <c r="T157">
        <f t="shared" ca="1" si="70"/>
        <v>298864.19851927843</v>
      </c>
      <c r="U157">
        <f t="shared" ca="1" si="71"/>
        <v>140365.62301771037</v>
      </c>
      <c r="V157">
        <f t="shared" ca="1" si="72"/>
        <v>158498.57550156806</v>
      </c>
      <c r="Y157" s="2">
        <f ca="1">IF(Table1[[#This Row],[Gender]]="Men",1,0)</f>
        <v>1</v>
      </c>
      <c r="Z157" s="2">
        <f ca="1">IF(Table1[[#This Row],[Gender]]="Women",1,0)</f>
        <v>0</v>
      </c>
      <c r="AA157" s="2"/>
      <c r="AB157" s="2"/>
      <c r="AC157" s="2"/>
      <c r="AD157" s="2"/>
      <c r="AE157" s="2"/>
      <c r="AF157" s="2"/>
      <c r="AG157" s="2"/>
      <c r="AH157" s="2"/>
      <c r="AI157" s="2"/>
      <c r="AJ157" s="4"/>
      <c r="AM157" s="2">
        <f ca="1">IF(Table1[[#This Row],[Field of Work]]="Teaching",1,0)</f>
        <v>0</v>
      </c>
      <c r="AN157" s="2">
        <f ca="1">IF(Table1[[#This Row],[Field of Work]]="Health",1,0)</f>
        <v>0</v>
      </c>
      <c r="AO157" s="2">
        <f ca="1">IF(Table1[[#This Row],[Field of Work]]="Agriculture",1,0)</f>
        <v>1</v>
      </c>
      <c r="AP157" s="2">
        <f ca="1">IF(Table1[[#This Row],[Field of Work]]="IT",1,0)</f>
        <v>0</v>
      </c>
      <c r="AQ157" s="2">
        <f ca="1">IF(Table1[[#This Row],[Field of Work]]="Construction",1,0)</f>
        <v>0</v>
      </c>
      <c r="AR157" s="2">
        <f ca="1">IF(Table1[[#This Row],[Field of Work]]="General Work",1,0)</f>
        <v>0</v>
      </c>
      <c r="AS157" s="2"/>
      <c r="AT157" s="2"/>
      <c r="AU157" s="2"/>
      <c r="AV157" s="2"/>
      <c r="AW157" s="2"/>
      <c r="AX157" s="2"/>
      <c r="BB157" s="2">
        <f ca="1">Table1[[#This Row],[Car Value]]/Table1[[#This Row],[Cars]]</f>
        <v>108.8550773336904</v>
      </c>
      <c r="BE157" s="2">
        <f ca="1">IF(Table1[[#This Row],[Debts]]&gt;$BG$6,1,0)</f>
        <v>1</v>
      </c>
      <c r="BJ157" s="11">
        <f ca="1">Table1[[#This Row],[Mortage Left]]/Table1[[#This Row],[Value of House]]</f>
        <v>0.26932055247069198</v>
      </c>
      <c r="BK157" s="2">
        <f t="shared" ca="1" si="73"/>
        <v>1</v>
      </c>
      <c r="BN157" s="14">
        <f ca="1">IF(Table1[[#This Row],[Area]]="Yukon",Table1[[#This Row],[Income]],0)</f>
        <v>0</v>
      </c>
      <c r="BO157" s="14">
        <f ca="1">IF(Table1[[#This Row],[Area]]="BC",Table1[[#This Row],[Income]],0)</f>
        <v>0</v>
      </c>
      <c r="BP157" s="14">
        <f ca="1">IF(Table1[[#This Row],[Area]]="Northwest Territories",Table1[[#This Row],[Income]],0)</f>
        <v>0</v>
      </c>
      <c r="BQ157" s="14">
        <f ca="1">IF(Table1[[#This Row],[Area]]="Alberta",Table1[[#This Row],[Income]],0)</f>
        <v>0</v>
      </c>
      <c r="BR157" s="14">
        <f ca="1">IF(Table1[[#This Row],[Area]]="Nunavut",Table1[[#This Row],[Income]],0)</f>
        <v>0</v>
      </c>
      <c r="BS157" s="14">
        <f ca="1">IF(Table1[[#This Row],[Area]]="Saskatchewan",Table1[[#This Row],[Income]],0)</f>
        <v>0</v>
      </c>
      <c r="BT157" s="14">
        <f ca="1">IF(Table1[[#This Row],[Area]]="Manitoba",Table1[[#This Row],[Income]],0)</f>
        <v>0</v>
      </c>
      <c r="BU157" s="14">
        <f ca="1">IF(Table1[[#This Row],[Area]]="Ontario",Table1[[#This Row],[Income]],0)</f>
        <v>0</v>
      </c>
      <c r="BV157" s="14">
        <f ca="1">IF(Table1[[#This Row],[Area]]="Quebec",Table1[[#This Row],[Income]],0)</f>
        <v>0</v>
      </c>
      <c r="BW157" s="14">
        <f ca="1">IF(Table1[[#This Row],[Area]]="newfoundland",Table1[[#This Row],[Income]],0)</f>
        <v>0</v>
      </c>
      <c r="BX157" s="14">
        <f ca="1">IF(Table1[[#This Row],[Area]]="New Brunswick",Table1[[#This Row],[Income]],0)</f>
        <v>0</v>
      </c>
      <c r="BY157" s="14">
        <f ca="1">IF(Table1[[#This Row],[Area]]="Nova Scotia",Table1[[#This Row],[Income]],0)</f>
        <v>40544</v>
      </c>
      <c r="BZ157" s="14">
        <f ca="1">IF(Table1[[#This Row],[Area]]="Prince Edward Island",Table1[[#This Row],[Income]],0)</f>
        <v>0</v>
      </c>
      <c r="CB157" s="12">
        <f ca="1">IF(Table1[[#This Row],[Field of Work]]="Health",Table1[[#This Row],[Income]],0)</f>
        <v>0</v>
      </c>
      <c r="CC157" s="12">
        <f ca="1">IF(Table1[[#This Row],[Field of Work]]="Construction",Table1[[#This Row],[Income]],0)</f>
        <v>0</v>
      </c>
      <c r="CD157" s="12">
        <f ca="1">IF(Table1[[#This Row],[Field of Work]]="Teaching",Table1[[#This Row],[Income]],0)</f>
        <v>0</v>
      </c>
      <c r="CE157" s="12">
        <f ca="1">IF(Table1[[#This Row],[Field of Work]]="IT",Table1[[#This Row],[Income]],0)</f>
        <v>0</v>
      </c>
      <c r="CF157" s="12">
        <f ca="1">IF(Table1[[#This Row],[Field of Work]]="General Work",Table1[[#This Row],[Income]],0)</f>
        <v>0</v>
      </c>
      <c r="CG157" s="12">
        <f ca="1">IF(Table1[[#This Row],[Field of Work]]="Agriculture",Table1[[#This Row],[Income]],0)</f>
        <v>40544</v>
      </c>
      <c r="CI157" s="2">
        <f ca="1">IF(Table1[[#This Row],[Debts]]&gt;Table1[[#This Row],[Income]],1,0)</f>
        <v>1</v>
      </c>
      <c r="CJ157" s="2"/>
      <c r="CL157" s="2">
        <f ca="1">IF(Table1[[#This Row],[Networth of Person ($)]]&gt;$CL$6,Table1[[#This Row],[Age]],0)</f>
        <v>42</v>
      </c>
    </row>
    <row r="158" spans="2:90" x14ac:dyDescent="0.3">
      <c r="B158">
        <f t="shared" ca="1" si="52"/>
        <v>2</v>
      </c>
      <c r="C158" t="str">
        <f t="shared" ca="1" si="53"/>
        <v>Women</v>
      </c>
      <c r="D158">
        <f t="shared" ca="1" si="54"/>
        <v>33</v>
      </c>
      <c r="E158">
        <f t="shared" ca="1" si="55"/>
        <v>4</v>
      </c>
      <c r="F158" t="str">
        <f t="shared" ca="1" si="56"/>
        <v>IT</v>
      </c>
      <c r="G158">
        <f t="shared" ca="1" si="57"/>
        <v>5</v>
      </c>
      <c r="H158" t="str">
        <f t="shared" ca="1" si="58"/>
        <v>Others</v>
      </c>
      <c r="I158">
        <f t="shared" ca="1" si="59"/>
        <v>0</v>
      </c>
      <c r="J158">
        <f t="shared" ca="1" si="60"/>
        <v>3</v>
      </c>
      <c r="K158">
        <f t="shared" ca="1" si="61"/>
        <v>89131</v>
      </c>
      <c r="L158">
        <f t="shared" ca="1" si="62"/>
        <v>5</v>
      </c>
      <c r="M158" t="str">
        <f t="shared" ca="1" si="63"/>
        <v>Nunavut</v>
      </c>
      <c r="N158">
        <f t="shared" ca="1" si="64"/>
        <v>356524</v>
      </c>
      <c r="O158">
        <f t="shared" ca="1" si="65"/>
        <v>316034.16568020621</v>
      </c>
      <c r="P158">
        <f t="shared" ca="1" si="66"/>
        <v>155821.21400568061</v>
      </c>
      <c r="Q158">
        <f t="shared" ca="1" si="67"/>
        <v>36408</v>
      </c>
      <c r="R158">
        <f t="shared" ca="1" si="68"/>
        <v>70800.290223197968</v>
      </c>
      <c r="S158">
        <f t="shared" ca="1" si="69"/>
        <v>10241.4822196319</v>
      </c>
      <c r="T158">
        <f t="shared" ca="1" si="70"/>
        <v>522586.69622531254</v>
      </c>
      <c r="U158">
        <f t="shared" ca="1" si="71"/>
        <v>423242.45590340416</v>
      </c>
      <c r="V158">
        <f t="shared" ca="1" si="72"/>
        <v>99344.240321908379</v>
      </c>
      <c r="Y158" s="2">
        <f ca="1">IF(Table1[[#This Row],[Gender]]="Men",1,0)</f>
        <v>0</v>
      </c>
      <c r="Z158" s="2">
        <f ca="1">IF(Table1[[#This Row],[Gender]]="Women",1,0)</f>
        <v>1</v>
      </c>
      <c r="AA158" s="2"/>
      <c r="AB158" s="2"/>
      <c r="AC158" s="2"/>
      <c r="AD158" s="2"/>
      <c r="AE158" s="2"/>
      <c r="AF158" s="2"/>
      <c r="AG158" s="2"/>
      <c r="AH158" s="2"/>
      <c r="AI158" s="2"/>
      <c r="AJ158" s="4"/>
      <c r="AM158" s="2">
        <f ca="1">IF(Table1[[#This Row],[Field of Work]]="Teaching",1,0)</f>
        <v>0</v>
      </c>
      <c r="AN158" s="2">
        <f ca="1">IF(Table1[[#This Row],[Field of Work]]="Health",1,0)</f>
        <v>0</v>
      </c>
      <c r="AO158" s="2">
        <f ca="1">IF(Table1[[#This Row],[Field of Work]]="Agriculture",1,0)</f>
        <v>0</v>
      </c>
      <c r="AP158" s="2">
        <f ca="1">IF(Table1[[#This Row],[Field of Work]]="IT",1,0)</f>
        <v>1</v>
      </c>
      <c r="AQ158" s="2">
        <f ca="1">IF(Table1[[#This Row],[Field of Work]]="Construction",1,0)</f>
        <v>0</v>
      </c>
      <c r="AR158" s="2">
        <f ca="1">IF(Table1[[#This Row],[Field of Work]]="General Work",1,0)</f>
        <v>0</v>
      </c>
      <c r="AS158" s="2"/>
      <c r="AT158" s="2"/>
      <c r="AU158" s="2"/>
      <c r="AV158" s="2"/>
      <c r="AW158" s="2"/>
      <c r="AX158" s="2"/>
      <c r="BB158" s="2">
        <f ca="1">Table1[[#This Row],[Car Value]]/Table1[[#This Row],[Cars]]</f>
        <v>51940.404668560201</v>
      </c>
      <c r="BE158" s="2">
        <f ca="1">IF(Table1[[#This Row],[Debts]]&gt;$BG$6,1,0)</f>
        <v>1</v>
      </c>
      <c r="BJ158" s="11">
        <f ca="1">Table1[[#This Row],[Mortage Left]]/Table1[[#This Row],[Value of House]]</f>
        <v>0.88643167270704415</v>
      </c>
      <c r="BK158" s="2">
        <f t="shared" ca="1" si="73"/>
        <v>0</v>
      </c>
      <c r="BN158" s="14">
        <f ca="1">IF(Table1[[#This Row],[Area]]="Yukon",Table1[[#This Row],[Income]],0)</f>
        <v>0</v>
      </c>
      <c r="BO158" s="14">
        <f ca="1">IF(Table1[[#This Row],[Area]]="BC",Table1[[#This Row],[Income]],0)</f>
        <v>0</v>
      </c>
      <c r="BP158" s="14">
        <f ca="1">IF(Table1[[#This Row],[Area]]="Northwest Territories",Table1[[#This Row],[Income]],0)</f>
        <v>0</v>
      </c>
      <c r="BQ158" s="14">
        <f ca="1">IF(Table1[[#This Row],[Area]]="Alberta",Table1[[#This Row],[Income]],0)</f>
        <v>0</v>
      </c>
      <c r="BR158" s="14">
        <f ca="1">IF(Table1[[#This Row],[Area]]="Nunavut",Table1[[#This Row],[Income]],0)</f>
        <v>89131</v>
      </c>
      <c r="BS158" s="14">
        <f ca="1">IF(Table1[[#This Row],[Area]]="Saskatchewan",Table1[[#This Row],[Income]],0)</f>
        <v>0</v>
      </c>
      <c r="BT158" s="14">
        <f ca="1">IF(Table1[[#This Row],[Area]]="Manitoba",Table1[[#This Row],[Income]],0)</f>
        <v>0</v>
      </c>
      <c r="BU158" s="14">
        <f ca="1">IF(Table1[[#This Row],[Area]]="Ontario",Table1[[#This Row],[Income]],0)</f>
        <v>0</v>
      </c>
      <c r="BV158" s="14">
        <f ca="1">IF(Table1[[#This Row],[Area]]="Quebec",Table1[[#This Row],[Income]],0)</f>
        <v>0</v>
      </c>
      <c r="BW158" s="14">
        <f ca="1">IF(Table1[[#This Row],[Area]]="newfoundland",Table1[[#This Row],[Income]],0)</f>
        <v>0</v>
      </c>
      <c r="BX158" s="14">
        <f ca="1">IF(Table1[[#This Row],[Area]]="New Brunswick",Table1[[#This Row],[Income]],0)</f>
        <v>0</v>
      </c>
      <c r="BY158" s="14">
        <f ca="1">IF(Table1[[#This Row],[Area]]="Nova Scotia",Table1[[#This Row],[Income]],0)</f>
        <v>0</v>
      </c>
      <c r="BZ158" s="14">
        <f ca="1">IF(Table1[[#This Row],[Area]]="Prince Edward Island",Table1[[#This Row],[Income]],0)</f>
        <v>0</v>
      </c>
      <c r="CB158" s="12">
        <f ca="1">IF(Table1[[#This Row],[Field of Work]]="Health",Table1[[#This Row],[Income]],0)</f>
        <v>0</v>
      </c>
      <c r="CC158" s="12">
        <f ca="1">IF(Table1[[#This Row],[Field of Work]]="Construction",Table1[[#This Row],[Income]],0)</f>
        <v>0</v>
      </c>
      <c r="CD158" s="12">
        <f ca="1">IF(Table1[[#This Row],[Field of Work]]="Teaching",Table1[[#This Row],[Income]],0)</f>
        <v>0</v>
      </c>
      <c r="CE158" s="12">
        <f ca="1">IF(Table1[[#This Row],[Field of Work]]="IT",Table1[[#This Row],[Income]],0)</f>
        <v>89131</v>
      </c>
      <c r="CF158" s="12">
        <f ca="1">IF(Table1[[#This Row],[Field of Work]]="General Work",Table1[[#This Row],[Income]],0)</f>
        <v>0</v>
      </c>
      <c r="CG158" s="12">
        <f ca="1">IF(Table1[[#This Row],[Field of Work]]="Agriculture",Table1[[#This Row],[Income]],0)</f>
        <v>0</v>
      </c>
      <c r="CI158" s="2">
        <f ca="1">IF(Table1[[#This Row],[Debts]]&gt;Table1[[#This Row],[Income]],1,0)</f>
        <v>0</v>
      </c>
      <c r="CJ158" s="2"/>
      <c r="CL158" s="2">
        <f ca="1">IF(Table1[[#This Row],[Networth of Person ($)]]&gt;$CL$6,Table1[[#This Row],[Age]],0)</f>
        <v>33</v>
      </c>
    </row>
    <row r="159" spans="2:90" x14ac:dyDescent="0.3">
      <c r="B159">
        <f t="shared" ca="1" si="52"/>
        <v>1</v>
      </c>
      <c r="C159" t="str">
        <f t="shared" ca="1" si="53"/>
        <v>Men</v>
      </c>
      <c r="D159">
        <f t="shared" ca="1" si="54"/>
        <v>40</v>
      </c>
      <c r="E159">
        <f t="shared" ca="1" si="55"/>
        <v>5</v>
      </c>
      <c r="F159" t="str">
        <f t="shared" ca="1" si="56"/>
        <v>General Work</v>
      </c>
      <c r="G159">
        <f t="shared" ca="1" si="57"/>
        <v>1</v>
      </c>
      <c r="H159" t="str">
        <f t="shared" ca="1" si="58"/>
        <v>High School</v>
      </c>
      <c r="I159">
        <f t="shared" ca="1" si="59"/>
        <v>3</v>
      </c>
      <c r="J159">
        <f t="shared" ca="1" si="60"/>
        <v>3</v>
      </c>
      <c r="K159">
        <f t="shared" ca="1" si="61"/>
        <v>61242</v>
      </c>
      <c r="L159">
        <f t="shared" ca="1" si="62"/>
        <v>11</v>
      </c>
      <c r="M159" t="str">
        <f t="shared" ca="1" si="63"/>
        <v>New Brunswick</v>
      </c>
      <c r="N159">
        <f t="shared" ca="1" si="64"/>
        <v>367452</v>
      </c>
      <c r="O159">
        <f t="shared" ca="1" si="65"/>
        <v>291408.77722188277</v>
      </c>
      <c r="P159">
        <f t="shared" ca="1" si="66"/>
        <v>159888.49558031387</v>
      </c>
      <c r="Q159">
        <f t="shared" ca="1" si="67"/>
        <v>158185</v>
      </c>
      <c r="R159">
        <f t="shared" ca="1" si="68"/>
        <v>47427.00621819387</v>
      </c>
      <c r="S159">
        <f t="shared" ca="1" si="69"/>
        <v>67742.497668857177</v>
      </c>
      <c r="T159">
        <f t="shared" ca="1" si="70"/>
        <v>595082.99324917106</v>
      </c>
      <c r="U159">
        <f t="shared" ca="1" si="71"/>
        <v>497020.78344007663</v>
      </c>
      <c r="V159">
        <f t="shared" ca="1" si="72"/>
        <v>98062.209809094435</v>
      </c>
      <c r="Y159" s="2">
        <f ca="1">IF(Table1[[#This Row],[Gender]]="Men",1,0)</f>
        <v>1</v>
      </c>
      <c r="Z159" s="2">
        <f ca="1">IF(Table1[[#This Row],[Gender]]="Women",1,0)</f>
        <v>0</v>
      </c>
      <c r="AA159" s="2"/>
      <c r="AB159" s="2"/>
      <c r="AC159" s="2"/>
      <c r="AD159" s="2"/>
      <c r="AE159" s="2"/>
      <c r="AF159" s="2"/>
      <c r="AG159" s="2"/>
      <c r="AH159" s="2"/>
      <c r="AI159" s="2"/>
      <c r="AJ159" s="4"/>
      <c r="AM159" s="2">
        <f ca="1">IF(Table1[[#This Row],[Field of Work]]="Teaching",1,0)</f>
        <v>0</v>
      </c>
      <c r="AN159" s="2">
        <f ca="1">IF(Table1[[#This Row],[Field of Work]]="Health",1,0)</f>
        <v>0</v>
      </c>
      <c r="AO159" s="2">
        <f ca="1">IF(Table1[[#This Row],[Field of Work]]="Agriculture",1,0)</f>
        <v>0</v>
      </c>
      <c r="AP159" s="2">
        <f ca="1">IF(Table1[[#This Row],[Field of Work]]="IT",1,0)</f>
        <v>0</v>
      </c>
      <c r="AQ159" s="2">
        <f ca="1">IF(Table1[[#This Row],[Field of Work]]="Construction",1,0)</f>
        <v>0</v>
      </c>
      <c r="AR159" s="2">
        <f ca="1">IF(Table1[[#This Row],[Field of Work]]="General Work",1,0)</f>
        <v>1</v>
      </c>
      <c r="AS159" s="2"/>
      <c r="AT159" s="2"/>
      <c r="AU159" s="2"/>
      <c r="AV159" s="2"/>
      <c r="AW159" s="2"/>
      <c r="AX159" s="2"/>
      <c r="BB159" s="2">
        <f ca="1">Table1[[#This Row],[Car Value]]/Table1[[#This Row],[Cars]]</f>
        <v>53296.165193437955</v>
      </c>
      <c r="BE159" s="2">
        <f ca="1">IF(Table1[[#This Row],[Debts]]&gt;$BG$6,1,0)</f>
        <v>1</v>
      </c>
      <c r="BJ159" s="11">
        <f ca="1">Table1[[#This Row],[Mortage Left]]/Table1[[#This Row],[Value of House]]</f>
        <v>0.7930526360501039</v>
      </c>
      <c r="BK159" s="2">
        <f t="shared" ca="1" si="73"/>
        <v>0</v>
      </c>
      <c r="BN159" s="14">
        <f ca="1">IF(Table1[[#This Row],[Area]]="Yukon",Table1[[#This Row],[Income]],0)</f>
        <v>0</v>
      </c>
      <c r="BO159" s="14">
        <f ca="1">IF(Table1[[#This Row],[Area]]="BC",Table1[[#This Row],[Income]],0)</f>
        <v>0</v>
      </c>
      <c r="BP159" s="14">
        <f ca="1">IF(Table1[[#This Row],[Area]]="Northwest Territories",Table1[[#This Row],[Income]],0)</f>
        <v>0</v>
      </c>
      <c r="BQ159" s="14">
        <f ca="1">IF(Table1[[#This Row],[Area]]="Alberta",Table1[[#This Row],[Income]],0)</f>
        <v>0</v>
      </c>
      <c r="BR159" s="14">
        <f ca="1">IF(Table1[[#This Row],[Area]]="Nunavut",Table1[[#This Row],[Income]],0)</f>
        <v>0</v>
      </c>
      <c r="BS159" s="14">
        <f ca="1">IF(Table1[[#This Row],[Area]]="Saskatchewan",Table1[[#This Row],[Income]],0)</f>
        <v>0</v>
      </c>
      <c r="BT159" s="14">
        <f ca="1">IF(Table1[[#This Row],[Area]]="Manitoba",Table1[[#This Row],[Income]],0)</f>
        <v>0</v>
      </c>
      <c r="BU159" s="14">
        <f ca="1">IF(Table1[[#This Row],[Area]]="Ontario",Table1[[#This Row],[Income]],0)</f>
        <v>0</v>
      </c>
      <c r="BV159" s="14">
        <f ca="1">IF(Table1[[#This Row],[Area]]="Quebec",Table1[[#This Row],[Income]],0)</f>
        <v>0</v>
      </c>
      <c r="BW159" s="14">
        <f ca="1">IF(Table1[[#This Row],[Area]]="newfoundland",Table1[[#This Row],[Income]],0)</f>
        <v>0</v>
      </c>
      <c r="BX159" s="14">
        <f ca="1">IF(Table1[[#This Row],[Area]]="New Brunswick",Table1[[#This Row],[Income]],0)</f>
        <v>61242</v>
      </c>
      <c r="BY159" s="14">
        <f ca="1">IF(Table1[[#This Row],[Area]]="Nova Scotia",Table1[[#This Row],[Income]],0)</f>
        <v>0</v>
      </c>
      <c r="BZ159" s="14">
        <f ca="1">IF(Table1[[#This Row],[Area]]="Prince Edward Island",Table1[[#This Row],[Income]],0)</f>
        <v>0</v>
      </c>
      <c r="CB159" s="12">
        <f ca="1">IF(Table1[[#This Row],[Field of Work]]="Health",Table1[[#This Row],[Income]],0)</f>
        <v>0</v>
      </c>
      <c r="CC159" s="12">
        <f ca="1">IF(Table1[[#This Row],[Field of Work]]="Construction",Table1[[#This Row],[Income]],0)</f>
        <v>0</v>
      </c>
      <c r="CD159" s="12">
        <f ca="1">IF(Table1[[#This Row],[Field of Work]]="Teaching",Table1[[#This Row],[Income]],0)</f>
        <v>0</v>
      </c>
      <c r="CE159" s="12">
        <f ca="1">IF(Table1[[#This Row],[Field of Work]]="IT",Table1[[#This Row],[Income]],0)</f>
        <v>0</v>
      </c>
      <c r="CF159" s="12">
        <f ca="1">IF(Table1[[#This Row],[Field of Work]]="General Work",Table1[[#This Row],[Income]],0)</f>
        <v>61242</v>
      </c>
      <c r="CG159" s="12">
        <f ca="1">IF(Table1[[#This Row],[Field of Work]]="Agriculture",Table1[[#This Row],[Income]],0)</f>
        <v>0</v>
      </c>
      <c r="CI159" s="2">
        <f ca="1">IF(Table1[[#This Row],[Debts]]&gt;Table1[[#This Row],[Income]],1,0)</f>
        <v>0</v>
      </c>
      <c r="CJ159" s="2"/>
      <c r="CL159" s="2">
        <f ca="1">IF(Table1[[#This Row],[Networth of Person ($)]]&gt;$CL$6,Table1[[#This Row],[Age]],0)</f>
        <v>40</v>
      </c>
    </row>
    <row r="160" spans="2:90" x14ac:dyDescent="0.3">
      <c r="B160">
        <f t="shared" ca="1" si="52"/>
        <v>2</v>
      </c>
      <c r="C160" t="str">
        <f t="shared" ca="1" si="53"/>
        <v>Women</v>
      </c>
      <c r="D160">
        <f t="shared" ca="1" si="54"/>
        <v>36</v>
      </c>
      <c r="E160">
        <f t="shared" ca="1" si="55"/>
        <v>3</v>
      </c>
      <c r="F160" t="str">
        <f t="shared" ca="1" si="56"/>
        <v>Teaching</v>
      </c>
      <c r="G160">
        <f t="shared" ca="1" si="57"/>
        <v>2</v>
      </c>
      <c r="H160" t="str">
        <f t="shared" ca="1" si="58"/>
        <v>College</v>
      </c>
      <c r="I160">
        <f t="shared" ca="1" si="59"/>
        <v>3</v>
      </c>
      <c r="J160">
        <f t="shared" ca="1" si="60"/>
        <v>3</v>
      </c>
      <c r="K160">
        <f t="shared" ca="1" si="61"/>
        <v>86671</v>
      </c>
      <c r="L160">
        <f t="shared" ca="1" si="62"/>
        <v>6</v>
      </c>
      <c r="M160" t="str">
        <f t="shared" ca="1" si="63"/>
        <v>Saskatchewan</v>
      </c>
      <c r="N160">
        <f t="shared" ca="1" si="64"/>
        <v>260013</v>
      </c>
      <c r="O160">
        <f t="shared" ca="1" si="65"/>
        <v>198658.45741028609</v>
      </c>
      <c r="P160">
        <f t="shared" ca="1" si="66"/>
        <v>194706.82082926083</v>
      </c>
      <c r="Q160">
        <f t="shared" ca="1" si="67"/>
        <v>36773</v>
      </c>
      <c r="R160">
        <f t="shared" ca="1" si="68"/>
        <v>30686.746357814558</v>
      </c>
      <c r="S160">
        <f t="shared" ca="1" si="69"/>
        <v>79713.567414607329</v>
      </c>
      <c r="T160">
        <f t="shared" ca="1" si="70"/>
        <v>534433.38824386825</v>
      </c>
      <c r="U160">
        <f t="shared" ca="1" si="71"/>
        <v>266118.20376810065</v>
      </c>
      <c r="V160">
        <f t="shared" ca="1" si="72"/>
        <v>268315.1844757676</v>
      </c>
      <c r="Y160" s="2">
        <f ca="1">IF(Table1[[#This Row],[Gender]]="Men",1,0)</f>
        <v>0</v>
      </c>
      <c r="Z160" s="2">
        <f ca="1">IF(Table1[[#This Row],[Gender]]="Women",1,0)</f>
        <v>1</v>
      </c>
      <c r="AA160" s="2"/>
      <c r="AB160" s="2"/>
      <c r="AC160" s="2"/>
      <c r="AD160" s="2"/>
      <c r="AE160" s="2"/>
      <c r="AF160" s="2"/>
      <c r="AG160" s="2"/>
      <c r="AH160" s="2"/>
      <c r="AI160" s="2"/>
      <c r="AJ160" s="4"/>
      <c r="AM160" s="2">
        <f ca="1">IF(Table1[[#This Row],[Field of Work]]="Teaching",1,0)</f>
        <v>1</v>
      </c>
      <c r="AN160" s="2">
        <f ca="1">IF(Table1[[#This Row],[Field of Work]]="Health",1,0)</f>
        <v>0</v>
      </c>
      <c r="AO160" s="2">
        <f ca="1">IF(Table1[[#This Row],[Field of Work]]="Agriculture",1,0)</f>
        <v>0</v>
      </c>
      <c r="AP160" s="2">
        <f ca="1">IF(Table1[[#This Row],[Field of Work]]="IT",1,0)</f>
        <v>0</v>
      </c>
      <c r="AQ160" s="2">
        <f ca="1">IF(Table1[[#This Row],[Field of Work]]="Construction",1,0)</f>
        <v>0</v>
      </c>
      <c r="AR160" s="2">
        <f ca="1">IF(Table1[[#This Row],[Field of Work]]="General Work",1,0)</f>
        <v>0</v>
      </c>
      <c r="AS160" s="2"/>
      <c r="AT160" s="2"/>
      <c r="AU160" s="2"/>
      <c r="AV160" s="2"/>
      <c r="AW160" s="2"/>
      <c r="AX160" s="2"/>
      <c r="BB160" s="2">
        <f ca="1">Table1[[#This Row],[Car Value]]/Table1[[#This Row],[Cars]]</f>
        <v>64902.273609753611</v>
      </c>
      <c r="BE160" s="2">
        <f ca="1">IF(Table1[[#This Row],[Debts]]&gt;$BG$6,1,0)</f>
        <v>1</v>
      </c>
      <c r="BJ160" s="11">
        <f ca="1">Table1[[#This Row],[Mortage Left]]/Table1[[#This Row],[Value of House]]</f>
        <v>0.76403278840014188</v>
      </c>
      <c r="BK160" s="2">
        <f t="shared" ca="1" si="73"/>
        <v>0</v>
      </c>
      <c r="BN160" s="14">
        <f ca="1">IF(Table1[[#This Row],[Area]]="Yukon",Table1[[#This Row],[Income]],0)</f>
        <v>0</v>
      </c>
      <c r="BO160" s="14">
        <f ca="1">IF(Table1[[#This Row],[Area]]="BC",Table1[[#This Row],[Income]],0)</f>
        <v>0</v>
      </c>
      <c r="BP160" s="14">
        <f ca="1">IF(Table1[[#This Row],[Area]]="Northwest Territories",Table1[[#This Row],[Income]],0)</f>
        <v>0</v>
      </c>
      <c r="BQ160" s="14">
        <f ca="1">IF(Table1[[#This Row],[Area]]="Alberta",Table1[[#This Row],[Income]],0)</f>
        <v>0</v>
      </c>
      <c r="BR160" s="14">
        <f ca="1">IF(Table1[[#This Row],[Area]]="Nunavut",Table1[[#This Row],[Income]],0)</f>
        <v>0</v>
      </c>
      <c r="BS160" s="14">
        <f ca="1">IF(Table1[[#This Row],[Area]]="Saskatchewan",Table1[[#This Row],[Income]],0)</f>
        <v>86671</v>
      </c>
      <c r="BT160" s="14">
        <f ca="1">IF(Table1[[#This Row],[Area]]="Manitoba",Table1[[#This Row],[Income]],0)</f>
        <v>0</v>
      </c>
      <c r="BU160" s="14">
        <f ca="1">IF(Table1[[#This Row],[Area]]="Ontario",Table1[[#This Row],[Income]],0)</f>
        <v>0</v>
      </c>
      <c r="BV160" s="14">
        <f ca="1">IF(Table1[[#This Row],[Area]]="Quebec",Table1[[#This Row],[Income]],0)</f>
        <v>0</v>
      </c>
      <c r="BW160" s="14">
        <f ca="1">IF(Table1[[#This Row],[Area]]="newfoundland",Table1[[#This Row],[Income]],0)</f>
        <v>0</v>
      </c>
      <c r="BX160" s="14">
        <f ca="1">IF(Table1[[#This Row],[Area]]="New Brunswick",Table1[[#This Row],[Income]],0)</f>
        <v>0</v>
      </c>
      <c r="BY160" s="14">
        <f ca="1">IF(Table1[[#This Row],[Area]]="Nova Scotia",Table1[[#This Row],[Income]],0)</f>
        <v>0</v>
      </c>
      <c r="BZ160" s="14">
        <f ca="1">IF(Table1[[#This Row],[Area]]="Prince Edward Island",Table1[[#This Row],[Income]],0)</f>
        <v>0</v>
      </c>
      <c r="CB160" s="12">
        <f ca="1">IF(Table1[[#This Row],[Field of Work]]="Health",Table1[[#This Row],[Income]],0)</f>
        <v>0</v>
      </c>
      <c r="CC160" s="12">
        <f ca="1">IF(Table1[[#This Row],[Field of Work]]="Construction",Table1[[#This Row],[Income]],0)</f>
        <v>0</v>
      </c>
      <c r="CD160" s="12">
        <f ca="1">IF(Table1[[#This Row],[Field of Work]]="Teaching",Table1[[#This Row],[Income]],0)</f>
        <v>86671</v>
      </c>
      <c r="CE160" s="12">
        <f ca="1">IF(Table1[[#This Row],[Field of Work]]="IT",Table1[[#This Row],[Income]],0)</f>
        <v>0</v>
      </c>
      <c r="CF160" s="12">
        <f ca="1">IF(Table1[[#This Row],[Field of Work]]="General Work",Table1[[#This Row],[Income]],0)</f>
        <v>0</v>
      </c>
      <c r="CG160" s="12">
        <f ca="1">IF(Table1[[#This Row],[Field of Work]]="Agriculture",Table1[[#This Row],[Income]],0)</f>
        <v>0</v>
      </c>
      <c r="CI160" s="2">
        <f ca="1">IF(Table1[[#This Row],[Debts]]&gt;Table1[[#This Row],[Income]],1,0)</f>
        <v>0</v>
      </c>
      <c r="CJ160" s="2"/>
      <c r="CL160" s="2">
        <f ca="1">IF(Table1[[#This Row],[Networth of Person ($)]]&gt;$CL$6,Table1[[#This Row],[Age]],0)</f>
        <v>36</v>
      </c>
    </row>
    <row r="161" spans="2:90" x14ac:dyDescent="0.3">
      <c r="B161">
        <f t="shared" ca="1" si="52"/>
        <v>1</v>
      </c>
      <c r="C161" t="str">
        <f t="shared" ca="1" si="53"/>
        <v>Men</v>
      </c>
      <c r="D161">
        <f t="shared" ca="1" si="54"/>
        <v>32</v>
      </c>
      <c r="E161">
        <f t="shared" ca="1" si="55"/>
        <v>3</v>
      </c>
      <c r="F161" t="str">
        <f t="shared" ca="1" si="56"/>
        <v>Teaching</v>
      </c>
      <c r="G161">
        <f t="shared" ca="1" si="57"/>
        <v>3</v>
      </c>
      <c r="H161" t="str">
        <f t="shared" ca="1" si="58"/>
        <v>University</v>
      </c>
      <c r="I161">
        <f t="shared" ca="1" si="59"/>
        <v>1</v>
      </c>
      <c r="J161">
        <f t="shared" ca="1" si="60"/>
        <v>1</v>
      </c>
      <c r="K161">
        <f t="shared" ca="1" si="61"/>
        <v>28660</v>
      </c>
      <c r="L161">
        <f t="shared" ca="1" si="62"/>
        <v>3</v>
      </c>
      <c r="M161" t="str">
        <f t="shared" ca="1" si="63"/>
        <v>Northwest Territories</v>
      </c>
      <c r="N161">
        <f t="shared" ca="1" si="64"/>
        <v>114640</v>
      </c>
      <c r="O161">
        <f t="shared" ca="1" si="65"/>
        <v>35407.326561806622</v>
      </c>
      <c r="P161">
        <f t="shared" ca="1" si="66"/>
        <v>25452.085000450901</v>
      </c>
      <c r="Q161">
        <f t="shared" ca="1" si="67"/>
        <v>20409</v>
      </c>
      <c r="R161">
        <f t="shared" ca="1" si="68"/>
        <v>21619.263872454132</v>
      </c>
      <c r="S161">
        <f t="shared" ca="1" si="69"/>
        <v>37310.663724212798</v>
      </c>
      <c r="T161">
        <f t="shared" ca="1" si="70"/>
        <v>177402.74872466369</v>
      </c>
      <c r="U161">
        <f t="shared" ca="1" si="71"/>
        <v>77435.590434260754</v>
      </c>
      <c r="V161">
        <f t="shared" ca="1" si="72"/>
        <v>99967.158290402935</v>
      </c>
      <c r="Y161" s="2">
        <f ca="1">IF(Table1[[#This Row],[Gender]]="Men",1,0)</f>
        <v>1</v>
      </c>
      <c r="Z161" s="2">
        <f ca="1">IF(Table1[[#This Row],[Gender]]="Women",1,0)</f>
        <v>0</v>
      </c>
      <c r="AA161" s="2"/>
      <c r="AB161" s="2"/>
      <c r="AC161" s="2"/>
      <c r="AD161" s="2"/>
      <c r="AE161" s="2"/>
      <c r="AF161" s="2"/>
      <c r="AG161" s="2"/>
      <c r="AH161" s="2"/>
      <c r="AI161" s="2"/>
      <c r="AJ161" s="4"/>
      <c r="AM161" s="2">
        <f ca="1">IF(Table1[[#This Row],[Field of Work]]="Teaching",1,0)</f>
        <v>1</v>
      </c>
      <c r="AN161" s="2">
        <f ca="1">IF(Table1[[#This Row],[Field of Work]]="Health",1,0)</f>
        <v>0</v>
      </c>
      <c r="AO161" s="2">
        <f ca="1">IF(Table1[[#This Row],[Field of Work]]="Agriculture",1,0)</f>
        <v>0</v>
      </c>
      <c r="AP161" s="2">
        <f ca="1">IF(Table1[[#This Row],[Field of Work]]="IT",1,0)</f>
        <v>0</v>
      </c>
      <c r="AQ161" s="2">
        <f ca="1">IF(Table1[[#This Row],[Field of Work]]="Construction",1,0)</f>
        <v>0</v>
      </c>
      <c r="AR161" s="2">
        <f ca="1">IF(Table1[[#This Row],[Field of Work]]="General Work",1,0)</f>
        <v>0</v>
      </c>
      <c r="AS161" s="2"/>
      <c r="AT161" s="2"/>
      <c r="AU161" s="2"/>
      <c r="AV161" s="2"/>
      <c r="AW161" s="2"/>
      <c r="AX161" s="2"/>
      <c r="BB161" s="2">
        <f ca="1">Table1[[#This Row],[Car Value]]/Table1[[#This Row],[Cars]]</f>
        <v>25452.085000450901</v>
      </c>
      <c r="BE161" s="2">
        <f ca="1">IF(Table1[[#This Row],[Debts]]&gt;$BG$6,1,0)</f>
        <v>1</v>
      </c>
      <c r="BJ161" s="11">
        <f ca="1">Table1[[#This Row],[Mortage Left]]/Table1[[#This Row],[Value of House]]</f>
        <v>0.30885665179524269</v>
      </c>
      <c r="BK161" s="2">
        <f t="shared" ca="1" si="73"/>
        <v>0</v>
      </c>
      <c r="BN161" s="14">
        <f ca="1">IF(Table1[[#This Row],[Area]]="Yukon",Table1[[#This Row],[Income]],0)</f>
        <v>0</v>
      </c>
      <c r="BO161" s="14">
        <f ca="1">IF(Table1[[#This Row],[Area]]="BC",Table1[[#This Row],[Income]],0)</f>
        <v>0</v>
      </c>
      <c r="BP161" s="14">
        <f ca="1">IF(Table1[[#This Row],[Area]]="Northwest Territories",Table1[[#This Row],[Income]],0)</f>
        <v>28660</v>
      </c>
      <c r="BQ161" s="14">
        <f ca="1">IF(Table1[[#This Row],[Area]]="Alberta",Table1[[#This Row],[Income]],0)</f>
        <v>0</v>
      </c>
      <c r="BR161" s="14">
        <f ca="1">IF(Table1[[#This Row],[Area]]="Nunavut",Table1[[#This Row],[Income]],0)</f>
        <v>0</v>
      </c>
      <c r="BS161" s="14">
        <f ca="1">IF(Table1[[#This Row],[Area]]="Saskatchewan",Table1[[#This Row],[Income]],0)</f>
        <v>0</v>
      </c>
      <c r="BT161" s="14">
        <f ca="1">IF(Table1[[#This Row],[Area]]="Manitoba",Table1[[#This Row],[Income]],0)</f>
        <v>0</v>
      </c>
      <c r="BU161" s="14">
        <f ca="1">IF(Table1[[#This Row],[Area]]="Ontario",Table1[[#This Row],[Income]],0)</f>
        <v>0</v>
      </c>
      <c r="BV161" s="14">
        <f ca="1">IF(Table1[[#This Row],[Area]]="Quebec",Table1[[#This Row],[Income]],0)</f>
        <v>0</v>
      </c>
      <c r="BW161" s="14">
        <f ca="1">IF(Table1[[#This Row],[Area]]="newfoundland",Table1[[#This Row],[Income]],0)</f>
        <v>0</v>
      </c>
      <c r="BX161" s="14">
        <f ca="1">IF(Table1[[#This Row],[Area]]="New Brunswick",Table1[[#This Row],[Income]],0)</f>
        <v>0</v>
      </c>
      <c r="BY161" s="14">
        <f ca="1">IF(Table1[[#This Row],[Area]]="Nova Scotia",Table1[[#This Row],[Income]],0)</f>
        <v>0</v>
      </c>
      <c r="BZ161" s="14">
        <f ca="1">IF(Table1[[#This Row],[Area]]="Prince Edward Island",Table1[[#This Row],[Income]],0)</f>
        <v>0</v>
      </c>
      <c r="CB161" s="12">
        <f ca="1">IF(Table1[[#This Row],[Field of Work]]="Health",Table1[[#This Row],[Income]],0)</f>
        <v>0</v>
      </c>
      <c r="CC161" s="12">
        <f ca="1">IF(Table1[[#This Row],[Field of Work]]="Construction",Table1[[#This Row],[Income]],0)</f>
        <v>0</v>
      </c>
      <c r="CD161" s="12">
        <f ca="1">IF(Table1[[#This Row],[Field of Work]]="Teaching",Table1[[#This Row],[Income]],0)</f>
        <v>28660</v>
      </c>
      <c r="CE161" s="12">
        <f ca="1">IF(Table1[[#This Row],[Field of Work]]="IT",Table1[[#This Row],[Income]],0)</f>
        <v>0</v>
      </c>
      <c r="CF161" s="12">
        <f ca="1">IF(Table1[[#This Row],[Field of Work]]="General Work",Table1[[#This Row],[Income]],0)</f>
        <v>0</v>
      </c>
      <c r="CG161" s="12">
        <f ca="1">IF(Table1[[#This Row],[Field of Work]]="Agriculture",Table1[[#This Row],[Income]],0)</f>
        <v>0</v>
      </c>
      <c r="CI161" s="2">
        <f ca="1">IF(Table1[[#This Row],[Debts]]&gt;Table1[[#This Row],[Income]],1,0)</f>
        <v>0</v>
      </c>
      <c r="CJ161" s="2"/>
      <c r="CL161" s="2">
        <f ca="1">IF(Table1[[#This Row],[Networth of Person ($)]]&gt;$CL$6,Table1[[#This Row],[Age]],0)</f>
        <v>32</v>
      </c>
    </row>
    <row r="162" spans="2:90" x14ac:dyDescent="0.3">
      <c r="B162">
        <f t="shared" ca="1" si="52"/>
        <v>1</v>
      </c>
      <c r="C162" t="str">
        <f t="shared" ca="1" si="53"/>
        <v>Men</v>
      </c>
      <c r="D162">
        <f t="shared" ca="1" si="54"/>
        <v>45</v>
      </c>
      <c r="E162">
        <f t="shared" ca="1" si="55"/>
        <v>5</v>
      </c>
      <c r="F162" t="str">
        <f t="shared" ca="1" si="56"/>
        <v>General Work</v>
      </c>
      <c r="G162">
        <f t="shared" ca="1" si="57"/>
        <v>6</v>
      </c>
      <c r="H162" t="str">
        <f t="shared" ca="1" si="58"/>
        <v>Others</v>
      </c>
      <c r="I162">
        <f t="shared" ca="1" si="59"/>
        <v>2</v>
      </c>
      <c r="J162">
        <f t="shared" ca="1" si="60"/>
        <v>2</v>
      </c>
      <c r="K162">
        <f t="shared" ca="1" si="61"/>
        <v>81078</v>
      </c>
      <c r="L162">
        <f t="shared" ca="1" si="62"/>
        <v>4</v>
      </c>
      <c r="M162" t="str">
        <f t="shared" ca="1" si="63"/>
        <v>Alberta</v>
      </c>
      <c r="N162">
        <f t="shared" ca="1" si="64"/>
        <v>243234</v>
      </c>
      <c r="O162">
        <f t="shared" ca="1" si="65"/>
        <v>55844.379102823252</v>
      </c>
      <c r="P162">
        <f t="shared" ca="1" si="66"/>
        <v>141166.6896508706</v>
      </c>
      <c r="Q162">
        <f t="shared" ca="1" si="67"/>
        <v>78399</v>
      </c>
      <c r="R162">
        <f t="shared" ca="1" si="68"/>
        <v>43030.604563412824</v>
      </c>
      <c r="S162">
        <f t="shared" ca="1" si="69"/>
        <v>52806.502662637853</v>
      </c>
      <c r="T162">
        <f t="shared" ca="1" si="70"/>
        <v>437207.19231350848</v>
      </c>
      <c r="U162">
        <f t="shared" ca="1" si="71"/>
        <v>177273.9836662361</v>
      </c>
      <c r="V162">
        <f t="shared" ca="1" si="72"/>
        <v>259933.20864727237</v>
      </c>
      <c r="Y162" s="2">
        <f ca="1">IF(Table1[[#This Row],[Gender]]="Men",1,0)</f>
        <v>1</v>
      </c>
      <c r="Z162" s="2">
        <f ca="1">IF(Table1[[#This Row],[Gender]]="Women",1,0)</f>
        <v>0</v>
      </c>
      <c r="AA162" s="2"/>
      <c r="AB162" s="2"/>
      <c r="AC162" s="2"/>
      <c r="AD162" s="2"/>
      <c r="AE162" s="2"/>
      <c r="AF162" s="2"/>
      <c r="AG162" s="2"/>
      <c r="AH162" s="2"/>
      <c r="AI162" s="2"/>
      <c r="AJ162" s="4"/>
      <c r="AM162" s="2">
        <f ca="1">IF(Table1[[#This Row],[Field of Work]]="Teaching",1,0)</f>
        <v>0</v>
      </c>
      <c r="AN162" s="2">
        <f ca="1">IF(Table1[[#This Row],[Field of Work]]="Health",1,0)</f>
        <v>0</v>
      </c>
      <c r="AO162" s="2">
        <f ca="1">IF(Table1[[#This Row],[Field of Work]]="Agriculture",1,0)</f>
        <v>0</v>
      </c>
      <c r="AP162" s="2">
        <f ca="1">IF(Table1[[#This Row],[Field of Work]]="IT",1,0)</f>
        <v>0</v>
      </c>
      <c r="AQ162" s="2">
        <f ca="1">IF(Table1[[#This Row],[Field of Work]]="Construction",1,0)</f>
        <v>0</v>
      </c>
      <c r="AR162" s="2">
        <f ca="1">IF(Table1[[#This Row],[Field of Work]]="General Work",1,0)</f>
        <v>1</v>
      </c>
      <c r="AS162" s="2"/>
      <c r="AT162" s="2"/>
      <c r="AU162" s="2"/>
      <c r="AV162" s="2"/>
      <c r="AW162" s="2"/>
      <c r="AX162" s="2"/>
      <c r="BB162" s="2">
        <f ca="1">Table1[[#This Row],[Car Value]]/Table1[[#This Row],[Cars]]</f>
        <v>70583.344825435299</v>
      </c>
      <c r="BE162" s="2">
        <f ca="1">IF(Table1[[#This Row],[Debts]]&gt;$BG$6,1,0)</f>
        <v>1</v>
      </c>
      <c r="BJ162" s="11">
        <f ca="1">Table1[[#This Row],[Mortage Left]]/Table1[[#This Row],[Value of House]]</f>
        <v>0.22959117188724953</v>
      </c>
      <c r="BK162" s="2">
        <f t="shared" ca="1" si="73"/>
        <v>1</v>
      </c>
      <c r="BN162" s="14">
        <f ca="1">IF(Table1[[#This Row],[Area]]="Yukon",Table1[[#This Row],[Income]],0)</f>
        <v>0</v>
      </c>
      <c r="BO162" s="14">
        <f ca="1">IF(Table1[[#This Row],[Area]]="BC",Table1[[#This Row],[Income]],0)</f>
        <v>0</v>
      </c>
      <c r="BP162" s="14">
        <f ca="1">IF(Table1[[#This Row],[Area]]="Northwest Territories",Table1[[#This Row],[Income]],0)</f>
        <v>0</v>
      </c>
      <c r="BQ162" s="14">
        <f ca="1">IF(Table1[[#This Row],[Area]]="Alberta",Table1[[#This Row],[Income]],0)</f>
        <v>81078</v>
      </c>
      <c r="BR162" s="14">
        <f ca="1">IF(Table1[[#This Row],[Area]]="Nunavut",Table1[[#This Row],[Income]],0)</f>
        <v>0</v>
      </c>
      <c r="BS162" s="14">
        <f ca="1">IF(Table1[[#This Row],[Area]]="Saskatchewan",Table1[[#This Row],[Income]],0)</f>
        <v>0</v>
      </c>
      <c r="BT162" s="14">
        <f ca="1">IF(Table1[[#This Row],[Area]]="Manitoba",Table1[[#This Row],[Income]],0)</f>
        <v>0</v>
      </c>
      <c r="BU162" s="14">
        <f ca="1">IF(Table1[[#This Row],[Area]]="Ontario",Table1[[#This Row],[Income]],0)</f>
        <v>0</v>
      </c>
      <c r="BV162" s="14">
        <f ca="1">IF(Table1[[#This Row],[Area]]="Quebec",Table1[[#This Row],[Income]],0)</f>
        <v>0</v>
      </c>
      <c r="BW162" s="14">
        <f ca="1">IF(Table1[[#This Row],[Area]]="newfoundland",Table1[[#This Row],[Income]],0)</f>
        <v>0</v>
      </c>
      <c r="BX162" s="14">
        <f ca="1">IF(Table1[[#This Row],[Area]]="New Brunswick",Table1[[#This Row],[Income]],0)</f>
        <v>0</v>
      </c>
      <c r="BY162" s="14">
        <f ca="1">IF(Table1[[#This Row],[Area]]="Nova Scotia",Table1[[#This Row],[Income]],0)</f>
        <v>0</v>
      </c>
      <c r="BZ162" s="14">
        <f ca="1">IF(Table1[[#This Row],[Area]]="Prince Edward Island",Table1[[#This Row],[Income]],0)</f>
        <v>0</v>
      </c>
      <c r="CB162" s="12">
        <f ca="1">IF(Table1[[#This Row],[Field of Work]]="Health",Table1[[#This Row],[Income]],0)</f>
        <v>0</v>
      </c>
      <c r="CC162" s="12">
        <f ca="1">IF(Table1[[#This Row],[Field of Work]]="Construction",Table1[[#This Row],[Income]],0)</f>
        <v>0</v>
      </c>
      <c r="CD162" s="12">
        <f ca="1">IF(Table1[[#This Row],[Field of Work]]="Teaching",Table1[[#This Row],[Income]],0)</f>
        <v>0</v>
      </c>
      <c r="CE162" s="12">
        <f ca="1">IF(Table1[[#This Row],[Field of Work]]="IT",Table1[[#This Row],[Income]],0)</f>
        <v>0</v>
      </c>
      <c r="CF162" s="12">
        <f ca="1">IF(Table1[[#This Row],[Field of Work]]="General Work",Table1[[#This Row],[Income]],0)</f>
        <v>81078</v>
      </c>
      <c r="CG162" s="12">
        <f ca="1">IF(Table1[[#This Row],[Field of Work]]="Agriculture",Table1[[#This Row],[Income]],0)</f>
        <v>0</v>
      </c>
      <c r="CI162" s="2">
        <f ca="1">IF(Table1[[#This Row],[Debts]]&gt;Table1[[#This Row],[Income]],1,0)</f>
        <v>0</v>
      </c>
      <c r="CJ162" s="2"/>
      <c r="CL162" s="2">
        <f ca="1">IF(Table1[[#This Row],[Networth of Person ($)]]&gt;$CL$6,Table1[[#This Row],[Age]],0)</f>
        <v>45</v>
      </c>
    </row>
    <row r="163" spans="2:90" x14ac:dyDescent="0.3">
      <c r="B163">
        <f t="shared" ca="1" si="52"/>
        <v>2</v>
      </c>
      <c r="C163" t="str">
        <f t="shared" ca="1" si="53"/>
        <v>Women</v>
      </c>
      <c r="D163">
        <f t="shared" ca="1" si="54"/>
        <v>40</v>
      </c>
      <c r="E163">
        <f t="shared" ca="1" si="55"/>
        <v>5</v>
      </c>
      <c r="F163" t="str">
        <f t="shared" ca="1" si="56"/>
        <v>General Work</v>
      </c>
      <c r="G163">
        <f t="shared" ca="1" si="57"/>
        <v>3</v>
      </c>
      <c r="H163" t="str">
        <f t="shared" ca="1" si="58"/>
        <v>University</v>
      </c>
      <c r="I163">
        <f t="shared" ca="1" si="59"/>
        <v>0</v>
      </c>
      <c r="J163">
        <f t="shared" ca="1" si="60"/>
        <v>2</v>
      </c>
      <c r="K163">
        <f t="shared" ca="1" si="61"/>
        <v>44673</v>
      </c>
      <c r="L163">
        <f t="shared" ca="1" si="62"/>
        <v>8</v>
      </c>
      <c r="M163" t="str">
        <f t="shared" ca="1" si="63"/>
        <v>Ontario</v>
      </c>
      <c r="N163">
        <f t="shared" ca="1" si="64"/>
        <v>178692</v>
      </c>
      <c r="O163">
        <f t="shared" ca="1" si="65"/>
        <v>133426.11799776254</v>
      </c>
      <c r="P163">
        <f t="shared" ca="1" si="66"/>
        <v>18890.285667620577</v>
      </c>
      <c r="Q163">
        <f t="shared" ca="1" si="67"/>
        <v>21</v>
      </c>
      <c r="R163">
        <f t="shared" ca="1" si="68"/>
        <v>20152.87958162243</v>
      </c>
      <c r="S163">
        <f t="shared" ca="1" si="69"/>
        <v>27125.961951776182</v>
      </c>
      <c r="T163">
        <f t="shared" ca="1" si="70"/>
        <v>224708.24761939674</v>
      </c>
      <c r="U163">
        <f t="shared" ca="1" si="71"/>
        <v>153599.99757938497</v>
      </c>
      <c r="V163">
        <f t="shared" ca="1" si="72"/>
        <v>71108.250040011771</v>
      </c>
      <c r="Y163" s="2">
        <f ca="1">IF(Table1[[#This Row],[Gender]]="Men",1,0)</f>
        <v>0</v>
      </c>
      <c r="Z163" s="2">
        <f ca="1">IF(Table1[[#This Row],[Gender]]="Women",1,0)</f>
        <v>1</v>
      </c>
      <c r="AA163" s="2"/>
      <c r="AB163" s="2"/>
      <c r="AC163" s="2"/>
      <c r="AD163" s="2"/>
      <c r="AE163" s="2"/>
      <c r="AF163" s="2"/>
      <c r="AG163" s="2"/>
      <c r="AH163" s="2"/>
      <c r="AI163" s="2"/>
      <c r="AJ163" s="4"/>
      <c r="AM163" s="2">
        <f ca="1">IF(Table1[[#This Row],[Field of Work]]="Teaching",1,0)</f>
        <v>0</v>
      </c>
      <c r="AN163" s="2">
        <f ca="1">IF(Table1[[#This Row],[Field of Work]]="Health",1,0)</f>
        <v>0</v>
      </c>
      <c r="AO163" s="2">
        <f ca="1">IF(Table1[[#This Row],[Field of Work]]="Agriculture",1,0)</f>
        <v>0</v>
      </c>
      <c r="AP163" s="2">
        <f ca="1">IF(Table1[[#This Row],[Field of Work]]="IT",1,0)</f>
        <v>0</v>
      </c>
      <c r="AQ163" s="2">
        <f ca="1">IF(Table1[[#This Row],[Field of Work]]="Construction",1,0)</f>
        <v>0</v>
      </c>
      <c r="AR163" s="2">
        <f ca="1">IF(Table1[[#This Row],[Field of Work]]="General Work",1,0)</f>
        <v>1</v>
      </c>
      <c r="AS163" s="2"/>
      <c r="AT163" s="2"/>
      <c r="AU163" s="2"/>
      <c r="AV163" s="2"/>
      <c r="AW163" s="2"/>
      <c r="AX163" s="2"/>
      <c r="BB163" s="2">
        <f ca="1">Table1[[#This Row],[Car Value]]/Table1[[#This Row],[Cars]]</f>
        <v>9445.1428338102887</v>
      </c>
      <c r="BE163" s="2">
        <f ca="1">IF(Table1[[#This Row],[Debts]]&gt;$BG$6,1,0)</f>
        <v>1</v>
      </c>
      <c r="BJ163" s="11">
        <f ca="1">Table1[[#This Row],[Mortage Left]]/Table1[[#This Row],[Value of House]]</f>
        <v>0.74668210103285282</v>
      </c>
      <c r="BK163" s="2">
        <f t="shared" ca="1" si="73"/>
        <v>0</v>
      </c>
      <c r="BN163" s="14">
        <f ca="1">IF(Table1[[#This Row],[Area]]="Yukon",Table1[[#This Row],[Income]],0)</f>
        <v>0</v>
      </c>
      <c r="BO163" s="14">
        <f ca="1">IF(Table1[[#This Row],[Area]]="BC",Table1[[#This Row],[Income]],0)</f>
        <v>0</v>
      </c>
      <c r="BP163" s="14">
        <f ca="1">IF(Table1[[#This Row],[Area]]="Northwest Territories",Table1[[#This Row],[Income]],0)</f>
        <v>0</v>
      </c>
      <c r="BQ163" s="14">
        <f ca="1">IF(Table1[[#This Row],[Area]]="Alberta",Table1[[#This Row],[Income]],0)</f>
        <v>0</v>
      </c>
      <c r="BR163" s="14">
        <f ca="1">IF(Table1[[#This Row],[Area]]="Nunavut",Table1[[#This Row],[Income]],0)</f>
        <v>0</v>
      </c>
      <c r="BS163" s="14">
        <f ca="1">IF(Table1[[#This Row],[Area]]="Saskatchewan",Table1[[#This Row],[Income]],0)</f>
        <v>0</v>
      </c>
      <c r="BT163" s="14">
        <f ca="1">IF(Table1[[#This Row],[Area]]="Manitoba",Table1[[#This Row],[Income]],0)</f>
        <v>0</v>
      </c>
      <c r="BU163" s="14">
        <f ca="1">IF(Table1[[#This Row],[Area]]="Ontario",Table1[[#This Row],[Income]],0)</f>
        <v>44673</v>
      </c>
      <c r="BV163" s="14">
        <f ca="1">IF(Table1[[#This Row],[Area]]="Quebec",Table1[[#This Row],[Income]],0)</f>
        <v>0</v>
      </c>
      <c r="BW163" s="14">
        <f ca="1">IF(Table1[[#This Row],[Area]]="newfoundland",Table1[[#This Row],[Income]],0)</f>
        <v>0</v>
      </c>
      <c r="BX163" s="14">
        <f ca="1">IF(Table1[[#This Row],[Area]]="New Brunswick",Table1[[#This Row],[Income]],0)</f>
        <v>0</v>
      </c>
      <c r="BY163" s="14">
        <f ca="1">IF(Table1[[#This Row],[Area]]="Nova Scotia",Table1[[#This Row],[Income]],0)</f>
        <v>0</v>
      </c>
      <c r="BZ163" s="14">
        <f ca="1">IF(Table1[[#This Row],[Area]]="Prince Edward Island",Table1[[#This Row],[Income]],0)</f>
        <v>0</v>
      </c>
      <c r="CB163" s="12">
        <f ca="1">IF(Table1[[#This Row],[Field of Work]]="Health",Table1[[#This Row],[Income]],0)</f>
        <v>0</v>
      </c>
      <c r="CC163" s="12">
        <f ca="1">IF(Table1[[#This Row],[Field of Work]]="Construction",Table1[[#This Row],[Income]],0)</f>
        <v>0</v>
      </c>
      <c r="CD163" s="12">
        <f ca="1">IF(Table1[[#This Row],[Field of Work]]="Teaching",Table1[[#This Row],[Income]],0)</f>
        <v>0</v>
      </c>
      <c r="CE163" s="12">
        <f ca="1">IF(Table1[[#This Row],[Field of Work]]="IT",Table1[[#This Row],[Income]],0)</f>
        <v>0</v>
      </c>
      <c r="CF163" s="12">
        <f ca="1">IF(Table1[[#This Row],[Field of Work]]="General Work",Table1[[#This Row],[Income]],0)</f>
        <v>44673</v>
      </c>
      <c r="CG163" s="12">
        <f ca="1">IF(Table1[[#This Row],[Field of Work]]="Agriculture",Table1[[#This Row],[Income]],0)</f>
        <v>0</v>
      </c>
      <c r="CI163" s="2">
        <f ca="1">IF(Table1[[#This Row],[Debts]]&gt;Table1[[#This Row],[Income]],1,0)</f>
        <v>0</v>
      </c>
      <c r="CJ163" s="2"/>
      <c r="CL163" s="2">
        <f ca="1">IF(Table1[[#This Row],[Networth of Person ($)]]&gt;$CL$6,Table1[[#This Row],[Age]],0)</f>
        <v>40</v>
      </c>
    </row>
    <row r="164" spans="2:90" x14ac:dyDescent="0.3">
      <c r="B164">
        <f t="shared" ca="1" si="52"/>
        <v>1</v>
      </c>
      <c r="C164" t="str">
        <f t="shared" ca="1" si="53"/>
        <v>Men</v>
      </c>
      <c r="D164">
        <f t="shared" ca="1" si="54"/>
        <v>26</v>
      </c>
      <c r="E164">
        <f t="shared" ca="1" si="55"/>
        <v>4</v>
      </c>
      <c r="F164" t="str">
        <f t="shared" ca="1" si="56"/>
        <v>IT</v>
      </c>
      <c r="G164">
        <f t="shared" ca="1" si="57"/>
        <v>5</v>
      </c>
      <c r="H164" t="str">
        <f t="shared" ca="1" si="58"/>
        <v>Others</v>
      </c>
      <c r="I164">
        <f t="shared" ca="1" si="59"/>
        <v>0</v>
      </c>
      <c r="J164">
        <f t="shared" ca="1" si="60"/>
        <v>2</v>
      </c>
      <c r="K164">
        <f t="shared" ca="1" si="61"/>
        <v>27755</v>
      </c>
      <c r="L164">
        <f t="shared" ca="1" si="62"/>
        <v>5</v>
      </c>
      <c r="M164" t="str">
        <f t="shared" ca="1" si="63"/>
        <v>Nunavut</v>
      </c>
      <c r="N164">
        <f t="shared" ca="1" si="64"/>
        <v>138775</v>
      </c>
      <c r="O164">
        <f t="shared" ca="1" si="65"/>
        <v>8309.2720639844483</v>
      </c>
      <c r="P164">
        <f t="shared" ca="1" si="66"/>
        <v>54575.625587845425</v>
      </c>
      <c r="Q164">
        <f t="shared" ca="1" si="67"/>
        <v>13380</v>
      </c>
      <c r="R164">
        <f t="shared" ca="1" si="68"/>
        <v>48737.868722523235</v>
      </c>
      <c r="S164">
        <f t="shared" ca="1" si="69"/>
        <v>2731.6931036247361</v>
      </c>
      <c r="T164">
        <f t="shared" ca="1" si="70"/>
        <v>196082.31869147017</v>
      </c>
      <c r="U164">
        <f t="shared" ca="1" si="71"/>
        <v>70427.140786507691</v>
      </c>
      <c r="V164">
        <f t="shared" ca="1" si="72"/>
        <v>125655.17790496247</v>
      </c>
      <c r="Y164" s="2">
        <f ca="1">IF(Table1[[#This Row],[Gender]]="Men",1,0)</f>
        <v>1</v>
      </c>
      <c r="Z164" s="2">
        <f ca="1">IF(Table1[[#This Row],[Gender]]="Women",1,0)</f>
        <v>0</v>
      </c>
      <c r="AA164" s="2"/>
      <c r="AB164" s="2"/>
      <c r="AC164" s="2"/>
      <c r="AD164" s="2"/>
      <c r="AE164" s="2"/>
      <c r="AF164" s="2"/>
      <c r="AG164" s="2"/>
      <c r="AH164" s="2"/>
      <c r="AI164" s="2"/>
      <c r="AJ164" s="4"/>
      <c r="AM164" s="2">
        <f ca="1">IF(Table1[[#This Row],[Field of Work]]="Teaching",1,0)</f>
        <v>0</v>
      </c>
      <c r="AN164" s="2">
        <f ca="1">IF(Table1[[#This Row],[Field of Work]]="Health",1,0)</f>
        <v>0</v>
      </c>
      <c r="AO164" s="2">
        <f ca="1">IF(Table1[[#This Row],[Field of Work]]="Agriculture",1,0)</f>
        <v>0</v>
      </c>
      <c r="AP164" s="2">
        <f ca="1">IF(Table1[[#This Row],[Field of Work]]="IT",1,0)</f>
        <v>1</v>
      </c>
      <c r="AQ164" s="2">
        <f ca="1">IF(Table1[[#This Row],[Field of Work]]="Construction",1,0)</f>
        <v>0</v>
      </c>
      <c r="AR164" s="2">
        <f ca="1">IF(Table1[[#This Row],[Field of Work]]="General Work",1,0)</f>
        <v>0</v>
      </c>
      <c r="AS164" s="2"/>
      <c r="AT164" s="2"/>
      <c r="AU164" s="2"/>
      <c r="AV164" s="2"/>
      <c r="AW164" s="2"/>
      <c r="AX164" s="2"/>
      <c r="BB164" s="2">
        <f ca="1">Table1[[#This Row],[Car Value]]/Table1[[#This Row],[Cars]]</f>
        <v>27287.812793922712</v>
      </c>
      <c r="BE164" s="2">
        <f ca="1">IF(Table1[[#This Row],[Debts]]&gt;$BG$6,1,0)</f>
        <v>1</v>
      </c>
      <c r="BJ164" s="11">
        <f ca="1">Table1[[#This Row],[Mortage Left]]/Table1[[#This Row],[Value of House]]</f>
        <v>5.987585706348008E-2</v>
      </c>
      <c r="BK164" s="2">
        <f t="shared" ca="1" si="73"/>
        <v>1</v>
      </c>
      <c r="BN164" s="14">
        <f ca="1">IF(Table1[[#This Row],[Area]]="Yukon",Table1[[#This Row],[Income]],0)</f>
        <v>0</v>
      </c>
      <c r="BO164" s="14">
        <f ca="1">IF(Table1[[#This Row],[Area]]="BC",Table1[[#This Row],[Income]],0)</f>
        <v>0</v>
      </c>
      <c r="BP164" s="14">
        <f ca="1">IF(Table1[[#This Row],[Area]]="Northwest Territories",Table1[[#This Row],[Income]],0)</f>
        <v>0</v>
      </c>
      <c r="BQ164" s="14">
        <f ca="1">IF(Table1[[#This Row],[Area]]="Alberta",Table1[[#This Row],[Income]],0)</f>
        <v>0</v>
      </c>
      <c r="BR164" s="14">
        <f ca="1">IF(Table1[[#This Row],[Area]]="Nunavut",Table1[[#This Row],[Income]],0)</f>
        <v>27755</v>
      </c>
      <c r="BS164" s="14">
        <f ca="1">IF(Table1[[#This Row],[Area]]="Saskatchewan",Table1[[#This Row],[Income]],0)</f>
        <v>0</v>
      </c>
      <c r="BT164" s="14">
        <f ca="1">IF(Table1[[#This Row],[Area]]="Manitoba",Table1[[#This Row],[Income]],0)</f>
        <v>0</v>
      </c>
      <c r="BU164" s="14">
        <f ca="1">IF(Table1[[#This Row],[Area]]="Ontario",Table1[[#This Row],[Income]],0)</f>
        <v>0</v>
      </c>
      <c r="BV164" s="14">
        <f ca="1">IF(Table1[[#This Row],[Area]]="Quebec",Table1[[#This Row],[Income]],0)</f>
        <v>0</v>
      </c>
      <c r="BW164" s="14">
        <f ca="1">IF(Table1[[#This Row],[Area]]="newfoundland",Table1[[#This Row],[Income]],0)</f>
        <v>0</v>
      </c>
      <c r="BX164" s="14">
        <f ca="1">IF(Table1[[#This Row],[Area]]="New Brunswick",Table1[[#This Row],[Income]],0)</f>
        <v>0</v>
      </c>
      <c r="BY164" s="14">
        <f ca="1">IF(Table1[[#This Row],[Area]]="Nova Scotia",Table1[[#This Row],[Income]],0)</f>
        <v>0</v>
      </c>
      <c r="BZ164" s="14">
        <f ca="1">IF(Table1[[#This Row],[Area]]="Prince Edward Island",Table1[[#This Row],[Income]],0)</f>
        <v>0</v>
      </c>
      <c r="CB164" s="12">
        <f ca="1">IF(Table1[[#This Row],[Field of Work]]="Health",Table1[[#This Row],[Income]],0)</f>
        <v>0</v>
      </c>
      <c r="CC164" s="12">
        <f ca="1">IF(Table1[[#This Row],[Field of Work]]="Construction",Table1[[#This Row],[Income]],0)</f>
        <v>0</v>
      </c>
      <c r="CD164" s="12">
        <f ca="1">IF(Table1[[#This Row],[Field of Work]]="Teaching",Table1[[#This Row],[Income]],0)</f>
        <v>0</v>
      </c>
      <c r="CE164" s="12">
        <f ca="1">IF(Table1[[#This Row],[Field of Work]]="IT",Table1[[#This Row],[Income]],0)</f>
        <v>27755</v>
      </c>
      <c r="CF164" s="12">
        <f ca="1">IF(Table1[[#This Row],[Field of Work]]="General Work",Table1[[#This Row],[Income]],0)</f>
        <v>0</v>
      </c>
      <c r="CG164" s="12">
        <f ca="1">IF(Table1[[#This Row],[Field of Work]]="Agriculture",Table1[[#This Row],[Income]],0)</f>
        <v>0</v>
      </c>
      <c r="CI164" s="2">
        <f ca="1">IF(Table1[[#This Row],[Debts]]&gt;Table1[[#This Row],[Income]],1,0)</f>
        <v>1</v>
      </c>
      <c r="CJ164" s="2"/>
      <c r="CL164" s="2">
        <f ca="1">IF(Table1[[#This Row],[Networth of Person ($)]]&gt;$CL$6,Table1[[#This Row],[Age]],0)</f>
        <v>26</v>
      </c>
    </row>
    <row r="165" spans="2:90" x14ac:dyDescent="0.3">
      <c r="B165">
        <f t="shared" ca="1" si="52"/>
        <v>2</v>
      </c>
      <c r="C165" t="str">
        <f t="shared" ca="1" si="53"/>
        <v>Women</v>
      </c>
      <c r="D165">
        <f t="shared" ca="1" si="54"/>
        <v>36</v>
      </c>
      <c r="E165">
        <f t="shared" ca="1" si="55"/>
        <v>6</v>
      </c>
      <c r="F165" t="str">
        <f t="shared" ca="1" si="56"/>
        <v>Agriculture</v>
      </c>
      <c r="G165">
        <f t="shared" ca="1" si="57"/>
        <v>3</v>
      </c>
      <c r="H165" t="str">
        <f t="shared" ca="1" si="58"/>
        <v>University</v>
      </c>
      <c r="I165">
        <f t="shared" ca="1" si="59"/>
        <v>3</v>
      </c>
      <c r="J165">
        <f t="shared" ca="1" si="60"/>
        <v>2</v>
      </c>
      <c r="K165">
        <f t="shared" ca="1" si="61"/>
        <v>79660</v>
      </c>
      <c r="L165">
        <f t="shared" ca="1" si="62"/>
        <v>9</v>
      </c>
      <c r="M165" t="str">
        <f t="shared" ca="1" si="63"/>
        <v>Quebec</v>
      </c>
      <c r="N165">
        <f t="shared" ca="1" si="64"/>
        <v>238980</v>
      </c>
      <c r="O165">
        <f t="shared" ca="1" si="65"/>
        <v>23752.650340620028</v>
      </c>
      <c r="P165">
        <f t="shared" ca="1" si="66"/>
        <v>15219.825185943899</v>
      </c>
      <c r="Q165">
        <f t="shared" ca="1" si="67"/>
        <v>104</v>
      </c>
      <c r="R165">
        <f t="shared" ca="1" si="68"/>
        <v>111829.63735260403</v>
      </c>
      <c r="S165">
        <f t="shared" ca="1" si="69"/>
        <v>32102.487505763245</v>
      </c>
      <c r="T165">
        <f t="shared" ca="1" si="70"/>
        <v>286302.31269170716</v>
      </c>
      <c r="U165">
        <f t="shared" ca="1" si="71"/>
        <v>135686.28769322406</v>
      </c>
      <c r="V165">
        <f t="shared" ca="1" si="72"/>
        <v>150616.0249984831</v>
      </c>
      <c r="Y165" s="2">
        <f ca="1">IF(Table1[[#This Row],[Gender]]="Men",1,0)</f>
        <v>0</v>
      </c>
      <c r="Z165" s="2">
        <f ca="1">IF(Table1[[#This Row],[Gender]]="Women",1,0)</f>
        <v>1</v>
      </c>
      <c r="AA165" s="2"/>
      <c r="AB165" s="2"/>
      <c r="AC165" s="2"/>
      <c r="AD165" s="2"/>
      <c r="AE165" s="2"/>
      <c r="AF165" s="2"/>
      <c r="AG165" s="2"/>
      <c r="AH165" s="2"/>
      <c r="AI165" s="2"/>
      <c r="AJ165" s="4"/>
      <c r="AM165" s="2">
        <f ca="1">IF(Table1[[#This Row],[Field of Work]]="Teaching",1,0)</f>
        <v>0</v>
      </c>
      <c r="AN165" s="2">
        <f ca="1">IF(Table1[[#This Row],[Field of Work]]="Health",1,0)</f>
        <v>0</v>
      </c>
      <c r="AO165" s="2">
        <f ca="1">IF(Table1[[#This Row],[Field of Work]]="Agriculture",1,0)</f>
        <v>1</v>
      </c>
      <c r="AP165" s="2">
        <f ca="1">IF(Table1[[#This Row],[Field of Work]]="IT",1,0)</f>
        <v>0</v>
      </c>
      <c r="AQ165" s="2">
        <f ca="1">IF(Table1[[#This Row],[Field of Work]]="Construction",1,0)</f>
        <v>0</v>
      </c>
      <c r="AR165" s="2">
        <f ca="1">IF(Table1[[#This Row],[Field of Work]]="General Work",1,0)</f>
        <v>0</v>
      </c>
      <c r="AS165" s="2"/>
      <c r="AT165" s="2"/>
      <c r="AU165" s="2"/>
      <c r="AV165" s="2"/>
      <c r="AW165" s="2"/>
      <c r="AX165" s="2"/>
      <c r="BB165" s="2">
        <f ca="1">Table1[[#This Row],[Car Value]]/Table1[[#This Row],[Cars]]</f>
        <v>7609.9125929719494</v>
      </c>
      <c r="BE165" s="2">
        <f ca="1">IF(Table1[[#This Row],[Debts]]&gt;$BG$6,1,0)</f>
        <v>1</v>
      </c>
      <c r="BJ165" s="11">
        <f ca="1">Table1[[#This Row],[Mortage Left]]/Table1[[#This Row],[Value of House]]</f>
        <v>9.9391791533266494E-2</v>
      </c>
      <c r="BK165" s="2">
        <f t="shared" ca="1" si="73"/>
        <v>1</v>
      </c>
      <c r="BN165" s="14">
        <f ca="1">IF(Table1[[#This Row],[Area]]="Yukon",Table1[[#This Row],[Income]],0)</f>
        <v>0</v>
      </c>
      <c r="BO165" s="14">
        <f ca="1">IF(Table1[[#This Row],[Area]]="BC",Table1[[#This Row],[Income]],0)</f>
        <v>0</v>
      </c>
      <c r="BP165" s="14">
        <f ca="1">IF(Table1[[#This Row],[Area]]="Northwest Territories",Table1[[#This Row],[Income]],0)</f>
        <v>0</v>
      </c>
      <c r="BQ165" s="14">
        <f ca="1">IF(Table1[[#This Row],[Area]]="Alberta",Table1[[#This Row],[Income]],0)</f>
        <v>0</v>
      </c>
      <c r="BR165" s="14">
        <f ca="1">IF(Table1[[#This Row],[Area]]="Nunavut",Table1[[#This Row],[Income]],0)</f>
        <v>0</v>
      </c>
      <c r="BS165" s="14">
        <f ca="1">IF(Table1[[#This Row],[Area]]="Saskatchewan",Table1[[#This Row],[Income]],0)</f>
        <v>0</v>
      </c>
      <c r="BT165" s="14">
        <f ca="1">IF(Table1[[#This Row],[Area]]="Manitoba",Table1[[#This Row],[Income]],0)</f>
        <v>0</v>
      </c>
      <c r="BU165" s="14">
        <f ca="1">IF(Table1[[#This Row],[Area]]="Ontario",Table1[[#This Row],[Income]],0)</f>
        <v>0</v>
      </c>
      <c r="BV165" s="14">
        <f ca="1">IF(Table1[[#This Row],[Area]]="Quebec",Table1[[#This Row],[Income]],0)</f>
        <v>79660</v>
      </c>
      <c r="BW165" s="14">
        <f ca="1">IF(Table1[[#This Row],[Area]]="newfoundland",Table1[[#This Row],[Income]],0)</f>
        <v>0</v>
      </c>
      <c r="BX165" s="14">
        <f ca="1">IF(Table1[[#This Row],[Area]]="New Brunswick",Table1[[#This Row],[Income]],0)</f>
        <v>0</v>
      </c>
      <c r="BY165" s="14">
        <f ca="1">IF(Table1[[#This Row],[Area]]="Nova Scotia",Table1[[#This Row],[Income]],0)</f>
        <v>0</v>
      </c>
      <c r="BZ165" s="14">
        <f ca="1">IF(Table1[[#This Row],[Area]]="Prince Edward Island",Table1[[#This Row],[Income]],0)</f>
        <v>0</v>
      </c>
      <c r="CB165" s="12">
        <f ca="1">IF(Table1[[#This Row],[Field of Work]]="Health",Table1[[#This Row],[Income]],0)</f>
        <v>0</v>
      </c>
      <c r="CC165" s="12">
        <f ca="1">IF(Table1[[#This Row],[Field of Work]]="Construction",Table1[[#This Row],[Income]],0)</f>
        <v>0</v>
      </c>
      <c r="CD165" s="12">
        <f ca="1">IF(Table1[[#This Row],[Field of Work]]="Teaching",Table1[[#This Row],[Income]],0)</f>
        <v>0</v>
      </c>
      <c r="CE165" s="12">
        <f ca="1">IF(Table1[[#This Row],[Field of Work]]="IT",Table1[[#This Row],[Income]],0)</f>
        <v>0</v>
      </c>
      <c r="CF165" s="12">
        <f ca="1">IF(Table1[[#This Row],[Field of Work]]="General Work",Table1[[#This Row],[Income]],0)</f>
        <v>0</v>
      </c>
      <c r="CG165" s="12">
        <f ca="1">IF(Table1[[#This Row],[Field of Work]]="Agriculture",Table1[[#This Row],[Income]],0)</f>
        <v>79660</v>
      </c>
      <c r="CI165" s="2">
        <f ca="1">IF(Table1[[#This Row],[Debts]]&gt;Table1[[#This Row],[Income]],1,0)</f>
        <v>1</v>
      </c>
      <c r="CJ165" s="2"/>
      <c r="CL165" s="2">
        <f ca="1">IF(Table1[[#This Row],[Networth of Person ($)]]&gt;$CL$6,Table1[[#This Row],[Age]],0)</f>
        <v>36</v>
      </c>
    </row>
    <row r="166" spans="2:90" x14ac:dyDescent="0.3">
      <c r="B166">
        <f t="shared" ca="1" si="52"/>
        <v>1</v>
      </c>
      <c r="C166" t="str">
        <f t="shared" ca="1" si="53"/>
        <v>Men</v>
      </c>
      <c r="D166">
        <f t="shared" ca="1" si="54"/>
        <v>41</v>
      </c>
      <c r="E166">
        <f t="shared" ca="1" si="55"/>
        <v>3</v>
      </c>
      <c r="F166" t="str">
        <f t="shared" ca="1" si="56"/>
        <v>Teaching</v>
      </c>
      <c r="G166">
        <f t="shared" ca="1" si="57"/>
        <v>1</v>
      </c>
      <c r="H166" t="str">
        <f t="shared" ca="1" si="58"/>
        <v>High School</v>
      </c>
      <c r="I166">
        <f t="shared" ca="1" si="59"/>
        <v>0</v>
      </c>
      <c r="J166">
        <f t="shared" ca="1" si="60"/>
        <v>1</v>
      </c>
      <c r="K166">
        <f t="shared" ca="1" si="61"/>
        <v>60305</v>
      </c>
      <c r="L166">
        <f t="shared" ca="1" si="62"/>
        <v>12</v>
      </c>
      <c r="M166" t="str">
        <f t="shared" ca="1" si="63"/>
        <v>Nova Scotia</v>
      </c>
      <c r="N166">
        <f t="shared" ca="1" si="64"/>
        <v>301525</v>
      </c>
      <c r="O166">
        <f t="shared" ca="1" si="65"/>
        <v>70434.821529248584</v>
      </c>
      <c r="P166">
        <f t="shared" ca="1" si="66"/>
        <v>16150.079961877178</v>
      </c>
      <c r="Q166">
        <f t="shared" ca="1" si="67"/>
        <v>7927</v>
      </c>
      <c r="R166">
        <f t="shared" ca="1" si="68"/>
        <v>37975.555113874572</v>
      </c>
      <c r="S166">
        <f t="shared" ca="1" si="69"/>
        <v>76680.91511242956</v>
      </c>
      <c r="T166">
        <f t="shared" ca="1" si="70"/>
        <v>394355.99507430673</v>
      </c>
      <c r="U166">
        <f t="shared" ca="1" si="71"/>
        <v>116337.37664312316</v>
      </c>
      <c r="V166">
        <f t="shared" ca="1" si="72"/>
        <v>278018.61843118357</v>
      </c>
      <c r="Y166" s="2">
        <f ca="1">IF(Table1[[#This Row],[Gender]]="Men",1,0)</f>
        <v>1</v>
      </c>
      <c r="Z166" s="2">
        <f ca="1">IF(Table1[[#This Row],[Gender]]="Women",1,0)</f>
        <v>0</v>
      </c>
      <c r="AA166" s="2"/>
      <c r="AB166" s="2"/>
      <c r="AC166" s="2"/>
      <c r="AD166" s="2"/>
      <c r="AE166" s="2"/>
      <c r="AF166" s="2"/>
      <c r="AG166" s="2"/>
      <c r="AH166" s="2"/>
      <c r="AI166" s="2"/>
      <c r="AJ166" s="4"/>
      <c r="AM166" s="2">
        <f ca="1">IF(Table1[[#This Row],[Field of Work]]="Teaching",1,0)</f>
        <v>1</v>
      </c>
      <c r="AN166" s="2">
        <f ca="1">IF(Table1[[#This Row],[Field of Work]]="Health",1,0)</f>
        <v>0</v>
      </c>
      <c r="AO166" s="2">
        <f ca="1">IF(Table1[[#This Row],[Field of Work]]="Agriculture",1,0)</f>
        <v>0</v>
      </c>
      <c r="AP166" s="2">
        <f ca="1">IF(Table1[[#This Row],[Field of Work]]="IT",1,0)</f>
        <v>0</v>
      </c>
      <c r="AQ166" s="2">
        <f ca="1">IF(Table1[[#This Row],[Field of Work]]="Construction",1,0)</f>
        <v>0</v>
      </c>
      <c r="AR166" s="2">
        <f ca="1">IF(Table1[[#This Row],[Field of Work]]="General Work",1,0)</f>
        <v>0</v>
      </c>
      <c r="AS166" s="2"/>
      <c r="AT166" s="2"/>
      <c r="AU166" s="2"/>
      <c r="AV166" s="2"/>
      <c r="AW166" s="2"/>
      <c r="AX166" s="2"/>
      <c r="BB166" s="2">
        <f ca="1">Table1[[#This Row],[Car Value]]/Table1[[#This Row],[Cars]]</f>
        <v>16150.079961877178</v>
      </c>
      <c r="BE166" s="2">
        <f ca="1">IF(Table1[[#This Row],[Debts]]&gt;$BG$6,1,0)</f>
        <v>1</v>
      </c>
      <c r="BJ166" s="11">
        <f ca="1">Table1[[#This Row],[Mortage Left]]/Table1[[#This Row],[Value of House]]</f>
        <v>0.2335952956777998</v>
      </c>
      <c r="BK166" s="2">
        <f t="shared" ca="1" si="73"/>
        <v>1</v>
      </c>
      <c r="BN166" s="14">
        <f ca="1">IF(Table1[[#This Row],[Area]]="Yukon",Table1[[#This Row],[Income]],0)</f>
        <v>0</v>
      </c>
      <c r="BO166" s="14">
        <f ca="1">IF(Table1[[#This Row],[Area]]="BC",Table1[[#This Row],[Income]],0)</f>
        <v>0</v>
      </c>
      <c r="BP166" s="14">
        <f ca="1">IF(Table1[[#This Row],[Area]]="Northwest Territories",Table1[[#This Row],[Income]],0)</f>
        <v>0</v>
      </c>
      <c r="BQ166" s="14">
        <f ca="1">IF(Table1[[#This Row],[Area]]="Alberta",Table1[[#This Row],[Income]],0)</f>
        <v>0</v>
      </c>
      <c r="BR166" s="14">
        <f ca="1">IF(Table1[[#This Row],[Area]]="Nunavut",Table1[[#This Row],[Income]],0)</f>
        <v>0</v>
      </c>
      <c r="BS166" s="14">
        <f ca="1">IF(Table1[[#This Row],[Area]]="Saskatchewan",Table1[[#This Row],[Income]],0)</f>
        <v>0</v>
      </c>
      <c r="BT166" s="14">
        <f ca="1">IF(Table1[[#This Row],[Area]]="Manitoba",Table1[[#This Row],[Income]],0)</f>
        <v>0</v>
      </c>
      <c r="BU166" s="14">
        <f ca="1">IF(Table1[[#This Row],[Area]]="Ontario",Table1[[#This Row],[Income]],0)</f>
        <v>0</v>
      </c>
      <c r="BV166" s="14">
        <f ca="1">IF(Table1[[#This Row],[Area]]="Quebec",Table1[[#This Row],[Income]],0)</f>
        <v>0</v>
      </c>
      <c r="BW166" s="14">
        <f ca="1">IF(Table1[[#This Row],[Area]]="newfoundland",Table1[[#This Row],[Income]],0)</f>
        <v>0</v>
      </c>
      <c r="BX166" s="14">
        <f ca="1">IF(Table1[[#This Row],[Area]]="New Brunswick",Table1[[#This Row],[Income]],0)</f>
        <v>0</v>
      </c>
      <c r="BY166" s="14">
        <f ca="1">IF(Table1[[#This Row],[Area]]="Nova Scotia",Table1[[#This Row],[Income]],0)</f>
        <v>60305</v>
      </c>
      <c r="BZ166" s="14">
        <f ca="1">IF(Table1[[#This Row],[Area]]="Prince Edward Island",Table1[[#This Row],[Income]],0)</f>
        <v>0</v>
      </c>
      <c r="CB166" s="12">
        <f ca="1">IF(Table1[[#This Row],[Field of Work]]="Health",Table1[[#This Row],[Income]],0)</f>
        <v>0</v>
      </c>
      <c r="CC166" s="12">
        <f ca="1">IF(Table1[[#This Row],[Field of Work]]="Construction",Table1[[#This Row],[Income]],0)</f>
        <v>0</v>
      </c>
      <c r="CD166" s="12">
        <f ca="1">IF(Table1[[#This Row],[Field of Work]]="Teaching",Table1[[#This Row],[Income]],0)</f>
        <v>60305</v>
      </c>
      <c r="CE166" s="12">
        <f ca="1">IF(Table1[[#This Row],[Field of Work]]="IT",Table1[[#This Row],[Income]],0)</f>
        <v>0</v>
      </c>
      <c r="CF166" s="12">
        <f ca="1">IF(Table1[[#This Row],[Field of Work]]="General Work",Table1[[#This Row],[Income]],0)</f>
        <v>0</v>
      </c>
      <c r="CG166" s="12">
        <f ca="1">IF(Table1[[#This Row],[Field of Work]]="Agriculture",Table1[[#This Row],[Income]],0)</f>
        <v>0</v>
      </c>
      <c r="CI166" s="2">
        <f ca="1">IF(Table1[[#This Row],[Debts]]&gt;Table1[[#This Row],[Income]],1,0)</f>
        <v>0</v>
      </c>
      <c r="CJ166" s="2"/>
      <c r="CL166" s="2">
        <f ca="1">IF(Table1[[#This Row],[Networth of Person ($)]]&gt;$CL$6,Table1[[#This Row],[Age]],0)</f>
        <v>41</v>
      </c>
    </row>
    <row r="167" spans="2:90" x14ac:dyDescent="0.3">
      <c r="B167">
        <f t="shared" ca="1" si="52"/>
        <v>1</v>
      </c>
      <c r="C167" t="str">
        <f t="shared" ca="1" si="53"/>
        <v>Men</v>
      </c>
      <c r="D167">
        <f t="shared" ca="1" si="54"/>
        <v>31</v>
      </c>
      <c r="E167">
        <f t="shared" ca="1" si="55"/>
        <v>2</v>
      </c>
      <c r="F167" t="str">
        <f t="shared" ca="1" si="56"/>
        <v>Construction</v>
      </c>
      <c r="G167">
        <f t="shared" ca="1" si="57"/>
        <v>2</v>
      </c>
      <c r="H167" t="str">
        <f t="shared" ca="1" si="58"/>
        <v>College</v>
      </c>
      <c r="I167">
        <f t="shared" ca="1" si="59"/>
        <v>3</v>
      </c>
      <c r="J167">
        <f t="shared" ca="1" si="60"/>
        <v>3</v>
      </c>
      <c r="K167">
        <f t="shared" ca="1" si="61"/>
        <v>72595</v>
      </c>
      <c r="L167">
        <f t="shared" ca="1" si="62"/>
        <v>9</v>
      </c>
      <c r="M167" t="str">
        <f t="shared" ca="1" si="63"/>
        <v>Quebec</v>
      </c>
      <c r="N167">
        <f t="shared" ca="1" si="64"/>
        <v>290380</v>
      </c>
      <c r="O167">
        <f t="shared" ca="1" si="65"/>
        <v>223623.17227334631</v>
      </c>
      <c r="P167">
        <f t="shared" ca="1" si="66"/>
        <v>217236.05271246922</v>
      </c>
      <c r="Q167">
        <f t="shared" ca="1" si="67"/>
        <v>56053</v>
      </c>
      <c r="R167">
        <f t="shared" ca="1" si="68"/>
        <v>7493.8105025589803</v>
      </c>
      <c r="S167">
        <f t="shared" ca="1" si="69"/>
        <v>38089.591616109581</v>
      </c>
      <c r="T167">
        <f t="shared" ca="1" si="70"/>
        <v>545705.64432857884</v>
      </c>
      <c r="U167">
        <f t="shared" ca="1" si="71"/>
        <v>287169.98277590534</v>
      </c>
      <c r="V167">
        <f t="shared" ca="1" si="72"/>
        <v>258535.6615526735</v>
      </c>
      <c r="Y167" s="2">
        <f ca="1">IF(Table1[[#This Row],[Gender]]="Men",1,0)</f>
        <v>1</v>
      </c>
      <c r="Z167" s="2">
        <f ca="1">IF(Table1[[#This Row],[Gender]]="Women",1,0)</f>
        <v>0</v>
      </c>
      <c r="AA167" s="2"/>
      <c r="AB167" s="2"/>
      <c r="AC167" s="2"/>
      <c r="AD167" s="2"/>
      <c r="AE167" s="2"/>
      <c r="AF167" s="2"/>
      <c r="AG167" s="2"/>
      <c r="AH167" s="2"/>
      <c r="AI167" s="2"/>
      <c r="AJ167" s="4"/>
      <c r="AM167" s="2">
        <f ca="1">IF(Table1[[#This Row],[Field of Work]]="Teaching",1,0)</f>
        <v>0</v>
      </c>
      <c r="AN167" s="2">
        <f ca="1">IF(Table1[[#This Row],[Field of Work]]="Health",1,0)</f>
        <v>0</v>
      </c>
      <c r="AO167" s="2">
        <f ca="1">IF(Table1[[#This Row],[Field of Work]]="Agriculture",1,0)</f>
        <v>0</v>
      </c>
      <c r="AP167" s="2">
        <f ca="1">IF(Table1[[#This Row],[Field of Work]]="IT",1,0)</f>
        <v>0</v>
      </c>
      <c r="AQ167" s="2">
        <f ca="1">IF(Table1[[#This Row],[Field of Work]]="Construction",1,0)</f>
        <v>1</v>
      </c>
      <c r="AR167" s="2">
        <f ca="1">IF(Table1[[#This Row],[Field of Work]]="General Work",1,0)</f>
        <v>0</v>
      </c>
      <c r="AS167" s="2"/>
      <c r="AT167" s="2"/>
      <c r="AU167" s="2"/>
      <c r="AV167" s="2"/>
      <c r="AW167" s="2"/>
      <c r="AX167" s="2"/>
      <c r="BB167" s="2">
        <f ca="1">Table1[[#This Row],[Car Value]]/Table1[[#This Row],[Cars]]</f>
        <v>72412.017570823067</v>
      </c>
      <c r="BE167" s="2">
        <f ca="1">IF(Table1[[#This Row],[Debts]]&gt;$BG$6,1,0)</f>
        <v>0</v>
      </c>
      <c r="BJ167" s="11">
        <f ca="1">Table1[[#This Row],[Mortage Left]]/Table1[[#This Row],[Value of House]]</f>
        <v>0.77010528367431064</v>
      </c>
      <c r="BK167" s="2">
        <f t="shared" ca="1" si="73"/>
        <v>0</v>
      </c>
      <c r="BN167" s="14">
        <f ca="1">IF(Table1[[#This Row],[Area]]="Yukon",Table1[[#This Row],[Income]],0)</f>
        <v>0</v>
      </c>
      <c r="BO167" s="14">
        <f ca="1">IF(Table1[[#This Row],[Area]]="BC",Table1[[#This Row],[Income]],0)</f>
        <v>0</v>
      </c>
      <c r="BP167" s="14">
        <f ca="1">IF(Table1[[#This Row],[Area]]="Northwest Territories",Table1[[#This Row],[Income]],0)</f>
        <v>0</v>
      </c>
      <c r="BQ167" s="14">
        <f ca="1">IF(Table1[[#This Row],[Area]]="Alberta",Table1[[#This Row],[Income]],0)</f>
        <v>0</v>
      </c>
      <c r="BR167" s="14">
        <f ca="1">IF(Table1[[#This Row],[Area]]="Nunavut",Table1[[#This Row],[Income]],0)</f>
        <v>0</v>
      </c>
      <c r="BS167" s="14">
        <f ca="1">IF(Table1[[#This Row],[Area]]="Saskatchewan",Table1[[#This Row],[Income]],0)</f>
        <v>0</v>
      </c>
      <c r="BT167" s="14">
        <f ca="1">IF(Table1[[#This Row],[Area]]="Manitoba",Table1[[#This Row],[Income]],0)</f>
        <v>0</v>
      </c>
      <c r="BU167" s="14">
        <f ca="1">IF(Table1[[#This Row],[Area]]="Ontario",Table1[[#This Row],[Income]],0)</f>
        <v>0</v>
      </c>
      <c r="BV167" s="14">
        <f ca="1">IF(Table1[[#This Row],[Area]]="Quebec",Table1[[#This Row],[Income]],0)</f>
        <v>72595</v>
      </c>
      <c r="BW167" s="14">
        <f ca="1">IF(Table1[[#This Row],[Area]]="newfoundland",Table1[[#This Row],[Income]],0)</f>
        <v>0</v>
      </c>
      <c r="BX167" s="14">
        <f ca="1">IF(Table1[[#This Row],[Area]]="New Brunswick",Table1[[#This Row],[Income]],0)</f>
        <v>0</v>
      </c>
      <c r="BY167" s="14">
        <f ca="1">IF(Table1[[#This Row],[Area]]="Nova Scotia",Table1[[#This Row],[Income]],0)</f>
        <v>0</v>
      </c>
      <c r="BZ167" s="14">
        <f ca="1">IF(Table1[[#This Row],[Area]]="Prince Edward Island",Table1[[#This Row],[Income]],0)</f>
        <v>0</v>
      </c>
      <c r="CB167" s="12">
        <f ca="1">IF(Table1[[#This Row],[Field of Work]]="Health",Table1[[#This Row],[Income]],0)</f>
        <v>0</v>
      </c>
      <c r="CC167" s="12">
        <f ca="1">IF(Table1[[#This Row],[Field of Work]]="Construction",Table1[[#This Row],[Income]],0)</f>
        <v>72595</v>
      </c>
      <c r="CD167" s="12">
        <f ca="1">IF(Table1[[#This Row],[Field of Work]]="Teaching",Table1[[#This Row],[Income]],0)</f>
        <v>0</v>
      </c>
      <c r="CE167" s="12">
        <f ca="1">IF(Table1[[#This Row],[Field of Work]]="IT",Table1[[#This Row],[Income]],0)</f>
        <v>0</v>
      </c>
      <c r="CF167" s="12">
        <f ca="1">IF(Table1[[#This Row],[Field of Work]]="General Work",Table1[[#This Row],[Income]],0)</f>
        <v>0</v>
      </c>
      <c r="CG167" s="12">
        <f ca="1">IF(Table1[[#This Row],[Field of Work]]="Agriculture",Table1[[#This Row],[Income]],0)</f>
        <v>0</v>
      </c>
      <c r="CI167" s="2">
        <f ca="1">IF(Table1[[#This Row],[Debts]]&gt;Table1[[#This Row],[Income]],1,0)</f>
        <v>0</v>
      </c>
      <c r="CJ167" s="2"/>
      <c r="CL167" s="2">
        <f ca="1">IF(Table1[[#This Row],[Networth of Person ($)]]&gt;$CL$6,Table1[[#This Row],[Age]],0)</f>
        <v>31</v>
      </c>
    </row>
    <row r="168" spans="2:90" x14ac:dyDescent="0.3">
      <c r="B168">
        <f t="shared" ca="1" si="52"/>
        <v>1</v>
      </c>
      <c r="C168" t="str">
        <f t="shared" ca="1" si="53"/>
        <v>Men</v>
      </c>
      <c r="D168">
        <f t="shared" ca="1" si="54"/>
        <v>26</v>
      </c>
      <c r="E168">
        <f t="shared" ca="1" si="55"/>
        <v>6</v>
      </c>
      <c r="F168" t="str">
        <f t="shared" ca="1" si="56"/>
        <v>Agriculture</v>
      </c>
      <c r="G168">
        <f t="shared" ca="1" si="57"/>
        <v>5</v>
      </c>
      <c r="H168" t="str">
        <f t="shared" ca="1" si="58"/>
        <v>Others</v>
      </c>
      <c r="I168">
        <f t="shared" ca="1" si="59"/>
        <v>0</v>
      </c>
      <c r="J168">
        <f t="shared" ca="1" si="60"/>
        <v>1</v>
      </c>
      <c r="K168">
        <f t="shared" ca="1" si="61"/>
        <v>75010</v>
      </c>
      <c r="L168">
        <f t="shared" ca="1" si="62"/>
        <v>7</v>
      </c>
      <c r="M168" t="str">
        <f t="shared" ca="1" si="63"/>
        <v>Manitoba</v>
      </c>
      <c r="N168">
        <f t="shared" ca="1" si="64"/>
        <v>375050</v>
      </c>
      <c r="O168">
        <f t="shared" ca="1" si="65"/>
        <v>190688.55695368082</v>
      </c>
      <c r="P168">
        <f t="shared" ca="1" si="66"/>
        <v>49653.532197387918</v>
      </c>
      <c r="Q168">
        <f t="shared" ca="1" si="67"/>
        <v>2677</v>
      </c>
      <c r="R168">
        <f t="shared" ca="1" si="68"/>
        <v>53991.022950633138</v>
      </c>
      <c r="S168">
        <f t="shared" ca="1" si="69"/>
        <v>34741.354867800335</v>
      </c>
      <c r="T168">
        <f t="shared" ca="1" si="70"/>
        <v>459444.8870651882</v>
      </c>
      <c r="U168">
        <f t="shared" ca="1" si="71"/>
        <v>247356.57990431396</v>
      </c>
      <c r="V168">
        <f t="shared" ca="1" si="72"/>
        <v>212088.30716087425</v>
      </c>
      <c r="Y168" s="2">
        <f ca="1">IF(Table1[[#This Row],[Gender]]="Men",1,0)</f>
        <v>1</v>
      </c>
      <c r="Z168" s="2">
        <f ca="1">IF(Table1[[#This Row],[Gender]]="Women",1,0)</f>
        <v>0</v>
      </c>
      <c r="AA168" s="2"/>
      <c r="AB168" s="2"/>
      <c r="AC168" s="2"/>
      <c r="AD168" s="2"/>
      <c r="AE168" s="2"/>
      <c r="AF168" s="2"/>
      <c r="AG168" s="2"/>
      <c r="AH168" s="2"/>
      <c r="AI168" s="2"/>
      <c r="AJ168" s="4"/>
      <c r="AM168" s="2">
        <f ca="1">IF(Table1[[#This Row],[Field of Work]]="Teaching",1,0)</f>
        <v>0</v>
      </c>
      <c r="AN168" s="2">
        <f ca="1">IF(Table1[[#This Row],[Field of Work]]="Health",1,0)</f>
        <v>0</v>
      </c>
      <c r="AO168" s="2">
        <f ca="1">IF(Table1[[#This Row],[Field of Work]]="Agriculture",1,0)</f>
        <v>1</v>
      </c>
      <c r="AP168" s="2">
        <f ca="1">IF(Table1[[#This Row],[Field of Work]]="IT",1,0)</f>
        <v>0</v>
      </c>
      <c r="AQ168" s="2">
        <f ca="1">IF(Table1[[#This Row],[Field of Work]]="Construction",1,0)</f>
        <v>0</v>
      </c>
      <c r="AR168" s="2">
        <f ca="1">IF(Table1[[#This Row],[Field of Work]]="General Work",1,0)</f>
        <v>0</v>
      </c>
      <c r="AS168" s="2"/>
      <c r="AT168" s="2"/>
      <c r="AU168" s="2"/>
      <c r="AV168" s="2"/>
      <c r="AW168" s="2"/>
      <c r="AX168" s="2"/>
      <c r="BB168" s="2">
        <f ca="1">Table1[[#This Row],[Car Value]]/Table1[[#This Row],[Cars]]</f>
        <v>49653.532197387918</v>
      </c>
      <c r="BE168" s="2">
        <f ca="1">IF(Table1[[#This Row],[Debts]]&gt;$BG$6,1,0)</f>
        <v>1</v>
      </c>
      <c r="BJ168" s="11">
        <f ca="1">Table1[[#This Row],[Mortage Left]]/Table1[[#This Row],[Value of House]]</f>
        <v>0.50843502720618805</v>
      </c>
      <c r="BK168" s="2">
        <f t="shared" ca="1" si="73"/>
        <v>0</v>
      </c>
      <c r="BN168" s="14">
        <f ca="1">IF(Table1[[#This Row],[Area]]="Yukon",Table1[[#This Row],[Income]],0)</f>
        <v>0</v>
      </c>
      <c r="BO168" s="14">
        <f ca="1">IF(Table1[[#This Row],[Area]]="BC",Table1[[#This Row],[Income]],0)</f>
        <v>0</v>
      </c>
      <c r="BP168" s="14">
        <f ca="1">IF(Table1[[#This Row],[Area]]="Northwest Territories",Table1[[#This Row],[Income]],0)</f>
        <v>0</v>
      </c>
      <c r="BQ168" s="14">
        <f ca="1">IF(Table1[[#This Row],[Area]]="Alberta",Table1[[#This Row],[Income]],0)</f>
        <v>0</v>
      </c>
      <c r="BR168" s="14">
        <f ca="1">IF(Table1[[#This Row],[Area]]="Nunavut",Table1[[#This Row],[Income]],0)</f>
        <v>0</v>
      </c>
      <c r="BS168" s="14">
        <f ca="1">IF(Table1[[#This Row],[Area]]="Saskatchewan",Table1[[#This Row],[Income]],0)</f>
        <v>0</v>
      </c>
      <c r="BT168" s="14">
        <f ca="1">IF(Table1[[#This Row],[Area]]="Manitoba",Table1[[#This Row],[Income]],0)</f>
        <v>75010</v>
      </c>
      <c r="BU168" s="14">
        <f ca="1">IF(Table1[[#This Row],[Area]]="Ontario",Table1[[#This Row],[Income]],0)</f>
        <v>0</v>
      </c>
      <c r="BV168" s="14">
        <f ca="1">IF(Table1[[#This Row],[Area]]="Quebec",Table1[[#This Row],[Income]],0)</f>
        <v>0</v>
      </c>
      <c r="BW168" s="14">
        <f ca="1">IF(Table1[[#This Row],[Area]]="newfoundland",Table1[[#This Row],[Income]],0)</f>
        <v>0</v>
      </c>
      <c r="BX168" s="14">
        <f ca="1">IF(Table1[[#This Row],[Area]]="New Brunswick",Table1[[#This Row],[Income]],0)</f>
        <v>0</v>
      </c>
      <c r="BY168" s="14">
        <f ca="1">IF(Table1[[#This Row],[Area]]="Nova Scotia",Table1[[#This Row],[Income]],0)</f>
        <v>0</v>
      </c>
      <c r="BZ168" s="14">
        <f ca="1">IF(Table1[[#This Row],[Area]]="Prince Edward Island",Table1[[#This Row],[Income]],0)</f>
        <v>0</v>
      </c>
      <c r="CB168" s="12">
        <f ca="1">IF(Table1[[#This Row],[Field of Work]]="Health",Table1[[#This Row],[Income]],0)</f>
        <v>0</v>
      </c>
      <c r="CC168" s="12">
        <f ca="1">IF(Table1[[#This Row],[Field of Work]]="Construction",Table1[[#This Row],[Income]],0)</f>
        <v>0</v>
      </c>
      <c r="CD168" s="12">
        <f ca="1">IF(Table1[[#This Row],[Field of Work]]="Teaching",Table1[[#This Row],[Income]],0)</f>
        <v>0</v>
      </c>
      <c r="CE168" s="12">
        <f ca="1">IF(Table1[[#This Row],[Field of Work]]="IT",Table1[[#This Row],[Income]],0)</f>
        <v>0</v>
      </c>
      <c r="CF168" s="12">
        <f ca="1">IF(Table1[[#This Row],[Field of Work]]="General Work",Table1[[#This Row],[Income]],0)</f>
        <v>0</v>
      </c>
      <c r="CG168" s="12">
        <f ca="1">IF(Table1[[#This Row],[Field of Work]]="Agriculture",Table1[[#This Row],[Income]],0)</f>
        <v>75010</v>
      </c>
      <c r="CI168" s="2">
        <f ca="1">IF(Table1[[#This Row],[Debts]]&gt;Table1[[#This Row],[Income]],1,0)</f>
        <v>0</v>
      </c>
      <c r="CJ168" s="2"/>
      <c r="CL168" s="2">
        <f ca="1">IF(Table1[[#This Row],[Networth of Person ($)]]&gt;$CL$6,Table1[[#This Row],[Age]],0)</f>
        <v>26</v>
      </c>
    </row>
    <row r="169" spans="2:90" x14ac:dyDescent="0.3">
      <c r="B169">
        <f t="shared" ca="1" si="52"/>
        <v>1</v>
      </c>
      <c r="C169" t="str">
        <f t="shared" ca="1" si="53"/>
        <v>Men</v>
      </c>
      <c r="D169">
        <f t="shared" ca="1" si="54"/>
        <v>32</v>
      </c>
      <c r="E169">
        <f t="shared" ca="1" si="55"/>
        <v>1</v>
      </c>
      <c r="F169" t="str">
        <f t="shared" ca="1" si="56"/>
        <v>Health</v>
      </c>
      <c r="G169">
        <f t="shared" ca="1" si="57"/>
        <v>4</v>
      </c>
      <c r="H169" t="str">
        <f t="shared" ca="1" si="58"/>
        <v xml:space="preserve">Technical </v>
      </c>
      <c r="I169">
        <f t="shared" ca="1" si="59"/>
        <v>1</v>
      </c>
      <c r="J169">
        <f t="shared" ca="1" si="60"/>
        <v>2</v>
      </c>
      <c r="K169">
        <f t="shared" ca="1" si="61"/>
        <v>81054</v>
      </c>
      <c r="L169">
        <f t="shared" ca="1" si="62"/>
        <v>11</v>
      </c>
      <c r="M169" t="str">
        <f t="shared" ca="1" si="63"/>
        <v>New Brunswick</v>
      </c>
      <c r="N169">
        <f t="shared" ca="1" si="64"/>
        <v>324216</v>
      </c>
      <c r="O169">
        <f t="shared" ca="1" si="65"/>
        <v>60995.002128033484</v>
      </c>
      <c r="P169">
        <f t="shared" ca="1" si="66"/>
        <v>70945.631828685626</v>
      </c>
      <c r="Q169">
        <f t="shared" ca="1" si="67"/>
        <v>46597</v>
      </c>
      <c r="R169">
        <f t="shared" ca="1" si="68"/>
        <v>80290.461745871609</v>
      </c>
      <c r="S169">
        <f t="shared" ca="1" si="69"/>
        <v>85571.331946798717</v>
      </c>
      <c r="T169">
        <f t="shared" ca="1" si="70"/>
        <v>480732.96377548436</v>
      </c>
      <c r="U169">
        <f t="shared" ca="1" si="71"/>
        <v>187882.4638739051</v>
      </c>
      <c r="V169">
        <f t="shared" ca="1" si="72"/>
        <v>292850.49990157923</v>
      </c>
      <c r="Y169" s="2">
        <f ca="1">IF(Table1[[#This Row],[Gender]]="Men",1,0)</f>
        <v>1</v>
      </c>
      <c r="Z169" s="2">
        <f ca="1">IF(Table1[[#This Row],[Gender]]="Women",1,0)</f>
        <v>0</v>
      </c>
      <c r="AA169" s="2"/>
      <c r="AB169" s="2"/>
      <c r="AC169" s="2"/>
      <c r="AD169" s="2"/>
      <c r="AE169" s="2"/>
      <c r="AF169" s="2"/>
      <c r="AG169" s="2"/>
      <c r="AH169" s="2"/>
      <c r="AI169" s="2"/>
      <c r="AJ169" s="4"/>
      <c r="AM169" s="2">
        <f ca="1">IF(Table1[[#This Row],[Field of Work]]="Teaching",1,0)</f>
        <v>0</v>
      </c>
      <c r="AN169" s="2">
        <f ca="1">IF(Table1[[#This Row],[Field of Work]]="Health",1,0)</f>
        <v>1</v>
      </c>
      <c r="AO169" s="2">
        <f ca="1">IF(Table1[[#This Row],[Field of Work]]="Agriculture",1,0)</f>
        <v>0</v>
      </c>
      <c r="AP169" s="2">
        <f ca="1">IF(Table1[[#This Row],[Field of Work]]="IT",1,0)</f>
        <v>0</v>
      </c>
      <c r="AQ169" s="2">
        <f ca="1">IF(Table1[[#This Row],[Field of Work]]="Construction",1,0)</f>
        <v>0</v>
      </c>
      <c r="AR169" s="2">
        <f ca="1">IF(Table1[[#This Row],[Field of Work]]="General Work",1,0)</f>
        <v>0</v>
      </c>
      <c r="AS169" s="2"/>
      <c r="AT169" s="2"/>
      <c r="AU169" s="2"/>
      <c r="AV169" s="2"/>
      <c r="AW169" s="2"/>
      <c r="AX169" s="2"/>
      <c r="BB169" s="2">
        <f ca="1">Table1[[#This Row],[Car Value]]/Table1[[#This Row],[Cars]]</f>
        <v>35472.815914342813</v>
      </c>
      <c r="BE169" s="2">
        <f ca="1">IF(Table1[[#This Row],[Debts]]&gt;$BG$6,1,0)</f>
        <v>1</v>
      </c>
      <c r="BJ169" s="11">
        <f ca="1">Table1[[#This Row],[Mortage Left]]/Table1[[#This Row],[Value of House]]</f>
        <v>0.18813075890157638</v>
      </c>
      <c r="BK169" s="2">
        <f t="shared" ca="1" si="73"/>
        <v>1</v>
      </c>
      <c r="BN169" s="14">
        <f ca="1">IF(Table1[[#This Row],[Area]]="Yukon",Table1[[#This Row],[Income]],0)</f>
        <v>0</v>
      </c>
      <c r="BO169" s="14">
        <f ca="1">IF(Table1[[#This Row],[Area]]="BC",Table1[[#This Row],[Income]],0)</f>
        <v>0</v>
      </c>
      <c r="BP169" s="14">
        <f ca="1">IF(Table1[[#This Row],[Area]]="Northwest Territories",Table1[[#This Row],[Income]],0)</f>
        <v>0</v>
      </c>
      <c r="BQ169" s="14">
        <f ca="1">IF(Table1[[#This Row],[Area]]="Alberta",Table1[[#This Row],[Income]],0)</f>
        <v>0</v>
      </c>
      <c r="BR169" s="14">
        <f ca="1">IF(Table1[[#This Row],[Area]]="Nunavut",Table1[[#This Row],[Income]],0)</f>
        <v>0</v>
      </c>
      <c r="BS169" s="14">
        <f ca="1">IF(Table1[[#This Row],[Area]]="Saskatchewan",Table1[[#This Row],[Income]],0)</f>
        <v>0</v>
      </c>
      <c r="BT169" s="14">
        <f ca="1">IF(Table1[[#This Row],[Area]]="Manitoba",Table1[[#This Row],[Income]],0)</f>
        <v>0</v>
      </c>
      <c r="BU169" s="14">
        <f ca="1">IF(Table1[[#This Row],[Area]]="Ontario",Table1[[#This Row],[Income]],0)</f>
        <v>0</v>
      </c>
      <c r="BV169" s="14">
        <f ca="1">IF(Table1[[#This Row],[Area]]="Quebec",Table1[[#This Row],[Income]],0)</f>
        <v>0</v>
      </c>
      <c r="BW169" s="14">
        <f ca="1">IF(Table1[[#This Row],[Area]]="newfoundland",Table1[[#This Row],[Income]],0)</f>
        <v>0</v>
      </c>
      <c r="BX169" s="14">
        <f ca="1">IF(Table1[[#This Row],[Area]]="New Brunswick",Table1[[#This Row],[Income]],0)</f>
        <v>81054</v>
      </c>
      <c r="BY169" s="14">
        <f ca="1">IF(Table1[[#This Row],[Area]]="Nova Scotia",Table1[[#This Row],[Income]],0)</f>
        <v>0</v>
      </c>
      <c r="BZ169" s="14">
        <f ca="1">IF(Table1[[#This Row],[Area]]="Prince Edward Island",Table1[[#This Row],[Income]],0)</f>
        <v>0</v>
      </c>
      <c r="CB169" s="12">
        <f ca="1">IF(Table1[[#This Row],[Field of Work]]="Health",Table1[[#This Row],[Income]],0)</f>
        <v>81054</v>
      </c>
      <c r="CC169" s="12">
        <f ca="1">IF(Table1[[#This Row],[Field of Work]]="Construction",Table1[[#This Row],[Income]],0)</f>
        <v>0</v>
      </c>
      <c r="CD169" s="12">
        <f ca="1">IF(Table1[[#This Row],[Field of Work]]="Teaching",Table1[[#This Row],[Income]],0)</f>
        <v>0</v>
      </c>
      <c r="CE169" s="12">
        <f ca="1">IF(Table1[[#This Row],[Field of Work]]="IT",Table1[[#This Row],[Income]],0)</f>
        <v>0</v>
      </c>
      <c r="CF169" s="12">
        <f ca="1">IF(Table1[[#This Row],[Field of Work]]="General Work",Table1[[#This Row],[Income]],0)</f>
        <v>0</v>
      </c>
      <c r="CG169" s="12">
        <f ca="1">IF(Table1[[#This Row],[Field of Work]]="Agriculture",Table1[[#This Row],[Income]],0)</f>
        <v>0</v>
      </c>
      <c r="CI169" s="2">
        <f ca="1">IF(Table1[[#This Row],[Debts]]&gt;Table1[[#This Row],[Income]],1,0)</f>
        <v>0</v>
      </c>
      <c r="CJ169" s="2"/>
      <c r="CL169" s="2">
        <f ca="1">IF(Table1[[#This Row],[Networth of Person ($)]]&gt;$CL$6,Table1[[#This Row],[Age]],0)</f>
        <v>32</v>
      </c>
    </row>
    <row r="170" spans="2:90" x14ac:dyDescent="0.3">
      <c r="B170">
        <f t="shared" ca="1" si="52"/>
        <v>1</v>
      </c>
      <c r="C170" t="str">
        <f t="shared" ca="1" si="53"/>
        <v>Men</v>
      </c>
      <c r="D170">
        <f t="shared" ca="1" si="54"/>
        <v>28</v>
      </c>
      <c r="E170">
        <f t="shared" ca="1" si="55"/>
        <v>2</v>
      </c>
      <c r="F170" t="str">
        <f t="shared" ca="1" si="56"/>
        <v>Construction</v>
      </c>
      <c r="G170">
        <f t="shared" ca="1" si="57"/>
        <v>4</v>
      </c>
      <c r="H170" t="str">
        <f t="shared" ca="1" si="58"/>
        <v xml:space="preserve">Technical </v>
      </c>
      <c r="I170">
        <f t="shared" ca="1" si="59"/>
        <v>2</v>
      </c>
      <c r="J170">
        <f t="shared" ca="1" si="60"/>
        <v>1</v>
      </c>
      <c r="K170">
        <f t="shared" ca="1" si="61"/>
        <v>29758</v>
      </c>
      <c r="L170">
        <f t="shared" ca="1" si="62"/>
        <v>13</v>
      </c>
      <c r="M170" t="str">
        <f t="shared" ca="1" si="63"/>
        <v>Prince Edward Island</v>
      </c>
      <c r="N170">
        <f t="shared" ca="1" si="64"/>
        <v>89274</v>
      </c>
      <c r="O170">
        <f t="shared" ca="1" si="65"/>
        <v>62225.208914169816</v>
      </c>
      <c r="P170">
        <f t="shared" ca="1" si="66"/>
        <v>23269.908982742701</v>
      </c>
      <c r="Q170">
        <f t="shared" ca="1" si="67"/>
        <v>2738</v>
      </c>
      <c r="R170">
        <f t="shared" ca="1" si="68"/>
        <v>26611.804179916326</v>
      </c>
      <c r="S170">
        <f t="shared" ca="1" si="69"/>
        <v>37996.431998818938</v>
      </c>
      <c r="T170">
        <f t="shared" ca="1" si="70"/>
        <v>150540.34098156163</v>
      </c>
      <c r="U170">
        <f t="shared" ca="1" si="71"/>
        <v>91575.013094086142</v>
      </c>
      <c r="V170">
        <f t="shared" ca="1" si="72"/>
        <v>58965.327887475491</v>
      </c>
      <c r="Y170" s="2">
        <f ca="1">IF(Table1[[#This Row],[Gender]]="Men",1,0)</f>
        <v>1</v>
      </c>
      <c r="Z170" s="2">
        <f ca="1">IF(Table1[[#This Row],[Gender]]="Women",1,0)</f>
        <v>0</v>
      </c>
      <c r="AA170" s="2"/>
      <c r="AB170" s="2"/>
      <c r="AC170" s="2"/>
      <c r="AD170" s="2"/>
      <c r="AE170" s="2"/>
      <c r="AF170" s="2"/>
      <c r="AG170" s="2"/>
      <c r="AH170" s="2"/>
      <c r="AI170" s="2"/>
      <c r="AJ170" s="4"/>
      <c r="AM170" s="2">
        <f ca="1">IF(Table1[[#This Row],[Field of Work]]="Teaching",1,0)</f>
        <v>0</v>
      </c>
      <c r="AN170" s="2">
        <f ca="1">IF(Table1[[#This Row],[Field of Work]]="Health",1,0)</f>
        <v>0</v>
      </c>
      <c r="AO170" s="2">
        <f ca="1">IF(Table1[[#This Row],[Field of Work]]="Agriculture",1,0)</f>
        <v>0</v>
      </c>
      <c r="AP170" s="2">
        <f ca="1">IF(Table1[[#This Row],[Field of Work]]="IT",1,0)</f>
        <v>0</v>
      </c>
      <c r="AQ170" s="2">
        <f ca="1">IF(Table1[[#This Row],[Field of Work]]="Construction",1,0)</f>
        <v>1</v>
      </c>
      <c r="AR170" s="2">
        <f ca="1">IF(Table1[[#This Row],[Field of Work]]="General Work",1,0)</f>
        <v>0</v>
      </c>
      <c r="AS170" s="2"/>
      <c r="AT170" s="2"/>
      <c r="AU170" s="2"/>
      <c r="AV170" s="2"/>
      <c r="AW170" s="2"/>
      <c r="AX170" s="2"/>
      <c r="BB170" s="2">
        <f ca="1">Table1[[#This Row],[Car Value]]/Table1[[#This Row],[Cars]]</f>
        <v>23269.908982742701</v>
      </c>
      <c r="BE170" s="2">
        <f ca="1">IF(Table1[[#This Row],[Debts]]&gt;$BG$6,1,0)</f>
        <v>1</v>
      </c>
      <c r="BJ170" s="11">
        <f ca="1">Table1[[#This Row],[Mortage Left]]/Table1[[#This Row],[Value of House]]</f>
        <v>0.69701378804769376</v>
      </c>
      <c r="BK170" s="2">
        <f t="shared" ca="1" si="73"/>
        <v>0</v>
      </c>
      <c r="BN170" s="14">
        <f ca="1">IF(Table1[[#This Row],[Area]]="Yukon",Table1[[#This Row],[Income]],0)</f>
        <v>0</v>
      </c>
      <c r="BO170" s="14">
        <f ca="1">IF(Table1[[#This Row],[Area]]="BC",Table1[[#This Row],[Income]],0)</f>
        <v>0</v>
      </c>
      <c r="BP170" s="14">
        <f ca="1">IF(Table1[[#This Row],[Area]]="Northwest Territories",Table1[[#This Row],[Income]],0)</f>
        <v>0</v>
      </c>
      <c r="BQ170" s="14">
        <f ca="1">IF(Table1[[#This Row],[Area]]="Alberta",Table1[[#This Row],[Income]],0)</f>
        <v>0</v>
      </c>
      <c r="BR170" s="14">
        <f ca="1">IF(Table1[[#This Row],[Area]]="Nunavut",Table1[[#This Row],[Income]],0)</f>
        <v>0</v>
      </c>
      <c r="BS170" s="14">
        <f ca="1">IF(Table1[[#This Row],[Area]]="Saskatchewan",Table1[[#This Row],[Income]],0)</f>
        <v>0</v>
      </c>
      <c r="BT170" s="14">
        <f ca="1">IF(Table1[[#This Row],[Area]]="Manitoba",Table1[[#This Row],[Income]],0)</f>
        <v>0</v>
      </c>
      <c r="BU170" s="14">
        <f ca="1">IF(Table1[[#This Row],[Area]]="Ontario",Table1[[#This Row],[Income]],0)</f>
        <v>0</v>
      </c>
      <c r="BV170" s="14">
        <f ca="1">IF(Table1[[#This Row],[Area]]="Quebec",Table1[[#This Row],[Income]],0)</f>
        <v>0</v>
      </c>
      <c r="BW170" s="14">
        <f ca="1">IF(Table1[[#This Row],[Area]]="newfoundland",Table1[[#This Row],[Income]],0)</f>
        <v>0</v>
      </c>
      <c r="BX170" s="14">
        <f ca="1">IF(Table1[[#This Row],[Area]]="New Brunswick",Table1[[#This Row],[Income]],0)</f>
        <v>0</v>
      </c>
      <c r="BY170" s="14">
        <f ca="1">IF(Table1[[#This Row],[Area]]="Nova Scotia",Table1[[#This Row],[Income]],0)</f>
        <v>0</v>
      </c>
      <c r="BZ170" s="14">
        <f ca="1">IF(Table1[[#This Row],[Area]]="Prince Edward Island",Table1[[#This Row],[Income]],0)</f>
        <v>29758</v>
      </c>
      <c r="CB170" s="12">
        <f ca="1">IF(Table1[[#This Row],[Field of Work]]="Health",Table1[[#This Row],[Income]],0)</f>
        <v>0</v>
      </c>
      <c r="CC170" s="12">
        <f ca="1">IF(Table1[[#This Row],[Field of Work]]="Construction",Table1[[#This Row],[Income]],0)</f>
        <v>29758</v>
      </c>
      <c r="CD170" s="12">
        <f ca="1">IF(Table1[[#This Row],[Field of Work]]="Teaching",Table1[[#This Row],[Income]],0)</f>
        <v>0</v>
      </c>
      <c r="CE170" s="12">
        <f ca="1">IF(Table1[[#This Row],[Field of Work]]="IT",Table1[[#This Row],[Income]],0)</f>
        <v>0</v>
      </c>
      <c r="CF170" s="12">
        <f ca="1">IF(Table1[[#This Row],[Field of Work]]="General Work",Table1[[#This Row],[Income]],0)</f>
        <v>0</v>
      </c>
      <c r="CG170" s="12">
        <f ca="1">IF(Table1[[#This Row],[Field of Work]]="Agriculture",Table1[[#This Row],[Income]],0)</f>
        <v>0</v>
      </c>
      <c r="CI170" s="2">
        <f ca="1">IF(Table1[[#This Row],[Debts]]&gt;Table1[[#This Row],[Income]],1,0)</f>
        <v>0</v>
      </c>
      <c r="CJ170" s="2"/>
      <c r="CL170" s="2">
        <f ca="1">IF(Table1[[#This Row],[Networth of Person ($)]]&gt;$CL$6,Table1[[#This Row],[Age]],0)</f>
        <v>28</v>
      </c>
    </row>
    <row r="171" spans="2:90" x14ac:dyDescent="0.3">
      <c r="B171">
        <f t="shared" ca="1" si="52"/>
        <v>2</v>
      </c>
      <c r="C171" t="str">
        <f t="shared" ca="1" si="53"/>
        <v>Women</v>
      </c>
      <c r="D171">
        <f t="shared" ca="1" si="54"/>
        <v>42</v>
      </c>
      <c r="E171">
        <f t="shared" ca="1" si="55"/>
        <v>4</v>
      </c>
      <c r="F171" t="str">
        <f t="shared" ca="1" si="56"/>
        <v>IT</v>
      </c>
      <c r="G171">
        <f t="shared" ca="1" si="57"/>
        <v>1</v>
      </c>
      <c r="H171" t="str">
        <f t="shared" ca="1" si="58"/>
        <v>High School</v>
      </c>
      <c r="I171">
        <f t="shared" ca="1" si="59"/>
        <v>3</v>
      </c>
      <c r="J171">
        <f t="shared" ca="1" si="60"/>
        <v>3</v>
      </c>
      <c r="K171">
        <f t="shared" ca="1" si="61"/>
        <v>51808</v>
      </c>
      <c r="L171">
        <f t="shared" ca="1" si="62"/>
        <v>13</v>
      </c>
      <c r="M171" t="str">
        <f t="shared" ca="1" si="63"/>
        <v>Prince Edward Island</v>
      </c>
      <c r="N171">
        <f t="shared" ca="1" si="64"/>
        <v>259040</v>
      </c>
      <c r="O171">
        <f t="shared" ca="1" si="65"/>
        <v>37784.495271319029</v>
      </c>
      <c r="P171">
        <f t="shared" ca="1" si="66"/>
        <v>47522.779971891941</v>
      </c>
      <c r="Q171">
        <f t="shared" ca="1" si="67"/>
        <v>17438</v>
      </c>
      <c r="R171">
        <f t="shared" ca="1" si="68"/>
        <v>54205.812440391892</v>
      </c>
      <c r="S171">
        <f t="shared" ca="1" si="69"/>
        <v>63362.919156883203</v>
      </c>
      <c r="T171">
        <f t="shared" ca="1" si="70"/>
        <v>369925.69912877516</v>
      </c>
      <c r="U171">
        <f t="shared" ca="1" si="71"/>
        <v>109428.30771171092</v>
      </c>
      <c r="V171">
        <f t="shared" ca="1" si="72"/>
        <v>260497.39141706424</v>
      </c>
      <c r="Y171" s="2">
        <f ca="1">IF(Table1[[#This Row],[Gender]]="Men",1,0)</f>
        <v>0</v>
      </c>
      <c r="Z171" s="2">
        <f ca="1">IF(Table1[[#This Row],[Gender]]="Women",1,0)</f>
        <v>1</v>
      </c>
      <c r="AA171" s="2"/>
      <c r="AB171" s="2"/>
      <c r="AC171" s="2"/>
      <c r="AD171" s="2"/>
      <c r="AE171" s="2"/>
      <c r="AF171" s="2"/>
      <c r="AG171" s="2"/>
      <c r="AH171" s="2"/>
      <c r="AI171" s="2"/>
      <c r="AJ171" s="4"/>
      <c r="AM171" s="2">
        <f ca="1">IF(Table1[[#This Row],[Field of Work]]="Teaching",1,0)</f>
        <v>0</v>
      </c>
      <c r="AN171" s="2">
        <f ca="1">IF(Table1[[#This Row],[Field of Work]]="Health",1,0)</f>
        <v>0</v>
      </c>
      <c r="AO171" s="2">
        <f ca="1">IF(Table1[[#This Row],[Field of Work]]="Agriculture",1,0)</f>
        <v>0</v>
      </c>
      <c r="AP171" s="2">
        <f ca="1">IF(Table1[[#This Row],[Field of Work]]="IT",1,0)</f>
        <v>1</v>
      </c>
      <c r="AQ171" s="2">
        <f ca="1">IF(Table1[[#This Row],[Field of Work]]="Construction",1,0)</f>
        <v>0</v>
      </c>
      <c r="AR171" s="2">
        <f ca="1">IF(Table1[[#This Row],[Field of Work]]="General Work",1,0)</f>
        <v>0</v>
      </c>
      <c r="AS171" s="2"/>
      <c r="AT171" s="2"/>
      <c r="AU171" s="2"/>
      <c r="AV171" s="2"/>
      <c r="AW171" s="2"/>
      <c r="AX171" s="2"/>
      <c r="BB171" s="2">
        <f ca="1">Table1[[#This Row],[Car Value]]/Table1[[#This Row],[Cars]]</f>
        <v>15840.926657297314</v>
      </c>
      <c r="BE171" s="2">
        <f ca="1">IF(Table1[[#This Row],[Debts]]&gt;$BG$6,1,0)</f>
        <v>1</v>
      </c>
      <c r="BJ171" s="11">
        <f ca="1">Table1[[#This Row],[Mortage Left]]/Table1[[#This Row],[Value of House]]</f>
        <v>0.14586355493869296</v>
      </c>
      <c r="BK171" s="2">
        <f t="shared" ca="1" si="73"/>
        <v>1</v>
      </c>
      <c r="BN171" s="14">
        <f ca="1">IF(Table1[[#This Row],[Area]]="Yukon",Table1[[#This Row],[Income]],0)</f>
        <v>0</v>
      </c>
      <c r="BO171" s="14">
        <f ca="1">IF(Table1[[#This Row],[Area]]="BC",Table1[[#This Row],[Income]],0)</f>
        <v>0</v>
      </c>
      <c r="BP171" s="14">
        <f ca="1">IF(Table1[[#This Row],[Area]]="Northwest Territories",Table1[[#This Row],[Income]],0)</f>
        <v>0</v>
      </c>
      <c r="BQ171" s="14">
        <f ca="1">IF(Table1[[#This Row],[Area]]="Alberta",Table1[[#This Row],[Income]],0)</f>
        <v>0</v>
      </c>
      <c r="BR171" s="14">
        <f ca="1">IF(Table1[[#This Row],[Area]]="Nunavut",Table1[[#This Row],[Income]],0)</f>
        <v>0</v>
      </c>
      <c r="BS171" s="14">
        <f ca="1">IF(Table1[[#This Row],[Area]]="Saskatchewan",Table1[[#This Row],[Income]],0)</f>
        <v>0</v>
      </c>
      <c r="BT171" s="14">
        <f ca="1">IF(Table1[[#This Row],[Area]]="Manitoba",Table1[[#This Row],[Income]],0)</f>
        <v>0</v>
      </c>
      <c r="BU171" s="14">
        <f ca="1">IF(Table1[[#This Row],[Area]]="Ontario",Table1[[#This Row],[Income]],0)</f>
        <v>0</v>
      </c>
      <c r="BV171" s="14">
        <f ca="1">IF(Table1[[#This Row],[Area]]="Quebec",Table1[[#This Row],[Income]],0)</f>
        <v>0</v>
      </c>
      <c r="BW171" s="14">
        <f ca="1">IF(Table1[[#This Row],[Area]]="newfoundland",Table1[[#This Row],[Income]],0)</f>
        <v>0</v>
      </c>
      <c r="BX171" s="14">
        <f ca="1">IF(Table1[[#This Row],[Area]]="New Brunswick",Table1[[#This Row],[Income]],0)</f>
        <v>0</v>
      </c>
      <c r="BY171" s="14">
        <f ca="1">IF(Table1[[#This Row],[Area]]="Nova Scotia",Table1[[#This Row],[Income]],0)</f>
        <v>0</v>
      </c>
      <c r="BZ171" s="14">
        <f ca="1">IF(Table1[[#This Row],[Area]]="Prince Edward Island",Table1[[#This Row],[Income]],0)</f>
        <v>51808</v>
      </c>
      <c r="CB171" s="12">
        <f ca="1">IF(Table1[[#This Row],[Field of Work]]="Health",Table1[[#This Row],[Income]],0)</f>
        <v>0</v>
      </c>
      <c r="CC171" s="12">
        <f ca="1">IF(Table1[[#This Row],[Field of Work]]="Construction",Table1[[#This Row],[Income]],0)</f>
        <v>0</v>
      </c>
      <c r="CD171" s="12">
        <f ca="1">IF(Table1[[#This Row],[Field of Work]]="Teaching",Table1[[#This Row],[Income]],0)</f>
        <v>0</v>
      </c>
      <c r="CE171" s="12">
        <f ca="1">IF(Table1[[#This Row],[Field of Work]]="IT",Table1[[#This Row],[Income]],0)</f>
        <v>51808</v>
      </c>
      <c r="CF171" s="12">
        <f ca="1">IF(Table1[[#This Row],[Field of Work]]="General Work",Table1[[#This Row],[Income]],0)</f>
        <v>0</v>
      </c>
      <c r="CG171" s="12">
        <f ca="1">IF(Table1[[#This Row],[Field of Work]]="Agriculture",Table1[[#This Row],[Income]],0)</f>
        <v>0</v>
      </c>
      <c r="CI171" s="2">
        <f ca="1">IF(Table1[[#This Row],[Debts]]&gt;Table1[[#This Row],[Income]],1,0)</f>
        <v>1</v>
      </c>
      <c r="CJ171" s="2"/>
      <c r="CL171" s="2">
        <f ca="1">IF(Table1[[#This Row],[Networth of Person ($)]]&gt;$CL$6,Table1[[#This Row],[Age]],0)</f>
        <v>42</v>
      </c>
    </row>
    <row r="172" spans="2:90" x14ac:dyDescent="0.3">
      <c r="B172">
        <f t="shared" ca="1" si="52"/>
        <v>1</v>
      </c>
      <c r="C172" t="str">
        <f t="shared" ca="1" si="53"/>
        <v>Men</v>
      </c>
      <c r="D172">
        <f t="shared" ca="1" si="54"/>
        <v>44</v>
      </c>
      <c r="E172">
        <f t="shared" ca="1" si="55"/>
        <v>2</v>
      </c>
      <c r="F172" t="str">
        <f t="shared" ca="1" si="56"/>
        <v>Construction</v>
      </c>
      <c r="G172">
        <f t="shared" ca="1" si="57"/>
        <v>6</v>
      </c>
      <c r="H172" t="str">
        <f t="shared" ca="1" si="58"/>
        <v>Others</v>
      </c>
      <c r="I172">
        <f t="shared" ca="1" si="59"/>
        <v>0</v>
      </c>
      <c r="J172">
        <f t="shared" ca="1" si="60"/>
        <v>1</v>
      </c>
      <c r="K172">
        <f t="shared" ca="1" si="61"/>
        <v>41686</v>
      </c>
      <c r="L172">
        <f t="shared" ca="1" si="62"/>
        <v>12</v>
      </c>
      <c r="M172" t="str">
        <f t="shared" ca="1" si="63"/>
        <v>Nova Scotia</v>
      </c>
      <c r="N172">
        <f t="shared" ca="1" si="64"/>
        <v>125058</v>
      </c>
      <c r="O172">
        <f t="shared" ca="1" si="65"/>
        <v>20098.327431569658</v>
      </c>
      <c r="P172">
        <f t="shared" ca="1" si="66"/>
        <v>39304.445831322082</v>
      </c>
      <c r="Q172">
        <f t="shared" ca="1" si="67"/>
        <v>26084</v>
      </c>
      <c r="R172">
        <f t="shared" ca="1" si="68"/>
        <v>4580.2778928536663</v>
      </c>
      <c r="S172">
        <f t="shared" ca="1" si="69"/>
        <v>9732.7630062698081</v>
      </c>
      <c r="T172">
        <f t="shared" ca="1" si="70"/>
        <v>174095.2088375919</v>
      </c>
      <c r="U172">
        <f t="shared" ca="1" si="71"/>
        <v>50762.605324423326</v>
      </c>
      <c r="V172">
        <f t="shared" ca="1" si="72"/>
        <v>123332.60351316858</v>
      </c>
      <c r="Y172" s="2">
        <f ca="1">IF(Table1[[#This Row],[Gender]]="Men",1,0)</f>
        <v>1</v>
      </c>
      <c r="Z172" s="2">
        <f ca="1">IF(Table1[[#This Row],[Gender]]="Women",1,0)</f>
        <v>0</v>
      </c>
      <c r="AA172" s="2"/>
      <c r="AB172" s="2"/>
      <c r="AC172" s="2"/>
      <c r="AD172" s="2"/>
      <c r="AE172" s="2"/>
      <c r="AF172" s="2"/>
      <c r="AG172" s="2"/>
      <c r="AH172" s="2"/>
      <c r="AI172" s="2"/>
      <c r="AJ172" s="4"/>
      <c r="AM172" s="2">
        <f ca="1">IF(Table1[[#This Row],[Field of Work]]="Teaching",1,0)</f>
        <v>0</v>
      </c>
      <c r="AN172" s="2">
        <f ca="1">IF(Table1[[#This Row],[Field of Work]]="Health",1,0)</f>
        <v>0</v>
      </c>
      <c r="AO172" s="2">
        <f ca="1">IF(Table1[[#This Row],[Field of Work]]="Agriculture",1,0)</f>
        <v>0</v>
      </c>
      <c r="AP172" s="2">
        <f ca="1">IF(Table1[[#This Row],[Field of Work]]="IT",1,0)</f>
        <v>0</v>
      </c>
      <c r="AQ172" s="2">
        <f ca="1">IF(Table1[[#This Row],[Field of Work]]="Construction",1,0)</f>
        <v>1</v>
      </c>
      <c r="AR172" s="2">
        <f ca="1">IF(Table1[[#This Row],[Field of Work]]="General Work",1,0)</f>
        <v>0</v>
      </c>
      <c r="AS172" s="2"/>
      <c r="AT172" s="2"/>
      <c r="AU172" s="2"/>
      <c r="AV172" s="2"/>
      <c r="AW172" s="2"/>
      <c r="AX172" s="2"/>
      <c r="BB172" s="2">
        <f ca="1">Table1[[#This Row],[Car Value]]/Table1[[#This Row],[Cars]]</f>
        <v>39304.445831322082</v>
      </c>
      <c r="BE172" s="2">
        <f ca="1">IF(Table1[[#This Row],[Debts]]&gt;$BG$6,1,0)</f>
        <v>0</v>
      </c>
      <c r="BJ172" s="11">
        <f ca="1">Table1[[#This Row],[Mortage Left]]/Table1[[#This Row],[Value of House]]</f>
        <v>0.16071204906179259</v>
      </c>
      <c r="BK172" s="2">
        <f t="shared" ca="1" si="73"/>
        <v>1</v>
      </c>
      <c r="BN172" s="14">
        <f ca="1">IF(Table1[[#This Row],[Area]]="Yukon",Table1[[#This Row],[Income]],0)</f>
        <v>0</v>
      </c>
      <c r="BO172" s="14">
        <f ca="1">IF(Table1[[#This Row],[Area]]="BC",Table1[[#This Row],[Income]],0)</f>
        <v>0</v>
      </c>
      <c r="BP172" s="14">
        <f ca="1">IF(Table1[[#This Row],[Area]]="Northwest Territories",Table1[[#This Row],[Income]],0)</f>
        <v>0</v>
      </c>
      <c r="BQ172" s="14">
        <f ca="1">IF(Table1[[#This Row],[Area]]="Alberta",Table1[[#This Row],[Income]],0)</f>
        <v>0</v>
      </c>
      <c r="BR172" s="14">
        <f ca="1">IF(Table1[[#This Row],[Area]]="Nunavut",Table1[[#This Row],[Income]],0)</f>
        <v>0</v>
      </c>
      <c r="BS172" s="14">
        <f ca="1">IF(Table1[[#This Row],[Area]]="Saskatchewan",Table1[[#This Row],[Income]],0)</f>
        <v>0</v>
      </c>
      <c r="BT172" s="14">
        <f ca="1">IF(Table1[[#This Row],[Area]]="Manitoba",Table1[[#This Row],[Income]],0)</f>
        <v>0</v>
      </c>
      <c r="BU172" s="14">
        <f ca="1">IF(Table1[[#This Row],[Area]]="Ontario",Table1[[#This Row],[Income]],0)</f>
        <v>0</v>
      </c>
      <c r="BV172" s="14">
        <f ca="1">IF(Table1[[#This Row],[Area]]="Quebec",Table1[[#This Row],[Income]],0)</f>
        <v>0</v>
      </c>
      <c r="BW172" s="14">
        <f ca="1">IF(Table1[[#This Row],[Area]]="newfoundland",Table1[[#This Row],[Income]],0)</f>
        <v>0</v>
      </c>
      <c r="BX172" s="14">
        <f ca="1">IF(Table1[[#This Row],[Area]]="New Brunswick",Table1[[#This Row],[Income]],0)</f>
        <v>0</v>
      </c>
      <c r="BY172" s="14">
        <f ca="1">IF(Table1[[#This Row],[Area]]="Nova Scotia",Table1[[#This Row],[Income]],0)</f>
        <v>41686</v>
      </c>
      <c r="BZ172" s="14">
        <f ca="1">IF(Table1[[#This Row],[Area]]="Prince Edward Island",Table1[[#This Row],[Income]],0)</f>
        <v>0</v>
      </c>
      <c r="CB172" s="12">
        <f ca="1">IF(Table1[[#This Row],[Field of Work]]="Health",Table1[[#This Row],[Income]],0)</f>
        <v>0</v>
      </c>
      <c r="CC172" s="12">
        <f ca="1">IF(Table1[[#This Row],[Field of Work]]="Construction",Table1[[#This Row],[Income]],0)</f>
        <v>41686</v>
      </c>
      <c r="CD172" s="12">
        <f ca="1">IF(Table1[[#This Row],[Field of Work]]="Teaching",Table1[[#This Row],[Income]],0)</f>
        <v>0</v>
      </c>
      <c r="CE172" s="12">
        <f ca="1">IF(Table1[[#This Row],[Field of Work]]="IT",Table1[[#This Row],[Income]],0)</f>
        <v>0</v>
      </c>
      <c r="CF172" s="12">
        <f ca="1">IF(Table1[[#This Row],[Field of Work]]="General Work",Table1[[#This Row],[Income]],0)</f>
        <v>0</v>
      </c>
      <c r="CG172" s="12">
        <f ca="1">IF(Table1[[#This Row],[Field of Work]]="Agriculture",Table1[[#This Row],[Income]],0)</f>
        <v>0</v>
      </c>
      <c r="CI172" s="2">
        <f ca="1">IF(Table1[[#This Row],[Debts]]&gt;Table1[[#This Row],[Income]],1,0)</f>
        <v>0</v>
      </c>
      <c r="CJ172" s="2"/>
      <c r="CL172" s="2">
        <f ca="1">IF(Table1[[#This Row],[Networth of Person ($)]]&gt;$CL$6,Table1[[#This Row],[Age]],0)</f>
        <v>44</v>
      </c>
    </row>
    <row r="173" spans="2:90" x14ac:dyDescent="0.3">
      <c r="B173">
        <f t="shared" ca="1" si="52"/>
        <v>1</v>
      </c>
      <c r="C173" t="str">
        <f t="shared" ca="1" si="53"/>
        <v>Men</v>
      </c>
      <c r="D173">
        <f t="shared" ca="1" si="54"/>
        <v>31</v>
      </c>
      <c r="E173">
        <f t="shared" ca="1" si="55"/>
        <v>1</v>
      </c>
      <c r="F173" t="str">
        <f t="shared" ca="1" si="56"/>
        <v>Health</v>
      </c>
      <c r="G173">
        <f t="shared" ca="1" si="57"/>
        <v>2</v>
      </c>
      <c r="H173" t="str">
        <f t="shared" ca="1" si="58"/>
        <v>College</v>
      </c>
      <c r="I173">
        <f t="shared" ca="1" si="59"/>
        <v>1</v>
      </c>
      <c r="J173">
        <f t="shared" ca="1" si="60"/>
        <v>2</v>
      </c>
      <c r="K173">
        <f t="shared" ca="1" si="61"/>
        <v>86003</v>
      </c>
      <c r="L173">
        <f t="shared" ca="1" si="62"/>
        <v>13</v>
      </c>
      <c r="M173" t="str">
        <f t="shared" ca="1" si="63"/>
        <v>Prince Edward Island</v>
      </c>
      <c r="N173">
        <f t="shared" ca="1" si="64"/>
        <v>516018</v>
      </c>
      <c r="O173">
        <f t="shared" ca="1" si="65"/>
        <v>52517.787456841193</v>
      </c>
      <c r="P173">
        <f t="shared" ca="1" si="66"/>
        <v>129508.08976075052</v>
      </c>
      <c r="Q173">
        <f t="shared" ca="1" si="67"/>
        <v>28332</v>
      </c>
      <c r="R173">
        <f t="shared" ca="1" si="68"/>
        <v>141082.02155780772</v>
      </c>
      <c r="S173">
        <f t="shared" ca="1" si="69"/>
        <v>63146.155667563835</v>
      </c>
      <c r="T173">
        <f t="shared" ca="1" si="70"/>
        <v>708672.24542831432</v>
      </c>
      <c r="U173">
        <f t="shared" ca="1" si="71"/>
        <v>221931.8090146489</v>
      </c>
      <c r="V173">
        <f t="shared" ca="1" si="72"/>
        <v>486740.43641366542</v>
      </c>
      <c r="Y173" s="2">
        <f ca="1">IF(Table1[[#This Row],[Gender]]="Men",1,0)</f>
        <v>1</v>
      </c>
      <c r="Z173" s="2">
        <f ca="1">IF(Table1[[#This Row],[Gender]]="Women",1,0)</f>
        <v>0</v>
      </c>
      <c r="AA173" s="2"/>
      <c r="AB173" s="2"/>
      <c r="AC173" s="2"/>
      <c r="AD173" s="2"/>
      <c r="AE173" s="2"/>
      <c r="AF173" s="2"/>
      <c r="AG173" s="2"/>
      <c r="AH173" s="2"/>
      <c r="AI173" s="2"/>
      <c r="AJ173" s="4"/>
      <c r="AM173" s="2">
        <f ca="1">IF(Table1[[#This Row],[Field of Work]]="Teaching",1,0)</f>
        <v>0</v>
      </c>
      <c r="AN173" s="2">
        <f ca="1">IF(Table1[[#This Row],[Field of Work]]="Health",1,0)</f>
        <v>1</v>
      </c>
      <c r="AO173" s="2">
        <f ca="1">IF(Table1[[#This Row],[Field of Work]]="Agriculture",1,0)</f>
        <v>0</v>
      </c>
      <c r="AP173" s="2">
        <f ca="1">IF(Table1[[#This Row],[Field of Work]]="IT",1,0)</f>
        <v>0</v>
      </c>
      <c r="AQ173" s="2">
        <f ca="1">IF(Table1[[#This Row],[Field of Work]]="Construction",1,0)</f>
        <v>0</v>
      </c>
      <c r="AR173" s="2">
        <f ca="1">IF(Table1[[#This Row],[Field of Work]]="General Work",1,0)</f>
        <v>0</v>
      </c>
      <c r="AS173" s="2"/>
      <c r="AT173" s="2"/>
      <c r="AU173" s="2"/>
      <c r="AV173" s="2"/>
      <c r="AW173" s="2"/>
      <c r="AX173" s="2"/>
      <c r="BB173" s="2">
        <f ca="1">Table1[[#This Row],[Car Value]]/Table1[[#This Row],[Cars]]</f>
        <v>64754.044880375259</v>
      </c>
      <c r="BE173" s="2">
        <f ca="1">IF(Table1[[#This Row],[Debts]]&gt;$BG$6,1,0)</f>
        <v>1</v>
      </c>
      <c r="BJ173" s="11">
        <f ca="1">Table1[[#This Row],[Mortage Left]]/Table1[[#This Row],[Value of House]]</f>
        <v>0.1017751075676453</v>
      </c>
      <c r="BK173" s="2">
        <f t="shared" ca="1" si="73"/>
        <v>1</v>
      </c>
      <c r="BN173" s="14">
        <f ca="1">IF(Table1[[#This Row],[Area]]="Yukon",Table1[[#This Row],[Income]],0)</f>
        <v>0</v>
      </c>
      <c r="BO173" s="14">
        <f ca="1">IF(Table1[[#This Row],[Area]]="BC",Table1[[#This Row],[Income]],0)</f>
        <v>0</v>
      </c>
      <c r="BP173" s="14">
        <f ca="1">IF(Table1[[#This Row],[Area]]="Northwest Territories",Table1[[#This Row],[Income]],0)</f>
        <v>0</v>
      </c>
      <c r="BQ173" s="14">
        <f ca="1">IF(Table1[[#This Row],[Area]]="Alberta",Table1[[#This Row],[Income]],0)</f>
        <v>0</v>
      </c>
      <c r="BR173" s="14">
        <f ca="1">IF(Table1[[#This Row],[Area]]="Nunavut",Table1[[#This Row],[Income]],0)</f>
        <v>0</v>
      </c>
      <c r="BS173" s="14">
        <f ca="1">IF(Table1[[#This Row],[Area]]="Saskatchewan",Table1[[#This Row],[Income]],0)</f>
        <v>0</v>
      </c>
      <c r="BT173" s="14">
        <f ca="1">IF(Table1[[#This Row],[Area]]="Manitoba",Table1[[#This Row],[Income]],0)</f>
        <v>0</v>
      </c>
      <c r="BU173" s="14">
        <f ca="1">IF(Table1[[#This Row],[Area]]="Ontario",Table1[[#This Row],[Income]],0)</f>
        <v>0</v>
      </c>
      <c r="BV173" s="14">
        <f ca="1">IF(Table1[[#This Row],[Area]]="Quebec",Table1[[#This Row],[Income]],0)</f>
        <v>0</v>
      </c>
      <c r="BW173" s="14">
        <f ca="1">IF(Table1[[#This Row],[Area]]="newfoundland",Table1[[#This Row],[Income]],0)</f>
        <v>0</v>
      </c>
      <c r="BX173" s="14">
        <f ca="1">IF(Table1[[#This Row],[Area]]="New Brunswick",Table1[[#This Row],[Income]],0)</f>
        <v>0</v>
      </c>
      <c r="BY173" s="14">
        <f ca="1">IF(Table1[[#This Row],[Area]]="Nova Scotia",Table1[[#This Row],[Income]],0)</f>
        <v>0</v>
      </c>
      <c r="BZ173" s="14">
        <f ca="1">IF(Table1[[#This Row],[Area]]="Prince Edward Island",Table1[[#This Row],[Income]],0)</f>
        <v>86003</v>
      </c>
      <c r="CB173" s="12">
        <f ca="1">IF(Table1[[#This Row],[Field of Work]]="Health",Table1[[#This Row],[Income]],0)</f>
        <v>86003</v>
      </c>
      <c r="CC173" s="12">
        <f ca="1">IF(Table1[[#This Row],[Field of Work]]="Construction",Table1[[#This Row],[Income]],0)</f>
        <v>0</v>
      </c>
      <c r="CD173" s="12">
        <f ca="1">IF(Table1[[#This Row],[Field of Work]]="Teaching",Table1[[#This Row],[Income]],0)</f>
        <v>0</v>
      </c>
      <c r="CE173" s="12">
        <f ca="1">IF(Table1[[#This Row],[Field of Work]]="IT",Table1[[#This Row],[Income]],0)</f>
        <v>0</v>
      </c>
      <c r="CF173" s="12">
        <f ca="1">IF(Table1[[#This Row],[Field of Work]]="General Work",Table1[[#This Row],[Income]],0)</f>
        <v>0</v>
      </c>
      <c r="CG173" s="12">
        <f ca="1">IF(Table1[[#This Row],[Field of Work]]="Agriculture",Table1[[#This Row],[Income]],0)</f>
        <v>0</v>
      </c>
      <c r="CI173" s="2">
        <f ca="1">IF(Table1[[#This Row],[Debts]]&gt;Table1[[#This Row],[Income]],1,0)</f>
        <v>1</v>
      </c>
      <c r="CJ173" s="2"/>
      <c r="CL173" s="2">
        <f ca="1">IF(Table1[[#This Row],[Networth of Person ($)]]&gt;$CL$6,Table1[[#This Row],[Age]],0)</f>
        <v>31</v>
      </c>
    </row>
    <row r="174" spans="2:90" x14ac:dyDescent="0.3">
      <c r="B174">
        <f t="shared" ca="1" si="52"/>
        <v>1</v>
      </c>
      <c r="C174" t="str">
        <f t="shared" ca="1" si="53"/>
        <v>Men</v>
      </c>
      <c r="D174">
        <f t="shared" ca="1" si="54"/>
        <v>40</v>
      </c>
      <c r="E174">
        <f t="shared" ca="1" si="55"/>
        <v>3</v>
      </c>
      <c r="F174" t="str">
        <f t="shared" ca="1" si="56"/>
        <v>Teaching</v>
      </c>
      <c r="G174">
        <f t="shared" ca="1" si="57"/>
        <v>4</v>
      </c>
      <c r="H174" t="str">
        <f t="shared" ca="1" si="58"/>
        <v xml:space="preserve">Technical </v>
      </c>
      <c r="I174">
        <f t="shared" ca="1" si="59"/>
        <v>1</v>
      </c>
      <c r="J174">
        <f t="shared" ca="1" si="60"/>
        <v>3</v>
      </c>
      <c r="K174">
        <f t="shared" ca="1" si="61"/>
        <v>63891</v>
      </c>
      <c r="L174">
        <f t="shared" ca="1" si="62"/>
        <v>8</v>
      </c>
      <c r="M174" t="str">
        <f t="shared" ca="1" si="63"/>
        <v>Ontario</v>
      </c>
      <c r="N174">
        <f t="shared" ca="1" si="64"/>
        <v>319455</v>
      </c>
      <c r="O174">
        <f t="shared" ca="1" si="65"/>
        <v>209268.71890851128</v>
      </c>
      <c r="P174">
        <f t="shared" ca="1" si="66"/>
        <v>118234.03514513077</v>
      </c>
      <c r="Q174">
        <f t="shared" ca="1" si="67"/>
        <v>73420</v>
      </c>
      <c r="R174">
        <f t="shared" ca="1" si="68"/>
        <v>126939.82181561099</v>
      </c>
      <c r="S174">
        <f t="shared" ca="1" si="69"/>
        <v>29592.053693706093</v>
      </c>
      <c r="T174">
        <f t="shared" ca="1" si="70"/>
        <v>467281.08883883688</v>
      </c>
      <c r="U174">
        <f t="shared" ca="1" si="71"/>
        <v>409628.54072412226</v>
      </c>
      <c r="V174">
        <f t="shared" ca="1" si="72"/>
        <v>57652.54811471462</v>
      </c>
      <c r="Y174" s="2">
        <f ca="1">IF(Table1[[#This Row],[Gender]]="Men",1,0)</f>
        <v>1</v>
      </c>
      <c r="Z174" s="2">
        <f ca="1">IF(Table1[[#This Row],[Gender]]="Women",1,0)</f>
        <v>0</v>
      </c>
      <c r="AA174" s="2"/>
      <c r="AB174" s="2"/>
      <c r="AC174" s="2"/>
      <c r="AD174" s="2"/>
      <c r="AE174" s="2"/>
      <c r="AF174" s="2"/>
      <c r="AG174" s="2"/>
      <c r="AH174" s="2"/>
      <c r="AI174" s="2"/>
      <c r="AJ174" s="4"/>
      <c r="AM174" s="2">
        <f ca="1">IF(Table1[[#This Row],[Field of Work]]="Teaching",1,0)</f>
        <v>1</v>
      </c>
      <c r="AN174" s="2">
        <f ca="1">IF(Table1[[#This Row],[Field of Work]]="Health",1,0)</f>
        <v>0</v>
      </c>
      <c r="AO174" s="2">
        <f ca="1">IF(Table1[[#This Row],[Field of Work]]="Agriculture",1,0)</f>
        <v>0</v>
      </c>
      <c r="AP174" s="2">
        <f ca="1">IF(Table1[[#This Row],[Field of Work]]="IT",1,0)</f>
        <v>0</v>
      </c>
      <c r="AQ174" s="2">
        <f ca="1">IF(Table1[[#This Row],[Field of Work]]="Construction",1,0)</f>
        <v>0</v>
      </c>
      <c r="AR174" s="2">
        <f ca="1">IF(Table1[[#This Row],[Field of Work]]="General Work",1,0)</f>
        <v>0</v>
      </c>
      <c r="AS174" s="2"/>
      <c r="AT174" s="2"/>
      <c r="AU174" s="2"/>
      <c r="AV174" s="2"/>
      <c r="AW174" s="2"/>
      <c r="AX174" s="2"/>
      <c r="BB174" s="2">
        <f ca="1">Table1[[#This Row],[Car Value]]/Table1[[#This Row],[Cars]]</f>
        <v>39411.345048376919</v>
      </c>
      <c r="BE174" s="2">
        <f ca="1">IF(Table1[[#This Row],[Debts]]&gt;$BG$6,1,0)</f>
        <v>1</v>
      </c>
      <c r="BJ174" s="11">
        <f ca="1">Table1[[#This Row],[Mortage Left]]/Table1[[#This Row],[Value of House]]</f>
        <v>0.6550804304472031</v>
      </c>
      <c r="BK174" s="2">
        <f t="shared" ca="1" si="73"/>
        <v>0</v>
      </c>
      <c r="BN174" s="14">
        <f ca="1">IF(Table1[[#This Row],[Area]]="Yukon",Table1[[#This Row],[Income]],0)</f>
        <v>0</v>
      </c>
      <c r="BO174" s="14">
        <f ca="1">IF(Table1[[#This Row],[Area]]="BC",Table1[[#This Row],[Income]],0)</f>
        <v>0</v>
      </c>
      <c r="BP174" s="14">
        <f ca="1">IF(Table1[[#This Row],[Area]]="Northwest Territories",Table1[[#This Row],[Income]],0)</f>
        <v>0</v>
      </c>
      <c r="BQ174" s="14">
        <f ca="1">IF(Table1[[#This Row],[Area]]="Alberta",Table1[[#This Row],[Income]],0)</f>
        <v>0</v>
      </c>
      <c r="BR174" s="14">
        <f ca="1">IF(Table1[[#This Row],[Area]]="Nunavut",Table1[[#This Row],[Income]],0)</f>
        <v>0</v>
      </c>
      <c r="BS174" s="14">
        <f ca="1">IF(Table1[[#This Row],[Area]]="Saskatchewan",Table1[[#This Row],[Income]],0)</f>
        <v>0</v>
      </c>
      <c r="BT174" s="14">
        <f ca="1">IF(Table1[[#This Row],[Area]]="Manitoba",Table1[[#This Row],[Income]],0)</f>
        <v>0</v>
      </c>
      <c r="BU174" s="14">
        <f ca="1">IF(Table1[[#This Row],[Area]]="Ontario",Table1[[#This Row],[Income]],0)</f>
        <v>63891</v>
      </c>
      <c r="BV174" s="14">
        <f ca="1">IF(Table1[[#This Row],[Area]]="Quebec",Table1[[#This Row],[Income]],0)</f>
        <v>0</v>
      </c>
      <c r="BW174" s="14">
        <f ca="1">IF(Table1[[#This Row],[Area]]="newfoundland",Table1[[#This Row],[Income]],0)</f>
        <v>0</v>
      </c>
      <c r="BX174" s="14">
        <f ca="1">IF(Table1[[#This Row],[Area]]="New Brunswick",Table1[[#This Row],[Income]],0)</f>
        <v>0</v>
      </c>
      <c r="BY174" s="14">
        <f ca="1">IF(Table1[[#This Row],[Area]]="Nova Scotia",Table1[[#This Row],[Income]],0)</f>
        <v>0</v>
      </c>
      <c r="BZ174" s="14">
        <f ca="1">IF(Table1[[#This Row],[Area]]="Prince Edward Island",Table1[[#This Row],[Income]],0)</f>
        <v>0</v>
      </c>
      <c r="CB174" s="12">
        <f ca="1">IF(Table1[[#This Row],[Field of Work]]="Health",Table1[[#This Row],[Income]],0)</f>
        <v>0</v>
      </c>
      <c r="CC174" s="12">
        <f ca="1">IF(Table1[[#This Row],[Field of Work]]="Construction",Table1[[#This Row],[Income]],0)</f>
        <v>0</v>
      </c>
      <c r="CD174" s="12">
        <f ca="1">IF(Table1[[#This Row],[Field of Work]]="Teaching",Table1[[#This Row],[Income]],0)</f>
        <v>63891</v>
      </c>
      <c r="CE174" s="12">
        <f ca="1">IF(Table1[[#This Row],[Field of Work]]="IT",Table1[[#This Row],[Income]],0)</f>
        <v>0</v>
      </c>
      <c r="CF174" s="12">
        <f ca="1">IF(Table1[[#This Row],[Field of Work]]="General Work",Table1[[#This Row],[Income]],0)</f>
        <v>0</v>
      </c>
      <c r="CG174" s="12">
        <f ca="1">IF(Table1[[#This Row],[Field of Work]]="Agriculture",Table1[[#This Row],[Income]],0)</f>
        <v>0</v>
      </c>
      <c r="CI174" s="2">
        <f ca="1">IF(Table1[[#This Row],[Debts]]&gt;Table1[[#This Row],[Income]],1,0)</f>
        <v>1</v>
      </c>
      <c r="CJ174" s="2"/>
      <c r="CL174" s="2">
        <f ca="1">IF(Table1[[#This Row],[Networth of Person ($)]]&gt;$CL$6,Table1[[#This Row],[Age]],0)</f>
        <v>40</v>
      </c>
    </row>
    <row r="175" spans="2:90" x14ac:dyDescent="0.3">
      <c r="B175">
        <f t="shared" ca="1" si="52"/>
        <v>1</v>
      </c>
      <c r="C175" t="str">
        <f t="shared" ca="1" si="53"/>
        <v>Men</v>
      </c>
      <c r="D175">
        <f t="shared" ca="1" si="54"/>
        <v>25</v>
      </c>
      <c r="E175">
        <f t="shared" ca="1" si="55"/>
        <v>3</v>
      </c>
      <c r="F175" t="str">
        <f t="shared" ca="1" si="56"/>
        <v>Teaching</v>
      </c>
      <c r="G175">
        <f t="shared" ca="1" si="57"/>
        <v>6</v>
      </c>
      <c r="H175" t="str">
        <f t="shared" ca="1" si="58"/>
        <v>Others</v>
      </c>
      <c r="I175">
        <f t="shared" ca="1" si="59"/>
        <v>3</v>
      </c>
      <c r="J175">
        <f t="shared" ca="1" si="60"/>
        <v>1</v>
      </c>
      <c r="K175">
        <f t="shared" ca="1" si="61"/>
        <v>65539</v>
      </c>
      <c r="L175">
        <f t="shared" ca="1" si="62"/>
        <v>1</v>
      </c>
      <c r="M175" t="str">
        <f t="shared" ca="1" si="63"/>
        <v>Yukon</v>
      </c>
      <c r="N175">
        <f t="shared" ca="1" si="64"/>
        <v>327695</v>
      </c>
      <c r="O175">
        <f t="shared" ca="1" si="65"/>
        <v>171940.43469686655</v>
      </c>
      <c r="P175">
        <f t="shared" ca="1" si="66"/>
        <v>41806.431977281492</v>
      </c>
      <c r="Q175">
        <f t="shared" ca="1" si="67"/>
        <v>16217</v>
      </c>
      <c r="R175">
        <f t="shared" ca="1" si="68"/>
        <v>67035.934787560283</v>
      </c>
      <c r="S175">
        <f t="shared" ca="1" si="69"/>
        <v>84613.203630976859</v>
      </c>
      <c r="T175">
        <f t="shared" ca="1" si="70"/>
        <v>454114.63560825831</v>
      </c>
      <c r="U175">
        <f t="shared" ca="1" si="71"/>
        <v>255193.36948442683</v>
      </c>
      <c r="V175">
        <f t="shared" ca="1" si="72"/>
        <v>198921.26612383148</v>
      </c>
      <c r="Y175" s="2">
        <f ca="1">IF(Table1[[#This Row],[Gender]]="Men",1,0)</f>
        <v>1</v>
      </c>
      <c r="Z175" s="2">
        <f ca="1">IF(Table1[[#This Row],[Gender]]="Women",1,0)</f>
        <v>0</v>
      </c>
      <c r="AA175" s="2"/>
      <c r="AB175" s="2"/>
      <c r="AC175" s="2"/>
      <c r="AD175" s="2"/>
      <c r="AE175" s="2"/>
      <c r="AF175" s="2"/>
      <c r="AG175" s="2"/>
      <c r="AH175" s="2"/>
      <c r="AI175" s="2"/>
      <c r="AJ175" s="4"/>
      <c r="AM175" s="2">
        <f ca="1">IF(Table1[[#This Row],[Field of Work]]="Teaching",1,0)</f>
        <v>1</v>
      </c>
      <c r="AN175" s="2">
        <f ca="1">IF(Table1[[#This Row],[Field of Work]]="Health",1,0)</f>
        <v>0</v>
      </c>
      <c r="AO175" s="2">
        <f ca="1">IF(Table1[[#This Row],[Field of Work]]="Agriculture",1,0)</f>
        <v>0</v>
      </c>
      <c r="AP175" s="2">
        <f ca="1">IF(Table1[[#This Row],[Field of Work]]="IT",1,0)</f>
        <v>0</v>
      </c>
      <c r="AQ175" s="2">
        <f ca="1">IF(Table1[[#This Row],[Field of Work]]="Construction",1,0)</f>
        <v>0</v>
      </c>
      <c r="AR175" s="2">
        <f ca="1">IF(Table1[[#This Row],[Field of Work]]="General Work",1,0)</f>
        <v>0</v>
      </c>
      <c r="AS175" s="2"/>
      <c r="AT175" s="2"/>
      <c r="AU175" s="2"/>
      <c r="AV175" s="2"/>
      <c r="AW175" s="2"/>
      <c r="AX175" s="2"/>
      <c r="BB175" s="2">
        <f ca="1">Table1[[#This Row],[Car Value]]/Table1[[#This Row],[Cars]]</f>
        <v>41806.431977281492</v>
      </c>
      <c r="BE175" s="2">
        <f ca="1">IF(Table1[[#This Row],[Debts]]&gt;$BG$6,1,0)</f>
        <v>1</v>
      </c>
      <c r="BJ175" s="11">
        <f ca="1">Table1[[#This Row],[Mortage Left]]/Table1[[#This Row],[Value of House]]</f>
        <v>0.52469654616904915</v>
      </c>
      <c r="BK175" s="2">
        <f t="shared" ca="1" si="73"/>
        <v>0</v>
      </c>
      <c r="BN175" s="14">
        <f ca="1">IF(Table1[[#This Row],[Area]]="Yukon",Table1[[#This Row],[Income]],0)</f>
        <v>65539</v>
      </c>
      <c r="BO175" s="14">
        <f ca="1">IF(Table1[[#This Row],[Area]]="BC",Table1[[#This Row],[Income]],0)</f>
        <v>0</v>
      </c>
      <c r="BP175" s="14">
        <f ca="1">IF(Table1[[#This Row],[Area]]="Northwest Territories",Table1[[#This Row],[Income]],0)</f>
        <v>0</v>
      </c>
      <c r="BQ175" s="14">
        <f ca="1">IF(Table1[[#This Row],[Area]]="Alberta",Table1[[#This Row],[Income]],0)</f>
        <v>0</v>
      </c>
      <c r="BR175" s="14">
        <f ca="1">IF(Table1[[#This Row],[Area]]="Nunavut",Table1[[#This Row],[Income]],0)</f>
        <v>0</v>
      </c>
      <c r="BS175" s="14">
        <f ca="1">IF(Table1[[#This Row],[Area]]="Saskatchewan",Table1[[#This Row],[Income]],0)</f>
        <v>0</v>
      </c>
      <c r="BT175" s="14">
        <f ca="1">IF(Table1[[#This Row],[Area]]="Manitoba",Table1[[#This Row],[Income]],0)</f>
        <v>0</v>
      </c>
      <c r="BU175" s="14">
        <f ca="1">IF(Table1[[#This Row],[Area]]="Ontario",Table1[[#This Row],[Income]],0)</f>
        <v>0</v>
      </c>
      <c r="BV175" s="14">
        <f ca="1">IF(Table1[[#This Row],[Area]]="Quebec",Table1[[#This Row],[Income]],0)</f>
        <v>0</v>
      </c>
      <c r="BW175" s="14">
        <f ca="1">IF(Table1[[#This Row],[Area]]="newfoundland",Table1[[#This Row],[Income]],0)</f>
        <v>0</v>
      </c>
      <c r="BX175" s="14">
        <f ca="1">IF(Table1[[#This Row],[Area]]="New Brunswick",Table1[[#This Row],[Income]],0)</f>
        <v>0</v>
      </c>
      <c r="BY175" s="14">
        <f ca="1">IF(Table1[[#This Row],[Area]]="Nova Scotia",Table1[[#This Row],[Income]],0)</f>
        <v>0</v>
      </c>
      <c r="BZ175" s="14">
        <f ca="1">IF(Table1[[#This Row],[Area]]="Prince Edward Island",Table1[[#This Row],[Income]],0)</f>
        <v>0</v>
      </c>
      <c r="CB175" s="12">
        <f ca="1">IF(Table1[[#This Row],[Field of Work]]="Health",Table1[[#This Row],[Income]],0)</f>
        <v>0</v>
      </c>
      <c r="CC175" s="12">
        <f ca="1">IF(Table1[[#This Row],[Field of Work]]="Construction",Table1[[#This Row],[Income]],0)</f>
        <v>0</v>
      </c>
      <c r="CD175" s="12">
        <f ca="1">IF(Table1[[#This Row],[Field of Work]]="Teaching",Table1[[#This Row],[Income]],0)</f>
        <v>65539</v>
      </c>
      <c r="CE175" s="12">
        <f ca="1">IF(Table1[[#This Row],[Field of Work]]="IT",Table1[[#This Row],[Income]],0)</f>
        <v>0</v>
      </c>
      <c r="CF175" s="12">
        <f ca="1">IF(Table1[[#This Row],[Field of Work]]="General Work",Table1[[#This Row],[Income]],0)</f>
        <v>0</v>
      </c>
      <c r="CG175" s="12">
        <f ca="1">IF(Table1[[#This Row],[Field of Work]]="Agriculture",Table1[[#This Row],[Income]],0)</f>
        <v>0</v>
      </c>
      <c r="CI175" s="2">
        <f ca="1">IF(Table1[[#This Row],[Debts]]&gt;Table1[[#This Row],[Income]],1,0)</f>
        <v>1</v>
      </c>
      <c r="CJ175" s="2"/>
      <c r="CL175" s="2">
        <f ca="1">IF(Table1[[#This Row],[Networth of Person ($)]]&gt;$CL$6,Table1[[#This Row],[Age]],0)</f>
        <v>25</v>
      </c>
    </row>
    <row r="176" spans="2:90" x14ac:dyDescent="0.3">
      <c r="B176">
        <f t="shared" ca="1" si="52"/>
        <v>1</v>
      </c>
      <c r="C176" t="str">
        <f t="shared" ca="1" si="53"/>
        <v>Men</v>
      </c>
      <c r="D176">
        <f t="shared" ca="1" si="54"/>
        <v>30</v>
      </c>
      <c r="E176">
        <f t="shared" ca="1" si="55"/>
        <v>6</v>
      </c>
      <c r="F176" t="str">
        <f t="shared" ca="1" si="56"/>
        <v>Agriculture</v>
      </c>
      <c r="G176">
        <f t="shared" ca="1" si="57"/>
        <v>6</v>
      </c>
      <c r="H176" t="str">
        <f t="shared" ca="1" si="58"/>
        <v>Others</v>
      </c>
      <c r="I176">
        <f t="shared" ca="1" si="59"/>
        <v>4</v>
      </c>
      <c r="J176">
        <f t="shared" ca="1" si="60"/>
        <v>2</v>
      </c>
      <c r="K176">
        <f t="shared" ca="1" si="61"/>
        <v>27606</v>
      </c>
      <c r="L176">
        <f t="shared" ca="1" si="62"/>
        <v>9</v>
      </c>
      <c r="M176" t="str">
        <f t="shared" ca="1" si="63"/>
        <v>Quebec</v>
      </c>
      <c r="N176">
        <f t="shared" ca="1" si="64"/>
        <v>82818</v>
      </c>
      <c r="O176">
        <f t="shared" ca="1" si="65"/>
        <v>5727.3158600796196</v>
      </c>
      <c r="P176">
        <f t="shared" ca="1" si="66"/>
        <v>2012.4160819206297</v>
      </c>
      <c r="Q176">
        <f t="shared" ca="1" si="67"/>
        <v>1839</v>
      </c>
      <c r="R176">
        <f t="shared" ca="1" si="68"/>
        <v>950.67414622175897</v>
      </c>
      <c r="S176">
        <f t="shared" ca="1" si="69"/>
        <v>6186.5465960207948</v>
      </c>
      <c r="T176">
        <f t="shared" ca="1" si="70"/>
        <v>91016.962677941425</v>
      </c>
      <c r="U176">
        <f t="shared" ca="1" si="71"/>
        <v>8516.9900063013793</v>
      </c>
      <c r="V176">
        <f t="shared" ca="1" si="72"/>
        <v>82499.972671640047</v>
      </c>
      <c r="Y176" s="2">
        <f ca="1">IF(Table1[[#This Row],[Gender]]="Men",1,0)</f>
        <v>1</v>
      </c>
      <c r="Z176" s="2">
        <f ca="1">IF(Table1[[#This Row],[Gender]]="Women",1,0)</f>
        <v>0</v>
      </c>
      <c r="AA176" s="2"/>
      <c r="AB176" s="2"/>
      <c r="AC176" s="2"/>
      <c r="AD176" s="2"/>
      <c r="AE176" s="2"/>
      <c r="AF176" s="2"/>
      <c r="AG176" s="2"/>
      <c r="AH176" s="2"/>
      <c r="AI176" s="2"/>
      <c r="AJ176" s="4"/>
      <c r="AM176" s="2">
        <f ca="1">IF(Table1[[#This Row],[Field of Work]]="Teaching",1,0)</f>
        <v>0</v>
      </c>
      <c r="AN176" s="2">
        <f ca="1">IF(Table1[[#This Row],[Field of Work]]="Health",1,0)</f>
        <v>0</v>
      </c>
      <c r="AO176" s="2">
        <f ca="1">IF(Table1[[#This Row],[Field of Work]]="Agriculture",1,0)</f>
        <v>1</v>
      </c>
      <c r="AP176" s="2">
        <f ca="1">IF(Table1[[#This Row],[Field of Work]]="IT",1,0)</f>
        <v>0</v>
      </c>
      <c r="AQ176" s="2">
        <f ca="1">IF(Table1[[#This Row],[Field of Work]]="Construction",1,0)</f>
        <v>0</v>
      </c>
      <c r="AR176" s="2">
        <f ca="1">IF(Table1[[#This Row],[Field of Work]]="General Work",1,0)</f>
        <v>0</v>
      </c>
      <c r="AS176" s="2"/>
      <c r="AT176" s="2"/>
      <c r="AU176" s="2"/>
      <c r="AV176" s="2"/>
      <c r="AW176" s="2"/>
      <c r="AX176" s="2"/>
      <c r="BB176" s="2">
        <f ca="1">Table1[[#This Row],[Car Value]]/Table1[[#This Row],[Cars]]</f>
        <v>1006.2080409603149</v>
      </c>
      <c r="BE176" s="2">
        <f ca="1">IF(Table1[[#This Row],[Debts]]&gt;$BG$6,1,0)</f>
        <v>0</v>
      </c>
      <c r="BJ176" s="11">
        <f ca="1">Table1[[#This Row],[Mortage Left]]/Table1[[#This Row],[Value of House]]</f>
        <v>6.91554476089693E-2</v>
      </c>
      <c r="BK176" s="2">
        <f t="shared" ca="1" si="73"/>
        <v>1</v>
      </c>
      <c r="BN176" s="14">
        <f ca="1">IF(Table1[[#This Row],[Area]]="Yukon",Table1[[#This Row],[Income]],0)</f>
        <v>0</v>
      </c>
      <c r="BO176" s="14">
        <f ca="1">IF(Table1[[#This Row],[Area]]="BC",Table1[[#This Row],[Income]],0)</f>
        <v>0</v>
      </c>
      <c r="BP176" s="14">
        <f ca="1">IF(Table1[[#This Row],[Area]]="Northwest Territories",Table1[[#This Row],[Income]],0)</f>
        <v>0</v>
      </c>
      <c r="BQ176" s="14">
        <f ca="1">IF(Table1[[#This Row],[Area]]="Alberta",Table1[[#This Row],[Income]],0)</f>
        <v>0</v>
      </c>
      <c r="BR176" s="14">
        <f ca="1">IF(Table1[[#This Row],[Area]]="Nunavut",Table1[[#This Row],[Income]],0)</f>
        <v>0</v>
      </c>
      <c r="BS176" s="14">
        <f ca="1">IF(Table1[[#This Row],[Area]]="Saskatchewan",Table1[[#This Row],[Income]],0)</f>
        <v>0</v>
      </c>
      <c r="BT176" s="14">
        <f ca="1">IF(Table1[[#This Row],[Area]]="Manitoba",Table1[[#This Row],[Income]],0)</f>
        <v>0</v>
      </c>
      <c r="BU176" s="14">
        <f ca="1">IF(Table1[[#This Row],[Area]]="Ontario",Table1[[#This Row],[Income]],0)</f>
        <v>0</v>
      </c>
      <c r="BV176" s="14">
        <f ca="1">IF(Table1[[#This Row],[Area]]="Quebec",Table1[[#This Row],[Income]],0)</f>
        <v>27606</v>
      </c>
      <c r="BW176" s="14">
        <f ca="1">IF(Table1[[#This Row],[Area]]="newfoundland",Table1[[#This Row],[Income]],0)</f>
        <v>0</v>
      </c>
      <c r="BX176" s="14">
        <f ca="1">IF(Table1[[#This Row],[Area]]="New Brunswick",Table1[[#This Row],[Income]],0)</f>
        <v>0</v>
      </c>
      <c r="BY176" s="14">
        <f ca="1">IF(Table1[[#This Row],[Area]]="Nova Scotia",Table1[[#This Row],[Income]],0)</f>
        <v>0</v>
      </c>
      <c r="BZ176" s="14">
        <f ca="1">IF(Table1[[#This Row],[Area]]="Prince Edward Island",Table1[[#This Row],[Income]],0)</f>
        <v>0</v>
      </c>
      <c r="CB176" s="12">
        <f ca="1">IF(Table1[[#This Row],[Field of Work]]="Health",Table1[[#This Row],[Income]],0)</f>
        <v>0</v>
      </c>
      <c r="CC176" s="12">
        <f ca="1">IF(Table1[[#This Row],[Field of Work]]="Construction",Table1[[#This Row],[Income]],0)</f>
        <v>0</v>
      </c>
      <c r="CD176" s="12">
        <f ca="1">IF(Table1[[#This Row],[Field of Work]]="Teaching",Table1[[#This Row],[Income]],0)</f>
        <v>0</v>
      </c>
      <c r="CE176" s="12">
        <f ca="1">IF(Table1[[#This Row],[Field of Work]]="IT",Table1[[#This Row],[Income]],0)</f>
        <v>0</v>
      </c>
      <c r="CF176" s="12">
        <f ca="1">IF(Table1[[#This Row],[Field of Work]]="General Work",Table1[[#This Row],[Income]],0)</f>
        <v>0</v>
      </c>
      <c r="CG176" s="12">
        <f ca="1">IF(Table1[[#This Row],[Field of Work]]="Agriculture",Table1[[#This Row],[Income]],0)</f>
        <v>27606</v>
      </c>
      <c r="CI176" s="2">
        <f ca="1">IF(Table1[[#This Row],[Debts]]&gt;Table1[[#This Row],[Income]],1,0)</f>
        <v>0</v>
      </c>
      <c r="CJ176" s="2"/>
      <c r="CL176" s="2">
        <f ca="1">IF(Table1[[#This Row],[Networth of Person ($)]]&gt;$CL$6,Table1[[#This Row],[Age]],0)</f>
        <v>30</v>
      </c>
    </row>
    <row r="177" spans="2:90" x14ac:dyDescent="0.3">
      <c r="B177">
        <f t="shared" ca="1" si="52"/>
        <v>2</v>
      </c>
      <c r="C177" t="str">
        <f t="shared" ca="1" si="53"/>
        <v>Women</v>
      </c>
      <c r="D177">
        <f t="shared" ca="1" si="54"/>
        <v>26</v>
      </c>
      <c r="E177">
        <f t="shared" ca="1" si="55"/>
        <v>3</v>
      </c>
      <c r="F177" t="str">
        <f t="shared" ca="1" si="56"/>
        <v>Teaching</v>
      </c>
      <c r="G177">
        <f t="shared" ca="1" si="57"/>
        <v>4</v>
      </c>
      <c r="H177" t="str">
        <f t="shared" ca="1" si="58"/>
        <v xml:space="preserve">Technical </v>
      </c>
      <c r="I177">
        <f t="shared" ca="1" si="59"/>
        <v>0</v>
      </c>
      <c r="J177">
        <f t="shared" ca="1" si="60"/>
        <v>1</v>
      </c>
      <c r="K177">
        <f t="shared" ca="1" si="61"/>
        <v>63854</v>
      </c>
      <c r="L177">
        <f t="shared" ca="1" si="62"/>
        <v>8</v>
      </c>
      <c r="M177" t="str">
        <f t="shared" ca="1" si="63"/>
        <v>Ontario</v>
      </c>
      <c r="N177">
        <f t="shared" ca="1" si="64"/>
        <v>383124</v>
      </c>
      <c r="O177">
        <f t="shared" ca="1" si="65"/>
        <v>97864.483946610038</v>
      </c>
      <c r="P177">
        <f t="shared" ca="1" si="66"/>
        <v>44632.322741717602</v>
      </c>
      <c r="Q177">
        <f t="shared" ca="1" si="67"/>
        <v>3431</v>
      </c>
      <c r="R177">
        <f t="shared" ca="1" si="68"/>
        <v>76505.15533171549</v>
      </c>
      <c r="S177">
        <f t="shared" ca="1" si="69"/>
        <v>36955.06057944319</v>
      </c>
      <c r="T177">
        <f t="shared" ca="1" si="70"/>
        <v>464711.3833211608</v>
      </c>
      <c r="U177">
        <f t="shared" ca="1" si="71"/>
        <v>177800.63927832554</v>
      </c>
      <c r="V177">
        <f t="shared" ca="1" si="72"/>
        <v>286910.74404283526</v>
      </c>
      <c r="Y177" s="2">
        <f ca="1">IF(Table1[[#This Row],[Gender]]="Men",1,0)</f>
        <v>0</v>
      </c>
      <c r="Z177" s="2">
        <f ca="1">IF(Table1[[#This Row],[Gender]]="Women",1,0)</f>
        <v>1</v>
      </c>
      <c r="AA177" s="2"/>
      <c r="AB177" s="2"/>
      <c r="AC177" s="2"/>
      <c r="AD177" s="2"/>
      <c r="AE177" s="2"/>
      <c r="AF177" s="2"/>
      <c r="AG177" s="2"/>
      <c r="AH177" s="2"/>
      <c r="AI177" s="2"/>
      <c r="AJ177" s="4"/>
      <c r="AM177" s="2">
        <f ca="1">IF(Table1[[#This Row],[Field of Work]]="Teaching",1,0)</f>
        <v>1</v>
      </c>
      <c r="AN177" s="2">
        <f ca="1">IF(Table1[[#This Row],[Field of Work]]="Health",1,0)</f>
        <v>0</v>
      </c>
      <c r="AO177" s="2">
        <f ca="1">IF(Table1[[#This Row],[Field of Work]]="Agriculture",1,0)</f>
        <v>0</v>
      </c>
      <c r="AP177" s="2">
        <f ca="1">IF(Table1[[#This Row],[Field of Work]]="IT",1,0)</f>
        <v>0</v>
      </c>
      <c r="AQ177" s="2">
        <f ca="1">IF(Table1[[#This Row],[Field of Work]]="Construction",1,0)</f>
        <v>0</v>
      </c>
      <c r="AR177" s="2">
        <f ca="1">IF(Table1[[#This Row],[Field of Work]]="General Work",1,0)</f>
        <v>0</v>
      </c>
      <c r="AS177" s="2"/>
      <c r="AT177" s="2"/>
      <c r="AU177" s="2"/>
      <c r="AV177" s="2"/>
      <c r="AW177" s="2"/>
      <c r="AX177" s="2"/>
      <c r="BB177" s="2">
        <f ca="1">Table1[[#This Row],[Car Value]]/Table1[[#This Row],[Cars]]</f>
        <v>44632.322741717602</v>
      </c>
      <c r="BE177" s="2">
        <f ca="1">IF(Table1[[#This Row],[Debts]]&gt;$BG$6,1,0)</f>
        <v>1</v>
      </c>
      <c r="BJ177" s="11">
        <f ca="1">Table1[[#This Row],[Mortage Left]]/Table1[[#This Row],[Value of House]]</f>
        <v>0.25543814521306429</v>
      </c>
      <c r="BK177" s="2">
        <f t="shared" ca="1" si="73"/>
        <v>1</v>
      </c>
      <c r="BN177" s="14">
        <f ca="1">IF(Table1[[#This Row],[Area]]="Yukon",Table1[[#This Row],[Income]],0)</f>
        <v>0</v>
      </c>
      <c r="BO177" s="14">
        <f ca="1">IF(Table1[[#This Row],[Area]]="BC",Table1[[#This Row],[Income]],0)</f>
        <v>0</v>
      </c>
      <c r="BP177" s="14">
        <f ca="1">IF(Table1[[#This Row],[Area]]="Northwest Territories",Table1[[#This Row],[Income]],0)</f>
        <v>0</v>
      </c>
      <c r="BQ177" s="14">
        <f ca="1">IF(Table1[[#This Row],[Area]]="Alberta",Table1[[#This Row],[Income]],0)</f>
        <v>0</v>
      </c>
      <c r="BR177" s="14">
        <f ca="1">IF(Table1[[#This Row],[Area]]="Nunavut",Table1[[#This Row],[Income]],0)</f>
        <v>0</v>
      </c>
      <c r="BS177" s="14">
        <f ca="1">IF(Table1[[#This Row],[Area]]="Saskatchewan",Table1[[#This Row],[Income]],0)</f>
        <v>0</v>
      </c>
      <c r="BT177" s="14">
        <f ca="1">IF(Table1[[#This Row],[Area]]="Manitoba",Table1[[#This Row],[Income]],0)</f>
        <v>0</v>
      </c>
      <c r="BU177" s="14">
        <f ca="1">IF(Table1[[#This Row],[Area]]="Ontario",Table1[[#This Row],[Income]],0)</f>
        <v>63854</v>
      </c>
      <c r="BV177" s="14">
        <f ca="1">IF(Table1[[#This Row],[Area]]="Quebec",Table1[[#This Row],[Income]],0)</f>
        <v>0</v>
      </c>
      <c r="BW177" s="14">
        <f ca="1">IF(Table1[[#This Row],[Area]]="newfoundland",Table1[[#This Row],[Income]],0)</f>
        <v>0</v>
      </c>
      <c r="BX177" s="14">
        <f ca="1">IF(Table1[[#This Row],[Area]]="New Brunswick",Table1[[#This Row],[Income]],0)</f>
        <v>0</v>
      </c>
      <c r="BY177" s="14">
        <f ca="1">IF(Table1[[#This Row],[Area]]="Nova Scotia",Table1[[#This Row],[Income]],0)</f>
        <v>0</v>
      </c>
      <c r="BZ177" s="14">
        <f ca="1">IF(Table1[[#This Row],[Area]]="Prince Edward Island",Table1[[#This Row],[Income]],0)</f>
        <v>0</v>
      </c>
      <c r="CB177" s="12">
        <f ca="1">IF(Table1[[#This Row],[Field of Work]]="Health",Table1[[#This Row],[Income]],0)</f>
        <v>0</v>
      </c>
      <c r="CC177" s="12">
        <f ca="1">IF(Table1[[#This Row],[Field of Work]]="Construction",Table1[[#This Row],[Income]],0)</f>
        <v>0</v>
      </c>
      <c r="CD177" s="12">
        <f ca="1">IF(Table1[[#This Row],[Field of Work]]="Teaching",Table1[[#This Row],[Income]],0)</f>
        <v>63854</v>
      </c>
      <c r="CE177" s="12">
        <f ca="1">IF(Table1[[#This Row],[Field of Work]]="IT",Table1[[#This Row],[Income]],0)</f>
        <v>0</v>
      </c>
      <c r="CF177" s="12">
        <f ca="1">IF(Table1[[#This Row],[Field of Work]]="General Work",Table1[[#This Row],[Income]],0)</f>
        <v>0</v>
      </c>
      <c r="CG177" s="12">
        <f ca="1">IF(Table1[[#This Row],[Field of Work]]="Agriculture",Table1[[#This Row],[Income]],0)</f>
        <v>0</v>
      </c>
      <c r="CI177" s="2">
        <f ca="1">IF(Table1[[#This Row],[Debts]]&gt;Table1[[#This Row],[Income]],1,0)</f>
        <v>1</v>
      </c>
      <c r="CJ177" s="2"/>
      <c r="CL177" s="2">
        <f ca="1">IF(Table1[[#This Row],[Networth of Person ($)]]&gt;$CL$6,Table1[[#This Row],[Age]],0)</f>
        <v>26</v>
      </c>
    </row>
    <row r="178" spans="2:90" x14ac:dyDescent="0.3">
      <c r="B178">
        <f t="shared" ca="1" si="52"/>
        <v>1</v>
      </c>
      <c r="C178" t="str">
        <f t="shared" ca="1" si="53"/>
        <v>Men</v>
      </c>
      <c r="D178">
        <f t="shared" ca="1" si="54"/>
        <v>45</v>
      </c>
      <c r="E178">
        <f t="shared" ca="1" si="55"/>
        <v>2</v>
      </c>
      <c r="F178" t="str">
        <f t="shared" ca="1" si="56"/>
        <v>Construction</v>
      </c>
      <c r="G178">
        <f t="shared" ca="1" si="57"/>
        <v>2</v>
      </c>
      <c r="H178" t="str">
        <f t="shared" ca="1" si="58"/>
        <v>College</v>
      </c>
      <c r="I178">
        <f t="shared" ca="1" si="59"/>
        <v>1</v>
      </c>
      <c r="J178">
        <f t="shared" ca="1" si="60"/>
        <v>1</v>
      </c>
      <c r="K178">
        <f t="shared" ca="1" si="61"/>
        <v>67608</v>
      </c>
      <c r="L178">
        <f t="shared" ca="1" si="62"/>
        <v>9</v>
      </c>
      <c r="M178" t="str">
        <f t="shared" ca="1" si="63"/>
        <v>Quebec</v>
      </c>
      <c r="N178">
        <f t="shared" ca="1" si="64"/>
        <v>338040</v>
      </c>
      <c r="O178">
        <f t="shared" ca="1" si="65"/>
        <v>146868.09201612062</v>
      </c>
      <c r="P178">
        <f t="shared" ca="1" si="66"/>
        <v>38655.872320248389</v>
      </c>
      <c r="Q178">
        <f t="shared" ca="1" si="67"/>
        <v>140</v>
      </c>
      <c r="R178">
        <f t="shared" ca="1" si="68"/>
        <v>105304.2651473517</v>
      </c>
      <c r="S178">
        <f t="shared" ca="1" si="69"/>
        <v>357.67587984831124</v>
      </c>
      <c r="T178">
        <f t="shared" ca="1" si="70"/>
        <v>377053.5482000967</v>
      </c>
      <c r="U178">
        <f t="shared" ca="1" si="71"/>
        <v>252312.35716347233</v>
      </c>
      <c r="V178">
        <f t="shared" ca="1" si="72"/>
        <v>124741.19103662437</v>
      </c>
      <c r="Y178" s="2">
        <f ca="1">IF(Table1[[#This Row],[Gender]]="Men",1,0)</f>
        <v>1</v>
      </c>
      <c r="Z178" s="2">
        <f ca="1">IF(Table1[[#This Row],[Gender]]="Women",1,0)</f>
        <v>0</v>
      </c>
      <c r="AA178" s="2"/>
      <c r="AB178" s="2"/>
      <c r="AC178" s="2"/>
      <c r="AD178" s="2"/>
      <c r="AE178" s="2"/>
      <c r="AF178" s="2"/>
      <c r="AG178" s="2"/>
      <c r="AH178" s="2"/>
      <c r="AI178" s="2"/>
      <c r="AJ178" s="4"/>
      <c r="AM178" s="2">
        <f ca="1">IF(Table1[[#This Row],[Field of Work]]="Teaching",1,0)</f>
        <v>0</v>
      </c>
      <c r="AN178" s="2">
        <f ca="1">IF(Table1[[#This Row],[Field of Work]]="Health",1,0)</f>
        <v>0</v>
      </c>
      <c r="AO178" s="2">
        <f ca="1">IF(Table1[[#This Row],[Field of Work]]="Agriculture",1,0)</f>
        <v>0</v>
      </c>
      <c r="AP178" s="2">
        <f ca="1">IF(Table1[[#This Row],[Field of Work]]="IT",1,0)</f>
        <v>0</v>
      </c>
      <c r="AQ178" s="2">
        <f ca="1">IF(Table1[[#This Row],[Field of Work]]="Construction",1,0)</f>
        <v>1</v>
      </c>
      <c r="AR178" s="2">
        <f ca="1">IF(Table1[[#This Row],[Field of Work]]="General Work",1,0)</f>
        <v>0</v>
      </c>
      <c r="AS178" s="2"/>
      <c r="AT178" s="2"/>
      <c r="AU178" s="2"/>
      <c r="AV178" s="2"/>
      <c r="AW178" s="2"/>
      <c r="AX178" s="2"/>
      <c r="BB178" s="2">
        <f ca="1">Table1[[#This Row],[Car Value]]/Table1[[#This Row],[Cars]]</f>
        <v>38655.872320248389</v>
      </c>
      <c r="BE178" s="2">
        <f ca="1">IF(Table1[[#This Row],[Debts]]&gt;$BG$6,1,0)</f>
        <v>1</v>
      </c>
      <c r="BJ178" s="11">
        <f ca="1">Table1[[#This Row],[Mortage Left]]/Table1[[#This Row],[Value of House]]</f>
        <v>0.43446956577955453</v>
      </c>
      <c r="BK178" s="2">
        <f t="shared" ca="1" si="73"/>
        <v>0</v>
      </c>
      <c r="BN178" s="14">
        <f ca="1">IF(Table1[[#This Row],[Area]]="Yukon",Table1[[#This Row],[Income]],0)</f>
        <v>0</v>
      </c>
      <c r="BO178" s="14">
        <f ca="1">IF(Table1[[#This Row],[Area]]="BC",Table1[[#This Row],[Income]],0)</f>
        <v>0</v>
      </c>
      <c r="BP178" s="14">
        <f ca="1">IF(Table1[[#This Row],[Area]]="Northwest Territories",Table1[[#This Row],[Income]],0)</f>
        <v>0</v>
      </c>
      <c r="BQ178" s="14">
        <f ca="1">IF(Table1[[#This Row],[Area]]="Alberta",Table1[[#This Row],[Income]],0)</f>
        <v>0</v>
      </c>
      <c r="BR178" s="14">
        <f ca="1">IF(Table1[[#This Row],[Area]]="Nunavut",Table1[[#This Row],[Income]],0)</f>
        <v>0</v>
      </c>
      <c r="BS178" s="14">
        <f ca="1">IF(Table1[[#This Row],[Area]]="Saskatchewan",Table1[[#This Row],[Income]],0)</f>
        <v>0</v>
      </c>
      <c r="BT178" s="14">
        <f ca="1">IF(Table1[[#This Row],[Area]]="Manitoba",Table1[[#This Row],[Income]],0)</f>
        <v>0</v>
      </c>
      <c r="BU178" s="14">
        <f ca="1">IF(Table1[[#This Row],[Area]]="Ontario",Table1[[#This Row],[Income]],0)</f>
        <v>0</v>
      </c>
      <c r="BV178" s="14">
        <f ca="1">IF(Table1[[#This Row],[Area]]="Quebec",Table1[[#This Row],[Income]],0)</f>
        <v>67608</v>
      </c>
      <c r="BW178" s="14">
        <f ca="1">IF(Table1[[#This Row],[Area]]="newfoundland",Table1[[#This Row],[Income]],0)</f>
        <v>0</v>
      </c>
      <c r="BX178" s="14">
        <f ca="1">IF(Table1[[#This Row],[Area]]="New Brunswick",Table1[[#This Row],[Income]],0)</f>
        <v>0</v>
      </c>
      <c r="BY178" s="14">
        <f ca="1">IF(Table1[[#This Row],[Area]]="Nova Scotia",Table1[[#This Row],[Income]],0)</f>
        <v>0</v>
      </c>
      <c r="BZ178" s="14">
        <f ca="1">IF(Table1[[#This Row],[Area]]="Prince Edward Island",Table1[[#This Row],[Income]],0)</f>
        <v>0</v>
      </c>
      <c r="CB178" s="12">
        <f ca="1">IF(Table1[[#This Row],[Field of Work]]="Health",Table1[[#This Row],[Income]],0)</f>
        <v>0</v>
      </c>
      <c r="CC178" s="12">
        <f ca="1">IF(Table1[[#This Row],[Field of Work]]="Construction",Table1[[#This Row],[Income]],0)</f>
        <v>67608</v>
      </c>
      <c r="CD178" s="12">
        <f ca="1">IF(Table1[[#This Row],[Field of Work]]="Teaching",Table1[[#This Row],[Income]],0)</f>
        <v>0</v>
      </c>
      <c r="CE178" s="12">
        <f ca="1">IF(Table1[[#This Row],[Field of Work]]="IT",Table1[[#This Row],[Income]],0)</f>
        <v>0</v>
      </c>
      <c r="CF178" s="12">
        <f ca="1">IF(Table1[[#This Row],[Field of Work]]="General Work",Table1[[#This Row],[Income]],0)</f>
        <v>0</v>
      </c>
      <c r="CG178" s="12">
        <f ca="1">IF(Table1[[#This Row],[Field of Work]]="Agriculture",Table1[[#This Row],[Income]],0)</f>
        <v>0</v>
      </c>
      <c r="CI178" s="2">
        <f ca="1">IF(Table1[[#This Row],[Debts]]&gt;Table1[[#This Row],[Income]],1,0)</f>
        <v>1</v>
      </c>
      <c r="CJ178" s="2"/>
      <c r="CL178" s="2">
        <f ca="1">IF(Table1[[#This Row],[Networth of Person ($)]]&gt;$CL$6,Table1[[#This Row],[Age]],0)</f>
        <v>45</v>
      </c>
    </row>
    <row r="179" spans="2:90" x14ac:dyDescent="0.3">
      <c r="B179">
        <f t="shared" ca="1" si="52"/>
        <v>1</v>
      </c>
      <c r="C179" t="str">
        <f t="shared" ca="1" si="53"/>
        <v>Men</v>
      </c>
      <c r="D179">
        <f t="shared" ca="1" si="54"/>
        <v>44</v>
      </c>
      <c r="E179">
        <f t="shared" ca="1" si="55"/>
        <v>4</v>
      </c>
      <c r="F179" t="str">
        <f t="shared" ca="1" si="56"/>
        <v>IT</v>
      </c>
      <c r="G179">
        <f t="shared" ca="1" si="57"/>
        <v>1</v>
      </c>
      <c r="H179" t="str">
        <f t="shared" ca="1" si="58"/>
        <v>High School</v>
      </c>
      <c r="I179">
        <f t="shared" ca="1" si="59"/>
        <v>2</v>
      </c>
      <c r="J179">
        <f t="shared" ca="1" si="60"/>
        <v>2</v>
      </c>
      <c r="K179">
        <f t="shared" ca="1" si="61"/>
        <v>46356</v>
      </c>
      <c r="L179">
        <f t="shared" ca="1" si="62"/>
        <v>11</v>
      </c>
      <c r="M179" t="str">
        <f t="shared" ca="1" si="63"/>
        <v>New Brunswick</v>
      </c>
      <c r="N179">
        <f t="shared" ca="1" si="64"/>
        <v>278136</v>
      </c>
      <c r="O179">
        <f t="shared" ca="1" si="65"/>
        <v>15747.738697187953</v>
      </c>
      <c r="P179">
        <f t="shared" ca="1" si="66"/>
        <v>4814.4612691184784</v>
      </c>
      <c r="Q179">
        <f t="shared" ca="1" si="67"/>
        <v>3912</v>
      </c>
      <c r="R179">
        <f t="shared" ca="1" si="68"/>
        <v>56688.653978210757</v>
      </c>
      <c r="S179">
        <f t="shared" ca="1" si="69"/>
        <v>23465.743783778162</v>
      </c>
      <c r="T179">
        <f t="shared" ca="1" si="70"/>
        <v>306416.20505289664</v>
      </c>
      <c r="U179">
        <f t="shared" ca="1" si="71"/>
        <v>76348.392675398703</v>
      </c>
      <c r="V179">
        <f t="shared" ca="1" si="72"/>
        <v>230067.81237749793</v>
      </c>
      <c r="Y179" s="2">
        <f ca="1">IF(Table1[[#This Row],[Gender]]="Men",1,0)</f>
        <v>1</v>
      </c>
      <c r="Z179" s="2">
        <f ca="1">IF(Table1[[#This Row],[Gender]]="Women",1,0)</f>
        <v>0</v>
      </c>
      <c r="AA179" s="2"/>
      <c r="AB179" s="2"/>
      <c r="AC179" s="2"/>
      <c r="AD179" s="2"/>
      <c r="AE179" s="2"/>
      <c r="AF179" s="2"/>
      <c r="AG179" s="2"/>
      <c r="AH179" s="2"/>
      <c r="AI179" s="2"/>
      <c r="AJ179" s="4"/>
      <c r="AM179" s="2">
        <f ca="1">IF(Table1[[#This Row],[Field of Work]]="Teaching",1,0)</f>
        <v>0</v>
      </c>
      <c r="AN179" s="2">
        <f ca="1">IF(Table1[[#This Row],[Field of Work]]="Health",1,0)</f>
        <v>0</v>
      </c>
      <c r="AO179" s="2">
        <f ca="1">IF(Table1[[#This Row],[Field of Work]]="Agriculture",1,0)</f>
        <v>0</v>
      </c>
      <c r="AP179" s="2">
        <f ca="1">IF(Table1[[#This Row],[Field of Work]]="IT",1,0)</f>
        <v>1</v>
      </c>
      <c r="AQ179" s="2">
        <f ca="1">IF(Table1[[#This Row],[Field of Work]]="Construction",1,0)</f>
        <v>0</v>
      </c>
      <c r="AR179" s="2">
        <f ca="1">IF(Table1[[#This Row],[Field of Work]]="General Work",1,0)</f>
        <v>0</v>
      </c>
      <c r="AS179" s="2"/>
      <c r="AT179" s="2"/>
      <c r="AU179" s="2"/>
      <c r="AV179" s="2"/>
      <c r="AW179" s="2"/>
      <c r="AX179" s="2"/>
      <c r="BB179" s="2">
        <f ca="1">Table1[[#This Row],[Car Value]]/Table1[[#This Row],[Cars]]</f>
        <v>2407.2306345592392</v>
      </c>
      <c r="BE179" s="2">
        <f ca="1">IF(Table1[[#This Row],[Debts]]&gt;$BG$6,1,0)</f>
        <v>1</v>
      </c>
      <c r="BJ179" s="11">
        <f ca="1">Table1[[#This Row],[Mortage Left]]/Table1[[#This Row],[Value of House]]</f>
        <v>5.6618843649106743E-2</v>
      </c>
      <c r="BK179" s="2">
        <f t="shared" ca="1" si="73"/>
        <v>1</v>
      </c>
      <c r="BN179" s="14">
        <f ca="1">IF(Table1[[#This Row],[Area]]="Yukon",Table1[[#This Row],[Income]],0)</f>
        <v>0</v>
      </c>
      <c r="BO179" s="14">
        <f ca="1">IF(Table1[[#This Row],[Area]]="BC",Table1[[#This Row],[Income]],0)</f>
        <v>0</v>
      </c>
      <c r="BP179" s="14">
        <f ca="1">IF(Table1[[#This Row],[Area]]="Northwest Territories",Table1[[#This Row],[Income]],0)</f>
        <v>0</v>
      </c>
      <c r="BQ179" s="14">
        <f ca="1">IF(Table1[[#This Row],[Area]]="Alberta",Table1[[#This Row],[Income]],0)</f>
        <v>0</v>
      </c>
      <c r="BR179" s="14">
        <f ca="1">IF(Table1[[#This Row],[Area]]="Nunavut",Table1[[#This Row],[Income]],0)</f>
        <v>0</v>
      </c>
      <c r="BS179" s="14">
        <f ca="1">IF(Table1[[#This Row],[Area]]="Saskatchewan",Table1[[#This Row],[Income]],0)</f>
        <v>0</v>
      </c>
      <c r="BT179" s="14">
        <f ca="1">IF(Table1[[#This Row],[Area]]="Manitoba",Table1[[#This Row],[Income]],0)</f>
        <v>0</v>
      </c>
      <c r="BU179" s="14">
        <f ca="1">IF(Table1[[#This Row],[Area]]="Ontario",Table1[[#This Row],[Income]],0)</f>
        <v>0</v>
      </c>
      <c r="BV179" s="14">
        <f ca="1">IF(Table1[[#This Row],[Area]]="Quebec",Table1[[#This Row],[Income]],0)</f>
        <v>0</v>
      </c>
      <c r="BW179" s="14">
        <f ca="1">IF(Table1[[#This Row],[Area]]="newfoundland",Table1[[#This Row],[Income]],0)</f>
        <v>0</v>
      </c>
      <c r="BX179" s="14">
        <f ca="1">IF(Table1[[#This Row],[Area]]="New Brunswick",Table1[[#This Row],[Income]],0)</f>
        <v>46356</v>
      </c>
      <c r="BY179" s="14">
        <f ca="1">IF(Table1[[#This Row],[Area]]="Nova Scotia",Table1[[#This Row],[Income]],0)</f>
        <v>0</v>
      </c>
      <c r="BZ179" s="14">
        <f ca="1">IF(Table1[[#This Row],[Area]]="Prince Edward Island",Table1[[#This Row],[Income]],0)</f>
        <v>0</v>
      </c>
      <c r="CB179" s="12">
        <f ca="1">IF(Table1[[#This Row],[Field of Work]]="Health",Table1[[#This Row],[Income]],0)</f>
        <v>0</v>
      </c>
      <c r="CC179" s="12">
        <f ca="1">IF(Table1[[#This Row],[Field of Work]]="Construction",Table1[[#This Row],[Income]],0)</f>
        <v>0</v>
      </c>
      <c r="CD179" s="12">
        <f ca="1">IF(Table1[[#This Row],[Field of Work]]="Teaching",Table1[[#This Row],[Income]],0)</f>
        <v>0</v>
      </c>
      <c r="CE179" s="12">
        <f ca="1">IF(Table1[[#This Row],[Field of Work]]="IT",Table1[[#This Row],[Income]],0)</f>
        <v>46356</v>
      </c>
      <c r="CF179" s="12">
        <f ca="1">IF(Table1[[#This Row],[Field of Work]]="General Work",Table1[[#This Row],[Income]],0)</f>
        <v>0</v>
      </c>
      <c r="CG179" s="12">
        <f ca="1">IF(Table1[[#This Row],[Field of Work]]="Agriculture",Table1[[#This Row],[Income]],0)</f>
        <v>0</v>
      </c>
      <c r="CI179" s="2">
        <f ca="1">IF(Table1[[#This Row],[Debts]]&gt;Table1[[#This Row],[Income]],1,0)</f>
        <v>1</v>
      </c>
      <c r="CJ179" s="2"/>
      <c r="CL179" s="2">
        <f ca="1">IF(Table1[[#This Row],[Networth of Person ($)]]&gt;$CL$6,Table1[[#This Row],[Age]],0)</f>
        <v>44</v>
      </c>
    </row>
    <row r="180" spans="2:90" x14ac:dyDescent="0.3">
      <c r="B180">
        <f t="shared" ca="1" si="52"/>
        <v>2</v>
      </c>
      <c r="C180" t="str">
        <f t="shared" ca="1" si="53"/>
        <v>Women</v>
      </c>
      <c r="D180">
        <f t="shared" ca="1" si="54"/>
        <v>33</v>
      </c>
      <c r="E180">
        <f t="shared" ca="1" si="55"/>
        <v>6</v>
      </c>
      <c r="F180" t="str">
        <f t="shared" ca="1" si="56"/>
        <v>Agriculture</v>
      </c>
      <c r="G180">
        <f t="shared" ca="1" si="57"/>
        <v>6</v>
      </c>
      <c r="H180" t="str">
        <f t="shared" ca="1" si="58"/>
        <v>Others</v>
      </c>
      <c r="I180">
        <f t="shared" ca="1" si="59"/>
        <v>1</v>
      </c>
      <c r="J180">
        <f t="shared" ca="1" si="60"/>
        <v>1</v>
      </c>
      <c r="K180">
        <f t="shared" ca="1" si="61"/>
        <v>43268</v>
      </c>
      <c r="L180">
        <f t="shared" ca="1" si="62"/>
        <v>11</v>
      </c>
      <c r="M180" t="str">
        <f t="shared" ca="1" si="63"/>
        <v>New Brunswick</v>
      </c>
      <c r="N180">
        <f t="shared" ca="1" si="64"/>
        <v>259608</v>
      </c>
      <c r="O180">
        <f t="shared" ca="1" si="65"/>
        <v>108219.01333446662</v>
      </c>
      <c r="P180">
        <f t="shared" ca="1" si="66"/>
        <v>2061.9479501762003</v>
      </c>
      <c r="Q180">
        <f t="shared" ca="1" si="67"/>
        <v>1138</v>
      </c>
      <c r="R180">
        <f t="shared" ca="1" si="68"/>
        <v>57738.197226976539</v>
      </c>
      <c r="S180">
        <f t="shared" ca="1" si="69"/>
        <v>39067.340713378057</v>
      </c>
      <c r="T180">
        <f t="shared" ca="1" si="70"/>
        <v>300737.28866355424</v>
      </c>
      <c r="U180">
        <f t="shared" ca="1" si="71"/>
        <v>167095.21056144318</v>
      </c>
      <c r="V180">
        <f t="shared" ca="1" si="72"/>
        <v>133642.07810211106</v>
      </c>
      <c r="Y180" s="2">
        <f ca="1">IF(Table1[[#This Row],[Gender]]="Men",1,0)</f>
        <v>0</v>
      </c>
      <c r="Z180" s="2">
        <f ca="1">IF(Table1[[#This Row],[Gender]]="Women",1,0)</f>
        <v>1</v>
      </c>
      <c r="AA180" s="2"/>
      <c r="AB180" s="2"/>
      <c r="AC180" s="2"/>
      <c r="AD180" s="2"/>
      <c r="AE180" s="2"/>
      <c r="AF180" s="2"/>
      <c r="AG180" s="2"/>
      <c r="AH180" s="2"/>
      <c r="AI180" s="2"/>
      <c r="AJ180" s="4"/>
      <c r="AM180" s="2">
        <f ca="1">IF(Table1[[#This Row],[Field of Work]]="Teaching",1,0)</f>
        <v>0</v>
      </c>
      <c r="AN180" s="2">
        <f ca="1">IF(Table1[[#This Row],[Field of Work]]="Health",1,0)</f>
        <v>0</v>
      </c>
      <c r="AO180" s="2">
        <f ca="1">IF(Table1[[#This Row],[Field of Work]]="Agriculture",1,0)</f>
        <v>1</v>
      </c>
      <c r="AP180" s="2">
        <f ca="1">IF(Table1[[#This Row],[Field of Work]]="IT",1,0)</f>
        <v>0</v>
      </c>
      <c r="AQ180" s="2">
        <f ca="1">IF(Table1[[#This Row],[Field of Work]]="Construction",1,0)</f>
        <v>0</v>
      </c>
      <c r="AR180" s="2">
        <f ca="1">IF(Table1[[#This Row],[Field of Work]]="General Work",1,0)</f>
        <v>0</v>
      </c>
      <c r="AS180" s="2"/>
      <c r="AT180" s="2"/>
      <c r="AU180" s="2"/>
      <c r="AV180" s="2"/>
      <c r="AW180" s="2"/>
      <c r="AX180" s="2"/>
      <c r="BB180" s="2">
        <f ca="1">Table1[[#This Row],[Car Value]]/Table1[[#This Row],[Cars]]</f>
        <v>2061.9479501762003</v>
      </c>
      <c r="BE180" s="2">
        <f ca="1">IF(Table1[[#This Row],[Debts]]&gt;$BG$6,1,0)</f>
        <v>1</v>
      </c>
      <c r="BJ180" s="11">
        <f ca="1">Table1[[#This Row],[Mortage Left]]/Table1[[#This Row],[Value of House]]</f>
        <v>0.4168554641400366</v>
      </c>
      <c r="BK180" s="2">
        <f t="shared" ca="1" si="73"/>
        <v>0</v>
      </c>
      <c r="BN180" s="14">
        <f ca="1">IF(Table1[[#This Row],[Area]]="Yukon",Table1[[#This Row],[Income]],0)</f>
        <v>0</v>
      </c>
      <c r="BO180" s="14">
        <f ca="1">IF(Table1[[#This Row],[Area]]="BC",Table1[[#This Row],[Income]],0)</f>
        <v>0</v>
      </c>
      <c r="BP180" s="14">
        <f ca="1">IF(Table1[[#This Row],[Area]]="Northwest Territories",Table1[[#This Row],[Income]],0)</f>
        <v>0</v>
      </c>
      <c r="BQ180" s="14">
        <f ca="1">IF(Table1[[#This Row],[Area]]="Alberta",Table1[[#This Row],[Income]],0)</f>
        <v>0</v>
      </c>
      <c r="BR180" s="14">
        <f ca="1">IF(Table1[[#This Row],[Area]]="Nunavut",Table1[[#This Row],[Income]],0)</f>
        <v>0</v>
      </c>
      <c r="BS180" s="14">
        <f ca="1">IF(Table1[[#This Row],[Area]]="Saskatchewan",Table1[[#This Row],[Income]],0)</f>
        <v>0</v>
      </c>
      <c r="BT180" s="14">
        <f ca="1">IF(Table1[[#This Row],[Area]]="Manitoba",Table1[[#This Row],[Income]],0)</f>
        <v>0</v>
      </c>
      <c r="BU180" s="14">
        <f ca="1">IF(Table1[[#This Row],[Area]]="Ontario",Table1[[#This Row],[Income]],0)</f>
        <v>0</v>
      </c>
      <c r="BV180" s="14">
        <f ca="1">IF(Table1[[#This Row],[Area]]="Quebec",Table1[[#This Row],[Income]],0)</f>
        <v>0</v>
      </c>
      <c r="BW180" s="14">
        <f ca="1">IF(Table1[[#This Row],[Area]]="newfoundland",Table1[[#This Row],[Income]],0)</f>
        <v>0</v>
      </c>
      <c r="BX180" s="14">
        <f ca="1">IF(Table1[[#This Row],[Area]]="New Brunswick",Table1[[#This Row],[Income]],0)</f>
        <v>43268</v>
      </c>
      <c r="BY180" s="14">
        <f ca="1">IF(Table1[[#This Row],[Area]]="Nova Scotia",Table1[[#This Row],[Income]],0)</f>
        <v>0</v>
      </c>
      <c r="BZ180" s="14">
        <f ca="1">IF(Table1[[#This Row],[Area]]="Prince Edward Island",Table1[[#This Row],[Income]],0)</f>
        <v>0</v>
      </c>
      <c r="CB180" s="12">
        <f ca="1">IF(Table1[[#This Row],[Field of Work]]="Health",Table1[[#This Row],[Income]],0)</f>
        <v>0</v>
      </c>
      <c r="CC180" s="12">
        <f ca="1">IF(Table1[[#This Row],[Field of Work]]="Construction",Table1[[#This Row],[Income]],0)</f>
        <v>0</v>
      </c>
      <c r="CD180" s="12">
        <f ca="1">IF(Table1[[#This Row],[Field of Work]]="Teaching",Table1[[#This Row],[Income]],0)</f>
        <v>0</v>
      </c>
      <c r="CE180" s="12">
        <f ca="1">IF(Table1[[#This Row],[Field of Work]]="IT",Table1[[#This Row],[Income]],0)</f>
        <v>0</v>
      </c>
      <c r="CF180" s="12">
        <f ca="1">IF(Table1[[#This Row],[Field of Work]]="General Work",Table1[[#This Row],[Income]],0)</f>
        <v>0</v>
      </c>
      <c r="CG180" s="12">
        <f ca="1">IF(Table1[[#This Row],[Field of Work]]="Agriculture",Table1[[#This Row],[Income]],0)</f>
        <v>43268</v>
      </c>
      <c r="CI180" s="2">
        <f ca="1">IF(Table1[[#This Row],[Debts]]&gt;Table1[[#This Row],[Income]],1,0)</f>
        <v>1</v>
      </c>
      <c r="CJ180" s="2"/>
      <c r="CL180" s="2">
        <f ca="1">IF(Table1[[#This Row],[Networth of Person ($)]]&gt;$CL$6,Table1[[#This Row],[Age]],0)</f>
        <v>33</v>
      </c>
    </row>
    <row r="181" spans="2:90" x14ac:dyDescent="0.3">
      <c r="B181">
        <f t="shared" ca="1" si="52"/>
        <v>2</v>
      </c>
      <c r="C181" t="str">
        <f t="shared" ca="1" si="53"/>
        <v>Women</v>
      </c>
      <c r="D181">
        <f t="shared" ca="1" si="54"/>
        <v>37</v>
      </c>
      <c r="E181">
        <f t="shared" ca="1" si="55"/>
        <v>5</v>
      </c>
      <c r="F181" t="str">
        <f t="shared" ca="1" si="56"/>
        <v>General Work</v>
      </c>
      <c r="G181">
        <f t="shared" ca="1" si="57"/>
        <v>2</v>
      </c>
      <c r="H181" t="str">
        <f t="shared" ca="1" si="58"/>
        <v>College</v>
      </c>
      <c r="I181">
        <f t="shared" ca="1" si="59"/>
        <v>1</v>
      </c>
      <c r="J181">
        <f t="shared" ca="1" si="60"/>
        <v>1</v>
      </c>
      <c r="K181">
        <f t="shared" ca="1" si="61"/>
        <v>79534</v>
      </c>
      <c r="L181">
        <f t="shared" ca="1" si="62"/>
        <v>6</v>
      </c>
      <c r="M181" t="str">
        <f t="shared" ca="1" si="63"/>
        <v>Saskatchewan</v>
      </c>
      <c r="N181">
        <f t="shared" ca="1" si="64"/>
        <v>477204</v>
      </c>
      <c r="O181">
        <f t="shared" ca="1" si="65"/>
        <v>17219.928374215797</v>
      </c>
      <c r="P181">
        <f t="shared" ca="1" si="66"/>
        <v>50423.477148608858</v>
      </c>
      <c r="Q181">
        <f t="shared" ca="1" si="67"/>
        <v>16706</v>
      </c>
      <c r="R181">
        <f t="shared" ca="1" si="68"/>
        <v>90065.575453346042</v>
      </c>
      <c r="S181">
        <f t="shared" ca="1" si="69"/>
        <v>98872.284755704895</v>
      </c>
      <c r="T181">
        <f t="shared" ca="1" si="70"/>
        <v>626499.76190431381</v>
      </c>
      <c r="U181">
        <f t="shared" ca="1" si="71"/>
        <v>123991.50382756184</v>
      </c>
      <c r="V181">
        <f t="shared" ca="1" si="72"/>
        <v>502508.25807675195</v>
      </c>
      <c r="Y181" s="2">
        <f ca="1">IF(Table1[[#This Row],[Gender]]="Men",1,0)</f>
        <v>0</v>
      </c>
      <c r="Z181" s="2">
        <f ca="1">IF(Table1[[#This Row],[Gender]]="Women",1,0)</f>
        <v>1</v>
      </c>
      <c r="AA181" s="2"/>
      <c r="AB181" s="2"/>
      <c r="AC181" s="2"/>
      <c r="AD181" s="2"/>
      <c r="AE181" s="2"/>
      <c r="AF181" s="2"/>
      <c r="AG181" s="2"/>
      <c r="AH181" s="2"/>
      <c r="AI181" s="2"/>
      <c r="AJ181" s="4"/>
      <c r="AM181" s="2">
        <f ca="1">IF(Table1[[#This Row],[Field of Work]]="Teaching",1,0)</f>
        <v>0</v>
      </c>
      <c r="AN181" s="2">
        <f ca="1">IF(Table1[[#This Row],[Field of Work]]="Health",1,0)</f>
        <v>0</v>
      </c>
      <c r="AO181" s="2">
        <f ca="1">IF(Table1[[#This Row],[Field of Work]]="Agriculture",1,0)</f>
        <v>0</v>
      </c>
      <c r="AP181" s="2">
        <f ca="1">IF(Table1[[#This Row],[Field of Work]]="IT",1,0)</f>
        <v>0</v>
      </c>
      <c r="AQ181" s="2">
        <f ca="1">IF(Table1[[#This Row],[Field of Work]]="Construction",1,0)</f>
        <v>0</v>
      </c>
      <c r="AR181" s="2">
        <f ca="1">IF(Table1[[#This Row],[Field of Work]]="General Work",1,0)</f>
        <v>1</v>
      </c>
      <c r="AS181" s="2"/>
      <c r="AT181" s="2"/>
      <c r="AU181" s="2"/>
      <c r="AV181" s="2"/>
      <c r="AW181" s="2"/>
      <c r="AX181" s="2"/>
      <c r="BB181" s="2">
        <f ca="1">Table1[[#This Row],[Car Value]]/Table1[[#This Row],[Cars]]</f>
        <v>50423.477148608858</v>
      </c>
      <c r="BE181" s="2">
        <f ca="1">IF(Table1[[#This Row],[Debts]]&gt;$BG$6,1,0)</f>
        <v>1</v>
      </c>
      <c r="BJ181" s="11">
        <f ca="1">Table1[[#This Row],[Mortage Left]]/Table1[[#This Row],[Value of House]]</f>
        <v>3.6085046173577329E-2</v>
      </c>
      <c r="BK181" s="2">
        <f t="shared" ca="1" si="73"/>
        <v>1</v>
      </c>
      <c r="BN181" s="14">
        <f ca="1">IF(Table1[[#This Row],[Area]]="Yukon",Table1[[#This Row],[Income]],0)</f>
        <v>0</v>
      </c>
      <c r="BO181" s="14">
        <f ca="1">IF(Table1[[#This Row],[Area]]="BC",Table1[[#This Row],[Income]],0)</f>
        <v>0</v>
      </c>
      <c r="BP181" s="14">
        <f ca="1">IF(Table1[[#This Row],[Area]]="Northwest Territories",Table1[[#This Row],[Income]],0)</f>
        <v>0</v>
      </c>
      <c r="BQ181" s="14">
        <f ca="1">IF(Table1[[#This Row],[Area]]="Alberta",Table1[[#This Row],[Income]],0)</f>
        <v>0</v>
      </c>
      <c r="BR181" s="14">
        <f ca="1">IF(Table1[[#This Row],[Area]]="Nunavut",Table1[[#This Row],[Income]],0)</f>
        <v>0</v>
      </c>
      <c r="BS181" s="14">
        <f ca="1">IF(Table1[[#This Row],[Area]]="Saskatchewan",Table1[[#This Row],[Income]],0)</f>
        <v>79534</v>
      </c>
      <c r="BT181" s="14">
        <f ca="1">IF(Table1[[#This Row],[Area]]="Manitoba",Table1[[#This Row],[Income]],0)</f>
        <v>0</v>
      </c>
      <c r="BU181" s="14">
        <f ca="1">IF(Table1[[#This Row],[Area]]="Ontario",Table1[[#This Row],[Income]],0)</f>
        <v>0</v>
      </c>
      <c r="BV181" s="14">
        <f ca="1">IF(Table1[[#This Row],[Area]]="Quebec",Table1[[#This Row],[Income]],0)</f>
        <v>0</v>
      </c>
      <c r="BW181" s="14">
        <f ca="1">IF(Table1[[#This Row],[Area]]="newfoundland",Table1[[#This Row],[Income]],0)</f>
        <v>0</v>
      </c>
      <c r="BX181" s="14">
        <f ca="1">IF(Table1[[#This Row],[Area]]="New Brunswick",Table1[[#This Row],[Income]],0)</f>
        <v>0</v>
      </c>
      <c r="BY181" s="14">
        <f ca="1">IF(Table1[[#This Row],[Area]]="Nova Scotia",Table1[[#This Row],[Income]],0)</f>
        <v>0</v>
      </c>
      <c r="BZ181" s="14">
        <f ca="1">IF(Table1[[#This Row],[Area]]="Prince Edward Island",Table1[[#This Row],[Income]],0)</f>
        <v>0</v>
      </c>
      <c r="CB181" s="12">
        <f ca="1">IF(Table1[[#This Row],[Field of Work]]="Health",Table1[[#This Row],[Income]],0)</f>
        <v>0</v>
      </c>
      <c r="CC181" s="12">
        <f ca="1">IF(Table1[[#This Row],[Field of Work]]="Construction",Table1[[#This Row],[Income]],0)</f>
        <v>0</v>
      </c>
      <c r="CD181" s="12">
        <f ca="1">IF(Table1[[#This Row],[Field of Work]]="Teaching",Table1[[#This Row],[Income]],0)</f>
        <v>0</v>
      </c>
      <c r="CE181" s="12">
        <f ca="1">IF(Table1[[#This Row],[Field of Work]]="IT",Table1[[#This Row],[Income]],0)</f>
        <v>0</v>
      </c>
      <c r="CF181" s="12">
        <f ca="1">IF(Table1[[#This Row],[Field of Work]]="General Work",Table1[[#This Row],[Income]],0)</f>
        <v>79534</v>
      </c>
      <c r="CG181" s="12">
        <f ca="1">IF(Table1[[#This Row],[Field of Work]]="Agriculture",Table1[[#This Row],[Income]],0)</f>
        <v>0</v>
      </c>
      <c r="CI181" s="2">
        <f ca="1">IF(Table1[[#This Row],[Debts]]&gt;Table1[[#This Row],[Income]],1,0)</f>
        <v>1</v>
      </c>
      <c r="CJ181" s="2"/>
      <c r="CL181" s="2">
        <f ca="1">IF(Table1[[#This Row],[Networth of Person ($)]]&gt;$CL$6,Table1[[#This Row],[Age]],0)</f>
        <v>37</v>
      </c>
    </row>
    <row r="182" spans="2:90" x14ac:dyDescent="0.3">
      <c r="B182">
        <f t="shared" ca="1" si="52"/>
        <v>1</v>
      </c>
      <c r="C182" t="str">
        <f t="shared" ca="1" si="53"/>
        <v>Men</v>
      </c>
      <c r="D182">
        <f t="shared" ca="1" si="54"/>
        <v>44</v>
      </c>
      <c r="E182">
        <f t="shared" ca="1" si="55"/>
        <v>4</v>
      </c>
      <c r="F182" t="str">
        <f t="shared" ca="1" si="56"/>
        <v>IT</v>
      </c>
      <c r="G182">
        <f t="shared" ca="1" si="57"/>
        <v>3</v>
      </c>
      <c r="H182" t="str">
        <f t="shared" ca="1" si="58"/>
        <v>University</v>
      </c>
      <c r="I182">
        <f t="shared" ca="1" si="59"/>
        <v>4</v>
      </c>
      <c r="J182">
        <f t="shared" ca="1" si="60"/>
        <v>1</v>
      </c>
      <c r="K182">
        <f t="shared" ca="1" si="61"/>
        <v>41077</v>
      </c>
      <c r="L182">
        <f t="shared" ca="1" si="62"/>
        <v>11</v>
      </c>
      <c r="M182" t="str">
        <f t="shared" ca="1" si="63"/>
        <v>New Brunswick</v>
      </c>
      <c r="N182">
        <f t="shared" ca="1" si="64"/>
        <v>164308</v>
      </c>
      <c r="O182">
        <f t="shared" ca="1" si="65"/>
        <v>20959.076858485249</v>
      </c>
      <c r="P182">
        <f t="shared" ca="1" si="66"/>
        <v>23336.014810196888</v>
      </c>
      <c r="Q182">
        <f t="shared" ca="1" si="67"/>
        <v>6503</v>
      </c>
      <c r="R182">
        <f t="shared" ca="1" si="68"/>
        <v>11041.793063041183</v>
      </c>
      <c r="S182">
        <f t="shared" ca="1" si="69"/>
        <v>27641.967794761913</v>
      </c>
      <c r="T182">
        <f t="shared" ca="1" si="70"/>
        <v>215285.98260495879</v>
      </c>
      <c r="U182">
        <f t="shared" ca="1" si="71"/>
        <v>38503.869921526435</v>
      </c>
      <c r="V182">
        <f t="shared" ca="1" si="72"/>
        <v>176782.11268343235</v>
      </c>
      <c r="Y182" s="2">
        <f ca="1">IF(Table1[[#This Row],[Gender]]="Men",1,0)</f>
        <v>1</v>
      </c>
      <c r="Z182" s="2">
        <f ca="1">IF(Table1[[#This Row],[Gender]]="Women",1,0)</f>
        <v>0</v>
      </c>
      <c r="AA182" s="2"/>
      <c r="AB182" s="2"/>
      <c r="AC182" s="2"/>
      <c r="AD182" s="2"/>
      <c r="AE182" s="2"/>
      <c r="AF182" s="2"/>
      <c r="AG182" s="2"/>
      <c r="AH182" s="2"/>
      <c r="AI182" s="2"/>
      <c r="AJ182" s="4"/>
      <c r="AM182" s="2">
        <f ca="1">IF(Table1[[#This Row],[Field of Work]]="Teaching",1,0)</f>
        <v>0</v>
      </c>
      <c r="AN182" s="2">
        <f ca="1">IF(Table1[[#This Row],[Field of Work]]="Health",1,0)</f>
        <v>0</v>
      </c>
      <c r="AO182" s="2">
        <f ca="1">IF(Table1[[#This Row],[Field of Work]]="Agriculture",1,0)</f>
        <v>0</v>
      </c>
      <c r="AP182" s="2">
        <f ca="1">IF(Table1[[#This Row],[Field of Work]]="IT",1,0)</f>
        <v>1</v>
      </c>
      <c r="AQ182" s="2">
        <f ca="1">IF(Table1[[#This Row],[Field of Work]]="Construction",1,0)</f>
        <v>0</v>
      </c>
      <c r="AR182" s="2">
        <f ca="1">IF(Table1[[#This Row],[Field of Work]]="General Work",1,0)</f>
        <v>0</v>
      </c>
      <c r="AS182" s="2"/>
      <c r="AT182" s="2"/>
      <c r="AU182" s="2"/>
      <c r="AV182" s="2"/>
      <c r="AW182" s="2"/>
      <c r="AX182" s="2"/>
      <c r="BB182" s="2">
        <f ca="1">Table1[[#This Row],[Car Value]]/Table1[[#This Row],[Cars]]</f>
        <v>23336.014810196888</v>
      </c>
      <c r="BE182" s="2">
        <f ca="1">IF(Table1[[#This Row],[Debts]]&gt;$BG$6,1,0)</f>
        <v>0</v>
      </c>
      <c r="BJ182" s="11">
        <f ca="1">Table1[[#This Row],[Mortage Left]]/Table1[[#This Row],[Value of House]]</f>
        <v>0.12755968582470267</v>
      </c>
      <c r="BK182" s="2">
        <f t="shared" ca="1" si="73"/>
        <v>1</v>
      </c>
      <c r="BN182" s="14">
        <f ca="1">IF(Table1[[#This Row],[Area]]="Yukon",Table1[[#This Row],[Income]],0)</f>
        <v>0</v>
      </c>
      <c r="BO182" s="14">
        <f ca="1">IF(Table1[[#This Row],[Area]]="BC",Table1[[#This Row],[Income]],0)</f>
        <v>0</v>
      </c>
      <c r="BP182" s="14">
        <f ca="1">IF(Table1[[#This Row],[Area]]="Northwest Territories",Table1[[#This Row],[Income]],0)</f>
        <v>0</v>
      </c>
      <c r="BQ182" s="14">
        <f ca="1">IF(Table1[[#This Row],[Area]]="Alberta",Table1[[#This Row],[Income]],0)</f>
        <v>0</v>
      </c>
      <c r="BR182" s="14">
        <f ca="1">IF(Table1[[#This Row],[Area]]="Nunavut",Table1[[#This Row],[Income]],0)</f>
        <v>0</v>
      </c>
      <c r="BS182" s="14">
        <f ca="1">IF(Table1[[#This Row],[Area]]="Saskatchewan",Table1[[#This Row],[Income]],0)</f>
        <v>0</v>
      </c>
      <c r="BT182" s="14">
        <f ca="1">IF(Table1[[#This Row],[Area]]="Manitoba",Table1[[#This Row],[Income]],0)</f>
        <v>0</v>
      </c>
      <c r="BU182" s="14">
        <f ca="1">IF(Table1[[#This Row],[Area]]="Ontario",Table1[[#This Row],[Income]],0)</f>
        <v>0</v>
      </c>
      <c r="BV182" s="14">
        <f ca="1">IF(Table1[[#This Row],[Area]]="Quebec",Table1[[#This Row],[Income]],0)</f>
        <v>0</v>
      </c>
      <c r="BW182" s="14">
        <f ca="1">IF(Table1[[#This Row],[Area]]="newfoundland",Table1[[#This Row],[Income]],0)</f>
        <v>0</v>
      </c>
      <c r="BX182" s="14">
        <f ca="1">IF(Table1[[#This Row],[Area]]="New Brunswick",Table1[[#This Row],[Income]],0)</f>
        <v>41077</v>
      </c>
      <c r="BY182" s="14">
        <f ca="1">IF(Table1[[#This Row],[Area]]="Nova Scotia",Table1[[#This Row],[Income]],0)</f>
        <v>0</v>
      </c>
      <c r="BZ182" s="14">
        <f ca="1">IF(Table1[[#This Row],[Area]]="Prince Edward Island",Table1[[#This Row],[Income]],0)</f>
        <v>0</v>
      </c>
      <c r="CB182" s="12">
        <f ca="1">IF(Table1[[#This Row],[Field of Work]]="Health",Table1[[#This Row],[Income]],0)</f>
        <v>0</v>
      </c>
      <c r="CC182" s="12">
        <f ca="1">IF(Table1[[#This Row],[Field of Work]]="Construction",Table1[[#This Row],[Income]],0)</f>
        <v>0</v>
      </c>
      <c r="CD182" s="12">
        <f ca="1">IF(Table1[[#This Row],[Field of Work]]="Teaching",Table1[[#This Row],[Income]],0)</f>
        <v>0</v>
      </c>
      <c r="CE182" s="12">
        <f ca="1">IF(Table1[[#This Row],[Field of Work]]="IT",Table1[[#This Row],[Income]],0)</f>
        <v>41077</v>
      </c>
      <c r="CF182" s="12">
        <f ca="1">IF(Table1[[#This Row],[Field of Work]]="General Work",Table1[[#This Row],[Income]],0)</f>
        <v>0</v>
      </c>
      <c r="CG182" s="12">
        <f ca="1">IF(Table1[[#This Row],[Field of Work]]="Agriculture",Table1[[#This Row],[Income]],0)</f>
        <v>0</v>
      </c>
      <c r="CI182" s="2">
        <f ca="1">IF(Table1[[#This Row],[Debts]]&gt;Table1[[#This Row],[Income]],1,0)</f>
        <v>0</v>
      </c>
      <c r="CJ182" s="2"/>
      <c r="CL182" s="2">
        <f ca="1">IF(Table1[[#This Row],[Networth of Person ($)]]&gt;$CL$6,Table1[[#This Row],[Age]],0)</f>
        <v>44</v>
      </c>
    </row>
    <row r="183" spans="2:90" x14ac:dyDescent="0.3">
      <c r="B183">
        <f t="shared" ca="1" si="52"/>
        <v>1</v>
      </c>
      <c r="C183" t="str">
        <f t="shared" ca="1" si="53"/>
        <v>Men</v>
      </c>
      <c r="D183">
        <f t="shared" ca="1" si="54"/>
        <v>32</v>
      </c>
      <c r="E183">
        <f t="shared" ca="1" si="55"/>
        <v>6</v>
      </c>
      <c r="F183" t="str">
        <f t="shared" ca="1" si="56"/>
        <v>Agriculture</v>
      </c>
      <c r="G183">
        <f t="shared" ca="1" si="57"/>
        <v>3</v>
      </c>
      <c r="H183" t="str">
        <f t="shared" ca="1" si="58"/>
        <v>University</v>
      </c>
      <c r="I183">
        <f t="shared" ca="1" si="59"/>
        <v>4</v>
      </c>
      <c r="J183">
        <f t="shared" ca="1" si="60"/>
        <v>1</v>
      </c>
      <c r="K183">
        <f t="shared" ca="1" si="61"/>
        <v>44042</v>
      </c>
      <c r="L183">
        <f t="shared" ca="1" si="62"/>
        <v>7</v>
      </c>
      <c r="M183" t="str">
        <f t="shared" ca="1" si="63"/>
        <v>Manitoba</v>
      </c>
      <c r="N183">
        <f t="shared" ca="1" si="64"/>
        <v>264252</v>
      </c>
      <c r="O183">
        <f t="shared" ca="1" si="65"/>
        <v>58769.525268480778</v>
      </c>
      <c r="P183">
        <f t="shared" ca="1" si="66"/>
        <v>43163.194610512728</v>
      </c>
      <c r="Q183">
        <f t="shared" ca="1" si="67"/>
        <v>27394</v>
      </c>
      <c r="R183">
        <f t="shared" ca="1" si="68"/>
        <v>35070.2846885986</v>
      </c>
      <c r="S183">
        <f t="shared" ca="1" si="69"/>
        <v>58829.95557103421</v>
      </c>
      <c r="T183">
        <f t="shared" ca="1" si="70"/>
        <v>366245.15018154692</v>
      </c>
      <c r="U183">
        <f t="shared" ca="1" si="71"/>
        <v>121233.80995707939</v>
      </c>
      <c r="V183">
        <f t="shared" ca="1" si="72"/>
        <v>245011.34022446754</v>
      </c>
      <c r="Y183" s="2">
        <f ca="1">IF(Table1[[#This Row],[Gender]]="Men",1,0)</f>
        <v>1</v>
      </c>
      <c r="Z183" s="2">
        <f ca="1">IF(Table1[[#This Row],[Gender]]="Women",1,0)</f>
        <v>0</v>
      </c>
      <c r="AA183" s="2"/>
      <c r="AB183" s="2"/>
      <c r="AC183" s="2"/>
      <c r="AD183" s="2"/>
      <c r="AE183" s="2"/>
      <c r="AF183" s="2"/>
      <c r="AG183" s="2"/>
      <c r="AH183" s="2"/>
      <c r="AI183" s="2"/>
      <c r="AJ183" s="4"/>
      <c r="AM183" s="2">
        <f ca="1">IF(Table1[[#This Row],[Field of Work]]="Teaching",1,0)</f>
        <v>0</v>
      </c>
      <c r="AN183" s="2">
        <f ca="1">IF(Table1[[#This Row],[Field of Work]]="Health",1,0)</f>
        <v>0</v>
      </c>
      <c r="AO183" s="2">
        <f ca="1">IF(Table1[[#This Row],[Field of Work]]="Agriculture",1,0)</f>
        <v>1</v>
      </c>
      <c r="AP183" s="2">
        <f ca="1">IF(Table1[[#This Row],[Field of Work]]="IT",1,0)</f>
        <v>0</v>
      </c>
      <c r="AQ183" s="2">
        <f ca="1">IF(Table1[[#This Row],[Field of Work]]="Construction",1,0)</f>
        <v>0</v>
      </c>
      <c r="AR183" s="2">
        <f ca="1">IF(Table1[[#This Row],[Field of Work]]="General Work",1,0)</f>
        <v>0</v>
      </c>
      <c r="AS183" s="2"/>
      <c r="AT183" s="2"/>
      <c r="AU183" s="2"/>
      <c r="AV183" s="2"/>
      <c r="AW183" s="2"/>
      <c r="AX183" s="2"/>
      <c r="BB183" s="2">
        <f ca="1">Table1[[#This Row],[Car Value]]/Table1[[#This Row],[Cars]]</f>
        <v>43163.194610512728</v>
      </c>
      <c r="BE183" s="2">
        <f ca="1">IF(Table1[[#This Row],[Debts]]&gt;$BG$6,1,0)</f>
        <v>1</v>
      </c>
      <c r="BJ183" s="11">
        <f ca="1">Table1[[#This Row],[Mortage Left]]/Table1[[#This Row],[Value of House]]</f>
        <v>0.22239954766087211</v>
      </c>
      <c r="BK183" s="2">
        <f t="shared" ca="1" si="73"/>
        <v>1</v>
      </c>
      <c r="BN183" s="14">
        <f ca="1">IF(Table1[[#This Row],[Area]]="Yukon",Table1[[#This Row],[Income]],0)</f>
        <v>0</v>
      </c>
      <c r="BO183" s="14">
        <f ca="1">IF(Table1[[#This Row],[Area]]="BC",Table1[[#This Row],[Income]],0)</f>
        <v>0</v>
      </c>
      <c r="BP183" s="14">
        <f ca="1">IF(Table1[[#This Row],[Area]]="Northwest Territories",Table1[[#This Row],[Income]],0)</f>
        <v>0</v>
      </c>
      <c r="BQ183" s="14">
        <f ca="1">IF(Table1[[#This Row],[Area]]="Alberta",Table1[[#This Row],[Income]],0)</f>
        <v>0</v>
      </c>
      <c r="BR183" s="14">
        <f ca="1">IF(Table1[[#This Row],[Area]]="Nunavut",Table1[[#This Row],[Income]],0)</f>
        <v>0</v>
      </c>
      <c r="BS183" s="14">
        <f ca="1">IF(Table1[[#This Row],[Area]]="Saskatchewan",Table1[[#This Row],[Income]],0)</f>
        <v>0</v>
      </c>
      <c r="BT183" s="14">
        <f ca="1">IF(Table1[[#This Row],[Area]]="Manitoba",Table1[[#This Row],[Income]],0)</f>
        <v>44042</v>
      </c>
      <c r="BU183" s="14">
        <f ca="1">IF(Table1[[#This Row],[Area]]="Ontario",Table1[[#This Row],[Income]],0)</f>
        <v>0</v>
      </c>
      <c r="BV183" s="14">
        <f ca="1">IF(Table1[[#This Row],[Area]]="Quebec",Table1[[#This Row],[Income]],0)</f>
        <v>0</v>
      </c>
      <c r="BW183" s="14">
        <f ca="1">IF(Table1[[#This Row],[Area]]="newfoundland",Table1[[#This Row],[Income]],0)</f>
        <v>0</v>
      </c>
      <c r="BX183" s="14">
        <f ca="1">IF(Table1[[#This Row],[Area]]="New Brunswick",Table1[[#This Row],[Income]],0)</f>
        <v>0</v>
      </c>
      <c r="BY183" s="14">
        <f ca="1">IF(Table1[[#This Row],[Area]]="Nova Scotia",Table1[[#This Row],[Income]],0)</f>
        <v>0</v>
      </c>
      <c r="BZ183" s="14">
        <f ca="1">IF(Table1[[#This Row],[Area]]="Prince Edward Island",Table1[[#This Row],[Income]],0)</f>
        <v>0</v>
      </c>
      <c r="CB183" s="12">
        <f ca="1">IF(Table1[[#This Row],[Field of Work]]="Health",Table1[[#This Row],[Income]],0)</f>
        <v>0</v>
      </c>
      <c r="CC183" s="12">
        <f ca="1">IF(Table1[[#This Row],[Field of Work]]="Construction",Table1[[#This Row],[Income]],0)</f>
        <v>0</v>
      </c>
      <c r="CD183" s="12">
        <f ca="1">IF(Table1[[#This Row],[Field of Work]]="Teaching",Table1[[#This Row],[Income]],0)</f>
        <v>0</v>
      </c>
      <c r="CE183" s="12">
        <f ca="1">IF(Table1[[#This Row],[Field of Work]]="IT",Table1[[#This Row],[Income]],0)</f>
        <v>0</v>
      </c>
      <c r="CF183" s="12">
        <f ca="1">IF(Table1[[#This Row],[Field of Work]]="General Work",Table1[[#This Row],[Income]],0)</f>
        <v>0</v>
      </c>
      <c r="CG183" s="12">
        <f ca="1">IF(Table1[[#This Row],[Field of Work]]="Agriculture",Table1[[#This Row],[Income]],0)</f>
        <v>44042</v>
      </c>
      <c r="CI183" s="2">
        <f ca="1">IF(Table1[[#This Row],[Debts]]&gt;Table1[[#This Row],[Income]],1,0)</f>
        <v>0</v>
      </c>
      <c r="CJ183" s="2"/>
      <c r="CL183" s="2">
        <f ca="1">IF(Table1[[#This Row],[Networth of Person ($)]]&gt;$CL$6,Table1[[#This Row],[Age]],0)</f>
        <v>32</v>
      </c>
    </row>
    <row r="184" spans="2:90" x14ac:dyDescent="0.3">
      <c r="B184">
        <f t="shared" ca="1" si="52"/>
        <v>2</v>
      </c>
      <c r="C184" t="str">
        <f t="shared" ca="1" si="53"/>
        <v>Women</v>
      </c>
      <c r="D184">
        <f t="shared" ca="1" si="54"/>
        <v>34</v>
      </c>
      <c r="E184">
        <f t="shared" ca="1" si="55"/>
        <v>4</v>
      </c>
      <c r="F184" t="str">
        <f t="shared" ca="1" si="56"/>
        <v>IT</v>
      </c>
      <c r="G184">
        <f t="shared" ca="1" si="57"/>
        <v>5</v>
      </c>
      <c r="H184" t="str">
        <f t="shared" ca="1" si="58"/>
        <v>Others</v>
      </c>
      <c r="I184">
        <f t="shared" ca="1" si="59"/>
        <v>2</v>
      </c>
      <c r="J184">
        <f t="shared" ca="1" si="60"/>
        <v>2</v>
      </c>
      <c r="K184">
        <f t="shared" ca="1" si="61"/>
        <v>33714</v>
      </c>
      <c r="L184">
        <f t="shared" ca="1" si="62"/>
        <v>12</v>
      </c>
      <c r="M184" t="str">
        <f t="shared" ca="1" si="63"/>
        <v>Nova Scotia</v>
      </c>
      <c r="N184">
        <f t="shared" ca="1" si="64"/>
        <v>168570</v>
      </c>
      <c r="O184">
        <f t="shared" ca="1" si="65"/>
        <v>13525.866056906143</v>
      </c>
      <c r="P184">
        <f t="shared" ca="1" si="66"/>
        <v>11336.059596536374</v>
      </c>
      <c r="Q184">
        <f t="shared" ca="1" si="67"/>
        <v>6566</v>
      </c>
      <c r="R184">
        <f t="shared" ca="1" si="68"/>
        <v>39145.834092697783</v>
      </c>
      <c r="S184">
        <f t="shared" ca="1" si="69"/>
        <v>32599.012711141811</v>
      </c>
      <c r="T184">
        <f t="shared" ca="1" si="70"/>
        <v>212505.07230767817</v>
      </c>
      <c r="U184">
        <f t="shared" ca="1" si="71"/>
        <v>59237.70014960393</v>
      </c>
      <c r="V184">
        <f t="shared" ca="1" si="72"/>
        <v>153267.37215807423</v>
      </c>
      <c r="Y184" s="2">
        <f ca="1">IF(Table1[[#This Row],[Gender]]="Men",1,0)</f>
        <v>0</v>
      </c>
      <c r="Z184" s="2">
        <f ca="1">IF(Table1[[#This Row],[Gender]]="Women",1,0)</f>
        <v>1</v>
      </c>
      <c r="AA184" s="2"/>
      <c r="AB184" s="2"/>
      <c r="AC184" s="2"/>
      <c r="AD184" s="2"/>
      <c r="AE184" s="2"/>
      <c r="AF184" s="2"/>
      <c r="AG184" s="2"/>
      <c r="AH184" s="2"/>
      <c r="AI184" s="2"/>
      <c r="AJ184" s="4"/>
      <c r="AM184" s="2">
        <f ca="1">IF(Table1[[#This Row],[Field of Work]]="Teaching",1,0)</f>
        <v>0</v>
      </c>
      <c r="AN184" s="2">
        <f ca="1">IF(Table1[[#This Row],[Field of Work]]="Health",1,0)</f>
        <v>0</v>
      </c>
      <c r="AO184" s="2">
        <f ca="1">IF(Table1[[#This Row],[Field of Work]]="Agriculture",1,0)</f>
        <v>0</v>
      </c>
      <c r="AP184" s="2">
        <f ca="1">IF(Table1[[#This Row],[Field of Work]]="IT",1,0)</f>
        <v>1</v>
      </c>
      <c r="AQ184" s="2">
        <f ca="1">IF(Table1[[#This Row],[Field of Work]]="Construction",1,0)</f>
        <v>0</v>
      </c>
      <c r="AR184" s="2">
        <f ca="1">IF(Table1[[#This Row],[Field of Work]]="General Work",1,0)</f>
        <v>0</v>
      </c>
      <c r="AS184" s="2"/>
      <c r="AT184" s="2"/>
      <c r="AU184" s="2"/>
      <c r="AV184" s="2"/>
      <c r="AW184" s="2"/>
      <c r="AX184" s="2"/>
      <c r="BB184" s="2">
        <f ca="1">Table1[[#This Row],[Car Value]]/Table1[[#This Row],[Cars]]</f>
        <v>5668.0297982681868</v>
      </c>
      <c r="BE184" s="2">
        <f ca="1">IF(Table1[[#This Row],[Debts]]&gt;$BG$6,1,0)</f>
        <v>1</v>
      </c>
      <c r="BJ184" s="11">
        <f ca="1">Table1[[#This Row],[Mortage Left]]/Table1[[#This Row],[Value of House]]</f>
        <v>8.0238868463582746E-2</v>
      </c>
      <c r="BK184" s="2">
        <f t="shared" ca="1" si="73"/>
        <v>1</v>
      </c>
      <c r="BN184" s="14">
        <f ca="1">IF(Table1[[#This Row],[Area]]="Yukon",Table1[[#This Row],[Income]],0)</f>
        <v>0</v>
      </c>
      <c r="BO184" s="14">
        <f ca="1">IF(Table1[[#This Row],[Area]]="BC",Table1[[#This Row],[Income]],0)</f>
        <v>0</v>
      </c>
      <c r="BP184" s="14">
        <f ca="1">IF(Table1[[#This Row],[Area]]="Northwest Territories",Table1[[#This Row],[Income]],0)</f>
        <v>0</v>
      </c>
      <c r="BQ184" s="14">
        <f ca="1">IF(Table1[[#This Row],[Area]]="Alberta",Table1[[#This Row],[Income]],0)</f>
        <v>0</v>
      </c>
      <c r="BR184" s="14">
        <f ca="1">IF(Table1[[#This Row],[Area]]="Nunavut",Table1[[#This Row],[Income]],0)</f>
        <v>0</v>
      </c>
      <c r="BS184" s="14">
        <f ca="1">IF(Table1[[#This Row],[Area]]="Saskatchewan",Table1[[#This Row],[Income]],0)</f>
        <v>0</v>
      </c>
      <c r="BT184" s="14">
        <f ca="1">IF(Table1[[#This Row],[Area]]="Manitoba",Table1[[#This Row],[Income]],0)</f>
        <v>0</v>
      </c>
      <c r="BU184" s="14">
        <f ca="1">IF(Table1[[#This Row],[Area]]="Ontario",Table1[[#This Row],[Income]],0)</f>
        <v>0</v>
      </c>
      <c r="BV184" s="14">
        <f ca="1">IF(Table1[[#This Row],[Area]]="Quebec",Table1[[#This Row],[Income]],0)</f>
        <v>0</v>
      </c>
      <c r="BW184" s="14">
        <f ca="1">IF(Table1[[#This Row],[Area]]="newfoundland",Table1[[#This Row],[Income]],0)</f>
        <v>0</v>
      </c>
      <c r="BX184" s="14">
        <f ca="1">IF(Table1[[#This Row],[Area]]="New Brunswick",Table1[[#This Row],[Income]],0)</f>
        <v>0</v>
      </c>
      <c r="BY184" s="14">
        <f ca="1">IF(Table1[[#This Row],[Area]]="Nova Scotia",Table1[[#This Row],[Income]],0)</f>
        <v>33714</v>
      </c>
      <c r="BZ184" s="14">
        <f ca="1">IF(Table1[[#This Row],[Area]]="Prince Edward Island",Table1[[#This Row],[Income]],0)</f>
        <v>0</v>
      </c>
      <c r="CB184" s="12">
        <f ca="1">IF(Table1[[#This Row],[Field of Work]]="Health",Table1[[#This Row],[Income]],0)</f>
        <v>0</v>
      </c>
      <c r="CC184" s="12">
        <f ca="1">IF(Table1[[#This Row],[Field of Work]]="Construction",Table1[[#This Row],[Income]],0)</f>
        <v>0</v>
      </c>
      <c r="CD184" s="12">
        <f ca="1">IF(Table1[[#This Row],[Field of Work]]="Teaching",Table1[[#This Row],[Income]],0)</f>
        <v>0</v>
      </c>
      <c r="CE184" s="12">
        <f ca="1">IF(Table1[[#This Row],[Field of Work]]="IT",Table1[[#This Row],[Income]],0)</f>
        <v>33714</v>
      </c>
      <c r="CF184" s="12">
        <f ca="1">IF(Table1[[#This Row],[Field of Work]]="General Work",Table1[[#This Row],[Income]],0)</f>
        <v>0</v>
      </c>
      <c r="CG184" s="12">
        <f ca="1">IF(Table1[[#This Row],[Field of Work]]="Agriculture",Table1[[#This Row],[Income]],0)</f>
        <v>0</v>
      </c>
      <c r="CI184" s="2">
        <f ca="1">IF(Table1[[#This Row],[Debts]]&gt;Table1[[#This Row],[Income]],1,0)</f>
        <v>1</v>
      </c>
      <c r="CJ184" s="2"/>
      <c r="CL184" s="2">
        <f ca="1">IF(Table1[[#This Row],[Networth of Person ($)]]&gt;$CL$6,Table1[[#This Row],[Age]],0)</f>
        <v>34</v>
      </c>
    </row>
    <row r="185" spans="2:90" x14ac:dyDescent="0.3">
      <c r="B185">
        <f t="shared" ca="1" si="52"/>
        <v>2</v>
      </c>
      <c r="C185" t="str">
        <f t="shared" ca="1" si="53"/>
        <v>Women</v>
      </c>
      <c r="D185">
        <f t="shared" ca="1" si="54"/>
        <v>27</v>
      </c>
      <c r="E185">
        <f t="shared" ca="1" si="55"/>
        <v>2</v>
      </c>
      <c r="F185" t="str">
        <f t="shared" ca="1" si="56"/>
        <v>Construction</v>
      </c>
      <c r="G185">
        <f t="shared" ca="1" si="57"/>
        <v>6</v>
      </c>
      <c r="H185" t="str">
        <f t="shared" ca="1" si="58"/>
        <v>Others</v>
      </c>
      <c r="I185">
        <f t="shared" ca="1" si="59"/>
        <v>0</v>
      </c>
      <c r="J185">
        <f t="shared" ca="1" si="60"/>
        <v>1</v>
      </c>
      <c r="K185">
        <f t="shared" ca="1" si="61"/>
        <v>76701</v>
      </c>
      <c r="L185">
        <f t="shared" ca="1" si="62"/>
        <v>13</v>
      </c>
      <c r="M185" t="str">
        <f t="shared" ca="1" si="63"/>
        <v>Prince Edward Island</v>
      </c>
      <c r="N185">
        <f t="shared" ca="1" si="64"/>
        <v>230103</v>
      </c>
      <c r="O185">
        <f t="shared" ca="1" si="65"/>
        <v>181477.87295384918</v>
      </c>
      <c r="P185">
        <f t="shared" ca="1" si="66"/>
        <v>36499.949758711497</v>
      </c>
      <c r="Q185">
        <f t="shared" ca="1" si="67"/>
        <v>1630</v>
      </c>
      <c r="R185">
        <f t="shared" ca="1" si="68"/>
        <v>141166.04487523428</v>
      </c>
      <c r="S185">
        <f t="shared" ca="1" si="69"/>
        <v>108464.35228782488</v>
      </c>
      <c r="T185">
        <f t="shared" ca="1" si="70"/>
        <v>375067.30204653635</v>
      </c>
      <c r="U185">
        <f t="shared" ca="1" si="71"/>
        <v>324273.91782908345</v>
      </c>
      <c r="V185">
        <f t="shared" ca="1" si="72"/>
        <v>50793.384217452898</v>
      </c>
      <c r="Y185" s="2">
        <f ca="1">IF(Table1[[#This Row],[Gender]]="Men",1,0)</f>
        <v>0</v>
      </c>
      <c r="Z185" s="2">
        <f ca="1">IF(Table1[[#This Row],[Gender]]="Women",1,0)</f>
        <v>1</v>
      </c>
      <c r="AA185" s="2"/>
      <c r="AB185" s="2"/>
      <c r="AC185" s="2"/>
      <c r="AD185" s="2"/>
      <c r="AE185" s="2"/>
      <c r="AF185" s="2"/>
      <c r="AG185" s="2"/>
      <c r="AH185" s="2"/>
      <c r="AI185" s="2"/>
      <c r="AJ185" s="4"/>
      <c r="AM185" s="2">
        <f ca="1">IF(Table1[[#This Row],[Field of Work]]="Teaching",1,0)</f>
        <v>0</v>
      </c>
      <c r="AN185" s="2">
        <f ca="1">IF(Table1[[#This Row],[Field of Work]]="Health",1,0)</f>
        <v>0</v>
      </c>
      <c r="AO185" s="2">
        <f ca="1">IF(Table1[[#This Row],[Field of Work]]="Agriculture",1,0)</f>
        <v>0</v>
      </c>
      <c r="AP185" s="2">
        <f ca="1">IF(Table1[[#This Row],[Field of Work]]="IT",1,0)</f>
        <v>0</v>
      </c>
      <c r="AQ185" s="2">
        <f ca="1">IF(Table1[[#This Row],[Field of Work]]="Construction",1,0)</f>
        <v>1</v>
      </c>
      <c r="AR185" s="2">
        <f ca="1">IF(Table1[[#This Row],[Field of Work]]="General Work",1,0)</f>
        <v>0</v>
      </c>
      <c r="AS185" s="2"/>
      <c r="AT185" s="2"/>
      <c r="AU185" s="2"/>
      <c r="AV185" s="2"/>
      <c r="AW185" s="2"/>
      <c r="AX185" s="2"/>
      <c r="BB185" s="2">
        <f ca="1">Table1[[#This Row],[Car Value]]/Table1[[#This Row],[Cars]]</f>
        <v>36499.949758711497</v>
      </c>
      <c r="BE185" s="2">
        <f ca="1">IF(Table1[[#This Row],[Debts]]&gt;$BG$6,1,0)</f>
        <v>1</v>
      </c>
      <c r="BJ185" s="11">
        <f ca="1">Table1[[#This Row],[Mortage Left]]/Table1[[#This Row],[Value of House]]</f>
        <v>0.7886810382908922</v>
      </c>
      <c r="BK185" s="2">
        <f t="shared" ca="1" si="73"/>
        <v>0</v>
      </c>
      <c r="BN185" s="14">
        <f ca="1">IF(Table1[[#This Row],[Area]]="Yukon",Table1[[#This Row],[Income]],0)</f>
        <v>0</v>
      </c>
      <c r="BO185" s="14">
        <f ca="1">IF(Table1[[#This Row],[Area]]="BC",Table1[[#This Row],[Income]],0)</f>
        <v>0</v>
      </c>
      <c r="BP185" s="14">
        <f ca="1">IF(Table1[[#This Row],[Area]]="Northwest Territories",Table1[[#This Row],[Income]],0)</f>
        <v>0</v>
      </c>
      <c r="BQ185" s="14">
        <f ca="1">IF(Table1[[#This Row],[Area]]="Alberta",Table1[[#This Row],[Income]],0)</f>
        <v>0</v>
      </c>
      <c r="BR185" s="14">
        <f ca="1">IF(Table1[[#This Row],[Area]]="Nunavut",Table1[[#This Row],[Income]],0)</f>
        <v>0</v>
      </c>
      <c r="BS185" s="14">
        <f ca="1">IF(Table1[[#This Row],[Area]]="Saskatchewan",Table1[[#This Row],[Income]],0)</f>
        <v>0</v>
      </c>
      <c r="BT185" s="14">
        <f ca="1">IF(Table1[[#This Row],[Area]]="Manitoba",Table1[[#This Row],[Income]],0)</f>
        <v>0</v>
      </c>
      <c r="BU185" s="14">
        <f ca="1">IF(Table1[[#This Row],[Area]]="Ontario",Table1[[#This Row],[Income]],0)</f>
        <v>0</v>
      </c>
      <c r="BV185" s="14">
        <f ca="1">IF(Table1[[#This Row],[Area]]="Quebec",Table1[[#This Row],[Income]],0)</f>
        <v>0</v>
      </c>
      <c r="BW185" s="14">
        <f ca="1">IF(Table1[[#This Row],[Area]]="newfoundland",Table1[[#This Row],[Income]],0)</f>
        <v>0</v>
      </c>
      <c r="BX185" s="14">
        <f ca="1">IF(Table1[[#This Row],[Area]]="New Brunswick",Table1[[#This Row],[Income]],0)</f>
        <v>0</v>
      </c>
      <c r="BY185" s="14">
        <f ca="1">IF(Table1[[#This Row],[Area]]="Nova Scotia",Table1[[#This Row],[Income]],0)</f>
        <v>0</v>
      </c>
      <c r="BZ185" s="14">
        <f ca="1">IF(Table1[[#This Row],[Area]]="Prince Edward Island",Table1[[#This Row],[Income]],0)</f>
        <v>76701</v>
      </c>
      <c r="CB185" s="12">
        <f ca="1">IF(Table1[[#This Row],[Field of Work]]="Health",Table1[[#This Row],[Income]],0)</f>
        <v>0</v>
      </c>
      <c r="CC185" s="12">
        <f ca="1">IF(Table1[[#This Row],[Field of Work]]="Construction",Table1[[#This Row],[Income]],0)</f>
        <v>76701</v>
      </c>
      <c r="CD185" s="12">
        <f ca="1">IF(Table1[[#This Row],[Field of Work]]="Teaching",Table1[[#This Row],[Income]],0)</f>
        <v>0</v>
      </c>
      <c r="CE185" s="12">
        <f ca="1">IF(Table1[[#This Row],[Field of Work]]="IT",Table1[[#This Row],[Income]],0)</f>
        <v>0</v>
      </c>
      <c r="CF185" s="12">
        <f ca="1">IF(Table1[[#This Row],[Field of Work]]="General Work",Table1[[#This Row],[Income]],0)</f>
        <v>0</v>
      </c>
      <c r="CG185" s="12">
        <f ca="1">IF(Table1[[#This Row],[Field of Work]]="Agriculture",Table1[[#This Row],[Income]],0)</f>
        <v>0</v>
      </c>
      <c r="CI185" s="2">
        <f ca="1">IF(Table1[[#This Row],[Debts]]&gt;Table1[[#This Row],[Income]],1,0)</f>
        <v>1</v>
      </c>
      <c r="CJ185" s="2"/>
      <c r="CL185" s="2">
        <f ca="1">IF(Table1[[#This Row],[Networth of Person ($)]]&gt;$CL$6,Table1[[#This Row],[Age]],0)</f>
        <v>27</v>
      </c>
    </row>
    <row r="186" spans="2:90" x14ac:dyDescent="0.3">
      <c r="B186">
        <f t="shared" ca="1" si="52"/>
        <v>1</v>
      </c>
      <c r="C186" t="str">
        <f t="shared" ca="1" si="53"/>
        <v>Men</v>
      </c>
      <c r="D186">
        <f t="shared" ca="1" si="54"/>
        <v>42</v>
      </c>
      <c r="E186">
        <f t="shared" ca="1" si="55"/>
        <v>1</v>
      </c>
      <c r="F186" t="str">
        <f t="shared" ca="1" si="56"/>
        <v>Health</v>
      </c>
      <c r="G186">
        <f t="shared" ca="1" si="57"/>
        <v>5</v>
      </c>
      <c r="H186" t="str">
        <f t="shared" ca="1" si="58"/>
        <v>Others</v>
      </c>
      <c r="I186">
        <f t="shared" ca="1" si="59"/>
        <v>2</v>
      </c>
      <c r="J186">
        <f t="shared" ca="1" si="60"/>
        <v>1</v>
      </c>
      <c r="K186">
        <f t="shared" ca="1" si="61"/>
        <v>39520</v>
      </c>
      <c r="L186">
        <f t="shared" ca="1" si="62"/>
        <v>13</v>
      </c>
      <c r="M186" t="str">
        <f t="shared" ca="1" si="63"/>
        <v>Prince Edward Island</v>
      </c>
      <c r="N186">
        <f t="shared" ca="1" si="64"/>
        <v>237120</v>
      </c>
      <c r="O186">
        <f t="shared" ca="1" si="65"/>
        <v>73677.666004084371</v>
      </c>
      <c r="P186">
        <f t="shared" ca="1" si="66"/>
        <v>6553.6264340048538</v>
      </c>
      <c r="Q186">
        <f t="shared" ca="1" si="67"/>
        <v>2705</v>
      </c>
      <c r="R186">
        <f t="shared" ca="1" si="68"/>
        <v>74398.395063546981</v>
      </c>
      <c r="S186">
        <f t="shared" ca="1" si="69"/>
        <v>32583.300338896188</v>
      </c>
      <c r="T186">
        <f t="shared" ca="1" si="70"/>
        <v>276256.92677290103</v>
      </c>
      <c r="U186">
        <f t="shared" ca="1" si="71"/>
        <v>150781.06106763135</v>
      </c>
      <c r="V186">
        <f t="shared" ca="1" si="72"/>
        <v>125475.86570526968</v>
      </c>
      <c r="Y186" s="2">
        <f ca="1">IF(Table1[[#This Row],[Gender]]="Men",1,0)</f>
        <v>1</v>
      </c>
      <c r="Z186" s="2">
        <f ca="1">IF(Table1[[#This Row],[Gender]]="Women",1,0)</f>
        <v>0</v>
      </c>
      <c r="AA186" s="2"/>
      <c r="AB186" s="2"/>
      <c r="AC186" s="2"/>
      <c r="AD186" s="2"/>
      <c r="AE186" s="2"/>
      <c r="AF186" s="2"/>
      <c r="AG186" s="2"/>
      <c r="AH186" s="2"/>
      <c r="AI186" s="2"/>
      <c r="AJ186" s="4"/>
      <c r="AM186" s="2">
        <f ca="1">IF(Table1[[#This Row],[Field of Work]]="Teaching",1,0)</f>
        <v>0</v>
      </c>
      <c r="AN186" s="2">
        <f ca="1">IF(Table1[[#This Row],[Field of Work]]="Health",1,0)</f>
        <v>1</v>
      </c>
      <c r="AO186" s="2">
        <f ca="1">IF(Table1[[#This Row],[Field of Work]]="Agriculture",1,0)</f>
        <v>0</v>
      </c>
      <c r="AP186" s="2">
        <f ca="1">IF(Table1[[#This Row],[Field of Work]]="IT",1,0)</f>
        <v>0</v>
      </c>
      <c r="AQ186" s="2">
        <f ca="1">IF(Table1[[#This Row],[Field of Work]]="Construction",1,0)</f>
        <v>0</v>
      </c>
      <c r="AR186" s="2">
        <f ca="1">IF(Table1[[#This Row],[Field of Work]]="General Work",1,0)</f>
        <v>0</v>
      </c>
      <c r="AS186" s="2"/>
      <c r="AT186" s="2"/>
      <c r="AU186" s="2"/>
      <c r="AV186" s="2"/>
      <c r="AW186" s="2"/>
      <c r="AX186" s="2"/>
      <c r="BB186" s="2">
        <f ca="1">Table1[[#This Row],[Car Value]]/Table1[[#This Row],[Cars]]</f>
        <v>6553.6264340048538</v>
      </c>
      <c r="BE186" s="2">
        <f ca="1">IF(Table1[[#This Row],[Debts]]&gt;$BG$6,1,0)</f>
        <v>1</v>
      </c>
      <c r="BJ186" s="11">
        <f ca="1">Table1[[#This Row],[Mortage Left]]/Table1[[#This Row],[Value of House]]</f>
        <v>0.31071890183908724</v>
      </c>
      <c r="BK186" s="2">
        <f t="shared" ca="1" si="73"/>
        <v>0</v>
      </c>
      <c r="BN186" s="14">
        <f ca="1">IF(Table1[[#This Row],[Area]]="Yukon",Table1[[#This Row],[Income]],0)</f>
        <v>0</v>
      </c>
      <c r="BO186" s="14">
        <f ca="1">IF(Table1[[#This Row],[Area]]="BC",Table1[[#This Row],[Income]],0)</f>
        <v>0</v>
      </c>
      <c r="BP186" s="14">
        <f ca="1">IF(Table1[[#This Row],[Area]]="Northwest Territories",Table1[[#This Row],[Income]],0)</f>
        <v>0</v>
      </c>
      <c r="BQ186" s="14">
        <f ca="1">IF(Table1[[#This Row],[Area]]="Alberta",Table1[[#This Row],[Income]],0)</f>
        <v>0</v>
      </c>
      <c r="BR186" s="14">
        <f ca="1">IF(Table1[[#This Row],[Area]]="Nunavut",Table1[[#This Row],[Income]],0)</f>
        <v>0</v>
      </c>
      <c r="BS186" s="14">
        <f ca="1">IF(Table1[[#This Row],[Area]]="Saskatchewan",Table1[[#This Row],[Income]],0)</f>
        <v>0</v>
      </c>
      <c r="BT186" s="14">
        <f ca="1">IF(Table1[[#This Row],[Area]]="Manitoba",Table1[[#This Row],[Income]],0)</f>
        <v>0</v>
      </c>
      <c r="BU186" s="14">
        <f ca="1">IF(Table1[[#This Row],[Area]]="Ontario",Table1[[#This Row],[Income]],0)</f>
        <v>0</v>
      </c>
      <c r="BV186" s="14">
        <f ca="1">IF(Table1[[#This Row],[Area]]="Quebec",Table1[[#This Row],[Income]],0)</f>
        <v>0</v>
      </c>
      <c r="BW186" s="14">
        <f ca="1">IF(Table1[[#This Row],[Area]]="newfoundland",Table1[[#This Row],[Income]],0)</f>
        <v>0</v>
      </c>
      <c r="BX186" s="14">
        <f ca="1">IF(Table1[[#This Row],[Area]]="New Brunswick",Table1[[#This Row],[Income]],0)</f>
        <v>0</v>
      </c>
      <c r="BY186" s="14">
        <f ca="1">IF(Table1[[#This Row],[Area]]="Nova Scotia",Table1[[#This Row],[Income]],0)</f>
        <v>0</v>
      </c>
      <c r="BZ186" s="14">
        <f ca="1">IF(Table1[[#This Row],[Area]]="Prince Edward Island",Table1[[#This Row],[Income]],0)</f>
        <v>39520</v>
      </c>
      <c r="CB186" s="12">
        <f ca="1">IF(Table1[[#This Row],[Field of Work]]="Health",Table1[[#This Row],[Income]],0)</f>
        <v>39520</v>
      </c>
      <c r="CC186" s="12">
        <f ca="1">IF(Table1[[#This Row],[Field of Work]]="Construction",Table1[[#This Row],[Income]],0)</f>
        <v>0</v>
      </c>
      <c r="CD186" s="12">
        <f ca="1">IF(Table1[[#This Row],[Field of Work]]="Teaching",Table1[[#This Row],[Income]],0)</f>
        <v>0</v>
      </c>
      <c r="CE186" s="12">
        <f ca="1">IF(Table1[[#This Row],[Field of Work]]="IT",Table1[[#This Row],[Income]],0)</f>
        <v>0</v>
      </c>
      <c r="CF186" s="12">
        <f ca="1">IF(Table1[[#This Row],[Field of Work]]="General Work",Table1[[#This Row],[Income]],0)</f>
        <v>0</v>
      </c>
      <c r="CG186" s="12">
        <f ca="1">IF(Table1[[#This Row],[Field of Work]]="Agriculture",Table1[[#This Row],[Income]],0)</f>
        <v>0</v>
      </c>
      <c r="CI186" s="2">
        <f ca="1">IF(Table1[[#This Row],[Debts]]&gt;Table1[[#This Row],[Income]],1,0)</f>
        <v>1</v>
      </c>
      <c r="CJ186" s="2"/>
      <c r="CL186" s="2">
        <f ca="1">IF(Table1[[#This Row],[Networth of Person ($)]]&gt;$CL$6,Table1[[#This Row],[Age]],0)</f>
        <v>42</v>
      </c>
    </row>
    <row r="187" spans="2:90" x14ac:dyDescent="0.3">
      <c r="B187">
        <f t="shared" ca="1" si="52"/>
        <v>2</v>
      </c>
      <c r="C187" t="str">
        <f t="shared" ca="1" si="53"/>
        <v>Women</v>
      </c>
      <c r="D187">
        <f t="shared" ca="1" si="54"/>
        <v>43</v>
      </c>
      <c r="E187">
        <f t="shared" ca="1" si="55"/>
        <v>2</v>
      </c>
      <c r="F187" t="str">
        <f t="shared" ca="1" si="56"/>
        <v>Construction</v>
      </c>
      <c r="G187">
        <f t="shared" ca="1" si="57"/>
        <v>1</v>
      </c>
      <c r="H187" t="str">
        <f t="shared" ca="1" si="58"/>
        <v>High School</v>
      </c>
      <c r="I187">
        <f t="shared" ca="1" si="59"/>
        <v>2</v>
      </c>
      <c r="J187">
        <f t="shared" ca="1" si="60"/>
        <v>3</v>
      </c>
      <c r="K187">
        <f t="shared" ca="1" si="61"/>
        <v>66393</v>
      </c>
      <c r="L187">
        <f t="shared" ca="1" si="62"/>
        <v>13</v>
      </c>
      <c r="M187" t="str">
        <f t="shared" ca="1" si="63"/>
        <v>Prince Edward Island</v>
      </c>
      <c r="N187">
        <f t="shared" ca="1" si="64"/>
        <v>199179</v>
      </c>
      <c r="O187">
        <f t="shared" ca="1" si="65"/>
        <v>107966.2230818527</v>
      </c>
      <c r="P187">
        <f t="shared" ca="1" si="66"/>
        <v>63424.65208891566</v>
      </c>
      <c r="Q187">
        <f t="shared" ca="1" si="67"/>
        <v>14697</v>
      </c>
      <c r="R187">
        <f t="shared" ca="1" si="68"/>
        <v>98009.812385348079</v>
      </c>
      <c r="S187">
        <f t="shared" ca="1" si="69"/>
        <v>63367.742669564854</v>
      </c>
      <c r="T187">
        <f t="shared" ca="1" si="70"/>
        <v>325971.39475848048</v>
      </c>
      <c r="U187">
        <f t="shared" ca="1" si="71"/>
        <v>220673.0354672008</v>
      </c>
      <c r="V187">
        <f t="shared" ca="1" si="72"/>
        <v>105298.35929127969</v>
      </c>
      <c r="Y187" s="2">
        <f ca="1">IF(Table1[[#This Row],[Gender]]="Men",1,0)</f>
        <v>0</v>
      </c>
      <c r="Z187" s="2">
        <f ca="1">IF(Table1[[#This Row],[Gender]]="Women",1,0)</f>
        <v>1</v>
      </c>
      <c r="AA187" s="2"/>
      <c r="AB187" s="2"/>
      <c r="AC187" s="2"/>
      <c r="AD187" s="2"/>
      <c r="AE187" s="2"/>
      <c r="AF187" s="2"/>
      <c r="AG187" s="2"/>
      <c r="AH187" s="2"/>
      <c r="AI187" s="2"/>
      <c r="AJ187" s="4"/>
      <c r="AM187" s="2">
        <f ca="1">IF(Table1[[#This Row],[Field of Work]]="Teaching",1,0)</f>
        <v>0</v>
      </c>
      <c r="AN187" s="2">
        <f ca="1">IF(Table1[[#This Row],[Field of Work]]="Health",1,0)</f>
        <v>0</v>
      </c>
      <c r="AO187" s="2">
        <f ca="1">IF(Table1[[#This Row],[Field of Work]]="Agriculture",1,0)</f>
        <v>0</v>
      </c>
      <c r="AP187" s="2">
        <f ca="1">IF(Table1[[#This Row],[Field of Work]]="IT",1,0)</f>
        <v>0</v>
      </c>
      <c r="AQ187" s="2">
        <f ca="1">IF(Table1[[#This Row],[Field of Work]]="Construction",1,0)</f>
        <v>1</v>
      </c>
      <c r="AR187" s="2">
        <f ca="1">IF(Table1[[#This Row],[Field of Work]]="General Work",1,0)</f>
        <v>0</v>
      </c>
      <c r="AS187" s="2"/>
      <c r="AT187" s="2"/>
      <c r="AU187" s="2"/>
      <c r="AV187" s="2"/>
      <c r="AW187" s="2"/>
      <c r="AX187" s="2"/>
      <c r="BB187" s="2">
        <f ca="1">Table1[[#This Row],[Car Value]]/Table1[[#This Row],[Cars]]</f>
        <v>21141.550696305221</v>
      </c>
      <c r="BE187" s="2">
        <f ca="1">IF(Table1[[#This Row],[Debts]]&gt;$BG$6,1,0)</f>
        <v>1</v>
      </c>
      <c r="BJ187" s="11">
        <f ca="1">Table1[[#This Row],[Mortage Left]]/Table1[[#This Row],[Value of House]]</f>
        <v>0.54205625634154553</v>
      </c>
      <c r="BK187" s="2">
        <f t="shared" ca="1" si="73"/>
        <v>0</v>
      </c>
      <c r="BN187" s="14">
        <f ca="1">IF(Table1[[#This Row],[Area]]="Yukon",Table1[[#This Row],[Income]],0)</f>
        <v>0</v>
      </c>
      <c r="BO187" s="14">
        <f ca="1">IF(Table1[[#This Row],[Area]]="BC",Table1[[#This Row],[Income]],0)</f>
        <v>0</v>
      </c>
      <c r="BP187" s="14">
        <f ca="1">IF(Table1[[#This Row],[Area]]="Northwest Territories",Table1[[#This Row],[Income]],0)</f>
        <v>0</v>
      </c>
      <c r="BQ187" s="14">
        <f ca="1">IF(Table1[[#This Row],[Area]]="Alberta",Table1[[#This Row],[Income]],0)</f>
        <v>0</v>
      </c>
      <c r="BR187" s="14">
        <f ca="1">IF(Table1[[#This Row],[Area]]="Nunavut",Table1[[#This Row],[Income]],0)</f>
        <v>0</v>
      </c>
      <c r="BS187" s="14">
        <f ca="1">IF(Table1[[#This Row],[Area]]="Saskatchewan",Table1[[#This Row],[Income]],0)</f>
        <v>0</v>
      </c>
      <c r="BT187" s="14">
        <f ca="1">IF(Table1[[#This Row],[Area]]="Manitoba",Table1[[#This Row],[Income]],0)</f>
        <v>0</v>
      </c>
      <c r="BU187" s="14">
        <f ca="1">IF(Table1[[#This Row],[Area]]="Ontario",Table1[[#This Row],[Income]],0)</f>
        <v>0</v>
      </c>
      <c r="BV187" s="14">
        <f ca="1">IF(Table1[[#This Row],[Area]]="Quebec",Table1[[#This Row],[Income]],0)</f>
        <v>0</v>
      </c>
      <c r="BW187" s="14">
        <f ca="1">IF(Table1[[#This Row],[Area]]="newfoundland",Table1[[#This Row],[Income]],0)</f>
        <v>0</v>
      </c>
      <c r="BX187" s="14">
        <f ca="1">IF(Table1[[#This Row],[Area]]="New Brunswick",Table1[[#This Row],[Income]],0)</f>
        <v>0</v>
      </c>
      <c r="BY187" s="14">
        <f ca="1">IF(Table1[[#This Row],[Area]]="Nova Scotia",Table1[[#This Row],[Income]],0)</f>
        <v>0</v>
      </c>
      <c r="BZ187" s="14">
        <f ca="1">IF(Table1[[#This Row],[Area]]="Prince Edward Island",Table1[[#This Row],[Income]],0)</f>
        <v>66393</v>
      </c>
      <c r="CB187" s="12">
        <f ca="1">IF(Table1[[#This Row],[Field of Work]]="Health",Table1[[#This Row],[Income]],0)</f>
        <v>0</v>
      </c>
      <c r="CC187" s="12">
        <f ca="1">IF(Table1[[#This Row],[Field of Work]]="Construction",Table1[[#This Row],[Income]],0)</f>
        <v>66393</v>
      </c>
      <c r="CD187" s="12">
        <f ca="1">IF(Table1[[#This Row],[Field of Work]]="Teaching",Table1[[#This Row],[Income]],0)</f>
        <v>0</v>
      </c>
      <c r="CE187" s="12">
        <f ca="1">IF(Table1[[#This Row],[Field of Work]]="IT",Table1[[#This Row],[Income]],0)</f>
        <v>0</v>
      </c>
      <c r="CF187" s="12">
        <f ca="1">IF(Table1[[#This Row],[Field of Work]]="General Work",Table1[[#This Row],[Income]],0)</f>
        <v>0</v>
      </c>
      <c r="CG187" s="12">
        <f ca="1">IF(Table1[[#This Row],[Field of Work]]="Agriculture",Table1[[#This Row],[Income]],0)</f>
        <v>0</v>
      </c>
      <c r="CI187" s="2">
        <f ca="1">IF(Table1[[#This Row],[Debts]]&gt;Table1[[#This Row],[Income]],1,0)</f>
        <v>1</v>
      </c>
      <c r="CJ187" s="2"/>
      <c r="CL187" s="2">
        <f ca="1">IF(Table1[[#This Row],[Networth of Person ($)]]&gt;$CL$6,Table1[[#This Row],[Age]],0)</f>
        <v>43</v>
      </c>
    </row>
    <row r="188" spans="2:90" x14ac:dyDescent="0.3">
      <c r="B188">
        <f t="shared" ca="1" si="52"/>
        <v>2</v>
      </c>
      <c r="C188" t="str">
        <f t="shared" ca="1" si="53"/>
        <v>Women</v>
      </c>
      <c r="D188">
        <f t="shared" ca="1" si="54"/>
        <v>34</v>
      </c>
      <c r="E188">
        <f t="shared" ca="1" si="55"/>
        <v>5</v>
      </c>
      <c r="F188" t="str">
        <f t="shared" ca="1" si="56"/>
        <v>General Work</v>
      </c>
      <c r="G188">
        <f t="shared" ca="1" si="57"/>
        <v>6</v>
      </c>
      <c r="H188" t="str">
        <f t="shared" ca="1" si="58"/>
        <v>Others</v>
      </c>
      <c r="I188">
        <f t="shared" ca="1" si="59"/>
        <v>3</v>
      </c>
      <c r="J188">
        <f t="shared" ca="1" si="60"/>
        <v>2</v>
      </c>
      <c r="K188">
        <f t="shared" ca="1" si="61"/>
        <v>37905</v>
      </c>
      <c r="L188">
        <f t="shared" ca="1" si="62"/>
        <v>11</v>
      </c>
      <c r="M188" t="str">
        <f t="shared" ca="1" si="63"/>
        <v>New Brunswick</v>
      </c>
      <c r="N188">
        <f t="shared" ca="1" si="64"/>
        <v>189525</v>
      </c>
      <c r="O188">
        <f t="shared" ca="1" si="65"/>
        <v>128305.49423497547</v>
      </c>
      <c r="P188">
        <f t="shared" ca="1" si="66"/>
        <v>56245.610083156535</v>
      </c>
      <c r="Q188">
        <f t="shared" ca="1" si="67"/>
        <v>50051</v>
      </c>
      <c r="R188">
        <f t="shared" ca="1" si="68"/>
        <v>61027.651348111482</v>
      </c>
      <c r="S188">
        <f t="shared" ca="1" si="69"/>
        <v>30545.397438095242</v>
      </c>
      <c r="T188">
        <f t="shared" ca="1" si="70"/>
        <v>276316.0075212518</v>
      </c>
      <c r="U188">
        <f t="shared" ca="1" si="71"/>
        <v>239384.14558308697</v>
      </c>
      <c r="V188">
        <f t="shared" ca="1" si="72"/>
        <v>36931.861938164831</v>
      </c>
      <c r="Y188" s="2">
        <f ca="1">IF(Table1[[#This Row],[Gender]]="Men",1,0)</f>
        <v>0</v>
      </c>
      <c r="Z188" s="2">
        <f ca="1">IF(Table1[[#This Row],[Gender]]="Women",1,0)</f>
        <v>1</v>
      </c>
      <c r="AA188" s="2"/>
      <c r="AB188" s="2"/>
      <c r="AC188" s="2"/>
      <c r="AD188" s="2"/>
      <c r="AE188" s="2"/>
      <c r="AF188" s="2"/>
      <c r="AG188" s="2"/>
      <c r="AH188" s="2"/>
      <c r="AI188" s="2"/>
      <c r="AJ188" s="4"/>
      <c r="AM188" s="2">
        <f ca="1">IF(Table1[[#This Row],[Field of Work]]="Teaching",1,0)</f>
        <v>0</v>
      </c>
      <c r="AN188" s="2">
        <f ca="1">IF(Table1[[#This Row],[Field of Work]]="Health",1,0)</f>
        <v>0</v>
      </c>
      <c r="AO188" s="2">
        <f ca="1">IF(Table1[[#This Row],[Field of Work]]="Agriculture",1,0)</f>
        <v>0</v>
      </c>
      <c r="AP188" s="2">
        <f ca="1">IF(Table1[[#This Row],[Field of Work]]="IT",1,0)</f>
        <v>0</v>
      </c>
      <c r="AQ188" s="2">
        <f ca="1">IF(Table1[[#This Row],[Field of Work]]="Construction",1,0)</f>
        <v>0</v>
      </c>
      <c r="AR188" s="2">
        <f ca="1">IF(Table1[[#This Row],[Field of Work]]="General Work",1,0)</f>
        <v>1</v>
      </c>
      <c r="AS188" s="2"/>
      <c r="AT188" s="2"/>
      <c r="AU188" s="2"/>
      <c r="AV188" s="2"/>
      <c r="AW188" s="2"/>
      <c r="AX188" s="2"/>
      <c r="BB188" s="2">
        <f ca="1">Table1[[#This Row],[Car Value]]/Table1[[#This Row],[Cars]]</f>
        <v>28122.805041578267</v>
      </c>
      <c r="BE188" s="2">
        <f ca="1">IF(Table1[[#This Row],[Debts]]&gt;$BG$6,1,0)</f>
        <v>1</v>
      </c>
      <c r="BJ188" s="11">
        <f ca="1">Table1[[#This Row],[Mortage Left]]/Table1[[#This Row],[Value of House]]</f>
        <v>0.67698453626157751</v>
      </c>
      <c r="BK188" s="2">
        <f t="shared" ca="1" si="73"/>
        <v>0</v>
      </c>
      <c r="BN188" s="14">
        <f ca="1">IF(Table1[[#This Row],[Area]]="Yukon",Table1[[#This Row],[Income]],0)</f>
        <v>0</v>
      </c>
      <c r="BO188" s="14">
        <f ca="1">IF(Table1[[#This Row],[Area]]="BC",Table1[[#This Row],[Income]],0)</f>
        <v>0</v>
      </c>
      <c r="BP188" s="14">
        <f ca="1">IF(Table1[[#This Row],[Area]]="Northwest Territories",Table1[[#This Row],[Income]],0)</f>
        <v>0</v>
      </c>
      <c r="BQ188" s="14">
        <f ca="1">IF(Table1[[#This Row],[Area]]="Alberta",Table1[[#This Row],[Income]],0)</f>
        <v>0</v>
      </c>
      <c r="BR188" s="14">
        <f ca="1">IF(Table1[[#This Row],[Area]]="Nunavut",Table1[[#This Row],[Income]],0)</f>
        <v>0</v>
      </c>
      <c r="BS188" s="14">
        <f ca="1">IF(Table1[[#This Row],[Area]]="Saskatchewan",Table1[[#This Row],[Income]],0)</f>
        <v>0</v>
      </c>
      <c r="BT188" s="14">
        <f ca="1">IF(Table1[[#This Row],[Area]]="Manitoba",Table1[[#This Row],[Income]],0)</f>
        <v>0</v>
      </c>
      <c r="BU188" s="14">
        <f ca="1">IF(Table1[[#This Row],[Area]]="Ontario",Table1[[#This Row],[Income]],0)</f>
        <v>0</v>
      </c>
      <c r="BV188" s="14">
        <f ca="1">IF(Table1[[#This Row],[Area]]="Quebec",Table1[[#This Row],[Income]],0)</f>
        <v>0</v>
      </c>
      <c r="BW188" s="14">
        <f ca="1">IF(Table1[[#This Row],[Area]]="newfoundland",Table1[[#This Row],[Income]],0)</f>
        <v>0</v>
      </c>
      <c r="BX188" s="14">
        <f ca="1">IF(Table1[[#This Row],[Area]]="New Brunswick",Table1[[#This Row],[Income]],0)</f>
        <v>37905</v>
      </c>
      <c r="BY188" s="14">
        <f ca="1">IF(Table1[[#This Row],[Area]]="Nova Scotia",Table1[[#This Row],[Income]],0)</f>
        <v>0</v>
      </c>
      <c r="BZ188" s="14">
        <f ca="1">IF(Table1[[#This Row],[Area]]="Prince Edward Island",Table1[[#This Row],[Income]],0)</f>
        <v>0</v>
      </c>
      <c r="CB188" s="12">
        <f ca="1">IF(Table1[[#This Row],[Field of Work]]="Health",Table1[[#This Row],[Income]],0)</f>
        <v>0</v>
      </c>
      <c r="CC188" s="12">
        <f ca="1">IF(Table1[[#This Row],[Field of Work]]="Construction",Table1[[#This Row],[Income]],0)</f>
        <v>0</v>
      </c>
      <c r="CD188" s="12">
        <f ca="1">IF(Table1[[#This Row],[Field of Work]]="Teaching",Table1[[#This Row],[Income]],0)</f>
        <v>0</v>
      </c>
      <c r="CE188" s="12">
        <f ca="1">IF(Table1[[#This Row],[Field of Work]]="IT",Table1[[#This Row],[Income]],0)</f>
        <v>0</v>
      </c>
      <c r="CF188" s="12">
        <f ca="1">IF(Table1[[#This Row],[Field of Work]]="General Work",Table1[[#This Row],[Income]],0)</f>
        <v>37905</v>
      </c>
      <c r="CG188" s="12">
        <f ca="1">IF(Table1[[#This Row],[Field of Work]]="Agriculture",Table1[[#This Row],[Income]],0)</f>
        <v>0</v>
      </c>
      <c r="CI188" s="2">
        <f ca="1">IF(Table1[[#This Row],[Debts]]&gt;Table1[[#This Row],[Income]],1,0)</f>
        <v>1</v>
      </c>
      <c r="CJ188" s="2"/>
      <c r="CL188" s="2">
        <f ca="1">IF(Table1[[#This Row],[Networth of Person ($)]]&gt;$CL$6,Table1[[#This Row],[Age]],0)</f>
        <v>0</v>
      </c>
    </row>
    <row r="189" spans="2:90" x14ac:dyDescent="0.3">
      <c r="B189">
        <f t="shared" ca="1" si="52"/>
        <v>2</v>
      </c>
      <c r="C189" t="str">
        <f t="shared" ca="1" si="53"/>
        <v>Women</v>
      </c>
      <c r="D189">
        <f t="shared" ca="1" si="54"/>
        <v>26</v>
      </c>
      <c r="E189">
        <f t="shared" ca="1" si="55"/>
        <v>1</v>
      </c>
      <c r="F189" t="str">
        <f t="shared" ca="1" si="56"/>
        <v>Health</v>
      </c>
      <c r="G189">
        <f t="shared" ca="1" si="57"/>
        <v>2</v>
      </c>
      <c r="H189" t="str">
        <f t="shared" ca="1" si="58"/>
        <v>College</v>
      </c>
      <c r="I189">
        <f t="shared" ca="1" si="59"/>
        <v>1</v>
      </c>
      <c r="J189">
        <f t="shared" ca="1" si="60"/>
        <v>2</v>
      </c>
      <c r="K189">
        <f t="shared" ca="1" si="61"/>
        <v>25637</v>
      </c>
      <c r="L189">
        <f t="shared" ca="1" si="62"/>
        <v>13</v>
      </c>
      <c r="M189" t="str">
        <f t="shared" ca="1" si="63"/>
        <v>Prince Edward Island</v>
      </c>
      <c r="N189">
        <f t="shared" ca="1" si="64"/>
        <v>102548</v>
      </c>
      <c r="O189">
        <f t="shared" ca="1" si="65"/>
        <v>14196.91510118009</v>
      </c>
      <c r="P189">
        <f t="shared" ca="1" si="66"/>
        <v>13030.559556916996</v>
      </c>
      <c r="Q189">
        <f t="shared" ca="1" si="67"/>
        <v>4294</v>
      </c>
      <c r="R189">
        <f t="shared" ca="1" si="68"/>
        <v>42598.354657875549</v>
      </c>
      <c r="S189">
        <f t="shared" ca="1" si="69"/>
        <v>4994.7499129895978</v>
      </c>
      <c r="T189">
        <f t="shared" ca="1" si="70"/>
        <v>120573.3094699066</v>
      </c>
      <c r="U189">
        <f t="shared" ca="1" si="71"/>
        <v>61089.269759055634</v>
      </c>
      <c r="V189">
        <f t="shared" ca="1" si="72"/>
        <v>59484.039710850964</v>
      </c>
      <c r="Y189" s="2">
        <f ca="1">IF(Table1[[#This Row],[Gender]]="Men",1,0)</f>
        <v>0</v>
      </c>
      <c r="Z189" s="2">
        <f ca="1">IF(Table1[[#This Row],[Gender]]="Women",1,0)</f>
        <v>1</v>
      </c>
      <c r="AA189" s="2"/>
      <c r="AB189" s="2"/>
      <c r="AC189" s="2"/>
      <c r="AD189" s="2"/>
      <c r="AE189" s="2"/>
      <c r="AF189" s="2"/>
      <c r="AG189" s="2"/>
      <c r="AH189" s="2"/>
      <c r="AI189" s="2"/>
      <c r="AJ189" s="4"/>
      <c r="AM189" s="2">
        <f ca="1">IF(Table1[[#This Row],[Field of Work]]="Teaching",1,0)</f>
        <v>0</v>
      </c>
      <c r="AN189" s="2">
        <f ca="1">IF(Table1[[#This Row],[Field of Work]]="Health",1,0)</f>
        <v>1</v>
      </c>
      <c r="AO189" s="2">
        <f ca="1">IF(Table1[[#This Row],[Field of Work]]="Agriculture",1,0)</f>
        <v>0</v>
      </c>
      <c r="AP189" s="2">
        <f ca="1">IF(Table1[[#This Row],[Field of Work]]="IT",1,0)</f>
        <v>0</v>
      </c>
      <c r="AQ189" s="2">
        <f ca="1">IF(Table1[[#This Row],[Field of Work]]="Construction",1,0)</f>
        <v>0</v>
      </c>
      <c r="AR189" s="2">
        <f ca="1">IF(Table1[[#This Row],[Field of Work]]="General Work",1,0)</f>
        <v>0</v>
      </c>
      <c r="AS189" s="2"/>
      <c r="AT189" s="2"/>
      <c r="AU189" s="2"/>
      <c r="AV189" s="2"/>
      <c r="AW189" s="2"/>
      <c r="AX189" s="2"/>
      <c r="BB189" s="2">
        <f ca="1">Table1[[#This Row],[Car Value]]/Table1[[#This Row],[Cars]]</f>
        <v>6515.2797784584982</v>
      </c>
      <c r="BE189" s="2">
        <f ca="1">IF(Table1[[#This Row],[Debts]]&gt;$BG$6,1,0)</f>
        <v>1</v>
      </c>
      <c r="BJ189" s="11">
        <f ca="1">Table1[[#This Row],[Mortage Left]]/Table1[[#This Row],[Value of House]]</f>
        <v>0.13844165757674542</v>
      </c>
      <c r="BK189" s="2">
        <f t="shared" ca="1" si="73"/>
        <v>1</v>
      </c>
      <c r="BN189" s="14">
        <f ca="1">IF(Table1[[#This Row],[Area]]="Yukon",Table1[[#This Row],[Income]],0)</f>
        <v>0</v>
      </c>
      <c r="BO189" s="14">
        <f ca="1">IF(Table1[[#This Row],[Area]]="BC",Table1[[#This Row],[Income]],0)</f>
        <v>0</v>
      </c>
      <c r="BP189" s="14">
        <f ca="1">IF(Table1[[#This Row],[Area]]="Northwest Territories",Table1[[#This Row],[Income]],0)</f>
        <v>0</v>
      </c>
      <c r="BQ189" s="14">
        <f ca="1">IF(Table1[[#This Row],[Area]]="Alberta",Table1[[#This Row],[Income]],0)</f>
        <v>0</v>
      </c>
      <c r="BR189" s="14">
        <f ca="1">IF(Table1[[#This Row],[Area]]="Nunavut",Table1[[#This Row],[Income]],0)</f>
        <v>0</v>
      </c>
      <c r="BS189" s="14">
        <f ca="1">IF(Table1[[#This Row],[Area]]="Saskatchewan",Table1[[#This Row],[Income]],0)</f>
        <v>0</v>
      </c>
      <c r="BT189" s="14">
        <f ca="1">IF(Table1[[#This Row],[Area]]="Manitoba",Table1[[#This Row],[Income]],0)</f>
        <v>0</v>
      </c>
      <c r="BU189" s="14">
        <f ca="1">IF(Table1[[#This Row],[Area]]="Ontario",Table1[[#This Row],[Income]],0)</f>
        <v>0</v>
      </c>
      <c r="BV189" s="14">
        <f ca="1">IF(Table1[[#This Row],[Area]]="Quebec",Table1[[#This Row],[Income]],0)</f>
        <v>0</v>
      </c>
      <c r="BW189" s="14">
        <f ca="1">IF(Table1[[#This Row],[Area]]="newfoundland",Table1[[#This Row],[Income]],0)</f>
        <v>0</v>
      </c>
      <c r="BX189" s="14">
        <f ca="1">IF(Table1[[#This Row],[Area]]="New Brunswick",Table1[[#This Row],[Income]],0)</f>
        <v>0</v>
      </c>
      <c r="BY189" s="14">
        <f ca="1">IF(Table1[[#This Row],[Area]]="Nova Scotia",Table1[[#This Row],[Income]],0)</f>
        <v>0</v>
      </c>
      <c r="BZ189" s="14">
        <f ca="1">IF(Table1[[#This Row],[Area]]="Prince Edward Island",Table1[[#This Row],[Income]],0)</f>
        <v>25637</v>
      </c>
      <c r="CB189" s="12">
        <f ca="1">IF(Table1[[#This Row],[Field of Work]]="Health",Table1[[#This Row],[Income]],0)</f>
        <v>25637</v>
      </c>
      <c r="CC189" s="12">
        <f ca="1">IF(Table1[[#This Row],[Field of Work]]="Construction",Table1[[#This Row],[Income]],0)</f>
        <v>0</v>
      </c>
      <c r="CD189" s="12">
        <f ca="1">IF(Table1[[#This Row],[Field of Work]]="Teaching",Table1[[#This Row],[Income]],0)</f>
        <v>0</v>
      </c>
      <c r="CE189" s="12">
        <f ca="1">IF(Table1[[#This Row],[Field of Work]]="IT",Table1[[#This Row],[Income]],0)</f>
        <v>0</v>
      </c>
      <c r="CF189" s="12">
        <f ca="1">IF(Table1[[#This Row],[Field of Work]]="General Work",Table1[[#This Row],[Income]],0)</f>
        <v>0</v>
      </c>
      <c r="CG189" s="12">
        <f ca="1">IF(Table1[[#This Row],[Field of Work]]="Agriculture",Table1[[#This Row],[Income]],0)</f>
        <v>0</v>
      </c>
      <c r="CI189" s="2">
        <f ca="1">IF(Table1[[#This Row],[Debts]]&gt;Table1[[#This Row],[Income]],1,0)</f>
        <v>1</v>
      </c>
      <c r="CJ189" s="2"/>
      <c r="CL189" s="2">
        <f ca="1">IF(Table1[[#This Row],[Networth of Person ($)]]&gt;$CL$6,Table1[[#This Row],[Age]],0)</f>
        <v>26</v>
      </c>
    </row>
    <row r="190" spans="2:90" x14ac:dyDescent="0.3">
      <c r="B190">
        <f t="shared" ca="1" si="52"/>
        <v>2</v>
      </c>
      <c r="C190" t="str">
        <f t="shared" ca="1" si="53"/>
        <v>Women</v>
      </c>
      <c r="D190">
        <f t="shared" ca="1" si="54"/>
        <v>37</v>
      </c>
      <c r="E190">
        <f t="shared" ca="1" si="55"/>
        <v>3</v>
      </c>
      <c r="F190" t="str">
        <f t="shared" ca="1" si="56"/>
        <v>Teaching</v>
      </c>
      <c r="G190">
        <f t="shared" ca="1" si="57"/>
        <v>4</v>
      </c>
      <c r="H190" t="str">
        <f t="shared" ca="1" si="58"/>
        <v xml:space="preserve">Technical </v>
      </c>
      <c r="I190">
        <f t="shared" ca="1" si="59"/>
        <v>4</v>
      </c>
      <c r="J190">
        <f t="shared" ca="1" si="60"/>
        <v>1</v>
      </c>
      <c r="K190">
        <f t="shared" ca="1" si="61"/>
        <v>85294</v>
      </c>
      <c r="L190">
        <f t="shared" ca="1" si="62"/>
        <v>7</v>
      </c>
      <c r="M190" t="str">
        <f t="shared" ca="1" si="63"/>
        <v>Manitoba</v>
      </c>
      <c r="N190">
        <f t="shared" ca="1" si="64"/>
        <v>255882</v>
      </c>
      <c r="O190">
        <f t="shared" ca="1" si="65"/>
        <v>82918.497366557698</v>
      </c>
      <c r="P190">
        <f t="shared" ca="1" si="66"/>
        <v>64958.843740231343</v>
      </c>
      <c r="Q190">
        <f t="shared" ca="1" si="67"/>
        <v>58268</v>
      </c>
      <c r="R190">
        <f t="shared" ca="1" si="68"/>
        <v>78711.143385569711</v>
      </c>
      <c r="S190">
        <f t="shared" ca="1" si="69"/>
        <v>37787.923130187075</v>
      </c>
      <c r="T190">
        <f t="shared" ca="1" si="70"/>
        <v>358628.76687041845</v>
      </c>
      <c r="U190">
        <f t="shared" ca="1" si="71"/>
        <v>219897.64075212742</v>
      </c>
      <c r="V190">
        <f t="shared" ca="1" si="72"/>
        <v>138731.12611829102</v>
      </c>
      <c r="Y190" s="2">
        <f ca="1">IF(Table1[[#This Row],[Gender]]="Men",1,0)</f>
        <v>0</v>
      </c>
      <c r="Z190" s="2">
        <f ca="1">IF(Table1[[#This Row],[Gender]]="Women",1,0)</f>
        <v>1</v>
      </c>
      <c r="AA190" s="2"/>
      <c r="AB190" s="2"/>
      <c r="AC190" s="2"/>
      <c r="AD190" s="2"/>
      <c r="AE190" s="2"/>
      <c r="AF190" s="2"/>
      <c r="AG190" s="2"/>
      <c r="AH190" s="2"/>
      <c r="AI190" s="2"/>
      <c r="AJ190" s="4"/>
      <c r="AM190" s="2">
        <f ca="1">IF(Table1[[#This Row],[Field of Work]]="Teaching",1,0)</f>
        <v>1</v>
      </c>
      <c r="AN190" s="2">
        <f ca="1">IF(Table1[[#This Row],[Field of Work]]="Health",1,0)</f>
        <v>0</v>
      </c>
      <c r="AO190" s="2">
        <f ca="1">IF(Table1[[#This Row],[Field of Work]]="Agriculture",1,0)</f>
        <v>0</v>
      </c>
      <c r="AP190" s="2">
        <f ca="1">IF(Table1[[#This Row],[Field of Work]]="IT",1,0)</f>
        <v>0</v>
      </c>
      <c r="AQ190" s="2">
        <f ca="1">IF(Table1[[#This Row],[Field of Work]]="Construction",1,0)</f>
        <v>0</v>
      </c>
      <c r="AR190" s="2">
        <f ca="1">IF(Table1[[#This Row],[Field of Work]]="General Work",1,0)</f>
        <v>0</v>
      </c>
      <c r="AS190" s="2"/>
      <c r="AT190" s="2"/>
      <c r="AU190" s="2"/>
      <c r="AV190" s="2"/>
      <c r="AW190" s="2"/>
      <c r="AX190" s="2"/>
      <c r="BB190" s="2">
        <f ca="1">Table1[[#This Row],[Car Value]]/Table1[[#This Row],[Cars]]</f>
        <v>64958.843740231343</v>
      </c>
      <c r="BE190" s="2">
        <f ca="1">IF(Table1[[#This Row],[Debts]]&gt;$BG$6,1,0)</f>
        <v>1</v>
      </c>
      <c r="BJ190" s="11">
        <f ca="1">Table1[[#This Row],[Mortage Left]]/Table1[[#This Row],[Value of House]]</f>
        <v>0.32404974701838229</v>
      </c>
      <c r="BK190" s="2">
        <f t="shared" ca="1" si="73"/>
        <v>0</v>
      </c>
      <c r="BN190" s="14">
        <f ca="1">IF(Table1[[#This Row],[Area]]="Yukon",Table1[[#This Row],[Income]],0)</f>
        <v>0</v>
      </c>
      <c r="BO190" s="14">
        <f ca="1">IF(Table1[[#This Row],[Area]]="BC",Table1[[#This Row],[Income]],0)</f>
        <v>0</v>
      </c>
      <c r="BP190" s="14">
        <f ca="1">IF(Table1[[#This Row],[Area]]="Northwest Territories",Table1[[#This Row],[Income]],0)</f>
        <v>0</v>
      </c>
      <c r="BQ190" s="14">
        <f ca="1">IF(Table1[[#This Row],[Area]]="Alberta",Table1[[#This Row],[Income]],0)</f>
        <v>0</v>
      </c>
      <c r="BR190" s="14">
        <f ca="1">IF(Table1[[#This Row],[Area]]="Nunavut",Table1[[#This Row],[Income]],0)</f>
        <v>0</v>
      </c>
      <c r="BS190" s="14">
        <f ca="1">IF(Table1[[#This Row],[Area]]="Saskatchewan",Table1[[#This Row],[Income]],0)</f>
        <v>0</v>
      </c>
      <c r="BT190" s="14">
        <f ca="1">IF(Table1[[#This Row],[Area]]="Manitoba",Table1[[#This Row],[Income]],0)</f>
        <v>85294</v>
      </c>
      <c r="BU190" s="14">
        <f ca="1">IF(Table1[[#This Row],[Area]]="Ontario",Table1[[#This Row],[Income]],0)</f>
        <v>0</v>
      </c>
      <c r="BV190" s="14">
        <f ca="1">IF(Table1[[#This Row],[Area]]="Quebec",Table1[[#This Row],[Income]],0)</f>
        <v>0</v>
      </c>
      <c r="BW190" s="14">
        <f ca="1">IF(Table1[[#This Row],[Area]]="newfoundland",Table1[[#This Row],[Income]],0)</f>
        <v>0</v>
      </c>
      <c r="BX190" s="14">
        <f ca="1">IF(Table1[[#This Row],[Area]]="New Brunswick",Table1[[#This Row],[Income]],0)</f>
        <v>0</v>
      </c>
      <c r="BY190" s="14">
        <f ca="1">IF(Table1[[#This Row],[Area]]="Nova Scotia",Table1[[#This Row],[Income]],0)</f>
        <v>0</v>
      </c>
      <c r="BZ190" s="14">
        <f ca="1">IF(Table1[[#This Row],[Area]]="Prince Edward Island",Table1[[#This Row],[Income]],0)</f>
        <v>0</v>
      </c>
      <c r="CB190" s="12">
        <f ca="1">IF(Table1[[#This Row],[Field of Work]]="Health",Table1[[#This Row],[Income]],0)</f>
        <v>0</v>
      </c>
      <c r="CC190" s="12">
        <f ca="1">IF(Table1[[#This Row],[Field of Work]]="Construction",Table1[[#This Row],[Income]],0)</f>
        <v>0</v>
      </c>
      <c r="CD190" s="12">
        <f ca="1">IF(Table1[[#This Row],[Field of Work]]="Teaching",Table1[[#This Row],[Income]],0)</f>
        <v>85294</v>
      </c>
      <c r="CE190" s="12">
        <f ca="1">IF(Table1[[#This Row],[Field of Work]]="IT",Table1[[#This Row],[Income]],0)</f>
        <v>0</v>
      </c>
      <c r="CF190" s="12">
        <f ca="1">IF(Table1[[#This Row],[Field of Work]]="General Work",Table1[[#This Row],[Income]],0)</f>
        <v>0</v>
      </c>
      <c r="CG190" s="12">
        <f ca="1">IF(Table1[[#This Row],[Field of Work]]="Agriculture",Table1[[#This Row],[Income]],0)</f>
        <v>0</v>
      </c>
      <c r="CI190" s="2">
        <f ca="1">IF(Table1[[#This Row],[Debts]]&gt;Table1[[#This Row],[Income]],1,0)</f>
        <v>0</v>
      </c>
      <c r="CJ190" s="2"/>
      <c r="CL190" s="2">
        <f ca="1">IF(Table1[[#This Row],[Networth of Person ($)]]&gt;$CL$6,Table1[[#This Row],[Age]],0)</f>
        <v>37</v>
      </c>
    </row>
    <row r="191" spans="2:90" x14ac:dyDescent="0.3">
      <c r="B191">
        <f t="shared" ca="1" si="52"/>
        <v>1</v>
      </c>
      <c r="C191" t="str">
        <f t="shared" ca="1" si="53"/>
        <v>Men</v>
      </c>
      <c r="D191">
        <f t="shared" ca="1" si="54"/>
        <v>43</v>
      </c>
      <c r="E191">
        <f t="shared" ca="1" si="55"/>
        <v>3</v>
      </c>
      <c r="F191" t="str">
        <f t="shared" ca="1" si="56"/>
        <v>Teaching</v>
      </c>
      <c r="G191">
        <f t="shared" ca="1" si="57"/>
        <v>2</v>
      </c>
      <c r="H191" t="str">
        <f t="shared" ca="1" si="58"/>
        <v>College</v>
      </c>
      <c r="I191">
        <f t="shared" ca="1" si="59"/>
        <v>2</v>
      </c>
      <c r="J191">
        <f t="shared" ca="1" si="60"/>
        <v>2</v>
      </c>
      <c r="K191">
        <f t="shared" ca="1" si="61"/>
        <v>85902</v>
      </c>
      <c r="L191">
        <f t="shared" ca="1" si="62"/>
        <v>8</v>
      </c>
      <c r="M191" t="str">
        <f t="shared" ca="1" si="63"/>
        <v>Ontario</v>
      </c>
      <c r="N191">
        <f t="shared" ca="1" si="64"/>
        <v>343608</v>
      </c>
      <c r="O191">
        <f t="shared" ca="1" si="65"/>
        <v>336578.33507135411</v>
      </c>
      <c r="P191">
        <f t="shared" ca="1" si="66"/>
        <v>9353.3204075452722</v>
      </c>
      <c r="Q191">
        <f t="shared" ca="1" si="67"/>
        <v>1543</v>
      </c>
      <c r="R191">
        <f t="shared" ca="1" si="68"/>
        <v>13550.455184507775</v>
      </c>
      <c r="S191">
        <f t="shared" ca="1" si="69"/>
        <v>3634.7069413076078</v>
      </c>
      <c r="T191">
        <f t="shared" ca="1" si="70"/>
        <v>356596.02734885283</v>
      </c>
      <c r="U191">
        <f t="shared" ca="1" si="71"/>
        <v>351671.79025586188</v>
      </c>
      <c r="V191">
        <f t="shared" ca="1" si="72"/>
        <v>4924.2370929909521</v>
      </c>
      <c r="Y191" s="2">
        <f ca="1">IF(Table1[[#This Row],[Gender]]="Men",1,0)</f>
        <v>1</v>
      </c>
      <c r="Z191" s="2">
        <f ca="1">IF(Table1[[#This Row],[Gender]]="Women",1,0)</f>
        <v>0</v>
      </c>
      <c r="AA191" s="2"/>
      <c r="AB191" s="2"/>
      <c r="AC191" s="2"/>
      <c r="AD191" s="2"/>
      <c r="AE191" s="2"/>
      <c r="AF191" s="2"/>
      <c r="AG191" s="2"/>
      <c r="AH191" s="2"/>
      <c r="AI191" s="2"/>
      <c r="AJ191" s="4"/>
      <c r="AM191" s="2">
        <f ca="1">IF(Table1[[#This Row],[Field of Work]]="Teaching",1,0)</f>
        <v>1</v>
      </c>
      <c r="AN191" s="2">
        <f ca="1">IF(Table1[[#This Row],[Field of Work]]="Health",1,0)</f>
        <v>0</v>
      </c>
      <c r="AO191" s="2">
        <f ca="1">IF(Table1[[#This Row],[Field of Work]]="Agriculture",1,0)</f>
        <v>0</v>
      </c>
      <c r="AP191" s="2">
        <f ca="1">IF(Table1[[#This Row],[Field of Work]]="IT",1,0)</f>
        <v>0</v>
      </c>
      <c r="AQ191" s="2">
        <f ca="1">IF(Table1[[#This Row],[Field of Work]]="Construction",1,0)</f>
        <v>0</v>
      </c>
      <c r="AR191" s="2">
        <f ca="1">IF(Table1[[#This Row],[Field of Work]]="General Work",1,0)</f>
        <v>0</v>
      </c>
      <c r="AS191" s="2"/>
      <c r="AT191" s="2"/>
      <c r="AU191" s="2"/>
      <c r="AV191" s="2"/>
      <c r="AW191" s="2"/>
      <c r="AX191" s="2"/>
      <c r="BB191" s="2">
        <f ca="1">Table1[[#This Row],[Car Value]]/Table1[[#This Row],[Cars]]</f>
        <v>4676.6602037726361</v>
      </c>
      <c r="BE191" s="2">
        <f ca="1">IF(Table1[[#This Row],[Debts]]&gt;$BG$6,1,0)</f>
        <v>0</v>
      </c>
      <c r="BJ191" s="11">
        <f ca="1">Table1[[#This Row],[Mortage Left]]/Table1[[#This Row],[Value of House]]</f>
        <v>0.97954161448905186</v>
      </c>
      <c r="BK191" s="2">
        <f t="shared" ca="1" si="73"/>
        <v>0</v>
      </c>
      <c r="BN191" s="14">
        <f ca="1">IF(Table1[[#This Row],[Area]]="Yukon",Table1[[#This Row],[Income]],0)</f>
        <v>0</v>
      </c>
      <c r="BO191" s="14">
        <f ca="1">IF(Table1[[#This Row],[Area]]="BC",Table1[[#This Row],[Income]],0)</f>
        <v>0</v>
      </c>
      <c r="BP191" s="14">
        <f ca="1">IF(Table1[[#This Row],[Area]]="Northwest Territories",Table1[[#This Row],[Income]],0)</f>
        <v>0</v>
      </c>
      <c r="BQ191" s="14">
        <f ca="1">IF(Table1[[#This Row],[Area]]="Alberta",Table1[[#This Row],[Income]],0)</f>
        <v>0</v>
      </c>
      <c r="BR191" s="14">
        <f ca="1">IF(Table1[[#This Row],[Area]]="Nunavut",Table1[[#This Row],[Income]],0)</f>
        <v>0</v>
      </c>
      <c r="BS191" s="14">
        <f ca="1">IF(Table1[[#This Row],[Area]]="Saskatchewan",Table1[[#This Row],[Income]],0)</f>
        <v>0</v>
      </c>
      <c r="BT191" s="14">
        <f ca="1">IF(Table1[[#This Row],[Area]]="Manitoba",Table1[[#This Row],[Income]],0)</f>
        <v>0</v>
      </c>
      <c r="BU191" s="14">
        <f ca="1">IF(Table1[[#This Row],[Area]]="Ontario",Table1[[#This Row],[Income]],0)</f>
        <v>85902</v>
      </c>
      <c r="BV191" s="14">
        <f ca="1">IF(Table1[[#This Row],[Area]]="Quebec",Table1[[#This Row],[Income]],0)</f>
        <v>0</v>
      </c>
      <c r="BW191" s="14">
        <f ca="1">IF(Table1[[#This Row],[Area]]="newfoundland",Table1[[#This Row],[Income]],0)</f>
        <v>0</v>
      </c>
      <c r="BX191" s="14">
        <f ca="1">IF(Table1[[#This Row],[Area]]="New Brunswick",Table1[[#This Row],[Income]],0)</f>
        <v>0</v>
      </c>
      <c r="BY191" s="14">
        <f ca="1">IF(Table1[[#This Row],[Area]]="Nova Scotia",Table1[[#This Row],[Income]],0)</f>
        <v>0</v>
      </c>
      <c r="BZ191" s="14">
        <f ca="1">IF(Table1[[#This Row],[Area]]="Prince Edward Island",Table1[[#This Row],[Income]],0)</f>
        <v>0</v>
      </c>
      <c r="CB191" s="12">
        <f ca="1">IF(Table1[[#This Row],[Field of Work]]="Health",Table1[[#This Row],[Income]],0)</f>
        <v>0</v>
      </c>
      <c r="CC191" s="12">
        <f ca="1">IF(Table1[[#This Row],[Field of Work]]="Construction",Table1[[#This Row],[Income]],0)</f>
        <v>0</v>
      </c>
      <c r="CD191" s="12">
        <f ca="1">IF(Table1[[#This Row],[Field of Work]]="Teaching",Table1[[#This Row],[Income]],0)</f>
        <v>85902</v>
      </c>
      <c r="CE191" s="12">
        <f ca="1">IF(Table1[[#This Row],[Field of Work]]="IT",Table1[[#This Row],[Income]],0)</f>
        <v>0</v>
      </c>
      <c r="CF191" s="12">
        <f ca="1">IF(Table1[[#This Row],[Field of Work]]="General Work",Table1[[#This Row],[Income]],0)</f>
        <v>0</v>
      </c>
      <c r="CG191" s="12">
        <f ca="1">IF(Table1[[#This Row],[Field of Work]]="Agriculture",Table1[[#This Row],[Income]],0)</f>
        <v>0</v>
      </c>
      <c r="CI191" s="2">
        <f ca="1">IF(Table1[[#This Row],[Debts]]&gt;Table1[[#This Row],[Income]],1,0)</f>
        <v>0</v>
      </c>
      <c r="CJ191" s="2"/>
      <c r="CL191" s="2">
        <f ca="1">IF(Table1[[#This Row],[Networth of Person ($)]]&gt;$CL$6,Table1[[#This Row],[Age]],0)</f>
        <v>0</v>
      </c>
    </row>
    <row r="192" spans="2:90" x14ac:dyDescent="0.3">
      <c r="B192">
        <f t="shared" ca="1" si="52"/>
        <v>2</v>
      </c>
      <c r="C192" t="str">
        <f t="shared" ca="1" si="53"/>
        <v>Women</v>
      </c>
      <c r="D192">
        <f t="shared" ca="1" si="54"/>
        <v>36</v>
      </c>
      <c r="E192">
        <f t="shared" ca="1" si="55"/>
        <v>1</v>
      </c>
      <c r="F192" t="str">
        <f t="shared" ca="1" si="56"/>
        <v>Health</v>
      </c>
      <c r="G192">
        <f t="shared" ca="1" si="57"/>
        <v>3</v>
      </c>
      <c r="H192" t="str">
        <f t="shared" ca="1" si="58"/>
        <v>University</v>
      </c>
      <c r="I192">
        <f t="shared" ca="1" si="59"/>
        <v>3</v>
      </c>
      <c r="J192">
        <f t="shared" ca="1" si="60"/>
        <v>2</v>
      </c>
      <c r="K192">
        <f t="shared" ca="1" si="61"/>
        <v>31284</v>
      </c>
      <c r="L192">
        <f t="shared" ca="1" si="62"/>
        <v>4</v>
      </c>
      <c r="M192" t="str">
        <f t="shared" ca="1" si="63"/>
        <v>Alberta</v>
      </c>
      <c r="N192">
        <f t="shared" ca="1" si="64"/>
        <v>187704</v>
      </c>
      <c r="O192">
        <f t="shared" ca="1" si="65"/>
        <v>28898.897096652992</v>
      </c>
      <c r="P192">
        <f t="shared" ca="1" si="66"/>
        <v>19907.143281734767</v>
      </c>
      <c r="Q192">
        <f t="shared" ca="1" si="67"/>
        <v>19681</v>
      </c>
      <c r="R192">
        <f t="shared" ca="1" si="68"/>
        <v>31152.955387724778</v>
      </c>
      <c r="S192">
        <f t="shared" ca="1" si="69"/>
        <v>36518.045702497322</v>
      </c>
      <c r="T192">
        <f t="shared" ca="1" si="70"/>
        <v>244129.18898423211</v>
      </c>
      <c r="U192">
        <f t="shared" ca="1" si="71"/>
        <v>79732.85248437777</v>
      </c>
      <c r="V192">
        <f t="shared" ca="1" si="72"/>
        <v>164396.33649985434</v>
      </c>
      <c r="Y192" s="2">
        <f ca="1">IF(Table1[[#This Row],[Gender]]="Men",1,0)</f>
        <v>0</v>
      </c>
      <c r="Z192" s="2">
        <f ca="1">IF(Table1[[#This Row],[Gender]]="Women",1,0)</f>
        <v>1</v>
      </c>
      <c r="AA192" s="2"/>
      <c r="AB192" s="2"/>
      <c r="AC192" s="2"/>
      <c r="AD192" s="2"/>
      <c r="AE192" s="2"/>
      <c r="AF192" s="2"/>
      <c r="AG192" s="2"/>
      <c r="AH192" s="2"/>
      <c r="AI192" s="2"/>
      <c r="AJ192" s="4"/>
      <c r="AM192" s="2">
        <f ca="1">IF(Table1[[#This Row],[Field of Work]]="Teaching",1,0)</f>
        <v>0</v>
      </c>
      <c r="AN192" s="2">
        <f ca="1">IF(Table1[[#This Row],[Field of Work]]="Health",1,0)</f>
        <v>1</v>
      </c>
      <c r="AO192" s="2">
        <f ca="1">IF(Table1[[#This Row],[Field of Work]]="Agriculture",1,0)</f>
        <v>0</v>
      </c>
      <c r="AP192" s="2">
        <f ca="1">IF(Table1[[#This Row],[Field of Work]]="IT",1,0)</f>
        <v>0</v>
      </c>
      <c r="AQ192" s="2">
        <f ca="1">IF(Table1[[#This Row],[Field of Work]]="Construction",1,0)</f>
        <v>0</v>
      </c>
      <c r="AR192" s="2">
        <f ca="1">IF(Table1[[#This Row],[Field of Work]]="General Work",1,0)</f>
        <v>0</v>
      </c>
      <c r="AS192" s="2"/>
      <c r="AT192" s="2"/>
      <c r="AU192" s="2"/>
      <c r="AV192" s="2"/>
      <c r="AW192" s="2"/>
      <c r="AX192" s="2"/>
      <c r="BB192" s="2">
        <f ca="1">Table1[[#This Row],[Car Value]]/Table1[[#This Row],[Cars]]</f>
        <v>9953.5716408673834</v>
      </c>
      <c r="BE192" s="2">
        <f ca="1">IF(Table1[[#This Row],[Debts]]&gt;$BG$6,1,0)</f>
        <v>1</v>
      </c>
      <c r="BJ192" s="11">
        <f ca="1">Table1[[#This Row],[Mortage Left]]/Table1[[#This Row],[Value of House]]</f>
        <v>0.1539599427644216</v>
      </c>
      <c r="BK192" s="2">
        <f t="shared" ca="1" si="73"/>
        <v>1</v>
      </c>
      <c r="BN192" s="14">
        <f ca="1">IF(Table1[[#This Row],[Area]]="Yukon",Table1[[#This Row],[Income]],0)</f>
        <v>0</v>
      </c>
      <c r="BO192" s="14">
        <f ca="1">IF(Table1[[#This Row],[Area]]="BC",Table1[[#This Row],[Income]],0)</f>
        <v>0</v>
      </c>
      <c r="BP192" s="14">
        <f ca="1">IF(Table1[[#This Row],[Area]]="Northwest Territories",Table1[[#This Row],[Income]],0)</f>
        <v>0</v>
      </c>
      <c r="BQ192" s="14">
        <f ca="1">IF(Table1[[#This Row],[Area]]="Alberta",Table1[[#This Row],[Income]],0)</f>
        <v>31284</v>
      </c>
      <c r="BR192" s="14">
        <f ca="1">IF(Table1[[#This Row],[Area]]="Nunavut",Table1[[#This Row],[Income]],0)</f>
        <v>0</v>
      </c>
      <c r="BS192" s="14">
        <f ca="1">IF(Table1[[#This Row],[Area]]="Saskatchewan",Table1[[#This Row],[Income]],0)</f>
        <v>0</v>
      </c>
      <c r="BT192" s="14">
        <f ca="1">IF(Table1[[#This Row],[Area]]="Manitoba",Table1[[#This Row],[Income]],0)</f>
        <v>0</v>
      </c>
      <c r="BU192" s="14">
        <f ca="1">IF(Table1[[#This Row],[Area]]="Ontario",Table1[[#This Row],[Income]],0)</f>
        <v>0</v>
      </c>
      <c r="BV192" s="14">
        <f ca="1">IF(Table1[[#This Row],[Area]]="Quebec",Table1[[#This Row],[Income]],0)</f>
        <v>0</v>
      </c>
      <c r="BW192" s="14">
        <f ca="1">IF(Table1[[#This Row],[Area]]="newfoundland",Table1[[#This Row],[Income]],0)</f>
        <v>0</v>
      </c>
      <c r="BX192" s="14">
        <f ca="1">IF(Table1[[#This Row],[Area]]="New Brunswick",Table1[[#This Row],[Income]],0)</f>
        <v>0</v>
      </c>
      <c r="BY192" s="14">
        <f ca="1">IF(Table1[[#This Row],[Area]]="Nova Scotia",Table1[[#This Row],[Income]],0)</f>
        <v>0</v>
      </c>
      <c r="BZ192" s="14">
        <f ca="1">IF(Table1[[#This Row],[Area]]="Prince Edward Island",Table1[[#This Row],[Income]],0)</f>
        <v>0</v>
      </c>
      <c r="CB192" s="12">
        <f ca="1">IF(Table1[[#This Row],[Field of Work]]="Health",Table1[[#This Row],[Income]],0)</f>
        <v>31284</v>
      </c>
      <c r="CC192" s="12">
        <f ca="1">IF(Table1[[#This Row],[Field of Work]]="Construction",Table1[[#This Row],[Income]],0)</f>
        <v>0</v>
      </c>
      <c r="CD192" s="12">
        <f ca="1">IF(Table1[[#This Row],[Field of Work]]="Teaching",Table1[[#This Row],[Income]],0)</f>
        <v>0</v>
      </c>
      <c r="CE192" s="12">
        <f ca="1">IF(Table1[[#This Row],[Field of Work]]="IT",Table1[[#This Row],[Income]],0)</f>
        <v>0</v>
      </c>
      <c r="CF192" s="12">
        <f ca="1">IF(Table1[[#This Row],[Field of Work]]="General Work",Table1[[#This Row],[Income]],0)</f>
        <v>0</v>
      </c>
      <c r="CG192" s="12">
        <f ca="1">IF(Table1[[#This Row],[Field of Work]]="Agriculture",Table1[[#This Row],[Income]],0)</f>
        <v>0</v>
      </c>
      <c r="CI192" s="2">
        <f ca="1">IF(Table1[[#This Row],[Debts]]&gt;Table1[[#This Row],[Income]],1,0)</f>
        <v>0</v>
      </c>
      <c r="CJ192" s="2"/>
      <c r="CL192" s="2">
        <f ca="1">IF(Table1[[#This Row],[Networth of Person ($)]]&gt;$CL$6,Table1[[#This Row],[Age]],0)</f>
        <v>36</v>
      </c>
    </row>
    <row r="193" spans="2:90" x14ac:dyDescent="0.3">
      <c r="B193">
        <f t="shared" ca="1" si="52"/>
        <v>1</v>
      </c>
      <c r="C193" t="str">
        <f t="shared" ca="1" si="53"/>
        <v>Men</v>
      </c>
      <c r="D193">
        <f t="shared" ca="1" si="54"/>
        <v>39</v>
      </c>
      <c r="E193">
        <f t="shared" ca="1" si="55"/>
        <v>2</v>
      </c>
      <c r="F193" t="str">
        <f t="shared" ca="1" si="56"/>
        <v>Construction</v>
      </c>
      <c r="G193">
        <f t="shared" ca="1" si="57"/>
        <v>2</v>
      </c>
      <c r="H193" t="str">
        <f t="shared" ca="1" si="58"/>
        <v>College</v>
      </c>
      <c r="I193">
        <f t="shared" ca="1" si="59"/>
        <v>1</v>
      </c>
      <c r="J193">
        <f t="shared" ca="1" si="60"/>
        <v>3</v>
      </c>
      <c r="K193">
        <f t="shared" ca="1" si="61"/>
        <v>60784</v>
      </c>
      <c r="L193">
        <f t="shared" ca="1" si="62"/>
        <v>8</v>
      </c>
      <c r="M193" t="str">
        <f t="shared" ca="1" si="63"/>
        <v>Ontario</v>
      </c>
      <c r="N193">
        <f t="shared" ca="1" si="64"/>
        <v>303920</v>
      </c>
      <c r="O193">
        <f t="shared" ca="1" si="65"/>
        <v>252677.15233888305</v>
      </c>
      <c r="P193">
        <f t="shared" ca="1" si="66"/>
        <v>5773.5207153034689</v>
      </c>
      <c r="Q193">
        <f t="shared" ca="1" si="67"/>
        <v>3728</v>
      </c>
      <c r="R193">
        <f t="shared" ca="1" si="68"/>
        <v>39996.729731823274</v>
      </c>
      <c r="S193">
        <f t="shared" ca="1" si="69"/>
        <v>62820.68447711198</v>
      </c>
      <c r="T193">
        <f t="shared" ca="1" si="70"/>
        <v>372514.20519241545</v>
      </c>
      <c r="U193">
        <f t="shared" ca="1" si="71"/>
        <v>296401.88207070634</v>
      </c>
      <c r="V193">
        <f t="shared" ca="1" si="72"/>
        <v>76112.323121709109</v>
      </c>
      <c r="Y193" s="2">
        <f ca="1">IF(Table1[[#This Row],[Gender]]="Men",1,0)</f>
        <v>1</v>
      </c>
      <c r="Z193" s="2">
        <f ca="1">IF(Table1[[#This Row],[Gender]]="Women",1,0)</f>
        <v>0</v>
      </c>
      <c r="AA193" s="2"/>
      <c r="AB193" s="2"/>
      <c r="AC193" s="2"/>
      <c r="AD193" s="2"/>
      <c r="AE193" s="2"/>
      <c r="AF193" s="2"/>
      <c r="AG193" s="2"/>
      <c r="AH193" s="2"/>
      <c r="AI193" s="2"/>
      <c r="AJ193" s="4"/>
      <c r="AM193" s="2">
        <f ca="1">IF(Table1[[#This Row],[Field of Work]]="Teaching",1,0)</f>
        <v>0</v>
      </c>
      <c r="AN193" s="2">
        <f ca="1">IF(Table1[[#This Row],[Field of Work]]="Health",1,0)</f>
        <v>0</v>
      </c>
      <c r="AO193" s="2">
        <f ca="1">IF(Table1[[#This Row],[Field of Work]]="Agriculture",1,0)</f>
        <v>0</v>
      </c>
      <c r="AP193" s="2">
        <f ca="1">IF(Table1[[#This Row],[Field of Work]]="IT",1,0)</f>
        <v>0</v>
      </c>
      <c r="AQ193" s="2">
        <f ca="1">IF(Table1[[#This Row],[Field of Work]]="Construction",1,0)</f>
        <v>1</v>
      </c>
      <c r="AR193" s="2">
        <f ca="1">IF(Table1[[#This Row],[Field of Work]]="General Work",1,0)</f>
        <v>0</v>
      </c>
      <c r="AS193" s="2"/>
      <c r="AT193" s="2"/>
      <c r="AU193" s="2"/>
      <c r="AV193" s="2"/>
      <c r="AW193" s="2"/>
      <c r="AX193" s="2"/>
      <c r="BB193" s="2">
        <f ca="1">Table1[[#This Row],[Car Value]]/Table1[[#This Row],[Cars]]</f>
        <v>1924.5069051011562</v>
      </c>
      <c r="BE193" s="2">
        <f ca="1">IF(Table1[[#This Row],[Debts]]&gt;$BG$6,1,0)</f>
        <v>1</v>
      </c>
      <c r="BJ193" s="11">
        <f ca="1">Table1[[#This Row],[Mortage Left]]/Table1[[#This Row],[Value of House]]</f>
        <v>0.8313936310176463</v>
      </c>
      <c r="BK193" s="2">
        <f t="shared" ca="1" si="73"/>
        <v>0</v>
      </c>
      <c r="BN193" s="14">
        <f ca="1">IF(Table1[[#This Row],[Area]]="Yukon",Table1[[#This Row],[Income]],0)</f>
        <v>0</v>
      </c>
      <c r="BO193" s="14">
        <f ca="1">IF(Table1[[#This Row],[Area]]="BC",Table1[[#This Row],[Income]],0)</f>
        <v>0</v>
      </c>
      <c r="BP193" s="14">
        <f ca="1">IF(Table1[[#This Row],[Area]]="Northwest Territories",Table1[[#This Row],[Income]],0)</f>
        <v>0</v>
      </c>
      <c r="BQ193" s="14">
        <f ca="1">IF(Table1[[#This Row],[Area]]="Alberta",Table1[[#This Row],[Income]],0)</f>
        <v>0</v>
      </c>
      <c r="BR193" s="14">
        <f ca="1">IF(Table1[[#This Row],[Area]]="Nunavut",Table1[[#This Row],[Income]],0)</f>
        <v>0</v>
      </c>
      <c r="BS193" s="14">
        <f ca="1">IF(Table1[[#This Row],[Area]]="Saskatchewan",Table1[[#This Row],[Income]],0)</f>
        <v>0</v>
      </c>
      <c r="BT193" s="14">
        <f ca="1">IF(Table1[[#This Row],[Area]]="Manitoba",Table1[[#This Row],[Income]],0)</f>
        <v>0</v>
      </c>
      <c r="BU193" s="14">
        <f ca="1">IF(Table1[[#This Row],[Area]]="Ontario",Table1[[#This Row],[Income]],0)</f>
        <v>60784</v>
      </c>
      <c r="BV193" s="14">
        <f ca="1">IF(Table1[[#This Row],[Area]]="Quebec",Table1[[#This Row],[Income]],0)</f>
        <v>0</v>
      </c>
      <c r="BW193" s="14">
        <f ca="1">IF(Table1[[#This Row],[Area]]="newfoundland",Table1[[#This Row],[Income]],0)</f>
        <v>0</v>
      </c>
      <c r="BX193" s="14">
        <f ca="1">IF(Table1[[#This Row],[Area]]="New Brunswick",Table1[[#This Row],[Income]],0)</f>
        <v>0</v>
      </c>
      <c r="BY193" s="14">
        <f ca="1">IF(Table1[[#This Row],[Area]]="Nova Scotia",Table1[[#This Row],[Income]],0)</f>
        <v>0</v>
      </c>
      <c r="BZ193" s="14">
        <f ca="1">IF(Table1[[#This Row],[Area]]="Prince Edward Island",Table1[[#This Row],[Income]],0)</f>
        <v>0</v>
      </c>
      <c r="CB193" s="12">
        <f ca="1">IF(Table1[[#This Row],[Field of Work]]="Health",Table1[[#This Row],[Income]],0)</f>
        <v>0</v>
      </c>
      <c r="CC193" s="12">
        <f ca="1">IF(Table1[[#This Row],[Field of Work]]="Construction",Table1[[#This Row],[Income]],0)</f>
        <v>60784</v>
      </c>
      <c r="CD193" s="12">
        <f ca="1">IF(Table1[[#This Row],[Field of Work]]="Teaching",Table1[[#This Row],[Income]],0)</f>
        <v>0</v>
      </c>
      <c r="CE193" s="12">
        <f ca="1">IF(Table1[[#This Row],[Field of Work]]="IT",Table1[[#This Row],[Income]],0)</f>
        <v>0</v>
      </c>
      <c r="CF193" s="12">
        <f ca="1">IF(Table1[[#This Row],[Field of Work]]="General Work",Table1[[#This Row],[Income]],0)</f>
        <v>0</v>
      </c>
      <c r="CG193" s="12">
        <f ca="1">IF(Table1[[#This Row],[Field of Work]]="Agriculture",Table1[[#This Row],[Income]],0)</f>
        <v>0</v>
      </c>
      <c r="CI193" s="2">
        <f ca="1">IF(Table1[[#This Row],[Debts]]&gt;Table1[[#This Row],[Income]],1,0)</f>
        <v>0</v>
      </c>
      <c r="CJ193" s="2"/>
      <c r="CL193" s="2">
        <f ca="1">IF(Table1[[#This Row],[Networth of Person ($)]]&gt;$CL$6,Table1[[#This Row],[Age]],0)</f>
        <v>39</v>
      </c>
    </row>
    <row r="194" spans="2:90" x14ac:dyDescent="0.3">
      <c r="B194">
        <f t="shared" ca="1" si="52"/>
        <v>2</v>
      </c>
      <c r="C194" t="str">
        <f t="shared" ca="1" si="53"/>
        <v>Women</v>
      </c>
      <c r="D194">
        <f t="shared" ca="1" si="54"/>
        <v>43</v>
      </c>
      <c r="E194">
        <f t="shared" ca="1" si="55"/>
        <v>3</v>
      </c>
      <c r="F194" t="str">
        <f t="shared" ca="1" si="56"/>
        <v>Teaching</v>
      </c>
      <c r="G194">
        <f t="shared" ca="1" si="57"/>
        <v>3</v>
      </c>
      <c r="H194" t="str">
        <f t="shared" ca="1" si="58"/>
        <v>University</v>
      </c>
      <c r="I194">
        <f t="shared" ca="1" si="59"/>
        <v>0</v>
      </c>
      <c r="J194">
        <f t="shared" ca="1" si="60"/>
        <v>1</v>
      </c>
      <c r="K194">
        <f t="shared" ca="1" si="61"/>
        <v>52712</v>
      </c>
      <c r="L194">
        <f t="shared" ca="1" si="62"/>
        <v>3</v>
      </c>
      <c r="M194" t="str">
        <f t="shared" ca="1" si="63"/>
        <v>Northwest Territories</v>
      </c>
      <c r="N194">
        <f t="shared" ca="1" si="64"/>
        <v>316272</v>
      </c>
      <c r="O194">
        <f t="shared" ca="1" si="65"/>
        <v>269610.11746011762</v>
      </c>
      <c r="P194">
        <f t="shared" ca="1" si="66"/>
        <v>33754.626992900354</v>
      </c>
      <c r="Q194">
        <f t="shared" ca="1" si="67"/>
        <v>31686</v>
      </c>
      <c r="R194">
        <f t="shared" ca="1" si="68"/>
        <v>27177.842228542566</v>
      </c>
      <c r="S194">
        <f t="shared" ca="1" si="69"/>
        <v>28186.914666549797</v>
      </c>
      <c r="T194">
        <f t="shared" ca="1" si="70"/>
        <v>378213.54165945016</v>
      </c>
      <c r="U194">
        <f t="shared" ca="1" si="71"/>
        <v>328473.95968866016</v>
      </c>
      <c r="V194">
        <f t="shared" ca="1" si="72"/>
        <v>49739.581970789994</v>
      </c>
      <c r="Y194" s="2">
        <f ca="1">IF(Table1[[#This Row],[Gender]]="Men",1,0)</f>
        <v>0</v>
      </c>
      <c r="Z194" s="2">
        <f ca="1">IF(Table1[[#This Row],[Gender]]="Women",1,0)</f>
        <v>1</v>
      </c>
      <c r="AA194" s="2"/>
      <c r="AB194" s="2"/>
      <c r="AC194" s="2"/>
      <c r="AD194" s="2"/>
      <c r="AE194" s="2"/>
      <c r="AF194" s="2"/>
      <c r="AG194" s="2"/>
      <c r="AH194" s="2"/>
      <c r="AI194" s="2"/>
      <c r="AJ194" s="4"/>
      <c r="AM194" s="2">
        <f ca="1">IF(Table1[[#This Row],[Field of Work]]="Teaching",1,0)</f>
        <v>1</v>
      </c>
      <c r="AN194" s="2">
        <f ca="1">IF(Table1[[#This Row],[Field of Work]]="Health",1,0)</f>
        <v>0</v>
      </c>
      <c r="AO194" s="2">
        <f ca="1">IF(Table1[[#This Row],[Field of Work]]="Agriculture",1,0)</f>
        <v>0</v>
      </c>
      <c r="AP194" s="2">
        <f ca="1">IF(Table1[[#This Row],[Field of Work]]="IT",1,0)</f>
        <v>0</v>
      </c>
      <c r="AQ194" s="2">
        <f ca="1">IF(Table1[[#This Row],[Field of Work]]="Construction",1,0)</f>
        <v>0</v>
      </c>
      <c r="AR194" s="2">
        <f ca="1">IF(Table1[[#This Row],[Field of Work]]="General Work",1,0)</f>
        <v>0</v>
      </c>
      <c r="AS194" s="2"/>
      <c r="AT194" s="2"/>
      <c r="AU194" s="2"/>
      <c r="AV194" s="2"/>
      <c r="AW194" s="2"/>
      <c r="AX194" s="2"/>
      <c r="BB194" s="2">
        <f ca="1">Table1[[#This Row],[Car Value]]/Table1[[#This Row],[Cars]]</f>
        <v>33754.626992900354</v>
      </c>
      <c r="BE194" s="2">
        <f ca="1">IF(Table1[[#This Row],[Debts]]&gt;$BG$6,1,0)</f>
        <v>1</v>
      </c>
      <c r="BJ194" s="11">
        <f ca="1">Table1[[#This Row],[Mortage Left]]/Table1[[#This Row],[Value of House]]</f>
        <v>0.8524628087852153</v>
      </c>
      <c r="BK194" s="2">
        <f t="shared" ca="1" si="73"/>
        <v>0</v>
      </c>
      <c r="BN194" s="14">
        <f ca="1">IF(Table1[[#This Row],[Area]]="Yukon",Table1[[#This Row],[Income]],0)</f>
        <v>0</v>
      </c>
      <c r="BO194" s="14">
        <f ca="1">IF(Table1[[#This Row],[Area]]="BC",Table1[[#This Row],[Income]],0)</f>
        <v>0</v>
      </c>
      <c r="BP194" s="14">
        <f ca="1">IF(Table1[[#This Row],[Area]]="Northwest Territories",Table1[[#This Row],[Income]],0)</f>
        <v>52712</v>
      </c>
      <c r="BQ194" s="14">
        <f ca="1">IF(Table1[[#This Row],[Area]]="Alberta",Table1[[#This Row],[Income]],0)</f>
        <v>0</v>
      </c>
      <c r="BR194" s="14">
        <f ca="1">IF(Table1[[#This Row],[Area]]="Nunavut",Table1[[#This Row],[Income]],0)</f>
        <v>0</v>
      </c>
      <c r="BS194" s="14">
        <f ca="1">IF(Table1[[#This Row],[Area]]="Saskatchewan",Table1[[#This Row],[Income]],0)</f>
        <v>0</v>
      </c>
      <c r="BT194" s="14">
        <f ca="1">IF(Table1[[#This Row],[Area]]="Manitoba",Table1[[#This Row],[Income]],0)</f>
        <v>0</v>
      </c>
      <c r="BU194" s="14">
        <f ca="1">IF(Table1[[#This Row],[Area]]="Ontario",Table1[[#This Row],[Income]],0)</f>
        <v>0</v>
      </c>
      <c r="BV194" s="14">
        <f ca="1">IF(Table1[[#This Row],[Area]]="Quebec",Table1[[#This Row],[Income]],0)</f>
        <v>0</v>
      </c>
      <c r="BW194" s="14">
        <f ca="1">IF(Table1[[#This Row],[Area]]="newfoundland",Table1[[#This Row],[Income]],0)</f>
        <v>0</v>
      </c>
      <c r="BX194" s="14">
        <f ca="1">IF(Table1[[#This Row],[Area]]="New Brunswick",Table1[[#This Row],[Income]],0)</f>
        <v>0</v>
      </c>
      <c r="BY194" s="14">
        <f ca="1">IF(Table1[[#This Row],[Area]]="Nova Scotia",Table1[[#This Row],[Income]],0)</f>
        <v>0</v>
      </c>
      <c r="BZ194" s="14">
        <f ca="1">IF(Table1[[#This Row],[Area]]="Prince Edward Island",Table1[[#This Row],[Income]],0)</f>
        <v>0</v>
      </c>
      <c r="CB194" s="12">
        <f ca="1">IF(Table1[[#This Row],[Field of Work]]="Health",Table1[[#This Row],[Income]],0)</f>
        <v>0</v>
      </c>
      <c r="CC194" s="12">
        <f ca="1">IF(Table1[[#This Row],[Field of Work]]="Construction",Table1[[#This Row],[Income]],0)</f>
        <v>0</v>
      </c>
      <c r="CD194" s="12">
        <f ca="1">IF(Table1[[#This Row],[Field of Work]]="Teaching",Table1[[#This Row],[Income]],0)</f>
        <v>52712</v>
      </c>
      <c r="CE194" s="12">
        <f ca="1">IF(Table1[[#This Row],[Field of Work]]="IT",Table1[[#This Row],[Income]],0)</f>
        <v>0</v>
      </c>
      <c r="CF194" s="12">
        <f ca="1">IF(Table1[[#This Row],[Field of Work]]="General Work",Table1[[#This Row],[Income]],0)</f>
        <v>0</v>
      </c>
      <c r="CG194" s="12">
        <f ca="1">IF(Table1[[#This Row],[Field of Work]]="Agriculture",Table1[[#This Row],[Income]],0)</f>
        <v>0</v>
      </c>
      <c r="CI194" s="2">
        <f ca="1">IF(Table1[[#This Row],[Debts]]&gt;Table1[[#This Row],[Income]],1,0)</f>
        <v>0</v>
      </c>
      <c r="CJ194" s="2"/>
      <c r="CL194" s="2">
        <f ca="1">IF(Table1[[#This Row],[Networth of Person ($)]]&gt;$CL$6,Table1[[#This Row],[Age]],0)</f>
        <v>0</v>
      </c>
    </row>
    <row r="195" spans="2:90" x14ac:dyDescent="0.3">
      <c r="B195">
        <f t="shared" ca="1" si="52"/>
        <v>2</v>
      </c>
      <c r="C195" t="str">
        <f t="shared" ca="1" si="53"/>
        <v>Women</v>
      </c>
      <c r="D195">
        <f t="shared" ca="1" si="54"/>
        <v>32</v>
      </c>
      <c r="E195">
        <f t="shared" ca="1" si="55"/>
        <v>4</v>
      </c>
      <c r="F195" t="str">
        <f t="shared" ca="1" si="56"/>
        <v>IT</v>
      </c>
      <c r="G195">
        <f t="shared" ca="1" si="57"/>
        <v>1</v>
      </c>
      <c r="H195" t="str">
        <f t="shared" ca="1" si="58"/>
        <v>High School</v>
      </c>
      <c r="I195">
        <f t="shared" ca="1" si="59"/>
        <v>2</v>
      </c>
      <c r="J195">
        <f t="shared" ca="1" si="60"/>
        <v>2</v>
      </c>
      <c r="K195">
        <f t="shared" ca="1" si="61"/>
        <v>68310</v>
      </c>
      <c r="L195">
        <f t="shared" ca="1" si="62"/>
        <v>9</v>
      </c>
      <c r="M195" t="str">
        <f t="shared" ca="1" si="63"/>
        <v>Quebec</v>
      </c>
      <c r="N195">
        <f t="shared" ca="1" si="64"/>
        <v>273240</v>
      </c>
      <c r="O195">
        <f t="shared" ca="1" si="65"/>
        <v>155922.19465735796</v>
      </c>
      <c r="P195">
        <f t="shared" ca="1" si="66"/>
        <v>68296.785756599085</v>
      </c>
      <c r="Q195">
        <f t="shared" ca="1" si="67"/>
        <v>18445</v>
      </c>
      <c r="R195">
        <f t="shared" ca="1" si="68"/>
        <v>70461.317683495217</v>
      </c>
      <c r="S195">
        <f t="shared" ca="1" si="69"/>
        <v>92659.604815998086</v>
      </c>
      <c r="T195">
        <f t="shared" ca="1" si="70"/>
        <v>434196.39057259716</v>
      </c>
      <c r="U195">
        <f t="shared" ca="1" si="71"/>
        <v>244828.51234085317</v>
      </c>
      <c r="V195">
        <f t="shared" ca="1" si="72"/>
        <v>189367.87823174399</v>
      </c>
      <c r="Y195" s="2">
        <f ca="1">IF(Table1[[#This Row],[Gender]]="Men",1,0)</f>
        <v>0</v>
      </c>
      <c r="Z195" s="2">
        <f ca="1">IF(Table1[[#This Row],[Gender]]="Women",1,0)</f>
        <v>1</v>
      </c>
      <c r="AA195" s="2"/>
      <c r="AB195" s="2"/>
      <c r="AC195" s="2"/>
      <c r="AD195" s="2"/>
      <c r="AE195" s="2"/>
      <c r="AF195" s="2"/>
      <c r="AG195" s="2"/>
      <c r="AH195" s="2"/>
      <c r="AI195" s="2"/>
      <c r="AJ195" s="4"/>
      <c r="AM195" s="2">
        <f ca="1">IF(Table1[[#This Row],[Field of Work]]="Teaching",1,0)</f>
        <v>0</v>
      </c>
      <c r="AN195" s="2">
        <f ca="1">IF(Table1[[#This Row],[Field of Work]]="Health",1,0)</f>
        <v>0</v>
      </c>
      <c r="AO195" s="2">
        <f ca="1">IF(Table1[[#This Row],[Field of Work]]="Agriculture",1,0)</f>
        <v>0</v>
      </c>
      <c r="AP195" s="2">
        <f ca="1">IF(Table1[[#This Row],[Field of Work]]="IT",1,0)</f>
        <v>1</v>
      </c>
      <c r="AQ195" s="2">
        <f ca="1">IF(Table1[[#This Row],[Field of Work]]="Construction",1,0)</f>
        <v>0</v>
      </c>
      <c r="AR195" s="2">
        <f ca="1">IF(Table1[[#This Row],[Field of Work]]="General Work",1,0)</f>
        <v>0</v>
      </c>
      <c r="AS195" s="2"/>
      <c r="AT195" s="2"/>
      <c r="AU195" s="2"/>
      <c r="AV195" s="2"/>
      <c r="AW195" s="2"/>
      <c r="AX195" s="2"/>
      <c r="BB195" s="2">
        <f ca="1">Table1[[#This Row],[Car Value]]/Table1[[#This Row],[Cars]]</f>
        <v>34148.392878299543</v>
      </c>
      <c r="BE195" s="2">
        <f ca="1">IF(Table1[[#This Row],[Debts]]&gt;$BG$6,1,0)</f>
        <v>1</v>
      </c>
      <c r="BJ195" s="11">
        <f ca="1">Table1[[#This Row],[Mortage Left]]/Table1[[#This Row],[Value of House]]</f>
        <v>0.57064190695856376</v>
      </c>
      <c r="BK195" s="2">
        <f t="shared" ca="1" si="73"/>
        <v>0</v>
      </c>
      <c r="BN195" s="14">
        <f ca="1">IF(Table1[[#This Row],[Area]]="Yukon",Table1[[#This Row],[Income]],0)</f>
        <v>0</v>
      </c>
      <c r="BO195" s="14">
        <f ca="1">IF(Table1[[#This Row],[Area]]="BC",Table1[[#This Row],[Income]],0)</f>
        <v>0</v>
      </c>
      <c r="BP195" s="14">
        <f ca="1">IF(Table1[[#This Row],[Area]]="Northwest Territories",Table1[[#This Row],[Income]],0)</f>
        <v>0</v>
      </c>
      <c r="BQ195" s="14">
        <f ca="1">IF(Table1[[#This Row],[Area]]="Alberta",Table1[[#This Row],[Income]],0)</f>
        <v>0</v>
      </c>
      <c r="BR195" s="14">
        <f ca="1">IF(Table1[[#This Row],[Area]]="Nunavut",Table1[[#This Row],[Income]],0)</f>
        <v>0</v>
      </c>
      <c r="BS195" s="14">
        <f ca="1">IF(Table1[[#This Row],[Area]]="Saskatchewan",Table1[[#This Row],[Income]],0)</f>
        <v>0</v>
      </c>
      <c r="BT195" s="14">
        <f ca="1">IF(Table1[[#This Row],[Area]]="Manitoba",Table1[[#This Row],[Income]],0)</f>
        <v>0</v>
      </c>
      <c r="BU195" s="14">
        <f ca="1">IF(Table1[[#This Row],[Area]]="Ontario",Table1[[#This Row],[Income]],0)</f>
        <v>0</v>
      </c>
      <c r="BV195" s="14">
        <f ca="1">IF(Table1[[#This Row],[Area]]="Quebec",Table1[[#This Row],[Income]],0)</f>
        <v>68310</v>
      </c>
      <c r="BW195" s="14">
        <f ca="1">IF(Table1[[#This Row],[Area]]="newfoundland",Table1[[#This Row],[Income]],0)</f>
        <v>0</v>
      </c>
      <c r="BX195" s="14">
        <f ca="1">IF(Table1[[#This Row],[Area]]="New Brunswick",Table1[[#This Row],[Income]],0)</f>
        <v>0</v>
      </c>
      <c r="BY195" s="14">
        <f ca="1">IF(Table1[[#This Row],[Area]]="Nova Scotia",Table1[[#This Row],[Income]],0)</f>
        <v>0</v>
      </c>
      <c r="BZ195" s="14">
        <f ca="1">IF(Table1[[#This Row],[Area]]="Prince Edward Island",Table1[[#This Row],[Income]],0)</f>
        <v>0</v>
      </c>
      <c r="CB195" s="12">
        <f ca="1">IF(Table1[[#This Row],[Field of Work]]="Health",Table1[[#This Row],[Income]],0)</f>
        <v>0</v>
      </c>
      <c r="CC195" s="12">
        <f ca="1">IF(Table1[[#This Row],[Field of Work]]="Construction",Table1[[#This Row],[Income]],0)</f>
        <v>0</v>
      </c>
      <c r="CD195" s="12">
        <f ca="1">IF(Table1[[#This Row],[Field of Work]]="Teaching",Table1[[#This Row],[Income]],0)</f>
        <v>0</v>
      </c>
      <c r="CE195" s="12">
        <f ca="1">IF(Table1[[#This Row],[Field of Work]]="IT",Table1[[#This Row],[Income]],0)</f>
        <v>68310</v>
      </c>
      <c r="CF195" s="12">
        <f ca="1">IF(Table1[[#This Row],[Field of Work]]="General Work",Table1[[#This Row],[Income]],0)</f>
        <v>0</v>
      </c>
      <c r="CG195" s="12">
        <f ca="1">IF(Table1[[#This Row],[Field of Work]]="Agriculture",Table1[[#This Row],[Income]],0)</f>
        <v>0</v>
      </c>
      <c r="CI195" s="2">
        <f ca="1">IF(Table1[[#This Row],[Debts]]&gt;Table1[[#This Row],[Income]],1,0)</f>
        <v>1</v>
      </c>
      <c r="CJ195" s="2"/>
      <c r="CL195" s="2">
        <f ca="1">IF(Table1[[#This Row],[Networth of Person ($)]]&gt;$CL$6,Table1[[#This Row],[Age]],0)</f>
        <v>32</v>
      </c>
    </row>
    <row r="196" spans="2:90" x14ac:dyDescent="0.3">
      <c r="B196">
        <f t="shared" ca="1" si="52"/>
        <v>1</v>
      </c>
      <c r="C196" t="str">
        <f t="shared" ca="1" si="53"/>
        <v>Men</v>
      </c>
      <c r="D196">
        <f t="shared" ca="1" si="54"/>
        <v>25</v>
      </c>
      <c r="E196">
        <f t="shared" ca="1" si="55"/>
        <v>1</v>
      </c>
      <c r="F196" t="str">
        <f t="shared" ca="1" si="56"/>
        <v>Health</v>
      </c>
      <c r="G196">
        <f t="shared" ca="1" si="57"/>
        <v>2</v>
      </c>
      <c r="H196" t="str">
        <f t="shared" ca="1" si="58"/>
        <v>College</v>
      </c>
      <c r="I196">
        <f t="shared" ca="1" si="59"/>
        <v>2</v>
      </c>
      <c r="J196">
        <f t="shared" ca="1" si="60"/>
        <v>3</v>
      </c>
      <c r="K196">
        <f t="shared" ca="1" si="61"/>
        <v>68194</v>
      </c>
      <c r="L196">
        <f t="shared" ca="1" si="62"/>
        <v>1</v>
      </c>
      <c r="M196" t="str">
        <f t="shared" ca="1" si="63"/>
        <v>Yukon</v>
      </c>
      <c r="N196">
        <f t="shared" ca="1" si="64"/>
        <v>409164</v>
      </c>
      <c r="O196">
        <f t="shared" ca="1" si="65"/>
        <v>343771.90352840361</v>
      </c>
      <c r="P196">
        <f t="shared" ca="1" si="66"/>
        <v>190281.34319541263</v>
      </c>
      <c r="Q196">
        <f t="shared" ca="1" si="67"/>
        <v>169817</v>
      </c>
      <c r="R196">
        <f t="shared" ca="1" si="68"/>
        <v>33045.813784790778</v>
      </c>
      <c r="S196">
        <f t="shared" ca="1" si="69"/>
        <v>81830.470190269043</v>
      </c>
      <c r="T196">
        <f t="shared" ca="1" si="70"/>
        <v>681275.81338568171</v>
      </c>
      <c r="U196">
        <f t="shared" ca="1" si="71"/>
        <v>546634.71731319441</v>
      </c>
      <c r="V196">
        <f t="shared" ca="1" si="72"/>
        <v>134641.0960724873</v>
      </c>
      <c r="Y196" s="2">
        <f ca="1">IF(Table1[[#This Row],[Gender]]="Men",1,0)</f>
        <v>1</v>
      </c>
      <c r="Z196" s="2">
        <f ca="1">IF(Table1[[#This Row],[Gender]]="Women",1,0)</f>
        <v>0</v>
      </c>
      <c r="AA196" s="2"/>
      <c r="AB196" s="2"/>
      <c r="AC196" s="2"/>
      <c r="AD196" s="2"/>
      <c r="AE196" s="2"/>
      <c r="AF196" s="2"/>
      <c r="AG196" s="2"/>
      <c r="AH196" s="2"/>
      <c r="AI196" s="2"/>
      <c r="AJ196" s="4"/>
      <c r="AM196" s="2">
        <f ca="1">IF(Table1[[#This Row],[Field of Work]]="Teaching",1,0)</f>
        <v>0</v>
      </c>
      <c r="AN196" s="2">
        <f ca="1">IF(Table1[[#This Row],[Field of Work]]="Health",1,0)</f>
        <v>1</v>
      </c>
      <c r="AO196" s="2">
        <f ca="1">IF(Table1[[#This Row],[Field of Work]]="Agriculture",1,0)</f>
        <v>0</v>
      </c>
      <c r="AP196" s="2">
        <f ca="1">IF(Table1[[#This Row],[Field of Work]]="IT",1,0)</f>
        <v>0</v>
      </c>
      <c r="AQ196" s="2">
        <f ca="1">IF(Table1[[#This Row],[Field of Work]]="Construction",1,0)</f>
        <v>0</v>
      </c>
      <c r="AR196" s="2">
        <f ca="1">IF(Table1[[#This Row],[Field of Work]]="General Work",1,0)</f>
        <v>0</v>
      </c>
      <c r="AS196" s="2"/>
      <c r="AT196" s="2"/>
      <c r="AU196" s="2"/>
      <c r="AV196" s="2"/>
      <c r="AW196" s="2"/>
      <c r="AX196" s="2"/>
      <c r="BB196" s="2">
        <f ca="1">Table1[[#This Row],[Car Value]]/Table1[[#This Row],[Cars]]</f>
        <v>63427.114398470876</v>
      </c>
      <c r="BE196" s="2">
        <f ca="1">IF(Table1[[#This Row],[Debts]]&gt;$BG$6,1,0)</f>
        <v>1</v>
      </c>
      <c r="BJ196" s="11">
        <f ca="1">Table1[[#This Row],[Mortage Left]]/Table1[[#This Row],[Value of House]]</f>
        <v>0.8401812073603826</v>
      </c>
      <c r="BK196" s="2">
        <f t="shared" ca="1" si="73"/>
        <v>0</v>
      </c>
      <c r="BN196" s="14">
        <f ca="1">IF(Table1[[#This Row],[Area]]="Yukon",Table1[[#This Row],[Income]],0)</f>
        <v>68194</v>
      </c>
      <c r="BO196" s="14">
        <f ca="1">IF(Table1[[#This Row],[Area]]="BC",Table1[[#This Row],[Income]],0)</f>
        <v>0</v>
      </c>
      <c r="BP196" s="14">
        <f ca="1">IF(Table1[[#This Row],[Area]]="Northwest Territories",Table1[[#This Row],[Income]],0)</f>
        <v>0</v>
      </c>
      <c r="BQ196" s="14">
        <f ca="1">IF(Table1[[#This Row],[Area]]="Alberta",Table1[[#This Row],[Income]],0)</f>
        <v>0</v>
      </c>
      <c r="BR196" s="14">
        <f ca="1">IF(Table1[[#This Row],[Area]]="Nunavut",Table1[[#This Row],[Income]],0)</f>
        <v>0</v>
      </c>
      <c r="BS196" s="14">
        <f ca="1">IF(Table1[[#This Row],[Area]]="Saskatchewan",Table1[[#This Row],[Income]],0)</f>
        <v>0</v>
      </c>
      <c r="BT196" s="14">
        <f ca="1">IF(Table1[[#This Row],[Area]]="Manitoba",Table1[[#This Row],[Income]],0)</f>
        <v>0</v>
      </c>
      <c r="BU196" s="14">
        <f ca="1">IF(Table1[[#This Row],[Area]]="Ontario",Table1[[#This Row],[Income]],0)</f>
        <v>0</v>
      </c>
      <c r="BV196" s="14">
        <f ca="1">IF(Table1[[#This Row],[Area]]="Quebec",Table1[[#This Row],[Income]],0)</f>
        <v>0</v>
      </c>
      <c r="BW196" s="14">
        <f ca="1">IF(Table1[[#This Row],[Area]]="newfoundland",Table1[[#This Row],[Income]],0)</f>
        <v>0</v>
      </c>
      <c r="BX196" s="14">
        <f ca="1">IF(Table1[[#This Row],[Area]]="New Brunswick",Table1[[#This Row],[Income]],0)</f>
        <v>0</v>
      </c>
      <c r="BY196" s="14">
        <f ca="1">IF(Table1[[#This Row],[Area]]="Nova Scotia",Table1[[#This Row],[Income]],0)</f>
        <v>0</v>
      </c>
      <c r="BZ196" s="14">
        <f ca="1">IF(Table1[[#This Row],[Area]]="Prince Edward Island",Table1[[#This Row],[Income]],0)</f>
        <v>0</v>
      </c>
      <c r="CB196" s="12">
        <f ca="1">IF(Table1[[#This Row],[Field of Work]]="Health",Table1[[#This Row],[Income]],0)</f>
        <v>68194</v>
      </c>
      <c r="CC196" s="12">
        <f ca="1">IF(Table1[[#This Row],[Field of Work]]="Construction",Table1[[#This Row],[Income]],0)</f>
        <v>0</v>
      </c>
      <c r="CD196" s="12">
        <f ca="1">IF(Table1[[#This Row],[Field of Work]]="Teaching",Table1[[#This Row],[Income]],0)</f>
        <v>0</v>
      </c>
      <c r="CE196" s="12">
        <f ca="1">IF(Table1[[#This Row],[Field of Work]]="IT",Table1[[#This Row],[Income]],0)</f>
        <v>0</v>
      </c>
      <c r="CF196" s="12">
        <f ca="1">IF(Table1[[#This Row],[Field of Work]]="General Work",Table1[[#This Row],[Income]],0)</f>
        <v>0</v>
      </c>
      <c r="CG196" s="12">
        <f ca="1">IF(Table1[[#This Row],[Field of Work]]="Agriculture",Table1[[#This Row],[Income]],0)</f>
        <v>0</v>
      </c>
      <c r="CI196" s="2">
        <f ca="1">IF(Table1[[#This Row],[Debts]]&gt;Table1[[#This Row],[Income]],1,0)</f>
        <v>0</v>
      </c>
      <c r="CJ196" s="2"/>
      <c r="CL196" s="2">
        <f ca="1">IF(Table1[[#This Row],[Networth of Person ($)]]&gt;$CL$6,Table1[[#This Row],[Age]],0)</f>
        <v>25</v>
      </c>
    </row>
    <row r="197" spans="2:90" x14ac:dyDescent="0.3">
      <c r="B197">
        <f t="shared" ca="1" si="52"/>
        <v>2</v>
      </c>
      <c r="C197" t="str">
        <f t="shared" ca="1" si="53"/>
        <v>Women</v>
      </c>
      <c r="D197">
        <f t="shared" ca="1" si="54"/>
        <v>28</v>
      </c>
      <c r="E197">
        <f t="shared" ca="1" si="55"/>
        <v>5</v>
      </c>
      <c r="F197" t="str">
        <f t="shared" ca="1" si="56"/>
        <v>General Work</v>
      </c>
      <c r="G197">
        <f t="shared" ca="1" si="57"/>
        <v>2</v>
      </c>
      <c r="H197" t="str">
        <f t="shared" ca="1" si="58"/>
        <v>College</v>
      </c>
      <c r="I197">
        <f t="shared" ca="1" si="59"/>
        <v>3</v>
      </c>
      <c r="J197">
        <f t="shared" ca="1" si="60"/>
        <v>2</v>
      </c>
      <c r="K197">
        <f t="shared" ca="1" si="61"/>
        <v>52483</v>
      </c>
      <c r="L197">
        <f t="shared" ca="1" si="62"/>
        <v>13</v>
      </c>
      <c r="M197" t="str">
        <f t="shared" ca="1" si="63"/>
        <v>Prince Edward Island</v>
      </c>
      <c r="N197">
        <f t="shared" ca="1" si="64"/>
        <v>209932</v>
      </c>
      <c r="O197">
        <f t="shared" ca="1" si="65"/>
        <v>132509.75965481566</v>
      </c>
      <c r="P197">
        <f t="shared" ca="1" si="66"/>
        <v>54234.70160585815</v>
      </c>
      <c r="Q197">
        <f t="shared" ca="1" si="67"/>
        <v>43347</v>
      </c>
      <c r="R197">
        <f t="shared" ca="1" si="68"/>
        <v>83703.477262090033</v>
      </c>
      <c r="S197">
        <f t="shared" ca="1" si="69"/>
        <v>47055.94913403238</v>
      </c>
      <c r="T197">
        <f t="shared" ca="1" si="70"/>
        <v>311222.65073989052</v>
      </c>
      <c r="U197">
        <f t="shared" ca="1" si="71"/>
        <v>259560.23691690568</v>
      </c>
      <c r="V197">
        <f t="shared" ca="1" si="72"/>
        <v>51662.413822984847</v>
      </c>
      <c r="Y197" s="2">
        <f ca="1">IF(Table1[[#This Row],[Gender]]="Men",1,0)</f>
        <v>0</v>
      </c>
      <c r="Z197" s="2">
        <f ca="1">IF(Table1[[#This Row],[Gender]]="Women",1,0)</f>
        <v>1</v>
      </c>
      <c r="AA197" s="2"/>
      <c r="AB197" s="2"/>
      <c r="AC197" s="2"/>
      <c r="AD197" s="2"/>
      <c r="AE197" s="2"/>
      <c r="AF197" s="2"/>
      <c r="AG197" s="2"/>
      <c r="AH197" s="2"/>
      <c r="AI197" s="2"/>
      <c r="AJ197" s="4"/>
      <c r="AM197" s="2">
        <f ca="1">IF(Table1[[#This Row],[Field of Work]]="Teaching",1,0)</f>
        <v>0</v>
      </c>
      <c r="AN197" s="2">
        <f ca="1">IF(Table1[[#This Row],[Field of Work]]="Health",1,0)</f>
        <v>0</v>
      </c>
      <c r="AO197" s="2">
        <f ca="1">IF(Table1[[#This Row],[Field of Work]]="Agriculture",1,0)</f>
        <v>0</v>
      </c>
      <c r="AP197" s="2">
        <f ca="1">IF(Table1[[#This Row],[Field of Work]]="IT",1,0)</f>
        <v>0</v>
      </c>
      <c r="AQ197" s="2">
        <f ca="1">IF(Table1[[#This Row],[Field of Work]]="Construction",1,0)</f>
        <v>0</v>
      </c>
      <c r="AR197" s="2">
        <f ca="1">IF(Table1[[#This Row],[Field of Work]]="General Work",1,0)</f>
        <v>1</v>
      </c>
      <c r="AS197" s="2"/>
      <c r="AT197" s="2"/>
      <c r="AU197" s="2"/>
      <c r="AV197" s="2"/>
      <c r="AW197" s="2"/>
      <c r="AX197" s="2"/>
      <c r="BB197" s="2">
        <f ca="1">Table1[[#This Row],[Car Value]]/Table1[[#This Row],[Cars]]</f>
        <v>27117.350802929075</v>
      </c>
      <c r="BE197" s="2">
        <f ca="1">IF(Table1[[#This Row],[Debts]]&gt;$BG$6,1,0)</f>
        <v>1</v>
      </c>
      <c r="BJ197" s="11">
        <f ca="1">Table1[[#This Row],[Mortage Left]]/Table1[[#This Row],[Value of House]]</f>
        <v>0.63120324512135195</v>
      </c>
      <c r="BK197" s="2">
        <f t="shared" ca="1" si="73"/>
        <v>0</v>
      </c>
      <c r="BN197" s="14">
        <f ca="1">IF(Table1[[#This Row],[Area]]="Yukon",Table1[[#This Row],[Income]],0)</f>
        <v>0</v>
      </c>
      <c r="BO197" s="14">
        <f ca="1">IF(Table1[[#This Row],[Area]]="BC",Table1[[#This Row],[Income]],0)</f>
        <v>0</v>
      </c>
      <c r="BP197" s="14">
        <f ca="1">IF(Table1[[#This Row],[Area]]="Northwest Territories",Table1[[#This Row],[Income]],0)</f>
        <v>0</v>
      </c>
      <c r="BQ197" s="14">
        <f ca="1">IF(Table1[[#This Row],[Area]]="Alberta",Table1[[#This Row],[Income]],0)</f>
        <v>0</v>
      </c>
      <c r="BR197" s="14">
        <f ca="1">IF(Table1[[#This Row],[Area]]="Nunavut",Table1[[#This Row],[Income]],0)</f>
        <v>0</v>
      </c>
      <c r="BS197" s="14">
        <f ca="1">IF(Table1[[#This Row],[Area]]="Saskatchewan",Table1[[#This Row],[Income]],0)</f>
        <v>0</v>
      </c>
      <c r="BT197" s="14">
        <f ca="1">IF(Table1[[#This Row],[Area]]="Manitoba",Table1[[#This Row],[Income]],0)</f>
        <v>0</v>
      </c>
      <c r="BU197" s="14">
        <f ca="1">IF(Table1[[#This Row],[Area]]="Ontario",Table1[[#This Row],[Income]],0)</f>
        <v>0</v>
      </c>
      <c r="BV197" s="14">
        <f ca="1">IF(Table1[[#This Row],[Area]]="Quebec",Table1[[#This Row],[Income]],0)</f>
        <v>0</v>
      </c>
      <c r="BW197" s="14">
        <f ca="1">IF(Table1[[#This Row],[Area]]="newfoundland",Table1[[#This Row],[Income]],0)</f>
        <v>0</v>
      </c>
      <c r="BX197" s="14">
        <f ca="1">IF(Table1[[#This Row],[Area]]="New Brunswick",Table1[[#This Row],[Income]],0)</f>
        <v>0</v>
      </c>
      <c r="BY197" s="14">
        <f ca="1">IF(Table1[[#This Row],[Area]]="Nova Scotia",Table1[[#This Row],[Income]],0)</f>
        <v>0</v>
      </c>
      <c r="BZ197" s="14">
        <f ca="1">IF(Table1[[#This Row],[Area]]="Prince Edward Island",Table1[[#This Row],[Income]],0)</f>
        <v>52483</v>
      </c>
      <c r="CB197" s="12">
        <f ca="1">IF(Table1[[#This Row],[Field of Work]]="Health",Table1[[#This Row],[Income]],0)</f>
        <v>0</v>
      </c>
      <c r="CC197" s="12">
        <f ca="1">IF(Table1[[#This Row],[Field of Work]]="Construction",Table1[[#This Row],[Income]],0)</f>
        <v>0</v>
      </c>
      <c r="CD197" s="12">
        <f ca="1">IF(Table1[[#This Row],[Field of Work]]="Teaching",Table1[[#This Row],[Income]],0)</f>
        <v>0</v>
      </c>
      <c r="CE197" s="12">
        <f ca="1">IF(Table1[[#This Row],[Field of Work]]="IT",Table1[[#This Row],[Income]],0)</f>
        <v>0</v>
      </c>
      <c r="CF197" s="12">
        <f ca="1">IF(Table1[[#This Row],[Field of Work]]="General Work",Table1[[#This Row],[Income]],0)</f>
        <v>52483</v>
      </c>
      <c r="CG197" s="12">
        <f ca="1">IF(Table1[[#This Row],[Field of Work]]="Agriculture",Table1[[#This Row],[Income]],0)</f>
        <v>0</v>
      </c>
      <c r="CI197" s="2">
        <f ca="1">IF(Table1[[#This Row],[Debts]]&gt;Table1[[#This Row],[Income]],1,0)</f>
        <v>1</v>
      </c>
      <c r="CJ197" s="2"/>
      <c r="CL197" s="2">
        <f ca="1">IF(Table1[[#This Row],[Networth of Person ($)]]&gt;$CL$6,Table1[[#This Row],[Age]],0)</f>
        <v>28</v>
      </c>
    </row>
    <row r="198" spans="2:90" x14ac:dyDescent="0.3">
      <c r="B198">
        <f t="shared" ca="1" si="52"/>
        <v>2</v>
      </c>
      <c r="C198" t="str">
        <f t="shared" ca="1" si="53"/>
        <v>Women</v>
      </c>
      <c r="D198">
        <f t="shared" ca="1" si="54"/>
        <v>31</v>
      </c>
      <c r="E198">
        <f t="shared" ca="1" si="55"/>
        <v>3</v>
      </c>
      <c r="F198" t="str">
        <f t="shared" ca="1" si="56"/>
        <v>Teaching</v>
      </c>
      <c r="G198">
        <f t="shared" ca="1" si="57"/>
        <v>2</v>
      </c>
      <c r="H198" t="str">
        <f t="shared" ca="1" si="58"/>
        <v>College</v>
      </c>
      <c r="I198">
        <f t="shared" ca="1" si="59"/>
        <v>3</v>
      </c>
      <c r="J198">
        <f t="shared" ca="1" si="60"/>
        <v>2</v>
      </c>
      <c r="K198">
        <f t="shared" ca="1" si="61"/>
        <v>30797</v>
      </c>
      <c r="L198">
        <f t="shared" ca="1" si="62"/>
        <v>10</v>
      </c>
      <c r="M198" t="str">
        <f t="shared" ca="1" si="63"/>
        <v>newfoundland</v>
      </c>
      <c r="N198">
        <f t="shared" ca="1" si="64"/>
        <v>92391</v>
      </c>
      <c r="O198">
        <f t="shared" ca="1" si="65"/>
        <v>90089.978595209439</v>
      </c>
      <c r="P198">
        <f t="shared" ca="1" si="66"/>
        <v>57091.924298196333</v>
      </c>
      <c r="Q198">
        <f t="shared" ca="1" si="67"/>
        <v>8938</v>
      </c>
      <c r="R198">
        <f t="shared" ca="1" si="68"/>
        <v>23954.432255849955</v>
      </c>
      <c r="S198">
        <f t="shared" ca="1" si="69"/>
        <v>20316.662731562777</v>
      </c>
      <c r="T198">
        <f t="shared" ca="1" si="70"/>
        <v>169799.5870297591</v>
      </c>
      <c r="U198">
        <f t="shared" ca="1" si="71"/>
        <v>122982.41085105939</v>
      </c>
      <c r="V198">
        <f t="shared" ca="1" si="72"/>
        <v>46817.176178699709</v>
      </c>
      <c r="Y198" s="2">
        <f ca="1">IF(Table1[[#This Row],[Gender]]="Men",1,0)</f>
        <v>0</v>
      </c>
      <c r="Z198" s="2">
        <f ca="1">IF(Table1[[#This Row],[Gender]]="Women",1,0)</f>
        <v>1</v>
      </c>
      <c r="AA198" s="2"/>
      <c r="AB198" s="2"/>
      <c r="AC198" s="2"/>
      <c r="AD198" s="2"/>
      <c r="AE198" s="2"/>
      <c r="AF198" s="2"/>
      <c r="AG198" s="2"/>
      <c r="AH198" s="2"/>
      <c r="AI198" s="2"/>
      <c r="AJ198" s="4"/>
      <c r="AM198" s="2">
        <f ca="1">IF(Table1[[#This Row],[Field of Work]]="Teaching",1,0)</f>
        <v>1</v>
      </c>
      <c r="AN198" s="2">
        <f ca="1">IF(Table1[[#This Row],[Field of Work]]="Health",1,0)</f>
        <v>0</v>
      </c>
      <c r="AO198" s="2">
        <f ca="1">IF(Table1[[#This Row],[Field of Work]]="Agriculture",1,0)</f>
        <v>0</v>
      </c>
      <c r="AP198" s="2">
        <f ca="1">IF(Table1[[#This Row],[Field of Work]]="IT",1,0)</f>
        <v>0</v>
      </c>
      <c r="AQ198" s="2">
        <f ca="1">IF(Table1[[#This Row],[Field of Work]]="Construction",1,0)</f>
        <v>0</v>
      </c>
      <c r="AR198" s="2">
        <f ca="1">IF(Table1[[#This Row],[Field of Work]]="General Work",1,0)</f>
        <v>0</v>
      </c>
      <c r="AS198" s="2"/>
      <c r="AT198" s="2"/>
      <c r="AU198" s="2"/>
      <c r="AV198" s="2"/>
      <c r="AW198" s="2"/>
      <c r="AX198" s="2"/>
      <c r="BB198" s="2">
        <f ca="1">Table1[[#This Row],[Car Value]]/Table1[[#This Row],[Cars]]</f>
        <v>28545.962149098166</v>
      </c>
      <c r="BE198" s="2">
        <f ca="1">IF(Table1[[#This Row],[Debts]]&gt;$BG$6,1,0)</f>
        <v>1</v>
      </c>
      <c r="BJ198" s="11">
        <f ca="1">Table1[[#This Row],[Mortage Left]]/Table1[[#This Row],[Value of House]]</f>
        <v>0.97509474510730954</v>
      </c>
      <c r="BK198" s="2">
        <f t="shared" ca="1" si="73"/>
        <v>0</v>
      </c>
      <c r="BN198" s="14">
        <f ca="1">IF(Table1[[#This Row],[Area]]="Yukon",Table1[[#This Row],[Income]],0)</f>
        <v>0</v>
      </c>
      <c r="BO198" s="14">
        <f ca="1">IF(Table1[[#This Row],[Area]]="BC",Table1[[#This Row],[Income]],0)</f>
        <v>0</v>
      </c>
      <c r="BP198" s="14">
        <f ca="1">IF(Table1[[#This Row],[Area]]="Northwest Territories",Table1[[#This Row],[Income]],0)</f>
        <v>0</v>
      </c>
      <c r="BQ198" s="14">
        <f ca="1">IF(Table1[[#This Row],[Area]]="Alberta",Table1[[#This Row],[Income]],0)</f>
        <v>0</v>
      </c>
      <c r="BR198" s="14">
        <f ca="1">IF(Table1[[#This Row],[Area]]="Nunavut",Table1[[#This Row],[Income]],0)</f>
        <v>0</v>
      </c>
      <c r="BS198" s="14">
        <f ca="1">IF(Table1[[#This Row],[Area]]="Saskatchewan",Table1[[#This Row],[Income]],0)</f>
        <v>0</v>
      </c>
      <c r="BT198" s="14">
        <f ca="1">IF(Table1[[#This Row],[Area]]="Manitoba",Table1[[#This Row],[Income]],0)</f>
        <v>0</v>
      </c>
      <c r="BU198" s="14">
        <f ca="1">IF(Table1[[#This Row],[Area]]="Ontario",Table1[[#This Row],[Income]],0)</f>
        <v>0</v>
      </c>
      <c r="BV198" s="14">
        <f ca="1">IF(Table1[[#This Row],[Area]]="Quebec",Table1[[#This Row],[Income]],0)</f>
        <v>0</v>
      </c>
      <c r="BW198" s="14">
        <f ca="1">IF(Table1[[#This Row],[Area]]="newfoundland",Table1[[#This Row],[Income]],0)</f>
        <v>30797</v>
      </c>
      <c r="BX198" s="14">
        <f ca="1">IF(Table1[[#This Row],[Area]]="New Brunswick",Table1[[#This Row],[Income]],0)</f>
        <v>0</v>
      </c>
      <c r="BY198" s="14">
        <f ca="1">IF(Table1[[#This Row],[Area]]="Nova Scotia",Table1[[#This Row],[Income]],0)</f>
        <v>0</v>
      </c>
      <c r="BZ198" s="14">
        <f ca="1">IF(Table1[[#This Row],[Area]]="Prince Edward Island",Table1[[#This Row],[Income]],0)</f>
        <v>0</v>
      </c>
      <c r="CB198" s="12">
        <f ca="1">IF(Table1[[#This Row],[Field of Work]]="Health",Table1[[#This Row],[Income]],0)</f>
        <v>0</v>
      </c>
      <c r="CC198" s="12">
        <f ca="1">IF(Table1[[#This Row],[Field of Work]]="Construction",Table1[[#This Row],[Income]],0)</f>
        <v>0</v>
      </c>
      <c r="CD198" s="12">
        <f ca="1">IF(Table1[[#This Row],[Field of Work]]="Teaching",Table1[[#This Row],[Income]],0)</f>
        <v>30797</v>
      </c>
      <c r="CE198" s="12">
        <f ca="1">IF(Table1[[#This Row],[Field of Work]]="IT",Table1[[#This Row],[Income]],0)</f>
        <v>0</v>
      </c>
      <c r="CF198" s="12">
        <f ca="1">IF(Table1[[#This Row],[Field of Work]]="General Work",Table1[[#This Row],[Income]],0)</f>
        <v>0</v>
      </c>
      <c r="CG198" s="12">
        <f ca="1">IF(Table1[[#This Row],[Field of Work]]="Agriculture",Table1[[#This Row],[Income]],0)</f>
        <v>0</v>
      </c>
      <c r="CI198" s="2">
        <f ca="1">IF(Table1[[#This Row],[Debts]]&gt;Table1[[#This Row],[Income]],1,0)</f>
        <v>0</v>
      </c>
      <c r="CJ198" s="2"/>
      <c r="CL198" s="2">
        <f ca="1">IF(Table1[[#This Row],[Networth of Person ($)]]&gt;$CL$6,Table1[[#This Row],[Age]],0)</f>
        <v>0</v>
      </c>
    </row>
    <row r="199" spans="2:90" x14ac:dyDescent="0.3">
      <c r="B199">
        <f t="shared" ca="1" si="52"/>
        <v>1</v>
      </c>
      <c r="C199" t="str">
        <f t="shared" ca="1" si="53"/>
        <v>Men</v>
      </c>
      <c r="D199">
        <f t="shared" ca="1" si="54"/>
        <v>33</v>
      </c>
      <c r="E199">
        <f t="shared" ca="1" si="55"/>
        <v>6</v>
      </c>
      <c r="F199" t="str">
        <f t="shared" ca="1" si="56"/>
        <v>Agriculture</v>
      </c>
      <c r="G199">
        <f t="shared" ca="1" si="57"/>
        <v>6</v>
      </c>
      <c r="H199" t="str">
        <f t="shared" ca="1" si="58"/>
        <v>Others</v>
      </c>
      <c r="I199">
        <f t="shared" ca="1" si="59"/>
        <v>1</v>
      </c>
      <c r="J199">
        <f t="shared" ca="1" si="60"/>
        <v>2</v>
      </c>
      <c r="K199">
        <f t="shared" ca="1" si="61"/>
        <v>44836</v>
      </c>
      <c r="L199">
        <f t="shared" ca="1" si="62"/>
        <v>5</v>
      </c>
      <c r="M199" t="str">
        <f t="shared" ca="1" si="63"/>
        <v>Nunavut</v>
      </c>
      <c r="N199">
        <f t="shared" ca="1" si="64"/>
        <v>179344</v>
      </c>
      <c r="O199">
        <f t="shared" ca="1" si="65"/>
        <v>147155.92738216484</v>
      </c>
      <c r="P199">
        <f t="shared" ca="1" si="66"/>
        <v>29382.628854096314</v>
      </c>
      <c r="Q199">
        <f t="shared" ca="1" si="67"/>
        <v>21787</v>
      </c>
      <c r="R199">
        <f t="shared" ca="1" si="68"/>
        <v>3858.5814240397613</v>
      </c>
      <c r="S199">
        <f t="shared" ca="1" si="69"/>
        <v>8085.3714351600165</v>
      </c>
      <c r="T199">
        <f t="shared" ca="1" si="70"/>
        <v>216812.00028925634</v>
      </c>
      <c r="U199">
        <f t="shared" ca="1" si="71"/>
        <v>172801.5088062046</v>
      </c>
      <c r="V199">
        <f t="shared" ca="1" si="72"/>
        <v>44010.491483051737</v>
      </c>
      <c r="Y199" s="2">
        <f ca="1">IF(Table1[[#This Row],[Gender]]="Men",1,0)</f>
        <v>1</v>
      </c>
      <c r="Z199" s="2">
        <f ca="1">IF(Table1[[#This Row],[Gender]]="Women",1,0)</f>
        <v>0</v>
      </c>
      <c r="AA199" s="2"/>
      <c r="AB199" s="2"/>
      <c r="AC199" s="2"/>
      <c r="AD199" s="2"/>
      <c r="AE199" s="2"/>
      <c r="AF199" s="2"/>
      <c r="AG199" s="2"/>
      <c r="AH199" s="2"/>
      <c r="AI199" s="2"/>
      <c r="AJ199" s="4"/>
      <c r="AM199" s="2">
        <f ca="1">IF(Table1[[#This Row],[Field of Work]]="Teaching",1,0)</f>
        <v>0</v>
      </c>
      <c r="AN199" s="2">
        <f ca="1">IF(Table1[[#This Row],[Field of Work]]="Health",1,0)</f>
        <v>0</v>
      </c>
      <c r="AO199" s="2">
        <f ca="1">IF(Table1[[#This Row],[Field of Work]]="Agriculture",1,0)</f>
        <v>1</v>
      </c>
      <c r="AP199" s="2">
        <f ca="1">IF(Table1[[#This Row],[Field of Work]]="IT",1,0)</f>
        <v>0</v>
      </c>
      <c r="AQ199" s="2">
        <f ca="1">IF(Table1[[#This Row],[Field of Work]]="Construction",1,0)</f>
        <v>0</v>
      </c>
      <c r="AR199" s="2">
        <f ca="1">IF(Table1[[#This Row],[Field of Work]]="General Work",1,0)</f>
        <v>0</v>
      </c>
      <c r="AS199" s="2"/>
      <c r="AT199" s="2"/>
      <c r="AU199" s="2"/>
      <c r="AV199" s="2"/>
      <c r="AW199" s="2"/>
      <c r="AX199" s="2"/>
      <c r="BB199" s="2">
        <f ca="1">Table1[[#This Row],[Car Value]]/Table1[[#This Row],[Cars]]</f>
        <v>14691.314427048157</v>
      </c>
      <c r="BE199" s="2">
        <f ca="1">IF(Table1[[#This Row],[Debts]]&gt;$BG$6,1,0)</f>
        <v>0</v>
      </c>
      <c r="BJ199" s="11">
        <f ca="1">Table1[[#This Row],[Mortage Left]]/Table1[[#This Row],[Value of House]]</f>
        <v>0.82052328141540742</v>
      </c>
      <c r="BK199" s="2">
        <f t="shared" ca="1" si="73"/>
        <v>0</v>
      </c>
      <c r="BN199" s="14">
        <f ca="1">IF(Table1[[#This Row],[Area]]="Yukon",Table1[[#This Row],[Income]],0)</f>
        <v>0</v>
      </c>
      <c r="BO199" s="14">
        <f ca="1">IF(Table1[[#This Row],[Area]]="BC",Table1[[#This Row],[Income]],0)</f>
        <v>0</v>
      </c>
      <c r="BP199" s="14">
        <f ca="1">IF(Table1[[#This Row],[Area]]="Northwest Territories",Table1[[#This Row],[Income]],0)</f>
        <v>0</v>
      </c>
      <c r="BQ199" s="14">
        <f ca="1">IF(Table1[[#This Row],[Area]]="Alberta",Table1[[#This Row],[Income]],0)</f>
        <v>0</v>
      </c>
      <c r="BR199" s="14">
        <f ca="1">IF(Table1[[#This Row],[Area]]="Nunavut",Table1[[#This Row],[Income]],0)</f>
        <v>44836</v>
      </c>
      <c r="BS199" s="14">
        <f ca="1">IF(Table1[[#This Row],[Area]]="Saskatchewan",Table1[[#This Row],[Income]],0)</f>
        <v>0</v>
      </c>
      <c r="BT199" s="14">
        <f ca="1">IF(Table1[[#This Row],[Area]]="Manitoba",Table1[[#This Row],[Income]],0)</f>
        <v>0</v>
      </c>
      <c r="BU199" s="14">
        <f ca="1">IF(Table1[[#This Row],[Area]]="Ontario",Table1[[#This Row],[Income]],0)</f>
        <v>0</v>
      </c>
      <c r="BV199" s="14">
        <f ca="1">IF(Table1[[#This Row],[Area]]="Quebec",Table1[[#This Row],[Income]],0)</f>
        <v>0</v>
      </c>
      <c r="BW199" s="14">
        <f ca="1">IF(Table1[[#This Row],[Area]]="newfoundland",Table1[[#This Row],[Income]],0)</f>
        <v>0</v>
      </c>
      <c r="BX199" s="14">
        <f ca="1">IF(Table1[[#This Row],[Area]]="New Brunswick",Table1[[#This Row],[Income]],0)</f>
        <v>0</v>
      </c>
      <c r="BY199" s="14">
        <f ca="1">IF(Table1[[#This Row],[Area]]="Nova Scotia",Table1[[#This Row],[Income]],0)</f>
        <v>0</v>
      </c>
      <c r="BZ199" s="14">
        <f ca="1">IF(Table1[[#This Row],[Area]]="Prince Edward Island",Table1[[#This Row],[Income]],0)</f>
        <v>0</v>
      </c>
      <c r="CB199" s="12">
        <f ca="1">IF(Table1[[#This Row],[Field of Work]]="Health",Table1[[#This Row],[Income]],0)</f>
        <v>0</v>
      </c>
      <c r="CC199" s="12">
        <f ca="1">IF(Table1[[#This Row],[Field of Work]]="Construction",Table1[[#This Row],[Income]],0)</f>
        <v>0</v>
      </c>
      <c r="CD199" s="12">
        <f ca="1">IF(Table1[[#This Row],[Field of Work]]="Teaching",Table1[[#This Row],[Income]],0)</f>
        <v>0</v>
      </c>
      <c r="CE199" s="12">
        <f ca="1">IF(Table1[[#This Row],[Field of Work]]="IT",Table1[[#This Row],[Income]],0)</f>
        <v>0</v>
      </c>
      <c r="CF199" s="12">
        <f ca="1">IF(Table1[[#This Row],[Field of Work]]="General Work",Table1[[#This Row],[Income]],0)</f>
        <v>0</v>
      </c>
      <c r="CG199" s="12">
        <f ca="1">IF(Table1[[#This Row],[Field of Work]]="Agriculture",Table1[[#This Row],[Income]],0)</f>
        <v>44836</v>
      </c>
      <c r="CI199" s="2">
        <f ca="1">IF(Table1[[#This Row],[Debts]]&gt;Table1[[#This Row],[Income]],1,0)</f>
        <v>0</v>
      </c>
      <c r="CJ199" s="2"/>
      <c r="CL199" s="2">
        <f ca="1">IF(Table1[[#This Row],[Networth of Person ($)]]&gt;$CL$6,Table1[[#This Row],[Age]],0)</f>
        <v>0</v>
      </c>
    </row>
    <row r="200" spans="2:90" x14ac:dyDescent="0.3">
      <c r="B200">
        <f t="shared" ref="B200:B263" ca="1" si="74">RANDBETWEEN(1,2)</f>
        <v>2</v>
      </c>
      <c r="C200" t="str">
        <f t="shared" ref="C200:C263" ca="1" si="75">IF(B200=1,"Men","Women")</f>
        <v>Women</v>
      </c>
      <c r="D200">
        <f t="shared" ref="D200:D263" ca="1" si="76">RANDBETWEEN(25,45)</f>
        <v>29</v>
      </c>
      <c r="E200">
        <f t="shared" ref="E200:E263" ca="1" si="77">RANDBETWEEN(1,6)</f>
        <v>3</v>
      </c>
      <c r="F200" t="str">
        <f t="shared" ref="F200:F263" ca="1" si="78">VLOOKUP(E200,$AA$6:$AB$11,2)</f>
        <v>Teaching</v>
      </c>
      <c r="G200">
        <f t="shared" ref="G200:G263" ca="1" si="79">RANDBETWEEN(1,6)</f>
        <v>1</v>
      </c>
      <c r="H200" t="str">
        <f t="shared" ref="H200:H263" ca="1" si="80">VLOOKUP(G200,$AC$6:$AD$10,2)</f>
        <v>High School</v>
      </c>
      <c r="I200">
        <f t="shared" ref="I200:I263" ca="1" si="81">RANDBETWEEN(0,4)</f>
        <v>1</v>
      </c>
      <c r="J200">
        <f t="shared" ref="J200:J263" ca="1" si="82">RANDBETWEEN(1,3)</f>
        <v>2</v>
      </c>
      <c r="K200">
        <f t="shared" ref="K200:K263" ca="1" si="83">RANDBETWEEN(25000,90000)</f>
        <v>84179</v>
      </c>
      <c r="L200">
        <f t="shared" ref="L200:L263" ca="1" si="84">RANDBETWEEN(1,13)</f>
        <v>13</v>
      </c>
      <c r="M200" t="str">
        <f t="shared" ref="M200:M263" ca="1" si="85">VLOOKUP(L200,$AE$6:$AF$18,2)</f>
        <v>Prince Edward Island</v>
      </c>
      <c r="N200">
        <f t="shared" ref="N200:N263" ca="1" si="86">K200*RANDBETWEEN(3,6)</f>
        <v>420895</v>
      </c>
      <c r="O200">
        <f t="shared" ref="O200:O263" ca="1" si="87">RAND()*N200</f>
        <v>52507.176393635797</v>
      </c>
      <c r="P200">
        <f t="shared" ref="P200:P263" ca="1" si="88">J200*RAND()*K200</f>
        <v>101524.56914208738</v>
      </c>
      <c r="Q200">
        <f t="shared" ref="Q200:Q263" ca="1" si="89">RANDBETWEEN(0,P200)</f>
        <v>55055</v>
      </c>
      <c r="R200">
        <f t="shared" ref="R200:R263" ca="1" si="90">RAND()*K200*2</f>
        <v>99493.893311982043</v>
      </c>
      <c r="S200">
        <f t="shared" ref="S200:S263" ca="1" si="91">RAND()*K200*1.5</f>
        <v>53939.769510933125</v>
      </c>
      <c r="T200">
        <f t="shared" ref="T200:T263" ca="1" si="92">N200+P200+S200</f>
        <v>576359.33865302044</v>
      </c>
      <c r="U200">
        <f t="shared" ref="U200:U263" ca="1" si="93">O200+Q200+R200</f>
        <v>207056.06970561785</v>
      </c>
      <c r="V200">
        <f t="shared" ref="V200:V263" ca="1" si="94">T200-U200</f>
        <v>369303.2689474026</v>
      </c>
      <c r="Y200" s="2">
        <f ca="1">IF(Table1[[#This Row],[Gender]]="Men",1,0)</f>
        <v>0</v>
      </c>
      <c r="Z200" s="2">
        <f ca="1">IF(Table1[[#This Row],[Gender]]="Women",1,0)</f>
        <v>1</v>
      </c>
      <c r="AA200" s="2"/>
      <c r="AB200" s="2"/>
      <c r="AC200" s="2"/>
      <c r="AD200" s="2"/>
      <c r="AE200" s="2"/>
      <c r="AF200" s="2"/>
      <c r="AG200" s="2"/>
      <c r="AH200" s="2"/>
      <c r="AI200" s="2"/>
      <c r="AJ200" s="4"/>
      <c r="AM200" s="2">
        <f ca="1">IF(Table1[[#This Row],[Field of Work]]="Teaching",1,0)</f>
        <v>1</v>
      </c>
      <c r="AN200" s="2">
        <f ca="1">IF(Table1[[#This Row],[Field of Work]]="Health",1,0)</f>
        <v>0</v>
      </c>
      <c r="AO200" s="2">
        <f ca="1">IF(Table1[[#This Row],[Field of Work]]="Agriculture",1,0)</f>
        <v>0</v>
      </c>
      <c r="AP200" s="2">
        <f ca="1">IF(Table1[[#This Row],[Field of Work]]="IT",1,0)</f>
        <v>0</v>
      </c>
      <c r="AQ200" s="2">
        <f ca="1">IF(Table1[[#This Row],[Field of Work]]="Construction",1,0)</f>
        <v>0</v>
      </c>
      <c r="AR200" s="2">
        <f ca="1">IF(Table1[[#This Row],[Field of Work]]="General Work",1,0)</f>
        <v>0</v>
      </c>
      <c r="AS200" s="2"/>
      <c r="AT200" s="2"/>
      <c r="AU200" s="2"/>
      <c r="AV200" s="2"/>
      <c r="AW200" s="2"/>
      <c r="AX200" s="2"/>
      <c r="BB200" s="2">
        <f ca="1">Table1[[#This Row],[Car Value]]/Table1[[#This Row],[Cars]]</f>
        <v>50762.284571043689</v>
      </c>
      <c r="BE200" s="2">
        <f ca="1">IF(Table1[[#This Row],[Debts]]&gt;$BG$6,1,0)</f>
        <v>1</v>
      </c>
      <c r="BJ200" s="11">
        <f ca="1">Table1[[#This Row],[Mortage Left]]/Table1[[#This Row],[Value of House]]</f>
        <v>0.12475124768323644</v>
      </c>
      <c r="BK200" s="2">
        <f t="shared" ref="BK200:BK263" ca="1" si="95">IF(BJ200&lt;$BK$6,1,0)</f>
        <v>1</v>
      </c>
      <c r="BN200" s="14">
        <f ca="1">IF(Table1[[#This Row],[Area]]="Yukon",Table1[[#This Row],[Income]],0)</f>
        <v>0</v>
      </c>
      <c r="BO200" s="14">
        <f ca="1">IF(Table1[[#This Row],[Area]]="BC",Table1[[#This Row],[Income]],0)</f>
        <v>0</v>
      </c>
      <c r="BP200" s="14">
        <f ca="1">IF(Table1[[#This Row],[Area]]="Northwest Territories",Table1[[#This Row],[Income]],0)</f>
        <v>0</v>
      </c>
      <c r="BQ200" s="14">
        <f ca="1">IF(Table1[[#This Row],[Area]]="Alberta",Table1[[#This Row],[Income]],0)</f>
        <v>0</v>
      </c>
      <c r="BR200" s="14">
        <f ca="1">IF(Table1[[#This Row],[Area]]="Nunavut",Table1[[#This Row],[Income]],0)</f>
        <v>0</v>
      </c>
      <c r="BS200" s="14">
        <f ca="1">IF(Table1[[#This Row],[Area]]="Saskatchewan",Table1[[#This Row],[Income]],0)</f>
        <v>0</v>
      </c>
      <c r="BT200" s="14">
        <f ca="1">IF(Table1[[#This Row],[Area]]="Manitoba",Table1[[#This Row],[Income]],0)</f>
        <v>0</v>
      </c>
      <c r="BU200" s="14">
        <f ca="1">IF(Table1[[#This Row],[Area]]="Ontario",Table1[[#This Row],[Income]],0)</f>
        <v>0</v>
      </c>
      <c r="BV200" s="14">
        <f ca="1">IF(Table1[[#This Row],[Area]]="Quebec",Table1[[#This Row],[Income]],0)</f>
        <v>0</v>
      </c>
      <c r="BW200" s="14">
        <f ca="1">IF(Table1[[#This Row],[Area]]="newfoundland",Table1[[#This Row],[Income]],0)</f>
        <v>0</v>
      </c>
      <c r="BX200" s="14">
        <f ca="1">IF(Table1[[#This Row],[Area]]="New Brunswick",Table1[[#This Row],[Income]],0)</f>
        <v>0</v>
      </c>
      <c r="BY200" s="14">
        <f ca="1">IF(Table1[[#This Row],[Area]]="Nova Scotia",Table1[[#This Row],[Income]],0)</f>
        <v>0</v>
      </c>
      <c r="BZ200" s="14">
        <f ca="1">IF(Table1[[#This Row],[Area]]="Prince Edward Island",Table1[[#This Row],[Income]],0)</f>
        <v>84179</v>
      </c>
      <c r="CB200" s="12">
        <f ca="1">IF(Table1[[#This Row],[Field of Work]]="Health",Table1[[#This Row],[Income]],0)</f>
        <v>0</v>
      </c>
      <c r="CC200" s="12">
        <f ca="1">IF(Table1[[#This Row],[Field of Work]]="Construction",Table1[[#This Row],[Income]],0)</f>
        <v>0</v>
      </c>
      <c r="CD200" s="12">
        <f ca="1">IF(Table1[[#This Row],[Field of Work]]="Teaching",Table1[[#This Row],[Income]],0)</f>
        <v>84179</v>
      </c>
      <c r="CE200" s="12">
        <f ca="1">IF(Table1[[#This Row],[Field of Work]]="IT",Table1[[#This Row],[Income]],0)</f>
        <v>0</v>
      </c>
      <c r="CF200" s="12">
        <f ca="1">IF(Table1[[#This Row],[Field of Work]]="General Work",Table1[[#This Row],[Income]],0)</f>
        <v>0</v>
      </c>
      <c r="CG200" s="12">
        <f ca="1">IF(Table1[[#This Row],[Field of Work]]="Agriculture",Table1[[#This Row],[Income]],0)</f>
        <v>0</v>
      </c>
      <c r="CI200" s="2">
        <f ca="1">IF(Table1[[#This Row],[Debts]]&gt;Table1[[#This Row],[Income]],1,0)</f>
        <v>1</v>
      </c>
      <c r="CJ200" s="2"/>
      <c r="CL200" s="2">
        <f ca="1">IF(Table1[[#This Row],[Networth of Person ($)]]&gt;$CL$6,Table1[[#This Row],[Age]],0)</f>
        <v>29</v>
      </c>
    </row>
    <row r="201" spans="2:90" x14ac:dyDescent="0.3">
      <c r="B201">
        <f t="shared" ca="1" si="74"/>
        <v>2</v>
      </c>
      <c r="C201" t="str">
        <f t="shared" ca="1" si="75"/>
        <v>Women</v>
      </c>
      <c r="D201">
        <f t="shared" ca="1" si="76"/>
        <v>43</v>
      </c>
      <c r="E201">
        <f t="shared" ca="1" si="77"/>
        <v>3</v>
      </c>
      <c r="F201" t="str">
        <f t="shared" ca="1" si="78"/>
        <v>Teaching</v>
      </c>
      <c r="G201">
        <f t="shared" ca="1" si="79"/>
        <v>3</v>
      </c>
      <c r="H201" t="str">
        <f t="shared" ca="1" si="80"/>
        <v>University</v>
      </c>
      <c r="I201">
        <f t="shared" ca="1" si="81"/>
        <v>2</v>
      </c>
      <c r="J201">
        <f t="shared" ca="1" si="82"/>
        <v>2</v>
      </c>
      <c r="K201">
        <f t="shared" ca="1" si="83"/>
        <v>67982</v>
      </c>
      <c r="L201">
        <f t="shared" ca="1" si="84"/>
        <v>11</v>
      </c>
      <c r="M201" t="str">
        <f t="shared" ca="1" si="85"/>
        <v>New Brunswick</v>
      </c>
      <c r="N201">
        <f t="shared" ca="1" si="86"/>
        <v>271928</v>
      </c>
      <c r="O201">
        <f t="shared" ca="1" si="87"/>
        <v>201386.19797949976</v>
      </c>
      <c r="P201">
        <f t="shared" ca="1" si="88"/>
        <v>121120.22651759876</v>
      </c>
      <c r="Q201">
        <f t="shared" ca="1" si="89"/>
        <v>52366</v>
      </c>
      <c r="R201">
        <f t="shared" ca="1" si="90"/>
        <v>90982.739122866711</v>
      </c>
      <c r="S201">
        <f t="shared" ca="1" si="91"/>
        <v>22113.657610412651</v>
      </c>
      <c r="T201">
        <f t="shared" ca="1" si="92"/>
        <v>415161.88412801136</v>
      </c>
      <c r="U201">
        <f t="shared" ca="1" si="93"/>
        <v>344734.93710236647</v>
      </c>
      <c r="V201">
        <f t="shared" ca="1" si="94"/>
        <v>70426.947025644884</v>
      </c>
      <c r="Y201" s="2">
        <f ca="1">IF(Table1[[#This Row],[Gender]]="Men",1,0)</f>
        <v>0</v>
      </c>
      <c r="Z201" s="2">
        <f ca="1">IF(Table1[[#This Row],[Gender]]="Women",1,0)</f>
        <v>1</v>
      </c>
      <c r="AA201" s="2"/>
      <c r="AB201" s="2"/>
      <c r="AC201" s="2"/>
      <c r="AD201" s="2"/>
      <c r="AE201" s="2"/>
      <c r="AF201" s="2"/>
      <c r="AG201" s="2"/>
      <c r="AH201" s="2"/>
      <c r="AI201" s="2"/>
      <c r="AJ201" s="4"/>
      <c r="AM201" s="2">
        <f ca="1">IF(Table1[[#This Row],[Field of Work]]="Teaching",1,0)</f>
        <v>1</v>
      </c>
      <c r="AN201" s="2">
        <f ca="1">IF(Table1[[#This Row],[Field of Work]]="Health",1,0)</f>
        <v>0</v>
      </c>
      <c r="AO201" s="2">
        <f ca="1">IF(Table1[[#This Row],[Field of Work]]="Agriculture",1,0)</f>
        <v>0</v>
      </c>
      <c r="AP201" s="2">
        <f ca="1">IF(Table1[[#This Row],[Field of Work]]="IT",1,0)</f>
        <v>0</v>
      </c>
      <c r="AQ201" s="2">
        <f ca="1">IF(Table1[[#This Row],[Field of Work]]="Construction",1,0)</f>
        <v>0</v>
      </c>
      <c r="AR201" s="2">
        <f ca="1">IF(Table1[[#This Row],[Field of Work]]="General Work",1,0)</f>
        <v>0</v>
      </c>
      <c r="AS201" s="2"/>
      <c r="AT201" s="2"/>
      <c r="AU201" s="2"/>
      <c r="AV201" s="2"/>
      <c r="AW201" s="2"/>
      <c r="AX201" s="2"/>
      <c r="BB201" s="2">
        <f ca="1">Table1[[#This Row],[Car Value]]/Table1[[#This Row],[Cars]]</f>
        <v>60560.113258799378</v>
      </c>
      <c r="BE201" s="2">
        <f ca="1">IF(Table1[[#This Row],[Debts]]&gt;$BG$6,1,0)</f>
        <v>1</v>
      </c>
      <c r="BJ201" s="11">
        <f ca="1">Table1[[#This Row],[Mortage Left]]/Table1[[#This Row],[Value of House]]</f>
        <v>0.74058647134351652</v>
      </c>
      <c r="BK201" s="2">
        <f t="shared" ca="1" si="95"/>
        <v>0</v>
      </c>
      <c r="BN201" s="14">
        <f ca="1">IF(Table1[[#This Row],[Area]]="Yukon",Table1[[#This Row],[Income]],0)</f>
        <v>0</v>
      </c>
      <c r="BO201" s="14">
        <f ca="1">IF(Table1[[#This Row],[Area]]="BC",Table1[[#This Row],[Income]],0)</f>
        <v>0</v>
      </c>
      <c r="BP201" s="14">
        <f ca="1">IF(Table1[[#This Row],[Area]]="Northwest Territories",Table1[[#This Row],[Income]],0)</f>
        <v>0</v>
      </c>
      <c r="BQ201" s="14">
        <f ca="1">IF(Table1[[#This Row],[Area]]="Alberta",Table1[[#This Row],[Income]],0)</f>
        <v>0</v>
      </c>
      <c r="BR201" s="14">
        <f ca="1">IF(Table1[[#This Row],[Area]]="Nunavut",Table1[[#This Row],[Income]],0)</f>
        <v>0</v>
      </c>
      <c r="BS201" s="14">
        <f ca="1">IF(Table1[[#This Row],[Area]]="Saskatchewan",Table1[[#This Row],[Income]],0)</f>
        <v>0</v>
      </c>
      <c r="BT201" s="14">
        <f ca="1">IF(Table1[[#This Row],[Area]]="Manitoba",Table1[[#This Row],[Income]],0)</f>
        <v>0</v>
      </c>
      <c r="BU201" s="14">
        <f ca="1">IF(Table1[[#This Row],[Area]]="Ontario",Table1[[#This Row],[Income]],0)</f>
        <v>0</v>
      </c>
      <c r="BV201" s="14">
        <f ca="1">IF(Table1[[#This Row],[Area]]="Quebec",Table1[[#This Row],[Income]],0)</f>
        <v>0</v>
      </c>
      <c r="BW201" s="14">
        <f ca="1">IF(Table1[[#This Row],[Area]]="newfoundland",Table1[[#This Row],[Income]],0)</f>
        <v>0</v>
      </c>
      <c r="BX201" s="14">
        <f ca="1">IF(Table1[[#This Row],[Area]]="New Brunswick",Table1[[#This Row],[Income]],0)</f>
        <v>67982</v>
      </c>
      <c r="BY201" s="14">
        <f ca="1">IF(Table1[[#This Row],[Area]]="Nova Scotia",Table1[[#This Row],[Income]],0)</f>
        <v>0</v>
      </c>
      <c r="BZ201" s="14">
        <f ca="1">IF(Table1[[#This Row],[Area]]="Prince Edward Island",Table1[[#This Row],[Income]],0)</f>
        <v>0</v>
      </c>
      <c r="CB201" s="12">
        <f ca="1">IF(Table1[[#This Row],[Field of Work]]="Health",Table1[[#This Row],[Income]],0)</f>
        <v>0</v>
      </c>
      <c r="CC201" s="12">
        <f ca="1">IF(Table1[[#This Row],[Field of Work]]="Construction",Table1[[#This Row],[Income]],0)</f>
        <v>0</v>
      </c>
      <c r="CD201" s="12">
        <f ca="1">IF(Table1[[#This Row],[Field of Work]]="Teaching",Table1[[#This Row],[Income]],0)</f>
        <v>67982</v>
      </c>
      <c r="CE201" s="12">
        <f ca="1">IF(Table1[[#This Row],[Field of Work]]="IT",Table1[[#This Row],[Income]],0)</f>
        <v>0</v>
      </c>
      <c r="CF201" s="12">
        <f ca="1">IF(Table1[[#This Row],[Field of Work]]="General Work",Table1[[#This Row],[Income]],0)</f>
        <v>0</v>
      </c>
      <c r="CG201" s="12">
        <f ca="1">IF(Table1[[#This Row],[Field of Work]]="Agriculture",Table1[[#This Row],[Income]],0)</f>
        <v>0</v>
      </c>
      <c r="CI201" s="2">
        <f ca="1">IF(Table1[[#This Row],[Debts]]&gt;Table1[[#This Row],[Income]],1,0)</f>
        <v>1</v>
      </c>
      <c r="CJ201" s="2"/>
      <c r="CL201" s="2">
        <f ca="1">IF(Table1[[#This Row],[Networth of Person ($)]]&gt;$CL$6,Table1[[#This Row],[Age]],0)</f>
        <v>43</v>
      </c>
    </row>
    <row r="202" spans="2:90" x14ac:dyDescent="0.3">
      <c r="B202">
        <f t="shared" ca="1" si="74"/>
        <v>2</v>
      </c>
      <c r="C202" t="str">
        <f t="shared" ca="1" si="75"/>
        <v>Women</v>
      </c>
      <c r="D202">
        <f t="shared" ca="1" si="76"/>
        <v>25</v>
      </c>
      <c r="E202">
        <f t="shared" ca="1" si="77"/>
        <v>4</v>
      </c>
      <c r="F202" t="str">
        <f t="shared" ca="1" si="78"/>
        <v>IT</v>
      </c>
      <c r="G202">
        <f t="shared" ca="1" si="79"/>
        <v>5</v>
      </c>
      <c r="H202" t="str">
        <f t="shared" ca="1" si="80"/>
        <v>Others</v>
      </c>
      <c r="I202">
        <f t="shared" ca="1" si="81"/>
        <v>1</v>
      </c>
      <c r="J202">
        <f t="shared" ca="1" si="82"/>
        <v>1</v>
      </c>
      <c r="K202">
        <f t="shared" ca="1" si="83"/>
        <v>60888</v>
      </c>
      <c r="L202">
        <f t="shared" ca="1" si="84"/>
        <v>10</v>
      </c>
      <c r="M202" t="str">
        <f t="shared" ca="1" si="85"/>
        <v>newfoundland</v>
      </c>
      <c r="N202">
        <f t="shared" ca="1" si="86"/>
        <v>365328</v>
      </c>
      <c r="O202">
        <f t="shared" ca="1" si="87"/>
        <v>60496.014076392705</v>
      </c>
      <c r="P202">
        <f t="shared" ca="1" si="88"/>
        <v>30940.609763288037</v>
      </c>
      <c r="Q202">
        <f t="shared" ca="1" si="89"/>
        <v>10595</v>
      </c>
      <c r="R202">
        <f t="shared" ca="1" si="90"/>
        <v>55198.467897667382</v>
      </c>
      <c r="S202">
        <f t="shared" ca="1" si="91"/>
        <v>12882.871805268813</v>
      </c>
      <c r="T202">
        <f t="shared" ca="1" si="92"/>
        <v>409151.48156855686</v>
      </c>
      <c r="U202">
        <f t="shared" ca="1" si="93"/>
        <v>126289.48197406009</v>
      </c>
      <c r="V202">
        <f t="shared" ca="1" si="94"/>
        <v>282861.9995944968</v>
      </c>
      <c r="Y202" s="2">
        <f ca="1">IF(Table1[[#This Row],[Gender]]="Men",1,0)</f>
        <v>0</v>
      </c>
      <c r="Z202" s="2">
        <f ca="1">IF(Table1[[#This Row],[Gender]]="Women",1,0)</f>
        <v>1</v>
      </c>
      <c r="AA202" s="2"/>
      <c r="AB202" s="2"/>
      <c r="AC202" s="2"/>
      <c r="AD202" s="2"/>
      <c r="AE202" s="2"/>
      <c r="AF202" s="2"/>
      <c r="AG202" s="2"/>
      <c r="AH202" s="2"/>
      <c r="AI202" s="2"/>
      <c r="AJ202" s="4"/>
      <c r="AM202" s="2">
        <f ca="1">IF(Table1[[#This Row],[Field of Work]]="Teaching",1,0)</f>
        <v>0</v>
      </c>
      <c r="AN202" s="2">
        <f ca="1">IF(Table1[[#This Row],[Field of Work]]="Health",1,0)</f>
        <v>0</v>
      </c>
      <c r="AO202" s="2">
        <f ca="1">IF(Table1[[#This Row],[Field of Work]]="Agriculture",1,0)</f>
        <v>0</v>
      </c>
      <c r="AP202" s="2">
        <f ca="1">IF(Table1[[#This Row],[Field of Work]]="IT",1,0)</f>
        <v>1</v>
      </c>
      <c r="AQ202" s="2">
        <f ca="1">IF(Table1[[#This Row],[Field of Work]]="Construction",1,0)</f>
        <v>0</v>
      </c>
      <c r="AR202" s="2">
        <f ca="1">IF(Table1[[#This Row],[Field of Work]]="General Work",1,0)</f>
        <v>0</v>
      </c>
      <c r="AS202" s="2"/>
      <c r="AT202" s="2"/>
      <c r="AU202" s="2"/>
      <c r="AV202" s="2"/>
      <c r="AW202" s="2"/>
      <c r="AX202" s="2"/>
      <c r="BB202" s="2">
        <f ca="1">Table1[[#This Row],[Car Value]]/Table1[[#This Row],[Cars]]</f>
        <v>30940.609763288037</v>
      </c>
      <c r="BE202" s="2">
        <f ca="1">IF(Table1[[#This Row],[Debts]]&gt;$BG$6,1,0)</f>
        <v>1</v>
      </c>
      <c r="BJ202" s="11">
        <f ca="1">Table1[[#This Row],[Mortage Left]]/Table1[[#This Row],[Value of House]]</f>
        <v>0.16559369683241554</v>
      </c>
      <c r="BK202" s="2">
        <f t="shared" ca="1" si="95"/>
        <v>1</v>
      </c>
      <c r="BN202" s="14">
        <f ca="1">IF(Table1[[#This Row],[Area]]="Yukon",Table1[[#This Row],[Income]],0)</f>
        <v>0</v>
      </c>
      <c r="BO202" s="14">
        <f ca="1">IF(Table1[[#This Row],[Area]]="BC",Table1[[#This Row],[Income]],0)</f>
        <v>0</v>
      </c>
      <c r="BP202" s="14">
        <f ca="1">IF(Table1[[#This Row],[Area]]="Northwest Territories",Table1[[#This Row],[Income]],0)</f>
        <v>0</v>
      </c>
      <c r="BQ202" s="14">
        <f ca="1">IF(Table1[[#This Row],[Area]]="Alberta",Table1[[#This Row],[Income]],0)</f>
        <v>0</v>
      </c>
      <c r="BR202" s="14">
        <f ca="1">IF(Table1[[#This Row],[Area]]="Nunavut",Table1[[#This Row],[Income]],0)</f>
        <v>0</v>
      </c>
      <c r="BS202" s="14">
        <f ca="1">IF(Table1[[#This Row],[Area]]="Saskatchewan",Table1[[#This Row],[Income]],0)</f>
        <v>0</v>
      </c>
      <c r="BT202" s="14">
        <f ca="1">IF(Table1[[#This Row],[Area]]="Manitoba",Table1[[#This Row],[Income]],0)</f>
        <v>0</v>
      </c>
      <c r="BU202" s="14">
        <f ca="1">IF(Table1[[#This Row],[Area]]="Ontario",Table1[[#This Row],[Income]],0)</f>
        <v>0</v>
      </c>
      <c r="BV202" s="14">
        <f ca="1">IF(Table1[[#This Row],[Area]]="Quebec",Table1[[#This Row],[Income]],0)</f>
        <v>0</v>
      </c>
      <c r="BW202" s="14">
        <f ca="1">IF(Table1[[#This Row],[Area]]="newfoundland",Table1[[#This Row],[Income]],0)</f>
        <v>60888</v>
      </c>
      <c r="BX202" s="14">
        <f ca="1">IF(Table1[[#This Row],[Area]]="New Brunswick",Table1[[#This Row],[Income]],0)</f>
        <v>0</v>
      </c>
      <c r="BY202" s="14">
        <f ca="1">IF(Table1[[#This Row],[Area]]="Nova Scotia",Table1[[#This Row],[Income]],0)</f>
        <v>0</v>
      </c>
      <c r="BZ202" s="14">
        <f ca="1">IF(Table1[[#This Row],[Area]]="Prince Edward Island",Table1[[#This Row],[Income]],0)</f>
        <v>0</v>
      </c>
      <c r="CB202" s="12">
        <f ca="1">IF(Table1[[#This Row],[Field of Work]]="Health",Table1[[#This Row],[Income]],0)</f>
        <v>0</v>
      </c>
      <c r="CC202" s="12">
        <f ca="1">IF(Table1[[#This Row],[Field of Work]]="Construction",Table1[[#This Row],[Income]],0)</f>
        <v>0</v>
      </c>
      <c r="CD202" s="12">
        <f ca="1">IF(Table1[[#This Row],[Field of Work]]="Teaching",Table1[[#This Row],[Income]],0)</f>
        <v>0</v>
      </c>
      <c r="CE202" s="12">
        <f ca="1">IF(Table1[[#This Row],[Field of Work]]="IT",Table1[[#This Row],[Income]],0)</f>
        <v>60888</v>
      </c>
      <c r="CF202" s="12">
        <f ca="1">IF(Table1[[#This Row],[Field of Work]]="General Work",Table1[[#This Row],[Income]],0)</f>
        <v>0</v>
      </c>
      <c r="CG202" s="12">
        <f ca="1">IF(Table1[[#This Row],[Field of Work]]="Agriculture",Table1[[#This Row],[Income]],0)</f>
        <v>0</v>
      </c>
      <c r="CI202" s="2">
        <f ca="1">IF(Table1[[#This Row],[Debts]]&gt;Table1[[#This Row],[Income]],1,0)</f>
        <v>0</v>
      </c>
      <c r="CJ202" s="2"/>
      <c r="CL202" s="2">
        <f ca="1">IF(Table1[[#This Row],[Networth of Person ($)]]&gt;$CL$6,Table1[[#This Row],[Age]],0)</f>
        <v>25</v>
      </c>
    </row>
    <row r="203" spans="2:90" x14ac:dyDescent="0.3">
      <c r="B203">
        <f t="shared" ca="1" si="74"/>
        <v>1</v>
      </c>
      <c r="C203" t="str">
        <f t="shared" ca="1" si="75"/>
        <v>Men</v>
      </c>
      <c r="D203">
        <f t="shared" ca="1" si="76"/>
        <v>31</v>
      </c>
      <c r="E203">
        <f t="shared" ca="1" si="77"/>
        <v>2</v>
      </c>
      <c r="F203" t="str">
        <f t="shared" ca="1" si="78"/>
        <v>Construction</v>
      </c>
      <c r="G203">
        <f t="shared" ca="1" si="79"/>
        <v>5</v>
      </c>
      <c r="H203" t="str">
        <f t="shared" ca="1" si="80"/>
        <v>Others</v>
      </c>
      <c r="I203">
        <f t="shared" ca="1" si="81"/>
        <v>1</v>
      </c>
      <c r="J203">
        <f t="shared" ca="1" si="82"/>
        <v>1</v>
      </c>
      <c r="K203">
        <f t="shared" ca="1" si="83"/>
        <v>69567</v>
      </c>
      <c r="L203">
        <f t="shared" ca="1" si="84"/>
        <v>3</v>
      </c>
      <c r="M203" t="str">
        <f t="shared" ca="1" si="85"/>
        <v>Northwest Territories</v>
      </c>
      <c r="N203">
        <f t="shared" ca="1" si="86"/>
        <v>417402</v>
      </c>
      <c r="O203">
        <f t="shared" ca="1" si="87"/>
        <v>275960.09663878201</v>
      </c>
      <c r="P203">
        <f t="shared" ca="1" si="88"/>
        <v>16145.003728727723</v>
      </c>
      <c r="Q203">
        <f t="shared" ca="1" si="89"/>
        <v>10980</v>
      </c>
      <c r="R203">
        <f t="shared" ca="1" si="90"/>
        <v>126237.65940155082</v>
      </c>
      <c r="S203">
        <f t="shared" ca="1" si="91"/>
        <v>70313.365773072146</v>
      </c>
      <c r="T203">
        <f t="shared" ca="1" si="92"/>
        <v>503860.36950179981</v>
      </c>
      <c r="U203">
        <f t="shared" ca="1" si="93"/>
        <v>413177.75604033284</v>
      </c>
      <c r="V203">
        <f t="shared" ca="1" si="94"/>
        <v>90682.613461466972</v>
      </c>
      <c r="Y203" s="2">
        <f ca="1">IF(Table1[[#This Row],[Gender]]="Men",1,0)</f>
        <v>1</v>
      </c>
      <c r="Z203" s="2">
        <f ca="1">IF(Table1[[#This Row],[Gender]]="Women",1,0)</f>
        <v>0</v>
      </c>
      <c r="AA203" s="2"/>
      <c r="AB203" s="2"/>
      <c r="AC203" s="2"/>
      <c r="AD203" s="2"/>
      <c r="AE203" s="2"/>
      <c r="AF203" s="2"/>
      <c r="AG203" s="2"/>
      <c r="AH203" s="2"/>
      <c r="AI203" s="2"/>
      <c r="AJ203" s="4"/>
      <c r="AM203" s="2">
        <f ca="1">IF(Table1[[#This Row],[Field of Work]]="Teaching",1,0)</f>
        <v>0</v>
      </c>
      <c r="AN203" s="2">
        <f ca="1">IF(Table1[[#This Row],[Field of Work]]="Health",1,0)</f>
        <v>0</v>
      </c>
      <c r="AO203" s="2">
        <f ca="1">IF(Table1[[#This Row],[Field of Work]]="Agriculture",1,0)</f>
        <v>0</v>
      </c>
      <c r="AP203" s="2">
        <f ca="1">IF(Table1[[#This Row],[Field of Work]]="IT",1,0)</f>
        <v>0</v>
      </c>
      <c r="AQ203" s="2">
        <f ca="1">IF(Table1[[#This Row],[Field of Work]]="Construction",1,0)</f>
        <v>1</v>
      </c>
      <c r="AR203" s="2">
        <f ca="1">IF(Table1[[#This Row],[Field of Work]]="General Work",1,0)</f>
        <v>0</v>
      </c>
      <c r="AS203" s="2"/>
      <c r="AT203" s="2"/>
      <c r="AU203" s="2"/>
      <c r="AV203" s="2"/>
      <c r="AW203" s="2"/>
      <c r="AX203" s="2"/>
      <c r="BB203" s="2">
        <f ca="1">Table1[[#This Row],[Car Value]]/Table1[[#This Row],[Cars]]</f>
        <v>16145.003728727723</v>
      </c>
      <c r="BE203" s="2">
        <f ca="1">IF(Table1[[#This Row],[Debts]]&gt;$BG$6,1,0)</f>
        <v>1</v>
      </c>
      <c r="BJ203" s="11">
        <f ca="1">Table1[[#This Row],[Mortage Left]]/Table1[[#This Row],[Value of House]]</f>
        <v>0.66113745654975775</v>
      </c>
      <c r="BK203" s="2">
        <f t="shared" ca="1" si="95"/>
        <v>0</v>
      </c>
      <c r="BN203" s="14">
        <f ca="1">IF(Table1[[#This Row],[Area]]="Yukon",Table1[[#This Row],[Income]],0)</f>
        <v>0</v>
      </c>
      <c r="BO203" s="14">
        <f ca="1">IF(Table1[[#This Row],[Area]]="BC",Table1[[#This Row],[Income]],0)</f>
        <v>0</v>
      </c>
      <c r="BP203" s="14">
        <f ca="1">IF(Table1[[#This Row],[Area]]="Northwest Territories",Table1[[#This Row],[Income]],0)</f>
        <v>69567</v>
      </c>
      <c r="BQ203" s="14">
        <f ca="1">IF(Table1[[#This Row],[Area]]="Alberta",Table1[[#This Row],[Income]],0)</f>
        <v>0</v>
      </c>
      <c r="BR203" s="14">
        <f ca="1">IF(Table1[[#This Row],[Area]]="Nunavut",Table1[[#This Row],[Income]],0)</f>
        <v>0</v>
      </c>
      <c r="BS203" s="14">
        <f ca="1">IF(Table1[[#This Row],[Area]]="Saskatchewan",Table1[[#This Row],[Income]],0)</f>
        <v>0</v>
      </c>
      <c r="BT203" s="14">
        <f ca="1">IF(Table1[[#This Row],[Area]]="Manitoba",Table1[[#This Row],[Income]],0)</f>
        <v>0</v>
      </c>
      <c r="BU203" s="14">
        <f ca="1">IF(Table1[[#This Row],[Area]]="Ontario",Table1[[#This Row],[Income]],0)</f>
        <v>0</v>
      </c>
      <c r="BV203" s="14">
        <f ca="1">IF(Table1[[#This Row],[Area]]="Quebec",Table1[[#This Row],[Income]],0)</f>
        <v>0</v>
      </c>
      <c r="BW203" s="14">
        <f ca="1">IF(Table1[[#This Row],[Area]]="newfoundland",Table1[[#This Row],[Income]],0)</f>
        <v>0</v>
      </c>
      <c r="BX203" s="14">
        <f ca="1">IF(Table1[[#This Row],[Area]]="New Brunswick",Table1[[#This Row],[Income]],0)</f>
        <v>0</v>
      </c>
      <c r="BY203" s="14">
        <f ca="1">IF(Table1[[#This Row],[Area]]="Nova Scotia",Table1[[#This Row],[Income]],0)</f>
        <v>0</v>
      </c>
      <c r="BZ203" s="14">
        <f ca="1">IF(Table1[[#This Row],[Area]]="Prince Edward Island",Table1[[#This Row],[Income]],0)</f>
        <v>0</v>
      </c>
      <c r="CB203" s="12">
        <f ca="1">IF(Table1[[#This Row],[Field of Work]]="Health",Table1[[#This Row],[Income]],0)</f>
        <v>0</v>
      </c>
      <c r="CC203" s="12">
        <f ca="1">IF(Table1[[#This Row],[Field of Work]]="Construction",Table1[[#This Row],[Income]],0)</f>
        <v>69567</v>
      </c>
      <c r="CD203" s="12">
        <f ca="1">IF(Table1[[#This Row],[Field of Work]]="Teaching",Table1[[#This Row],[Income]],0)</f>
        <v>0</v>
      </c>
      <c r="CE203" s="12">
        <f ca="1">IF(Table1[[#This Row],[Field of Work]]="IT",Table1[[#This Row],[Income]],0)</f>
        <v>0</v>
      </c>
      <c r="CF203" s="12">
        <f ca="1">IF(Table1[[#This Row],[Field of Work]]="General Work",Table1[[#This Row],[Income]],0)</f>
        <v>0</v>
      </c>
      <c r="CG203" s="12">
        <f ca="1">IF(Table1[[#This Row],[Field of Work]]="Agriculture",Table1[[#This Row],[Income]],0)</f>
        <v>0</v>
      </c>
      <c r="CI203" s="2">
        <f ca="1">IF(Table1[[#This Row],[Debts]]&gt;Table1[[#This Row],[Income]],1,0)</f>
        <v>1</v>
      </c>
      <c r="CJ203" s="2"/>
      <c r="CL203" s="2">
        <f ca="1">IF(Table1[[#This Row],[Networth of Person ($)]]&gt;$CL$6,Table1[[#This Row],[Age]],0)</f>
        <v>31</v>
      </c>
    </row>
    <row r="204" spans="2:90" x14ac:dyDescent="0.3">
      <c r="B204">
        <f t="shared" ca="1" si="74"/>
        <v>1</v>
      </c>
      <c r="C204" t="str">
        <f t="shared" ca="1" si="75"/>
        <v>Men</v>
      </c>
      <c r="D204">
        <f t="shared" ca="1" si="76"/>
        <v>41</v>
      </c>
      <c r="E204">
        <f t="shared" ca="1" si="77"/>
        <v>5</v>
      </c>
      <c r="F204" t="str">
        <f t="shared" ca="1" si="78"/>
        <v>General Work</v>
      </c>
      <c r="G204">
        <f t="shared" ca="1" si="79"/>
        <v>2</v>
      </c>
      <c r="H204" t="str">
        <f t="shared" ca="1" si="80"/>
        <v>College</v>
      </c>
      <c r="I204">
        <f t="shared" ca="1" si="81"/>
        <v>3</v>
      </c>
      <c r="J204">
        <f t="shared" ca="1" si="82"/>
        <v>1</v>
      </c>
      <c r="K204">
        <f t="shared" ca="1" si="83"/>
        <v>87548</v>
      </c>
      <c r="L204">
        <f t="shared" ca="1" si="84"/>
        <v>3</v>
      </c>
      <c r="M204" t="str">
        <f t="shared" ca="1" si="85"/>
        <v>Northwest Territories</v>
      </c>
      <c r="N204">
        <f t="shared" ca="1" si="86"/>
        <v>350192</v>
      </c>
      <c r="O204">
        <f t="shared" ca="1" si="87"/>
        <v>184256.58260377313</v>
      </c>
      <c r="P204">
        <f t="shared" ca="1" si="88"/>
        <v>19358.464911198873</v>
      </c>
      <c r="Q204">
        <f t="shared" ca="1" si="89"/>
        <v>8391</v>
      </c>
      <c r="R204">
        <f t="shared" ca="1" si="90"/>
        <v>144745.20589862709</v>
      </c>
      <c r="S204">
        <f t="shared" ca="1" si="91"/>
        <v>16941.358987108943</v>
      </c>
      <c r="T204">
        <f t="shared" ca="1" si="92"/>
        <v>386491.8238983078</v>
      </c>
      <c r="U204">
        <f t="shared" ca="1" si="93"/>
        <v>337392.78850240022</v>
      </c>
      <c r="V204">
        <f t="shared" ca="1" si="94"/>
        <v>49099.035395907587</v>
      </c>
      <c r="Y204" s="2">
        <f ca="1">IF(Table1[[#This Row],[Gender]]="Men",1,0)</f>
        <v>1</v>
      </c>
      <c r="Z204" s="2">
        <f ca="1">IF(Table1[[#This Row],[Gender]]="Women",1,0)</f>
        <v>0</v>
      </c>
      <c r="AA204" s="2"/>
      <c r="AB204" s="2"/>
      <c r="AC204" s="2"/>
      <c r="AD204" s="2"/>
      <c r="AE204" s="2"/>
      <c r="AF204" s="2"/>
      <c r="AG204" s="2"/>
      <c r="AH204" s="2"/>
      <c r="AI204" s="2"/>
      <c r="AJ204" s="4"/>
      <c r="AM204" s="2">
        <f ca="1">IF(Table1[[#This Row],[Field of Work]]="Teaching",1,0)</f>
        <v>0</v>
      </c>
      <c r="AN204" s="2">
        <f ca="1">IF(Table1[[#This Row],[Field of Work]]="Health",1,0)</f>
        <v>0</v>
      </c>
      <c r="AO204" s="2">
        <f ca="1">IF(Table1[[#This Row],[Field of Work]]="Agriculture",1,0)</f>
        <v>0</v>
      </c>
      <c r="AP204" s="2">
        <f ca="1">IF(Table1[[#This Row],[Field of Work]]="IT",1,0)</f>
        <v>0</v>
      </c>
      <c r="AQ204" s="2">
        <f ca="1">IF(Table1[[#This Row],[Field of Work]]="Construction",1,0)</f>
        <v>0</v>
      </c>
      <c r="AR204" s="2">
        <f ca="1">IF(Table1[[#This Row],[Field of Work]]="General Work",1,0)</f>
        <v>1</v>
      </c>
      <c r="AS204" s="2"/>
      <c r="AT204" s="2"/>
      <c r="AU204" s="2"/>
      <c r="AV204" s="2"/>
      <c r="AW204" s="2"/>
      <c r="AX204" s="2"/>
      <c r="BB204" s="2">
        <f ca="1">Table1[[#This Row],[Car Value]]/Table1[[#This Row],[Cars]]</f>
        <v>19358.464911198873</v>
      </c>
      <c r="BE204" s="2">
        <f ca="1">IF(Table1[[#This Row],[Debts]]&gt;$BG$6,1,0)</f>
        <v>1</v>
      </c>
      <c r="BJ204" s="11">
        <f ca="1">Table1[[#This Row],[Mortage Left]]/Table1[[#This Row],[Value of House]]</f>
        <v>0.52615874321450273</v>
      </c>
      <c r="BK204" s="2">
        <f t="shared" ca="1" si="95"/>
        <v>0</v>
      </c>
      <c r="BN204" s="14">
        <f ca="1">IF(Table1[[#This Row],[Area]]="Yukon",Table1[[#This Row],[Income]],0)</f>
        <v>0</v>
      </c>
      <c r="BO204" s="14">
        <f ca="1">IF(Table1[[#This Row],[Area]]="BC",Table1[[#This Row],[Income]],0)</f>
        <v>0</v>
      </c>
      <c r="BP204" s="14">
        <f ca="1">IF(Table1[[#This Row],[Area]]="Northwest Territories",Table1[[#This Row],[Income]],0)</f>
        <v>87548</v>
      </c>
      <c r="BQ204" s="14">
        <f ca="1">IF(Table1[[#This Row],[Area]]="Alberta",Table1[[#This Row],[Income]],0)</f>
        <v>0</v>
      </c>
      <c r="BR204" s="14">
        <f ca="1">IF(Table1[[#This Row],[Area]]="Nunavut",Table1[[#This Row],[Income]],0)</f>
        <v>0</v>
      </c>
      <c r="BS204" s="14">
        <f ca="1">IF(Table1[[#This Row],[Area]]="Saskatchewan",Table1[[#This Row],[Income]],0)</f>
        <v>0</v>
      </c>
      <c r="BT204" s="14">
        <f ca="1">IF(Table1[[#This Row],[Area]]="Manitoba",Table1[[#This Row],[Income]],0)</f>
        <v>0</v>
      </c>
      <c r="BU204" s="14">
        <f ca="1">IF(Table1[[#This Row],[Area]]="Ontario",Table1[[#This Row],[Income]],0)</f>
        <v>0</v>
      </c>
      <c r="BV204" s="14">
        <f ca="1">IF(Table1[[#This Row],[Area]]="Quebec",Table1[[#This Row],[Income]],0)</f>
        <v>0</v>
      </c>
      <c r="BW204" s="14">
        <f ca="1">IF(Table1[[#This Row],[Area]]="newfoundland",Table1[[#This Row],[Income]],0)</f>
        <v>0</v>
      </c>
      <c r="BX204" s="14">
        <f ca="1">IF(Table1[[#This Row],[Area]]="New Brunswick",Table1[[#This Row],[Income]],0)</f>
        <v>0</v>
      </c>
      <c r="BY204" s="14">
        <f ca="1">IF(Table1[[#This Row],[Area]]="Nova Scotia",Table1[[#This Row],[Income]],0)</f>
        <v>0</v>
      </c>
      <c r="BZ204" s="14">
        <f ca="1">IF(Table1[[#This Row],[Area]]="Prince Edward Island",Table1[[#This Row],[Income]],0)</f>
        <v>0</v>
      </c>
      <c r="CB204" s="12">
        <f ca="1">IF(Table1[[#This Row],[Field of Work]]="Health",Table1[[#This Row],[Income]],0)</f>
        <v>0</v>
      </c>
      <c r="CC204" s="12">
        <f ca="1">IF(Table1[[#This Row],[Field of Work]]="Construction",Table1[[#This Row],[Income]],0)</f>
        <v>0</v>
      </c>
      <c r="CD204" s="12">
        <f ca="1">IF(Table1[[#This Row],[Field of Work]]="Teaching",Table1[[#This Row],[Income]],0)</f>
        <v>0</v>
      </c>
      <c r="CE204" s="12">
        <f ca="1">IF(Table1[[#This Row],[Field of Work]]="IT",Table1[[#This Row],[Income]],0)</f>
        <v>0</v>
      </c>
      <c r="CF204" s="12">
        <f ca="1">IF(Table1[[#This Row],[Field of Work]]="General Work",Table1[[#This Row],[Income]],0)</f>
        <v>87548</v>
      </c>
      <c r="CG204" s="12">
        <f ca="1">IF(Table1[[#This Row],[Field of Work]]="Agriculture",Table1[[#This Row],[Income]],0)</f>
        <v>0</v>
      </c>
      <c r="CI204" s="2">
        <f ca="1">IF(Table1[[#This Row],[Debts]]&gt;Table1[[#This Row],[Income]],1,0)</f>
        <v>1</v>
      </c>
      <c r="CJ204" s="2"/>
      <c r="CL204" s="2">
        <f ca="1">IF(Table1[[#This Row],[Networth of Person ($)]]&gt;$CL$6,Table1[[#This Row],[Age]],0)</f>
        <v>0</v>
      </c>
    </row>
    <row r="205" spans="2:90" x14ac:dyDescent="0.3">
      <c r="B205">
        <f t="shared" ca="1" si="74"/>
        <v>1</v>
      </c>
      <c r="C205" t="str">
        <f t="shared" ca="1" si="75"/>
        <v>Men</v>
      </c>
      <c r="D205">
        <f t="shared" ca="1" si="76"/>
        <v>45</v>
      </c>
      <c r="E205">
        <f t="shared" ca="1" si="77"/>
        <v>5</v>
      </c>
      <c r="F205" t="str">
        <f t="shared" ca="1" si="78"/>
        <v>General Work</v>
      </c>
      <c r="G205">
        <f t="shared" ca="1" si="79"/>
        <v>1</v>
      </c>
      <c r="H205" t="str">
        <f t="shared" ca="1" si="80"/>
        <v>High School</v>
      </c>
      <c r="I205">
        <f t="shared" ca="1" si="81"/>
        <v>3</v>
      </c>
      <c r="J205">
        <f t="shared" ca="1" si="82"/>
        <v>3</v>
      </c>
      <c r="K205">
        <f t="shared" ca="1" si="83"/>
        <v>32348</v>
      </c>
      <c r="L205">
        <f t="shared" ca="1" si="84"/>
        <v>5</v>
      </c>
      <c r="M205" t="str">
        <f t="shared" ca="1" si="85"/>
        <v>Nunavut</v>
      </c>
      <c r="N205">
        <f t="shared" ca="1" si="86"/>
        <v>129392</v>
      </c>
      <c r="O205">
        <f t="shared" ca="1" si="87"/>
        <v>101399.69575965959</v>
      </c>
      <c r="P205">
        <f t="shared" ca="1" si="88"/>
        <v>45200.539786447793</v>
      </c>
      <c r="Q205">
        <f t="shared" ca="1" si="89"/>
        <v>12086</v>
      </c>
      <c r="R205">
        <f t="shared" ca="1" si="90"/>
        <v>1592.4806551873899</v>
      </c>
      <c r="S205">
        <f t="shared" ca="1" si="91"/>
        <v>41504.662388756042</v>
      </c>
      <c r="T205">
        <f t="shared" ca="1" si="92"/>
        <v>216097.20217520383</v>
      </c>
      <c r="U205">
        <f t="shared" ca="1" si="93"/>
        <v>115078.17641484698</v>
      </c>
      <c r="V205">
        <f t="shared" ca="1" si="94"/>
        <v>101019.02576035685</v>
      </c>
      <c r="Y205" s="2">
        <f ca="1">IF(Table1[[#This Row],[Gender]]="Men",1,0)</f>
        <v>1</v>
      </c>
      <c r="Z205" s="2">
        <f ca="1">IF(Table1[[#This Row],[Gender]]="Women",1,0)</f>
        <v>0</v>
      </c>
      <c r="AA205" s="2"/>
      <c r="AB205" s="2"/>
      <c r="AC205" s="2"/>
      <c r="AD205" s="2"/>
      <c r="AE205" s="2"/>
      <c r="AF205" s="2"/>
      <c r="AG205" s="2"/>
      <c r="AH205" s="2"/>
      <c r="AI205" s="2"/>
      <c r="AJ205" s="4"/>
      <c r="AM205" s="2">
        <f ca="1">IF(Table1[[#This Row],[Field of Work]]="Teaching",1,0)</f>
        <v>0</v>
      </c>
      <c r="AN205" s="2">
        <f ca="1">IF(Table1[[#This Row],[Field of Work]]="Health",1,0)</f>
        <v>0</v>
      </c>
      <c r="AO205" s="2">
        <f ca="1">IF(Table1[[#This Row],[Field of Work]]="Agriculture",1,0)</f>
        <v>0</v>
      </c>
      <c r="AP205" s="2">
        <f ca="1">IF(Table1[[#This Row],[Field of Work]]="IT",1,0)</f>
        <v>0</v>
      </c>
      <c r="AQ205" s="2">
        <f ca="1">IF(Table1[[#This Row],[Field of Work]]="Construction",1,0)</f>
        <v>0</v>
      </c>
      <c r="AR205" s="2">
        <f ca="1">IF(Table1[[#This Row],[Field of Work]]="General Work",1,0)</f>
        <v>1</v>
      </c>
      <c r="AS205" s="2"/>
      <c r="AT205" s="2"/>
      <c r="AU205" s="2"/>
      <c r="AV205" s="2"/>
      <c r="AW205" s="2"/>
      <c r="AX205" s="2"/>
      <c r="BB205" s="2">
        <f ca="1">Table1[[#This Row],[Car Value]]/Table1[[#This Row],[Cars]]</f>
        <v>15066.846595482597</v>
      </c>
      <c r="BE205" s="2">
        <f ca="1">IF(Table1[[#This Row],[Debts]]&gt;$BG$6,1,0)</f>
        <v>0</v>
      </c>
      <c r="BJ205" s="11">
        <f ca="1">Table1[[#This Row],[Mortage Left]]/Table1[[#This Row],[Value of House]]</f>
        <v>0.78366279027806662</v>
      </c>
      <c r="BK205" s="2">
        <f t="shared" ca="1" si="95"/>
        <v>0</v>
      </c>
      <c r="BN205" s="14">
        <f ca="1">IF(Table1[[#This Row],[Area]]="Yukon",Table1[[#This Row],[Income]],0)</f>
        <v>0</v>
      </c>
      <c r="BO205" s="14">
        <f ca="1">IF(Table1[[#This Row],[Area]]="BC",Table1[[#This Row],[Income]],0)</f>
        <v>0</v>
      </c>
      <c r="BP205" s="14">
        <f ca="1">IF(Table1[[#This Row],[Area]]="Northwest Territories",Table1[[#This Row],[Income]],0)</f>
        <v>0</v>
      </c>
      <c r="BQ205" s="14">
        <f ca="1">IF(Table1[[#This Row],[Area]]="Alberta",Table1[[#This Row],[Income]],0)</f>
        <v>0</v>
      </c>
      <c r="BR205" s="14">
        <f ca="1">IF(Table1[[#This Row],[Area]]="Nunavut",Table1[[#This Row],[Income]],0)</f>
        <v>32348</v>
      </c>
      <c r="BS205" s="14">
        <f ca="1">IF(Table1[[#This Row],[Area]]="Saskatchewan",Table1[[#This Row],[Income]],0)</f>
        <v>0</v>
      </c>
      <c r="BT205" s="14">
        <f ca="1">IF(Table1[[#This Row],[Area]]="Manitoba",Table1[[#This Row],[Income]],0)</f>
        <v>0</v>
      </c>
      <c r="BU205" s="14">
        <f ca="1">IF(Table1[[#This Row],[Area]]="Ontario",Table1[[#This Row],[Income]],0)</f>
        <v>0</v>
      </c>
      <c r="BV205" s="14">
        <f ca="1">IF(Table1[[#This Row],[Area]]="Quebec",Table1[[#This Row],[Income]],0)</f>
        <v>0</v>
      </c>
      <c r="BW205" s="14">
        <f ca="1">IF(Table1[[#This Row],[Area]]="newfoundland",Table1[[#This Row],[Income]],0)</f>
        <v>0</v>
      </c>
      <c r="BX205" s="14">
        <f ca="1">IF(Table1[[#This Row],[Area]]="New Brunswick",Table1[[#This Row],[Income]],0)</f>
        <v>0</v>
      </c>
      <c r="BY205" s="14">
        <f ca="1">IF(Table1[[#This Row],[Area]]="Nova Scotia",Table1[[#This Row],[Income]],0)</f>
        <v>0</v>
      </c>
      <c r="BZ205" s="14">
        <f ca="1">IF(Table1[[#This Row],[Area]]="Prince Edward Island",Table1[[#This Row],[Income]],0)</f>
        <v>0</v>
      </c>
      <c r="CB205" s="12">
        <f ca="1">IF(Table1[[#This Row],[Field of Work]]="Health",Table1[[#This Row],[Income]],0)</f>
        <v>0</v>
      </c>
      <c r="CC205" s="12">
        <f ca="1">IF(Table1[[#This Row],[Field of Work]]="Construction",Table1[[#This Row],[Income]],0)</f>
        <v>0</v>
      </c>
      <c r="CD205" s="12">
        <f ca="1">IF(Table1[[#This Row],[Field of Work]]="Teaching",Table1[[#This Row],[Income]],0)</f>
        <v>0</v>
      </c>
      <c r="CE205" s="12">
        <f ca="1">IF(Table1[[#This Row],[Field of Work]]="IT",Table1[[#This Row],[Income]],0)</f>
        <v>0</v>
      </c>
      <c r="CF205" s="12">
        <f ca="1">IF(Table1[[#This Row],[Field of Work]]="General Work",Table1[[#This Row],[Income]],0)</f>
        <v>32348</v>
      </c>
      <c r="CG205" s="12">
        <f ca="1">IF(Table1[[#This Row],[Field of Work]]="Agriculture",Table1[[#This Row],[Income]],0)</f>
        <v>0</v>
      </c>
      <c r="CI205" s="2">
        <f ca="1">IF(Table1[[#This Row],[Debts]]&gt;Table1[[#This Row],[Income]],1,0)</f>
        <v>0</v>
      </c>
      <c r="CJ205" s="2"/>
      <c r="CL205" s="2">
        <f ca="1">IF(Table1[[#This Row],[Networth of Person ($)]]&gt;$CL$6,Table1[[#This Row],[Age]],0)</f>
        <v>45</v>
      </c>
    </row>
    <row r="206" spans="2:90" x14ac:dyDescent="0.3">
      <c r="B206">
        <f t="shared" ca="1" si="74"/>
        <v>1</v>
      </c>
      <c r="C206" t="str">
        <f t="shared" ca="1" si="75"/>
        <v>Men</v>
      </c>
      <c r="D206">
        <f t="shared" ca="1" si="76"/>
        <v>25</v>
      </c>
      <c r="E206">
        <f t="shared" ca="1" si="77"/>
        <v>6</v>
      </c>
      <c r="F206" t="str">
        <f t="shared" ca="1" si="78"/>
        <v>Agriculture</v>
      </c>
      <c r="G206">
        <f t="shared" ca="1" si="79"/>
        <v>2</v>
      </c>
      <c r="H206" t="str">
        <f t="shared" ca="1" si="80"/>
        <v>College</v>
      </c>
      <c r="I206">
        <f t="shared" ca="1" si="81"/>
        <v>2</v>
      </c>
      <c r="J206">
        <f t="shared" ca="1" si="82"/>
        <v>2</v>
      </c>
      <c r="K206">
        <f t="shared" ca="1" si="83"/>
        <v>45657</v>
      </c>
      <c r="L206">
        <f t="shared" ca="1" si="84"/>
        <v>10</v>
      </c>
      <c r="M206" t="str">
        <f t="shared" ca="1" si="85"/>
        <v>newfoundland</v>
      </c>
      <c r="N206">
        <f t="shared" ca="1" si="86"/>
        <v>136971</v>
      </c>
      <c r="O206">
        <f t="shared" ca="1" si="87"/>
        <v>85774.452633191075</v>
      </c>
      <c r="P206">
        <f t="shared" ca="1" si="88"/>
        <v>17371.356619707574</v>
      </c>
      <c r="Q206">
        <f t="shared" ca="1" si="89"/>
        <v>707</v>
      </c>
      <c r="R206">
        <f t="shared" ca="1" si="90"/>
        <v>68760.397906414335</v>
      </c>
      <c r="S206">
        <f t="shared" ca="1" si="91"/>
        <v>65868.04745962935</v>
      </c>
      <c r="T206">
        <f t="shared" ca="1" si="92"/>
        <v>220210.40407933691</v>
      </c>
      <c r="U206">
        <f t="shared" ca="1" si="93"/>
        <v>155241.85053960542</v>
      </c>
      <c r="V206">
        <f t="shared" ca="1" si="94"/>
        <v>64968.553539731482</v>
      </c>
      <c r="Y206" s="2">
        <f ca="1">IF(Table1[[#This Row],[Gender]]="Men",1,0)</f>
        <v>1</v>
      </c>
      <c r="Z206" s="2">
        <f ca="1">IF(Table1[[#This Row],[Gender]]="Women",1,0)</f>
        <v>0</v>
      </c>
      <c r="AA206" s="2"/>
      <c r="AB206" s="2"/>
      <c r="AC206" s="2"/>
      <c r="AD206" s="2"/>
      <c r="AE206" s="2"/>
      <c r="AF206" s="2"/>
      <c r="AG206" s="2"/>
      <c r="AH206" s="2"/>
      <c r="AI206" s="2"/>
      <c r="AJ206" s="4"/>
      <c r="AM206" s="2">
        <f ca="1">IF(Table1[[#This Row],[Field of Work]]="Teaching",1,0)</f>
        <v>0</v>
      </c>
      <c r="AN206" s="2">
        <f ca="1">IF(Table1[[#This Row],[Field of Work]]="Health",1,0)</f>
        <v>0</v>
      </c>
      <c r="AO206" s="2">
        <f ca="1">IF(Table1[[#This Row],[Field of Work]]="Agriculture",1,0)</f>
        <v>1</v>
      </c>
      <c r="AP206" s="2">
        <f ca="1">IF(Table1[[#This Row],[Field of Work]]="IT",1,0)</f>
        <v>0</v>
      </c>
      <c r="AQ206" s="2">
        <f ca="1">IF(Table1[[#This Row],[Field of Work]]="Construction",1,0)</f>
        <v>0</v>
      </c>
      <c r="AR206" s="2">
        <f ca="1">IF(Table1[[#This Row],[Field of Work]]="General Work",1,0)</f>
        <v>0</v>
      </c>
      <c r="AS206" s="2"/>
      <c r="AT206" s="2"/>
      <c r="AU206" s="2"/>
      <c r="AV206" s="2"/>
      <c r="AW206" s="2"/>
      <c r="AX206" s="2"/>
      <c r="BB206" s="2">
        <f ca="1">Table1[[#This Row],[Car Value]]/Table1[[#This Row],[Cars]]</f>
        <v>8685.6783098537871</v>
      </c>
      <c r="BE206" s="2">
        <f ca="1">IF(Table1[[#This Row],[Debts]]&gt;$BG$6,1,0)</f>
        <v>1</v>
      </c>
      <c r="BJ206" s="11">
        <f ca="1">Table1[[#This Row],[Mortage Left]]/Table1[[#This Row],[Value of House]]</f>
        <v>0.62622345338203766</v>
      </c>
      <c r="BK206" s="2">
        <f t="shared" ca="1" si="95"/>
        <v>0</v>
      </c>
      <c r="BN206" s="14">
        <f ca="1">IF(Table1[[#This Row],[Area]]="Yukon",Table1[[#This Row],[Income]],0)</f>
        <v>0</v>
      </c>
      <c r="BO206" s="14">
        <f ca="1">IF(Table1[[#This Row],[Area]]="BC",Table1[[#This Row],[Income]],0)</f>
        <v>0</v>
      </c>
      <c r="BP206" s="14">
        <f ca="1">IF(Table1[[#This Row],[Area]]="Northwest Territories",Table1[[#This Row],[Income]],0)</f>
        <v>0</v>
      </c>
      <c r="BQ206" s="14">
        <f ca="1">IF(Table1[[#This Row],[Area]]="Alberta",Table1[[#This Row],[Income]],0)</f>
        <v>0</v>
      </c>
      <c r="BR206" s="14">
        <f ca="1">IF(Table1[[#This Row],[Area]]="Nunavut",Table1[[#This Row],[Income]],0)</f>
        <v>0</v>
      </c>
      <c r="BS206" s="14">
        <f ca="1">IF(Table1[[#This Row],[Area]]="Saskatchewan",Table1[[#This Row],[Income]],0)</f>
        <v>0</v>
      </c>
      <c r="BT206" s="14">
        <f ca="1">IF(Table1[[#This Row],[Area]]="Manitoba",Table1[[#This Row],[Income]],0)</f>
        <v>0</v>
      </c>
      <c r="BU206" s="14">
        <f ca="1">IF(Table1[[#This Row],[Area]]="Ontario",Table1[[#This Row],[Income]],0)</f>
        <v>0</v>
      </c>
      <c r="BV206" s="14">
        <f ca="1">IF(Table1[[#This Row],[Area]]="Quebec",Table1[[#This Row],[Income]],0)</f>
        <v>0</v>
      </c>
      <c r="BW206" s="14">
        <f ca="1">IF(Table1[[#This Row],[Area]]="newfoundland",Table1[[#This Row],[Income]],0)</f>
        <v>45657</v>
      </c>
      <c r="BX206" s="14">
        <f ca="1">IF(Table1[[#This Row],[Area]]="New Brunswick",Table1[[#This Row],[Income]],0)</f>
        <v>0</v>
      </c>
      <c r="BY206" s="14">
        <f ca="1">IF(Table1[[#This Row],[Area]]="Nova Scotia",Table1[[#This Row],[Income]],0)</f>
        <v>0</v>
      </c>
      <c r="BZ206" s="14">
        <f ca="1">IF(Table1[[#This Row],[Area]]="Prince Edward Island",Table1[[#This Row],[Income]],0)</f>
        <v>0</v>
      </c>
      <c r="CB206" s="12">
        <f ca="1">IF(Table1[[#This Row],[Field of Work]]="Health",Table1[[#This Row],[Income]],0)</f>
        <v>0</v>
      </c>
      <c r="CC206" s="12">
        <f ca="1">IF(Table1[[#This Row],[Field of Work]]="Construction",Table1[[#This Row],[Income]],0)</f>
        <v>0</v>
      </c>
      <c r="CD206" s="12">
        <f ca="1">IF(Table1[[#This Row],[Field of Work]]="Teaching",Table1[[#This Row],[Income]],0)</f>
        <v>0</v>
      </c>
      <c r="CE206" s="12">
        <f ca="1">IF(Table1[[#This Row],[Field of Work]]="IT",Table1[[#This Row],[Income]],0)</f>
        <v>0</v>
      </c>
      <c r="CF206" s="12">
        <f ca="1">IF(Table1[[#This Row],[Field of Work]]="General Work",Table1[[#This Row],[Income]],0)</f>
        <v>0</v>
      </c>
      <c r="CG206" s="12">
        <f ca="1">IF(Table1[[#This Row],[Field of Work]]="Agriculture",Table1[[#This Row],[Income]],0)</f>
        <v>45657</v>
      </c>
      <c r="CI206" s="2">
        <f ca="1">IF(Table1[[#This Row],[Debts]]&gt;Table1[[#This Row],[Income]],1,0)</f>
        <v>1</v>
      </c>
      <c r="CJ206" s="2"/>
      <c r="CL206" s="2">
        <f ca="1">IF(Table1[[#This Row],[Networth of Person ($)]]&gt;$CL$6,Table1[[#This Row],[Age]],0)</f>
        <v>25</v>
      </c>
    </row>
    <row r="207" spans="2:90" x14ac:dyDescent="0.3">
      <c r="B207">
        <f t="shared" ca="1" si="74"/>
        <v>2</v>
      </c>
      <c r="C207" t="str">
        <f t="shared" ca="1" si="75"/>
        <v>Women</v>
      </c>
      <c r="D207">
        <f t="shared" ca="1" si="76"/>
        <v>36</v>
      </c>
      <c r="E207">
        <f t="shared" ca="1" si="77"/>
        <v>2</v>
      </c>
      <c r="F207" t="str">
        <f t="shared" ca="1" si="78"/>
        <v>Construction</v>
      </c>
      <c r="G207">
        <f t="shared" ca="1" si="79"/>
        <v>4</v>
      </c>
      <c r="H207" t="str">
        <f t="shared" ca="1" si="80"/>
        <v xml:space="preserve">Technical </v>
      </c>
      <c r="I207">
        <f t="shared" ca="1" si="81"/>
        <v>2</v>
      </c>
      <c r="J207">
        <f t="shared" ca="1" si="82"/>
        <v>3</v>
      </c>
      <c r="K207">
        <f t="shared" ca="1" si="83"/>
        <v>45887</v>
      </c>
      <c r="L207">
        <f t="shared" ca="1" si="84"/>
        <v>5</v>
      </c>
      <c r="M207" t="str">
        <f t="shared" ca="1" si="85"/>
        <v>Nunavut</v>
      </c>
      <c r="N207">
        <f t="shared" ca="1" si="86"/>
        <v>137661</v>
      </c>
      <c r="O207">
        <f t="shared" ca="1" si="87"/>
        <v>88924.189700817049</v>
      </c>
      <c r="P207">
        <f t="shared" ca="1" si="88"/>
        <v>126952.96445195952</v>
      </c>
      <c r="Q207">
        <f t="shared" ca="1" si="89"/>
        <v>30901</v>
      </c>
      <c r="R207">
        <f t="shared" ca="1" si="90"/>
        <v>61847.089556673207</v>
      </c>
      <c r="S207">
        <f t="shared" ca="1" si="91"/>
        <v>16587.600072960544</v>
      </c>
      <c r="T207">
        <f t="shared" ca="1" si="92"/>
        <v>281201.56452492008</v>
      </c>
      <c r="U207">
        <f t="shared" ca="1" si="93"/>
        <v>181672.27925749024</v>
      </c>
      <c r="V207">
        <f t="shared" ca="1" si="94"/>
        <v>99529.285267429834</v>
      </c>
      <c r="Y207" s="2">
        <f ca="1">IF(Table1[[#This Row],[Gender]]="Men",1,0)</f>
        <v>0</v>
      </c>
      <c r="Z207" s="2">
        <f ca="1">IF(Table1[[#This Row],[Gender]]="Women",1,0)</f>
        <v>1</v>
      </c>
      <c r="AA207" s="2"/>
      <c r="AB207" s="2"/>
      <c r="AC207" s="2"/>
      <c r="AD207" s="2"/>
      <c r="AE207" s="2"/>
      <c r="AF207" s="2"/>
      <c r="AG207" s="2"/>
      <c r="AH207" s="2"/>
      <c r="AI207" s="2"/>
      <c r="AJ207" s="4"/>
      <c r="AM207" s="2">
        <f ca="1">IF(Table1[[#This Row],[Field of Work]]="Teaching",1,0)</f>
        <v>0</v>
      </c>
      <c r="AN207" s="2">
        <f ca="1">IF(Table1[[#This Row],[Field of Work]]="Health",1,0)</f>
        <v>0</v>
      </c>
      <c r="AO207" s="2">
        <f ca="1">IF(Table1[[#This Row],[Field of Work]]="Agriculture",1,0)</f>
        <v>0</v>
      </c>
      <c r="AP207" s="2">
        <f ca="1">IF(Table1[[#This Row],[Field of Work]]="IT",1,0)</f>
        <v>0</v>
      </c>
      <c r="AQ207" s="2">
        <f ca="1">IF(Table1[[#This Row],[Field of Work]]="Construction",1,0)</f>
        <v>1</v>
      </c>
      <c r="AR207" s="2">
        <f ca="1">IF(Table1[[#This Row],[Field of Work]]="General Work",1,0)</f>
        <v>0</v>
      </c>
      <c r="AS207" s="2"/>
      <c r="AT207" s="2"/>
      <c r="AU207" s="2"/>
      <c r="AV207" s="2"/>
      <c r="AW207" s="2"/>
      <c r="AX207" s="2"/>
      <c r="BB207" s="2">
        <f ca="1">Table1[[#This Row],[Car Value]]/Table1[[#This Row],[Cars]]</f>
        <v>42317.654817319839</v>
      </c>
      <c r="BE207" s="2">
        <f ca="1">IF(Table1[[#This Row],[Debts]]&gt;$BG$6,1,0)</f>
        <v>1</v>
      </c>
      <c r="BJ207" s="11">
        <f ca="1">Table1[[#This Row],[Mortage Left]]/Table1[[#This Row],[Value of House]]</f>
        <v>0.64596501333578171</v>
      </c>
      <c r="BK207" s="2">
        <f t="shared" ca="1" si="95"/>
        <v>0</v>
      </c>
      <c r="BN207" s="14">
        <f ca="1">IF(Table1[[#This Row],[Area]]="Yukon",Table1[[#This Row],[Income]],0)</f>
        <v>0</v>
      </c>
      <c r="BO207" s="14">
        <f ca="1">IF(Table1[[#This Row],[Area]]="BC",Table1[[#This Row],[Income]],0)</f>
        <v>0</v>
      </c>
      <c r="BP207" s="14">
        <f ca="1">IF(Table1[[#This Row],[Area]]="Northwest Territories",Table1[[#This Row],[Income]],0)</f>
        <v>0</v>
      </c>
      <c r="BQ207" s="14">
        <f ca="1">IF(Table1[[#This Row],[Area]]="Alberta",Table1[[#This Row],[Income]],0)</f>
        <v>0</v>
      </c>
      <c r="BR207" s="14">
        <f ca="1">IF(Table1[[#This Row],[Area]]="Nunavut",Table1[[#This Row],[Income]],0)</f>
        <v>45887</v>
      </c>
      <c r="BS207" s="14">
        <f ca="1">IF(Table1[[#This Row],[Area]]="Saskatchewan",Table1[[#This Row],[Income]],0)</f>
        <v>0</v>
      </c>
      <c r="BT207" s="14">
        <f ca="1">IF(Table1[[#This Row],[Area]]="Manitoba",Table1[[#This Row],[Income]],0)</f>
        <v>0</v>
      </c>
      <c r="BU207" s="14">
        <f ca="1">IF(Table1[[#This Row],[Area]]="Ontario",Table1[[#This Row],[Income]],0)</f>
        <v>0</v>
      </c>
      <c r="BV207" s="14">
        <f ca="1">IF(Table1[[#This Row],[Area]]="Quebec",Table1[[#This Row],[Income]],0)</f>
        <v>0</v>
      </c>
      <c r="BW207" s="14">
        <f ca="1">IF(Table1[[#This Row],[Area]]="newfoundland",Table1[[#This Row],[Income]],0)</f>
        <v>0</v>
      </c>
      <c r="BX207" s="14">
        <f ca="1">IF(Table1[[#This Row],[Area]]="New Brunswick",Table1[[#This Row],[Income]],0)</f>
        <v>0</v>
      </c>
      <c r="BY207" s="14">
        <f ca="1">IF(Table1[[#This Row],[Area]]="Nova Scotia",Table1[[#This Row],[Income]],0)</f>
        <v>0</v>
      </c>
      <c r="BZ207" s="14">
        <f ca="1">IF(Table1[[#This Row],[Area]]="Prince Edward Island",Table1[[#This Row],[Income]],0)</f>
        <v>0</v>
      </c>
      <c r="CB207" s="12">
        <f ca="1">IF(Table1[[#This Row],[Field of Work]]="Health",Table1[[#This Row],[Income]],0)</f>
        <v>0</v>
      </c>
      <c r="CC207" s="12">
        <f ca="1">IF(Table1[[#This Row],[Field of Work]]="Construction",Table1[[#This Row],[Income]],0)</f>
        <v>45887</v>
      </c>
      <c r="CD207" s="12">
        <f ca="1">IF(Table1[[#This Row],[Field of Work]]="Teaching",Table1[[#This Row],[Income]],0)</f>
        <v>0</v>
      </c>
      <c r="CE207" s="12">
        <f ca="1">IF(Table1[[#This Row],[Field of Work]]="IT",Table1[[#This Row],[Income]],0)</f>
        <v>0</v>
      </c>
      <c r="CF207" s="12">
        <f ca="1">IF(Table1[[#This Row],[Field of Work]]="General Work",Table1[[#This Row],[Income]],0)</f>
        <v>0</v>
      </c>
      <c r="CG207" s="12">
        <f ca="1">IF(Table1[[#This Row],[Field of Work]]="Agriculture",Table1[[#This Row],[Income]],0)</f>
        <v>0</v>
      </c>
      <c r="CI207" s="2">
        <f ca="1">IF(Table1[[#This Row],[Debts]]&gt;Table1[[#This Row],[Income]],1,0)</f>
        <v>1</v>
      </c>
      <c r="CJ207" s="2"/>
      <c r="CL207" s="2">
        <f ca="1">IF(Table1[[#This Row],[Networth of Person ($)]]&gt;$CL$6,Table1[[#This Row],[Age]],0)</f>
        <v>36</v>
      </c>
    </row>
    <row r="208" spans="2:90" x14ac:dyDescent="0.3">
      <c r="B208">
        <f t="shared" ca="1" si="74"/>
        <v>1</v>
      </c>
      <c r="C208" t="str">
        <f t="shared" ca="1" si="75"/>
        <v>Men</v>
      </c>
      <c r="D208">
        <f t="shared" ca="1" si="76"/>
        <v>34</v>
      </c>
      <c r="E208">
        <f t="shared" ca="1" si="77"/>
        <v>3</v>
      </c>
      <c r="F208" t="str">
        <f t="shared" ca="1" si="78"/>
        <v>Teaching</v>
      </c>
      <c r="G208">
        <f t="shared" ca="1" si="79"/>
        <v>4</v>
      </c>
      <c r="H208" t="str">
        <f t="shared" ca="1" si="80"/>
        <v xml:space="preserve">Technical </v>
      </c>
      <c r="I208">
        <f t="shared" ca="1" si="81"/>
        <v>4</v>
      </c>
      <c r="J208">
        <f t="shared" ca="1" si="82"/>
        <v>3</v>
      </c>
      <c r="K208">
        <f t="shared" ca="1" si="83"/>
        <v>37880</v>
      </c>
      <c r="L208">
        <f t="shared" ca="1" si="84"/>
        <v>12</v>
      </c>
      <c r="M208" t="str">
        <f t="shared" ca="1" si="85"/>
        <v>Nova Scotia</v>
      </c>
      <c r="N208">
        <f t="shared" ca="1" si="86"/>
        <v>227280</v>
      </c>
      <c r="O208">
        <f t="shared" ca="1" si="87"/>
        <v>77413.923227618245</v>
      </c>
      <c r="P208">
        <f t="shared" ca="1" si="88"/>
        <v>3168.2421363812396</v>
      </c>
      <c r="Q208">
        <f t="shared" ca="1" si="89"/>
        <v>291</v>
      </c>
      <c r="R208">
        <f t="shared" ca="1" si="90"/>
        <v>5394.2440707921751</v>
      </c>
      <c r="S208">
        <f t="shared" ca="1" si="91"/>
        <v>50454.000005469221</v>
      </c>
      <c r="T208">
        <f t="shared" ca="1" si="92"/>
        <v>280902.24214185047</v>
      </c>
      <c r="U208">
        <f t="shared" ca="1" si="93"/>
        <v>83099.167298410423</v>
      </c>
      <c r="V208">
        <f t="shared" ca="1" si="94"/>
        <v>197803.07484344003</v>
      </c>
      <c r="Y208" s="2">
        <f ca="1">IF(Table1[[#This Row],[Gender]]="Men",1,0)</f>
        <v>1</v>
      </c>
      <c r="Z208" s="2">
        <f ca="1">IF(Table1[[#This Row],[Gender]]="Women",1,0)</f>
        <v>0</v>
      </c>
      <c r="AA208" s="2"/>
      <c r="AB208" s="2"/>
      <c r="AC208" s="2"/>
      <c r="AD208" s="2"/>
      <c r="AE208" s="2"/>
      <c r="AF208" s="2"/>
      <c r="AG208" s="2"/>
      <c r="AH208" s="2"/>
      <c r="AI208" s="2"/>
      <c r="AJ208" s="4"/>
      <c r="AM208" s="2">
        <f ca="1">IF(Table1[[#This Row],[Field of Work]]="Teaching",1,0)</f>
        <v>1</v>
      </c>
      <c r="AN208" s="2">
        <f ca="1">IF(Table1[[#This Row],[Field of Work]]="Health",1,0)</f>
        <v>0</v>
      </c>
      <c r="AO208" s="2">
        <f ca="1">IF(Table1[[#This Row],[Field of Work]]="Agriculture",1,0)</f>
        <v>0</v>
      </c>
      <c r="AP208" s="2">
        <f ca="1">IF(Table1[[#This Row],[Field of Work]]="IT",1,0)</f>
        <v>0</v>
      </c>
      <c r="AQ208" s="2">
        <f ca="1">IF(Table1[[#This Row],[Field of Work]]="Construction",1,0)</f>
        <v>0</v>
      </c>
      <c r="AR208" s="2">
        <f ca="1">IF(Table1[[#This Row],[Field of Work]]="General Work",1,0)</f>
        <v>0</v>
      </c>
      <c r="AS208" s="2"/>
      <c r="AT208" s="2"/>
      <c r="AU208" s="2"/>
      <c r="AV208" s="2"/>
      <c r="AW208" s="2"/>
      <c r="AX208" s="2"/>
      <c r="BB208" s="2">
        <f ca="1">Table1[[#This Row],[Car Value]]/Table1[[#This Row],[Cars]]</f>
        <v>1056.0807121270798</v>
      </c>
      <c r="BE208" s="2">
        <f ca="1">IF(Table1[[#This Row],[Debts]]&gt;$BG$6,1,0)</f>
        <v>0</v>
      </c>
      <c r="BJ208" s="11">
        <f ca="1">Table1[[#This Row],[Mortage Left]]/Table1[[#This Row],[Value of House]]</f>
        <v>0.34061036266991485</v>
      </c>
      <c r="BK208" s="2">
        <f t="shared" ca="1" si="95"/>
        <v>0</v>
      </c>
      <c r="BN208" s="14">
        <f ca="1">IF(Table1[[#This Row],[Area]]="Yukon",Table1[[#This Row],[Income]],0)</f>
        <v>0</v>
      </c>
      <c r="BO208" s="14">
        <f ca="1">IF(Table1[[#This Row],[Area]]="BC",Table1[[#This Row],[Income]],0)</f>
        <v>0</v>
      </c>
      <c r="BP208" s="14">
        <f ca="1">IF(Table1[[#This Row],[Area]]="Northwest Territories",Table1[[#This Row],[Income]],0)</f>
        <v>0</v>
      </c>
      <c r="BQ208" s="14">
        <f ca="1">IF(Table1[[#This Row],[Area]]="Alberta",Table1[[#This Row],[Income]],0)</f>
        <v>0</v>
      </c>
      <c r="BR208" s="14">
        <f ca="1">IF(Table1[[#This Row],[Area]]="Nunavut",Table1[[#This Row],[Income]],0)</f>
        <v>0</v>
      </c>
      <c r="BS208" s="14">
        <f ca="1">IF(Table1[[#This Row],[Area]]="Saskatchewan",Table1[[#This Row],[Income]],0)</f>
        <v>0</v>
      </c>
      <c r="BT208" s="14">
        <f ca="1">IF(Table1[[#This Row],[Area]]="Manitoba",Table1[[#This Row],[Income]],0)</f>
        <v>0</v>
      </c>
      <c r="BU208" s="14">
        <f ca="1">IF(Table1[[#This Row],[Area]]="Ontario",Table1[[#This Row],[Income]],0)</f>
        <v>0</v>
      </c>
      <c r="BV208" s="14">
        <f ca="1">IF(Table1[[#This Row],[Area]]="Quebec",Table1[[#This Row],[Income]],0)</f>
        <v>0</v>
      </c>
      <c r="BW208" s="14">
        <f ca="1">IF(Table1[[#This Row],[Area]]="newfoundland",Table1[[#This Row],[Income]],0)</f>
        <v>0</v>
      </c>
      <c r="BX208" s="14">
        <f ca="1">IF(Table1[[#This Row],[Area]]="New Brunswick",Table1[[#This Row],[Income]],0)</f>
        <v>0</v>
      </c>
      <c r="BY208" s="14">
        <f ca="1">IF(Table1[[#This Row],[Area]]="Nova Scotia",Table1[[#This Row],[Income]],0)</f>
        <v>37880</v>
      </c>
      <c r="BZ208" s="14">
        <f ca="1">IF(Table1[[#This Row],[Area]]="Prince Edward Island",Table1[[#This Row],[Income]],0)</f>
        <v>0</v>
      </c>
      <c r="CB208" s="12">
        <f ca="1">IF(Table1[[#This Row],[Field of Work]]="Health",Table1[[#This Row],[Income]],0)</f>
        <v>0</v>
      </c>
      <c r="CC208" s="12">
        <f ca="1">IF(Table1[[#This Row],[Field of Work]]="Construction",Table1[[#This Row],[Income]],0)</f>
        <v>0</v>
      </c>
      <c r="CD208" s="12">
        <f ca="1">IF(Table1[[#This Row],[Field of Work]]="Teaching",Table1[[#This Row],[Income]],0)</f>
        <v>37880</v>
      </c>
      <c r="CE208" s="12">
        <f ca="1">IF(Table1[[#This Row],[Field of Work]]="IT",Table1[[#This Row],[Income]],0)</f>
        <v>0</v>
      </c>
      <c r="CF208" s="12">
        <f ca="1">IF(Table1[[#This Row],[Field of Work]]="General Work",Table1[[#This Row],[Income]],0)</f>
        <v>0</v>
      </c>
      <c r="CG208" s="12">
        <f ca="1">IF(Table1[[#This Row],[Field of Work]]="Agriculture",Table1[[#This Row],[Income]],0)</f>
        <v>0</v>
      </c>
      <c r="CI208" s="2">
        <f ca="1">IF(Table1[[#This Row],[Debts]]&gt;Table1[[#This Row],[Income]],1,0)</f>
        <v>0</v>
      </c>
      <c r="CJ208" s="2"/>
      <c r="CL208" s="2">
        <f ca="1">IF(Table1[[#This Row],[Networth of Person ($)]]&gt;$CL$6,Table1[[#This Row],[Age]],0)</f>
        <v>34</v>
      </c>
    </row>
    <row r="209" spans="2:90" x14ac:dyDescent="0.3">
      <c r="B209">
        <f t="shared" ca="1" si="74"/>
        <v>1</v>
      </c>
      <c r="C209" t="str">
        <f t="shared" ca="1" si="75"/>
        <v>Men</v>
      </c>
      <c r="D209">
        <f t="shared" ca="1" si="76"/>
        <v>30</v>
      </c>
      <c r="E209">
        <f t="shared" ca="1" si="77"/>
        <v>5</v>
      </c>
      <c r="F209" t="str">
        <f t="shared" ca="1" si="78"/>
        <v>General Work</v>
      </c>
      <c r="G209">
        <f t="shared" ca="1" si="79"/>
        <v>2</v>
      </c>
      <c r="H209" t="str">
        <f t="shared" ca="1" si="80"/>
        <v>College</v>
      </c>
      <c r="I209">
        <f t="shared" ca="1" si="81"/>
        <v>3</v>
      </c>
      <c r="J209">
        <f t="shared" ca="1" si="82"/>
        <v>3</v>
      </c>
      <c r="K209">
        <f t="shared" ca="1" si="83"/>
        <v>27101</v>
      </c>
      <c r="L209">
        <f t="shared" ca="1" si="84"/>
        <v>10</v>
      </c>
      <c r="M209" t="str">
        <f t="shared" ca="1" si="85"/>
        <v>newfoundland</v>
      </c>
      <c r="N209">
        <f t="shared" ca="1" si="86"/>
        <v>81303</v>
      </c>
      <c r="O209">
        <f t="shared" ca="1" si="87"/>
        <v>7308.3617416913103</v>
      </c>
      <c r="P209">
        <f t="shared" ca="1" si="88"/>
        <v>73123.564426341007</v>
      </c>
      <c r="Q209">
        <f t="shared" ca="1" si="89"/>
        <v>26761</v>
      </c>
      <c r="R209">
        <f t="shared" ca="1" si="90"/>
        <v>53130.477908918539</v>
      </c>
      <c r="S209">
        <f t="shared" ca="1" si="91"/>
        <v>3037.2033318379304</v>
      </c>
      <c r="T209">
        <f t="shared" ca="1" si="92"/>
        <v>157463.76775817893</v>
      </c>
      <c r="U209">
        <f t="shared" ca="1" si="93"/>
        <v>87199.839650609851</v>
      </c>
      <c r="V209">
        <f t="shared" ca="1" si="94"/>
        <v>70263.928107569081</v>
      </c>
      <c r="Y209" s="2">
        <f ca="1">IF(Table1[[#This Row],[Gender]]="Men",1,0)</f>
        <v>1</v>
      </c>
      <c r="Z209" s="2">
        <f ca="1">IF(Table1[[#This Row],[Gender]]="Women",1,0)</f>
        <v>0</v>
      </c>
      <c r="AA209" s="2"/>
      <c r="AB209" s="2"/>
      <c r="AC209" s="2"/>
      <c r="AD209" s="2"/>
      <c r="AE209" s="2"/>
      <c r="AF209" s="2"/>
      <c r="AG209" s="2"/>
      <c r="AH209" s="2"/>
      <c r="AI209" s="2"/>
      <c r="AJ209" s="4"/>
      <c r="AM209" s="2">
        <f ca="1">IF(Table1[[#This Row],[Field of Work]]="Teaching",1,0)</f>
        <v>0</v>
      </c>
      <c r="AN209" s="2">
        <f ca="1">IF(Table1[[#This Row],[Field of Work]]="Health",1,0)</f>
        <v>0</v>
      </c>
      <c r="AO209" s="2">
        <f ca="1">IF(Table1[[#This Row],[Field of Work]]="Agriculture",1,0)</f>
        <v>0</v>
      </c>
      <c r="AP209" s="2">
        <f ca="1">IF(Table1[[#This Row],[Field of Work]]="IT",1,0)</f>
        <v>0</v>
      </c>
      <c r="AQ209" s="2">
        <f ca="1">IF(Table1[[#This Row],[Field of Work]]="Construction",1,0)</f>
        <v>0</v>
      </c>
      <c r="AR209" s="2">
        <f ca="1">IF(Table1[[#This Row],[Field of Work]]="General Work",1,0)</f>
        <v>1</v>
      </c>
      <c r="AS209" s="2"/>
      <c r="AT209" s="2"/>
      <c r="AU209" s="2"/>
      <c r="AV209" s="2"/>
      <c r="AW209" s="2"/>
      <c r="AX209" s="2"/>
      <c r="BB209" s="2">
        <f ca="1">Table1[[#This Row],[Car Value]]/Table1[[#This Row],[Cars]]</f>
        <v>24374.521475447003</v>
      </c>
      <c r="BE209" s="2">
        <f ca="1">IF(Table1[[#This Row],[Debts]]&gt;$BG$6,1,0)</f>
        <v>1</v>
      </c>
      <c r="BJ209" s="11">
        <f ca="1">Table1[[#This Row],[Mortage Left]]/Table1[[#This Row],[Value of House]]</f>
        <v>8.9890431370199253E-2</v>
      </c>
      <c r="BK209" s="2">
        <f t="shared" ca="1" si="95"/>
        <v>1</v>
      </c>
      <c r="BN209" s="14">
        <f ca="1">IF(Table1[[#This Row],[Area]]="Yukon",Table1[[#This Row],[Income]],0)</f>
        <v>0</v>
      </c>
      <c r="BO209" s="14">
        <f ca="1">IF(Table1[[#This Row],[Area]]="BC",Table1[[#This Row],[Income]],0)</f>
        <v>0</v>
      </c>
      <c r="BP209" s="14">
        <f ca="1">IF(Table1[[#This Row],[Area]]="Northwest Territories",Table1[[#This Row],[Income]],0)</f>
        <v>0</v>
      </c>
      <c r="BQ209" s="14">
        <f ca="1">IF(Table1[[#This Row],[Area]]="Alberta",Table1[[#This Row],[Income]],0)</f>
        <v>0</v>
      </c>
      <c r="BR209" s="14">
        <f ca="1">IF(Table1[[#This Row],[Area]]="Nunavut",Table1[[#This Row],[Income]],0)</f>
        <v>0</v>
      </c>
      <c r="BS209" s="14">
        <f ca="1">IF(Table1[[#This Row],[Area]]="Saskatchewan",Table1[[#This Row],[Income]],0)</f>
        <v>0</v>
      </c>
      <c r="BT209" s="14">
        <f ca="1">IF(Table1[[#This Row],[Area]]="Manitoba",Table1[[#This Row],[Income]],0)</f>
        <v>0</v>
      </c>
      <c r="BU209" s="14">
        <f ca="1">IF(Table1[[#This Row],[Area]]="Ontario",Table1[[#This Row],[Income]],0)</f>
        <v>0</v>
      </c>
      <c r="BV209" s="14">
        <f ca="1">IF(Table1[[#This Row],[Area]]="Quebec",Table1[[#This Row],[Income]],0)</f>
        <v>0</v>
      </c>
      <c r="BW209" s="14">
        <f ca="1">IF(Table1[[#This Row],[Area]]="newfoundland",Table1[[#This Row],[Income]],0)</f>
        <v>27101</v>
      </c>
      <c r="BX209" s="14">
        <f ca="1">IF(Table1[[#This Row],[Area]]="New Brunswick",Table1[[#This Row],[Income]],0)</f>
        <v>0</v>
      </c>
      <c r="BY209" s="14">
        <f ca="1">IF(Table1[[#This Row],[Area]]="Nova Scotia",Table1[[#This Row],[Income]],0)</f>
        <v>0</v>
      </c>
      <c r="BZ209" s="14">
        <f ca="1">IF(Table1[[#This Row],[Area]]="Prince Edward Island",Table1[[#This Row],[Income]],0)</f>
        <v>0</v>
      </c>
      <c r="CB209" s="12">
        <f ca="1">IF(Table1[[#This Row],[Field of Work]]="Health",Table1[[#This Row],[Income]],0)</f>
        <v>0</v>
      </c>
      <c r="CC209" s="12">
        <f ca="1">IF(Table1[[#This Row],[Field of Work]]="Construction",Table1[[#This Row],[Income]],0)</f>
        <v>0</v>
      </c>
      <c r="CD209" s="12">
        <f ca="1">IF(Table1[[#This Row],[Field of Work]]="Teaching",Table1[[#This Row],[Income]],0)</f>
        <v>0</v>
      </c>
      <c r="CE209" s="12">
        <f ca="1">IF(Table1[[#This Row],[Field of Work]]="IT",Table1[[#This Row],[Income]],0)</f>
        <v>0</v>
      </c>
      <c r="CF209" s="12">
        <f ca="1">IF(Table1[[#This Row],[Field of Work]]="General Work",Table1[[#This Row],[Income]],0)</f>
        <v>27101</v>
      </c>
      <c r="CG209" s="12">
        <f ca="1">IF(Table1[[#This Row],[Field of Work]]="Agriculture",Table1[[#This Row],[Income]],0)</f>
        <v>0</v>
      </c>
      <c r="CI209" s="2">
        <f ca="1">IF(Table1[[#This Row],[Debts]]&gt;Table1[[#This Row],[Income]],1,0)</f>
        <v>1</v>
      </c>
      <c r="CJ209" s="2"/>
      <c r="CL209" s="2">
        <f ca="1">IF(Table1[[#This Row],[Networth of Person ($)]]&gt;$CL$6,Table1[[#This Row],[Age]],0)</f>
        <v>30</v>
      </c>
    </row>
    <row r="210" spans="2:90" x14ac:dyDescent="0.3">
      <c r="B210">
        <f t="shared" ca="1" si="74"/>
        <v>1</v>
      </c>
      <c r="C210" t="str">
        <f t="shared" ca="1" si="75"/>
        <v>Men</v>
      </c>
      <c r="D210">
        <f t="shared" ca="1" si="76"/>
        <v>39</v>
      </c>
      <c r="E210">
        <f t="shared" ca="1" si="77"/>
        <v>5</v>
      </c>
      <c r="F210" t="str">
        <f t="shared" ca="1" si="78"/>
        <v>General Work</v>
      </c>
      <c r="G210">
        <f t="shared" ca="1" si="79"/>
        <v>2</v>
      </c>
      <c r="H210" t="str">
        <f t="shared" ca="1" si="80"/>
        <v>College</v>
      </c>
      <c r="I210">
        <f t="shared" ca="1" si="81"/>
        <v>1</v>
      </c>
      <c r="J210">
        <f t="shared" ca="1" si="82"/>
        <v>3</v>
      </c>
      <c r="K210">
        <f t="shared" ca="1" si="83"/>
        <v>82895</v>
      </c>
      <c r="L210">
        <f t="shared" ca="1" si="84"/>
        <v>1</v>
      </c>
      <c r="M210" t="str">
        <f t="shared" ca="1" si="85"/>
        <v>Yukon</v>
      </c>
      <c r="N210">
        <f t="shared" ca="1" si="86"/>
        <v>248685</v>
      </c>
      <c r="O210">
        <f t="shared" ca="1" si="87"/>
        <v>164301.99478070709</v>
      </c>
      <c r="P210">
        <f t="shared" ca="1" si="88"/>
        <v>162526.37532834578</v>
      </c>
      <c r="Q210">
        <f t="shared" ca="1" si="89"/>
        <v>148658</v>
      </c>
      <c r="R210">
        <f t="shared" ca="1" si="90"/>
        <v>112658.6060099897</v>
      </c>
      <c r="S210">
        <f t="shared" ca="1" si="91"/>
        <v>60298.641107854986</v>
      </c>
      <c r="T210">
        <f t="shared" ca="1" si="92"/>
        <v>471510.01643620082</v>
      </c>
      <c r="U210">
        <f t="shared" ca="1" si="93"/>
        <v>425618.60079069674</v>
      </c>
      <c r="V210">
        <f t="shared" ca="1" si="94"/>
        <v>45891.415645504079</v>
      </c>
      <c r="Y210" s="2">
        <f ca="1">IF(Table1[[#This Row],[Gender]]="Men",1,0)</f>
        <v>1</v>
      </c>
      <c r="Z210" s="2">
        <f ca="1">IF(Table1[[#This Row],[Gender]]="Women",1,0)</f>
        <v>0</v>
      </c>
      <c r="AA210" s="2"/>
      <c r="AB210" s="2"/>
      <c r="AC210" s="2"/>
      <c r="AD210" s="2"/>
      <c r="AE210" s="2"/>
      <c r="AF210" s="2"/>
      <c r="AG210" s="2"/>
      <c r="AH210" s="2"/>
      <c r="AI210" s="2"/>
      <c r="AJ210" s="4"/>
      <c r="AM210" s="2">
        <f ca="1">IF(Table1[[#This Row],[Field of Work]]="Teaching",1,0)</f>
        <v>0</v>
      </c>
      <c r="AN210" s="2">
        <f ca="1">IF(Table1[[#This Row],[Field of Work]]="Health",1,0)</f>
        <v>0</v>
      </c>
      <c r="AO210" s="2">
        <f ca="1">IF(Table1[[#This Row],[Field of Work]]="Agriculture",1,0)</f>
        <v>0</v>
      </c>
      <c r="AP210" s="2">
        <f ca="1">IF(Table1[[#This Row],[Field of Work]]="IT",1,0)</f>
        <v>0</v>
      </c>
      <c r="AQ210" s="2">
        <f ca="1">IF(Table1[[#This Row],[Field of Work]]="Construction",1,0)</f>
        <v>0</v>
      </c>
      <c r="AR210" s="2">
        <f ca="1">IF(Table1[[#This Row],[Field of Work]]="General Work",1,0)</f>
        <v>1</v>
      </c>
      <c r="AS210" s="2"/>
      <c r="AT210" s="2"/>
      <c r="AU210" s="2"/>
      <c r="AV210" s="2"/>
      <c r="AW210" s="2"/>
      <c r="AX210" s="2"/>
      <c r="BB210" s="2">
        <f ca="1">Table1[[#This Row],[Car Value]]/Table1[[#This Row],[Cars]]</f>
        <v>54175.458442781928</v>
      </c>
      <c r="BE210" s="2">
        <f ca="1">IF(Table1[[#This Row],[Debts]]&gt;$BG$6,1,0)</f>
        <v>1</v>
      </c>
      <c r="BJ210" s="11">
        <f ca="1">Table1[[#This Row],[Mortage Left]]/Table1[[#This Row],[Value of House]]</f>
        <v>0.66068317261076093</v>
      </c>
      <c r="BK210" s="2">
        <f t="shared" ca="1" si="95"/>
        <v>0</v>
      </c>
      <c r="BN210" s="14">
        <f ca="1">IF(Table1[[#This Row],[Area]]="Yukon",Table1[[#This Row],[Income]],0)</f>
        <v>82895</v>
      </c>
      <c r="BO210" s="14">
        <f ca="1">IF(Table1[[#This Row],[Area]]="BC",Table1[[#This Row],[Income]],0)</f>
        <v>0</v>
      </c>
      <c r="BP210" s="14">
        <f ca="1">IF(Table1[[#This Row],[Area]]="Northwest Territories",Table1[[#This Row],[Income]],0)</f>
        <v>0</v>
      </c>
      <c r="BQ210" s="14">
        <f ca="1">IF(Table1[[#This Row],[Area]]="Alberta",Table1[[#This Row],[Income]],0)</f>
        <v>0</v>
      </c>
      <c r="BR210" s="14">
        <f ca="1">IF(Table1[[#This Row],[Area]]="Nunavut",Table1[[#This Row],[Income]],0)</f>
        <v>0</v>
      </c>
      <c r="BS210" s="14">
        <f ca="1">IF(Table1[[#This Row],[Area]]="Saskatchewan",Table1[[#This Row],[Income]],0)</f>
        <v>0</v>
      </c>
      <c r="BT210" s="14">
        <f ca="1">IF(Table1[[#This Row],[Area]]="Manitoba",Table1[[#This Row],[Income]],0)</f>
        <v>0</v>
      </c>
      <c r="BU210" s="14">
        <f ca="1">IF(Table1[[#This Row],[Area]]="Ontario",Table1[[#This Row],[Income]],0)</f>
        <v>0</v>
      </c>
      <c r="BV210" s="14">
        <f ca="1">IF(Table1[[#This Row],[Area]]="Quebec",Table1[[#This Row],[Income]],0)</f>
        <v>0</v>
      </c>
      <c r="BW210" s="14">
        <f ca="1">IF(Table1[[#This Row],[Area]]="newfoundland",Table1[[#This Row],[Income]],0)</f>
        <v>0</v>
      </c>
      <c r="BX210" s="14">
        <f ca="1">IF(Table1[[#This Row],[Area]]="New Brunswick",Table1[[#This Row],[Income]],0)</f>
        <v>0</v>
      </c>
      <c r="BY210" s="14">
        <f ca="1">IF(Table1[[#This Row],[Area]]="Nova Scotia",Table1[[#This Row],[Income]],0)</f>
        <v>0</v>
      </c>
      <c r="BZ210" s="14">
        <f ca="1">IF(Table1[[#This Row],[Area]]="Prince Edward Island",Table1[[#This Row],[Income]],0)</f>
        <v>0</v>
      </c>
      <c r="CB210" s="12">
        <f ca="1">IF(Table1[[#This Row],[Field of Work]]="Health",Table1[[#This Row],[Income]],0)</f>
        <v>0</v>
      </c>
      <c r="CC210" s="12">
        <f ca="1">IF(Table1[[#This Row],[Field of Work]]="Construction",Table1[[#This Row],[Income]],0)</f>
        <v>0</v>
      </c>
      <c r="CD210" s="12">
        <f ca="1">IF(Table1[[#This Row],[Field of Work]]="Teaching",Table1[[#This Row],[Income]],0)</f>
        <v>0</v>
      </c>
      <c r="CE210" s="12">
        <f ca="1">IF(Table1[[#This Row],[Field of Work]]="IT",Table1[[#This Row],[Income]],0)</f>
        <v>0</v>
      </c>
      <c r="CF210" s="12">
        <f ca="1">IF(Table1[[#This Row],[Field of Work]]="General Work",Table1[[#This Row],[Income]],0)</f>
        <v>82895</v>
      </c>
      <c r="CG210" s="12">
        <f ca="1">IF(Table1[[#This Row],[Field of Work]]="Agriculture",Table1[[#This Row],[Income]],0)</f>
        <v>0</v>
      </c>
      <c r="CI210" s="2">
        <f ca="1">IF(Table1[[#This Row],[Debts]]&gt;Table1[[#This Row],[Income]],1,0)</f>
        <v>1</v>
      </c>
      <c r="CJ210" s="2"/>
      <c r="CL210" s="2">
        <f ca="1">IF(Table1[[#This Row],[Networth of Person ($)]]&gt;$CL$6,Table1[[#This Row],[Age]],0)</f>
        <v>0</v>
      </c>
    </row>
    <row r="211" spans="2:90" x14ac:dyDescent="0.3">
      <c r="B211">
        <f t="shared" ca="1" si="74"/>
        <v>2</v>
      </c>
      <c r="C211" t="str">
        <f t="shared" ca="1" si="75"/>
        <v>Women</v>
      </c>
      <c r="D211">
        <f t="shared" ca="1" si="76"/>
        <v>26</v>
      </c>
      <c r="E211">
        <f t="shared" ca="1" si="77"/>
        <v>1</v>
      </c>
      <c r="F211" t="str">
        <f t="shared" ca="1" si="78"/>
        <v>Health</v>
      </c>
      <c r="G211">
        <f t="shared" ca="1" si="79"/>
        <v>6</v>
      </c>
      <c r="H211" t="str">
        <f t="shared" ca="1" si="80"/>
        <v>Others</v>
      </c>
      <c r="I211">
        <f t="shared" ca="1" si="81"/>
        <v>3</v>
      </c>
      <c r="J211">
        <f t="shared" ca="1" si="82"/>
        <v>3</v>
      </c>
      <c r="K211">
        <f t="shared" ca="1" si="83"/>
        <v>73473</v>
      </c>
      <c r="L211">
        <f t="shared" ca="1" si="84"/>
        <v>11</v>
      </c>
      <c r="M211" t="str">
        <f t="shared" ca="1" si="85"/>
        <v>New Brunswick</v>
      </c>
      <c r="N211">
        <f t="shared" ca="1" si="86"/>
        <v>220419</v>
      </c>
      <c r="O211">
        <f t="shared" ca="1" si="87"/>
        <v>47152.088609690589</v>
      </c>
      <c r="P211">
        <f t="shared" ca="1" si="88"/>
        <v>182638.11272894964</v>
      </c>
      <c r="Q211">
        <f t="shared" ca="1" si="89"/>
        <v>42273</v>
      </c>
      <c r="R211">
        <f t="shared" ca="1" si="90"/>
        <v>113892.45174752912</v>
      </c>
      <c r="S211">
        <f t="shared" ca="1" si="91"/>
        <v>5919.8524165755052</v>
      </c>
      <c r="T211">
        <f t="shared" ca="1" si="92"/>
        <v>408976.96514552512</v>
      </c>
      <c r="U211">
        <f t="shared" ca="1" si="93"/>
        <v>203317.5403572197</v>
      </c>
      <c r="V211">
        <f t="shared" ca="1" si="94"/>
        <v>205659.42478830542</v>
      </c>
      <c r="Y211" s="2">
        <f ca="1">IF(Table1[[#This Row],[Gender]]="Men",1,0)</f>
        <v>0</v>
      </c>
      <c r="Z211" s="2">
        <f ca="1">IF(Table1[[#This Row],[Gender]]="Women",1,0)</f>
        <v>1</v>
      </c>
      <c r="AA211" s="2"/>
      <c r="AB211" s="2"/>
      <c r="AC211" s="2"/>
      <c r="AD211" s="2"/>
      <c r="AE211" s="2"/>
      <c r="AF211" s="2"/>
      <c r="AG211" s="2"/>
      <c r="AH211" s="2"/>
      <c r="AI211" s="2"/>
      <c r="AJ211" s="4"/>
      <c r="AM211" s="2">
        <f ca="1">IF(Table1[[#This Row],[Field of Work]]="Teaching",1,0)</f>
        <v>0</v>
      </c>
      <c r="AN211" s="2">
        <f ca="1">IF(Table1[[#This Row],[Field of Work]]="Health",1,0)</f>
        <v>1</v>
      </c>
      <c r="AO211" s="2">
        <f ca="1">IF(Table1[[#This Row],[Field of Work]]="Agriculture",1,0)</f>
        <v>0</v>
      </c>
      <c r="AP211" s="2">
        <f ca="1">IF(Table1[[#This Row],[Field of Work]]="IT",1,0)</f>
        <v>0</v>
      </c>
      <c r="AQ211" s="2">
        <f ca="1">IF(Table1[[#This Row],[Field of Work]]="Construction",1,0)</f>
        <v>0</v>
      </c>
      <c r="AR211" s="2">
        <f ca="1">IF(Table1[[#This Row],[Field of Work]]="General Work",1,0)</f>
        <v>0</v>
      </c>
      <c r="AS211" s="2"/>
      <c r="AT211" s="2"/>
      <c r="AU211" s="2"/>
      <c r="AV211" s="2"/>
      <c r="AW211" s="2"/>
      <c r="AX211" s="2"/>
      <c r="BB211" s="2">
        <f ca="1">Table1[[#This Row],[Car Value]]/Table1[[#This Row],[Cars]]</f>
        <v>60879.370909649879</v>
      </c>
      <c r="BE211" s="2">
        <f ca="1">IF(Table1[[#This Row],[Debts]]&gt;$BG$6,1,0)</f>
        <v>1</v>
      </c>
      <c r="BJ211" s="11">
        <f ca="1">Table1[[#This Row],[Mortage Left]]/Table1[[#This Row],[Value of House]]</f>
        <v>0.21392025464996478</v>
      </c>
      <c r="BK211" s="2">
        <f t="shared" ca="1" si="95"/>
        <v>1</v>
      </c>
      <c r="BN211" s="14">
        <f ca="1">IF(Table1[[#This Row],[Area]]="Yukon",Table1[[#This Row],[Income]],0)</f>
        <v>0</v>
      </c>
      <c r="BO211" s="14">
        <f ca="1">IF(Table1[[#This Row],[Area]]="BC",Table1[[#This Row],[Income]],0)</f>
        <v>0</v>
      </c>
      <c r="BP211" s="14">
        <f ca="1">IF(Table1[[#This Row],[Area]]="Northwest Territories",Table1[[#This Row],[Income]],0)</f>
        <v>0</v>
      </c>
      <c r="BQ211" s="14">
        <f ca="1">IF(Table1[[#This Row],[Area]]="Alberta",Table1[[#This Row],[Income]],0)</f>
        <v>0</v>
      </c>
      <c r="BR211" s="14">
        <f ca="1">IF(Table1[[#This Row],[Area]]="Nunavut",Table1[[#This Row],[Income]],0)</f>
        <v>0</v>
      </c>
      <c r="BS211" s="14">
        <f ca="1">IF(Table1[[#This Row],[Area]]="Saskatchewan",Table1[[#This Row],[Income]],0)</f>
        <v>0</v>
      </c>
      <c r="BT211" s="14">
        <f ca="1">IF(Table1[[#This Row],[Area]]="Manitoba",Table1[[#This Row],[Income]],0)</f>
        <v>0</v>
      </c>
      <c r="BU211" s="14">
        <f ca="1">IF(Table1[[#This Row],[Area]]="Ontario",Table1[[#This Row],[Income]],0)</f>
        <v>0</v>
      </c>
      <c r="BV211" s="14">
        <f ca="1">IF(Table1[[#This Row],[Area]]="Quebec",Table1[[#This Row],[Income]],0)</f>
        <v>0</v>
      </c>
      <c r="BW211" s="14">
        <f ca="1">IF(Table1[[#This Row],[Area]]="newfoundland",Table1[[#This Row],[Income]],0)</f>
        <v>0</v>
      </c>
      <c r="BX211" s="14">
        <f ca="1">IF(Table1[[#This Row],[Area]]="New Brunswick",Table1[[#This Row],[Income]],0)</f>
        <v>73473</v>
      </c>
      <c r="BY211" s="14">
        <f ca="1">IF(Table1[[#This Row],[Area]]="Nova Scotia",Table1[[#This Row],[Income]],0)</f>
        <v>0</v>
      </c>
      <c r="BZ211" s="14">
        <f ca="1">IF(Table1[[#This Row],[Area]]="Prince Edward Island",Table1[[#This Row],[Income]],0)</f>
        <v>0</v>
      </c>
      <c r="CB211" s="12">
        <f ca="1">IF(Table1[[#This Row],[Field of Work]]="Health",Table1[[#This Row],[Income]],0)</f>
        <v>73473</v>
      </c>
      <c r="CC211" s="12">
        <f ca="1">IF(Table1[[#This Row],[Field of Work]]="Construction",Table1[[#This Row],[Income]],0)</f>
        <v>0</v>
      </c>
      <c r="CD211" s="12">
        <f ca="1">IF(Table1[[#This Row],[Field of Work]]="Teaching",Table1[[#This Row],[Income]],0)</f>
        <v>0</v>
      </c>
      <c r="CE211" s="12">
        <f ca="1">IF(Table1[[#This Row],[Field of Work]]="IT",Table1[[#This Row],[Income]],0)</f>
        <v>0</v>
      </c>
      <c r="CF211" s="12">
        <f ca="1">IF(Table1[[#This Row],[Field of Work]]="General Work",Table1[[#This Row],[Income]],0)</f>
        <v>0</v>
      </c>
      <c r="CG211" s="12">
        <f ca="1">IF(Table1[[#This Row],[Field of Work]]="Agriculture",Table1[[#This Row],[Income]],0)</f>
        <v>0</v>
      </c>
      <c r="CI211" s="2">
        <f ca="1">IF(Table1[[#This Row],[Debts]]&gt;Table1[[#This Row],[Income]],1,0)</f>
        <v>1</v>
      </c>
      <c r="CJ211" s="2"/>
      <c r="CL211" s="2">
        <f ca="1">IF(Table1[[#This Row],[Networth of Person ($)]]&gt;$CL$6,Table1[[#This Row],[Age]],0)</f>
        <v>26</v>
      </c>
    </row>
    <row r="212" spans="2:90" x14ac:dyDescent="0.3">
      <c r="B212">
        <f t="shared" ca="1" si="74"/>
        <v>2</v>
      </c>
      <c r="C212" t="str">
        <f t="shared" ca="1" si="75"/>
        <v>Women</v>
      </c>
      <c r="D212">
        <f t="shared" ca="1" si="76"/>
        <v>31</v>
      </c>
      <c r="E212">
        <f t="shared" ca="1" si="77"/>
        <v>2</v>
      </c>
      <c r="F212" t="str">
        <f t="shared" ca="1" si="78"/>
        <v>Construction</v>
      </c>
      <c r="G212">
        <f t="shared" ca="1" si="79"/>
        <v>2</v>
      </c>
      <c r="H212" t="str">
        <f t="shared" ca="1" si="80"/>
        <v>College</v>
      </c>
      <c r="I212">
        <f t="shared" ca="1" si="81"/>
        <v>2</v>
      </c>
      <c r="J212">
        <f t="shared" ca="1" si="82"/>
        <v>2</v>
      </c>
      <c r="K212">
        <f t="shared" ca="1" si="83"/>
        <v>49309</v>
      </c>
      <c r="L212">
        <f t="shared" ca="1" si="84"/>
        <v>11</v>
      </c>
      <c r="M212" t="str">
        <f t="shared" ca="1" si="85"/>
        <v>New Brunswick</v>
      </c>
      <c r="N212">
        <f t="shared" ca="1" si="86"/>
        <v>246545</v>
      </c>
      <c r="O212">
        <f t="shared" ca="1" si="87"/>
        <v>111669.21153452586</v>
      </c>
      <c r="P212">
        <f t="shared" ca="1" si="88"/>
        <v>83621.51903508979</v>
      </c>
      <c r="Q212">
        <f t="shared" ca="1" si="89"/>
        <v>8337</v>
      </c>
      <c r="R212">
        <f t="shared" ca="1" si="90"/>
        <v>82059.324752720946</v>
      </c>
      <c r="S212">
        <f t="shared" ca="1" si="91"/>
        <v>32046.642001510976</v>
      </c>
      <c r="T212">
        <f t="shared" ca="1" si="92"/>
        <v>362213.16103660071</v>
      </c>
      <c r="U212">
        <f t="shared" ca="1" si="93"/>
        <v>202065.5362872468</v>
      </c>
      <c r="V212">
        <f t="shared" ca="1" si="94"/>
        <v>160147.62474935391</v>
      </c>
      <c r="Y212" s="2">
        <f ca="1">IF(Table1[[#This Row],[Gender]]="Men",1,0)</f>
        <v>0</v>
      </c>
      <c r="Z212" s="2">
        <f ca="1">IF(Table1[[#This Row],[Gender]]="Women",1,0)</f>
        <v>1</v>
      </c>
      <c r="AA212" s="2"/>
      <c r="AB212" s="2"/>
      <c r="AC212" s="2"/>
      <c r="AD212" s="2"/>
      <c r="AE212" s="2"/>
      <c r="AF212" s="2"/>
      <c r="AG212" s="2"/>
      <c r="AH212" s="2"/>
      <c r="AI212" s="2"/>
      <c r="AJ212" s="4"/>
      <c r="AM212" s="2">
        <f ca="1">IF(Table1[[#This Row],[Field of Work]]="Teaching",1,0)</f>
        <v>0</v>
      </c>
      <c r="AN212" s="2">
        <f ca="1">IF(Table1[[#This Row],[Field of Work]]="Health",1,0)</f>
        <v>0</v>
      </c>
      <c r="AO212" s="2">
        <f ca="1">IF(Table1[[#This Row],[Field of Work]]="Agriculture",1,0)</f>
        <v>0</v>
      </c>
      <c r="AP212" s="2">
        <f ca="1">IF(Table1[[#This Row],[Field of Work]]="IT",1,0)</f>
        <v>0</v>
      </c>
      <c r="AQ212" s="2">
        <f ca="1">IF(Table1[[#This Row],[Field of Work]]="Construction",1,0)</f>
        <v>1</v>
      </c>
      <c r="AR212" s="2">
        <f ca="1">IF(Table1[[#This Row],[Field of Work]]="General Work",1,0)</f>
        <v>0</v>
      </c>
      <c r="AS212" s="2"/>
      <c r="AT212" s="2"/>
      <c r="AU212" s="2"/>
      <c r="AV212" s="2"/>
      <c r="AW212" s="2"/>
      <c r="AX212" s="2"/>
      <c r="BB212" s="2">
        <f ca="1">Table1[[#This Row],[Car Value]]/Table1[[#This Row],[Cars]]</f>
        <v>41810.759517544895</v>
      </c>
      <c r="BE212" s="2">
        <f ca="1">IF(Table1[[#This Row],[Debts]]&gt;$BG$6,1,0)</f>
        <v>1</v>
      </c>
      <c r="BJ212" s="11">
        <f ca="1">Table1[[#This Row],[Mortage Left]]/Table1[[#This Row],[Value of House]]</f>
        <v>0.45293642756708052</v>
      </c>
      <c r="BK212" s="2">
        <f t="shared" ca="1" si="95"/>
        <v>0</v>
      </c>
      <c r="BN212" s="14">
        <f ca="1">IF(Table1[[#This Row],[Area]]="Yukon",Table1[[#This Row],[Income]],0)</f>
        <v>0</v>
      </c>
      <c r="BO212" s="14">
        <f ca="1">IF(Table1[[#This Row],[Area]]="BC",Table1[[#This Row],[Income]],0)</f>
        <v>0</v>
      </c>
      <c r="BP212" s="14">
        <f ca="1">IF(Table1[[#This Row],[Area]]="Northwest Territories",Table1[[#This Row],[Income]],0)</f>
        <v>0</v>
      </c>
      <c r="BQ212" s="14">
        <f ca="1">IF(Table1[[#This Row],[Area]]="Alberta",Table1[[#This Row],[Income]],0)</f>
        <v>0</v>
      </c>
      <c r="BR212" s="14">
        <f ca="1">IF(Table1[[#This Row],[Area]]="Nunavut",Table1[[#This Row],[Income]],0)</f>
        <v>0</v>
      </c>
      <c r="BS212" s="14">
        <f ca="1">IF(Table1[[#This Row],[Area]]="Saskatchewan",Table1[[#This Row],[Income]],0)</f>
        <v>0</v>
      </c>
      <c r="BT212" s="14">
        <f ca="1">IF(Table1[[#This Row],[Area]]="Manitoba",Table1[[#This Row],[Income]],0)</f>
        <v>0</v>
      </c>
      <c r="BU212" s="14">
        <f ca="1">IF(Table1[[#This Row],[Area]]="Ontario",Table1[[#This Row],[Income]],0)</f>
        <v>0</v>
      </c>
      <c r="BV212" s="14">
        <f ca="1">IF(Table1[[#This Row],[Area]]="Quebec",Table1[[#This Row],[Income]],0)</f>
        <v>0</v>
      </c>
      <c r="BW212" s="14">
        <f ca="1">IF(Table1[[#This Row],[Area]]="newfoundland",Table1[[#This Row],[Income]],0)</f>
        <v>0</v>
      </c>
      <c r="BX212" s="14">
        <f ca="1">IF(Table1[[#This Row],[Area]]="New Brunswick",Table1[[#This Row],[Income]],0)</f>
        <v>49309</v>
      </c>
      <c r="BY212" s="14">
        <f ca="1">IF(Table1[[#This Row],[Area]]="Nova Scotia",Table1[[#This Row],[Income]],0)</f>
        <v>0</v>
      </c>
      <c r="BZ212" s="14">
        <f ca="1">IF(Table1[[#This Row],[Area]]="Prince Edward Island",Table1[[#This Row],[Income]],0)</f>
        <v>0</v>
      </c>
      <c r="CB212" s="12">
        <f ca="1">IF(Table1[[#This Row],[Field of Work]]="Health",Table1[[#This Row],[Income]],0)</f>
        <v>0</v>
      </c>
      <c r="CC212" s="12">
        <f ca="1">IF(Table1[[#This Row],[Field of Work]]="Construction",Table1[[#This Row],[Income]],0)</f>
        <v>49309</v>
      </c>
      <c r="CD212" s="12">
        <f ca="1">IF(Table1[[#This Row],[Field of Work]]="Teaching",Table1[[#This Row],[Income]],0)</f>
        <v>0</v>
      </c>
      <c r="CE212" s="12">
        <f ca="1">IF(Table1[[#This Row],[Field of Work]]="IT",Table1[[#This Row],[Income]],0)</f>
        <v>0</v>
      </c>
      <c r="CF212" s="12">
        <f ca="1">IF(Table1[[#This Row],[Field of Work]]="General Work",Table1[[#This Row],[Income]],0)</f>
        <v>0</v>
      </c>
      <c r="CG212" s="12">
        <f ca="1">IF(Table1[[#This Row],[Field of Work]]="Agriculture",Table1[[#This Row],[Income]],0)</f>
        <v>0</v>
      </c>
      <c r="CI212" s="2">
        <f ca="1">IF(Table1[[#This Row],[Debts]]&gt;Table1[[#This Row],[Income]],1,0)</f>
        <v>1</v>
      </c>
      <c r="CJ212" s="2"/>
      <c r="CL212" s="2">
        <f ca="1">IF(Table1[[#This Row],[Networth of Person ($)]]&gt;$CL$6,Table1[[#This Row],[Age]],0)</f>
        <v>31</v>
      </c>
    </row>
    <row r="213" spans="2:90" x14ac:dyDescent="0.3">
      <c r="B213">
        <f t="shared" ca="1" si="74"/>
        <v>2</v>
      </c>
      <c r="C213" t="str">
        <f t="shared" ca="1" si="75"/>
        <v>Women</v>
      </c>
      <c r="D213">
        <f t="shared" ca="1" si="76"/>
        <v>42</v>
      </c>
      <c r="E213">
        <f t="shared" ca="1" si="77"/>
        <v>6</v>
      </c>
      <c r="F213" t="str">
        <f t="shared" ca="1" si="78"/>
        <v>Agriculture</v>
      </c>
      <c r="G213">
        <f t="shared" ca="1" si="79"/>
        <v>4</v>
      </c>
      <c r="H213" t="str">
        <f t="shared" ca="1" si="80"/>
        <v xml:space="preserve">Technical </v>
      </c>
      <c r="I213">
        <f t="shared" ca="1" si="81"/>
        <v>3</v>
      </c>
      <c r="J213">
        <f t="shared" ca="1" si="82"/>
        <v>2</v>
      </c>
      <c r="K213">
        <f t="shared" ca="1" si="83"/>
        <v>31204</v>
      </c>
      <c r="L213">
        <f t="shared" ca="1" si="84"/>
        <v>11</v>
      </c>
      <c r="M213" t="str">
        <f t="shared" ca="1" si="85"/>
        <v>New Brunswick</v>
      </c>
      <c r="N213">
        <f t="shared" ca="1" si="86"/>
        <v>124816</v>
      </c>
      <c r="O213">
        <f t="shared" ca="1" si="87"/>
        <v>68608.578242495016</v>
      </c>
      <c r="P213">
        <f t="shared" ca="1" si="88"/>
        <v>48362.757307788008</v>
      </c>
      <c r="Q213">
        <f t="shared" ca="1" si="89"/>
        <v>25849</v>
      </c>
      <c r="R213">
        <f t="shared" ca="1" si="90"/>
        <v>49352.822359326943</v>
      </c>
      <c r="S213">
        <f t="shared" ca="1" si="91"/>
        <v>15823.194666492218</v>
      </c>
      <c r="T213">
        <f t="shared" ca="1" si="92"/>
        <v>189001.95197428024</v>
      </c>
      <c r="U213">
        <f t="shared" ca="1" si="93"/>
        <v>143810.40060182195</v>
      </c>
      <c r="V213">
        <f t="shared" ca="1" si="94"/>
        <v>45191.551372458285</v>
      </c>
      <c r="Y213" s="2">
        <f ca="1">IF(Table1[[#This Row],[Gender]]="Men",1,0)</f>
        <v>0</v>
      </c>
      <c r="Z213" s="2">
        <f ca="1">IF(Table1[[#This Row],[Gender]]="Women",1,0)</f>
        <v>1</v>
      </c>
      <c r="AA213" s="2"/>
      <c r="AB213" s="2"/>
      <c r="AC213" s="2"/>
      <c r="AD213" s="2"/>
      <c r="AE213" s="2"/>
      <c r="AF213" s="2"/>
      <c r="AG213" s="2"/>
      <c r="AH213" s="2"/>
      <c r="AI213" s="2"/>
      <c r="AJ213" s="4"/>
      <c r="AM213" s="2">
        <f ca="1">IF(Table1[[#This Row],[Field of Work]]="Teaching",1,0)</f>
        <v>0</v>
      </c>
      <c r="AN213" s="2">
        <f ca="1">IF(Table1[[#This Row],[Field of Work]]="Health",1,0)</f>
        <v>0</v>
      </c>
      <c r="AO213" s="2">
        <f ca="1">IF(Table1[[#This Row],[Field of Work]]="Agriculture",1,0)</f>
        <v>1</v>
      </c>
      <c r="AP213" s="2">
        <f ca="1">IF(Table1[[#This Row],[Field of Work]]="IT",1,0)</f>
        <v>0</v>
      </c>
      <c r="AQ213" s="2">
        <f ca="1">IF(Table1[[#This Row],[Field of Work]]="Construction",1,0)</f>
        <v>0</v>
      </c>
      <c r="AR213" s="2">
        <f ca="1">IF(Table1[[#This Row],[Field of Work]]="General Work",1,0)</f>
        <v>0</v>
      </c>
      <c r="AS213" s="2"/>
      <c r="AT213" s="2"/>
      <c r="AU213" s="2"/>
      <c r="AV213" s="2"/>
      <c r="AW213" s="2"/>
      <c r="AX213" s="2"/>
      <c r="BB213" s="2">
        <f ca="1">Table1[[#This Row],[Car Value]]/Table1[[#This Row],[Cars]]</f>
        <v>24181.378653894004</v>
      </c>
      <c r="BE213" s="2">
        <f ca="1">IF(Table1[[#This Row],[Debts]]&gt;$BG$6,1,0)</f>
        <v>1</v>
      </c>
      <c r="BJ213" s="11">
        <f ca="1">Table1[[#This Row],[Mortage Left]]/Table1[[#This Row],[Value of House]]</f>
        <v>0.54967775159030108</v>
      </c>
      <c r="BK213" s="2">
        <f t="shared" ca="1" si="95"/>
        <v>0</v>
      </c>
      <c r="BN213" s="14">
        <f ca="1">IF(Table1[[#This Row],[Area]]="Yukon",Table1[[#This Row],[Income]],0)</f>
        <v>0</v>
      </c>
      <c r="BO213" s="14">
        <f ca="1">IF(Table1[[#This Row],[Area]]="BC",Table1[[#This Row],[Income]],0)</f>
        <v>0</v>
      </c>
      <c r="BP213" s="14">
        <f ca="1">IF(Table1[[#This Row],[Area]]="Northwest Territories",Table1[[#This Row],[Income]],0)</f>
        <v>0</v>
      </c>
      <c r="BQ213" s="14">
        <f ca="1">IF(Table1[[#This Row],[Area]]="Alberta",Table1[[#This Row],[Income]],0)</f>
        <v>0</v>
      </c>
      <c r="BR213" s="14">
        <f ca="1">IF(Table1[[#This Row],[Area]]="Nunavut",Table1[[#This Row],[Income]],0)</f>
        <v>0</v>
      </c>
      <c r="BS213" s="14">
        <f ca="1">IF(Table1[[#This Row],[Area]]="Saskatchewan",Table1[[#This Row],[Income]],0)</f>
        <v>0</v>
      </c>
      <c r="BT213" s="14">
        <f ca="1">IF(Table1[[#This Row],[Area]]="Manitoba",Table1[[#This Row],[Income]],0)</f>
        <v>0</v>
      </c>
      <c r="BU213" s="14">
        <f ca="1">IF(Table1[[#This Row],[Area]]="Ontario",Table1[[#This Row],[Income]],0)</f>
        <v>0</v>
      </c>
      <c r="BV213" s="14">
        <f ca="1">IF(Table1[[#This Row],[Area]]="Quebec",Table1[[#This Row],[Income]],0)</f>
        <v>0</v>
      </c>
      <c r="BW213" s="14">
        <f ca="1">IF(Table1[[#This Row],[Area]]="newfoundland",Table1[[#This Row],[Income]],0)</f>
        <v>0</v>
      </c>
      <c r="BX213" s="14">
        <f ca="1">IF(Table1[[#This Row],[Area]]="New Brunswick",Table1[[#This Row],[Income]],0)</f>
        <v>31204</v>
      </c>
      <c r="BY213" s="14">
        <f ca="1">IF(Table1[[#This Row],[Area]]="Nova Scotia",Table1[[#This Row],[Income]],0)</f>
        <v>0</v>
      </c>
      <c r="BZ213" s="14">
        <f ca="1">IF(Table1[[#This Row],[Area]]="Prince Edward Island",Table1[[#This Row],[Income]],0)</f>
        <v>0</v>
      </c>
      <c r="CB213" s="12">
        <f ca="1">IF(Table1[[#This Row],[Field of Work]]="Health",Table1[[#This Row],[Income]],0)</f>
        <v>0</v>
      </c>
      <c r="CC213" s="12">
        <f ca="1">IF(Table1[[#This Row],[Field of Work]]="Construction",Table1[[#This Row],[Income]],0)</f>
        <v>0</v>
      </c>
      <c r="CD213" s="12">
        <f ca="1">IF(Table1[[#This Row],[Field of Work]]="Teaching",Table1[[#This Row],[Income]],0)</f>
        <v>0</v>
      </c>
      <c r="CE213" s="12">
        <f ca="1">IF(Table1[[#This Row],[Field of Work]]="IT",Table1[[#This Row],[Income]],0)</f>
        <v>0</v>
      </c>
      <c r="CF213" s="12">
        <f ca="1">IF(Table1[[#This Row],[Field of Work]]="General Work",Table1[[#This Row],[Income]],0)</f>
        <v>0</v>
      </c>
      <c r="CG213" s="12">
        <f ca="1">IF(Table1[[#This Row],[Field of Work]]="Agriculture",Table1[[#This Row],[Income]],0)</f>
        <v>31204</v>
      </c>
      <c r="CI213" s="2">
        <f ca="1">IF(Table1[[#This Row],[Debts]]&gt;Table1[[#This Row],[Income]],1,0)</f>
        <v>1</v>
      </c>
      <c r="CJ213" s="2"/>
      <c r="CL213" s="2">
        <f ca="1">IF(Table1[[#This Row],[Networth of Person ($)]]&gt;$CL$6,Table1[[#This Row],[Age]],0)</f>
        <v>0</v>
      </c>
    </row>
    <row r="214" spans="2:90" x14ac:dyDescent="0.3">
      <c r="B214">
        <f t="shared" ca="1" si="74"/>
        <v>2</v>
      </c>
      <c r="C214" t="str">
        <f t="shared" ca="1" si="75"/>
        <v>Women</v>
      </c>
      <c r="D214">
        <f t="shared" ca="1" si="76"/>
        <v>39</v>
      </c>
      <c r="E214">
        <f t="shared" ca="1" si="77"/>
        <v>2</v>
      </c>
      <c r="F214" t="str">
        <f t="shared" ca="1" si="78"/>
        <v>Construction</v>
      </c>
      <c r="G214">
        <f t="shared" ca="1" si="79"/>
        <v>1</v>
      </c>
      <c r="H214" t="str">
        <f t="shared" ca="1" si="80"/>
        <v>High School</v>
      </c>
      <c r="I214">
        <f t="shared" ca="1" si="81"/>
        <v>1</v>
      </c>
      <c r="J214">
        <f t="shared" ca="1" si="82"/>
        <v>2</v>
      </c>
      <c r="K214">
        <f t="shared" ca="1" si="83"/>
        <v>68229</v>
      </c>
      <c r="L214">
        <f t="shared" ca="1" si="84"/>
        <v>10</v>
      </c>
      <c r="M214" t="str">
        <f t="shared" ca="1" si="85"/>
        <v>newfoundland</v>
      </c>
      <c r="N214">
        <f t="shared" ca="1" si="86"/>
        <v>204687</v>
      </c>
      <c r="O214">
        <f t="shared" ca="1" si="87"/>
        <v>180211.28931821938</v>
      </c>
      <c r="P214">
        <f t="shared" ca="1" si="88"/>
        <v>98482.533887563724</v>
      </c>
      <c r="Q214">
        <f t="shared" ca="1" si="89"/>
        <v>24985</v>
      </c>
      <c r="R214">
        <f t="shared" ca="1" si="90"/>
        <v>44085.562440150796</v>
      </c>
      <c r="S214">
        <f t="shared" ca="1" si="91"/>
        <v>47099.458980596166</v>
      </c>
      <c r="T214">
        <f t="shared" ca="1" si="92"/>
        <v>350268.9928681599</v>
      </c>
      <c r="U214">
        <f t="shared" ca="1" si="93"/>
        <v>249281.85175837018</v>
      </c>
      <c r="V214">
        <f t="shared" ca="1" si="94"/>
        <v>100987.14110978972</v>
      </c>
      <c r="Y214" s="2">
        <f ca="1">IF(Table1[[#This Row],[Gender]]="Men",1,0)</f>
        <v>0</v>
      </c>
      <c r="Z214" s="2">
        <f ca="1">IF(Table1[[#This Row],[Gender]]="Women",1,0)</f>
        <v>1</v>
      </c>
      <c r="AA214" s="2"/>
      <c r="AB214" s="2"/>
      <c r="AC214" s="2"/>
      <c r="AD214" s="2"/>
      <c r="AE214" s="2"/>
      <c r="AF214" s="2"/>
      <c r="AG214" s="2"/>
      <c r="AH214" s="2"/>
      <c r="AI214" s="2"/>
      <c r="AJ214" s="4"/>
      <c r="AM214" s="2">
        <f ca="1">IF(Table1[[#This Row],[Field of Work]]="Teaching",1,0)</f>
        <v>0</v>
      </c>
      <c r="AN214" s="2">
        <f ca="1">IF(Table1[[#This Row],[Field of Work]]="Health",1,0)</f>
        <v>0</v>
      </c>
      <c r="AO214" s="2">
        <f ca="1">IF(Table1[[#This Row],[Field of Work]]="Agriculture",1,0)</f>
        <v>0</v>
      </c>
      <c r="AP214" s="2">
        <f ca="1">IF(Table1[[#This Row],[Field of Work]]="IT",1,0)</f>
        <v>0</v>
      </c>
      <c r="AQ214" s="2">
        <f ca="1">IF(Table1[[#This Row],[Field of Work]]="Construction",1,0)</f>
        <v>1</v>
      </c>
      <c r="AR214" s="2">
        <f ca="1">IF(Table1[[#This Row],[Field of Work]]="General Work",1,0)</f>
        <v>0</v>
      </c>
      <c r="AS214" s="2"/>
      <c r="AT214" s="2"/>
      <c r="AU214" s="2"/>
      <c r="AV214" s="2"/>
      <c r="AW214" s="2"/>
      <c r="AX214" s="2"/>
      <c r="BB214" s="2">
        <f ca="1">Table1[[#This Row],[Car Value]]/Table1[[#This Row],[Cars]]</f>
        <v>49241.266943781862</v>
      </c>
      <c r="BE214" s="2">
        <f ca="1">IF(Table1[[#This Row],[Debts]]&gt;$BG$6,1,0)</f>
        <v>1</v>
      </c>
      <c r="BJ214" s="11">
        <f ca="1">Table1[[#This Row],[Mortage Left]]/Table1[[#This Row],[Value of House]]</f>
        <v>0.88042371678816622</v>
      </c>
      <c r="BK214" s="2">
        <f t="shared" ca="1" si="95"/>
        <v>0</v>
      </c>
      <c r="BN214" s="14">
        <f ca="1">IF(Table1[[#This Row],[Area]]="Yukon",Table1[[#This Row],[Income]],0)</f>
        <v>0</v>
      </c>
      <c r="BO214" s="14">
        <f ca="1">IF(Table1[[#This Row],[Area]]="BC",Table1[[#This Row],[Income]],0)</f>
        <v>0</v>
      </c>
      <c r="BP214" s="14">
        <f ca="1">IF(Table1[[#This Row],[Area]]="Northwest Territories",Table1[[#This Row],[Income]],0)</f>
        <v>0</v>
      </c>
      <c r="BQ214" s="14">
        <f ca="1">IF(Table1[[#This Row],[Area]]="Alberta",Table1[[#This Row],[Income]],0)</f>
        <v>0</v>
      </c>
      <c r="BR214" s="14">
        <f ca="1">IF(Table1[[#This Row],[Area]]="Nunavut",Table1[[#This Row],[Income]],0)</f>
        <v>0</v>
      </c>
      <c r="BS214" s="14">
        <f ca="1">IF(Table1[[#This Row],[Area]]="Saskatchewan",Table1[[#This Row],[Income]],0)</f>
        <v>0</v>
      </c>
      <c r="BT214" s="14">
        <f ca="1">IF(Table1[[#This Row],[Area]]="Manitoba",Table1[[#This Row],[Income]],0)</f>
        <v>0</v>
      </c>
      <c r="BU214" s="14">
        <f ca="1">IF(Table1[[#This Row],[Area]]="Ontario",Table1[[#This Row],[Income]],0)</f>
        <v>0</v>
      </c>
      <c r="BV214" s="14">
        <f ca="1">IF(Table1[[#This Row],[Area]]="Quebec",Table1[[#This Row],[Income]],0)</f>
        <v>0</v>
      </c>
      <c r="BW214" s="14">
        <f ca="1">IF(Table1[[#This Row],[Area]]="newfoundland",Table1[[#This Row],[Income]],0)</f>
        <v>68229</v>
      </c>
      <c r="BX214" s="14">
        <f ca="1">IF(Table1[[#This Row],[Area]]="New Brunswick",Table1[[#This Row],[Income]],0)</f>
        <v>0</v>
      </c>
      <c r="BY214" s="14">
        <f ca="1">IF(Table1[[#This Row],[Area]]="Nova Scotia",Table1[[#This Row],[Income]],0)</f>
        <v>0</v>
      </c>
      <c r="BZ214" s="14">
        <f ca="1">IF(Table1[[#This Row],[Area]]="Prince Edward Island",Table1[[#This Row],[Income]],0)</f>
        <v>0</v>
      </c>
      <c r="CB214" s="12">
        <f ca="1">IF(Table1[[#This Row],[Field of Work]]="Health",Table1[[#This Row],[Income]],0)</f>
        <v>0</v>
      </c>
      <c r="CC214" s="12">
        <f ca="1">IF(Table1[[#This Row],[Field of Work]]="Construction",Table1[[#This Row],[Income]],0)</f>
        <v>68229</v>
      </c>
      <c r="CD214" s="12">
        <f ca="1">IF(Table1[[#This Row],[Field of Work]]="Teaching",Table1[[#This Row],[Income]],0)</f>
        <v>0</v>
      </c>
      <c r="CE214" s="12">
        <f ca="1">IF(Table1[[#This Row],[Field of Work]]="IT",Table1[[#This Row],[Income]],0)</f>
        <v>0</v>
      </c>
      <c r="CF214" s="12">
        <f ca="1">IF(Table1[[#This Row],[Field of Work]]="General Work",Table1[[#This Row],[Income]],0)</f>
        <v>0</v>
      </c>
      <c r="CG214" s="12">
        <f ca="1">IF(Table1[[#This Row],[Field of Work]]="Agriculture",Table1[[#This Row],[Income]],0)</f>
        <v>0</v>
      </c>
      <c r="CI214" s="2">
        <f ca="1">IF(Table1[[#This Row],[Debts]]&gt;Table1[[#This Row],[Income]],1,0)</f>
        <v>0</v>
      </c>
      <c r="CJ214" s="2"/>
      <c r="CL214" s="2">
        <f ca="1">IF(Table1[[#This Row],[Networth of Person ($)]]&gt;$CL$6,Table1[[#This Row],[Age]],0)</f>
        <v>39</v>
      </c>
    </row>
    <row r="215" spans="2:90" x14ac:dyDescent="0.3">
      <c r="B215">
        <f t="shared" ca="1" si="74"/>
        <v>2</v>
      </c>
      <c r="C215" t="str">
        <f t="shared" ca="1" si="75"/>
        <v>Women</v>
      </c>
      <c r="D215">
        <f t="shared" ca="1" si="76"/>
        <v>36</v>
      </c>
      <c r="E215">
        <f t="shared" ca="1" si="77"/>
        <v>1</v>
      </c>
      <c r="F215" t="str">
        <f t="shared" ca="1" si="78"/>
        <v>Health</v>
      </c>
      <c r="G215">
        <f t="shared" ca="1" si="79"/>
        <v>1</v>
      </c>
      <c r="H215" t="str">
        <f t="shared" ca="1" si="80"/>
        <v>High School</v>
      </c>
      <c r="I215">
        <f t="shared" ca="1" si="81"/>
        <v>4</v>
      </c>
      <c r="J215">
        <f t="shared" ca="1" si="82"/>
        <v>3</v>
      </c>
      <c r="K215">
        <f t="shared" ca="1" si="83"/>
        <v>74529</v>
      </c>
      <c r="L215">
        <f t="shared" ca="1" si="84"/>
        <v>7</v>
      </c>
      <c r="M215" t="str">
        <f t="shared" ca="1" si="85"/>
        <v>Manitoba</v>
      </c>
      <c r="N215">
        <f t="shared" ca="1" si="86"/>
        <v>223587</v>
      </c>
      <c r="O215">
        <f t="shared" ca="1" si="87"/>
        <v>137168.37295743779</v>
      </c>
      <c r="P215">
        <f t="shared" ca="1" si="88"/>
        <v>151655.61464009466</v>
      </c>
      <c r="Q215">
        <f t="shared" ca="1" si="89"/>
        <v>36896</v>
      </c>
      <c r="R215">
        <f t="shared" ca="1" si="90"/>
        <v>98066.562104551806</v>
      </c>
      <c r="S215">
        <f t="shared" ca="1" si="91"/>
        <v>52512.49975467741</v>
      </c>
      <c r="T215">
        <f t="shared" ca="1" si="92"/>
        <v>427755.1143947721</v>
      </c>
      <c r="U215">
        <f t="shared" ca="1" si="93"/>
        <v>272130.93506198958</v>
      </c>
      <c r="V215">
        <f t="shared" ca="1" si="94"/>
        <v>155624.17933278251</v>
      </c>
      <c r="Y215" s="2">
        <f ca="1">IF(Table1[[#This Row],[Gender]]="Men",1,0)</f>
        <v>0</v>
      </c>
      <c r="Z215" s="2">
        <f ca="1">IF(Table1[[#This Row],[Gender]]="Women",1,0)</f>
        <v>1</v>
      </c>
      <c r="AA215" s="2"/>
      <c r="AB215" s="2"/>
      <c r="AC215" s="2"/>
      <c r="AD215" s="2"/>
      <c r="AE215" s="2"/>
      <c r="AF215" s="2"/>
      <c r="AG215" s="2"/>
      <c r="AH215" s="2"/>
      <c r="AI215" s="2"/>
      <c r="AJ215" s="4"/>
      <c r="AM215" s="2">
        <f ca="1">IF(Table1[[#This Row],[Field of Work]]="Teaching",1,0)</f>
        <v>0</v>
      </c>
      <c r="AN215" s="2">
        <f ca="1">IF(Table1[[#This Row],[Field of Work]]="Health",1,0)</f>
        <v>1</v>
      </c>
      <c r="AO215" s="2">
        <f ca="1">IF(Table1[[#This Row],[Field of Work]]="Agriculture",1,0)</f>
        <v>0</v>
      </c>
      <c r="AP215" s="2">
        <f ca="1">IF(Table1[[#This Row],[Field of Work]]="IT",1,0)</f>
        <v>0</v>
      </c>
      <c r="AQ215" s="2">
        <f ca="1">IF(Table1[[#This Row],[Field of Work]]="Construction",1,0)</f>
        <v>0</v>
      </c>
      <c r="AR215" s="2">
        <f ca="1">IF(Table1[[#This Row],[Field of Work]]="General Work",1,0)</f>
        <v>0</v>
      </c>
      <c r="AS215" s="2"/>
      <c r="AT215" s="2"/>
      <c r="AU215" s="2"/>
      <c r="AV215" s="2"/>
      <c r="AW215" s="2"/>
      <c r="AX215" s="2"/>
      <c r="BB215" s="2">
        <f ca="1">Table1[[#This Row],[Car Value]]/Table1[[#This Row],[Cars]]</f>
        <v>50551.871546698218</v>
      </c>
      <c r="BE215" s="2">
        <f ca="1">IF(Table1[[#This Row],[Debts]]&gt;$BG$6,1,0)</f>
        <v>1</v>
      </c>
      <c r="BJ215" s="11">
        <f ca="1">Table1[[#This Row],[Mortage Left]]/Table1[[#This Row],[Value of House]]</f>
        <v>0.61348992990396489</v>
      </c>
      <c r="BK215" s="2">
        <f t="shared" ca="1" si="95"/>
        <v>0</v>
      </c>
      <c r="BN215" s="14">
        <f ca="1">IF(Table1[[#This Row],[Area]]="Yukon",Table1[[#This Row],[Income]],0)</f>
        <v>0</v>
      </c>
      <c r="BO215" s="14">
        <f ca="1">IF(Table1[[#This Row],[Area]]="BC",Table1[[#This Row],[Income]],0)</f>
        <v>0</v>
      </c>
      <c r="BP215" s="14">
        <f ca="1">IF(Table1[[#This Row],[Area]]="Northwest Territories",Table1[[#This Row],[Income]],0)</f>
        <v>0</v>
      </c>
      <c r="BQ215" s="14">
        <f ca="1">IF(Table1[[#This Row],[Area]]="Alberta",Table1[[#This Row],[Income]],0)</f>
        <v>0</v>
      </c>
      <c r="BR215" s="14">
        <f ca="1">IF(Table1[[#This Row],[Area]]="Nunavut",Table1[[#This Row],[Income]],0)</f>
        <v>0</v>
      </c>
      <c r="BS215" s="14">
        <f ca="1">IF(Table1[[#This Row],[Area]]="Saskatchewan",Table1[[#This Row],[Income]],0)</f>
        <v>0</v>
      </c>
      <c r="BT215" s="14">
        <f ca="1">IF(Table1[[#This Row],[Area]]="Manitoba",Table1[[#This Row],[Income]],0)</f>
        <v>74529</v>
      </c>
      <c r="BU215" s="14">
        <f ca="1">IF(Table1[[#This Row],[Area]]="Ontario",Table1[[#This Row],[Income]],0)</f>
        <v>0</v>
      </c>
      <c r="BV215" s="14">
        <f ca="1">IF(Table1[[#This Row],[Area]]="Quebec",Table1[[#This Row],[Income]],0)</f>
        <v>0</v>
      </c>
      <c r="BW215" s="14">
        <f ca="1">IF(Table1[[#This Row],[Area]]="newfoundland",Table1[[#This Row],[Income]],0)</f>
        <v>0</v>
      </c>
      <c r="BX215" s="14">
        <f ca="1">IF(Table1[[#This Row],[Area]]="New Brunswick",Table1[[#This Row],[Income]],0)</f>
        <v>0</v>
      </c>
      <c r="BY215" s="14">
        <f ca="1">IF(Table1[[#This Row],[Area]]="Nova Scotia",Table1[[#This Row],[Income]],0)</f>
        <v>0</v>
      </c>
      <c r="BZ215" s="14">
        <f ca="1">IF(Table1[[#This Row],[Area]]="Prince Edward Island",Table1[[#This Row],[Income]],0)</f>
        <v>0</v>
      </c>
      <c r="CB215" s="12">
        <f ca="1">IF(Table1[[#This Row],[Field of Work]]="Health",Table1[[#This Row],[Income]],0)</f>
        <v>74529</v>
      </c>
      <c r="CC215" s="12">
        <f ca="1">IF(Table1[[#This Row],[Field of Work]]="Construction",Table1[[#This Row],[Income]],0)</f>
        <v>0</v>
      </c>
      <c r="CD215" s="12">
        <f ca="1">IF(Table1[[#This Row],[Field of Work]]="Teaching",Table1[[#This Row],[Income]],0)</f>
        <v>0</v>
      </c>
      <c r="CE215" s="12">
        <f ca="1">IF(Table1[[#This Row],[Field of Work]]="IT",Table1[[#This Row],[Income]],0)</f>
        <v>0</v>
      </c>
      <c r="CF215" s="12">
        <f ca="1">IF(Table1[[#This Row],[Field of Work]]="General Work",Table1[[#This Row],[Income]],0)</f>
        <v>0</v>
      </c>
      <c r="CG215" s="12">
        <f ca="1">IF(Table1[[#This Row],[Field of Work]]="Agriculture",Table1[[#This Row],[Income]],0)</f>
        <v>0</v>
      </c>
      <c r="CI215" s="2">
        <f ca="1">IF(Table1[[#This Row],[Debts]]&gt;Table1[[#This Row],[Income]],1,0)</f>
        <v>1</v>
      </c>
      <c r="CJ215" s="2"/>
      <c r="CL215" s="2">
        <f ca="1">IF(Table1[[#This Row],[Networth of Person ($)]]&gt;$CL$6,Table1[[#This Row],[Age]],0)</f>
        <v>36</v>
      </c>
    </row>
    <row r="216" spans="2:90" x14ac:dyDescent="0.3">
      <c r="B216">
        <f t="shared" ca="1" si="74"/>
        <v>2</v>
      </c>
      <c r="C216" t="str">
        <f t="shared" ca="1" si="75"/>
        <v>Women</v>
      </c>
      <c r="D216">
        <f t="shared" ca="1" si="76"/>
        <v>42</v>
      </c>
      <c r="E216">
        <f t="shared" ca="1" si="77"/>
        <v>1</v>
      </c>
      <c r="F216" t="str">
        <f t="shared" ca="1" si="78"/>
        <v>Health</v>
      </c>
      <c r="G216">
        <f t="shared" ca="1" si="79"/>
        <v>1</v>
      </c>
      <c r="H216" t="str">
        <f t="shared" ca="1" si="80"/>
        <v>High School</v>
      </c>
      <c r="I216">
        <f t="shared" ca="1" si="81"/>
        <v>2</v>
      </c>
      <c r="J216">
        <f t="shared" ca="1" si="82"/>
        <v>2</v>
      </c>
      <c r="K216">
        <f t="shared" ca="1" si="83"/>
        <v>68668</v>
      </c>
      <c r="L216">
        <f t="shared" ca="1" si="84"/>
        <v>5</v>
      </c>
      <c r="M216" t="str">
        <f t="shared" ca="1" si="85"/>
        <v>Nunavut</v>
      </c>
      <c r="N216">
        <f t="shared" ca="1" si="86"/>
        <v>274672</v>
      </c>
      <c r="O216">
        <f t="shared" ca="1" si="87"/>
        <v>238250.1925467941</v>
      </c>
      <c r="P216">
        <f t="shared" ca="1" si="88"/>
        <v>48371.480437081314</v>
      </c>
      <c r="Q216">
        <f t="shared" ca="1" si="89"/>
        <v>30927</v>
      </c>
      <c r="R216">
        <f t="shared" ca="1" si="90"/>
        <v>80476.43873540654</v>
      </c>
      <c r="S216">
        <f t="shared" ca="1" si="91"/>
        <v>84297.810374926572</v>
      </c>
      <c r="T216">
        <f t="shared" ca="1" si="92"/>
        <v>407341.29081200785</v>
      </c>
      <c r="U216">
        <f t="shared" ca="1" si="93"/>
        <v>349653.63128220063</v>
      </c>
      <c r="V216">
        <f t="shared" ca="1" si="94"/>
        <v>57687.659529807221</v>
      </c>
      <c r="Y216" s="2">
        <f ca="1">IF(Table1[[#This Row],[Gender]]="Men",1,0)</f>
        <v>0</v>
      </c>
      <c r="Z216" s="2">
        <f ca="1">IF(Table1[[#This Row],[Gender]]="Women",1,0)</f>
        <v>1</v>
      </c>
      <c r="AA216" s="2"/>
      <c r="AB216" s="2"/>
      <c r="AC216" s="2"/>
      <c r="AD216" s="2"/>
      <c r="AE216" s="2"/>
      <c r="AF216" s="2"/>
      <c r="AG216" s="2"/>
      <c r="AH216" s="2"/>
      <c r="AI216" s="2"/>
      <c r="AJ216" s="4"/>
      <c r="AM216" s="2">
        <f ca="1">IF(Table1[[#This Row],[Field of Work]]="Teaching",1,0)</f>
        <v>0</v>
      </c>
      <c r="AN216" s="2">
        <f ca="1">IF(Table1[[#This Row],[Field of Work]]="Health",1,0)</f>
        <v>1</v>
      </c>
      <c r="AO216" s="2">
        <f ca="1">IF(Table1[[#This Row],[Field of Work]]="Agriculture",1,0)</f>
        <v>0</v>
      </c>
      <c r="AP216" s="2">
        <f ca="1">IF(Table1[[#This Row],[Field of Work]]="IT",1,0)</f>
        <v>0</v>
      </c>
      <c r="AQ216" s="2">
        <f ca="1">IF(Table1[[#This Row],[Field of Work]]="Construction",1,0)</f>
        <v>0</v>
      </c>
      <c r="AR216" s="2">
        <f ca="1">IF(Table1[[#This Row],[Field of Work]]="General Work",1,0)</f>
        <v>0</v>
      </c>
      <c r="AS216" s="2"/>
      <c r="AT216" s="2"/>
      <c r="AU216" s="2"/>
      <c r="AV216" s="2"/>
      <c r="AW216" s="2"/>
      <c r="AX216" s="2"/>
      <c r="BB216" s="2">
        <f ca="1">Table1[[#This Row],[Car Value]]/Table1[[#This Row],[Cars]]</f>
        <v>24185.740218540657</v>
      </c>
      <c r="BE216" s="2">
        <f ca="1">IF(Table1[[#This Row],[Debts]]&gt;$BG$6,1,0)</f>
        <v>1</v>
      </c>
      <c r="BJ216" s="11">
        <f ca="1">Table1[[#This Row],[Mortage Left]]/Table1[[#This Row],[Value of House]]</f>
        <v>0.86739890686635002</v>
      </c>
      <c r="BK216" s="2">
        <f t="shared" ca="1" si="95"/>
        <v>0</v>
      </c>
      <c r="BN216" s="14">
        <f ca="1">IF(Table1[[#This Row],[Area]]="Yukon",Table1[[#This Row],[Income]],0)</f>
        <v>0</v>
      </c>
      <c r="BO216" s="14">
        <f ca="1">IF(Table1[[#This Row],[Area]]="BC",Table1[[#This Row],[Income]],0)</f>
        <v>0</v>
      </c>
      <c r="BP216" s="14">
        <f ca="1">IF(Table1[[#This Row],[Area]]="Northwest Territories",Table1[[#This Row],[Income]],0)</f>
        <v>0</v>
      </c>
      <c r="BQ216" s="14">
        <f ca="1">IF(Table1[[#This Row],[Area]]="Alberta",Table1[[#This Row],[Income]],0)</f>
        <v>0</v>
      </c>
      <c r="BR216" s="14">
        <f ca="1">IF(Table1[[#This Row],[Area]]="Nunavut",Table1[[#This Row],[Income]],0)</f>
        <v>68668</v>
      </c>
      <c r="BS216" s="14">
        <f ca="1">IF(Table1[[#This Row],[Area]]="Saskatchewan",Table1[[#This Row],[Income]],0)</f>
        <v>0</v>
      </c>
      <c r="BT216" s="14">
        <f ca="1">IF(Table1[[#This Row],[Area]]="Manitoba",Table1[[#This Row],[Income]],0)</f>
        <v>0</v>
      </c>
      <c r="BU216" s="14">
        <f ca="1">IF(Table1[[#This Row],[Area]]="Ontario",Table1[[#This Row],[Income]],0)</f>
        <v>0</v>
      </c>
      <c r="BV216" s="14">
        <f ca="1">IF(Table1[[#This Row],[Area]]="Quebec",Table1[[#This Row],[Income]],0)</f>
        <v>0</v>
      </c>
      <c r="BW216" s="14">
        <f ca="1">IF(Table1[[#This Row],[Area]]="newfoundland",Table1[[#This Row],[Income]],0)</f>
        <v>0</v>
      </c>
      <c r="BX216" s="14">
        <f ca="1">IF(Table1[[#This Row],[Area]]="New Brunswick",Table1[[#This Row],[Income]],0)</f>
        <v>0</v>
      </c>
      <c r="BY216" s="14">
        <f ca="1">IF(Table1[[#This Row],[Area]]="Nova Scotia",Table1[[#This Row],[Income]],0)</f>
        <v>0</v>
      </c>
      <c r="BZ216" s="14">
        <f ca="1">IF(Table1[[#This Row],[Area]]="Prince Edward Island",Table1[[#This Row],[Income]],0)</f>
        <v>0</v>
      </c>
      <c r="CB216" s="12">
        <f ca="1">IF(Table1[[#This Row],[Field of Work]]="Health",Table1[[#This Row],[Income]],0)</f>
        <v>68668</v>
      </c>
      <c r="CC216" s="12">
        <f ca="1">IF(Table1[[#This Row],[Field of Work]]="Construction",Table1[[#This Row],[Income]],0)</f>
        <v>0</v>
      </c>
      <c r="CD216" s="12">
        <f ca="1">IF(Table1[[#This Row],[Field of Work]]="Teaching",Table1[[#This Row],[Income]],0)</f>
        <v>0</v>
      </c>
      <c r="CE216" s="12">
        <f ca="1">IF(Table1[[#This Row],[Field of Work]]="IT",Table1[[#This Row],[Income]],0)</f>
        <v>0</v>
      </c>
      <c r="CF216" s="12">
        <f ca="1">IF(Table1[[#This Row],[Field of Work]]="General Work",Table1[[#This Row],[Income]],0)</f>
        <v>0</v>
      </c>
      <c r="CG216" s="12">
        <f ca="1">IF(Table1[[#This Row],[Field of Work]]="Agriculture",Table1[[#This Row],[Income]],0)</f>
        <v>0</v>
      </c>
      <c r="CI216" s="2">
        <f ca="1">IF(Table1[[#This Row],[Debts]]&gt;Table1[[#This Row],[Income]],1,0)</f>
        <v>1</v>
      </c>
      <c r="CJ216" s="2"/>
      <c r="CL216" s="2">
        <f ca="1">IF(Table1[[#This Row],[Networth of Person ($)]]&gt;$CL$6,Table1[[#This Row],[Age]],0)</f>
        <v>42</v>
      </c>
    </row>
    <row r="217" spans="2:90" x14ac:dyDescent="0.3">
      <c r="B217">
        <f t="shared" ca="1" si="74"/>
        <v>1</v>
      </c>
      <c r="C217" t="str">
        <f t="shared" ca="1" si="75"/>
        <v>Men</v>
      </c>
      <c r="D217">
        <f t="shared" ca="1" si="76"/>
        <v>26</v>
      </c>
      <c r="E217">
        <f t="shared" ca="1" si="77"/>
        <v>4</v>
      </c>
      <c r="F217" t="str">
        <f t="shared" ca="1" si="78"/>
        <v>IT</v>
      </c>
      <c r="G217">
        <f t="shared" ca="1" si="79"/>
        <v>4</v>
      </c>
      <c r="H217" t="str">
        <f t="shared" ca="1" si="80"/>
        <v xml:space="preserve">Technical </v>
      </c>
      <c r="I217">
        <f t="shared" ca="1" si="81"/>
        <v>3</v>
      </c>
      <c r="J217">
        <f t="shared" ca="1" si="82"/>
        <v>1</v>
      </c>
      <c r="K217">
        <f t="shared" ca="1" si="83"/>
        <v>57182</v>
      </c>
      <c r="L217">
        <f t="shared" ca="1" si="84"/>
        <v>12</v>
      </c>
      <c r="M217" t="str">
        <f t="shared" ca="1" si="85"/>
        <v>Nova Scotia</v>
      </c>
      <c r="N217">
        <f t="shared" ca="1" si="86"/>
        <v>228728</v>
      </c>
      <c r="O217">
        <f t="shared" ca="1" si="87"/>
        <v>222382.80821682775</v>
      </c>
      <c r="P217">
        <f t="shared" ca="1" si="88"/>
        <v>5398.3765379804217</v>
      </c>
      <c r="Q217">
        <f t="shared" ca="1" si="89"/>
        <v>1620</v>
      </c>
      <c r="R217">
        <f t="shared" ca="1" si="90"/>
        <v>42617.848927796244</v>
      </c>
      <c r="S217">
        <f t="shared" ca="1" si="91"/>
        <v>42248.287741129221</v>
      </c>
      <c r="T217">
        <f t="shared" ca="1" si="92"/>
        <v>276374.66427910962</v>
      </c>
      <c r="U217">
        <f t="shared" ca="1" si="93"/>
        <v>266620.65714462398</v>
      </c>
      <c r="V217">
        <f t="shared" ca="1" si="94"/>
        <v>9754.0071344856406</v>
      </c>
      <c r="Y217" s="2">
        <f ca="1">IF(Table1[[#This Row],[Gender]]="Men",1,0)</f>
        <v>1</v>
      </c>
      <c r="Z217" s="2">
        <f ca="1">IF(Table1[[#This Row],[Gender]]="Women",1,0)</f>
        <v>0</v>
      </c>
      <c r="AA217" s="2"/>
      <c r="AB217" s="2"/>
      <c r="AC217" s="2"/>
      <c r="AD217" s="2"/>
      <c r="AE217" s="2"/>
      <c r="AF217" s="2"/>
      <c r="AG217" s="2"/>
      <c r="AH217" s="2"/>
      <c r="AI217" s="2"/>
      <c r="AJ217" s="4"/>
      <c r="AM217" s="2">
        <f ca="1">IF(Table1[[#This Row],[Field of Work]]="Teaching",1,0)</f>
        <v>0</v>
      </c>
      <c r="AN217" s="2">
        <f ca="1">IF(Table1[[#This Row],[Field of Work]]="Health",1,0)</f>
        <v>0</v>
      </c>
      <c r="AO217" s="2">
        <f ca="1">IF(Table1[[#This Row],[Field of Work]]="Agriculture",1,0)</f>
        <v>0</v>
      </c>
      <c r="AP217" s="2">
        <f ca="1">IF(Table1[[#This Row],[Field of Work]]="IT",1,0)</f>
        <v>1</v>
      </c>
      <c r="AQ217" s="2">
        <f ca="1">IF(Table1[[#This Row],[Field of Work]]="Construction",1,0)</f>
        <v>0</v>
      </c>
      <c r="AR217" s="2">
        <f ca="1">IF(Table1[[#This Row],[Field of Work]]="General Work",1,0)</f>
        <v>0</v>
      </c>
      <c r="AS217" s="2"/>
      <c r="AT217" s="2"/>
      <c r="AU217" s="2"/>
      <c r="AV217" s="2"/>
      <c r="AW217" s="2"/>
      <c r="AX217" s="2"/>
      <c r="BB217" s="2">
        <f ca="1">Table1[[#This Row],[Car Value]]/Table1[[#This Row],[Cars]]</f>
        <v>5398.3765379804217</v>
      </c>
      <c r="BE217" s="2">
        <f ca="1">IF(Table1[[#This Row],[Debts]]&gt;$BG$6,1,0)</f>
        <v>1</v>
      </c>
      <c r="BJ217" s="11">
        <f ca="1">Table1[[#This Row],[Mortage Left]]/Table1[[#This Row],[Value of House]]</f>
        <v>0.97225878867837667</v>
      </c>
      <c r="BK217" s="2">
        <f t="shared" ca="1" si="95"/>
        <v>0</v>
      </c>
      <c r="BN217" s="14">
        <f ca="1">IF(Table1[[#This Row],[Area]]="Yukon",Table1[[#This Row],[Income]],0)</f>
        <v>0</v>
      </c>
      <c r="BO217" s="14">
        <f ca="1">IF(Table1[[#This Row],[Area]]="BC",Table1[[#This Row],[Income]],0)</f>
        <v>0</v>
      </c>
      <c r="BP217" s="14">
        <f ca="1">IF(Table1[[#This Row],[Area]]="Northwest Territories",Table1[[#This Row],[Income]],0)</f>
        <v>0</v>
      </c>
      <c r="BQ217" s="14">
        <f ca="1">IF(Table1[[#This Row],[Area]]="Alberta",Table1[[#This Row],[Income]],0)</f>
        <v>0</v>
      </c>
      <c r="BR217" s="14">
        <f ca="1">IF(Table1[[#This Row],[Area]]="Nunavut",Table1[[#This Row],[Income]],0)</f>
        <v>0</v>
      </c>
      <c r="BS217" s="14">
        <f ca="1">IF(Table1[[#This Row],[Area]]="Saskatchewan",Table1[[#This Row],[Income]],0)</f>
        <v>0</v>
      </c>
      <c r="BT217" s="14">
        <f ca="1">IF(Table1[[#This Row],[Area]]="Manitoba",Table1[[#This Row],[Income]],0)</f>
        <v>0</v>
      </c>
      <c r="BU217" s="14">
        <f ca="1">IF(Table1[[#This Row],[Area]]="Ontario",Table1[[#This Row],[Income]],0)</f>
        <v>0</v>
      </c>
      <c r="BV217" s="14">
        <f ca="1">IF(Table1[[#This Row],[Area]]="Quebec",Table1[[#This Row],[Income]],0)</f>
        <v>0</v>
      </c>
      <c r="BW217" s="14">
        <f ca="1">IF(Table1[[#This Row],[Area]]="newfoundland",Table1[[#This Row],[Income]],0)</f>
        <v>0</v>
      </c>
      <c r="BX217" s="14">
        <f ca="1">IF(Table1[[#This Row],[Area]]="New Brunswick",Table1[[#This Row],[Income]],0)</f>
        <v>0</v>
      </c>
      <c r="BY217" s="14">
        <f ca="1">IF(Table1[[#This Row],[Area]]="Nova Scotia",Table1[[#This Row],[Income]],0)</f>
        <v>57182</v>
      </c>
      <c r="BZ217" s="14">
        <f ca="1">IF(Table1[[#This Row],[Area]]="Prince Edward Island",Table1[[#This Row],[Income]],0)</f>
        <v>0</v>
      </c>
      <c r="CB217" s="12">
        <f ca="1">IF(Table1[[#This Row],[Field of Work]]="Health",Table1[[#This Row],[Income]],0)</f>
        <v>0</v>
      </c>
      <c r="CC217" s="12">
        <f ca="1">IF(Table1[[#This Row],[Field of Work]]="Construction",Table1[[#This Row],[Income]],0)</f>
        <v>0</v>
      </c>
      <c r="CD217" s="12">
        <f ca="1">IF(Table1[[#This Row],[Field of Work]]="Teaching",Table1[[#This Row],[Income]],0)</f>
        <v>0</v>
      </c>
      <c r="CE217" s="12">
        <f ca="1">IF(Table1[[#This Row],[Field of Work]]="IT",Table1[[#This Row],[Income]],0)</f>
        <v>57182</v>
      </c>
      <c r="CF217" s="12">
        <f ca="1">IF(Table1[[#This Row],[Field of Work]]="General Work",Table1[[#This Row],[Income]],0)</f>
        <v>0</v>
      </c>
      <c r="CG217" s="12">
        <f ca="1">IF(Table1[[#This Row],[Field of Work]]="Agriculture",Table1[[#This Row],[Income]],0)</f>
        <v>0</v>
      </c>
      <c r="CI217" s="2">
        <f ca="1">IF(Table1[[#This Row],[Debts]]&gt;Table1[[#This Row],[Income]],1,0)</f>
        <v>0</v>
      </c>
      <c r="CJ217" s="2"/>
      <c r="CL217" s="2">
        <f ca="1">IF(Table1[[#This Row],[Networth of Person ($)]]&gt;$CL$6,Table1[[#This Row],[Age]],0)</f>
        <v>0</v>
      </c>
    </row>
    <row r="218" spans="2:90" x14ac:dyDescent="0.3">
      <c r="B218">
        <f t="shared" ca="1" si="74"/>
        <v>1</v>
      </c>
      <c r="C218" t="str">
        <f t="shared" ca="1" si="75"/>
        <v>Men</v>
      </c>
      <c r="D218">
        <f t="shared" ca="1" si="76"/>
        <v>43</v>
      </c>
      <c r="E218">
        <f t="shared" ca="1" si="77"/>
        <v>6</v>
      </c>
      <c r="F218" t="str">
        <f t="shared" ca="1" si="78"/>
        <v>Agriculture</v>
      </c>
      <c r="G218">
        <f t="shared" ca="1" si="79"/>
        <v>5</v>
      </c>
      <c r="H218" t="str">
        <f t="shared" ca="1" si="80"/>
        <v>Others</v>
      </c>
      <c r="I218">
        <f t="shared" ca="1" si="81"/>
        <v>4</v>
      </c>
      <c r="J218">
        <f t="shared" ca="1" si="82"/>
        <v>3</v>
      </c>
      <c r="K218">
        <f t="shared" ca="1" si="83"/>
        <v>39747</v>
      </c>
      <c r="L218">
        <f t="shared" ca="1" si="84"/>
        <v>8</v>
      </c>
      <c r="M218" t="str">
        <f t="shared" ca="1" si="85"/>
        <v>Ontario</v>
      </c>
      <c r="N218">
        <f t="shared" ca="1" si="86"/>
        <v>158988</v>
      </c>
      <c r="O218">
        <f t="shared" ca="1" si="87"/>
        <v>116489.96066166369</v>
      </c>
      <c r="P218">
        <f t="shared" ca="1" si="88"/>
        <v>52745.569480307029</v>
      </c>
      <c r="Q218">
        <f t="shared" ca="1" si="89"/>
        <v>29185</v>
      </c>
      <c r="R218">
        <f t="shared" ca="1" si="90"/>
        <v>21103.506568408531</v>
      </c>
      <c r="S218">
        <f t="shared" ca="1" si="91"/>
        <v>42249.746515089239</v>
      </c>
      <c r="T218">
        <f t="shared" ca="1" si="92"/>
        <v>253983.31599539626</v>
      </c>
      <c r="U218">
        <f t="shared" ca="1" si="93"/>
        <v>166778.46723007222</v>
      </c>
      <c r="V218">
        <f t="shared" ca="1" si="94"/>
        <v>87204.848765324045</v>
      </c>
      <c r="Y218" s="2">
        <f ca="1">IF(Table1[[#This Row],[Gender]]="Men",1,0)</f>
        <v>1</v>
      </c>
      <c r="Z218" s="2">
        <f ca="1">IF(Table1[[#This Row],[Gender]]="Women",1,0)</f>
        <v>0</v>
      </c>
      <c r="AA218" s="2"/>
      <c r="AB218" s="2"/>
      <c r="AC218" s="2"/>
      <c r="AD218" s="2"/>
      <c r="AE218" s="2"/>
      <c r="AF218" s="2"/>
      <c r="AG218" s="2"/>
      <c r="AH218" s="2"/>
      <c r="AI218" s="2"/>
      <c r="AJ218" s="4"/>
      <c r="AM218" s="2">
        <f ca="1">IF(Table1[[#This Row],[Field of Work]]="Teaching",1,0)</f>
        <v>0</v>
      </c>
      <c r="AN218" s="2">
        <f ca="1">IF(Table1[[#This Row],[Field of Work]]="Health",1,0)</f>
        <v>0</v>
      </c>
      <c r="AO218" s="2">
        <f ca="1">IF(Table1[[#This Row],[Field of Work]]="Agriculture",1,0)</f>
        <v>1</v>
      </c>
      <c r="AP218" s="2">
        <f ca="1">IF(Table1[[#This Row],[Field of Work]]="IT",1,0)</f>
        <v>0</v>
      </c>
      <c r="AQ218" s="2">
        <f ca="1">IF(Table1[[#This Row],[Field of Work]]="Construction",1,0)</f>
        <v>0</v>
      </c>
      <c r="AR218" s="2">
        <f ca="1">IF(Table1[[#This Row],[Field of Work]]="General Work",1,0)</f>
        <v>0</v>
      </c>
      <c r="AS218" s="2"/>
      <c r="AT218" s="2"/>
      <c r="AU218" s="2"/>
      <c r="AV218" s="2"/>
      <c r="AW218" s="2"/>
      <c r="AX218" s="2"/>
      <c r="BB218" s="2">
        <f ca="1">Table1[[#This Row],[Car Value]]/Table1[[#This Row],[Cars]]</f>
        <v>17581.856493435676</v>
      </c>
      <c r="BE218" s="2">
        <f ca="1">IF(Table1[[#This Row],[Debts]]&gt;$BG$6,1,0)</f>
        <v>1</v>
      </c>
      <c r="BJ218" s="11">
        <f ca="1">Table1[[#This Row],[Mortage Left]]/Table1[[#This Row],[Value of House]]</f>
        <v>0.73269655987661764</v>
      </c>
      <c r="BK218" s="2">
        <f t="shared" ca="1" si="95"/>
        <v>0</v>
      </c>
      <c r="BN218" s="14">
        <f ca="1">IF(Table1[[#This Row],[Area]]="Yukon",Table1[[#This Row],[Income]],0)</f>
        <v>0</v>
      </c>
      <c r="BO218" s="14">
        <f ca="1">IF(Table1[[#This Row],[Area]]="BC",Table1[[#This Row],[Income]],0)</f>
        <v>0</v>
      </c>
      <c r="BP218" s="14">
        <f ca="1">IF(Table1[[#This Row],[Area]]="Northwest Territories",Table1[[#This Row],[Income]],0)</f>
        <v>0</v>
      </c>
      <c r="BQ218" s="14">
        <f ca="1">IF(Table1[[#This Row],[Area]]="Alberta",Table1[[#This Row],[Income]],0)</f>
        <v>0</v>
      </c>
      <c r="BR218" s="14">
        <f ca="1">IF(Table1[[#This Row],[Area]]="Nunavut",Table1[[#This Row],[Income]],0)</f>
        <v>0</v>
      </c>
      <c r="BS218" s="14">
        <f ca="1">IF(Table1[[#This Row],[Area]]="Saskatchewan",Table1[[#This Row],[Income]],0)</f>
        <v>0</v>
      </c>
      <c r="BT218" s="14">
        <f ca="1">IF(Table1[[#This Row],[Area]]="Manitoba",Table1[[#This Row],[Income]],0)</f>
        <v>0</v>
      </c>
      <c r="BU218" s="14">
        <f ca="1">IF(Table1[[#This Row],[Area]]="Ontario",Table1[[#This Row],[Income]],0)</f>
        <v>39747</v>
      </c>
      <c r="BV218" s="14">
        <f ca="1">IF(Table1[[#This Row],[Area]]="Quebec",Table1[[#This Row],[Income]],0)</f>
        <v>0</v>
      </c>
      <c r="BW218" s="14">
        <f ca="1">IF(Table1[[#This Row],[Area]]="newfoundland",Table1[[#This Row],[Income]],0)</f>
        <v>0</v>
      </c>
      <c r="BX218" s="14">
        <f ca="1">IF(Table1[[#This Row],[Area]]="New Brunswick",Table1[[#This Row],[Income]],0)</f>
        <v>0</v>
      </c>
      <c r="BY218" s="14">
        <f ca="1">IF(Table1[[#This Row],[Area]]="Nova Scotia",Table1[[#This Row],[Income]],0)</f>
        <v>0</v>
      </c>
      <c r="BZ218" s="14">
        <f ca="1">IF(Table1[[#This Row],[Area]]="Prince Edward Island",Table1[[#This Row],[Income]],0)</f>
        <v>0</v>
      </c>
      <c r="CB218" s="12">
        <f ca="1">IF(Table1[[#This Row],[Field of Work]]="Health",Table1[[#This Row],[Income]],0)</f>
        <v>0</v>
      </c>
      <c r="CC218" s="12">
        <f ca="1">IF(Table1[[#This Row],[Field of Work]]="Construction",Table1[[#This Row],[Income]],0)</f>
        <v>0</v>
      </c>
      <c r="CD218" s="12">
        <f ca="1">IF(Table1[[#This Row],[Field of Work]]="Teaching",Table1[[#This Row],[Income]],0)</f>
        <v>0</v>
      </c>
      <c r="CE218" s="12">
        <f ca="1">IF(Table1[[#This Row],[Field of Work]]="IT",Table1[[#This Row],[Income]],0)</f>
        <v>0</v>
      </c>
      <c r="CF218" s="12">
        <f ca="1">IF(Table1[[#This Row],[Field of Work]]="General Work",Table1[[#This Row],[Income]],0)</f>
        <v>0</v>
      </c>
      <c r="CG218" s="12">
        <f ca="1">IF(Table1[[#This Row],[Field of Work]]="Agriculture",Table1[[#This Row],[Income]],0)</f>
        <v>39747</v>
      </c>
      <c r="CI218" s="2">
        <f ca="1">IF(Table1[[#This Row],[Debts]]&gt;Table1[[#This Row],[Income]],1,0)</f>
        <v>0</v>
      </c>
      <c r="CJ218" s="2"/>
      <c r="CL218" s="2">
        <f ca="1">IF(Table1[[#This Row],[Networth of Person ($)]]&gt;$CL$6,Table1[[#This Row],[Age]],0)</f>
        <v>43</v>
      </c>
    </row>
    <row r="219" spans="2:90" x14ac:dyDescent="0.3">
      <c r="B219">
        <f t="shared" ca="1" si="74"/>
        <v>2</v>
      </c>
      <c r="C219" t="str">
        <f t="shared" ca="1" si="75"/>
        <v>Women</v>
      </c>
      <c r="D219">
        <f t="shared" ca="1" si="76"/>
        <v>26</v>
      </c>
      <c r="E219">
        <f t="shared" ca="1" si="77"/>
        <v>3</v>
      </c>
      <c r="F219" t="str">
        <f t="shared" ca="1" si="78"/>
        <v>Teaching</v>
      </c>
      <c r="G219">
        <f t="shared" ca="1" si="79"/>
        <v>2</v>
      </c>
      <c r="H219" t="str">
        <f t="shared" ca="1" si="80"/>
        <v>College</v>
      </c>
      <c r="I219">
        <f t="shared" ca="1" si="81"/>
        <v>1</v>
      </c>
      <c r="J219">
        <f t="shared" ca="1" si="82"/>
        <v>1</v>
      </c>
      <c r="K219">
        <f t="shared" ca="1" si="83"/>
        <v>61897</v>
      </c>
      <c r="L219">
        <f t="shared" ca="1" si="84"/>
        <v>12</v>
      </c>
      <c r="M219" t="str">
        <f t="shared" ca="1" si="85"/>
        <v>Nova Scotia</v>
      </c>
      <c r="N219">
        <f t="shared" ca="1" si="86"/>
        <v>185691</v>
      </c>
      <c r="O219">
        <f t="shared" ca="1" si="87"/>
        <v>94404.081942141769</v>
      </c>
      <c r="P219">
        <f t="shared" ca="1" si="88"/>
        <v>56822.523903758491</v>
      </c>
      <c r="Q219">
        <f t="shared" ca="1" si="89"/>
        <v>32107</v>
      </c>
      <c r="R219">
        <f t="shared" ca="1" si="90"/>
        <v>82113.54535382973</v>
      </c>
      <c r="S219">
        <f t="shared" ca="1" si="91"/>
        <v>60196.981001761043</v>
      </c>
      <c r="T219">
        <f t="shared" ca="1" si="92"/>
        <v>302710.50490551954</v>
      </c>
      <c r="U219">
        <f t="shared" ca="1" si="93"/>
        <v>208624.6272959715</v>
      </c>
      <c r="V219">
        <f t="shared" ca="1" si="94"/>
        <v>94085.877609548043</v>
      </c>
      <c r="Y219" s="2">
        <f ca="1">IF(Table1[[#This Row],[Gender]]="Men",1,0)</f>
        <v>0</v>
      </c>
      <c r="Z219" s="2">
        <f ca="1">IF(Table1[[#This Row],[Gender]]="Women",1,0)</f>
        <v>1</v>
      </c>
      <c r="AA219" s="2"/>
      <c r="AB219" s="2"/>
      <c r="AC219" s="2"/>
      <c r="AD219" s="2"/>
      <c r="AE219" s="2"/>
      <c r="AF219" s="2"/>
      <c r="AG219" s="2"/>
      <c r="AH219" s="2"/>
      <c r="AI219" s="2"/>
      <c r="AJ219" s="4"/>
      <c r="AM219" s="2">
        <f ca="1">IF(Table1[[#This Row],[Field of Work]]="Teaching",1,0)</f>
        <v>1</v>
      </c>
      <c r="AN219" s="2">
        <f ca="1">IF(Table1[[#This Row],[Field of Work]]="Health",1,0)</f>
        <v>0</v>
      </c>
      <c r="AO219" s="2">
        <f ca="1">IF(Table1[[#This Row],[Field of Work]]="Agriculture",1,0)</f>
        <v>0</v>
      </c>
      <c r="AP219" s="2">
        <f ca="1">IF(Table1[[#This Row],[Field of Work]]="IT",1,0)</f>
        <v>0</v>
      </c>
      <c r="AQ219" s="2">
        <f ca="1">IF(Table1[[#This Row],[Field of Work]]="Construction",1,0)</f>
        <v>0</v>
      </c>
      <c r="AR219" s="2">
        <f ca="1">IF(Table1[[#This Row],[Field of Work]]="General Work",1,0)</f>
        <v>0</v>
      </c>
      <c r="AS219" s="2"/>
      <c r="AT219" s="2"/>
      <c r="AU219" s="2"/>
      <c r="AV219" s="2"/>
      <c r="AW219" s="2"/>
      <c r="AX219" s="2"/>
      <c r="BB219" s="2">
        <f ca="1">Table1[[#This Row],[Car Value]]/Table1[[#This Row],[Cars]]</f>
        <v>56822.523903758491</v>
      </c>
      <c r="BE219" s="2">
        <f ca="1">IF(Table1[[#This Row],[Debts]]&gt;$BG$6,1,0)</f>
        <v>1</v>
      </c>
      <c r="BJ219" s="11">
        <f ca="1">Table1[[#This Row],[Mortage Left]]/Table1[[#This Row],[Value of House]]</f>
        <v>0.50839341670916616</v>
      </c>
      <c r="BK219" s="2">
        <f t="shared" ca="1" si="95"/>
        <v>0</v>
      </c>
      <c r="BN219" s="14">
        <f ca="1">IF(Table1[[#This Row],[Area]]="Yukon",Table1[[#This Row],[Income]],0)</f>
        <v>0</v>
      </c>
      <c r="BO219" s="14">
        <f ca="1">IF(Table1[[#This Row],[Area]]="BC",Table1[[#This Row],[Income]],0)</f>
        <v>0</v>
      </c>
      <c r="BP219" s="14">
        <f ca="1">IF(Table1[[#This Row],[Area]]="Northwest Territories",Table1[[#This Row],[Income]],0)</f>
        <v>0</v>
      </c>
      <c r="BQ219" s="14">
        <f ca="1">IF(Table1[[#This Row],[Area]]="Alberta",Table1[[#This Row],[Income]],0)</f>
        <v>0</v>
      </c>
      <c r="BR219" s="14">
        <f ca="1">IF(Table1[[#This Row],[Area]]="Nunavut",Table1[[#This Row],[Income]],0)</f>
        <v>0</v>
      </c>
      <c r="BS219" s="14">
        <f ca="1">IF(Table1[[#This Row],[Area]]="Saskatchewan",Table1[[#This Row],[Income]],0)</f>
        <v>0</v>
      </c>
      <c r="BT219" s="14">
        <f ca="1">IF(Table1[[#This Row],[Area]]="Manitoba",Table1[[#This Row],[Income]],0)</f>
        <v>0</v>
      </c>
      <c r="BU219" s="14">
        <f ca="1">IF(Table1[[#This Row],[Area]]="Ontario",Table1[[#This Row],[Income]],0)</f>
        <v>0</v>
      </c>
      <c r="BV219" s="14">
        <f ca="1">IF(Table1[[#This Row],[Area]]="Quebec",Table1[[#This Row],[Income]],0)</f>
        <v>0</v>
      </c>
      <c r="BW219" s="14">
        <f ca="1">IF(Table1[[#This Row],[Area]]="newfoundland",Table1[[#This Row],[Income]],0)</f>
        <v>0</v>
      </c>
      <c r="BX219" s="14">
        <f ca="1">IF(Table1[[#This Row],[Area]]="New Brunswick",Table1[[#This Row],[Income]],0)</f>
        <v>0</v>
      </c>
      <c r="BY219" s="14">
        <f ca="1">IF(Table1[[#This Row],[Area]]="Nova Scotia",Table1[[#This Row],[Income]],0)</f>
        <v>61897</v>
      </c>
      <c r="BZ219" s="14">
        <f ca="1">IF(Table1[[#This Row],[Area]]="Prince Edward Island",Table1[[#This Row],[Income]],0)</f>
        <v>0</v>
      </c>
      <c r="CB219" s="12">
        <f ca="1">IF(Table1[[#This Row],[Field of Work]]="Health",Table1[[#This Row],[Income]],0)</f>
        <v>0</v>
      </c>
      <c r="CC219" s="12">
        <f ca="1">IF(Table1[[#This Row],[Field of Work]]="Construction",Table1[[#This Row],[Income]],0)</f>
        <v>0</v>
      </c>
      <c r="CD219" s="12">
        <f ca="1">IF(Table1[[#This Row],[Field of Work]]="Teaching",Table1[[#This Row],[Income]],0)</f>
        <v>61897</v>
      </c>
      <c r="CE219" s="12">
        <f ca="1">IF(Table1[[#This Row],[Field of Work]]="IT",Table1[[#This Row],[Income]],0)</f>
        <v>0</v>
      </c>
      <c r="CF219" s="12">
        <f ca="1">IF(Table1[[#This Row],[Field of Work]]="General Work",Table1[[#This Row],[Income]],0)</f>
        <v>0</v>
      </c>
      <c r="CG219" s="12">
        <f ca="1">IF(Table1[[#This Row],[Field of Work]]="Agriculture",Table1[[#This Row],[Income]],0)</f>
        <v>0</v>
      </c>
      <c r="CI219" s="2">
        <f ca="1">IF(Table1[[#This Row],[Debts]]&gt;Table1[[#This Row],[Income]],1,0)</f>
        <v>1</v>
      </c>
      <c r="CJ219" s="2"/>
      <c r="CL219" s="2">
        <f ca="1">IF(Table1[[#This Row],[Networth of Person ($)]]&gt;$CL$6,Table1[[#This Row],[Age]],0)</f>
        <v>26</v>
      </c>
    </row>
    <row r="220" spans="2:90" x14ac:dyDescent="0.3">
      <c r="B220">
        <f t="shared" ca="1" si="74"/>
        <v>1</v>
      </c>
      <c r="C220" t="str">
        <f t="shared" ca="1" si="75"/>
        <v>Men</v>
      </c>
      <c r="D220">
        <f t="shared" ca="1" si="76"/>
        <v>30</v>
      </c>
      <c r="E220">
        <f t="shared" ca="1" si="77"/>
        <v>4</v>
      </c>
      <c r="F220" t="str">
        <f t="shared" ca="1" si="78"/>
        <v>IT</v>
      </c>
      <c r="G220">
        <f t="shared" ca="1" si="79"/>
        <v>1</v>
      </c>
      <c r="H220" t="str">
        <f t="shared" ca="1" si="80"/>
        <v>High School</v>
      </c>
      <c r="I220">
        <f t="shared" ca="1" si="81"/>
        <v>0</v>
      </c>
      <c r="J220">
        <f t="shared" ca="1" si="82"/>
        <v>1</v>
      </c>
      <c r="K220">
        <f t="shared" ca="1" si="83"/>
        <v>47086</v>
      </c>
      <c r="L220">
        <f t="shared" ca="1" si="84"/>
        <v>5</v>
      </c>
      <c r="M220" t="str">
        <f t="shared" ca="1" si="85"/>
        <v>Nunavut</v>
      </c>
      <c r="N220">
        <f t="shared" ca="1" si="86"/>
        <v>235430</v>
      </c>
      <c r="O220">
        <f t="shared" ca="1" si="87"/>
        <v>196658.57579116218</v>
      </c>
      <c r="P220">
        <f t="shared" ca="1" si="88"/>
        <v>5510.5857808148639</v>
      </c>
      <c r="Q220">
        <f t="shared" ca="1" si="89"/>
        <v>2968</v>
      </c>
      <c r="R220">
        <f t="shared" ca="1" si="90"/>
        <v>42859.434127369066</v>
      </c>
      <c r="S220">
        <f t="shared" ca="1" si="91"/>
        <v>52463.453760141601</v>
      </c>
      <c r="T220">
        <f t="shared" ca="1" si="92"/>
        <v>293404.0395409565</v>
      </c>
      <c r="U220">
        <f t="shared" ca="1" si="93"/>
        <v>242486.00991853123</v>
      </c>
      <c r="V220">
        <f t="shared" ca="1" si="94"/>
        <v>50918.029622425267</v>
      </c>
      <c r="Y220" s="2">
        <f ca="1">IF(Table1[[#This Row],[Gender]]="Men",1,0)</f>
        <v>1</v>
      </c>
      <c r="Z220" s="2">
        <f ca="1">IF(Table1[[#This Row],[Gender]]="Women",1,0)</f>
        <v>0</v>
      </c>
      <c r="AA220" s="2"/>
      <c r="AB220" s="2"/>
      <c r="AC220" s="2"/>
      <c r="AD220" s="2"/>
      <c r="AE220" s="2"/>
      <c r="AF220" s="2"/>
      <c r="AG220" s="2"/>
      <c r="AH220" s="2"/>
      <c r="AI220" s="2"/>
      <c r="AJ220" s="4"/>
      <c r="AM220" s="2">
        <f ca="1">IF(Table1[[#This Row],[Field of Work]]="Teaching",1,0)</f>
        <v>0</v>
      </c>
      <c r="AN220" s="2">
        <f ca="1">IF(Table1[[#This Row],[Field of Work]]="Health",1,0)</f>
        <v>0</v>
      </c>
      <c r="AO220" s="2">
        <f ca="1">IF(Table1[[#This Row],[Field of Work]]="Agriculture",1,0)</f>
        <v>0</v>
      </c>
      <c r="AP220" s="2">
        <f ca="1">IF(Table1[[#This Row],[Field of Work]]="IT",1,0)</f>
        <v>1</v>
      </c>
      <c r="AQ220" s="2">
        <f ca="1">IF(Table1[[#This Row],[Field of Work]]="Construction",1,0)</f>
        <v>0</v>
      </c>
      <c r="AR220" s="2">
        <f ca="1">IF(Table1[[#This Row],[Field of Work]]="General Work",1,0)</f>
        <v>0</v>
      </c>
      <c r="AS220" s="2"/>
      <c r="AT220" s="2"/>
      <c r="AU220" s="2"/>
      <c r="AV220" s="2"/>
      <c r="AW220" s="2"/>
      <c r="AX220" s="2"/>
      <c r="BB220" s="2">
        <f ca="1">Table1[[#This Row],[Car Value]]/Table1[[#This Row],[Cars]]</f>
        <v>5510.5857808148639</v>
      </c>
      <c r="BE220" s="2">
        <f ca="1">IF(Table1[[#This Row],[Debts]]&gt;$BG$6,1,0)</f>
        <v>1</v>
      </c>
      <c r="BJ220" s="11">
        <f ca="1">Table1[[#This Row],[Mortage Left]]/Table1[[#This Row],[Value of House]]</f>
        <v>0.83531655180377262</v>
      </c>
      <c r="BK220" s="2">
        <f t="shared" ca="1" si="95"/>
        <v>0</v>
      </c>
      <c r="BN220" s="14">
        <f ca="1">IF(Table1[[#This Row],[Area]]="Yukon",Table1[[#This Row],[Income]],0)</f>
        <v>0</v>
      </c>
      <c r="BO220" s="14">
        <f ca="1">IF(Table1[[#This Row],[Area]]="BC",Table1[[#This Row],[Income]],0)</f>
        <v>0</v>
      </c>
      <c r="BP220" s="14">
        <f ca="1">IF(Table1[[#This Row],[Area]]="Northwest Territories",Table1[[#This Row],[Income]],0)</f>
        <v>0</v>
      </c>
      <c r="BQ220" s="14">
        <f ca="1">IF(Table1[[#This Row],[Area]]="Alberta",Table1[[#This Row],[Income]],0)</f>
        <v>0</v>
      </c>
      <c r="BR220" s="14">
        <f ca="1">IF(Table1[[#This Row],[Area]]="Nunavut",Table1[[#This Row],[Income]],0)</f>
        <v>47086</v>
      </c>
      <c r="BS220" s="14">
        <f ca="1">IF(Table1[[#This Row],[Area]]="Saskatchewan",Table1[[#This Row],[Income]],0)</f>
        <v>0</v>
      </c>
      <c r="BT220" s="14">
        <f ca="1">IF(Table1[[#This Row],[Area]]="Manitoba",Table1[[#This Row],[Income]],0)</f>
        <v>0</v>
      </c>
      <c r="BU220" s="14">
        <f ca="1">IF(Table1[[#This Row],[Area]]="Ontario",Table1[[#This Row],[Income]],0)</f>
        <v>0</v>
      </c>
      <c r="BV220" s="14">
        <f ca="1">IF(Table1[[#This Row],[Area]]="Quebec",Table1[[#This Row],[Income]],0)</f>
        <v>0</v>
      </c>
      <c r="BW220" s="14">
        <f ca="1">IF(Table1[[#This Row],[Area]]="newfoundland",Table1[[#This Row],[Income]],0)</f>
        <v>0</v>
      </c>
      <c r="BX220" s="14">
        <f ca="1">IF(Table1[[#This Row],[Area]]="New Brunswick",Table1[[#This Row],[Income]],0)</f>
        <v>0</v>
      </c>
      <c r="BY220" s="14">
        <f ca="1">IF(Table1[[#This Row],[Area]]="Nova Scotia",Table1[[#This Row],[Income]],0)</f>
        <v>0</v>
      </c>
      <c r="BZ220" s="14">
        <f ca="1">IF(Table1[[#This Row],[Area]]="Prince Edward Island",Table1[[#This Row],[Income]],0)</f>
        <v>0</v>
      </c>
      <c r="CB220" s="12">
        <f ca="1">IF(Table1[[#This Row],[Field of Work]]="Health",Table1[[#This Row],[Income]],0)</f>
        <v>0</v>
      </c>
      <c r="CC220" s="12">
        <f ca="1">IF(Table1[[#This Row],[Field of Work]]="Construction",Table1[[#This Row],[Income]],0)</f>
        <v>0</v>
      </c>
      <c r="CD220" s="12">
        <f ca="1">IF(Table1[[#This Row],[Field of Work]]="Teaching",Table1[[#This Row],[Income]],0)</f>
        <v>0</v>
      </c>
      <c r="CE220" s="12">
        <f ca="1">IF(Table1[[#This Row],[Field of Work]]="IT",Table1[[#This Row],[Income]],0)</f>
        <v>47086</v>
      </c>
      <c r="CF220" s="12">
        <f ca="1">IF(Table1[[#This Row],[Field of Work]]="General Work",Table1[[#This Row],[Income]],0)</f>
        <v>0</v>
      </c>
      <c r="CG220" s="12">
        <f ca="1">IF(Table1[[#This Row],[Field of Work]]="Agriculture",Table1[[#This Row],[Income]],0)</f>
        <v>0</v>
      </c>
      <c r="CI220" s="2">
        <f ca="1">IF(Table1[[#This Row],[Debts]]&gt;Table1[[#This Row],[Income]],1,0)</f>
        <v>0</v>
      </c>
      <c r="CJ220" s="2"/>
      <c r="CL220" s="2">
        <f ca="1">IF(Table1[[#This Row],[Networth of Person ($)]]&gt;$CL$6,Table1[[#This Row],[Age]],0)</f>
        <v>30</v>
      </c>
    </row>
    <row r="221" spans="2:90" x14ac:dyDescent="0.3">
      <c r="B221">
        <f t="shared" ca="1" si="74"/>
        <v>1</v>
      </c>
      <c r="C221" t="str">
        <f t="shared" ca="1" si="75"/>
        <v>Men</v>
      </c>
      <c r="D221">
        <f t="shared" ca="1" si="76"/>
        <v>39</v>
      </c>
      <c r="E221">
        <f t="shared" ca="1" si="77"/>
        <v>3</v>
      </c>
      <c r="F221" t="str">
        <f t="shared" ca="1" si="78"/>
        <v>Teaching</v>
      </c>
      <c r="G221">
        <f t="shared" ca="1" si="79"/>
        <v>4</v>
      </c>
      <c r="H221" t="str">
        <f t="shared" ca="1" si="80"/>
        <v xml:space="preserve">Technical </v>
      </c>
      <c r="I221">
        <f t="shared" ca="1" si="81"/>
        <v>1</v>
      </c>
      <c r="J221">
        <f t="shared" ca="1" si="82"/>
        <v>2</v>
      </c>
      <c r="K221">
        <f t="shared" ca="1" si="83"/>
        <v>58727</v>
      </c>
      <c r="L221">
        <f t="shared" ca="1" si="84"/>
        <v>9</v>
      </c>
      <c r="M221" t="str">
        <f t="shared" ca="1" si="85"/>
        <v>Quebec</v>
      </c>
      <c r="N221">
        <f t="shared" ca="1" si="86"/>
        <v>352362</v>
      </c>
      <c r="O221">
        <f t="shared" ca="1" si="87"/>
        <v>302503.54111928161</v>
      </c>
      <c r="P221">
        <f t="shared" ca="1" si="88"/>
        <v>97043.528605592146</v>
      </c>
      <c r="Q221">
        <f t="shared" ca="1" si="89"/>
        <v>41990</v>
      </c>
      <c r="R221">
        <f t="shared" ca="1" si="90"/>
        <v>11751.766765093136</v>
      </c>
      <c r="S221">
        <f t="shared" ca="1" si="91"/>
        <v>71053.38426303181</v>
      </c>
      <c r="T221">
        <f t="shared" ca="1" si="92"/>
        <v>520458.91286862397</v>
      </c>
      <c r="U221">
        <f t="shared" ca="1" si="93"/>
        <v>356245.30788437475</v>
      </c>
      <c r="V221">
        <f t="shared" ca="1" si="94"/>
        <v>164213.60498424922</v>
      </c>
      <c r="Y221" s="2">
        <f ca="1">IF(Table1[[#This Row],[Gender]]="Men",1,0)</f>
        <v>1</v>
      </c>
      <c r="Z221" s="2">
        <f ca="1">IF(Table1[[#This Row],[Gender]]="Women",1,0)</f>
        <v>0</v>
      </c>
      <c r="AA221" s="2"/>
      <c r="AB221" s="2"/>
      <c r="AC221" s="2"/>
      <c r="AD221" s="2"/>
      <c r="AE221" s="2"/>
      <c r="AF221" s="2"/>
      <c r="AG221" s="2"/>
      <c r="AH221" s="2"/>
      <c r="AI221" s="2"/>
      <c r="AJ221" s="4"/>
      <c r="AM221" s="2">
        <f ca="1">IF(Table1[[#This Row],[Field of Work]]="Teaching",1,0)</f>
        <v>1</v>
      </c>
      <c r="AN221" s="2">
        <f ca="1">IF(Table1[[#This Row],[Field of Work]]="Health",1,0)</f>
        <v>0</v>
      </c>
      <c r="AO221" s="2">
        <f ca="1">IF(Table1[[#This Row],[Field of Work]]="Agriculture",1,0)</f>
        <v>0</v>
      </c>
      <c r="AP221" s="2">
        <f ca="1">IF(Table1[[#This Row],[Field of Work]]="IT",1,0)</f>
        <v>0</v>
      </c>
      <c r="AQ221" s="2">
        <f ca="1">IF(Table1[[#This Row],[Field of Work]]="Construction",1,0)</f>
        <v>0</v>
      </c>
      <c r="AR221" s="2">
        <f ca="1">IF(Table1[[#This Row],[Field of Work]]="General Work",1,0)</f>
        <v>0</v>
      </c>
      <c r="AS221" s="2"/>
      <c r="AT221" s="2"/>
      <c r="AU221" s="2"/>
      <c r="AV221" s="2"/>
      <c r="AW221" s="2"/>
      <c r="AX221" s="2"/>
      <c r="BB221" s="2">
        <f ca="1">Table1[[#This Row],[Car Value]]/Table1[[#This Row],[Cars]]</f>
        <v>48521.764302796073</v>
      </c>
      <c r="BE221" s="2">
        <f ca="1">IF(Table1[[#This Row],[Debts]]&gt;$BG$6,1,0)</f>
        <v>0</v>
      </c>
      <c r="BJ221" s="11">
        <f ca="1">Table1[[#This Row],[Mortage Left]]/Table1[[#This Row],[Value of House]]</f>
        <v>0.85850216856324346</v>
      </c>
      <c r="BK221" s="2">
        <f t="shared" ca="1" si="95"/>
        <v>0</v>
      </c>
      <c r="BN221" s="14">
        <f ca="1">IF(Table1[[#This Row],[Area]]="Yukon",Table1[[#This Row],[Income]],0)</f>
        <v>0</v>
      </c>
      <c r="BO221" s="14">
        <f ca="1">IF(Table1[[#This Row],[Area]]="BC",Table1[[#This Row],[Income]],0)</f>
        <v>0</v>
      </c>
      <c r="BP221" s="14">
        <f ca="1">IF(Table1[[#This Row],[Area]]="Northwest Territories",Table1[[#This Row],[Income]],0)</f>
        <v>0</v>
      </c>
      <c r="BQ221" s="14">
        <f ca="1">IF(Table1[[#This Row],[Area]]="Alberta",Table1[[#This Row],[Income]],0)</f>
        <v>0</v>
      </c>
      <c r="BR221" s="14">
        <f ca="1">IF(Table1[[#This Row],[Area]]="Nunavut",Table1[[#This Row],[Income]],0)</f>
        <v>0</v>
      </c>
      <c r="BS221" s="14">
        <f ca="1">IF(Table1[[#This Row],[Area]]="Saskatchewan",Table1[[#This Row],[Income]],0)</f>
        <v>0</v>
      </c>
      <c r="BT221" s="14">
        <f ca="1">IF(Table1[[#This Row],[Area]]="Manitoba",Table1[[#This Row],[Income]],0)</f>
        <v>0</v>
      </c>
      <c r="BU221" s="14">
        <f ca="1">IF(Table1[[#This Row],[Area]]="Ontario",Table1[[#This Row],[Income]],0)</f>
        <v>0</v>
      </c>
      <c r="BV221" s="14">
        <f ca="1">IF(Table1[[#This Row],[Area]]="Quebec",Table1[[#This Row],[Income]],0)</f>
        <v>58727</v>
      </c>
      <c r="BW221" s="14">
        <f ca="1">IF(Table1[[#This Row],[Area]]="newfoundland",Table1[[#This Row],[Income]],0)</f>
        <v>0</v>
      </c>
      <c r="BX221" s="14">
        <f ca="1">IF(Table1[[#This Row],[Area]]="New Brunswick",Table1[[#This Row],[Income]],0)</f>
        <v>0</v>
      </c>
      <c r="BY221" s="14">
        <f ca="1">IF(Table1[[#This Row],[Area]]="Nova Scotia",Table1[[#This Row],[Income]],0)</f>
        <v>0</v>
      </c>
      <c r="BZ221" s="14">
        <f ca="1">IF(Table1[[#This Row],[Area]]="Prince Edward Island",Table1[[#This Row],[Income]],0)</f>
        <v>0</v>
      </c>
      <c r="CB221" s="12">
        <f ca="1">IF(Table1[[#This Row],[Field of Work]]="Health",Table1[[#This Row],[Income]],0)</f>
        <v>0</v>
      </c>
      <c r="CC221" s="12">
        <f ca="1">IF(Table1[[#This Row],[Field of Work]]="Construction",Table1[[#This Row],[Income]],0)</f>
        <v>0</v>
      </c>
      <c r="CD221" s="12">
        <f ca="1">IF(Table1[[#This Row],[Field of Work]]="Teaching",Table1[[#This Row],[Income]],0)</f>
        <v>58727</v>
      </c>
      <c r="CE221" s="12">
        <f ca="1">IF(Table1[[#This Row],[Field of Work]]="IT",Table1[[#This Row],[Income]],0)</f>
        <v>0</v>
      </c>
      <c r="CF221" s="12">
        <f ca="1">IF(Table1[[#This Row],[Field of Work]]="General Work",Table1[[#This Row],[Income]],0)</f>
        <v>0</v>
      </c>
      <c r="CG221" s="12">
        <f ca="1">IF(Table1[[#This Row],[Field of Work]]="Agriculture",Table1[[#This Row],[Income]],0)</f>
        <v>0</v>
      </c>
      <c r="CI221" s="2">
        <f ca="1">IF(Table1[[#This Row],[Debts]]&gt;Table1[[#This Row],[Income]],1,0)</f>
        <v>0</v>
      </c>
      <c r="CJ221" s="2"/>
      <c r="CL221" s="2">
        <f ca="1">IF(Table1[[#This Row],[Networth of Person ($)]]&gt;$CL$6,Table1[[#This Row],[Age]],0)</f>
        <v>39</v>
      </c>
    </row>
    <row r="222" spans="2:90" x14ac:dyDescent="0.3">
      <c r="B222">
        <f t="shared" ca="1" si="74"/>
        <v>1</v>
      </c>
      <c r="C222" t="str">
        <f t="shared" ca="1" si="75"/>
        <v>Men</v>
      </c>
      <c r="D222">
        <f t="shared" ca="1" si="76"/>
        <v>45</v>
      </c>
      <c r="E222">
        <f t="shared" ca="1" si="77"/>
        <v>6</v>
      </c>
      <c r="F222" t="str">
        <f t="shared" ca="1" si="78"/>
        <v>Agriculture</v>
      </c>
      <c r="G222">
        <f t="shared" ca="1" si="79"/>
        <v>5</v>
      </c>
      <c r="H222" t="str">
        <f t="shared" ca="1" si="80"/>
        <v>Others</v>
      </c>
      <c r="I222">
        <f t="shared" ca="1" si="81"/>
        <v>1</v>
      </c>
      <c r="J222">
        <f t="shared" ca="1" si="82"/>
        <v>1</v>
      </c>
      <c r="K222">
        <f t="shared" ca="1" si="83"/>
        <v>36696</v>
      </c>
      <c r="L222">
        <f t="shared" ca="1" si="84"/>
        <v>4</v>
      </c>
      <c r="M222" t="str">
        <f t="shared" ca="1" si="85"/>
        <v>Alberta</v>
      </c>
      <c r="N222">
        <f t="shared" ca="1" si="86"/>
        <v>220176</v>
      </c>
      <c r="O222">
        <f t="shared" ca="1" si="87"/>
        <v>102272.69161107017</v>
      </c>
      <c r="P222">
        <f t="shared" ca="1" si="88"/>
        <v>18467.396806555382</v>
      </c>
      <c r="Q222">
        <f t="shared" ca="1" si="89"/>
        <v>6815</v>
      </c>
      <c r="R222">
        <f t="shared" ca="1" si="90"/>
        <v>66224.229921961072</v>
      </c>
      <c r="S222">
        <f t="shared" ca="1" si="91"/>
        <v>9606.5462609114293</v>
      </c>
      <c r="T222">
        <f t="shared" ca="1" si="92"/>
        <v>248249.94306746681</v>
      </c>
      <c r="U222">
        <f t="shared" ca="1" si="93"/>
        <v>175311.92153303124</v>
      </c>
      <c r="V222">
        <f t="shared" ca="1" si="94"/>
        <v>72938.021534435567</v>
      </c>
      <c r="Y222" s="2">
        <f ca="1">IF(Table1[[#This Row],[Gender]]="Men",1,0)</f>
        <v>1</v>
      </c>
      <c r="Z222" s="2">
        <f ca="1">IF(Table1[[#This Row],[Gender]]="Women",1,0)</f>
        <v>0</v>
      </c>
      <c r="AA222" s="2"/>
      <c r="AB222" s="2"/>
      <c r="AC222" s="2"/>
      <c r="AD222" s="2"/>
      <c r="AE222" s="2"/>
      <c r="AF222" s="2"/>
      <c r="AG222" s="2"/>
      <c r="AH222" s="2"/>
      <c r="AI222" s="2"/>
      <c r="AJ222" s="4"/>
      <c r="AM222" s="2">
        <f ca="1">IF(Table1[[#This Row],[Field of Work]]="Teaching",1,0)</f>
        <v>0</v>
      </c>
      <c r="AN222" s="2">
        <f ca="1">IF(Table1[[#This Row],[Field of Work]]="Health",1,0)</f>
        <v>0</v>
      </c>
      <c r="AO222" s="2">
        <f ca="1">IF(Table1[[#This Row],[Field of Work]]="Agriculture",1,0)</f>
        <v>1</v>
      </c>
      <c r="AP222" s="2">
        <f ca="1">IF(Table1[[#This Row],[Field of Work]]="IT",1,0)</f>
        <v>0</v>
      </c>
      <c r="AQ222" s="2">
        <f ca="1">IF(Table1[[#This Row],[Field of Work]]="Construction",1,0)</f>
        <v>0</v>
      </c>
      <c r="AR222" s="2">
        <f ca="1">IF(Table1[[#This Row],[Field of Work]]="General Work",1,0)</f>
        <v>0</v>
      </c>
      <c r="AS222" s="2"/>
      <c r="AT222" s="2"/>
      <c r="AU222" s="2"/>
      <c r="AV222" s="2"/>
      <c r="AW222" s="2"/>
      <c r="AX222" s="2"/>
      <c r="BB222" s="2">
        <f ca="1">Table1[[#This Row],[Car Value]]/Table1[[#This Row],[Cars]]</f>
        <v>18467.396806555382</v>
      </c>
      <c r="BE222" s="2">
        <f ca="1">IF(Table1[[#This Row],[Debts]]&gt;$BG$6,1,0)</f>
        <v>1</v>
      </c>
      <c r="BJ222" s="11">
        <f ca="1">Table1[[#This Row],[Mortage Left]]/Table1[[#This Row],[Value of House]]</f>
        <v>0.46450426754537355</v>
      </c>
      <c r="BK222" s="2">
        <f t="shared" ca="1" si="95"/>
        <v>0</v>
      </c>
      <c r="BN222" s="14">
        <f ca="1">IF(Table1[[#This Row],[Area]]="Yukon",Table1[[#This Row],[Income]],0)</f>
        <v>0</v>
      </c>
      <c r="BO222" s="14">
        <f ca="1">IF(Table1[[#This Row],[Area]]="BC",Table1[[#This Row],[Income]],0)</f>
        <v>0</v>
      </c>
      <c r="BP222" s="14">
        <f ca="1">IF(Table1[[#This Row],[Area]]="Northwest Territories",Table1[[#This Row],[Income]],0)</f>
        <v>0</v>
      </c>
      <c r="BQ222" s="14">
        <f ca="1">IF(Table1[[#This Row],[Area]]="Alberta",Table1[[#This Row],[Income]],0)</f>
        <v>36696</v>
      </c>
      <c r="BR222" s="14">
        <f ca="1">IF(Table1[[#This Row],[Area]]="Nunavut",Table1[[#This Row],[Income]],0)</f>
        <v>0</v>
      </c>
      <c r="BS222" s="14">
        <f ca="1">IF(Table1[[#This Row],[Area]]="Saskatchewan",Table1[[#This Row],[Income]],0)</f>
        <v>0</v>
      </c>
      <c r="BT222" s="14">
        <f ca="1">IF(Table1[[#This Row],[Area]]="Manitoba",Table1[[#This Row],[Income]],0)</f>
        <v>0</v>
      </c>
      <c r="BU222" s="14">
        <f ca="1">IF(Table1[[#This Row],[Area]]="Ontario",Table1[[#This Row],[Income]],0)</f>
        <v>0</v>
      </c>
      <c r="BV222" s="14">
        <f ca="1">IF(Table1[[#This Row],[Area]]="Quebec",Table1[[#This Row],[Income]],0)</f>
        <v>0</v>
      </c>
      <c r="BW222" s="14">
        <f ca="1">IF(Table1[[#This Row],[Area]]="newfoundland",Table1[[#This Row],[Income]],0)</f>
        <v>0</v>
      </c>
      <c r="BX222" s="14">
        <f ca="1">IF(Table1[[#This Row],[Area]]="New Brunswick",Table1[[#This Row],[Income]],0)</f>
        <v>0</v>
      </c>
      <c r="BY222" s="14">
        <f ca="1">IF(Table1[[#This Row],[Area]]="Nova Scotia",Table1[[#This Row],[Income]],0)</f>
        <v>0</v>
      </c>
      <c r="BZ222" s="14">
        <f ca="1">IF(Table1[[#This Row],[Area]]="Prince Edward Island",Table1[[#This Row],[Income]],0)</f>
        <v>0</v>
      </c>
      <c r="CB222" s="12">
        <f ca="1">IF(Table1[[#This Row],[Field of Work]]="Health",Table1[[#This Row],[Income]],0)</f>
        <v>0</v>
      </c>
      <c r="CC222" s="12">
        <f ca="1">IF(Table1[[#This Row],[Field of Work]]="Construction",Table1[[#This Row],[Income]],0)</f>
        <v>0</v>
      </c>
      <c r="CD222" s="12">
        <f ca="1">IF(Table1[[#This Row],[Field of Work]]="Teaching",Table1[[#This Row],[Income]],0)</f>
        <v>0</v>
      </c>
      <c r="CE222" s="12">
        <f ca="1">IF(Table1[[#This Row],[Field of Work]]="IT",Table1[[#This Row],[Income]],0)</f>
        <v>0</v>
      </c>
      <c r="CF222" s="12">
        <f ca="1">IF(Table1[[#This Row],[Field of Work]]="General Work",Table1[[#This Row],[Income]],0)</f>
        <v>0</v>
      </c>
      <c r="CG222" s="12">
        <f ca="1">IF(Table1[[#This Row],[Field of Work]]="Agriculture",Table1[[#This Row],[Income]],0)</f>
        <v>36696</v>
      </c>
      <c r="CI222" s="2">
        <f ca="1">IF(Table1[[#This Row],[Debts]]&gt;Table1[[#This Row],[Income]],1,0)</f>
        <v>1</v>
      </c>
      <c r="CJ222" s="2"/>
      <c r="CL222" s="2">
        <f ca="1">IF(Table1[[#This Row],[Networth of Person ($)]]&gt;$CL$6,Table1[[#This Row],[Age]],0)</f>
        <v>45</v>
      </c>
    </row>
    <row r="223" spans="2:90" x14ac:dyDescent="0.3">
      <c r="B223">
        <f t="shared" ca="1" si="74"/>
        <v>2</v>
      </c>
      <c r="C223" t="str">
        <f t="shared" ca="1" si="75"/>
        <v>Women</v>
      </c>
      <c r="D223">
        <f t="shared" ca="1" si="76"/>
        <v>45</v>
      </c>
      <c r="E223">
        <f t="shared" ca="1" si="77"/>
        <v>4</v>
      </c>
      <c r="F223" t="str">
        <f t="shared" ca="1" si="78"/>
        <v>IT</v>
      </c>
      <c r="G223">
        <f t="shared" ca="1" si="79"/>
        <v>2</v>
      </c>
      <c r="H223" t="str">
        <f t="shared" ca="1" si="80"/>
        <v>College</v>
      </c>
      <c r="I223">
        <f t="shared" ca="1" si="81"/>
        <v>0</v>
      </c>
      <c r="J223">
        <f t="shared" ca="1" si="82"/>
        <v>1</v>
      </c>
      <c r="K223">
        <f t="shared" ca="1" si="83"/>
        <v>36387</v>
      </c>
      <c r="L223">
        <f t="shared" ca="1" si="84"/>
        <v>2</v>
      </c>
      <c r="M223" t="str">
        <f t="shared" ca="1" si="85"/>
        <v>BC</v>
      </c>
      <c r="N223">
        <f t="shared" ca="1" si="86"/>
        <v>218322</v>
      </c>
      <c r="O223">
        <f t="shared" ca="1" si="87"/>
        <v>79155.63322884134</v>
      </c>
      <c r="P223">
        <f t="shared" ca="1" si="88"/>
        <v>34703.493632373269</v>
      </c>
      <c r="Q223">
        <f t="shared" ca="1" si="89"/>
        <v>34660</v>
      </c>
      <c r="R223">
        <f t="shared" ca="1" si="90"/>
        <v>40923.045154291285</v>
      </c>
      <c r="S223">
        <f t="shared" ca="1" si="91"/>
        <v>6567.0456652580897</v>
      </c>
      <c r="T223">
        <f t="shared" ca="1" si="92"/>
        <v>259592.53929763136</v>
      </c>
      <c r="U223">
        <f t="shared" ca="1" si="93"/>
        <v>154738.67838313262</v>
      </c>
      <c r="V223">
        <f t="shared" ca="1" si="94"/>
        <v>104853.86091449874</v>
      </c>
      <c r="Y223" s="2">
        <f ca="1">IF(Table1[[#This Row],[Gender]]="Men",1,0)</f>
        <v>0</v>
      </c>
      <c r="Z223" s="2">
        <f ca="1">IF(Table1[[#This Row],[Gender]]="Women",1,0)</f>
        <v>1</v>
      </c>
      <c r="AA223" s="2"/>
      <c r="AB223" s="2"/>
      <c r="AC223" s="2"/>
      <c r="AD223" s="2"/>
      <c r="AE223" s="2"/>
      <c r="AF223" s="2"/>
      <c r="AG223" s="2"/>
      <c r="AH223" s="2"/>
      <c r="AI223" s="2"/>
      <c r="AJ223" s="4"/>
      <c r="AM223" s="2">
        <f ca="1">IF(Table1[[#This Row],[Field of Work]]="Teaching",1,0)</f>
        <v>0</v>
      </c>
      <c r="AN223" s="2">
        <f ca="1">IF(Table1[[#This Row],[Field of Work]]="Health",1,0)</f>
        <v>0</v>
      </c>
      <c r="AO223" s="2">
        <f ca="1">IF(Table1[[#This Row],[Field of Work]]="Agriculture",1,0)</f>
        <v>0</v>
      </c>
      <c r="AP223" s="2">
        <f ca="1">IF(Table1[[#This Row],[Field of Work]]="IT",1,0)</f>
        <v>1</v>
      </c>
      <c r="AQ223" s="2">
        <f ca="1">IF(Table1[[#This Row],[Field of Work]]="Construction",1,0)</f>
        <v>0</v>
      </c>
      <c r="AR223" s="2">
        <f ca="1">IF(Table1[[#This Row],[Field of Work]]="General Work",1,0)</f>
        <v>0</v>
      </c>
      <c r="AS223" s="2"/>
      <c r="AT223" s="2"/>
      <c r="AU223" s="2"/>
      <c r="AV223" s="2"/>
      <c r="AW223" s="2"/>
      <c r="AX223" s="2"/>
      <c r="BB223" s="2">
        <f ca="1">Table1[[#This Row],[Car Value]]/Table1[[#This Row],[Cars]]</f>
        <v>34703.493632373269</v>
      </c>
      <c r="BE223" s="2">
        <f ca="1">IF(Table1[[#This Row],[Debts]]&gt;$BG$6,1,0)</f>
        <v>1</v>
      </c>
      <c r="BJ223" s="11">
        <f ca="1">Table1[[#This Row],[Mortage Left]]/Table1[[#This Row],[Value of House]]</f>
        <v>0.36256370511831765</v>
      </c>
      <c r="BK223" s="2">
        <f t="shared" ca="1" si="95"/>
        <v>0</v>
      </c>
      <c r="BN223" s="14">
        <f ca="1">IF(Table1[[#This Row],[Area]]="Yukon",Table1[[#This Row],[Income]],0)</f>
        <v>0</v>
      </c>
      <c r="BO223" s="14">
        <f ca="1">IF(Table1[[#This Row],[Area]]="BC",Table1[[#This Row],[Income]],0)</f>
        <v>36387</v>
      </c>
      <c r="BP223" s="14">
        <f ca="1">IF(Table1[[#This Row],[Area]]="Northwest Territories",Table1[[#This Row],[Income]],0)</f>
        <v>0</v>
      </c>
      <c r="BQ223" s="14">
        <f ca="1">IF(Table1[[#This Row],[Area]]="Alberta",Table1[[#This Row],[Income]],0)</f>
        <v>0</v>
      </c>
      <c r="BR223" s="14">
        <f ca="1">IF(Table1[[#This Row],[Area]]="Nunavut",Table1[[#This Row],[Income]],0)</f>
        <v>0</v>
      </c>
      <c r="BS223" s="14">
        <f ca="1">IF(Table1[[#This Row],[Area]]="Saskatchewan",Table1[[#This Row],[Income]],0)</f>
        <v>0</v>
      </c>
      <c r="BT223" s="14">
        <f ca="1">IF(Table1[[#This Row],[Area]]="Manitoba",Table1[[#This Row],[Income]],0)</f>
        <v>0</v>
      </c>
      <c r="BU223" s="14">
        <f ca="1">IF(Table1[[#This Row],[Area]]="Ontario",Table1[[#This Row],[Income]],0)</f>
        <v>0</v>
      </c>
      <c r="BV223" s="14">
        <f ca="1">IF(Table1[[#This Row],[Area]]="Quebec",Table1[[#This Row],[Income]],0)</f>
        <v>0</v>
      </c>
      <c r="BW223" s="14">
        <f ca="1">IF(Table1[[#This Row],[Area]]="newfoundland",Table1[[#This Row],[Income]],0)</f>
        <v>0</v>
      </c>
      <c r="BX223" s="14">
        <f ca="1">IF(Table1[[#This Row],[Area]]="New Brunswick",Table1[[#This Row],[Income]],0)</f>
        <v>0</v>
      </c>
      <c r="BY223" s="14">
        <f ca="1">IF(Table1[[#This Row],[Area]]="Nova Scotia",Table1[[#This Row],[Income]],0)</f>
        <v>0</v>
      </c>
      <c r="BZ223" s="14">
        <f ca="1">IF(Table1[[#This Row],[Area]]="Prince Edward Island",Table1[[#This Row],[Income]],0)</f>
        <v>0</v>
      </c>
      <c r="CB223" s="12">
        <f ca="1">IF(Table1[[#This Row],[Field of Work]]="Health",Table1[[#This Row],[Income]],0)</f>
        <v>0</v>
      </c>
      <c r="CC223" s="12">
        <f ca="1">IF(Table1[[#This Row],[Field of Work]]="Construction",Table1[[#This Row],[Income]],0)</f>
        <v>0</v>
      </c>
      <c r="CD223" s="12">
        <f ca="1">IF(Table1[[#This Row],[Field of Work]]="Teaching",Table1[[#This Row],[Income]],0)</f>
        <v>0</v>
      </c>
      <c r="CE223" s="12">
        <f ca="1">IF(Table1[[#This Row],[Field of Work]]="IT",Table1[[#This Row],[Income]],0)</f>
        <v>36387</v>
      </c>
      <c r="CF223" s="12">
        <f ca="1">IF(Table1[[#This Row],[Field of Work]]="General Work",Table1[[#This Row],[Income]],0)</f>
        <v>0</v>
      </c>
      <c r="CG223" s="12">
        <f ca="1">IF(Table1[[#This Row],[Field of Work]]="Agriculture",Table1[[#This Row],[Income]],0)</f>
        <v>0</v>
      </c>
      <c r="CI223" s="2">
        <f ca="1">IF(Table1[[#This Row],[Debts]]&gt;Table1[[#This Row],[Income]],1,0)</f>
        <v>1</v>
      </c>
      <c r="CJ223" s="2"/>
      <c r="CL223" s="2">
        <f ca="1">IF(Table1[[#This Row],[Networth of Person ($)]]&gt;$CL$6,Table1[[#This Row],[Age]],0)</f>
        <v>45</v>
      </c>
    </row>
    <row r="224" spans="2:90" x14ac:dyDescent="0.3">
      <c r="B224">
        <f t="shared" ca="1" si="74"/>
        <v>2</v>
      </c>
      <c r="C224" t="str">
        <f t="shared" ca="1" si="75"/>
        <v>Women</v>
      </c>
      <c r="D224">
        <f t="shared" ca="1" si="76"/>
        <v>40</v>
      </c>
      <c r="E224">
        <f t="shared" ca="1" si="77"/>
        <v>1</v>
      </c>
      <c r="F224" t="str">
        <f t="shared" ca="1" si="78"/>
        <v>Health</v>
      </c>
      <c r="G224">
        <f t="shared" ca="1" si="79"/>
        <v>1</v>
      </c>
      <c r="H224" t="str">
        <f t="shared" ca="1" si="80"/>
        <v>High School</v>
      </c>
      <c r="I224">
        <f t="shared" ca="1" si="81"/>
        <v>2</v>
      </c>
      <c r="J224">
        <f t="shared" ca="1" si="82"/>
        <v>1</v>
      </c>
      <c r="K224">
        <f t="shared" ca="1" si="83"/>
        <v>75493</v>
      </c>
      <c r="L224">
        <f t="shared" ca="1" si="84"/>
        <v>11</v>
      </c>
      <c r="M224" t="str">
        <f t="shared" ca="1" si="85"/>
        <v>New Brunswick</v>
      </c>
      <c r="N224">
        <f t="shared" ca="1" si="86"/>
        <v>452958</v>
      </c>
      <c r="O224">
        <f t="shared" ca="1" si="87"/>
        <v>123365.7690721343</v>
      </c>
      <c r="P224">
        <f t="shared" ca="1" si="88"/>
        <v>6312.7887193949564</v>
      </c>
      <c r="Q224">
        <f t="shared" ca="1" si="89"/>
        <v>1318</v>
      </c>
      <c r="R224">
        <f t="shared" ca="1" si="90"/>
        <v>98126.577255754193</v>
      </c>
      <c r="S224">
        <f t="shared" ca="1" si="91"/>
        <v>81479.384958309078</v>
      </c>
      <c r="T224">
        <f t="shared" ca="1" si="92"/>
        <v>540750.17367770406</v>
      </c>
      <c r="U224">
        <f t="shared" ca="1" si="93"/>
        <v>222810.34632788849</v>
      </c>
      <c r="V224">
        <f t="shared" ca="1" si="94"/>
        <v>317939.82734981558</v>
      </c>
      <c r="Y224" s="2">
        <f ca="1">IF(Table1[[#This Row],[Gender]]="Men",1,0)</f>
        <v>0</v>
      </c>
      <c r="Z224" s="2">
        <f ca="1">IF(Table1[[#This Row],[Gender]]="Women",1,0)</f>
        <v>1</v>
      </c>
      <c r="AA224" s="2"/>
      <c r="AB224" s="2"/>
      <c r="AC224" s="2"/>
      <c r="AD224" s="2"/>
      <c r="AE224" s="2"/>
      <c r="AF224" s="2"/>
      <c r="AG224" s="2"/>
      <c r="AH224" s="2"/>
      <c r="AI224" s="2"/>
      <c r="AJ224" s="4"/>
      <c r="AM224" s="2">
        <f ca="1">IF(Table1[[#This Row],[Field of Work]]="Teaching",1,0)</f>
        <v>0</v>
      </c>
      <c r="AN224" s="2">
        <f ca="1">IF(Table1[[#This Row],[Field of Work]]="Health",1,0)</f>
        <v>1</v>
      </c>
      <c r="AO224" s="2">
        <f ca="1">IF(Table1[[#This Row],[Field of Work]]="Agriculture",1,0)</f>
        <v>0</v>
      </c>
      <c r="AP224" s="2">
        <f ca="1">IF(Table1[[#This Row],[Field of Work]]="IT",1,0)</f>
        <v>0</v>
      </c>
      <c r="AQ224" s="2">
        <f ca="1">IF(Table1[[#This Row],[Field of Work]]="Construction",1,0)</f>
        <v>0</v>
      </c>
      <c r="AR224" s="2">
        <f ca="1">IF(Table1[[#This Row],[Field of Work]]="General Work",1,0)</f>
        <v>0</v>
      </c>
      <c r="AS224" s="2"/>
      <c r="AT224" s="2"/>
      <c r="AU224" s="2"/>
      <c r="AV224" s="2"/>
      <c r="AW224" s="2"/>
      <c r="AX224" s="2"/>
      <c r="BB224" s="2">
        <f ca="1">Table1[[#This Row],[Car Value]]/Table1[[#This Row],[Cars]]</f>
        <v>6312.7887193949564</v>
      </c>
      <c r="BE224" s="2">
        <f ca="1">IF(Table1[[#This Row],[Debts]]&gt;$BG$6,1,0)</f>
        <v>1</v>
      </c>
      <c r="BJ224" s="11">
        <f ca="1">Table1[[#This Row],[Mortage Left]]/Table1[[#This Row],[Value of House]]</f>
        <v>0.2723558675906691</v>
      </c>
      <c r="BK224" s="2">
        <f t="shared" ca="1" si="95"/>
        <v>1</v>
      </c>
      <c r="BN224" s="14">
        <f ca="1">IF(Table1[[#This Row],[Area]]="Yukon",Table1[[#This Row],[Income]],0)</f>
        <v>0</v>
      </c>
      <c r="BO224" s="14">
        <f ca="1">IF(Table1[[#This Row],[Area]]="BC",Table1[[#This Row],[Income]],0)</f>
        <v>0</v>
      </c>
      <c r="BP224" s="14">
        <f ca="1">IF(Table1[[#This Row],[Area]]="Northwest Territories",Table1[[#This Row],[Income]],0)</f>
        <v>0</v>
      </c>
      <c r="BQ224" s="14">
        <f ca="1">IF(Table1[[#This Row],[Area]]="Alberta",Table1[[#This Row],[Income]],0)</f>
        <v>0</v>
      </c>
      <c r="BR224" s="14">
        <f ca="1">IF(Table1[[#This Row],[Area]]="Nunavut",Table1[[#This Row],[Income]],0)</f>
        <v>0</v>
      </c>
      <c r="BS224" s="14">
        <f ca="1">IF(Table1[[#This Row],[Area]]="Saskatchewan",Table1[[#This Row],[Income]],0)</f>
        <v>0</v>
      </c>
      <c r="BT224" s="14">
        <f ca="1">IF(Table1[[#This Row],[Area]]="Manitoba",Table1[[#This Row],[Income]],0)</f>
        <v>0</v>
      </c>
      <c r="BU224" s="14">
        <f ca="1">IF(Table1[[#This Row],[Area]]="Ontario",Table1[[#This Row],[Income]],0)</f>
        <v>0</v>
      </c>
      <c r="BV224" s="14">
        <f ca="1">IF(Table1[[#This Row],[Area]]="Quebec",Table1[[#This Row],[Income]],0)</f>
        <v>0</v>
      </c>
      <c r="BW224" s="14">
        <f ca="1">IF(Table1[[#This Row],[Area]]="newfoundland",Table1[[#This Row],[Income]],0)</f>
        <v>0</v>
      </c>
      <c r="BX224" s="14">
        <f ca="1">IF(Table1[[#This Row],[Area]]="New Brunswick",Table1[[#This Row],[Income]],0)</f>
        <v>75493</v>
      </c>
      <c r="BY224" s="14">
        <f ca="1">IF(Table1[[#This Row],[Area]]="Nova Scotia",Table1[[#This Row],[Income]],0)</f>
        <v>0</v>
      </c>
      <c r="BZ224" s="14">
        <f ca="1">IF(Table1[[#This Row],[Area]]="Prince Edward Island",Table1[[#This Row],[Income]],0)</f>
        <v>0</v>
      </c>
      <c r="CB224" s="12">
        <f ca="1">IF(Table1[[#This Row],[Field of Work]]="Health",Table1[[#This Row],[Income]],0)</f>
        <v>75493</v>
      </c>
      <c r="CC224" s="12">
        <f ca="1">IF(Table1[[#This Row],[Field of Work]]="Construction",Table1[[#This Row],[Income]],0)</f>
        <v>0</v>
      </c>
      <c r="CD224" s="12">
        <f ca="1">IF(Table1[[#This Row],[Field of Work]]="Teaching",Table1[[#This Row],[Income]],0)</f>
        <v>0</v>
      </c>
      <c r="CE224" s="12">
        <f ca="1">IF(Table1[[#This Row],[Field of Work]]="IT",Table1[[#This Row],[Income]],0)</f>
        <v>0</v>
      </c>
      <c r="CF224" s="12">
        <f ca="1">IF(Table1[[#This Row],[Field of Work]]="General Work",Table1[[#This Row],[Income]],0)</f>
        <v>0</v>
      </c>
      <c r="CG224" s="12">
        <f ca="1">IF(Table1[[#This Row],[Field of Work]]="Agriculture",Table1[[#This Row],[Income]],0)</f>
        <v>0</v>
      </c>
      <c r="CI224" s="2">
        <f ca="1">IF(Table1[[#This Row],[Debts]]&gt;Table1[[#This Row],[Income]],1,0)</f>
        <v>1</v>
      </c>
      <c r="CJ224" s="2"/>
      <c r="CL224" s="2">
        <f ca="1">IF(Table1[[#This Row],[Networth of Person ($)]]&gt;$CL$6,Table1[[#This Row],[Age]],0)</f>
        <v>40</v>
      </c>
    </row>
    <row r="225" spans="2:90" x14ac:dyDescent="0.3">
      <c r="B225">
        <f t="shared" ca="1" si="74"/>
        <v>1</v>
      </c>
      <c r="C225" t="str">
        <f t="shared" ca="1" si="75"/>
        <v>Men</v>
      </c>
      <c r="D225">
        <f t="shared" ca="1" si="76"/>
        <v>30</v>
      </c>
      <c r="E225">
        <f t="shared" ca="1" si="77"/>
        <v>3</v>
      </c>
      <c r="F225" t="str">
        <f t="shared" ca="1" si="78"/>
        <v>Teaching</v>
      </c>
      <c r="G225">
        <f t="shared" ca="1" si="79"/>
        <v>5</v>
      </c>
      <c r="H225" t="str">
        <f t="shared" ca="1" si="80"/>
        <v>Others</v>
      </c>
      <c r="I225">
        <f t="shared" ca="1" si="81"/>
        <v>1</v>
      </c>
      <c r="J225">
        <f t="shared" ca="1" si="82"/>
        <v>1</v>
      </c>
      <c r="K225">
        <f t="shared" ca="1" si="83"/>
        <v>87311</v>
      </c>
      <c r="L225">
        <f t="shared" ca="1" si="84"/>
        <v>7</v>
      </c>
      <c r="M225" t="str">
        <f t="shared" ca="1" si="85"/>
        <v>Manitoba</v>
      </c>
      <c r="N225">
        <f t="shared" ca="1" si="86"/>
        <v>349244</v>
      </c>
      <c r="O225">
        <f t="shared" ca="1" si="87"/>
        <v>58570.899058193761</v>
      </c>
      <c r="P225">
        <f t="shared" ca="1" si="88"/>
        <v>71504.522667211451</v>
      </c>
      <c r="Q225">
        <f t="shared" ca="1" si="89"/>
        <v>5114</v>
      </c>
      <c r="R225">
        <f t="shared" ca="1" si="90"/>
        <v>28162.636958477226</v>
      </c>
      <c r="S225">
        <f t="shared" ca="1" si="91"/>
        <v>4128.705696659159</v>
      </c>
      <c r="T225">
        <f t="shared" ca="1" si="92"/>
        <v>424877.22836387064</v>
      </c>
      <c r="U225">
        <f t="shared" ca="1" si="93"/>
        <v>91847.536016670987</v>
      </c>
      <c r="V225">
        <f t="shared" ca="1" si="94"/>
        <v>333029.69234719966</v>
      </c>
      <c r="Y225" s="2">
        <f ca="1">IF(Table1[[#This Row],[Gender]]="Men",1,0)</f>
        <v>1</v>
      </c>
      <c r="Z225" s="2">
        <f ca="1">IF(Table1[[#This Row],[Gender]]="Women",1,0)</f>
        <v>0</v>
      </c>
      <c r="AA225" s="2"/>
      <c r="AB225" s="2"/>
      <c r="AC225" s="2"/>
      <c r="AD225" s="2"/>
      <c r="AE225" s="2"/>
      <c r="AF225" s="2"/>
      <c r="AG225" s="2"/>
      <c r="AH225" s="2"/>
      <c r="AI225" s="2"/>
      <c r="AJ225" s="4"/>
      <c r="AM225" s="2">
        <f ca="1">IF(Table1[[#This Row],[Field of Work]]="Teaching",1,0)</f>
        <v>1</v>
      </c>
      <c r="AN225" s="2">
        <f ca="1">IF(Table1[[#This Row],[Field of Work]]="Health",1,0)</f>
        <v>0</v>
      </c>
      <c r="AO225" s="2">
        <f ca="1">IF(Table1[[#This Row],[Field of Work]]="Agriculture",1,0)</f>
        <v>0</v>
      </c>
      <c r="AP225" s="2">
        <f ca="1">IF(Table1[[#This Row],[Field of Work]]="IT",1,0)</f>
        <v>0</v>
      </c>
      <c r="AQ225" s="2">
        <f ca="1">IF(Table1[[#This Row],[Field of Work]]="Construction",1,0)</f>
        <v>0</v>
      </c>
      <c r="AR225" s="2">
        <f ca="1">IF(Table1[[#This Row],[Field of Work]]="General Work",1,0)</f>
        <v>0</v>
      </c>
      <c r="AS225" s="2"/>
      <c r="AT225" s="2"/>
      <c r="AU225" s="2"/>
      <c r="AV225" s="2"/>
      <c r="AW225" s="2"/>
      <c r="AX225" s="2"/>
      <c r="BB225" s="2">
        <f ca="1">Table1[[#This Row],[Car Value]]/Table1[[#This Row],[Cars]]</f>
        <v>71504.522667211451</v>
      </c>
      <c r="BE225" s="2">
        <f ca="1">IF(Table1[[#This Row],[Debts]]&gt;$BG$6,1,0)</f>
        <v>1</v>
      </c>
      <c r="BJ225" s="11">
        <f ca="1">Table1[[#This Row],[Mortage Left]]/Table1[[#This Row],[Value of House]]</f>
        <v>0.16770767445738155</v>
      </c>
      <c r="BK225" s="2">
        <f t="shared" ca="1" si="95"/>
        <v>1</v>
      </c>
      <c r="BN225" s="14">
        <f ca="1">IF(Table1[[#This Row],[Area]]="Yukon",Table1[[#This Row],[Income]],0)</f>
        <v>0</v>
      </c>
      <c r="BO225" s="14">
        <f ca="1">IF(Table1[[#This Row],[Area]]="BC",Table1[[#This Row],[Income]],0)</f>
        <v>0</v>
      </c>
      <c r="BP225" s="14">
        <f ca="1">IF(Table1[[#This Row],[Area]]="Northwest Territories",Table1[[#This Row],[Income]],0)</f>
        <v>0</v>
      </c>
      <c r="BQ225" s="14">
        <f ca="1">IF(Table1[[#This Row],[Area]]="Alberta",Table1[[#This Row],[Income]],0)</f>
        <v>0</v>
      </c>
      <c r="BR225" s="14">
        <f ca="1">IF(Table1[[#This Row],[Area]]="Nunavut",Table1[[#This Row],[Income]],0)</f>
        <v>0</v>
      </c>
      <c r="BS225" s="14">
        <f ca="1">IF(Table1[[#This Row],[Area]]="Saskatchewan",Table1[[#This Row],[Income]],0)</f>
        <v>0</v>
      </c>
      <c r="BT225" s="14">
        <f ca="1">IF(Table1[[#This Row],[Area]]="Manitoba",Table1[[#This Row],[Income]],0)</f>
        <v>87311</v>
      </c>
      <c r="BU225" s="14">
        <f ca="1">IF(Table1[[#This Row],[Area]]="Ontario",Table1[[#This Row],[Income]],0)</f>
        <v>0</v>
      </c>
      <c r="BV225" s="14">
        <f ca="1">IF(Table1[[#This Row],[Area]]="Quebec",Table1[[#This Row],[Income]],0)</f>
        <v>0</v>
      </c>
      <c r="BW225" s="14">
        <f ca="1">IF(Table1[[#This Row],[Area]]="newfoundland",Table1[[#This Row],[Income]],0)</f>
        <v>0</v>
      </c>
      <c r="BX225" s="14">
        <f ca="1">IF(Table1[[#This Row],[Area]]="New Brunswick",Table1[[#This Row],[Income]],0)</f>
        <v>0</v>
      </c>
      <c r="BY225" s="14">
        <f ca="1">IF(Table1[[#This Row],[Area]]="Nova Scotia",Table1[[#This Row],[Income]],0)</f>
        <v>0</v>
      </c>
      <c r="BZ225" s="14">
        <f ca="1">IF(Table1[[#This Row],[Area]]="Prince Edward Island",Table1[[#This Row],[Income]],0)</f>
        <v>0</v>
      </c>
      <c r="CB225" s="12">
        <f ca="1">IF(Table1[[#This Row],[Field of Work]]="Health",Table1[[#This Row],[Income]],0)</f>
        <v>0</v>
      </c>
      <c r="CC225" s="12">
        <f ca="1">IF(Table1[[#This Row],[Field of Work]]="Construction",Table1[[#This Row],[Income]],0)</f>
        <v>0</v>
      </c>
      <c r="CD225" s="12">
        <f ca="1">IF(Table1[[#This Row],[Field of Work]]="Teaching",Table1[[#This Row],[Income]],0)</f>
        <v>87311</v>
      </c>
      <c r="CE225" s="12">
        <f ca="1">IF(Table1[[#This Row],[Field of Work]]="IT",Table1[[#This Row],[Income]],0)</f>
        <v>0</v>
      </c>
      <c r="CF225" s="12">
        <f ca="1">IF(Table1[[#This Row],[Field of Work]]="General Work",Table1[[#This Row],[Income]],0)</f>
        <v>0</v>
      </c>
      <c r="CG225" s="12">
        <f ca="1">IF(Table1[[#This Row],[Field of Work]]="Agriculture",Table1[[#This Row],[Income]],0)</f>
        <v>0</v>
      </c>
      <c r="CI225" s="2">
        <f ca="1">IF(Table1[[#This Row],[Debts]]&gt;Table1[[#This Row],[Income]],1,0)</f>
        <v>0</v>
      </c>
      <c r="CJ225" s="2"/>
      <c r="CL225" s="2">
        <f ca="1">IF(Table1[[#This Row],[Networth of Person ($)]]&gt;$CL$6,Table1[[#This Row],[Age]],0)</f>
        <v>30</v>
      </c>
    </row>
    <row r="226" spans="2:90" x14ac:dyDescent="0.3">
      <c r="B226">
        <f t="shared" ca="1" si="74"/>
        <v>2</v>
      </c>
      <c r="C226" t="str">
        <f t="shared" ca="1" si="75"/>
        <v>Women</v>
      </c>
      <c r="D226">
        <f t="shared" ca="1" si="76"/>
        <v>44</v>
      </c>
      <c r="E226">
        <f t="shared" ca="1" si="77"/>
        <v>3</v>
      </c>
      <c r="F226" t="str">
        <f t="shared" ca="1" si="78"/>
        <v>Teaching</v>
      </c>
      <c r="G226">
        <f t="shared" ca="1" si="79"/>
        <v>5</v>
      </c>
      <c r="H226" t="str">
        <f t="shared" ca="1" si="80"/>
        <v>Others</v>
      </c>
      <c r="I226">
        <f t="shared" ca="1" si="81"/>
        <v>1</v>
      </c>
      <c r="J226">
        <f t="shared" ca="1" si="82"/>
        <v>2</v>
      </c>
      <c r="K226">
        <f t="shared" ca="1" si="83"/>
        <v>45769</v>
      </c>
      <c r="L226">
        <f t="shared" ca="1" si="84"/>
        <v>8</v>
      </c>
      <c r="M226" t="str">
        <f t="shared" ca="1" si="85"/>
        <v>Ontario</v>
      </c>
      <c r="N226">
        <f t="shared" ca="1" si="86"/>
        <v>274614</v>
      </c>
      <c r="O226">
        <f t="shared" ca="1" si="87"/>
        <v>209279.57391021569</v>
      </c>
      <c r="P226">
        <f t="shared" ca="1" si="88"/>
        <v>41887.638394284775</v>
      </c>
      <c r="Q226">
        <f t="shared" ca="1" si="89"/>
        <v>30168</v>
      </c>
      <c r="R226">
        <f t="shared" ca="1" si="90"/>
        <v>76831.285212782721</v>
      </c>
      <c r="S226">
        <f t="shared" ca="1" si="91"/>
        <v>3131.6854172032899</v>
      </c>
      <c r="T226">
        <f t="shared" ca="1" si="92"/>
        <v>319633.32381148805</v>
      </c>
      <c r="U226">
        <f t="shared" ca="1" si="93"/>
        <v>316278.85912299843</v>
      </c>
      <c r="V226">
        <f t="shared" ca="1" si="94"/>
        <v>3354.464688489621</v>
      </c>
      <c r="Y226" s="2">
        <f ca="1">IF(Table1[[#This Row],[Gender]]="Men",1,0)</f>
        <v>0</v>
      </c>
      <c r="Z226" s="2">
        <f ca="1">IF(Table1[[#This Row],[Gender]]="Women",1,0)</f>
        <v>1</v>
      </c>
      <c r="AA226" s="2"/>
      <c r="AB226" s="2"/>
      <c r="AC226" s="2"/>
      <c r="AD226" s="2"/>
      <c r="AE226" s="2"/>
      <c r="AF226" s="2"/>
      <c r="AG226" s="2"/>
      <c r="AH226" s="2"/>
      <c r="AI226" s="2"/>
      <c r="AJ226" s="4"/>
      <c r="AM226" s="2">
        <f ca="1">IF(Table1[[#This Row],[Field of Work]]="Teaching",1,0)</f>
        <v>1</v>
      </c>
      <c r="AN226" s="2">
        <f ca="1">IF(Table1[[#This Row],[Field of Work]]="Health",1,0)</f>
        <v>0</v>
      </c>
      <c r="AO226" s="2">
        <f ca="1">IF(Table1[[#This Row],[Field of Work]]="Agriculture",1,0)</f>
        <v>0</v>
      </c>
      <c r="AP226" s="2">
        <f ca="1">IF(Table1[[#This Row],[Field of Work]]="IT",1,0)</f>
        <v>0</v>
      </c>
      <c r="AQ226" s="2">
        <f ca="1">IF(Table1[[#This Row],[Field of Work]]="Construction",1,0)</f>
        <v>0</v>
      </c>
      <c r="AR226" s="2">
        <f ca="1">IF(Table1[[#This Row],[Field of Work]]="General Work",1,0)</f>
        <v>0</v>
      </c>
      <c r="AS226" s="2"/>
      <c r="AT226" s="2"/>
      <c r="AU226" s="2"/>
      <c r="AV226" s="2"/>
      <c r="AW226" s="2"/>
      <c r="AX226" s="2"/>
      <c r="BB226" s="2">
        <f ca="1">Table1[[#This Row],[Car Value]]/Table1[[#This Row],[Cars]]</f>
        <v>20943.819197142388</v>
      </c>
      <c r="BE226" s="2">
        <f ca="1">IF(Table1[[#This Row],[Debts]]&gt;$BG$6,1,0)</f>
        <v>1</v>
      </c>
      <c r="BJ226" s="11">
        <f ca="1">Table1[[#This Row],[Mortage Left]]/Table1[[#This Row],[Value of House]]</f>
        <v>0.76208632447805169</v>
      </c>
      <c r="BK226" s="2">
        <f t="shared" ca="1" si="95"/>
        <v>0</v>
      </c>
      <c r="BN226" s="14">
        <f ca="1">IF(Table1[[#This Row],[Area]]="Yukon",Table1[[#This Row],[Income]],0)</f>
        <v>0</v>
      </c>
      <c r="BO226" s="14">
        <f ca="1">IF(Table1[[#This Row],[Area]]="BC",Table1[[#This Row],[Income]],0)</f>
        <v>0</v>
      </c>
      <c r="BP226" s="14">
        <f ca="1">IF(Table1[[#This Row],[Area]]="Northwest Territories",Table1[[#This Row],[Income]],0)</f>
        <v>0</v>
      </c>
      <c r="BQ226" s="14">
        <f ca="1">IF(Table1[[#This Row],[Area]]="Alberta",Table1[[#This Row],[Income]],0)</f>
        <v>0</v>
      </c>
      <c r="BR226" s="14">
        <f ca="1">IF(Table1[[#This Row],[Area]]="Nunavut",Table1[[#This Row],[Income]],0)</f>
        <v>0</v>
      </c>
      <c r="BS226" s="14">
        <f ca="1">IF(Table1[[#This Row],[Area]]="Saskatchewan",Table1[[#This Row],[Income]],0)</f>
        <v>0</v>
      </c>
      <c r="BT226" s="14">
        <f ca="1">IF(Table1[[#This Row],[Area]]="Manitoba",Table1[[#This Row],[Income]],0)</f>
        <v>0</v>
      </c>
      <c r="BU226" s="14">
        <f ca="1">IF(Table1[[#This Row],[Area]]="Ontario",Table1[[#This Row],[Income]],0)</f>
        <v>45769</v>
      </c>
      <c r="BV226" s="14">
        <f ca="1">IF(Table1[[#This Row],[Area]]="Quebec",Table1[[#This Row],[Income]],0)</f>
        <v>0</v>
      </c>
      <c r="BW226" s="14">
        <f ca="1">IF(Table1[[#This Row],[Area]]="newfoundland",Table1[[#This Row],[Income]],0)</f>
        <v>0</v>
      </c>
      <c r="BX226" s="14">
        <f ca="1">IF(Table1[[#This Row],[Area]]="New Brunswick",Table1[[#This Row],[Income]],0)</f>
        <v>0</v>
      </c>
      <c r="BY226" s="14">
        <f ca="1">IF(Table1[[#This Row],[Area]]="Nova Scotia",Table1[[#This Row],[Income]],0)</f>
        <v>0</v>
      </c>
      <c r="BZ226" s="14">
        <f ca="1">IF(Table1[[#This Row],[Area]]="Prince Edward Island",Table1[[#This Row],[Income]],0)</f>
        <v>0</v>
      </c>
      <c r="CB226" s="12">
        <f ca="1">IF(Table1[[#This Row],[Field of Work]]="Health",Table1[[#This Row],[Income]],0)</f>
        <v>0</v>
      </c>
      <c r="CC226" s="12">
        <f ca="1">IF(Table1[[#This Row],[Field of Work]]="Construction",Table1[[#This Row],[Income]],0)</f>
        <v>0</v>
      </c>
      <c r="CD226" s="12">
        <f ca="1">IF(Table1[[#This Row],[Field of Work]]="Teaching",Table1[[#This Row],[Income]],0)</f>
        <v>45769</v>
      </c>
      <c r="CE226" s="12">
        <f ca="1">IF(Table1[[#This Row],[Field of Work]]="IT",Table1[[#This Row],[Income]],0)</f>
        <v>0</v>
      </c>
      <c r="CF226" s="12">
        <f ca="1">IF(Table1[[#This Row],[Field of Work]]="General Work",Table1[[#This Row],[Income]],0)</f>
        <v>0</v>
      </c>
      <c r="CG226" s="12">
        <f ca="1">IF(Table1[[#This Row],[Field of Work]]="Agriculture",Table1[[#This Row],[Income]],0)</f>
        <v>0</v>
      </c>
      <c r="CI226" s="2">
        <f ca="1">IF(Table1[[#This Row],[Debts]]&gt;Table1[[#This Row],[Income]],1,0)</f>
        <v>1</v>
      </c>
      <c r="CJ226" s="2"/>
      <c r="CL226" s="2">
        <f ca="1">IF(Table1[[#This Row],[Networth of Person ($)]]&gt;$CL$6,Table1[[#This Row],[Age]],0)</f>
        <v>0</v>
      </c>
    </row>
    <row r="227" spans="2:90" x14ac:dyDescent="0.3">
      <c r="B227">
        <f t="shared" ca="1" si="74"/>
        <v>2</v>
      </c>
      <c r="C227" t="str">
        <f t="shared" ca="1" si="75"/>
        <v>Women</v>
      </c>
      <c r="D227">
        <f t="shared" ca="1" si="76"/>
        <v>38</v>
      </c>
      <c r="E227">
        <f t="shared" ca="1" si="77"/>
        <v>5</v>
      </c>
      <c r="F227" t="str">
        <f t="shared" ca="1" si="78"/>
        <v>General Work</v>
      </c>
      <c r="G227">
        <f t="shared" ca="1" si="79"/>
        <v>3</v>
      </c>
      <c r="H227" t="str">
        <f t="shared" ca="1" si="80"/>
        <v>University</v>
      </c>
      <c r="I227">
        <f t="shared" ca="1" si="81"/>
        <v>4</v>
      </c>
      <c r="J227">
        <f t="shared" ca="1" si="82"/>
        <v>3</v>
      </c>
      <c r="K227">
        <f t="shared" ca="1" si="83"/>
        <v>26954</v>
      </c>
      <c r="L227">
        <f t="shared" ca="1" si="84"/>
        <v>1</v>
      </c>
      <c r="M227" t="str">
        <f t="shared" ca="1" si="85"/>
        <v>Yukon</v>
      </c>
      <c r="N227">
        <f t="shared" ca="1" si="86"/>
        <v>161724</v>
      </c>
      <c r="O227">
        <f t="shared" ca="1" si="87"/>
        <v>1462.9084485859928</v>
      </c>
      <c r="P227">
        <f t="shared" ca="1" si="88"/>
        <v>59267.650017756285</v>
      </c>
      <c r="Q227">
        <f t="shared" ca="1" si="89"/>
        <v>16610</v>
      </c>
      <c r="R227">
        <f t="shared" ca="1" si="90"/>
        <v>43174.692672448014</v>
      </c>
      <c r="S227">
        <f t="shared" ca="1" si="91"/>
        <v>12760.124453564971</v>
      </c>
      <c r="T227">
        <f t="shared" ca="1" si="92"/>
        <v>233751.77447132123</v>
      </c>
      <c r="U227">
        <f t="shared" ca="1" si="93"/>
        <v>61247.601121034008</v>
      </c>
      <c r="V227">
        <f t="shared" ca="1" si="94"/>
        <v>172504.17335028722</v>
      </c>
      <c r="Y227" s="2">
        <f ca="1">IF(Table1[[#This Row],[Gender]]="Men",1,0)</f>
        <v>0</v>
      </c>
      <c r="Z227" s="2">
        <f ca="1">IF(Table1[[#This Row],[Gender]]="Women",1,0)</f>
        <v>1</v>
      </c>
      <c r="AA227" s="2"/>
      <c r="AB227" s="2"/>
      <c r="AC227" s="2"/>
      <c r="AD227" s="2"/>
      <c r="AE227" s="2"/>
      <c r="AF227" s="2"/>
      <c r="AG227" s="2"/>
      <c r="AH227" s="2"/>
      <c r="AI227" s="2"/>
      <c r="AJ227" s="4"/>
      <c r="AM227" s="2">
        <f ca="1">IF(Table1[[#This Row],[Field of Work]]="Teaching",1,0)</f>
        <v>0</v>
      </c>
      <c r="AN227" s="2">
        <f ca="1">IF(Table1[[#This Row],[Field of Work]]="Health",1,0)</f>
        <v>0</v>
      </c>
      <c r="AO227" s="2">
        <f ca="1">IF(Table1[[#This Row],[Field of Work]]="Agriculture",1,0)</f>
        <v>0</v>
      </c>
      <c r="AP227" s="2">
        <f ca="1">IF(Table1[[#This Row],[Field of Work]]="IT",1,0)</f>
        <v>0</v>
      </c>
      <c r="AQ227" s="2">
        <f ca="1">IF(Table1[[#This Row],[Field of Work]]="Construction",1,0)</f>
        <v>0</v>
      </c>
      <c r="AR227" s="2">
        <f ca="1">IF(Table1[[#This Row],[Field of Work]]="General Work",1,0)</f>
        <v>1</v>
      </c>
      <c r="AS227" s="2"/>
      <c r="AT227" s="2"/>
      <c r="AU227" s="2"/>
      <c r="AV227" s="2"/>
      <c r="AW227" s="2"/>
      <c r="AX227" s="2"/>
      <c r="BB227" s="2">
        <f ca="1">Table1[[#This Row],[Car Value]]/Table1[[#This Row],[Cars]]</f>
        <v>19755.883339252094</v>
      </c>
      <c r="BE227" s="2">
        <f ca="1">IF(Table1[[#This Row],[Debts]]&gt;$BG$6,1,0)</f>
        <v>1</v>
      </c>
      <c r="BJ227" s="11">
        <f ca="1">Table1[[#This Row],[Mortage Left]]/Table1[[#This Row],[Value of House]]</f>
        <v>9.0457102754445406E-3</v>
      </c>
      <c r="BK227" s="2">
        <f t="shared" ca="1" si="95"/>
        <v>1</v>
      </c>
      <c r="BN227" s="14">
        <f ca="1">IF(Table1[[#This Row],[Area]]="Yukon",Table1[[#This Row],[Income]],0)</f>
        <v>26954</v>
      </c>
      <c r="BO227" s="14">
        <f ca="1">IF(Table1[[#This Row],[Area]]="BC",Table1[[#This Row],[Income]],0)</f>
        <v>0</v>
      </c>
      <c r="BP227" s="14">
        <f ca="1">IF(Table1[[#This Row],[Area]]="Northwest Territories",Table1[[#This Row],[Income]],0)</f>
        <v>0</v>
      </c>
      <c r="BQ227" s="14">
        <f ca="1">IF(Table1[[#This Row],[Area]]="Alberta",Table1[[#This Row],[Income]],0)</f>
        <v>0</v>
      </c>
      <c r="BR227" s="14">
        <f ca="1">IF(Table1[[#This Row],[Area]]="Nunavut",Table1[[#This Row],[Income]],0)</f>
        <v>0</v>
      </c>
      <c r="BS227" s="14">
        <f ca="1">IF(Table1[[#This Row],[Area]]="Saskatchewan",Table1[[#This Row],[Income]],0)</f>
        <v>0</v>
      </c>
      <c r="BT227" s="14">
        <f ca="1">IF(Table1[[#This Row],[Area]]="Manitoba",Table1[[#This Row],[Income]],0)</f>
        <v>0</v>
      </c>
      <c r="BU227" s="14">
        <f ca="1">IF(Table1[[#This Row],[Area]]="Ontario",Table1[[#This Row],[Income]],0)</f>
        <v>0</v>
      </c>
      <c r="BV227" s="14">
        <f ca="1">IF(Table1[[#This Row],[Area]]="Quebec",Table1[[#This Row],[Income]],0)</f>
        <v>0</v>
      </c>
      <c r="BW227" s="14">
        <f ca="1">IF(Table1[[#This Row],[Area]]="newfoundland",Table1[[#This Row],[Income]],0)</f>
        <v>0</v>
      </c>
      <c r="BX227" s="14">
        <f ca="1">IF(Table1[[#This Row],[Area]]="New Brunswick",Table1[[#This Row],[Income]],0)</f>
        <v>0</v>
      </c>
      <c r="BY227" s="14">
        <f ca="1">IF(Table1[[#This Row],[Area]]="Nova Scotia",Table1[[#This Row],[Income]],0)</f>
        <v>0</v>
      </c>
      <c r="BZ227" s="14">
        <f ca="1">IF(Table1[[#This Row],[Area]]="Prince Edward Island",Table1[[#This Row],[Income]],0)</f>
        <v>0</v>
      </c>
      <c r="CB227" s="12">
        <f ca="1">IF(Table1[[#This Row],[Field of Work]]="Health",Table1[[#This Row],[Income]],0)</f>
        <v>0</v>
      </c>
      <c r="CC227" s="12">
        <f ca="1">IF(Table1[[#This Row],[Field of Work]]="Construction",Table1[[#This Row],[Income]],0)</f>
        <v>0</v>
      </c>
      <c r="CD227" s="12">
        <f ca="1">IF(Table1[[#This Row],[Field of Work]]="Teaching",Table1[[#This Row],[Income]],0)</f>
        <v>0</v>
      </c>
      <c r="CE227" s="12">
        <f ca="1">IF(Table1[[#This Row],[Field of Work]]="IT",Table1[[#This Row],[Income]],0)</f>
        <v>0</v>
      </c>
      <c r="CF227" s="12">
        <f ca="1">IF(Table1[[#This Row],[Field of Work]]="General Work",Table1[[#This Row],[Income]],0)</f>
        <v>26954</v>
      </c>
      <c r="CG227" s="12">
        <f ca="1">IF(Table1[[#This Row],[Field of Work]]="Agriculture",Table1[[#This Row],[Income]],0)</f>
        <v>0</v>
      </c>
      <c r="CI227" s="2">
        <f ca="1">IF(Table1[[#This Row],[Debts]]&gt;Table1[[#This Row],[Income]],1,0)</f>
        <v>1</v>
      </c>
      <c r="CJ227" s="2"/>
      <c r="CL227" s="2">
        <f ca="1">IF(Table1[[#This Row],[Networth of Person ($)]]&gt;$CL$6,Table1[[#This Row],[Age]],0)</f>
        <v>38</v>
      </c>
    </row>
    <row r="228" spans="2:90" x14ac:dyDescent="0.3">
      <c r="B228">
        <f t="shared" ca="1" si="74"/>
        <v>1</v>
      </c>
      <c r="C228" t="str">
        <f t="shared" ca="1" si="75"/>
        <v>Men</v>
      </c>
      <c r="D228">
        <f t="shared" ca="1" si="76"/>
        <v>26</v>
      </c>
      <c r="E228">
        <f t="shared" ca="1" si="77"/>
        <v>1</v>
      </c>
      <c r="F228" t="str">
        <f t="shared" ca="1" si="78"/>
        <v>Health</v>
      </c>
      <c r="G228">
        <f t="shared" ca="1" si="79"/>
        <v>5</v>
      </c>
      <c r="H228" t="str">
        <f t="shared" ca="1" si="80"/>
        <v>Others</v>
      </c>
      <c r="I228">
        <f t="shared" ca="1" si="81"/>
        <v>1</v>
      </c>
      <c r="J228">
        <f t="shared" ca="1" si="82"/>
        <v>2</v>
      </c>
      <c r="K228">
        <f t="shared" ca="1" si="83"/>
        <v>59207</v>
      </c>
      <c r="L228">
        <f t="shared" ca="1" si="84"/>
        <v>8</v>
      </c>
      <c r="M228" t="str">
        <f t="shared" ca="1" si="85"/>
        <v>Ontario</v>
      </c>
      <c r="N228">
        <f t="shared" ca="1" si="86"/>
        <v>236828</v>
      </c>
      <c r="O228">
        <f t="shared" ca="1" si="87"/>
        <v>212886.41189177777</v>
      </c>
      <c r="P228">
        <f t="shared" ca="1" si="88"/>
        <v>32629.802926925448</v>
      </c>
      <c r="Q228">
        <f t="shared" ca="1" si="89"/>
        <v>15116</v>
      </c>
      <c r="R228">
        <f t="shared" ca="1" si="90"/>
        <v>96686.663280864901</v>
      </c>
      <c r="S228">
        <f t="shared" ca="1" si="91"/>
        <v>69180.09866762672</v>
      </c>
      <c r="T228">
        <f t="shared" ca="1" si="92"/>
        <v>338637.90159455221</v>
      </c>
      <c r="U228">
        <f t="shared" ca="1" si="93"/>
        <v>324689.07517264265</v>
      </c>
      <c r="V228">
        <f t="shared" ca="1" si="94"/>
        <v>13948.826421909558</v>
      </c>
      <c r="Y228" s="2">
        <f ca="1">IF(Table1[[#This Row],[Gender]]="Men",1,0)</f>
        <v>1</v>
      </c>
      <c r="Z228" s="2">
        <f ca="1">IF(Table1[[#This Row],[Gender]]="Women",1,0)</f>
        <v>0</v>
      </c>
      <c r="AA228" s="2"/>
      <c r="AB228" s="2"/>
      <c r="AC228" s="2"/>
      <c r="AD228" s="2"/>
      <c r="AE228" s="2"/>
      <c r="AF228" s="2"/>
      <c r="AG228" s="2"/>
      <c r="AH228" s="2"/>
      <c r="AI228" s="2"/>
      <c r="AJ228" s="4"/>
      <c r="AM228" s="2">
        <f ca="1">IF(Table1[[#This Row],[Field of Work]]="Teaching",1,0)</f>
        <v>0</v>
      </c>
      <c r="AN228" s="2">
        <f ca="1">IF(Table1[[#This Row],[Field of Work]]="Health",1,0)</f>
        <v>1</v>
      </c>
      <c r="AO228" s="2">
        <f ca="1">IF(Table1[[#This Row],[Field of Work]]="Agriculture",1,0)</f>
        <v>0</v>
      </c>
      <c r="AP228" s="2">
        <f ca="1">IF(Table1[[#This Row],[Field of Work]]="IT",1,0)</f>
        <v>0</v>
      </c>
      <c r="AQ228" s="2">
        <f ca="1">IF(Table1[[#This Row],[Field of Work]]="Construction",1,0)</f>
        <v>0</v>
      </c>
      <c r="AR228" s="2">
        <f ca="1">IF(Table1[[#This Row],[Field of Work]]="General Work",1,0)</f>
        <v>0</v>
      </c>
      <c r="AS228" s="2"/>
      <c r="AT228" s="2"/>
      <c r="AU228" s="2"/>
      <c r="AV228" s="2"/>
      <c r="AW228" s="2"/>
      <c r="AX228" s="2"/>
      <c r="BB228" s="2">
        <f ca="1">Table1[[#This Row],[Car Value]]/Table1[[#This Row],[Cars]]</f>
        <v>16314.901463462724</v>
      </c>
      <c r="BE228" s="2">
        <f ca="1">IF(Table1[[#This Row],[Debts]]&gt;$BG$6,1,0)</f>
        <v>1</v>
      </c>
      <c r="BJ228" s="11">
        <f ca="1">Table1[[#This Row],[Mortage Left]]/Table1[[#This Row],[Value of House]]</f>
        <v>0.89890727402071446</v>
      </c>
      <c r="BK228" s="2">
        <f t="shared" ca="1" si="95"/>
        <v>0</v>
      </c>
      <c r="BN228" s="14">
        <f ca="1">IF(Table1[[#This Row],[Area]]="Yukon",Table1[[#This Row],[Income]],0)</f>
        <v>0</v>
      </c>
      <c r="BO228" s="14">
        <f ca="1">IF(Table1[[#This Row],[Area]]="BC",Table1[[#This Row],[Income]],0)</f>
        <v>0</v>
      </c>
      <c r="BP228" s="14">
        <f ca="1">IF(Table1[[#This Row],[Area]]="Northwest Territories",Table1[[#This Row],[Income]],0)</f>
        <v>0</v>
      </c>
      <c r="BQ228" s="14">
        <f ca="1">IF(Table1[[#This Row],[Area]]="Alberta",Table1[[#This Row],[Income]],0)</f>
        <v>0</v>
      </c>
      <c r="BR228" s="14">
        <f ca="1">IF(Table1[[#This Row],[Area]]="Nunavut",Table1[[#This Row],[Income]],0)</f>
        <v>0</v>
      </c>
      <c r="BS228" s="14">
        <f ca="1">IF(Table1[[#This Row],[Area]]="Saskatchewan",Table1[[#This Row],[Income]],0)</f>
        <v>0</v>
      </c>
      <c r="BT228" s="14">
        <f ca="1">IF(Table1[[#This Row],[Area]]="Manitoba",Table1[[#This Row],[Income]],0)</f>
        <v>0</v>
      </c>
      <c r="BU228" s="14">
        <f ca="1">IF(Table1[[#This Row],[Area]]="Ontario",Table1[[#This Row],[Income]],0)</f>
        <v>59207</v>
      </c>
      <c r="BV228" s="14">
        <f ca="1">IF(Table1[[#This Row],[Area]]="Quebec",Table1[[#This Row],[Income]],0)</f>
        <v>0</v>
      </c>
      <c r="BW228" s="14">
        <f ca="1">IF(Table1[[#This Row],[Area]]="newfoundland",Table1[[#This Row],[Income]],0)</f>
        <v>0</v>
      </c>
      <c r="BX228" s="14">
        <f ca="1">IF(Table1[[#This Row],[Area]]="New Brunswick",Table1[[#This Row],[Income]],0)</f>
        <v>0</v>
      </c>
      <c r="BY228" s="14">
        <f ca="1">IF(Table1[[#This Row],[Area]]="Nova Scotia",Table1[[#This Row],[Income]],0)</f>
        <v>0</v>
      </c>
      <c r="BZ228" s="14">
        <f ca="1">IF(Table1[[#This Row],[Area]]="Prince Edward Island",Table1[[#This Row],[Income]],0)</f>
        <v>0</v>
      </c>
      <c r="CB228" s="12">
        <f ca="1">IF(Table1[[#This Row],[Field of Work]]="Health",Table1[[#This Row],[Income]],0)</f>
        <v>59207</v>
      </c>
      <c r="CC228" s="12">
        <f ca="1">IF(Table1[[#This Row],[Field of Work]]="Construction",Table1[[#This Row],[Income]],0)</f>
        <v>0</v>
      </c>
      <c r="CD228" s="12">
        <f ca="1">IF(Table1[[#This Row],[Field of Work]]="Teaching",Table1[[#This Row],[Income]],0)</f>
        <v>0</v>
      </c>
      <c r="CE228" s="12">
        <f ca="1">IF(Table1[[#This Row],[Field of Work]]="IT",Table1[[#This Row],[Income]],0)</f>
        <v>0</v>
      </c>
      <c r="CF228" s="12">
        <f ca="1">IF(Table1[[#This Row],[Field of Work]]="General Work",Table1[[#This Row],[Income]],0)</f>
        <v>0</v>
      </c>
      <c r="CG228" s="12">
        <f ca="1">IF(Table1[[#This Row],[Field of Work]]="Agriculture",Table1[[#This Row],[Income]],0)</f>
        <v>0</v>
      </c>
      <c r="CI228" s="2">
        <f ca="1">IF(Table1[[#This Row],[Debts]]&gt;Table1[[#This Row],[Income]],1,0)</f>
        <v>1</v>
      </c>
      <c r="CJ228" s="2"/>
      <c r="CL228" s="2">
        <f ca="1">IF(Table1[[#This Row],[Networth of Person ($)]]&gt;$CL$6,Table1[[#This Row],[Age]],0)</f>
        <v>0</v>
      </c>
    </row>
    <row r="229" spans="2:90" x14ac:dyDescent="0.3">
      <c r="B229">
        <f t="shared" ca="1" si="74"/>
        <v>2</v>
      </c>
      <c r="C229" t="str">
        <f t="shared" ca="1" si="75"/>
        <v>Women</v>
      </c>
      <c r="D229">
        <f t="shared" ca="1" si="76"/>
        <v>36</v>
      </c>
      <c r="E229">
        <f t="shared" ca="1" si="77"/>
        <v>4</v>
      </c>
      <c r="F229" t="str">
        <f t="shared" ca="1" si="78"/>
        <v>IT</v>
      </c>
      <c r="G229">
        <f t="shared" ca="1" si="79"/>
        <v>5</v>
      </c>
      <c r="H229" t="str">
        <f t="shared" ca="1" si="80"/>
        <v>Others</v>
      </c>
      <c r="I229">
        <f t="shared" ca="1" si="81"/>
        <v>3</v>
      </c>
      <c r="J229">
        <f t="shared" ca="1" si="82"/>
        <v>1</v>
      </c>
      <c r="K229">
        <f t="shared" ca="1" si="83"/>
        <v>85822</v>
      </c>
      <c r="L229">
        <f t="shared" ca="1" si="84"/>
        <v>1</v>
      </c>
      <c r="M229" t="str">
        <f t="shared" ca="1" si="85"/>
        <v>Yukon</v>
      </c>
      <c r="N229">
        <f t="shared" ca="1" si="86"/>
        <v>429110</v>
      </c>
      <c r="O229">
        <f t="shared" ca="1" si="87"/>
        <v>362587.41757481109</v>
      </c>
      <c r="P229">
        <f t="shared" ca="1" si="88"/>
        <v>8672.8720894637318</v>
      </c>
      <c r="Q229">
        <f t="shared" ca="1" si="89"/>
        <v>6710</v>
      </c>
      <c r="R229">
        <f t="shared" ca="1" si="90"/>
        <v>138393.54702652624</v>
      </c>
      <c r="S229">
        <f t="shared" ca="1" si="91"/>
        <v>48580.163317988059</v>
      </c>
      <c r="T229">
        <f t="shared" ca="1" si="92"/>
        <v>486363.0354074518</v>
      </c>
      <c r="U229">
        <f t="shared" ca="1" si="93"/>
        <v>507690.96460133733</v>
      </c>
      <c r="V229">
        <f t="shared" ca="1" si="94"/>
        <v>-21327.929193885531</v>
      </c>
      <c r="Y229" s="2">
        <f ca="1">IF(Table1[[#This Row],[Gender]]="Men",1,0)</f>
        <v>0</v>
      </c>
      <c r="Z229" s="2">
        <f ca="1">IF(Table1[[#This Row],[Gender]]="Women",1,0)</f>
        <v>1</v>
      </c>
      <c r="AA229" s="2"/>
      <c r="AB229" s="2"/>
      <c r="AC229" s="2"/>
      <c r="AD229" s="2"/>
      <c r="AE229" s="2"/>
      <c r="AF229" s="2"/>
      <c r="AG229" s="2"/>
      <c r="AH229" s="2"/>
      <c r="AI229" s="2"/>
      <c r="AJ229" s="4"/>
      <c r="AM229" s="2">
        <f ca="1">IF(Table1[[#This Row],[Field of Work]]="Teaching",1,0)</f>
        <v>0</v>
      </c>
      <c r="AN229" s="2">
        <f ca="1">IF(Table1[[#This Row],[Field of Work]]="Health",1,0)</f>
        <v>0</v>
      </c>
      <c r="AO229" s="2">
        <f ca="1">IF(Table1[[#This Row],[Field of Work]]="Agriculture",1,0)</f>
        <v>0</v>
      </c>
      <c r="AP229" s="2">
        <f ca="1">IF(Table1[[#This Row],[Field of Work]]="IT",1,0)</f>
        <v>1</v>
      </c>
      <c r="AQ229" s="2">
        <f ca="1">IF(Table1[[#This Row],[Field of Work]]="Construction",1,0)</f>
        <v>0</v>
      </c>
      <c r="AR229" s="2">
        <f ca="1">IF(Table1[[#This Row],[Field of Work]]="General Work",1,0)</f>
        <v>0</v>
      </c>
      <c r="AS229" s="2"/>
      <c r="AT229" s="2"/>
      <c r="AU229" s="2"/>
      <c r="AV229" s="2"/>
      <c r="AW229" s="2"/>
      <c r="AX229" s="2"/>
      <c r="BB229" s="2">
        <f ca="1">Table1[[#This Row],[Car Value]]/Table1[[#This Row],[Cars]]</f>
        <v>8672.8720894637318</v>
      </c>
      <c r="BE229" s="2">
        <f ca="1">IF(Table1[[#This Row],[Debts]]&gt;$BG$6,1,0)</f>
        <v>1</v>
      </c>
      <c r="BJ229" s="11">
        <f ca="1">Table1[[#This Row],[Mortage Left]]/Table1[[#This Row],[Value of House]]</f>
        <v>0.84497545518587558</v>
      </c>
      <c r="BK229" s="2">
        <f t="shared" ca="1" si="95"/>
        <v>0</v>
      </c>
      <c r="BN229" s="14">
        <f ca="1">IF(Table1[[#This Row],[Area]]="Yukon",Table1[[#This Row],[Income]],0)</f>
        <v>85822</v>
      </c>
      <c r="BO229" s="14">
        <f ca="1">IF(Table1[[#This Row],[Area]]="BC",Table1[[#This Row],[Income]],0)</f>
        <v>0</v>
      </c>
      <c r="BP229" s="14">
        <f ca="1">IF(Table1[[#This Row],[Area]]="Northwest Territories",Table1[[#This Row],[Income]],0)</f>
        <v>0</v>
      </c>
      <c r="BQ229" s="14">
        <f ca="1">IF(Table1[[#This Row],[Area]]="Alberta",Table1[[#This Row],[Income]],0)</f>
        <v>0</v>
      </c>
      <c r="BR229" s="14">
        <f ca="1">IF(Table1[[#This Row],[Area]]="Nunavut",Table1[[#This Row],[Income]],0)</f>
        <v>0</v>
      </c>
      <c r="BS229" s="14">
        <f ca="1">IF(Table1[[#This Row],[Area]]="Saskatchewan",Table1[[#This Row],[Income]],0)</f>
        <v>0</v>
      </c>
      <c r="BT229" s="14">
        <f ca="1">IF(Table1[[#This Row],[Area]]="Manitoba",Table1[[#This Row],[Income]],0)</f>
        <v>0</v>
      </c>
      <c r="BU229" s="14">
        <f ca="1">IF(Table1[[#This Row],[Area]]="Ontario",Table1[[#This Row],[Income]],0)</f>
        <v>0</v>
      </c>
      <c r="BV229" s="14">
        <f ca="1">IF(Table1[[#This Row],[Area]]="Quebec",Table1[[#This Row],[Income]],0)</f>
        <v>0</v>
      </c>
      <c r="BW229" s="14">
        <f ca="1">IF(Table1[[#This Row],[Area]]="newfoundland",Table1[[#This Row],[Income]],0)</f>
        <v>0</v>
      </c>
      <c r="BX229" s="14">
        <f ca="1">IF(Table1[[#This Row],[Area]]="New Brunswick",Table1[[#This Row],[Income]],0)</f>
        <v>0</v>
      </c>
      <c r="BY229" s="14">
        <f ca="1">IF(Table1[[#This Row],[Area]]="Nova Scotia",Table1[[#This Row],[Income]],0)</f>
        <v>0</v>
      </c>
      <c r="BZ229" s="14">
        <f ca="1">IF(Table1[[#This Row],[Area]]="Prince Edward Island",Table1[[#This Row],[Income]],0)</f>
        <v>0</v>
      </c>
      <c r="CB229" s="12">
        <f ca="1">IF(Table1[[#This Row],[Field of Work]]="Health",Table1[[#This Row],[Income]],0)</f>
        <v>0</v>
      </c>
      <c r="CC229" s="12">
        <f ca="1">IF(Table1[[#This Row],[Field of Work]]="Construction",Table1[[#This Row],[Income]],0)</f>
        <v>0</v>
      </c>
      <c r="CD229" s="12">
        <f ca="1">IF(Table1[[#This Row],[Field of Work]]="Teaching",Table1[[#This Row],[Income]],0)</f>
        <v>0</v>
      </c>
      <c r="CE229" s="12">
        <f ca="1">IF(Table1[[#This Row],[Field of Work]]="IT",Table1[[#This Row],[Income]],0)</f>
        <v>85822</v>
      </c>
      <c r="CF229" s="12">
        <f ca="1">IF(Table1[[#This Row],[Field of Work]]="General Work",Table1[[#This Row],[Income]],0)</f>
        <v>0</v>
      </c>
      <c r="CG229" s="12">
        <f ca="1">IF(Table1[[#This Row],[Field of Work]]="Agriculture",Table1[[#This Row],[Income]],0)</f>
        <v>0</v>
      </c>
      <c r="CI229" s="2">
        <f ca="1">IF(Table1[[#This Row],[Debts]]&gt;Table1[[#This Row],[Income]],1,0)</f>
        <v>1</v>
      </c>
      <c r="CJ229" s="2"/>
      <c r="CL229" s="2">
        <f ca="1">IF(Table1[[#This Row],[Networth of Person ($)]]&gt;$CL$6,Table1[[#This Row],[Age]],0)</f>
        <v>0</v>
      </c>
    </row>
    <row r="230" spans="2:90" x14ac:dyDescent="0.3">
      <c r="B230">
        <f t="shared" ca="1" si="74"/>
        <v>1</v>
      </c>
      <c r="C230" t="str">
        <f t="shared" ca="1" si="75"/>
        <v>Men</v>
      </c>
      <c r="D230">
        <f t="shared" ca="1" si="76"/>
        <v>25</v>
      </c>
      <c r="E230">
        <f t="shared" ca="1" si="77"/>
        <v>6</v>
      </c>
      <c r="F230" t="str">
        <f t="shared" ca="1" si="78"/>
        <v>Agriculture</v>
      </c>
      <c r="G230">
        <f t="shared" ca="1" si="79"/>
        <v>4</v>
      </c>
      <c r="H230" t="str">
        <f t="shared" ca="1" si="80"/>
        <v xml:space="preserve">Technical </v>
      </c>
      <c r="I230">
        <f t="shared" ca="1" si="81"/>
        <v>1</v>
      </c>
      <c r="J230">
        <f t="shared" ca="1" si="82"/>
        <v>1</v>
      </c>
      <c r="K230">
        <f t="shared" ca="1" si="83"/>
        <v>32926</v>
      </c>
      <c r="L230">
        <f t="shared" ca="1" si="84"/>
        <v>7</v>
      </c>
      <c r="M230" t="str">
        <f t="shared" ca="1" si="85"/>
        <v>Manitoba</v>
      </c>
      <c r="N230">
        <f t="shared" ca="1" si="86"/>
        <v>98778</v>
      </c>
      <c r="O230">
        <f t="shared" ca="1" si="87"/>
        <v>93590.176376173593</v>
      </c>
      <c r="P230">
        <f t="shared" ca="1" si="88"/>
        <v>7057.8134658948284</v>
      </c>
      <c r="Q230">
        <f t="shared" ca="1" si="89"/>
        <v>4179</v>
      </c>
      <c r="R230">
        <f t="shared" ca="1" si="90"/>
        <v>4826.8037293948482</v>
      </c>
      <c r="S230">
        <f t="shared" ca="1" si="91"/>
        <v>18788.547582179555</v>
      </c>
      <c r="T230">
        <f t="shared" ca="1" si="92"/>
        <v>124624.36104807438</v>
      </c>
      <c r="U230">
        <f t="shared" ca="1" si="93"/>
        <v>102595.98010556844</v>
      </c>
      <c r="V230">
        <f t="shared" ca="1" si="94"/>
        <v>22028.380942505944</v>
      </c>
      <c r="Y230" s="2">
        <f ca="1">IF(Table1[[#This Row],[Gender]]="Men",1,0)</f>
        <v>1</v>
      </c>
      <c r="Z230" s="2">
        <f ca="1">IF(Table1[[#This Row],[Gender]]="Women",1,0)</f>
        <v>0</v>
      </c>
      <c r="AA230" s="2"/>
      <c r="AB230" s="2"/>
      <c r="AC230" s="2"/>
      <c r="AD230" s="2"/>
      <c r="AE230" s="2"/>
      <c r="AF230" s="2"/>
      <c r="AG230" s="2"/>
      <c r="AH230" s="2"/>
      <c r="AI230" s="2"/>
      <c r="AJ230" s="4"/>
      <c r="AM230" s="2">
        <f ca="1">IF(Table1[[#This Row],[Field of Work]]="Teaching",1,0)</f>
        <v>0</v>
      </c>
      <c r="AN230" s="2">
        <f ca="1">IF(Table1[[#This Row],[Field of Work]]="Health",1,0)</f>
        <v>0</v>
      </c>
      <c r="AO230" s="2">
        <f ca="1">IF(Table1[[#This Row],[Field of Work]]="Agriculture",1,0)</f>
        <v>1</v>
      </c>
      <c r="AP230" s="2">
        <f ca="1">IF(Table1[[#This Row],[Field of Work]]="IT",1,0)</f>
        <v>0</v>
      </c>
      <c r="AQ230" s="2">
        <f ca="1">IF(Table1[[#This Row],[Field of Work]]="Construction",1,0)</f>
        <v>0</v>
      </c>
      <c r="AR230" s="2">
        <f ca="1">IF(Table1[[#This Row],[Field of Work]]="General Work",1,0)</f>
        <v>0</v>
      </c>
      <c r="AS230" s="2"/>
      <c r="AT230" s="2"/>
      <c r="AU230" s="2"/>
      <c r="AV230" s="2"/>
      <c r="AW230" s="2"/>
      <c r="AX230" s="2"/>
      <c r="BB230" s="2">
        <f ca="1">Table1[[#This Row],[Car Value]]/Table1[[#This Row],[Cars]]</f>
        <v>7057.8134658948284</v>
      </c>
      <c r="BE230" s="2">
        <f ca="1">IF(Table1[[#This Row],[Debts]]&gt;$BG$6,1,0)</f>
        <v>0</v>
      </c>
      <c r="BJ230" s="11">
        <f ca="1">Table1[[#This Row],[Mortage Left]]/Table1[[#This Row],[Value of House]]</f>
        <v>0.94747996898270459</v>
      </c>
      <c r="BK230" s="2">
        <f t="shared" ca="1" si="95"/>
        <v>0</v>
      </c>
      <c r="BN230" s="14">
        <f ca="1">IF(Table1[[#This Row],[Area]]="Yukon",Table1[[#This Row],[Income]],0)</f>
        <v>0</v>
      </c>
      <c r="BO230" s="14">
        <f ca="1">IF(Table1[[#This Row],[Area]]="BC",Table1[[#This Row],[Income]],0)</f>
        <v>0</v>
      </c>
      <c r="BP230" s="14">
        <f ca="1">IF(Table1[[#This Row],[Area]]="Northwest Territories",Table1[[#This Row],[Income]],0)</f>
        <v>0</v>
      </c>
      <c r="BQ230" s="14">
        <f ca="1">IF(Table1[[#This Row],[Area]]="Alberta",Table1[[#This Row],[Income]],0)</f>
        <v>0</v>
      </c>
      <c r="BR230" s="14">
        <f ca="1">IF(Table1[[#This Row],[Area]]="Nunavut",Table1[[#This Row],[Income]],0)</f>
        <v>0</v>
      </c>
      <c r="BS230" s="14">
        <f ca="1">IF(Table1[[#This Row],[Area]]="Saskatchewan",Table1[[#This Row],[Income]],0)</f>
        <v>0</v>
      </c>
      <c r="BT230" s="14">
        <f ca="1">IF(Table1[[#This Row],[Area]]="Manitoba",Table1[[#This Row],[Income]],0)</f>
        <v>32926</v>
      </c>
      <c r="BU230" s="14">
        <f ca="1">IF(Table1[[#This Row],[Area]]="Ontario",Table1[[#This Row],[Income]],0)</f>
        <v>0</v>
      </c>
      <c r="BV230" s="14">
        <f ca="1">IF(Table1[[#This Row],[Area]]="Quebec",Table1[[#This Row],[Income]],0)</f>
        <v>0</v>
      </c>
      <c r="BW230" s="14">
        <f ca="1">IF(Table1[[#This Row],[Area]]="newfoundland",Table1[[#This Row],[Income]],0)</f>
        <v>0</v>
      </c>
      <c r="BX230" s="14">
        <f ca="1">IF(Table1[[#This Row],[Area]]="New Brunswick",Table1[[#This Row],[Income]],0)</f>
        <v>0</v>
      </c>
      <c r="BY230" s="14">
        <f ca="1">IF(Table1[[#This Row],[Area]]="Nova Scotia",Table1[[#This Row],[Income]],0)</f>
        <v>0</v>
      </c>
      <c r="BZ230" s="14">
        <f ca="1">IF(Table1[[#This Row],[Area]]="Prince Edward Island",Table1[[#This Row],[Income]],0)</f>
        <v>0</v>
      </c>
      <c r="CB230" s="12">
        <f ca="1">IF(Table1[[#This Row],[Field of Work]]="Health",Table1[[#This Row],[Income]],0)</f>
        <v>0</v>
      </c>
      <c r="CC230" s="12">
        <f ca="1">IF(Table1[[#This Row],[Field of Work]]="Construction",Table1[[#This Row],[Income]],0)</f>
        <v>0</v>
      </c>
      <c r="CD230" s="12">
        <f ca="1">IF(Table1[[#This Row],[Field of Work]]="Teaching",Table1[[#This Row],[Income]],0)</f>
        <v>0</v>
      </c>
      <c r="CE230" s="12">
        <f ca="1">IF(Table1[[#This Row],[Field of Work]]="IT",Table1[[#This Row],[Income]],0)</f>
        <v>0</v>
      </c>
      <c r="CF230" s="12">
        <f ca="1">IF(Table1[[#This Row],[Field of Work]]="General Work",Table1[[#This Row],[Income]],0)</f>
        <v>0</v>
      </c>
      <c r="CG230" s="12">
        <f ca="1">IF(Table1[[#This Row],[Field of Work]]="Agriculture",Table1[[#This Row],[Income]],0)</f>
        <v>32926</v>
      </c>
      <c r="CI230" s="2">
        <f ca="1">IF(Table1[[#This Row],[Debts]]&gt;Table1[[#This Row],[Income]],1,0)</f>
        <v>0</v>
      </c>
      <c r="CJ230" s="2"/>
      <c r="CL230" s="2">
        <f ca="1">IF(Table1[[#This Row],[Networth of Person ($)]]&gt;$CL$6,Table1[[#This Row],[Age]],0)</f>
        <v>0</v>
      </c>
    </row>
    <row r="231" spans="2:90" x14ac:dyDescent="0.3">
      <c r="B231">
        <f t="shared" ca="1" si="74"/>
        <v>2</v>
      </c>
      <c r="C231" t="str">
        <f t="shared" ca="1" si="75"/>
        <v>Women</v>
      </c>
      <c r="D231">
        <f t="shared" ca="1" si="76"/>
        <v>26</v>
      </c>
      <c r="E231">
        <f t="shared" ca="1" si="77"/>
        <v>2</v>
      </c>
      <c r="F231" t="str">
        <f t="shared" ca="1" si="78"/>
        <v>Construction</v>
      </c>
      <c r="G231">
        <f t="shared" ca="1" si="79"/>
        <v>2</v>
      </c>
      <c r="H231" t="str">
        <f t="shared" ca="1" si="80"/>
        <v>College</v>
      </c>
      <c r="I231">
        <f t="shared" ca="1" si="81"/>
        <v>1</v>
      </c>
      <c r="J231">
        <f t="shared" ca="1" si="82"/>
        <v>3</v>
      </c>
      <c r="K231">
        <f t="shared" ca="1" si="83"/>
        <v>76226</v>
      </c>
      <c r="L231">
        <f t="shared" ca="1" si="84"/>
        <v>6</v>
      </c>
      <c r="M231" t="str">
        <f t="shared" ca="1" si="85"/>
        <v>Saskatchewan</v>
      </c>
      <c r="N231">
        <f t="shared" ca="1" si="86"/>
        <v>381130</v>
      </c>
      <c r="O231">
        <f t="shared" ca="1" si="87"/>
        <v>172669.01832273425</v>
      </c>
      <c r="P231">
        <f t="shared" ca="1" si="88"/>
        <v>5952.8130392255061</v>
      </c>
      <c r="Q231">
        <f t="shared" ca="1" si="89"/>
        <v>130</v>
      </c>
      <c r="R231">
        <f t="shared" ca="1" si="90"/>
        <v>112381.41759526942</v>
      </c>
      <c r="S231">
        <f t="shared" ca="1" si="91"/>
        <v>7038.1569859772553</v>
      </c>
      <c r="T231">
        <f t="shared" ca="1" si="92"/>
        <v>394120.97002520278</v>
      </c>
      <c r="U231">
        <f t="shared" ca="1" si="93"/>
        <v>285180.43591800367</v>
      </c>
      <c r="V231">
        <f t="shared" ca="1" si="94"/>
        <v>108940.53410719911</v>
      </c>
      <c r="Y231" s="2">
        <f ca="1">IF(Table1[[#This Row],[Gender]]="Men",1,0)</f>
        <v>0</v>
      </c>
      <c r="Z231" s="2">
        <f ca="1">IF(Table1[[#This Row],[Gender]]="Women",1,0)</f>
        <v>1</v>
      </c>
      <c r="AA231" s="2"/>
      <c r="AB231" s="2"/>
      <c r="AC231" s="2"/>
      <c r="AD231" s="2"/>
      <c r="AE231" s="2"/>
      <c r="AF231" s="2"/>
      <c r="AG231" s="2"/>
      <c r="AH231" s="2"/>
      <c r="AI231" s="2"/>
      <c r="AJ231" s="4"/>
      <c r="AM231" s="2">
        <f ca="1">IF(Table1[[#This Row],[Field of Work]]="Teaching",1,0)</f>
        <v>0</v>
      </c>
      <c r="AN231" s="2">
        <f ca="1">IF(Table1[[#This Row],[Field of Work]]="Health",1,0)</f>
        <v>0</v>
      </c>
      <c r="AO231" s="2">
        <f ca="1">IF(Table1[[#This Row],[Field of Work]]="Agriculture",1,0)</f>
        <v>0</v>
      </c>
      <c r="AP231" s="2">
        <f ca="1">IF(Table1[[#This Row],[Field of Work]]="IT",1,0)</f>
        <v>0</v>
      </c>
      <c r="AQ231" s="2">
        <f ca="1">IF(Table1[[#This Row],[Field of Work]]="Construction",1,0)</f>
        <v>1</v>
      </c>
      <c r="AR231" s="2">
        <f ca="1">IF(Table1[[#This Row],[Field of Work]]="General Work",1,0)</f>
        <v>0</v>
      </c>
      <c r="AS231" s="2"/>
      <c r="AT231" s="2"/>
      <c r="AU231" s="2"/>
      <c r="AV231" s="2"/>
      <c r="AW231" s="2"/>
      <c r="AX231" s="2"/>
      <c r="BB231" s="2">
        <f ca="1">Table1[[#This Row],[Car Value]]/Table1[[#This Row],[Cars]]</f>
        <v>1984.2710130751686</v>
      </c>
      <c r="BE231" s="2">
        <f ca="1">IF(Table1[[#This Row],[Debts]]&gt;$BG$6,1,0)</f>
        <v>1</v>
      </c>
      <c r="BJ231" s="11">
        <f ca="1">Table1[[#This Row],[Mortage Left]]/Table1[[#This Row],[Value of House]]</f>
        <v>0.45304494089348579</v>
      </c>
      <c r="BK231" s="2">
        <f t="shared" ca="1" si="95"/>
        <v>0</v>
      </c>
      <c r="BN231" s="14">
        <f ca="1">IF(Table1[[#This Row],[Area]]="Yukon",Table1[[#This Row],[Income]],0)</f>
        <v>0</v>
      </c>
      <c r="BO231" s="14">
        <f ca="1">IF(Table1[[#This Row],[Area]]="BC",Table1[[#This Row],[Income]],0)</f>
        <v>0</v>
      </c>
      <c r="BP231" s="14">
        <f ca="1">IF(Table1[[#This Row],[Area]]="Northwest Territories",Table1[[#This Row],[Income]],0)</f>
        <v>0</v>
      </c>
      <c r="BQ231" s="14">
        <f ca="1">IF(Table1[[#This Row],[Area]]="Alberta",Table1[[#This Row],[Income]],0)</f>
        <v>0</v>
      </c>
      <c r="BR231" s="14">
        <f ca="1">IF(Table1[[#This Row],[Area]]="Nunavut",Table1[[#This Row],[Income]],0)</f>
        <v>0</v>
      </c>
      <c r="BS231" s="14">
        <f ca="1">IF(Table1[[#This Row],[Area]]="Saskatchewan",Table1[[#This Row],[Income]],0)</f>
        <v>76226</v>
      </c>
      <c r="BT231" s="14">
        <f ca="1">IF(Table1[[#This Row],[Area]]="Manitoba",Table1[[#This Row],[Income]],0)</f>
        <v>0</v>
      </c>
      <c r="BU231" s="14">
        <f ca="1">IF(Table1[[#This Row],[Area]]="Ontario",Table1[[#This Row],[Income]],0)</f>
        <v>0</v>
      </c>
      <c r="BV231" s="14">
        <f ca="1">IF(Table1[[#This Row],[Area]]="Quebec",Table1[[#This Row],[Income]],0)</f>
        <v>0</v>
      </c>
      <c r="BW231" s="14">
        <f ca="1">IF(Table1[[#This Row],[Area]]="newfoundland",Table1[[#This Row],[Income]],0)</f>
        <v>0</v>
      </c>
      <c r="BX231" s="14">
        <f ca="1">IF(Table1[[#This Row],[Area]]="New Brunswick",Table1[[#This Row],[Income]],0)</f>
        <v>0</v>
      </c>
      <c r="BY231" s="14">
        <f ca="1">IF(Table1[[#This Row],[Area]]="Nova Scotia",Table1[[#This Row],[Income]],0)</f>
        <v>0</v>
      </c>
      <c r="BZ231" s="14">
        <f ca="1">IF(Table1[[#This Row],[Area]]="Prince Edward Island",Table1[[#This Row],[Income]],0)</f>
        <v>0</v>
      </c>
      <c r="CB231" s="12">
        <f ca="1">IF(Table1[[#This Row],[Field of Work]]="Health",Table1[[#This Row],[Income]],0)</f>
        <v>0</v>
      </c>
      <c r="CC231" s="12">
        <f ca="1">IF(Table1[[#This Row],[Field of Work]]="Construction",Table1[[#This Row],[Income]],0)</f>
        <v>76226</v>
      </c>
      <c r="CD231" s="12">
        <f ca="1">IF(Table1[[#This Row],[Field of Work]]="Teaching",Table1[[#This Row],[Income]],0)</f>
        <v>0</v>
      </c>
      <c r="CE231" s="12">
        <f ca="1">IF(Table1[[#This Row],[Field of Work]]="IT",Table1[[#This Row],[Income]],0)</f>
        <v>0</v>
      </c>
      <c r="CF231" s="12">
        <f ca="1">IF(Table1[[#This Row],[Field of Work]]="General Work",Table1[[#This Row],[Income]],0)</f>
        <v>0</v>
      </c>
      <c r="CG231" s="12">
        <f ca="1">IF(Table1[[#This Row],[Field of Work]]="Agriculture",Table1[[#This Row],[Income]],0)</f>
        <v>0</v>
      </c>
      <c r="CI231" s="2">
        <f ca="1">IF(Table1[[#This Row],[Debts]]&gt;Table1[[#This Row],[Income]],1,0)</f>
        <v>1</v>
      </c>
      <c r="CJ231" s="2"/>
      <c r="CL231" s="2">
        <f ca="1">IF(Table1[[#This Row],[Networth of Person ($)]]&gt;$CL$6,Table1[[#This Row],[Age]],0)</f>
        <v>26</v>
      </c>
    </row>
    <row r="232" spans="2:90" x14ac:dyDescent="0.3">
      <c r="B232">
        <f t="shared" ca="1" si="74"/>
        <v>1</v>
      </c>
      <c r="C232" t="str">
        <f t="shared" ca="1" si="75"/>
        <v>Men</v>
      </c>
      <c r="D232">
        <f t="shared" ca="1" si="76"/>
        <v>33</v>
      </c>
      <c r="E232">
        <f t="shared" ca="1" si="77"/>
        <v>4</v>
      </c>
      <c r="F232" t="str">
        <f t="shared" ca="1" si="78"/>
        <v>IT</v>
      </c>
      <c r="G232">
        <f t="shared" ca="1" si="79"/>
        <v>4</v>
      </c>
      <c r="H232" t="str">
        <f t="shared" ca="1" si="80"/>
        <v xml:space="preserve">Technical </v>
      </c>
      <c r="I232">
        <f t="shared" ca="1" si="81"/>
        <v>1</v>
      </c>
      <c r="J232">
        <f t="shared" ca="1" si="82"/>
        <v>2</v>
      </c>
      <c r="K232">
        <f t="shared" ca="1" si="83"/>
        <v>87810</v>
      </c>
      <c r="L232">
        <f t="shared" ca="1" si="84"/>
        <v>11</v>
      </c>
      <c r="M232" t="str">
        <f t="shared" ca="1" si="85"/>
        <v>New Brunswick</v>
      </c>
      <c r="N232">
        <f t="shared" ca="1" si="86"/>
        <v>526860</v>
      </c>
      <c r="O232">
        <f t="shared" ca="1" si="87"/>
        <v>414756.63017874683</v>
      </c>
      <c r="P232">
        <f t="shared" ca="1" si="88"/>
        <v>49547.573226929366</v>
      </c>
      <c r="Q232">
        <f t="shared" ca="1" si="89"/>
        <v>3525</v>
      </c>
      <c r="R232">
        <f t="shared" ca="1" si="90"/>
        <v>148058.32271725129</v>
      </c>
      <c r="S232">
        <f t="shared" ca="1" si="91"/>
        <v>26255.603435036566</v>
      </c>
      <c r="T232">
        <f t="shared" ca="1" si="92"/>
        <v>602663.17666196602</v>
      </c>
      <c r="U232">
        <f t="shared" ca="1" si="93"/>
        <v>566339.95289599814</v>
      </c>
      <c r="V232">
        <f t="shared" ca="1" si="94"/>
        <v>36323.223765967879</v>
      </c>
      <c r="Y232" s="2">
        <f ca="1">IF(Table1[[#This Row],[Gender]]="Men",1,0)</f>
        <v>1</v>
      </c>
      <c r="Z232" s="2">
        <f ca="1">IF(Table1[[#This Row],[Gender]]="Women",1,0)</f>
        <v>0</v>
      </c>
      <c r="AA232" s="2"/>
      <c r="AB232" s="2"/>
      <c r="AC232" s="2"/>
      <c r="AD232" s="2"/>
      <c r="AE232" s="2"/>
      <c r="AF232" s="2"/>
      <c r="AG232" s="2"/>
      <c r="AH232" s="2"/>
      <c r="AI232" s="2"/>
      <c r="AJ232" s="4"/>
      <c r="AM232" s="2">
        <f ca="1">IF(Table1[[#This Row],[Field of Work]]="Teaching",1,0)</f>
        <v>0</v>
      </c>
      <c r="AN232" s="2">
        <f ca="1">IF(Table1[[#This Row],[Field of Work]]="Health",1,0)</f>
        <v>0</v>
      </c>
      <c r="AO232" s="2">
        <f ca="1">IF(Table1[[#This Row],[Field of Work]]="Agriculture",1,0)</f>
        <v>0</v>
      </c>
      <c r="AP232" s="2">
        <f ca="1">IF(Table1[[#This Row],[Field of Work]]="IT",1,0)</f>
        <v>1</v>
      </c>
      <c r="AQ232" s="2">
        <f ca="1">IF(Table1[[#This Row],[Field of Work]]="Construction",1,0)</f>
        <v>0</v>
      </c>
      <c r="AR232" s="2">
        <f ca="1">IF(Table1[[#This Row],[Field of Work]]="General Work",1,0)</f>
        <v>0</v>
      </c>
      <c r="AS232" s="2"/>
      <c r="AT232" s="2"/>
      <c r="AU232" s="2"/>
      <c r="AV232" s="2"/>
      <c r="AW232" s="2"/>
      <c r="AX232" s="2"/>
      <c r="BB232" s="2">
        <f ca="1">Table1[[#This Row],[Car Value]]/Table1[[#This Row],[Cars]]</f>
        <v>24773.786613464683</v>
      </c>
      <c r="BE232" s="2">
        <f ca="1">IF(Table1[[#This Row],[Debts]]&gt;$BG$6,1,0)</f>
        <v>1</v>
      </c>
      <c r="BJ232" s="11">
        <f ca="1">Table1[[#This Row],[Mortage Left]]/Table1[[#This Row],[Value of House]]</f>
        <v>0.78722360812881376</v>
      </c>
      <c r="BK232" s="2">
        <f t="shared" ca="1" si="95"/>
        <v>0</v>
      </c>
      <c r="BN232" s="14">
        <f ca="1">IF(Table1[[#This Row],[Area]]="Yukon",Table1[[#This Row],[Income]],0)</f>
        <v>0</v>
      </c>
      <c r="BO232" s="14">
        <f ca="1">IF(Table1[[#This Row],[Area]]="BC",Table1[[#This Row],[Income]],0)</f>
        <v>0</v>
      </c>
      <c r="BP232" s="14">
        <f ca="1">IF(Table1[[#This Row],[Area]]="Northwest Territories",Table1[[#This Row],[Income]],0)</f>
        <v>0</v>
      </c>
      <c r="BQ232" s="14">
        <f ca="1">IF(Table1[[#This Row],[Area]]="Alberta",Table1[[#This Row],[Income]],0)</f>
        <v>0</v>
      </c>
      <c r="BR232" s="14">
        <f ca="1">IF(Table1[[#This Row],[Area]]="Nunavut",Table1[[#This Row],[Income]],0)</f>
        <v>0</v>
      </c>
      <c r="BS232" s="14">
        <f ca="1">IF(Table1[[#This Row],[Area]]="Saskatchewan",Table1[[#This Row],[Income]],0)</f>
        <v>0</v>
      </c>
      <c r="BT232" s="14">
        <f ca="1">IF(Table1[[#This Row],[Area]]="Manitoba",Table1[[#This Row],[Income]],0)</f>
        <v>0</v>
      </c>
      <c r="BU232" s="14">
        <f ca="1">IF(Table1[[#This Row],[Area]]="Ontario",Table1[[#This Row],[Income]],0)</f>
        <v>0</v>
      </c>
      <c r="BV232" s="14">
        <f ca="1">IF(Table1[[#This Row],[Area]]="Quebec",Table1[[#This Row],[Income]],0)</f>
        <v>0</v>
      </c>
      <c r="BW232" s="14">
        <f ca="1">IF(Table1[[#This Row],[Area]]="newfoundland",Table1[[#This Row],[Income]],0)</f>
        <v>0</v>
      </c>
      <c r="BX232" s="14">
        <f ca="1">IF(Table1[[#This Row],[Area]]="New Brunswick",Table1[[#This Row],[Income]],0)</f>
        <v>87810</v>
      </c>
      <c r="BY232" s="14">
        <f ca="1">IF(Table1[[#This Row],[Area]]="Nova Scotia",Table1[[#This Row],[Income]],0)</f>
        <v>0</v>
      </c>
      <c r="BZ232" s="14">
        <f ca="1">IF(Table1[[#This Row],[Area]]="Prince Edward Island",Table1[[#This Row],[Income]],0)</f>
        <v>0</v>
      </c>
      <c r="CB232" s="12">
        <f ca="1">IF(Table1[[#This Row],[Field of Work]]="Health",Table1[[#This Row],[Income]],0)</f>
        <v>0</v>
      </c>
      <c r="CC232" s="12">
        <f ca="1">IF(Table1[[#This Row],[Field of Work]]="Construction",Table1[[#This Row],[Income]],0)</f>
        <v>0</v>
      </c>
      <c r="CD232" s="12">
        <f ca="1">IF(Table1[[#This Row],[Field of Work]]="Teaching",Table1[[#This Row],[Income]],0)</f>
        <v>0</v>
      </c>
      <c r="CE232" s="12">
        <f ca="1">IF(Table1[[#This Row],[Field of Work]]="IT",Table1[[#This Row],[Income]],0)</f>
        <v>87810</v>
      </c>
      <c r="CF232" s="12">
        <f ca="1">IF(Table1[[#This Row],[Field of Work]]="General Work",Table1[[#This Row],[Income]],0)</f>
        <v>0</v>
      </c>
      <c r="CG232" s="12">
        <f ca="1">IF(Table1[[#This Row],[Field of Work]]="Agriculture",Table1[[#This Row],[Income]],0)</f>
        <v>0</v>
      </c>
      <c r="CI232" s="2">
        <f ca="1">IF(Table1[[#This Row],[Debts]]&gt;Table1[[#This Row],[Income]],1,0)</f>
        <v>1</v>
      </c>
      <c r="CJ232" s="2"/>
      <c r="CL232" s="2">
        <f ca="1">IF(Table1[[#This Row],[Networth of Person ($)]]&gt;$CL$6,Table1[[#This Row],[Age]],0)</f>
        <v>0</v>
      </c>
    </row>
    <row r="233" spans="2:90" x14ac:dyDescent="0.3">
      <c r="B233">
        <f t="shared" ca="1" si="74"/>
        <v>1</v>
      </c>
      <c r="C233" t="str">
        <f t="shared" ca="1" si="75"/>
        <v>Men</v>
      </c>
      <c r="D233">
        <f t="shared" ca="1" si="76"/>
        <v>37</v>
      </c>
      <c r="E233">
        <f t="shared" ca="1" si="77"/>
        <v>1</v>
      </c>
      <c r="F233" t="str">
        <f t="shared" ca="1" si="78"/>
        <v>Health</v>
      </c>
      <c r="G233">
        <f t="shared" ca="1" si="79"/>
        <v>2</v>
      </c>
      <c r="H233" t="str">
        <f t="shared" ca="1" si="80"/>
        <v>College</v>
      </c>
      <c r="I233">
        <f t="shared" ca="1" si="81"/>
        <v>3</v>
      </c>
      <c r="J233">
        <f t="shared" ca="1" si="82"/>
        <v>3</v>
      </c>
      <c r="K233">
        <f t="shared" ca="1" si="83"/>
        <v>87397</v>
      </c>
      <c r="L233">
        <f t="shared" ca="1" si="84"/>
        <v>2</v>
      </c>
      <c r="M233" t="str">
        <f t="shared" ca="1" si="85"/>
        <v>BC</v>
      </c>
      <c r="N233">
        <f t="shared" ca="1" si="86"/>
        <v>349588</v>
      </c>
      <c r="O233">
        <f t="shared" ca="1" si="87"/>
        <v>195743.31675380201</v>
      </c>
      <c r="P233">
        <f t="shared" ca="1" si="88"/>
        <v>96739.675912475344</v>
      </c>
      <c r="Q233">
        <f t="shared" ca="1" si="89"/>
        <v>83366</v>
      </c>
      <c r="R233">
        <f t="shared" ca="1" si="90"/>
        <v>119102.67162528078</v>
      </c>
      <c r="S233">
        <f t="shared" ca="1" si="91"/>
        <v>7393.0978753248273</v>
      </c>
      <c r="T233">
        <f t="shared" ca="1" si="92"/>
        <v>453720.77378780016</v>
      </c>
      <c r="U233">
        <f t="shared" ca="1" si="93"/>
        <v>398211.98837908276</v>
      </c>
      <c r="V233">
        <f t="shared" ca="1" si="94"/>
        <v>55508.785408717406</v>
      </c>
      <c r="Y233" s="2">
        <f ca="1">IF(Table1[[#This Row],[Gender]]="Men",1,0)</f>
        <v>1</v>
      </c>
      <c r="Z233" s="2">
        <f ca="1">IF(Table1[[#This Row],[Gender]]="Women",1,0)</f>
        <v>0</v>
      </c>
      <c r="AA233" s="2"/>
      <c r="AB233" s="2"/>
      <c r="AC233" s="2"/>
      <c r="AD233" s="2"/>
      <c r="AE233" s="2"/>
      <c r="AF233" s="2"/>
      <c r="AG233" s="2"/>
      <c r="AH233" s="2"/>
      <c r="AI233" s="2"/>
      <c r="AJ233" s="4"/>
      <c r="AM233" s="2">
        <f ca="1">IF(Table1[[#This Row],[Field of Work]]="Teaching",1,0)</f>
        <v>0</v>
      </c>
      <c r="AN233" s="2">
        <f ca="1">IF(Table1[[#This Row],[Field of Work]]="Health",1,0)</f>
        <v>1</v>
      </c>
      <c r="AO233" s="2">
        <f ca="1">IF(Table1[[#This Row],[Field of Work]]="Agriculture",1,0)</f>
        <v>0</v>
      </c>
      <c r="AP233" s="2">
        <f ca="1">IF(Table1[[#This Row],[Field of Work]]="IT",1,0)</f>
        <v>0</v>
      </c>
      <c r="AQ233" s="2">
        <f ca="1">IF(Table1[[#This Row],[Field of Work]]="Construction",1,0)</f>
        <v>0</v>
      </c>
      <c r="AR233" s="2">
        <f ca="1">IF(Table1[[#This Row],[Field of Work]]="General Work",1,0)</f>
        <v>0</v>
      </c>
      <c r="AS233" s="2"/>
      <c r="AT233" s="2"/>
      <c r="AU233" s="2"/>
      <c r="AV233" s="2"/>
      <c r="AW233" s="2"/>
      <c r="AX233" s="2"/>
      <c r="BB233" s="2">
        <f ca="1">Table1[[#This Row],[Car Value]]/Table1[[#This Row],[Cars]]</f>
        <v>32246.55863749178</v>
      </c>
      <c r="BE233" s="2">
        <f ca="1">IF(Table1[[#This Row],[Debts]]&gt;$BG$6,1,0)</f>
        <v>1</v>
      </c>
      <c r="BJ233" s="11">
        <f ca="1">Table1[[#This Row],[Mortage Left]]/Table1[[#This Row],[Value of House]]</f>
        <v>0.55992573187238126</v>
      </c>
      <c r="BK233" s="2">
        <f t="shared" ca="1" si="95"/>
        <v>0</v>
      </c>
      <c r="BN233" s="14">
        <f ca="1">IF(Table1[[#This Row],[Area]]="Yukon",Table1[[#This Row],[Income]],0)</f>
        <v>0</v>
      </c>
      <c r="BO233" s="14">
        <f ca="1">IF(Table1[[#This Row],[Area]]="BC",Table1[[#This Row],[Income]],0)</f>
        <v>87397</v>
      </c>
      <c r="BP233" s="14">
        <f ca="1">IF(Table1[[#This Row],[Area]]="Northwest Territories",Table1[[#This Row],[Income]],0)</f>
        <v>0</v>
      </c>
      <c r="BQ233" s="14">
        <f ca="1">IF(Table1[[#This Row],[Area]]="Alberta",Table1[[#This Row],[Income]],0)</f>
        <v>0</v>
      </c>
      <c r="BR233" s="14">
        <f ca="1">IF(Table1[[#This Row],[Area]]="Nunavut",Table1[[#This Row],[Income]],0)</f>
        <v>0</v>
      </c>
      <c r="BS233" s="14">
        <f ca="1">IF(Table1[[#This Row],[Area]]="Saskatchewan",Table1[[#This Row],[Income]],0)</f>
        <v>0</v>
      </c>
      <c r="BT233" s="14">
        <f ca="1">IF(Table1[[#This Row],[Area]]="Manitoba",Table1[[#This Row],[Income]],0)</f>
        <v>0</v>
      </c>
      <c r="BU233" s="14">
        <f ca="1">IF(Table1[[#This Row],[Area]]="Ontario",Table1[[#This Row],[Income]],0)</f>
        <v>0</v>
      </c>
      <c r="BV233" s="14">
        <f ca="1">IF(Table1[[#This Row],[Area]]="Quebec",Table1[[#This Row],[Income]],0)</f>
        <v>0</v>
      </c>
      <c r="BW233" s="14">
        <f ca="1">IF(Table1[[#This Row],[Area]]="newfoundland",Table1[[#This Row],[Income]],0)</f>
        <v>0</v>
      </c>
      <c r="BX233" s="14">
        <f ca="1">IF(Table1[[#This Row],[Area]]="New Brunswick",Table1[[#This Row],[Income]],0)</f>
        <v>0</v>
      </c>
      <c r="BY233" s="14">
        <f ca="1">IF(Table1[[#This Row],[Area]]="Nova Scotia",Table1[[#This Row],[Income]],0)</f>
        <v>0</v>
      </c>
      <c r="BZ233" s="14">
        <f ca="1">IF(Table1[[#This Row],[Area]]="Prince Edward Island",Table1[[#This Row],[Income]],0)</f>
        <v>0</v>
      </c>
      <c r="CB233" s="12">
        <f ca="1">IF(Table1[[#This Row],[Field of Work]]="Health",Table1[[#This Row],[Income]],0)</f>
        <v>87397</v>
      </c>
      <c r="CC233" s="12">
        <f ca="1">IF(Table1[[#This Row],[Field of Work]]="Construction",Table1[[#This Row],[Income]],0)</f>
        <v>0</v>
      </c>
      <c r="CD233" s="12">
        <f ca="1">IF(Table1[[#This Row],[Field of Work]]="Teaching",Table1[[#This Row],[Income]],0)</f>
        <v>0</v>
      </c>
      <c r="CE233" s="12">
        <f ca="1">IF(Table1[[#This Row],[Field of Work]]="IT",Table1[[#This Row],[Income]],0)</f>
        <v>0</v>
      </c>
      <c r="CF233" s="12">
        <f ca="1">IF(Table1[[#This Row],[Field of Work]]="General Work",Table1[[#This Row],[Income]],0)</f>
        <v>0</v>
      </c>
      <c r="CG233" s="12">
        <f ca="1">IF(Table1[[#This Row],[Field of Work]]="Agriculture",Table1[[#This Row],[Income]],0)</f>
        <v>0</v>
      </c>
      <c r="CI233" s="2">
        <f ca="1">IF(Table1[[#This Row],[Debts]]&gt;Table1[[#This Row],[Income]],1,0)</f>
        <v>1</v>
      </c>
      <c r="CJ233" s="2"/>
      <c r="CL233" s="2">
        <f ca="1">IF(Table1[[#This Row],[Networth of Person ($)]]&gt;$CL$6,Table1[[#This Row],[Age]],0)</f>
        <v>37</v>
      </c>
    </row>
    <row r="234" spans="2:90" x14ac:dyDescent="0.3">
      <c r="B234">
        <f t="shared" ca="1" si="74"/>
        <v>2</v>
      </c>
      <c r="C234" t="str">
        <f t="shared" ca="1" si="75"/>
        <v>Women</v>
      </c>
      <c r="D234">
        <f t="shared" ca="1" si="76"/>
        <v>39</v>
      </c>
      <c r="E234">
        <f t="shared" ca="1" si="77"/>
        <v>3</v>
      </c>
      <c r="F234" t="str">
        <f t="shared" ca="1" si="78"/>
        <v>Teaching</v>
      </c>
      <c r="G234">
        <f t="shared" ca="1" si="79"/>
        <v>2</v>
      </c>
      <c r="H234" t="str">
        <f t="shared" ca="1" si="80"/>
        <v>College</v>
      </c>
      <c r="I234">
        <f t="shared" ca="1" si="81"/>
        <v>2</v>
      </c>
      <c r="J234">
        <f t="shared" ca="1" si="82"/>
        <v>2</v>
      </c>
      <c r="K234">
        <f t="shared" ca="1" si="83"/>
        <v>74381</v>
      </c>
      <c r="L234">
        <f t="shared" ca="1" si="84"/>
        <v>1</v>
      </c>
      <c r="M234" t="str">
        <f t="shared" ca="1" si="85"/>
        <v>Yukon</v>
      </c>
      <c r="N234">
        <f t="shared" ca="1" si="86"/>
        <v>297524</v>
      </c>
      <c r="O234">
        <f t="shared" ca="1" si="87"/>
        <v>9878.6814622735928</v>
      </c>
      <c r="P234">
        <f t="shared" ca="1" si="88"/>
        <v>26825.150752073692</v>
      </c>
      <c r="Q234">
        <f t="shared" ca="1" si="89"/>
        <v>17210</v>
      </c>
      <c r="R234">
        <f t="shared" ca="1" si="90"/>
        <v>5477.8531685338849</v>
      </c>
      <c r="S234">
        <f t="shared" ca="1" si="91"/>
        <v>64250.237651155592</v>
      </c>
      <c r="T234">
        <f t="shared" ca="1" si="92"/>
        <v>388599.3884032293</v>
      </c>
      <c r="U234">
        <f t="shared" ca="1" si="93"/>
        <v>32566.534630807477</v>
      </c>
      <c r="V234">
        <f t="shared" ca="1" si="94"/>
        <v>356032.85377242183</v>
      </c>
      <c r="Y234" s="2">
        <f ca="1">IF(Table1[[#This Row],[Gender]]="Men",1,0)</f>
        <v>0</v>
      </c>
      <c r="Z234" s="2">
        <f ca="1">IF(Table1[[#This Row],[Gender]]="Women",1,0)</f>
        <v>1</v>
      </c>
      <c r="AA234" s="2"/>
      <c r="AB234" s="2"/>
      <c r="AC234" s="2"/>
      <c r="AD234" s="2"/>
      <c r="AE234" s="2"/>
      <c r="AF234" s="2"/>
      <c r="AG234" s="2"/>
      <c r="AH234" s="2"/>
      <c r="AI234" s="2"/>
      <c r="AJ234" s="4"/>
      <c r="AM234" s="2">
        <f ca="1">IF(Table1[[#This Row],[Field of Work]]="Teaching",1,0)</f>
        <v>1</v>
      </c>
      <c r="AN234" s="2">
        <f ca="1">IF(Table1[[#This Row],[Field of Work]]="Health",1,0)</f>
        <v>0</v>
      </c>
      <c r="AO234" s="2">
        <f ca="1">IF(Table1[[#This Row],[Field of Work]]="Agriculture",1,0)</f>
        <v>0</v>
      </c>
      <c r="AP234" s="2">
        <f ca="1">IF(Table1[[#This Row],[Field of Work]]="IT",1,0)</f>
        <v>0</v>
      </c>
      <c r="AQ234" s="2">
        <f ca="1">IF(Table1[[#This Row],[Field of Work]]="Construction",1,0)</f>
        <v>0</v>
      </c>
      <c r="AR234" s="2">
        <f ca="1">IF(Table1[[#This Row],[Field of Work]]="General Work",1,0)</f>
        <v>0</v>
      </c>
      <c r="AS234" s="2"/>
      <c r="AT234" s="2"/>
      <c r="AU234" s="2"/>
      <c r="AV234" s="2"/>
      <c r="AW234" s="2"/>
      <c r="AX234" s="2"/>
      <c r="BB234" s="2">
        <f ca="1">Table1[[#This Row],[Car Value]]/Table1[[#This Row],[Cars]]</f>
        <v>13412.575376036846</v>
      </c>
      <c r="BE234" s="2">
        <f ca="1">IF(Table1[[#This Row],[Debts]]&gt;$BG$6,1,0)</f>
        <v>0</v>
      </c>
      <c r="BJ234" s="11">
        <f ca="1">Table1[[#This Row],[Mortage Left]]/Table1[[#This Row],[Value of House]]</f>
        <v>3.3202973414829029E-2</v>
      </c>
      <c r="BK234" s="2">
        <f t="shared" ca="1" si="95"/>
        <v>1</v>
      </c>
      <c r="BN234" s="14">
        <f ca="1">IF(Table1[[#This Row],[Area]]="Yukon",Table1[[#This Row],[Income]],0)</f>
        <v>74381</v>
      </c>
      <c r="BO234" s="14">
        <f ca="1">IF(Table1[[#This Row],[Area]]="BC",Table1[[#This Row],[Income]],0)</f>
        <v>0</v>
      </c>
      <c r="BP234" s="14">
        <f ca="1">IF(Table1[[#This Row],[Area]]="Northwest Territories",Table1[[#This Row],[Income]],0)</f>
        <v>0</v>
      </c>
      <c r="BQ234" s="14">
        <f ca="1">IF(Table1[[#This Row],[Area]]="Alberta",Table1[[#This Row],[Income]],0)</f>
        <v>0</v>
      </c>
      <c r="BR234" s="14">
        <f ca="1">IF(Table1[[#This Row],[Area]]="Nunavut",Table1[[#This Row],[Income]],0)</f>
        <v>0</v>
      </c>
      <c r="BS234" s="14">
        <f ca="1">IF(Table1[[#This Row],[Area]]="Saskatchewan",Table1[[#This Row],[Income]],0)</f>
        <v>0</v>
      </c>
      <c r="BT234" s="14">
        <f ca="1">IF(Table1[[#This Row],[Area]]="Manitoba",Table1[[#This Row],[Income]],0)</f>
        <v>0</v>
      </c>
      <c r="BU234" s="14">
        <f ca="1">IF(Table1[[#This Row],[Area]]="Ontario",Table1[[#This Row],[Income]],0)</f>
        <v>0</v>
      </c>
      <c r="BV234" s="14">
        <f ca="1">IF(Table1[[#This Row],[Area]]="Quebec",Table1[[#This Row],[Income]],0)</f>
        <v>0</v>
      </c>
      <c r="BW234" s="14">
        <f ca="1">IF(Table1[[#This Row],[Area]]="newfoundland",Table1[[#This Row],[Income]],0)</f>
        <v>0</v>
      </c>
      <c r="BX234" s="14">
        <f ca="1">IF(Table1[[#This Row],[Area]]="New Brunswick",Table1[[#This Row],[Income]],0)</f>
        <v>0</v>
      </c>
      <c r="BY234" s="14">
        <f ca="1">IF(Table1[[#This Row],[Area]]="Nova Scotia",Table1[[#This Row],[Income]],0)</f>
        <v>0</v>
      </c>
      <c r="BZ234" s="14">
        <f ca="1">IF(Table1[[#This Row],[Area]]="Prince Edward Island",Table1[[#This Row],[Income]],0)</f>
        <v>0</v>
      </c>
      <c r="CB234" s="12">
        <f ca="1">IF(Table1[[#This Row],[Field of Work]]="Health",Table1[[#This Row],[Income]],0)</f>
        <v>0</v>
      </c>
      <c r="CC234" s="12">
        <f ca="1">IF(Table1[[#This Row],[Field of Work]]="Construction",Table1[[#This Row],[Income]],0)</f>
        <v>0</v>
      </c>
      <c r="CD234" s="12">
        <f ca="1">IF(Table1[[#This Row],[Field of Work]]="Teaching",Table1[[#This Row],[Income]],0)</f>
        <v>74381</v>
      </c>
      <c r="CE234" s="12">
        <f ca="1">IF(Table1[[#This Row],[Field of Work]]="IT",Table1[[#This Row],[Income]],0)</f>
        <v>0</v>
      </c>
      <c r="CF234" s="12">
        <f ca="1">IF(Table1[[#This Row],[Field of Work]]="General Work",Table1[[#This Row],[Income]],0)</f>
        <v>0</v>
      </c>
      <c r="CG234" s="12">
        <f ca="1">IF(Table1[[#This Row],[Field of Work]]="Agriculture",Table1[[#This Row],[Income]],0)</f>
        <v>0</v>
      </c>
      <c r="CI234" s="2">
        <f ca="1">IF(Table1[[#This Row],[Debts]]&gt;Table1[[#This Row],[Income]],1,0)</f>
        <v>0</v>
      </c>
      <c r="CJ234" s="2"/>
      <c r="CL234" s="2">
        <f ca="1">IF(Table1[[#This Row],[Networth of Person ($)]]&gt;$CL$6,Table1[[#This Row],[Age]],0)</f>
        <v>39</v>
      </c>
    </row>
    <row r="235" spans="2:90" x14ac:dyDescent="0.3">
      <c r="B235">
        <f t="shared" ca="1" si="74"/>
        <v>1</v>
      </c>
      <c r="C235" t="str">
        <f t="shared" ca="1" si="75"/>
        <v>Men</v>
      </c>
      <c r="D235">
        <f t="shared" ca="1" si="76"/>
        <v>27</v>
      </c>
      <c r="E235">
        <f t="shared" ca="1" si="77"/>
        <v>4</v>
      </c>
      <c r="F235" t="str">
        <f t="shared" ca="1" si="78"/>
        <v>IT</v>
      </c>
      <c r="G235">
        <f t="shared" ca="1" si="79"/>
        <v>2</v>
      </c>
      <c r="H235" t="str">
        <f t="shared" ca="1" si="80"/>
        <v>College</v>
      </c>
      <c r="I235">
        <f t="shared" ca="1" si="81"/>
        <v>2</v>
      </c>
      <c r="J235">
        <f t="shared" ca="1" si="82"/>
        <v>2</v>
      </c>
      <c r="K235">
        <f t="shared" ca="1" si="83"/>
        <v>87342</v>
      </c>
      <c r="L235">
        <f t="shared" ca="1" si="84"/>
        <v>9</v>
      </c>
      <c r="M235" t="str">
        <f t="shared" ca="1" si="85"/>
        <v>Quebec</v>
      </c>
      <c r="N235">
        <f t="shared" ca="1" si="86"/>
        <v>262026</v>
      </c>
      <c r="O235">
        <f t="shared" ca="1" si="87"/>
        <v>47328.580654288977</v>
      </c>
      <c r="P235">
        <f t="shared" ca="1" si="88"/>
        <v>92896.559166811217</v>
      </c>
      <c r="Q235">
        <f t="shared" ca="1" si="89"/>
        <v>68524</v>
      </c>
      <c r="R235">
        <f t="shared" ca="1" si="90"/>
        <v>45348.527804344798</v>
      </c>
      <c r="S235">
        <f t="shared" ca="1" si="91"/>
        <v>15266.836084589169</v>
      </c>
      <c r="T235">
        <f t="shared" ca="1" si="92"/>
        <v>370189.39525140042</v>
      </c>
      <c r="U235">
        <f t="shared" ca="1" si="93"/>
        <v>161201.10845863377</v>
      </c>
      <c r="V235">
        <f t="shared" ca="1" si="94"/>
        <v>208988.28679276665</v>
      </c>
      <c r="Y235" s="2">
        <f ca="1">IF(Table1[[#This Row],[Gender]]="Men",1,0)</f>
        <v>1</v>
      </c>
      <c r="Z235" s="2">
        <f ca="1">IF(Table1[[#This Row],[Gender]]="Women",1,0)</f>
        <v>0</v>
      </c>
      <c r="AA235" s="2"/>
      <c r="AB235" s="2"/>
      <c r="AC235" s="2"/>
      <c r="AD235" s="2"/>
      <c r="AE235" s="2"/>
      <c r="AF235" s="2"/>
      <c r="AG235" s="2"/>
      <c r="AH235" s="2"/>
      <c r="AI235" s="2"/>
      <c r="AJ235" s="4"/>
      <c r="AM235" s="2">
        <f ca="1">IF(Table1[[#This Row],[Field of Work]]="Teaching",1,0)</f>
        <v>0</v>
      </c>
      <c r="AN235" s="2">
        <f ca="1">IF(Table1[[#This Row],[Field of Work]]="Health",1,0)</f>
        <v>0</v>
      </c>
      <c r="AO235" s="2">
        <f ca="1">IF(Table1[[#This Row],[Field of Work]]="Agriculture",1,0)</f>
        <v>0</v>
      </c>
      <c r="AP235" s="2">
        <f ca="1">IF(Table1[[#This Row],[Field of Work]]="IT",1,0)</f>
        <v>1</v>
      </c>
      <c r="AQ235" s="2">
        <f ca="1">IF(Table1[[#This Row],[Field of Work]]="Construction",1,0)</f>
        <v>0</v>
      </c>
      <c r="AR235" s="2">
        <f ca="1">IF(Table1[[#This Row],[Field of Work]]="General Work",1,0)</f>
        <v>0</v>
      </c>
      <c r="AS235" s="2"/>
      <c r="AT235" s="2"/>
      <c r="AU235" s="2"/>
      <c r="AV235" s="2"/>
      <c r="AW235" s="2"/>
      <c r="AX235" s="2"/>
      <c r="BB235" s="2">
        <f ca="1">Table1[[#This Row],[Car Value]]/Table1[[#This Row],[Cars]]</f>
        <v>46448.279583405609</v>
      </c>
      <c r="BE235" s="2">
        <f ca="1">IF(Table1[[#This Row],[Debts]]&gt;$BG$6,1,0)</f>
        <v>1</v>
      </c>
      <c r="BJ235" s="11">
        <f ca="1">Table1[[#This Row],[Mortage Left]]/Table1[[#This Row],[Value of House]]</f>
        <v>0.18062551294256668</v>
      </c>
      <c r="BK235" s="2">
        <f t="shared" ca="1" si="95"/>
        <v>1</v>
      </c>
      <c r="BN235" s="14">
        <f ca="1">IF(Table1[[#This Row],[Area]]="Yukon",Table1[[#This Row],[Income]],0)</f>
        <v>0</v>
      </c>
      <c r="BO235" s="14">
        <f ca="1">IF(Table1[[#This Row],[Area]]="BC",Table1[[#This Row],[Income]],0)</f>
        <v>0</v>
      </c>
      <c r="BP235" s="14">
        <f ca="1">IF(Table1[[#This Row],[Area]]="Northwest Territories",Table1[[#This Row],[Income]],0)</f>
        <v>0</v>
      </c>
      <c r="BQ235" s="14">
        <f ca="1">IF(Table1[[#This Row],[Area]]="Alberta",Table1[[#This Row],[Income]],0)</f>
        <v>0</v>
      </c>
      <c r="BR235" s="14">
        <f ca="1">IF(Table1[[#This Row],[Area]]="Nunavut",Table1[[#This Row],[Income]],0)</f>
        <v>0</v>
      </c>
      <c r="BS235" s="14">
        <f ca="1">IF(Table1[[#This Row],[Area]]="Saskatchewan",Table1[[#This Row],[Income]],0)</f>
        <v>0</v>
      </c>
      <c r="BT235" s="14">
        <f ca="1">IF(Table1[[#This Row],[Area]]="Manitoba",Table1[[#This Row],[Income]],0)</f>
        <v>0</v>
      </c>
      <c r="BU235" s="14">
        <f ca="1">IF(Table1[[#This Row],[Area]]="Ontario",Table1[[#This Row],[Income]],0)</f>
        <v>0</v>
      </c>
      <c r="BV235" s="14">
        <f ca="1">IF(Table1[[#This Row],[Area]]="Quebec",Table1[[#This Row],[Income]],0)</f>
        <v>87342</v>
      </c>
      <c r="BW235" s="14">
        <f ca="1">IF(Table1[[#This Row],[Area]]="newfoundland",Table1[[#This Row],[Income]],0)</f>
        <v>0</v>
      </c>
      <c r="BX235" s="14">
        <f ca="1">IF(Table1[[#This Row],[Area]]="New Brunswick",Table1[[#This Row],[Income]],0)</f>
        <v>0</v>
      </c>
      <c r="BY235" s="14">
        <f ca="1">IF(Table1[[#This Row],[Area]]="Nova Scotia",Table1[[#This Row],[Income]],0)</f>
        <v>0</v>
      </c>
      <c r="BZ235" s="14">
        <f ca="1">IF(Table1[[#This Row],[Area]]="Prince Edward Island",Table1[[#This Row],[Income]],0)</f>
        <v>0</v>
      </c>
      <c r="CB235" s="12">
        <f ca="1">IF(Table1[[#This Row],[Field of Work]]="Health",Table1[[#This Row],[Income]],0)</f>
        <v>0</v>
      </c>
      <c r="CC235" s="12">
        <f ca="1">IF(Table1[[#This Row],[Field of Work]]="Construction",Table1[[#This Row],[Income]],0)</f>
        <v>0</v>
      </c>
      <c r="CD235" s="12">
        <f ca="1">IF(Table1[[#This Row],[Field of Work]]="Teaching",Table1[[#This Row],[Income]],0)</f>
        <v>0</v>
      </c>
      <c r="CE235" s="12">
        <f ca="1">IF(Table1[[#This Row],[Field of Work]]="IT",Table1[[#This Row],[Income]],0)</f>
        <v>87342</v>
      </c>
      <c r="CF235" s="12">
        <f ca="1">IF(Table1[[#This Row],[Field of Work]]="General Work",Table1[[#This Row],[Income]],0)</f>
        <v>0</v>
      </c>
      <c r="CG235" s="12">
        <f ca="1">IF(Table1[[#This Row],[Field of Work]]="Agriculture",Table1[[#This Row],[Income]],0)</f>
        <v>0</v>
      </c>
      <c r="CI235" s="2">
        <f ca="1">IF(Table1[[#This Row],[Debts]]&gt;Table1[[#This Row],[Income]],1,0)</f>
        <v>0</v>
      </c>
      <c r="CJ235" s="2"/>
      <c r="CL235" s="2">
        <f ca="1">IF(Table1[[#This Row],[Networth of Person ($)]]&gt;$CL$6,Table1[[#This Row],[Age]],0)</f>
        <v>27</v>
      </c>
    </row>
    <row r="236" spans="2:90" x14ac:dyDescent="0.3">
      <c r="B236">
        <f t="shared" ca="1" si="74"/>
        <v>1</v>
      </c>
      <c r="C236" t="str">
        <f t="shared" ca="1" si="75"/>
        <v>Men</v>
      </c>
      <c r="D236">
        <f t="shared" ca="1" si="76"/>
        <v>25</v>
      </c>
      <c r="E236">
        <f t="shared" ca="1" si="77"/>
        <v>4</v>
      </c>
      <c r="F236" t="str">
        <f t="shared" ca="1" si="78"/>
        <v>IT</v>
      </c>
      <c r="G236">
        <f t="shared" ca="1" si="79"/>
        <v>3</v>
      </c>
      <c r="H236" t="str">
        <f t="shared" ca="1" si="80"/>
        <v>University</v>
      </c>
      <c r="I236">
        <f t="shared" ca="1" si="81"/>
        <v>3</v>
      </c>
      <c r="J236">
        <f t="shared" ca="1" si="82"/>
        <v>1</v>
      </c>
      <c r="K236">
        <f t="shared" ca="1" si="83"/>
        <v>38607</v>
      </c>
      <c r="L236">
        <f t="shared" ca="1" si="84"/>
        <v>10</v>
      </c>
      <c r="M236" t="str">
        <f t="shared" ca="1" si="85"/>
        <v>newfoundland</v>
      </c>
      <c r="N236">
        <f t="shared" ca="1" si="86"/>
        <v>154428</v>
      </c>
      <c r="O236">
        <f t="shared" ca="1" si="87"/>
        <v>73411.833398676856</v>
      </c>
      <c r="P236">
        <f t="shared" ca="1" si="88"/>
        <v>34015.731157981718</v>
      </c>
      <c r="Q236">
        <f t="shared" ca="1" si="89"/>
        <v>18427</v>
      </c>
      <c r="R236">
        <f t="shared" ca="1" si="90"/>
        <v>33515.625685396015</v>
      </c>
      <c r="S236">
        <f t="shared" ca="1" si="91"/>
        <v>3232.7072264248554</v>
      </c>
      <c r="T236">
        <f t="shared" ca="1" si="92"/>
        <v>191676.43838440659</v>
      </c>
      <c r="U236">
        <f t="shared" ca="1" si="93"/>
        <v>125354.45908407288</v>
      </c>
      <c r="V236">
        <f t="shared" ca="1" si="94"/>
        <v>66321.979300333711</v>
      </c>
      <c r="Y236" s="2">
        <f ca="1">IF(Table1[[#This Row],[Gender]]="Men",1,0)</f>
        <v>1</v>
      </c>
      <c r="Z236" s="2">
        <f ca="1">IF(Table1[[#This Row],[Gender]]="Women",1,0)</f>
        <v>0</v>
      </c>
      <c r="AA236" s="2"/>
      <c r="AB236" s="2"/>
      <c r="AC236" s="2"/>
      <c r="AD236" s="2"/>
      <c r="AE236" s="2"/>
      <c r="AF236" s="2"/>
      <c r="AG236" s="2"/>
      <c r="AH236" s="2"/>
      <c r="AI236" s="2"/>
      <c r="AJ236" s="4"/>
      <c r="AM236" s="2">
        <f ca="1">IF(Table1[[#This Row],[Field of Work]]="Teaching",1,0)</f>
        <v>0</v>
      </c>
      <c r="AN236" s="2">
        <f ca="1">IF(Table1[[#This Row],[Field of Work]]="Health",1,0)</f>
        <v>0</v>
      </c>
      <c r="AO236" s="2">
        <f ca="1">IF(Table1[[#This Row],[Field of Work]]="Agriculture",1,0)</f>
        <v>0</v>
      </c>
      <c r="AP236" s="2">
        <f ca="1">IF(Table1[[#This Row],[Field of Work]]="IT",1,0)</f>
        <v>1</v>
      </c>
      <c r="AQ236" s="2">
        <f ca="1">IF(Table1[[#This Row],[Field of Work]]="Construction",1,0)</f>
        <v>0</v>
      </c>
      <c r="AR236" s="2">
        <f ca="1">IF(Table1[[#This Row],[Field of Work]]="General Work",1,0)</f>
        <v>0</v>
      </c>
      <c r="AS236" s="2"/>
      <c r="AT236" s="2"/>
      <c r="AU236" s="2"/>
      <c r="AV236" s="2"/>
      <c r="AW236" s="2"/>
      <c r="AX236" s="2"/>
      <c r="BB236" s="2">
        <f ca="1">Table1[[#This Row],[Car Value]]/Table1[[#This Row],[Cars]]</f>
        <v>34015.731157981718</v>
      </c>
      <c r="BE236" s="2">
        <f ca="1">IF(Table1[[#This Row],[Debts]]&gt;$BG$6,1,0)</f>
        <v>1</v>
      </c>
      <c r="BJ236" s="11">
        <f ca="1">Table1[[#This Row],[Mortage Left]]/Table1[[#This Row],[Value of House]]</f>
        <v>0.4753790335863759</v>
      </c>
      <c r="BK236" s="2">
        <f t="shared" ca="1" si="95"/>
        <v>0</v>
      </c>
      <c r="BN236" s="14">
        <f ca="1">IF(Table1[[#This Row],[Area]]="Yukon",Table1[[#This Row],[Income]],0)</f>
        <v>0</v>
      </c>
      <c r="BO236" s="14">
        <f ca="1">IF(Table1[[#This Row],[Area]]="BC",Table1[[#This Row],[Income]],0)</f>
        <v>0</v>
      </c>
      <c r="BP236" s="14">
        <f ca="1">IF(Table1[[#This Row],[Area]]="Northwest Territories",Table1[[#This Row],[Income]],0)</f>
        <v>0</v>
      </c>
      <c r="BQ236" s="14">
        <f ca="1">IF(Table1[[#This Row],[Area]]="Alberta",Table1[[#This Row],[Income]],0)</f>
        <v>0</v>
      </c>
      <c r="BR236" s="14">
        <f ca="1">IF(Table1[[#This Row],[Area]]="Nunavut",Table1[[#This Row],[Income]],0)</f>
        <v>0</v>
      </c>
      <c r="BS236" s="14">
        <f ca="1">IF(Table1[[#This Row],[Area]]="Saskatchewan",Table1[[#This Row],[Income]],0)</f>
        <v>0</v>
      </c>
      <c r="BT236" s="14">
        <f ca="1">IF(Table1[[#This Row],[Area]]="Manitoba",Table1[[#This Row],[Income]],0)</f>
        <v>0</v>
      </c>
      <c r="BU236" s="14">
        <f ca="1">IF(Table1[[#This Row],[Area]]="Ontario",Table1[[#This Row],[Income]],0)</f>
        <v>0</v>
      </c>
      <c r="BV236" s="14">
        <f ca="1">IF(Table1[[#This Row],[Area]]="Quebec",Table1[[#This Row],[Income]],0)</f>
        <v>0</v>
      </c>
      <c r="BW236" s="14">
        <f ca="1">IF(Table1[[#This Row],[Area]]="newfoundland",Table1[[#This Row],[Income]],0)</f>
        <v>38607</v>
      </c>
      <c r="BX236" s="14">
        <f ca="1">IF(Table1[[#This Row],[Area]]="New Brunswick",Table1[[#This Row],[Income]],0)</f>
        <v>0</v>
      </c>
      <c r="BY236" s="14">
        <f ca="1">IF(Table1[[#This Row],[Area]]="Nova Scotia",Table1[[#This Row],[Income]],0)</f>
        <v>0</v>
      </c>
      <c r="BZ236" s="14">
        <f ca="1">IF(Table1[[#This Row],[Area]]="Prince Edward Island",Table1[[#This Row],[Income]],0)</f>
        <v>0</v>
      </c>
      <c r="CB236" s="12">
        <f ca="1">IF(Table1[[#This Row],[Field of Work]]="Health",Table1[[#This Row],[Income]],0)</f>
        <v>0</v>
      </c>
      <c r="CC236" s="12">
        <f ca="1">IF(Table1[[#This Row],[Field of Work]]="Construction",Table1[[#This Row],[Income]],0)</f>
        <v>0</v>
      </c>
      <c r="CD236" s="12">
        <f ca="1">IF(Table1[[#This Row],[Field of Work]]="Teaching",Table1[[#This Row],[Income]],0)</f>
        <v>0</v>
      </c>
      <c r="CE236" s="12">
        <f ca="1">IF(Table1[[#This Row],[Field of Work]]="IT",Table1[[#This Row],[Income]],0)</f>
        <v>38607</v>
      </c>
      <c r="CF236" s="12">
        <f ca="1">IF(Table1[[#This Row],[Field of Work]]="General Work",Table1[[#This Row],[Income]],0)</f>
        <v>0</v>
      </c>
      <c r="CG236" s="12">
        <f ca="1">IF(Table1[[#This Row],[Field of Work]]="Agriculture",Table1[[#This Row],[Income]],0)</f>
        <v>0</v>
      </c>
      <c r="CI236" s="2">
        <f ca="1">IF(Table1[[#This Row],[Debts]]&gt;Table1[[#This Row],[Income]],1,0)</f>
        <v>0</v>
      </c>
      <c r="CJ236" s="2"/>
      <c r="CL236" s="2">
        <f ca="1">IF(Table1[[#This Row],[Networth of Person ($)]]&gt;$CL$6,Table1[[#This Row],[Age]],0)</f>
        <v>25</v>
      </c>
    </row>
    <row r="237" spans="2:90" x14ac:dyDescent="0.3">
      <c r="B237">
        <f t="shared" ca="1" si="74"/>
        <v>1</v>
      </c>
      <c r="C237" t="str">
        <f t="shared" ca="1" si="75"/>
        <v>Men</v>
      </c>
      <c r="D237">
        <f t="shared" ca="1" si="76"/>
        <v>41</v>
      </c>
      <c r="E237">
        <f t="shared" ca="1" si="77"/>
        <v>6</v>
      </c>
      <c r="F237" t="str">
        <f t="shared" ca="1" si="78"/>
        <v>Agriculture</v>
      </c>
      <c r="G237">
        <f t="shared" ca="1" si="79"/>
        <v>4</v>
      </c>
      <c r="H237" t="str">
        <f t="shared" ca="1" si="80"/>
        <v xml:space="preserve">Technical </v>
      </c>
      <c r="I237">
        <f t="shared" ca="1" si="81"/>
        <v>2</v>
      </c>
      <c r="J237">
        <f t="shared" ca="1" si="82"/>
        <v>3</v>
      </c>
      <c r="K237">
        <f t="shared" ca="1" si="83"/>
        <v>69625</v>
      </c>
      <c r="L237">
        <f t="shared" ca="1" si="84"/>
        <v>1</v>
      </c>
      <c r="M237" t="str">
        <f t="shared" ca="1" si="85"/>
        <v>Yukon</v>
      </c>
      <c r="N237">
        <f t="shared" ca="1" si="86"/>
        <v>417750</v>
      </c>
      <c r="O237">
        <f t="shared" ca="1" si="87"/>
        <v>77406.872175371696</v>
      </c>
      <c r="P237">
        <f t="shared" ca="1" si="88"/>
        <v>102783.37318649977</v>
      </c>
      <c r="Q237">
        <f t="shared" ca="1" si="89"/>
        <v>93593</v>
      </c>
      <c r="R237">
        <f t="shared" ca="1" si="90"/>
        <v>104221.49554172809</v>
      </c>
      <c r="S237">
        <f t="shared" ca="1" si="91"/>
        <v>20445.654523472815</v>
      </c>
      <c r="T237">
        <f t="shared" ca="1" si="92"/>
        <v>540979.02770997258</v>
      </c>
      <c r="U237">
        <f t="shared" ca="1" si="93"/>
        <v>275221.36771709978</v>
      </c>
      <c r="V237">
        <f t="shared" ca="1" si="94"/>
        <v>265757.6599928728</v>
      </c>
      <c r="Y237" s="2">
        <f ca="1">IF(Table1[[#This Row],[Gender]]="Men",1,0)</f>
        <v>1</v>
      </c>
      <c r="Z237" s="2">
        <f ca="1">IF(Table1[[#This Row],[Gender]]="Women",1,0)</f>
        <v>0</v>
      </c>
      <c r="AA237" s="2"/>
      <c r="AB237" s="2"/>
      <c r="AC237" s="2"/>
      <c r="AD237" s="2"/>
      <c r="AE237" s="2"/>
      <c r="AF237" s="2"/>
      <c r="AG237" s="2"/>
      <c r="AH237" s="2"/>
      <c r="AI237" s="2"/>
      <c r="AJ237" s="4"/>
      <c r="AM237" s="2">
        <f ca="1">IF(Table1[[#This Row],[Field of Work]]="Teaching",1,0)</f>
        <v>0</v>
      </c>
      <c r="AN237" s="2">
        <f ca="1">IF(Table1[[#This Row],[Field of Work]]="Health",1,0)</f>
        <v>0</v>
      </c>
      <c r="AO237" s="2">
        <f ca="1">IF(Table1[[#This Row],[Field of Work]]="Agriculture",1,0)</f>
        <v>1</v>
      </c>
      <c r="AP237" s="2">
        <f ca="1">IF(Table1[[#This Row],[Field of Work]]="IT",1,0)</f>
        <v>0</v>
      </c>
      <c r="AQ237" s="2">
        <f ca="1">IF(Table1[[#This Row],[Field of Work]]="Construction",1,0)</f>
        <v>0</v>
      </c>
      <c r="AR237" s="2">
        <f ca="1">IF(Table1[[#This Row],[Field of Work]]="General Work",1,0)</f>
        <v>0</v>
      </c>
      <c r="AS237" s="2"/>
      <c r="AT237" s="2"/>
      <c r="AU237" s="2"/>
      <c r="AV237" s="2"/>
      <c r="AW237" s="2"/>
      <c r="AX237" s="2"/>
      <c r="BB237" s="2">
        <f ca="1">Table1[[#This Row],[Car Value]]/Table1[[#This Row],[Cars]]</f>
        <v>34261.124395499923</v>
      </c>
      <c r="BE237" s="2">
        <f ca="1">IF(Table1[[#This Row],[Debts]]&gt;$BG$6,1,0)</f>
        <v>1</v>
      </c>
      <c r="BJ237" s="11">
        <f ca="1">Table1[[#This Row],[Mortage Left]]/Table1[[#This Row],[Value of House]]</f>
        <v>0.18529472693087182</v>
      </c>
      <c r="BK237" s="2">
        <f t="shared" ca="1" si="95"/>
        <v>1</v>
      </c>
      <c r="BN237" s="14">
        <f ca="1">IF(Table1[[#This Row],[Area]]="Yukon",Table1[[#This Row],[Income]],0)</f>
        <v>69625</v>
      </c>
      <c r="BO237" s="14">
        <f ca="1">IF(Table1[[#This Row],[Area]]="BC",Table1[[#This Row],[Income]],0)</f>
        <v>0</v>
      </c>
      <c r="BP237" s="14">
        <f ca="1">IF(Table1[[#This Row],[Area]]="Northwest Territories",Table1[[#This Row],[Income]],0)</f>
        <v>0</v>
      </c>
      <c r="BQ237" s="14">
        <f ca="1">IF(Table1[[#This Row],[Area]]="Alberta",Table1[[#This Row],[Income]],0)</f>
        <v>0</v>
      </c>
      <c r="BR237" s="14">
        <f ca="1">IF(Table1[[#This Row],[Area]]="Nunavut",Table1[[#This Row],[Income]],0)</f>
        <v>0</v>
      </c>
      <c r="BS237" s="14">
        <f ca="1">IF(Table1[[#This Row],[Area]]="Saskatchewan",Table1[[#This Row],[Income]],0)</f>
        <v>0</v>
      </c>
      <c r="BT237" s="14">
        <f ca="1">IF(Table1[[#This Row],[Area]]="Manitoba",Table1[[#This Row],[Income]],0)</f>
        <v>0</v>
      </c>
      <c r="BU237" s="14">
        <f ca="1">IF(Table1[[#This Row],[Area]]="Ontario",Table1[[#This Row],[Income]],0)</f>
        <v>0</v>
      </c>
      <c r="BV237" s="14">
        <f ca="1">IF(Table1[[#This Row],[Area]]="Quebec",Table1[[#This Row],[Income]],0)</f>
        <v>0</v>
      </c>
      <c r="BW237" s="14">
        <f ca="1">IF(Table1[[#This Row],[Area]]="newfoundland",Table1[[#This Row],[Income]],0)</f>
        <v>0</v>
      </c>
      <c r="BX237" s="14">
        <f ca="1">IF(Table1[[#This Row],[Area]]="New Brunswick",Table1[[#This Row],[Income]],0)</f>
        <v>0</v>
      </c>
      <c r="BY237" s="14">
        <f ca="1">IF(Table1[[#This Row],[Area]]="Nova Scotia",Table1[[#This Row],[Income]],0)</f>
        <v>0</v>
      </c>
      <c r="BZ237" s="14">
        <f ca="1">IF(Table1[[#This Row],[Area]]="Prince Edward Island",Table1[[#This Row],[Income]],0)</f>
        <v>0</v>
      </c>
      <c r="CB237" s="12">
        <f ca="1">IF(Table1[[#This Row],[Field of Work]]="Health",Table1[[#This Row],[Income]],0)</f>
        <v>0</v>
      </c>
      <c r="CC237" s="12">
        <f ca="1">IF(Table1[[#This Row],[Field of Work]]="Construction",Table1[[#This Row],[Income]],0)</f>
        <v>0</v>
      </c>
      <c r="CD237" s="12">
        <f ca="1">IF(Table1[[#This Row],[Field of Work]]="Teaching",Table1[[#This Row],[Income]],0)</f>
        <v>0</v>
      </c>
      <c r="CE237" s="12">
        <f ca="1">IF(Table1[[#This Row],[Field of Work]]="IT",Table1[[#This Row],[Income]],0)</f>
        <v>0</v>
      </c>
      <c r="CF237" s="12">
        <f ca="1">IF(Table1[[#This Row],[Field of Work]]="General Work",Table1[[#This Row],[Income]],0)</f>
        <v>0</v>
      </c>
      <c r="CG237" s="12">
        <f ca="1">IF(Table1[[#This Row],[Field of Work]]="Agriculture",Table1[[#This Row],[Income]],0)</f>
        <v>69625</v>
      </c>
      <c r="CI237" s="2">
        <f ca="1">IF(Table1[[#This Row],[Debts]]&gt;Table1[[#This Row],[Income]],1,0)</f>
        <v>1</v>
      </c>
      <c r="CJ237" s="2"/>
      <c r="CL237" s="2">
        <f ca="1">IF(Table1[[#This Row],[Networth of Person ($)]]&gt;$CL$6,Table1[[#This Row],[Age]],0)</f>
        <v>41</v>
      </c>
    </row>
    <row r="238" spans="2:90" x14ac:dyDescent="0.3">
      <c r="B238">
        <f t="shared" ca="1" si="74"/>
        <v>2</v>
      </c>
      <c r="C238" t="str">
        <f t="shared" ca="1" si="75"/>
        <v>Women</v>
      </c>
      <c r="D238">
        <f t="shared" ca="1" si="76"/>
        <v>31</v>
      </c>
      <c r="E238">
        <f t="shared" ca="1" si="77"/>
        <v>1</v>
      </c>
      <c r="F238" t="str">
        <f t="shared" ca="1" si="78"/>
        <v>Health</v>
      </c>
      <c r="G238">
        <f t="shared" ca="1" si="79"/>
        <v>6</v>
      </c>
      <c r="H238" t="str">
        <f t="shared" ca="1" si="80"/>
        <v>Others</v>
      </c>
      <c r="I238">
        <f t="shared" ca="1" si="81"/>
        <v>0</v>
      </c>
      <c r="J238">
        <f t="shared" ca="1" si="82"/>
        <v>2</v>
      </c>
      <c r="K238">
        <f t="shared" ca="1" si="83"/>
        <v>62282</v>
      </c>
      <c r="L238">
        <f t="shared" ca="1" si="84"/>
        <v>3</v>
      </c>
      <c r="M238" t="str">
        <f t="shared" ca="1" si="85"/>
        <v>Northwest Territories</v>
      </c>
      <c r="N238">
        <f t="shared" ca="1" si="86"/>
        <v>186846</v>
      </c>
      <c r="O238">
        <f t="shared" ca="1" si="87"/>
        <v>46728.055078053294</v>
      </c>
      <c r="P238">
        <f t="shared" ca="1" si="88"/>
        <v>51927.378138545275</v>
      </c>
      <c r="Q238">
        <f t="shared" ca="1" si="89"/>
        <v>42839</v>
      </c>
      <c r="R238">
        <f t="shared" ca="1" si="90"/>
        <v>29173.2580595451</v>
      </c>
      <c r="S238">
        <f t="shared" ca="1" si="91"/>
        <v>61027.643692200349</v>
      </c>
      <c r="T238">
        <f t="shared" ca="1" si="92"/>
        <v>299801.02183074562</v>
      </c>
      <c r="U238">
        <f t="shared" ca="1" si="93"/>
        <v>118740.31313759839</v>
      </c>
      <c r="V238">
        <f t="shared" ca="1" si="94"/>
        <v>181060.70869314723</v>
      </c>
      <c r="Y238" s="2">
        <f ca="1">IF(Table1[[#This Row],[Gender]]="Men",1,0)</f>
        <v>0</v>
      </c>
      <c r="Z238" s="2">
        <f ca="1">IF(Table1[[#This Row],[Gender]]="Women",1,0)</f>
        <v>1</v>
      </c>
      <c r="AA238" s="2"/>
      <c r="AB238" s="2"/>
      <c r="AC238" s="2"/>
      <c r="AD238" s="2"/>
      <c r="AE238" s="2"/>
      <c r="AF238" s="2"/>
      <c r="AG238" s="2"/>
      <c r="AH238" s="2"/>
      <c r="AI238" s="2"/>
      <c r="AJ238" s="4"/>
      <c r="AM238" s="2">
        <f ca="1">IF(Table1[[#This Row],[Field of Work]]="Teaching",1,0)</f>
        <v>0</v>
      </c>
      <c r="AN238" s="2">
        <f ca="1">IF(Table1[[#This Row],[Field of Work]]="Health",1,0)</f>
        <v>1</v>
      </c>
      <c r="AO238" s="2">
        <f ca="1">IF(Table1[[#This Row],[Field of Work]]="Agriculture",1,0)</f>
        <v>0</v>
      </c>
      <c r="AP238" s="2">
        <f ca="1">IF(Table1[[#This Row],[Field of Work]]="IT",1,0)</f>
        <v>0</v>
      </c>
      <c r="AQ238" s="2">
        <f ca="1">IF(Table1[[#This Row],[Field of Work]]="Construction",1,0)</f>
        <v>0</v>
      </c>
      <c r="AR238" s="2">
        <f ca="1">IF(Table1[[#This Row],[Field of Work]]="General Work",1,0)</f>
        <v>0</v>
      </c>
      <c r="AS238" s="2"/>
      <c r="AT238" s="2"/>
      <c r="AU238" s="2"/>
      <c r="AV238" s="2"/>
      <c r="AW238" s="2"/>
      <c r="AX238" s="2"/>
      <c r="BB238" s="2">
        <f ca="1">Table1[[#This Row],[Car Value]]/Table1[[#This Row],[Cars]]</f>
        <v>25963.689069272637</v>
      </c>
      <c r="BE238" s="2">
        <f ca="1">IF(Table1[[#This Row],[Debts]]&gt;$BG$6,1,0)</f>
        <v>1</v>
      </c>
      <c r="BJ238" s="11">
        <f ca="1">Table1[[#This Row],[Mortage Left]]/Table1[[#This Row],[Value of House]]</f>
        <v>0.25008860279617062</v>
      </c>
      <c r="BK238" s="2">
        <f t="shared" ca="1" si="95"/>
        <v>1</v>
      </c>
      <c r="BN238" s="14">
        <f ca="1">IF(Table1[[#This Row],[Area]]="Yukon",Table1[[#This Row],[Income]],0)</f>
        <v>0</v>
      </c>
      <c r="BO238" s="14">
        <f ca="1">IF(Table1[[#This Row],[Area]]="BC",Table1[[#This Row],[Income]],0)</f>
        <v>0</v>
      </c>
      <c r="BP238" s="14">
        <f ca="1">IF(Table1[[#This Row],[Area]]="Northwest Territories",Table1[[#This Row],[Income]],0)</f>
        <v>62282</v>
      </c>
      <c r="BQ238" s="14">
        <f ca="1">IF(Table1[[#This Row],[Area]]="Alberta",Table1[[#This Row],[Income]],0)</f>
        <v>0</v>
      </c>
      <c r="BR238" s="14">
        <f ca="1">IF(Table1[[#This Row],[Area]]="Nunavut",Table1[[#This Row],[Income]],0)</f>
        <v>0</v>
      </c>
      <c r="BS238" s="14">
        <f ca="1">IF(Table1[[#This Row],[Area]]="Saskatchewan",Table1[[#This Row],[Income]],0)</f>
        <v>0</v>
      </c>
      <c r="BT238" s="14">
        <f ca="1">IF(Table1[[#This Row],[Area]]="Manitoba",Table1[[#This Row],[Income]],0)</f>
        <v>0</v>
      </c>
      <c r="BU238" s="14">
        <f ca="1">IF(Table1[[#This Row],[Area]]="Ontario",Table1[[#This Row],[Income]],0)</f>
        <v>0</v>
      </c>
      <c r="BV238" s="14">
        <f ca="1">IF(Table1[[#This Row],[Area]]="Quebec",Table1[[#This Row],[Income]],0)</f>
        <v>0</v>
      </c>
      <c r="BW238" s="14">
        <f ca="1">IF(Table1[[#This Row],[Area]]="newfoundland",Table1[[#This Row],[Income]],0)</f>
        <v>0</v>
      </c>
      <c r="BX238" s="14">
        <f ca="1">IF(Table1[[#This Row],[Area]]="New Brunswick",Table1[[#This Row],[Income]],0)</f>
        <v>0</v>
      </c>
      <c r="BY238" s="14">
        <f ca="1">IF(Table1[[#This Row],[Area]]="Nova Scotia",Table1[[#This Row],[Income]],0)</f>
        <v>0</v>
      </c>
      <c r="BZ238" s="14">
        <f ca="1">IF(Table1[[#This Row],[Area]]="Prince Edward Island",Table1[[#This Row],[Income]],0)</f>
        <v>0</v>
      </c>
      <c r="CB238" s="12">
        <f ca="1">IF(Table1[[#This Row],[Field of Work]]="Health",Table1[[#This Row],[Income]],0)</f>
        <v>62282</v>
      </c>
      <c r="CC238" s="12">
        <f ca="1">IF(Table1[[#This Row],[Field of Work]]="Construction",Table1[[#This Row],[Income]],0)</f>
        <v>0</v>
      </c>
      <c r="CD238" s="12">
        <f ca="1">IF(Table1[[#This Row],[Field of Work]]="Teaching",Table1[[#This Row],[Income]],0)</f>
        <v>0</v>
      </c>
      <c r="CE238" s="12">
        <f ca="1">IF(Table1[[#This Row],[Field of Work]]="IT",Table1[[#This Row],[Income]],0)</f>
        <v>0</v>
      </c>
      <c r="CF238" s="12">
        <f ca="1">IF(Table1[[#This Row],[Field of Work]]="General Work",Table1[[#This Row],[Income]],0)</f>
        <v>0</v>
      </c>
      <c r="CG238" s="12">
        <f ca="1">IF(Table1[[#This Row],[Field of Work]]="Agriculture",Table1[[#This Row],[Income]],0)</f>
        <v>0</v>
      </c>
      <c r="CI238" s="2">
        <f ca="1">IF(Table1[[#This Row],[Debts]]&gt;Table1[[#This Row],[Income]],1,0)</f>
        <v>0</v>
      </c>
      <c r="CJ238" s="2"/>
      <c r="CL238" s="2">
        <f ca="1">IF(Table1[[#This Row],[Networth of Person ($)]]&gt;$CL$6,Table1[[#This Row],[Age]],0)</f>
        <v>31</v>
      </c>
    </row>
    <row r="239" spans="2:90" x14ac:dyDescent="0.3">
      <c r="B239">
        <f t="shared" ca="1" si="74"/>
        <v>1</v>
      </c>
      <c r="C239" t="str">
        <f t="shared" ca="1" si="75"/>
        <v>Men</v>
      </c>
      <c r="D239">
        <f t="shared" ca="1" si="76"/>
        <v>31</v>
      </c>
      <c r="E239">
        <f t="shared" ca="1" si="77"/>
        <v>2</v>
      </c>
      <c r="F239" t="str">
        <f t="shared" ca="1" si="78"/>
        <v>Construction</v>
      </c>
      <c r="G239">
        <f t="shared" ca="1" si="79"/>
        <v>4</v>
      </c>
      <c r="H239" t="str">
        <f t="shared" ca="1" si="80"/>
        <v xml:space="preserve">Technical </v>
      </c>
      <c r="I239">
        <f t="shared" ca="1" si="81"/>
        <v>0</v>
      </c>
      <c r="J239">
        <f t="shared" ca="1" si="82"/>
        <v>2</v>
      </c>
      <c r="K239">
        <f t="shared" ca="1" si="83"/>
        <v>41803</v>
      </c>
      <c r="L239">
        <f t="shared" ca="1" si="84"/>
        <v>5</v>
      </c>
      <c r="M239" t="str">
        <f t="shared" ca="1" si="85"/>
        <v>Nunavut</v>
      </c>
      <c r="N239">
        <f t="shared" ca="1" si="86"/>
        <v>167212</v>
      </c>
      <c r="O239">
        <f t="shared" ca="1" si="87"/>
        <v>93320.368992840755</v>
      </c>
      <c r="P239">
        <f t="shared" ca="1" si="88"/>
        <v>42984.576779292533</v>
      </c>
      <c r="Q239">
        <f t="shared" ca="1" si="89"/>
        <v>8712</v>
      </c>
      <c r="R239">
        <f t="shared" ca="1" si="90"/>
        <v>40139.951206176032</v>
      </c>
      <c r="S239">
        <f t="shared" ca="1" si="91"/>
        <v>59933.750272858771</v>
      </c>
      <c r="T239">
        <f t="shared" ca="1" si="92"/>
        <v>270130.32705215132</v>
      </c>
      <c r="U239">
        <f t="shared" ca="1" si="93"/>
        <v>142172.32019901677</v>
      </c>
      <c r="V239">
        <f t="shared" ca="1" si="94"/>
        <v>127958.00685313455</v>
      </c>
      <c r="Y239" s="2">
        <f ca="1">IF(Table1[[#This Row],[Gender]]="Men",1,0)</f>
        <v>1</v>
      </c>
      <c r="Z239" s="2">
        <f ca="1">IF(Table1[[#This Row],[Gender]]="Women",1,0)</f>
        <v>0</v>
      </c>
      <c r="AA239" s="2"/>
      <c r="AB239" s="2"/>
      <c r="AC239" s="2"/>
      <c r="AD239" s="2"/>
      <c r="AE239" s="2"/>
      <c r="AF239" s="2"/>
      <c r="AG239" s="2"/>
      <c r="AH239" s="2"/>
      <c r="AI239" s="2"/>
      <c r="AJ239" s="4"/>
      <c r="AM239" s="2">
        <f ca="1">IF(Table1[[#This Row],[Field of Work]]="Teaching",1,0)</f>
        <v>0</v>
      </c>
      <c r="AN239" s="2">
        <f ca="1">IF(Table1[[#This Row],[Field of Work]]="Health",1,0)</f>
        <v>0</v>
      </c>
      <c r="AO239" s="2">
        <f ca="1">IF(Table1[[#This Row],[Field of Work]]="Agriculture",1,0)</f>
        <v>0</v>
      </c>
      <c r="AP239" s="2">
        <f ca="1">IF(Table1[[#This Row],[Field of Work]]="IT",1,0)</f>
        <v>0</v>
      </c>
      <c r="AQ239" s="2">
        <f ca="1">IF(Table1[[#This Row],[Field of Work]]="Construction",1,0)</f>
        <v>1</v>
      </c>
      <c r="AR239" s="2">
        <f ca="1">IF(Table1[[#This Row],[Field of Work]]="General Work",1,0)</f>
        <v>0</v>
      </c>
      <c r="AS239" s="2"/>
      <c r="AT239" s="2"/>
      <c r="AU239" s="2"/>
      <c r="AV239" s="2"/>
      <c r="AW239" s="2"/>
      <c r="AX239" s="2"/>
      <c r="BB239" s="2">
        <f ca="1">Table1[[#This Row],[Car Value]]/Table1[[#This Row],[Cars]]</f>
        <v>21492.288389646266</v>
      </c>
      <c r="BE239" s="2">
        <f ca="1">IF(Table1[[#This Row],[Debts]]&gt;$BG$6,1,0)</f>
        <v>1</v>
      </c>
      <c r="BJ239" s="11">
        <f ca="1">Table1[[#This Row],[Mortage Left]]/Table1[[#This Row],[Value of House]]</f>
        <v>0.55809612344114512</v>
      </c>
      <c r="BK239" s="2">
        <f t="shared" ca="1" si="95"/>
        <v>0</v>
      </c>
      <c r="BN239" s="14">
        <f ca="1">IF(Table1[[#This Row],[Area]]="Yukon",Table1[[#This Row],[Income]],0)</f>
        <v>0</v>
      </c>
      <c r="BO239" s="14">
        <f ca="1">IF(Table1[[#This Row],[Area]]="BC",Table1[[#This Row],[Income]],0)</f>
        <v>0</v>
      </c>
      <c r="BP239" s="14">
        <f ca="1">IF(Table1[[#This Row],[Area]]="Northwest Territories",Table1[[#This Row],[Income]],0)</f>
        <v>0</v>
      </c>
      <c r="BQ239" s="14">
        <f ca="1">IF(Table1[[#This Row],[Area]]="Alberta",Table1[[#This Row],[Income]],0)</f>
        <v>0</v>
      </c>
      <c r="BR239" s="14">
        <f ca="1">IF(Table1[[#This Row],[Area]]="Nunavut",Table1[[#This Row],[Income]],0)</f>
        <v>41803</v>
      </c>
      <c r="BS239" s="14">
        <f ca="1">IF(Table1[[#This Row],[Area]]="Saskatchewan",Table1[[#This Row],[Income]],0)</f>
        <v>0</v>
      </c>
      <c r="BT239" s="14">
        <f ca="1">IF(Table1[[#This Row],[Area]]="Manitoba",Table1[[#This Row],[Income]],0)</f>
        <v>0</v>
      </c>
      <c r="BU239" s="14">
        <f ca="1">IF(Table1[[#This Row],[Area]]="Ontario",Table1[[#This Row],[Income]],0)</f>
        <v>0</v>
      </c>
      <c r="BV239" s="14">
        <f ca="1">IF(Table1[[#This Row],[Area]]="Quebec",Table1[[#This Row],[Income]],0)</f>
        <v>0</v>
      </c>
      <c r="BW239" s="14">
        <f ca="1">IF(Table1[[#This Row],[Area]]="newfoundland",Table1[[#This Row],[Income]],0)</f>
        <v>0</v>
      </c>
      <c r="BX239" s="14">
        <f ca="1">IF(Table1[[#This Row],[Area]]="New Brunswick",Table1[[#This Row],[Income]],0)</f>
        <v>0</v>
      </c>
      <c r="BY239" s="14">
        <f ca="1">IF(Table1[[#This Row],[Area]]="Nova Scotia",Table1[[#This Row],[Income]],0)</f>
        <v>0</v>
      </c>
      <c r="BZ239" s="14">
        <f ca="1">IF(Table1[[#This Row],[Area]]="Prince Edward Island",Table1[[#This Row],[Income]],0)</f>
        <v>0</v>
      </c>
      <c r="CB239" s="12">
        <f ca="1">IF(Table1[[#This Row],[Field of Work]]="Health",Table1[[#This Row],[Income]],0)</f>
        <v>0</v>
      </c>
      <c r="CC239" s="12">
        <f ca="1">IF(Table1[[#This Row],[Field of Work]]="Construction",Table1[[#This Row],[Income]],0)</f>
        <v>41803</v>
      </c>
      <c r="CD239" s="12">
        <f ca="1">IF(Table1[[#This Row],[Field of Work]]="Teaching",Table1[[#This Row],[Income]],0)</f>
        <v>0</v>
      </c>
      <c r="CE239" s="12">
        <f ca="1">IF(Table1[[#This Row],[Field of Work]]="IT",Table1[[#This Row],[Income]],0)</f>
        <v>0</v>
      </c>
      <c r="CF239" s="12">
        <f ca="1">IF(Table1[[#This Row],[Field of Work]]="General Work",Table1[[#This Row],[Income]],0)</f>
        <v>0</v>
      </c>
      <c r="CG239" s="12">
        <f ca="1">IF(Table1[[#This Row],[Field of Work]]="Agriculture",Table1[[#This Row],[Income]],0)</f>
        <v>0</v>
      </c>
      <c r="CI239" s="2">
        <f ca="1">IF(Table1[[#This Row],[Debts]]&gt;Table1[[#This Row],[Income]],1,0)</f>
        <v>0</v>
      </c>
      <c r="CJ239" s="2"/>
      <c r="CL239" s="2">
        <f ca="1">IF(Table1[[#This Row],[Networth of Person ($)]]&gt;$CL$6,Table1[[#This Row],[Age]],0)</f>
        <v>31</v>
      </c>
    </row>
    <row r="240" spans="2:90" x14ac:dyDescent="0.3">
      <c r="B240">
        <f t="shared" ca="1" si="74"/>
        <v>2</v>
      </c>
      <c r="C240" t="str">
        <f t="shared" ca="1" si="75"/>
        <v>Women</v>
      </c>
      <c r="D240">
        <f t="shared" ca="1" si="76"/>
        <v>39</v>
      </c>
      <c r="E240">
        <f t="shared" ca="1" si="77"/>
        <v>2</v>
      </c>
      <c r="F240" t="str">
        <f t="shared" ca="1" si="78"/>
        <v>Construction</v>
      </c>
      <c r="G240">
        <f t="shared" ca="1" si="79"/>
        <v>6</v>
      </c>
      <c r="H240" t="str">
        <f t="shared" ca="1" si="80"/>
        <v>Others</v>
      </c>
      <c r="I240">
        <f t="shared" ca="1" si="81"/>
        <v>0</v>
      </c>
      <c r="J240">
        <f t="shared" ca="1" si="82"/>
        <v>2</v>
      </c>
      <c r="K240">
        <f t="shared" ca="1" si="83"/>
        <v>64824</v>
      </c>
      <c r="L240">
        <f t="shared" ca="1" si="84"/>
        <v>2</v>
      </c>
      <c r="M240" t="str">
        <f t="shared" ca="1" si="85"/>
        <v>BC</v>
      </c>
      <c r="N240">
        <f t="shared" ca="1" si="86"/>
        <v>388944</v>
      </c>
      <c r="O240">
        <f t="shared" ca="1" si="87"/>
        <v>17518.624373755472</v>
      </c>
      <c r="P240">
        <f t="shared" ca="1" si="88"/>
        <v>23336.466847153333</v>
      </c>
      <c r="Q240">
        <f t="shared" ca="1" si="89"/>
        <v>8424</v>
      </c>
      <c r="R240">
        <f t="shared" ca="1" si="90"/>
        <v>60982.037875976152</v>
      </c>
      <c r="S240">
        <f t="shared" ca="1" si="91"/>
        <v>76881.711039065209</v>
      </c>
      <c r="T240">
        <f t="shared" ca="1" si="92"/>
        <v>489162.17788621853</v>
      </c>
      <c r="U240">
        <f t="shared" ca="1" si="93"/>
        <v>86924.662249731628</v>
      </c>
      <c r="V240">
        <f t="shared" ca="1" si="94"/>
        <v>402237.51563648693</v>
      </c>
      <c r="Y240" s="2">
        <f ca="1">IF(Table1[[#This Row],[Gender]]="Men",1,0)</f>
        <v>0</v>
      </c>
      <c r="Z240" s="2">
        <f ca="1">IF(Table1[[#This Row],[Gender]]="Women",1,0)</f>
        <v>1</v>
      </c>
      <c r="AA240" s="2"/>
      <c r="AB240" s="2"/>
      <c r="AC240" s="2"/>
      <c r="AD240" s="2"/>
      <c r="AE240" s="2"/>
      <c r="AF240" s="2"/>
      <c r="AG240" s="2"/>
      <c r="AH240" s="2"/>
      <c r="AI240" s="2"/>
      <c r="AJ240" s="4"/>
      <c r="AM240" s="2">
        <f ca="1">IF(Table1[[#This Row],[Field of Work]]="Teaching",1,0)</f>
        <v>0</v>
      </c>
      <c r="AN240" s="2">
        <f ca="1">IF(Table1[[#This Row],[Field of Work]]="Health",1,0)</f>
        <v>0</v>
      </c>
      <c r="AO240" s="2">
        <f ca="1">IF(Table1[[#This Row],[Field of Work]]="Agriculture",1,0)</f>
        <v>0</v>
      </c>
      <c r="AP240" s="2">
        <f ca="1">IF(Table1[[#This Row],[Field of Work]]="IT",1,0)</f>
        <v>0</v>
      </c>
      <c r="AQ240" s="2">
        <f ca="1">IF(Table1[[#This Row],[Field of Work]]="Construction",1,0)</f>
        <v>1</v>
      </c>
      <c r="AR240" s="2">
        <f ca="1">IF(Table1[[#This Row],[Field of Work]]="General Work",1,0)</f>
        <v>0</v>
      </c>
      <c r="AS240" s="2"/>
      <c r="AT240" s="2"/>
      <c r="AU240" s="2"/>
      <c r="AV240" s="2"/>
      <c r="AW240" s="2"/>
      <c r="AX240" s="2"/>
      <c r="BB240" s="2">
        <f ca="1">Table1[[#This Row],[Car Value]]/Table1[[#This Row],[Cars]]</f>
        <v>11668.233423576667</v>
      </c>
      <c r="BE240" s="2">
        <f ca="1">IF(Table1[[#This Row],[Debts]]&gt;$BG$6,1,0)</f>
        <v>1</v>
      </c>
      <c r="BJ240" s="11">
        <f ca="1">Table1[[#This Row],[Mortage Left]]/Table1[[#This Row],[Value of House]]</f>
        <v>4.5041508221634663E-2</v>
      </c>
      <c r="BK240" s="2">
        <f t="shared" ca="1" si="95"/>
        <v>1</v>
      </c>
      <c r="BN240" s="14">
        <f ca="1">IF(Table1[[#This Row],[Area]]="Yukon",Table1[[#This Row],[Income]],0)</f>
        <v>0</v>
      </c>
      <c r="BO240" s="14">
        <f ca="1">IF(Table1[[#This Row],[Area]]="BC",Table1[[#This Row],[Income]],0)</f>
        <v>64824</v>
      </c>
      <c r="BP240" s="14">
        <f ca="1">IF(Table1[[#This Row],[Area]]="Northwest Territories",Table1[[#This Row],[Income]],0)</f>
        <v>0</v>
      </c>
      <c r="BQ240" s="14">
        <f ca="1">IF(Table1[[#This Row],[Area]]="Alberta",Table1[[#This Row],[Income]],0)</f>
        <v>0</v>
      </c>
      <c r="BR240" s="14">
        <f ca="1">IF(Table1[[#This Row],[Area]]="Nunavut",Table1[[#This Row],[Income]],0)</f>
        <v>0</v>
      </c>
      <c r="BS240" s="14">
        <f ca="1">IF(Table1[[#This Row],[Area]]="Saskatchewan",Table1[[#This Row],[Income]],0)</f>
        <v>0</v>
      </c>
      <c r="BT240" s="14">
        <f ca="1">IF(Table1[[#This Row],[Area]]="Manitoba",Table1[[#This Row],[Income]],0)</f>
        <v>0</v>
      </c>
      <c r="BU240" s="14">
        <f ca="1">IF(Table1[[#This Row],[Area]]="Ontario",Table1[[#This Row],[Income]],0)</f>
        <v>0</v>
      </c>
      <c r="BV240" s="14">
        <f ca="1">IF(Table1[[#This Row],[Area]]="Quebec",Table1[[#This Row],[Income]],0)</f>
        <v>0</v>
      </c>
      <c r="BW240" s="14">
        <f ca="1">IF(Table1[[#This Row],[Area]]="newfoundland",Table1[[#This Row],[Income]],0)</f>
        <v>0</v>
      </c>
      <c r="BX240" s="14">
        <f ca="1">IF(Table1[[#This Row],[Area]]="New Brunswick",Table1[[#This Row],[Income]],0)</f>
        <v>0</v>
      </c>
      <c r="BY240" s="14">
        <f ca="1">IF(Table1[[#This Row],[Area]]="Nova Scotia",Table1[[#This Row],[Income]],0)</f>
        <v>0</v>
      </c>
      <c r="BZ240" s="14">
        <f ca="1">IF(Table1[[#This Row],[Area]]="Prince Edward Island",Table1[[#This Row],[Income]],0)</f>
        <v>0</v>
      </c>
      <c r="CB240" s="12">
        <f ca="1">IF(Table1[[#This Row],[Field of Work]]="Health",Table1[[#This Row],[Income]],0)</f>
        <v>0</v>
      </c>
      <c r="CC240" s="12">
        <f ca="1">IF(Table1[[#This Row],[Field of Work]]="Construction",Table1[[#This Row],[Income]],0)</f>
        <v>64824</v>
      </c>
      <c r="CD240" s="12">
        <f ca="1">IF(Table1[[#This Row],[Field of Work]]="Teaching",Table1[[#This Row],[Income]],0)</f>
        <v>0</v>
      </c>
      <c r="CE240" s="12">
        <f ca="1">IF(Table1[[#This Row],[Field of Work]]="IT",Table1[[#This Row],[Income]],0)</f>
        <v>0</v>
      </c>
      <c r="CF240" s="12">
        <f ca="1">IF(Table1[[#This Row],[Field of Work]]="General Work",Table1[[#This Row],[Income]],0)</f>
        <v>0</v>
      </c>
      <c r="CG240" s="12">
        <f ca="1">IF(Table1[[#This Row],[Field of Work]]="Agriculture",Table1[[#This Row],[Income]],0)</f>
        <v>0</v>
      </c>
      <c r="CI240" s="2">
        <f ca="1">IF(Table1[[#This Row],[Debts]]&gt;Table1[[#This Row],[Income]],1,0)</f>
        <v>0</v>
      </c>
      <c r="CJ240" s="2"/>
      <c r="CL240" s="2">
        <f ca="1">IF(Table1[[#This Row],[Networth of Person ($)]]&gt;$CL$6,Table1[[#This Row],[Age]],0)</f>
        <v>39</v>
      </c>
    </row>
    <row r="241" spans="2:90" x14ac:dyDescent="0.3">
      <c r="B241">
        <f t="shared" ca="1" si="74"/>
        <v>2</v>
      </c>
      <c r="C241" t="str">
        <f t="shared" ca="1" si="75"/>
        <v>Women</v>
      </c>
      <c r="D241">
        <f t="shared" ca="1" si="76"/>
        <v>34</v>
      </c>
      <c r="E241">
        <f t="shared" ca="1" si="77"/>
        <v>5</v>
      </c>
      <c r="F241" t="str">
        <f t="shared" ca="1" si="78"/>
        <v>General Work</v>
      </c>
      <c r="G241">
        <f t="shared" ca="1" si="79"/>
        <v>5</v>
      </c>
      <c r="H241" t="str">
        <f t="shared" ca="1" si="80"/>
        <v>Others</v>
      </c>
      <c r="I241">
        <f t="shared" ca="1" si="81"/>
        <v>2</v>
      </c>
      <c r="J241">
        <f t="shared" ca="1" si="82"/>
        <v>2</v>
      </c>
      <c r="K241">
        <f t="shared" ca="1" si="83"/>
        <v>37631</v>
      </c>
      <c r="L241">
        <f t="shared" ca="1" si="84"/>
        <v>5</v>
      </c>
      <c r="M241" t="str">
        <f t="shared" ca="1" si="85"/>
        <v>Nunavut</v>
      </c>
      <c r="N241">
        <f t="shared" ca="1" si="86"/>
        <v>150524</v>
      </c>
      <c r="O241">
        <f t="shared" ca="1" si="87"/>
        <v>118198.14500573571</v>
      </c>
      <c r="P241">
        <f t="shared" ca="1" si="88"/>
        <v>50717.503096775392</v>
      </c>
      <c r="Q241">
        <f t="shared" ca="1" si="89"/>
        <v>1257</v>
      </c>
      <c r="R241">
        <f t="shared" ca="1" si="90"/>
        <v>31717.8598204972</v>
      </c>
      <c r="S241">
        <f t="shared" ca="1" si="91"/>
        <v>38049.846250084083</v>
      </c>
      <c r="T241">
        <f t="shared" ca="1" si="92"/>
        <v>239291.34934685947</v>
      </c>
      <c r="U241">
        <f t="shared" ca="1" si="93"/>
        <v>151173.00482623291</v>
      </c>
      <c r="V241">
        <f t="shared" ca="1" si="94"/>
        <v>88118.344520626561</v>
      </c>
      <c r="Y241" s="2">
        <f ca="1">IF(Table1[[#This Row],[Gender]]="Men",1,0)</f>
        <v>0</v>
      </c>
      <c r="Z241" s="2">
        <f ca="1">IF(Table1[[#This Row],[Gender]]="Women",1,0)</f>
        <v>1</v>
      </c>
      <c r="AA241" s="2"/>
      <c r="AB241" s="2"/>
      <c r="AC241" s="2"/>
      <c r="AD241" s="2"/>
      <c r="AE241" s="2"/>
      <c r="AF241" s="2"/>
      <c r="AG241" s="2"/>
      <c r="AH241" s="2"/>
      <c r="AI241" s="2"/>
      <c r="AJ241" s="4"/>
      <c r="AM241" s="2">
        <f ca="1">IF(Table1[[#This Row],[Field of Work]]="Teaching",1,0)</f>
        <v>0</v>
      </c>
      <c r="AN241" s="2">
        <f ca="1">IF(Table1[[#This Row],[Field of Work]]="Health",1,0)</f>
        <v>0</v>
      </c>
      <c r="AO241" s="2">
        <f ca="1">IF(Table1[[#This Row],[Field of Work]]="Agriculture",1,0)</f>
        <v>0</v>
      </c>
      <c r="AP241" s="2">
        <f ca="1">IF(Table1[[#This Row],[Field of Work]]="IT",1,0)</f>
        <v>0</v>
      </c>
      <c r="AQ241" s="2">
        <f ca="1">IF(Table1[[#This Row],[Field of Work]]="Construction",1,0)</f>
        <v>0</v>
      </c>
      <c r="AR241" s="2">
        <f ca="1">IF(Table1[[#This Row],[Field of Work]]="General Work",1,0)</f>
        <v>1</v>
      </c>
      <c r="AS241" s="2"/>
      <c r="AT241" s="2"/>
      <c r="AU241" s="2"/>
      <c r="AV241" s="2"/>
      <c r="AW241" s="2"/>
      <c r="AX241" s="2"/>
      <c r="BB241" s="2">
        <f ca="1">Table1[[#This Row],[Car Value]]/Table1[[#This Row],[Cars]]</f>
        <v>25358.751548387696</v>
      </c>
      <c r="BE241" s="2">
        <f ca="1">IF(Table1[[#This Row],[Debts]]&gt;$BG$6,1,0)</f>
        <v>1</v>
      </c>
      <c r="BJ241" s="11">
        <f ca="1">Table1[[#This Row],[Mortage Left]]/Table1[[#This Row],[Value of House]]</f>
        <v>0.78524451254109451</v>
      </c>
      <c r="BK241" s="2">
        <f t="shared" ca="1" si="95"/>
        <v>0</v>
      </c>
      <c r="BN241" s="14">
        <f ca="1">IF(Table1[[#This Row],[Area]]="Yukon",Table1[[#This Row],[Income]],0)</f>
        <v>0</v>
      </c>
      <c r="BO241" s="14">
        <f ca="1">IF(Table1[[#This Row],[Area]]="BC",Table1[[#This Row],[Income]],0)</f>
        <v>0</v>
      </c>
      <c r="BP241" s="14">
        <f ca="1">IF(Table1[[#This Row],[Area]]="Northwest Territories",Table1[[#This Row],[Income]],0)</f>
        <v>0</v>
      </c>
      <c r="BQ241" s="14">
        <f ca="1">IF(Table1[[#This Row],[Area]]="Alberta",Table1[[#This Row],[Income]],0)</f>
        <v>0</v>
      </c>
      <c r="BR241" s="14">
        <f ca="1">IF(Table1[[#This Row],[Area]]="Nunavut",Table1[[#This Row],[Income]],0)</f>
        <v>37631</v>
      </c>
      <c r="BS241" s="14">
        <f ca="1">IF(Table1[[#This Row],[Area]]="Saskatchewan",Table1[[#This Row],[Income]],0)</f>
        <v>0</v>
      </c>
      <c r="BT241" s="14">
        <f ca="1">IF(Table1[[#This Row],[Area]]="Manitoba",Table1[[#This Row],[Income]],0)</f>
        <v>0</v>
      </c>
      <c r="BU241" s="14">
        <f ca="1">IF(Table1[[#This Row],[Area]]="Ontario",Table1[[#This Row],[Income]],0)</f>
        <v>0</v>
      </c>
      <c r="BV241" s="14">
        <f ca="1">IF(Table1[[#This Row],[Area]]="Quebec",Table1[[#This Row],[Income]],0)</f>
        <v>0</v>
      </c>
      <c r="BW241" s="14">
        <f ca="1">IF(Table1[[#This Row],[Area]]="newfoundland",Table1[[#This Row],[Income]],0)</f>
        <v>0</v>
      </c>
      <c r="BX241" s="14">
        <f ca="1">IF(Table1[[#This Row],[Area]]="New Brunswick",Table1[[#This Row],[Income]],0)</f>
        <v>0</v>
      </c>
      <c r="BY241" s="14">
        <f ca="1">IF(Table1[[#This Row],[Area]]="Nova Scotia",Table1[[#This Row],[Income]],0)</f>
        <v>0</v>
      </c>
      <c r="BZ241" s="14">
        <f ca="1">IF(Table1[[#This Row],[Area]]="Prince Edward Island",Table1[[#This Row],[Income]],0)</f>
        <v>0</v>
      </c>
      <c r="CB241" s="12">
        <f ca="1">IF(Table1[[#This Row],[Field of Work]]="Health",Table1[[#This Row],[Income]],0)</f>
        <v>0</v>
      </c>
      <c r="CC241" s="12">
        <f ca="1">IF(Table1[[#This Row],[Field of Work]]="Construction",Table1[[#This Row],[Income]],0)</f>
        <v>0</v>
      </c>
      <c r="CD241" s="12">
        <f ca="1">IF(Table1[[#This Row],[Field of Work]]="Teaching",Table1[[#This Row],[Income]],0)</f>
        <v>0</v>
      </c>
      <c r="CE241" s="12">
        <f ca="1">IF(Table1[[#This Row],[Field of Work]]="IT",Table1[[#This Row],[Income]],0)</f>
        <v>0</v>
      </c>
      <c r="CF241" s="12">
        <f ca="1">IF(Table1[[#This Row],[Field of Work]]="General Work",Table1[[#This Row],[Income]],0)</f>
        <v>37631</v>
      </c>
      <c r="CG241" s="12">
        <f ca="1">IF(Table1[[#This Row],[Field of Work]]="Agriculture",Table1[[#This Row],[Income]],0)</f>
        <v>0</v>
      </c>
      <c r="CI241" s="2">
        <f ca="1">IF(Table1[[#This Row],[Debts]]&gt;Table1[[#This Row],[Income]],1,0)</f>
        <v>0</v>
      </c>
      <c r="CJ241" s="2"/>
      <c r="CL241" s="2">
        <f ca="1">IF(Table1[[#This Row],[Networth of Person ($)]]&gt;$CL$6,Table1[[#This Row],[Age]],0)</f>
        <v>34</v>
      </c>
    </row>
    <row r="242" spans="2:90" x14ac:dyDescent="0.3">
      <c r="B242">
        <f t="shared" ca="1" si="74"/>
        <v>1</v>
      </c>
      <c r="C242" t="str">
        <f t="shared" ca="1" si="75"/>
        <v>Men</v>
      </c>
      <c r="D242">
        <f t="shared" ca="1" si="76"/>
        <v>37</v>
      </c>
      <c r="E242">
        <f t="shared" ca="1" si="77"/>
        <v>2</v>
      </c>
      <c r="F242" t="str">
        <f t="shared" ca="1" si="78"/>
        <v>Construction</v>
      </c>
      <c r="G242">
        <f t="shared" ca="1" si="79"/>
        <v>4</v>
      </c>
      <c r="H242" t="str">
        <f t="shared" ca="1" si="80"/>
        <v xml:space="preserve">Technical </v>
      </c>
      <c r="I242">
        <f t="shared" ca="1" si="81"/>
        <v>3</v>
      </c>
      <c r="J242">
        <f t="shared" ca="1" si="82"/>
        <v>1</v>
      </c>
      <c r="K242">
        <f t="shared" ca="1" si="83"/>
        <v>65312</v>
      </c>
      <c r="L242">
        <f t="shared" ca="1" si="84"/>
        <v>6</v>
      </c>
      <c r="M242" t="str">
        <f t="shared" ca="1" si="85"/>
        <v>Saskatchewan</v>
      </c>
      <c r="N242">
        <f t="shared" ca="1" si="86"/>
        <v>261248</v>
      </c>
      <c r="O242">
        <f t="shared" ca="1" si="87"/>
        <v>141893.82324932498</v>
      </c>
      <c r="P242">
        <f t="shared" ca="1" si="88"/>
        <v>33124.888185508695</v>
      </c>
      <c r="Q242">
        <f t="shared" ca="1" si="89"/>
        <v>23262</v>
      </c>
      <c r="R242">
        <f t="shared" ca="1" si="90"/>
        <v>129988.36858236314</v>
      </c>
      <c r="S242">
        <f t="shared" ca="1" si="91"/>
        <v>44001.687633965623</v>
      </c>
      <c r="T242">
        <f t="shared" ca="1" si="92"/>
        <v>338374.5758194743</v>
      </c>
      <c r="U242">
        <f t="shared" ca="1" si="93"/>
        <v>295144.19183168811</v>
      </c>
      <c r="V242">
        <f t="shared" ca="1" si="94"/>
        <v>43230.38398778619</v>
      </c>
      <c r="Y242" s="2">
        <f ca="1">IF(Table1[[#This Row],[Gender]]="Men",1,0)</f>
        <v>1</v>
      </c>
      <c r="Z242" s="2">
        <f ca="1">IF(Table1[[#This Row],[Gender]]="Women",1,0)</f>
        <v>0</v>
      </c>
      <c r="AA242" s="2"/>
      <c r="AB242" s="2"/>
      <c r="AC242" s="2"/>
      <c r="AD242" s="2"/>
      <c r="AE242" s="2"/>
      <c r="AF242" s="2"/>
      <c r="AG242" s="2"/>
      <c r="AH242" s="2"/>
      <c r="AI242" s="2"/>
      <c r="AJ242" s="4"/>
      <c r="AM242" s="2">
        <f ca="1">IF(Table1[[#This Row],[Field of Work]]="Teaching",1,0)</f>
        <v>0</v>
      </c>
      <c r="AN242" s="2">
        <f ca="1">IF(Table1[[#This Row],[Field of Work]]="Health",1,0)</f>
        <v>0</v>
      </c>
      <c r="AO242" s="2">
        <f ca="1">IF(Table1[[#This Row],[Field of Work]]="Agriculture",1,0)</f>
        <v>0</v>
      </c>
      <c r="AP242" s="2">
        <f ca="1">IF(Table1[[#This Row],[Field of Work]]="IT",1,0)</f>
        <v>0</v>
      </c>
      <c r="AQ242" s="2">
        <f ca="1">IF(Table1[[#This Row],[Field of Work]]="Construction",1,0)</f>
        <v>1</v>
      </c>
      <c r="AR242" s="2">
        <f ca="1">IF(Table1[[#This Row],[Field of Work]]="General Work",1,0)</f>
        <v>0</v>
      </c>
      <c r="AS242" s="2"/>
      <c r="AT242" s="2"/>
      <c r="AU242" s="2"/>
      <c r="AV242" s="2"/>
      <c r="AW242" s="2"/>
      <c r="AX242" s="2"/>
      <c r="BB242" s="2">
        <f ca="1">Table1[[#This Row],[Car Value]]/Table1[[#This Row],[Cars]]</f>
        <v>33124.888185508695</v>
      </c>
      <c r="BE242" s="2">
        <f ca="1">IF(Table1[[#This Row],[Debts]]&gt;$BG$6,1,0)</f>
        <v>1</v>
      </c>
      <c r="BJ242" s="11">
        <f ca="1">Table1[[#This Row],[Mortage Left]]/Table1[[#This Row],[Value of House]]</f>
        <v>0.54313840966945193</v>
      </c>
      <c r="BK242" s="2">
        <f t="shared" ca="1" si="95"/>
        <v>0</v>
      </c>
      <c r="BN242" s="14">
        <f ca="1">IF(Table1[[#This Row],[Area]]="Yukon",Table1[[#This Row],[Income]],0)</f>
        <v>0</v>
      </c>
      <c r="BO242" s="14">
        <f ca="1">IF(Table1[[#This Row],[Area]]="BC",Table1[[#This Row],[Income]],0)</f>
        <v>0</v>
      </c>
      <c r="BP242" s="14">
        <f ca="1">IF(Table1[[#This Row],[Area]]="Northwest Territories",Table1[[#This Row],[Income]],0)</f>
        <v>0</v>
      </c>
      <c r="BQ242" s="14">
        <f ca="1">IF(Table1[[#This Row],[Area]]="Alberta",Table1[[#This Row],[Income]],0)</f>
        <v>0</v>
      </c>
      <c r="BR242" s="14">
        <f ca="1">IF(Table1[[#This Row],[Area]]="Nunavut",Table1[[#This Row],[Income]],0)</f>
        <v>0</v>
      </c>
      <c r="BS242" s="14">
        <f ca="1">IF(Table1[[#This Row],[Area]]="Saskatchewan",Table1[[#This Row],[Income]],0)</f>
        <v>65312</v>
      </c>
      <c r="BT242" s="14">
        <f ca="1">IF(Table1[[#This Row],[Area]]="Manitoba",Table1[[#This Row],[Income]],0)</f>
        <v>0</v>
      </c>
      <c r="BU242" s="14">
        <f ca="1">IF(Table1[[#This Row],[Area]]="Ontario",Table1[[#This Row],[Income]],0)</f>
        <v>0</v>
      </c>
      <c r="BV242" s="14">
        <f ca="1">IF(Table1[[#This Row],[Area]]="Quebec",Table1[[#This Row],[Income]],0)</f>
        <v>0</v>
      </c>
      <c r="BW242" s="14">
        <f ca="1">IF(Table1[[#This Row],[Area]]="newfoundland",Table1[[#This Row],[Income]],0)</f>
        <v>0</v>
      </c>
      <c r="BX242" s="14">
        <f ca="1">IF(Table1[[#This Row],[Area]]="New Brunswick",Table1[[#This Row],[Income]],0)</f>
        <v>0</v>
      </c>
      <c r="BY242" s="14">
        <f ca="1">IF(Table1[[#This Row],[Area]]="Nova Scotia",Table1[[#This Row],[Income]],0)</f>
        <v>0</v>
      </c>
      <c r="BZ242" s="14">
        <f ca="1">IF(Table1[[#This Row],[Area]]="Prince Edward Island",Table1[[#This Row],[Income]],0)</f>
        <v>0</v>
      </c>
      <c r="CB242" s="12">
        <f ca="1">IF(Table1[[#This Row],[Field of Work]]="Health",Table1[[#This Row],[Income]],0)</f>
        <v>0</v>
      </c>
      <c r="CC242" s="12">
        <f ca="1">IF(Table1[[#This Row],[Field of Work]]="Construction",Table1[[#This Row],[Income]],0)</f>
        <v>65312</v>
      </c>
      <c r="CD242" s="12">
        <f ca="1">IF(Table1[[#This Row],[Field of Work]]="Teaching",Table1[[#This Row],[Income]],0)</f>
        <v>0</v>
      </c>
      <c r="CE242" s="12">
        <f ca="1">IF(Table1[[#This Row],[Field of Work]]="IT",Table1[[#This Row],[Income]],0)</f>
        <v>0</v>
      </c>
      <c r="CF242" s="12">
        <f ca="1">IF(Table1[[#This Row],[Field of Work]]="General Work",Table1[[#This Row],[Income]],0)</f>
        <v>0</v>
      </c>
      <c r="CG242" s="12">
        <f ca="1">IF(Table1[[#This Row],[Field of Work]]="Agriculture",Table1[[#This Row],[Income]],0)</f>
        <v>0</v>
      </c>
      <c r="CI242" s="2">
        <f ca="1">IF(Table1[[#This Row],[Debts]]&gt;Table1[[#This Row],[Income]],1,0)</f>
        <v>1</v>
      </c>
      <c r="CJ242" s="2"/>
      <c r="CL242" s="2">
        <f ca="1">IF(Table1[[#This Row],[Networth of Person ($)]]&gt;$CL$6,Table1[[#This Row],[Age]],0)</f>
        <v>0</v>
      </c>
    </row>
    <row r="243" spans="2:90" x14ac:dyDescent="0.3">
      <c r="B243">
        <f t="shared" ca="1" si="74"/>
        <v>2</v>
      </c>
      <c r="C243" t="str">
        <f t="shared" ca="1" si="75"/>
        <v>Women</v>
      </c>
      <c r="D243">
        <f t="shared" ca="1" si="76"/>
        <v>34</v>
      </c>
      <c r="E243">
        <f t="shared" ca="1" si="77"/>
        <v>4</v>
      </c>
      <c r="F243" t="str">
        <f t="shared" ca="1" si="78"/>
        <v>IT</v>
      </c>
      <c r="G243">
        <f t="shared" ca="1" si="79"/>
        <v>6</v>
      </c>
      <c r="H243" t="str">
        <f t="shared" ca="1" si="80"/>
        <v>Others</v>
      </c>
      <c r="I243">
        <f t="shared" ca="1" si="81"/>
        <v>2</v>
      </c>
      <c r="J243">
        <f t="shared" ca="1" si="82"/>
        <v>3</v>
      </c>
      <c r="K243">
        <f t="shared" ca="1" si="83"/>
        <v>48732</v>
      </c>
      <c r="L243">
        <f t="shared" ca="1" si="84"/>
        <v>2</v>
      </c>
      <c r="M243" t="str">
        <f t="shared" ca="1" si="85"/>
        <v>BC</v>
      </c>
      <c r="N243">
        <f t="shared" ca="1" si="86"/>
        <v>194928</v>
      </c>
      <c r="O243">
        <f t="shared" ca="1" si="87"/>
        <v>48494.05171008769</v>
      </c>
      <c r="P243">
        <f t="shared" ca="1" si="88"/>
        <v>120502.75969422358</v>
      </c>
      <c r="Q243">
        <f t="shared" ca="1" si="89"/>
        <v>55530</v>
      </c>
      <c r="R243">
        <f t="shared" ca="1" si="90"/>
        <v>46693.88131085108</v>
      </c>
      <c r="S243">
        <f t="shared" ca="1" si="91"/>
        <v>14267.319428786719</v>
      </c>
      <c r="T243">
        <f t="shared" ca="1" si="92"/>
        <v>329698.07912301028</v>
      </c>
      <c r="U243">
        <f t="shared" ca="1" si="93"/>
        <v>150717.93302093877</v>
      </c>
      <c r="V243">
        <f t="shared" ca="1" si="94"/>
        <v>178980.14610207151</v>
      </c>
      <c r="Y243" s="2">
        <f ca="1">IF(Table1[[#This Row],[Gender]]="Men",1,0)</f>
        <v>0</v>
      </c>
      <c r="Z243" s="2">
        <f ca="1">IF(Table1[[#This Row],[Gender]]="Women",1,0)</f>
        <v>1</v>
      </c>
      <c r="AA243" s="2"/>
      <c r="AB243" s="2"/>
      <c r="AC243" s="2"/>
      <c r="AD243" s="2"/>
      <c r="AE243" s="2"/>
      <c r="AF243" s="2"/>
      <c r="AG243" s="2"/>
      <c r="AH243" s="2"/>
      <c r="AI243" s="2"/>
      <c r="AJ243" s="4"/>
      <c r="AM243" s="2">
        <f ca="1">IF(Table1[[#This Row],[Field of Work]]="Teaching",1,0)</f>
        <v>0</v>
      </c>
      <c r="AN243" s="2">
        <f ca="1">IF(Table1[[#This Row],[Field of Work]]="Health",1,0)</f>
        <v>0</v>
      </c>
      <c r="AO243" s="2">
        <f ca="1">IF(Table1[[#This Row],[Field of Work]]="Agriculture",1,0)</f>
        <v>0</v>
      </c>
      <c r="AP243" s="2">
        <f ca="1">IF(Table1[[#This Row],[Field of Work]]="IT",1,0)</f>
        <v>1</v>
      </c>
      <c r="AQ243" s="2">
        <f ca="1">IF(Table1[[#This Row],[Field of Work]]="Construction",1,0)</f>
        <v>0</v>
      </c>
      <c r="AR243" s="2">
        <f ca="1">IF(Table1[[#This Row],[Field of Work]]="General Work",1,0)</f>
        <v>0</v>
      </c>
      <c r="AS243" s="2"/>
      <c r="AT243" s="2"/>
      <c r="AU243" s="2"/>
      <c r="AV243" s="2"/>
      <c r="AW243" s="2"/>
      <c r="AX243" s="2"/>
      <c r="BB243" s="2">
        <f ca="1">Table1[[#This Row],[Car Value]]/Table1[[#This Row],[Cars]]</f>
        <v>40167.586564741192</v>
      </c>
      <c r="BE243" s="2">
        <f ca="1">IF(Table1[[#This Row],[Debts]]&gt;$BG$6,1,0)</f>
        <v>1</v>
      </c>
      <c r="BJ243" s="11">
        <f ca="1">Table1[[#This Row],[Mortage Left]]/Table1[[#This Row],[Value of House]]</f>
        <v>0.24877930164002959</v>
      </c>
      <c r="BK243" s="2">
        <f t="shared" ca="1" si="95"/>
        <v>1</v>
      </c>
      <c r="BN243" s="14">
        <f ca="1">IF(Table1[[#This Row],[Area]]="Yukon",Table1[[#This Row],[Income]],0)</f>
        <v>0</v>
      </c>
      <c r="BO243" s="14">
        <f ca="1">IF(Table1[[#This Row],[Area]]="BC",Table1[[#This Row],[Income]],0)</f>
        <v>48732</v>
      </c>
      <c r="BP243" s="14">
        <f ca="1">IF(Table1[[#This Row],[Area]]="Northwest Territories",Table1[[#This Row],[Income]],0)</f>
        <v>0</v>
      </c>
      <c r="BQ243" s="14">
        <f ca="1">IF(Table1[[#This Row],[Area]]="Alberta",Table1[[#This Row],[Income]],0)</f>
        <v>0</v>
      </c>
      <c r="BR243" s="14">
        <f ca="1">IF(Table1[[#This Row],[Area]]="Nunavut",Table1[[#This Row],[Income]],0)</f>
        <v>0</v>
      </c>
      <c r="BS243" s="14">
        <f ca="1">IF(Table1[[#This Row],[Area]]="Saskatchewan",Table1[[#This Row],[Income]],0)</f>
        <v>0</v>
      </c>
      <c r="BT243" s="14">
        <f ca="1">IF(Table1[[#This Row],[Area]]="Manitoba",Table1[[#This Row],[Income]],0)</f>
        <v>0</v>
      </c>
      <c r="BU243" s="14">
        <f ca="1">IF(Table1[[#This Row],[Area]]="Ontario",Table1[[#This Row],[Income]],0)</f>
        <v>0</v>
      </c>
      <c r="BV243" s="14">
        <f ca="1">IF(Table1[[#This Row],[Area]]="Quebec",Table1[[#This Row],[Income]],0)</f>
        <v>0</v>
      </c>
      <c r="BW243" s="14">
        <f ca="1">IF(Table1[[#This Row],[Area]]="newfoundland",Table1[[#This Row],[Income]],0)</f>
        <v>0</v>
      </c>
      <c r="BX243" s="14">
        <f ca="1">IF(Table1[[#This Row],[Area]]="New Brunswick",Table1[[#This Row],[Income]],0)</f>
        <v>0</v>
      </c>
      <c r="BY243" s="14">
        <f ca="1">IF(Table1[[#This Row],[Area]]="Nova Scotia",Table1[[#This Row],[Income]],0)</f>
        <v>0</v>
      </c>
      <c r="BZ243" s="14">
        <f ca="1">IF(Table1[[#This Row],[Area]]="Prince Edward Island",Table1[[#This Row],[Income]],0)</f>
        <v>0</v>
      </c>
      <c r="CB243" s="12">
        <f ca="1">IF(Table1[[#This Row],[Field of Work]]="Health",Table1[[#This Row],[Income]],0)</f>
        <v>0</v>
      </c>
      <c r="CC243" s="12">
        <f ca="1">IF(Table1[[#This Row],[Field of Work]]="Construction",Table1[[#This Row],[Income]],0)</f>
        <v>0</v>
      </c>
      <c r="CD243" s="12">
        <f ca="1">IF(Table1[[#This Row],[Field of Work]]="Teaching",Table1[[#This Row],[Income]],0)</f>
        <v>0</v>
      </c>
      <c r="CE243" s="12">
        <f ca="1">IF(Table1[[#This Row],[Field of Work]]="IT",Table1[[#This Row],[Income]],0)</f>
        <v>48732</v>
      </c>
      <c r="CF243" s="12">
        <f ca="1">IF(Table1[[#This Row],[Field of Work]]="General Work",Table1[[#This Row],[Income]],0)</f>
        <v>0</v>
      </c>
      <c r="CG243" s="12">
        <f ca="1">IF(Table1[[#This Row],[Field of Work]]="Agriculture",Table1[[#This Row],[Income]],0)</f>
        <v>0</v>
      </c>
      <c r="CI243" s="2">
        <f ca="1">IF(Table1[[#This Row],[Debts]]&gt;Table1[[#This Row],[Income]],1,0)</f>
        <v>0</v>
      </c>
      <c r="CJ243" s="2"/>
      <c r="CL243" s="2">
        <f ca="1">IF(Table1[[#This Row],[Networth of Person ($)]]&gt;$CL$6,Table1[[#This Row],[Age]],0)</f>
        <v>34</v>
      </c>
    </row>
    <row r="244" spans="2:90" x14ac:dyDescent="0.3">
      <c r="B244">
        <f t="shared" ca="1" si="74"/>
        <v>1</v>
      </c>
      <c r="C244" t="str">
        <f t="shared" ca="1" si="75"/>
        <v>Men</v>
      </c>
      <c r="D244">
        <f t="shared" ca="1" si="76"/>
        <v>32</v>
      </c>
      <c r="E244">
        <f t="shared" ca="1" si="77"/>
        <v>3</v>
      </c>
      <c r="F244" t="str">
        <f t="shared" ca="1" si="78"/>
        <v>Teaching</v>
      </c>
      <c r="G244">
        <f t="shared" ca="1" si="79"/>
        <v>1</v>
      </c>
      <c r="H244" t="str">
        <f t="shared" ca="1" si="80"/>
        <v>High School</v>
      </c>
      <c r="I244">
        <f t="shared" ca="1" si="81"/>
        <v>3</v>
      </c>
      <c r="J244">
        <f t="shared" ca="1" si="82"/>
        <v>2</v>
      </c>
      <c r="K244">
        <f t="shared" ca="1" si="83"/>
        <v>51621</v>
      </c>
      <c r="L244">
        <f t="shared" ca="1" si="84"/>
        <v>5</v>
      </c>
      <c r="M244" t="str">
        <f t="shared" ca="1" si="85"/>
        <v>Nunavut</v>
      </c>
      <c r="N244">
        <f t="shared" ca="1" si="86"/>
        <v>206484</v>
      </c>
      <c r="O244">
        <f t="shared" ca="1" si="87"/>
        <v>53710.303454034052</v>
      </c>
      <c r="P244">
        <f t="shared" ca="1" si="88"/>
        <v>36566.877137574811</v>
      </c>
      <c r="Q244">
        <f t="shared" ca="1" si="89"/>
        <v>34854</v>
      </c>
      <c r="R244">
        <f t="shared" ca="1" si="90"/>
        <v>57820.906439759856</v>
      </c>
      <c r="S244">
        <f t="shared" ca="1" si="91"/>
        <v>62364.423440729966</v>
      </c>
      <c r="T244">
        <f t="shared" ca="1" si="92"/>
        <v>305415.3005783048</v>
      </c>
      <c r="U244">
        <f t="shared" ca="1" si="93"/>
        <v>146385.20989379392</v>
      </c>
      <c r="V244">
        <f t="shared" ca="1" si="94"/>
        <v>159030.09068451088</v>
      </c>
      <c r="Y244" s="2">
        <f ca="1">IF(Table1[[#This Row],[Gender]]="Men",1,0)</f>
        <v>1</v>
      </c>
      <c r="Z244" s="2">
        <f ca="1">IF(Table1[[#This Row],[Gender]]="Women",1,0)</f>
        <v>0</v>
      </c>
      <c r="AA244" s="2"/>
      <c r="AB244" s="2"/>
      <c r="AC244" s="2"/>
      <c r="AD244" s="2"/>
      <c r="AE244" s="2"/>
      <c r="AF244" s="2"/>
      <c r="AG244" s="2"/>
      <c r="AH244" s="2"/>
      <c r="AI244" s="2"/>
      <c r="AJ244" s="4"/>
      <c r="AM244" s="2">
        <f ca="1">IF(Table1[[#This Row],[Field of Work]]="Teaching",1,0)</f>
        <v>1</v>
      </c>
      <c r="AN244" s="2">
        <f ca="1">IF(Table1[[#This Row],[Field of Work]]="Health",1,0)</f>
        <v>0</v>
      </c>
      <c r="AO244" s="2">
        <f ca="1">IF(Table1[[#This Row],[Field of Work]]="Agriculture",1,0)</f>
        <v>0</v>
      </c>
      <c r="AP244" s="2">
        <f ca="1">IF(Table1[[#This Row],[Field of Work]]="IT",1,0)</f>
        <v>0</v>
      </c>
      <c r="AQ244" s="2">
        <f ca="1">IF(Table1[[#This Row],[Field of Work]]="Construction",1,0)</f>
        <v>0</v>
      </c>
      <c r="AR244" s="2">
        <f ca="1">IF(Table1[[#This Row],[Field of Work]]="General Work",1,0)</f>
        <v>0</v>
      </c>
      <c r="AS244" s="2"/>
      <c r="AT244" s="2"/>
      <c r="AU244" s="2"/>
      <c r="AV244" s="2"/>
      <c r="AW244" s="2"/>
      <c r="AX244" s="2"/>
      <c r="BB244" s="2">
        <f ca="1">Table1[[#This Row],[Car Value]]/Table1[[#This Row],[Cars]]</f>
        <v>18283.438568787406</v>
      </c>
      <c r="BE244" s="2">
        <f ca="1">IF(Table1[[#This Row],[Debts]]&gt;$BG$6,1,0)</f>
        <v>1</v>
      </c>
      <c r="BJ244" s="11">
        <f ca="1">Table1[[#This Row],[Mortage Left]]/Table1[[#This Row],[Value of House]]</f>
        <v>0.26011847626951268</v>
      </c>
      <c r="BK244" s="2">
        <f t="shared" ca="1" si="95"/>
        <v>1</v>
      </c>
      <c r="BN244" s="14">
        <f ca="1">IF(Table1[[#This Row],[Area]]="Yukon",Table1[[#This Row],[Income]],0)</f>
        <v>0</v>
      </c>
      <c r="BO244" s="14">
        <f ca="1">IF(Table1[[#This Row],[Area]]="BC",Table1[[#This Row],[Income]],0)</f>
        <v>0</v>
      </c>
      <c r="BP244" s="14">
        <f ca="1">IF(Table1[[#This Row],[Area]]="Northwest Territories",Table1[[#This Row],[Income]],0)</f>
        <v>0</v>
      </c>
      <c r="BQ244" s="14">
        <f ca="1">IF(Table1[[#This Row],[Area]]="Alberta",Table1[[#This Row],[Income]],0)</f>
        <v>0</v>
      </c>
      <c r="BR244" s="14">
        <f ca="1">IF(Table1[[#This Row],[Area]]="Nunavut",Table1[[#This Row],[Income]],0)</f>
        <v>51621</v>
      </c>
      <c r="BS244" s="14">
        <f ca="1">IF(Table1[[#This Row],[Area]]="Saskatchewan",Table1[[#This Row],[Income]],0)</f>
        <v>0</v>
      </c>
      <c r="BT244" s="14">
        <f ca="1">IF(Table1[[#This Row],[Area]]="Manitoba",Table1[[#This Row],[Income]],0)</f>
        <v>0</v>
      </c>
      <c r="BU244" s="14">
        <f ca="1">IF(Table1[[#This Row],[Area]]="Ontario",Table1[[#This Row],[Income]],0)</f>
        <v>0</v>
      </c>
      <c r="BV244" s="14">
        <f ca="1">IF(Table1[[#This Row],[Area]]="Quebec",Table1[[#This Row],[Income]],0)</f>
        <v>0</v>
      </c>
      <c r="BW244" s="14">
        <f ca="1">IF(Table1[[#This Row],[Area]]="newfoundland",Table1[[#This Row],[Income]],0)</f>
        <v>0</v>
      </c>
      <c r="BX244" s="14">
        <f ca="1">IF(Table1[[#This Row],[Area]]="New Brunswick",Table1[[#This Row],[Income]],0)</f>
        <v>0</v>
      </c>
      <c r="BY244" s="14">
        <f ca="1">IF(Table1[[#This Row],[Area]]="Nova Scotia",Table1[[#This Row],[Income]],0)</f>
        <v>0</v>
      </c>
      <c r="BZ244" s="14">
        <f ca="1">IF(Table1[[#This Row],[Area]]="Prince Edward Island",Table1[[#This Row],[Income]],0)</f>
        <v>0</v>
      </c>
      <c r="CB244" s="12">
        <f ca="1">IF(Table1[[#This Row],[Field of Work]]="Health",Table1[[#This Row],[Income]],0)</f>
        <v>0</v>
      </c>
      <c r="CC244" s="12">
        <f ca="1">IF(Table1[[#This Row],[Field of Work]]="Construction",Table1[[#This Row],[Income]],0)</f>
        <v>0</v>
      </c>
      <c r="CD244" s="12">
        <f ca="1">IF(Table1[[#This Row],[Field of Work]]="Teaching",Table1[[#This Row],[Income]],0)</f>
        <v>51621</v>
      </c>
      <c r="CE244" s="12">
        <f ca="1">IF(Table1[[#This Row],[Field of Work]]="IT",Table1[[#This Row],[Income]],0)</f>
        <v>0</v>
      </c>
      <c r="CF244" s="12">
        <f ca="1">IF(Table1[[#This Row],[Field of Work]]="General Work",Table1[[#This Row],[Income]],0)</f>
        <v>0</v>
      </c>
      <c r="CG244" s="12">
        <f ca="1">IF(Table1[[#This Row],[Field of Work]]="Agriculture",Table1[[#This Row],[Income]],0)</f>
        <v>0</v>
      </c>
      <c r="CI244" s="2">
        <f ca="1">IF(Table1[[#This Row],[Debts]]&gt;Table1[[#This Row],[Income]],1,0)</f>
        <v>1</v>
      </c>
      <c r="CJ244" s="2"/>
      <c r="CL244" s="2">
        <f ca="1">IF(Table1[[#This Row],[Networth of Person ($)]]&gt;$CL$6,Table1[[#This Row],[Age]],0)</f>
        <v>32</v>
      </c>
    </row>
    <row r="245" spans="2:90" x14ac:dyDescent="0.3">
      <c r="B245">
        <f t="shared" ca="1" si="74"/>
        <v>1</v>
      </c>
      <c r="C245" t="str">
        <f t="shared" ca="1" si="75"/>
        <v>Men</v>
      </c>
      <c r="D245">
        <f t="shared" ca="1" si="76"/>
        <v>30</v>
      </c>
      <c r="E245">
        <f t="shared" ca="1" si="77"/>
        <v>3</v>
      </c>
      <c r="F245" t="str">
        <f t="shared" ca="1" si="78"/>
        <v>Teaching</v>
      </c>
      <c r="G245">
        <f t="shared" ca="1" si="79"/>
        <v>4</v>
      </c>
      <c r="H245" t="str">
        <f t="shared" ca="1" si="80"/>
        <v xml:space="preserve">Technical </v>
      </c>
      <c r="I245">
        <f t="shared" ca="1" si="81"/>
        <v>3</v>
      </c>
      <c r="J245">
        <f t="shared" ca="1" si="82"/>
        <v>3</v>
      </c>
      <c r="K245">
        <f t="shared" ca="1" si="83"/>
        <v>37259</v>
      </c>
      <c r="L245">
        <f t="shared" ca="1" si="84"/>
        <v>13</v>
      </c>
      <c r="M245" t="str">
        <f t="shared" ca="1" si="85"/>
        <v>Prince Edward Island</v>
      </c>
      <c r="N245">
        <f t="shared" ca="1" si="86"/>
        <v>223554</v>
      </c>
      <c r="O245">
        <f t="shared" ca="1" si="87"/>
        <v>192467.70371788077</v>
      </c>
      <c r="P245">
        <f t="shared" ca="1" si="88"/>
        <v>50946.298539228927</v>
      </c>
      <c r="Q245">
        <f t="shared" ca="1" si="89"/>
        <v>11795</v>
      </c>
      <c r="R245">
        <f t="shared" ca="1" si="90"/>
        <v>9307.4033280023923</v>
      </c>
      <c r="S245">
        <f t="shared" ca="1" si="91"/>
        <v>29432.623253270125</v>
      </c>
      <c r="T245">
        <f t="shared" ca="1" si="92"/>
        <v>303932.92179249902</v>
      </c>
      <c r="U245">
        <f t="shared" ca="1" si="93"/>
        <v>213570.10704588317</v>
      </c>
      <c r="V245">
        <f t="shared" ca="1" si="94"/>
        <v>90362.814746615855</v>
      </c>
      <c r="Y245" s="2">
        <f ca="1">IF(Table1[[#This Row],[Gender]]="Men",1,0)</f>
        <v>1</v>
      </c>
      <c r="Z245" s="2">
        <f ca="1">IF(Table1[[#This Row],[Gender]]="Women",1,0)</f>
        <v>0</v>
      </c>
      <c r="AA245" s="2"/>
      <c r="AB245" s="2"/>
      <c r="AC245" s="2"/>
      <c r="AD245" s="2"/>
      <c r="AE245" s="2"/>
      <c r="AF245" s="2"/>
      <c r="AG245" s="2"/>
      <c r="AH245" s="2"/>
      <c r="AI245" s="2"/>
      <c r="AJ245" s="4"/>
      <c r="AM245" s="2">
        <f ca="1">IF(Table1[[#This Row],[Field of Work]]="Teaching",1,0)</f>
        <v>1</v>
      </c>
      <c r="AN245" s="2">
        <f ca="1">IF(Table1[[#This Row],[Field of Work]]="Health",1,0)</f>
        <v>0</v>
      </c>
      <c r="AO245" s="2">
        <f ca="1">IF(Table1[[#This Row],[Field of Work]]="Agriculture",1,0)</f>
        <v>0</v>
      </c>
      <c r="AP245" s="2">
        <f ca="1">IF(Table1[[#This Row],[Field of Work]]="IT",1,0)</f>
        <v>0</v>
      </c>
      <c r="AQ245" s="2">
        <f ca="1">IF(Table1[[#This Row],[Field of Work]]="Construction",1,0)</f>
        <v>0</v>
      </c>
      <c r="AR245" s="2">
        <f ca="1">IF(Table1[[#This Row],[Field of Work]]="General Work",1,0)</f>
        <v>0</v>
      </c>
      <c r="AS245" s="2"/>
      <c r="AT245" s="2"/>
      <c r="AU245" s="2"/>
      <c r="AV245" s="2"/>
      <c r="AW245" s="2"/>
      <c r="AX245" s="2"/>
      <c r="BB245" s="2">
        <f ca="1">Table1[[#This Row],[Car Value]]/Table1[[#This Row],[Cars]]</f>
        <v>16982.099513076308</v>
      </c>
      <c r="BE245" s="2">
        <f ca="1">IF(Table1[[#This Row],[Debts]]&gt;$BG$6,1,0)</f>
        <v>0</v>
      </c>
      <c r="BJ245" s="11">
        <f ca="1">Table1[[#This Row],[Mortage Left]]/Table1[[#This Row],[Value of House]]</f>
        <v>0.86094502320638755</v>
      </c>
      <c r="BK245" s="2">
        <f t="shared" ca="1" si="95"/>
        <v>0</v>
      </c>
      <c r="BN245" s="14">
        <f ca="1">IF(Table1[[#This Row],[Area]]="Yukon",Table1[[#This Row],[Income]],0)</f>
        <v>0</v>
      </c>
      <c r="BO245" s="14">
        <f ca="1">IF(Table1[[#This Row],[Area]]="BC",Table1[[#This Row],[Income]],0)</f>
        <v>0</v>
      </c>
      <c r="BP245" s="14">
        <f ca="1">IF(Table1[[#This Row],[Area]]="Northwest Territories",Table1[[#This Row],[Income]],0)</f>
        <v>0</v>
      </c>
      <c r="BQ245" s="14">
        <f ca="1">IF(Table1[[#This Row],[Area]]="Alberta",Table1[[#This Row],[Income]],0)</f>
        <v>0</v>
      </c>
      <c r="BR245" s="14">
        <f ca="1">IF(Table1[[#This Row],[Area]]="Nunavut",Table1[[#This Row],[Income]],0)</f>
        <v>0</v>
      </c>
      <c r="BS245" s="14">
        <f ca="1">IF(Table1[[#This Row],[Area]]="Saskatchewan",Table1[[#This Row],[Income]],0)</f>
        <v>0</v>
      </c>
      <c r="BT245" s="14">
        <f ca="1">IF(Table1[[#This Row],[Area]]="Manitoba",Table1[[#This Row],[Income]],0)</f>
        <v>0</v>
      </c>
      <c r="BU245" s="14">
        <f ca="1">IF(Table1[[#This Row],[Area]]="Ontario",Table1[[#This Row],[Income]],0)</f>
        <v>0</v>
      </c>
      <c r="BV245" s="14">
        <f ca="1">IF(Table1[[#This Row],[Area]]="Quebec",Table1[[#This Row],[Income]],0)</f>
        <v>0</v>
      </c>
      <c r="BW245" s="14">
        <f ca="1">IF(Table1[[#This Row],[Area]]="newfoundland",Table1[[#This Row],[Income]],0)</f>
        <v>0</v>
      </c>
      <c r="BX245" s="14">
        <f ca="1">IF(Table1[[#This Row],[Area]]="New Brunswick",Table1[[#This Row],[Income]],0)</f>
        <v>0</v>
      </c>
      <c r="BY245" s="14">
        <f ca="1">IF(Table1[[#This Row],[Area]]="Nova Scotia",Table1[[#This Row],[Income]],0)</f>
        <v>0</v>
      </c>
      <c r="BZ245" s="14">
        <f ca="1">IF(Table1[[#This Row],[Area]]="Prince Edward Island",Table1[[#This Row],[Income]],0)</f>
        <v>37259</v>
      </c>
      <c r="CB245" s="12">
        <f ca="1">IF(Table1[[#This Row],[Field of Work]]="Health",Table1[[#This Row],[Income]],0)</f>
        <v>0</v>
      </c>
      <c r="CC245" s="12">
        <f ca="1">IF(Table1[[#This Row],[Field of Work]]="Construction",Table1[[#This Row],[Income]],0)</f>
        <v>0</v>
      </c>
      <c r="CD245" s="12">
        <f ca="1">IF(Table1[[#This Row],[Field of Work]]="Teaching",Table1[[#This Row],[Income]],0)</f>
        <v>37259</v>
      </c>
      <c r="CE245" s="12">
        <f ca="1">IF(Table1[[#This Row],[Field of Work]]="IT",Table1[[#This Row],[Income]],0)</f>
        <v>0</v>
      </c>
      <c r="CF245" s="12">
        <f ca="1">IF(Table1[[#This Row],[Field of Work]]="General Work",Table1[[#This Row],[Income]],0)</f>
        <v>0</v>
      </c>
      <c r="CG245" s="12">
        <f ca="1">IF(Table1[[#This Row],[Field of Work]]="Agriculture",Table1[[#This Row],[Income]],0)</f>
        <v>0</v>
      </c>
      <c r="CI245" s="2">
        <f ca="1">IF(Table1[[#This Row],[Debts]]&gt;Table1[[#This Row],[Income]],1,0)</f>
        <v>0</v>
      </c>
      <c r="CJ245" s="2"/>
      <c r="CL245" s="2">
        <f ca="1">IF(Table1[[#This Row],[Networth of Person ($)]]&gt;$CL$6,Table1[[#This Row],[Age]],0)</f>
        <v>30</v>
      </c>
    </row>
    <row r="246" spans="2:90" x14ac:dyDescent="0.3">
      <c r="B246">
        <f t="shared" ca="1" si="74"/>
        <v>1</v>
      </c>
      <c r="C246" t="str">
        <f t="shared" ca="1" si="75"/>
        <v>Men</v>
      </c>
      <c r="D246">
        <f t="shared" ca="1" si="76"/>
        <v>45</v>
      </c>
      <c r="E246">
        <f t="shared" ca="1" si="77"/>
        <v>4</v>
      </c>
      <c r="F246" t="str">
        <f t="shared" ca="1" si="78"/>
        <v>IT</v>
      </c>
      <c r="G246">
        <f t="shared" ca="1" si="79"/>
        <v>1</v>
      </c>
      <c r="H246" t="str">
        <f t="shared" ca="1" si="80"/>
        <v>High School</v>
      </c>
      <c r="I246">
        <f t="shared" ca="1" si="81"/>
        <v>3</v>
      </c>
      <c r="J246">
        <f t="shared" ca="1" si="82"/>
        <v>2</v>
      </c>
      <c r="K246">
        <f t="shared" ca="1" si="83"/>
        <v>35492</v>
      </c>
      <c r="L246">
        <f t="shared" ca="1" si="84"/>
        <v>9</v>
      </c>
      <c r="M246" t="str">
        <f t="shared" ca="1" si="85"/>
        <v>Quebec</v>
      </c>
      <c r="N246">
        <f t="shared" ca="1" si="86"/>
        <v>177460</v>
      </c>
      <c r="O246">
        <f t="shared" ca="1" si="87"/>
        <v>42266.538924567263</v>
      </c>
      <c r="P246">
        <f t="shared" ca="1" si="88"/>
        <v>12172.041560830148</v>
      </c>
      <c r="Q246">
        <f t="shared" ca="1" si="89"/>
        <v>8585</v>
      </c>
      <c r="R246">
        <f t="shared" ca="1" si="90"/>
        <v>18698.974774638009</v>
      </c>
      <c r="S246">
        <f t="shared" ca="1" si="91"/>
        <v>1567.5078550789306</v>
      </c>
      <c r="T246">
        <f t="shared" ca="1" si="92"/>
        <v>191199.54941590907</v>
      </c>
      <c r="U246">
        <f t="shared" ca="1" si="93"/>
        <v>69550.513699205272</v>
      </c>
      <c r="V246">
        <f t="shared" ca="1" si="94"/>
        <v>121649.0357167038</v>
      </c>
      <c r="Y246" s="2">
        <f ca="1">IF(Table1[[#This Row],[Gender]]="Men",1,0)</f>
        <v>1</v>
      </c>
      <c r="Z246" s="2">
        <f ca="1">IF(Table1[[#This Row],[Gender]]="Women",1,0)</f>
        <v>0</v>
      </c>
      <c r="AA246" s="2"/>
      <c r="AB246" s="2"/>
      <c r="AC246" s="2"/>
      <c r="AD246" s="2"/>
      <c r="AE246" s="2"/>
      <c r="AF246" s="2"/>
      <c r="AG246" s="2"/>
      <c r="AH246" s="2"/>
      <c r="AI246" s="2"/>
      <c r="AJ246" s="4"/>
      <c r="AM246" s="2">
        <f ca="1">IF(Table1[[#This Row],[Field of Work]]="Teaching",1,0)</f>
        <v>0</v>
      </c>
      <c r="AN246" s="2">
        <f ca="1">IF(Table1[[#This Row],[Field of Work]]="Health",1,0)</f>
        <v>0</v>
      </c>
      <c r="AO246" s="2">
        <f ca="1">IF(Table1[[#This Row],[Field of Work]]="Agriculture",1,0)</f>
        <v>0</v>
      </c>
      <c r="AP246" s="2">
        <f ca="1">IF(Table1[[#This Row],[Field of Work]]="IT",1,0)</f>
        <v>1</v>
      </c>
      <c r="AQ246" s="2">
        <f ca="1">IF(Table1[[#This Row],[Field of Work]]="Construction",1,0)</f>
        <v>0</v>
      </c>
      <c r="AR246" s="2">
        <f ca="1">IF(Table1[[#This Row],[Field of Work]]="General Work",1,0)</f>
        <v>0</v>
      </c>
      <c r="AS246" s="2"/>
      <c r="AT246" s="2"/>
      <c r="AU246" s="2"/>
      <c r="AV246" s="2"/>
      <c r="AW246" s="2"/>
      <c r="AX246" s="2"/>
      <c r="BB246" s="2">
        <f ca="1">Table1[[#This Row],[Car Value]]/Table1[[#This Row],[Cars]]</f>
        <v>6086.0207804150741</v>
      </c>
      <c r="BE246" s="2">
        <f ca="1">IF(Table1[[#This Row],[Debts]]&gt;$BG$6,1,0)</f>
        <v>0</v>
      </c>
      <c r="BJ246" s="11">
        <f ca="1">Table1[[#This Row],[Mortage Left]]/Table1[[#This Row],[Value of House]]</f>
        <v>0.23817501929768548</v>
      </c>
      <c r="BK246" s="2">
        <f t="shared" ca="1" si="95"/>
        <v>1</v>
      </c>
      <c r="BN246" s="14">
        <f ca="1">IF(Table1[[#This Row],[Area]]="Yukon",Table1[[#This Row],[Income]],0)</f>
        <v>0</v>
      </c>
      <c r="BO246" s="14">
        <f ca="1">IF(Table1[[#This Row],[Area]]="BC",Table1[[#This Row],[Income]],0)</f>
        <v>0</v>
      </c>
      <c r="BP246" s="14">
        <f ca="1">IF(Table1[[#This Row],[Area]]="Northwest Territories",Table1[[#This Row],[Income]],0)</f>
        <v>0</v>
      </c>
      <c r="BQ246" s="14">
        <f ca="1">IF(Table1[[#This Row],[Area]]="Alberta",Table1[[#This Row],[Income]],0)</f>
        <v>0</v>
      </c>
      <c r="BR246" s="14">
        <f ca="1">IF(Table1[[#This Row],[Area]]="Nunavut",Table1[[#This Row],[Income]],0)</f>
        <v>0</v>
      </c>
      <c r="BS246" s="14">
        <f ca="1">IF(Table1[[#This Row],[Area]]="Saskatchewan",Table1[[#This Row],[Income]],0)</f>
        <v>0</v>
      </c>
      <c r="BT246" s="14">
        <f ca="1">IF(Table1[[#This Row],[Area]]="Manitoba",Table1[[#This Row],[Income]],0)</f>
        <v>0</v>
      </c>
      <c r="BU246" s="14">
        <f ca="1">IF(Table1[[#This Row],[Area]]="Ontario",Table1[[#This Row],[Income]],0)</f>
        <v>0</v>
      </c>
      <c r="BV246" s="14">
        <f ca="1">IF(Table1[[#This Row],[Area]]="Quebec",Table1[[#This Row],[Income]],0)</f>
        <v>35492</v>
      </c>
      <c r="BW246" s="14">
        <f ca="1">IF(Table1[[#This Row],[Area]]="newfoundland",Table1[[#This Row],[Income]],0)</f>
        <v>0</v>
      </c>
      <c r="BX246" s="14">
        <f ca="1">IF(Table1[[#This Row],[Area]]="New Brunswick",Table1[[#This Row],[Income]],0)</f>
        <v>0</v>
      </c>
      <c r="BY246" s="14">
        <f ca="1">IF(Table1[[#This Row],[Area]]="Nova Scotia",Table1[[#This Row],[Income]],0)</f>
        <v>0</v>
      </c>
      <c r="BZ246" s="14">
        <f ca="1">IF(Table1[[#This Row],[Area]]="Prince Edward Island",Table1[[#This Row],[Income]],0)</f>
        <v>0</v>
      </c>
      <c r="CB246" s="12">
        <f ca="1">IF(Table1[[#This Row],[Field of Work]]="Health",Table1[[#This Row],[Income]],0)</f>
        <v>0</v>
      </c>
      <c r="CC246" s="12">
        <f ca="1">IF(Table1[[#This Row],[Field of Work]]="Construction",Table1[[#This Row],[Income]],0)</f>
        <v>0</v>
      </c>
      <c r="CD246" s="12">
        <f ca="1">IF(Table1[[#This Row],[Field of Work]]="Teaching",Table1[[#This Row],[Income]],0)</f>
        <v>0</v>
      </c>
      <c r="CE246" s="12">
        <f ca="1">IF(Table1[[#This Row],[Field of Work]]="IT",Table1[[#This Row],[Income]],0)</f>
        <v>35492</v>
      </c>
      <c r="CF246" s="12">
        <f ca="1">IF(Table1[[#This Row],[Field of Work]]="General Work",Table1[[#This Row],[Income]],0)</f>
        <v>0</v>
      </c>
      <c r="CG246" s="12">
        <f ca="1">IF(Table1[[#This Row],[Field of Work]]="Agriculture",Table1[[#This Row],[Income]],0)</f>
        <v>0</v>
      </c>
      <c r="CI246" s="2">
        <f ca="1">IF(Table1[[#This Row],[Debts]]&gt;Table1[[#This Row],[Income]],1,0)</f>
        <v>0</v>
      </c>
      <c r="CJ246" s="2"/>
      <c r="CL246" s="2">
        <f ca="1">IF(Table1[[#This Row],[Networth of Person ($)]]&gt;$CL$6,Table1[[#This Row],[Age]],0)</f>
        <v>45</v>
      </c>
    </row>
    <row r="247" spans="2:90" x14ac:dyDescent="0.3">
      <c r="B247">
        <f t="shared" ca="1" si="74"/>
        <v>1</v>
      </c>
      <c r="C247" t="str">
        <f t="shared" ca="1" si="75"/>
        <v>Men</v>
      </c>
      <c r="D247">
        <f t="shared" ca="1" si="76"/>
        <v>42</v>
      </c>
      <c r="E247">
        <f t="shared" ca="1" si="77"/>
        <v>1</v>
      </c>
      <c r="F247" t="str">
        <f t="shared" ca="1" si="78"/>
        <v>Health</v>
      </c>
      <c r="G247">
        <f t="shared" ca="1" si="79"/>
        <v>2</v>
      </c>
      <c r="H247" t="str">
        <f t="shared" ca="1" si="80"/>
        <v>College</v>
      </c>
      <c r="I247">
        <f t="shared" ca="1" si="81"/>
        <v>4</v>
      </c>
      <c r="J247">
        <f t="shared" ca="1" si="82"/>
        <v>1</v>
      </c>
      <c r="K247">
        <f t="shared" ca="1" si="83"/>
        <v>67169</v>
      </c>
      <c r="L247">
        <f t="shared" ca="1" si="84"/>
        <v>4</v>
      </c>
      <c r="M247" t="str">
        <f t="shared" ca="1" si="85"/>
        <v>Alberta</v>
      </c>
      <c r="N247">
        <f t="shared" ca="1" si="86"/>
        <v>403014</v>
      </c>
      <c r="O247">
        <f t="shared" ca="1" si="87"/>
        <v>309181.29097731423</v>
      </c>
      <c r="P247">
        <f t="shared" ca="1" si="88"/>
        <v>19826.771917643753</v>
      </c>
      <c r="Q247">
        <f t="shared" ca="1" si="89"/>
        <v>10337</v>
      </c>
      <c r="R247">
        <f t="shared" ca="1" si="90"/>
        <v>34143.532578613267</v>
      </c>
      <c r="S247">
        <f t="shared" ca="1" si="91"/>
        <v>4374.9359810131309</v>
      </c>
      <c r="T247">
        <f t="shared" ca="1" si="92"/>
        <v>427215.70789865684</v>
      </c>
      <c r="U247">
        <f t="shared" ca="1" si="93"/>
        <v>353661.82355592749</v>
      </c>
      <c r="V247">
        <f t="shared" ca="1" si="94"/>
        <v>73553.884342729347</v>
      </c>
      <c r="Y247" s="2">
        <f ca="1">IF(Table1[[#This Row],[Gender]]="Men",1,0)</f>
        <v>1</v>
      </c>
      <c r="Z247" s="2">
        <f ca="1">IF(Table1[[#This Row],[Gender]]="Women",1,0)</f>
        <v>0</v>
      </c>
      <c r="AA247" s="2"/>
      <c r="AB247" s="2"/>
      <c r="AC247" s="2"/>
      <c r="AD247" s="2"/>
      <c r="AE247" s="2"/>
      <c r="AF247" s="2"/>
      <c r="AG247" s="2"/>
      <c r="AH247" s="2"/>
      <c r="AI247" s="2"/>
      <c r="AJ247" s="4"/>
      <c r="AM247" s="2">
        <f ca="1">IF(Table1[[#This Row],[Field of Work]]="Teaching",1,0)</f>
        <v>0</v>
      </c>
      <c r="AN247" s="2">
        <f ca="1">IF(Table1[[#This Row],[Field of Work]]="Health",1,0)</f>
        <v>1</v>
      </c>
      <c r="AO247" s="2">
        <f ca="1">IF(Table1[[#This Row],[Field of Work]]="Agriculture",1,0)</f>
        <v>0</v>
      </c>
      <c r="AP247" s="2">
        <f ca="1">IF(Table1[[#This Row],[Field of Work]]="IT",1,0)</f>
        <v>0</v>
      </c>
      <c r="AQ247" s="2">
        <f ca="1">IF(Table1[[#This Row],[Field of Work]]="Construction",1,0)</f>
        <v>0</v>
      </c>
      <c r="AR247" s="2">
        <f ca="1">IF(Table1[[#This Row],[Field of Work]]="General Work",1,0)</f>
        <v>0</v>
      </c>
      <c r="AS247" s="2"/>
      <c r="AT247" s="2"/>
      <c r="AU247" s="2"/>
      <c r="AV247" s="2"/>
      <c r="AW247" s="2"/>
      <c r="AX247" s="2"/>
      <c r="BB247" s="2">
        <f ca="1">Table1[[#This Row],[Car Value]]/Table1[[#This Row],[Cars]]</f>
        <v>19826.771917643753</v>
      </c>
      <c r="BE247" s="2">
        <f ca="1">IF(Table1[[#This Row],[Debts]]&gt;$BG$6,1,0)</f>
        <v>1</v>
      </c>
      <c r="BJ247" s="11">
        <f ca="1">Table1[[#This Row],[Mortage Left]]/Table1[[#This Row],[Value of House]]</f>
        <v>0.76717258203763206</v>
      </c>
      <c r="BK247" s="2">
        <f t="shared" ca="1" si="95"/>
        <v>0</v>
      </c>
      <c r="BN247" s="14">
        <f ca="1">IF(Table1[[#This Row],[Area]]="Yukon",Table1[[#This Row],[Income]],0)</f>
        <v>0</v>
      </c>
      <c r="BO247" s="14">
        <f ca="1">IF(Table1[[#This Row],[Area]]="BC",Table1[[#This Row],[Income]],0)</f>
        <v>0</v>
      </c>
      <c r="BP247" s="14">
        <f ca="1">IF(Table1[[#This Row],[Area]]="Northwest Territories",Table1[[#This Row],[Income]],0)</f>
        <v>0</v>
      </c>
      <c r="BQ247" s="14">
        <f ca="1">IF(Table1[[#This Row],[Area]]="Alberta",Table1[[#This Row],[Income]],0)</f>
        <v>67169</v>
      </c>
      <c r="BR247" s="14">
        <f ca="1">IF(Table1[[#This Row],[Area]]="Nunavut",Table1[[#This Row],[Income]],0)</f>
        <v>0</v>
      </c>
      <c r="BS247" s="14">
        <f ca="1">IF(Table1[[#This Row],[Area]]="Saskatchewan",Table1[[#This Row],[Income]],0)</f>
        <v>0</v>
      </c>
      <c r="BT247" s="14">
        <f ca="1">IF(Table1[[#This Row],[Area]]="Manitoba",Table1[[#This Row],[Income]],0)</f>
        <v>0</v>
      </c>
      <c r="BU247" s="14">
        <f ca="1">IF(Table1[[#This Row],[Area]]="Ontario",Table1[[#This Row],[Income]],0)</f>
        <v>0</v>
      </c>
      <c r="BV247" s="14">
        <f ca="1">IF(Table1[[#This Row],[Area]]="Quebec",Table1[[#This Row],[Income]],0)</f>
        <v>0</v>
      </c>
      <c r="BW247" s="14">
        <f ca="1">IF(Table1[[#This Row],[Area]]="newfoundland",Table1[[#This Row],[Income]],0)</f>
        <v>0</v>
      </c>
      <c r="BX247" s="14">
        <f ca="1">IF(Table1[[#This Row],[Area]]="New Brunswick",Table1[[#This Row],[Income]],0)</f>
        <v>0</v>
      </c>
      <c r="BY247" s="14">
        <f ca="1">IF(Table1[[#This Row],[Area]]="Nova Scotia",Table1[[#This Row],[Income]],0)</f>
        <v>0</v>
      </c>
      <c r="BZ247" s="14">
        <f ca="1">IF(Table1[[#This Row],[Area]]="Prince Edward Island",Table1[[#This Row],[Income]],0)</f>
        <v>0</v>
      </c>
      <c r="CB247" s="12">
        <f ca="1">IF(Table1[[#This Row],[Field of Work]]="Health",Table1[[#This Row],[Income]],0)</f>
        <v>67169</v>
      </c>
      <c r="CC247" s="12">
        <f ca="1">IF(Table1[[#This Row],[Field of Work]]="Construction",Table1[[#This Row],[Income]],0)</f>
        <v>0</v>
      </c>
      <c r="CD247" s="12">
        <f ca="1">IF(Table1[[#This Row],[Field of Work]]="Teaching",Table1[[#This Row],[Income]],0)</f>
        <v>0</v>
      </c>
      <c r="CE247" s="12">
        <f ca="1">IF(Table1[[#This Row],[Field of Work]]="IT",Table1[[#This Row],[Income]],0)</f>
        <v>0</v>
      </c>
      <c r="CF247" s="12">
        <f ca="1">IF(Table1[[#This Row],[Field of Work]]="General Work",Table1[[#This Row],[Income]],0)</f>
        <v>0</v>
      </c>
      <c r="CG247" s="12">
        <f ca="1">IF(Table1[[#This Row],[Field of Work]]="Agriculture",Table1[[#This Row],[Income]],0)</f>
        <v>0</v>
      </c>
      <c r="CI247" s="2">
        <f ca="1">IF(Table1[[#This Row],[Debts]]&gt;Table1[[#This Row],[Income]],1,0)</f>
        <v>0</v>
      </c>
      <c r="CJ247" s="2"/>
      <c r="CL247" s="2">
        <f ca="1">IF(Table1[[#This Row],[Networth of Person ($)]]&gt;$CL$6,Table1[[#This Row],[Age]],0)</f>
        <v>42</v>
      </c>
    </row>
    <row r="248" spans="2:90" x14ac:dyDescent="0.3">
      <c r="B248">
        <f t="shared" ca="1" si="74"/>
        <v>2</v>
      </c>
      <c r="C248" t="str">
        <f t="shared" ca="1" si="75"/>
        <v>Women</v>
      </c>
      <c r="D248">
        <f t="shared" ca="1" si="76"/>
        <v>25</v>
      </c>
      <c r="E248">
        <f t="shared" ca="1" si="77"/>
        <v>2</v>
      </c>
      <c r="F248" t="str">
        <f t="shared" ca="1" si="78"/>
        <v>Construction</v>
      </c>
      <c r="G248">
        <f t="shared" ca="1" si="79"/>
        <v>6</v>
      </c>
      <c r="H248" t="str">
        <f t="shared" ca="1" si="80"/>
        <v>Others</v>
      </c>
      <c r="I248">
        <f t="shared" ca="1" si="81"/>
        <v>3</v>
      </c>
      <c r="J248">
        <f t="shared" ca="1" si="82"/>
        <v>3</v>
      </c>
      <c r="K248">
        <f t="shared" ca="1" si="83"/>
        <v>68707</v>
      </c>
      <c r="L248">
        <f t="shared" ca="1" si="84"/>
        <v>12</v>
      </c>
      <c r="M248" t="str">
        <f t="shared" ca="1" si="85"/>
        <v>Nova Scotia</v>
      </c>
      <c r="N248">
        <f t="shared" ca="1" si="86"/>
        <v>343535</v>
      </c>
      <c r="O248">
        <f t="shared" ca="1" si="87"/>
        <v>115610.70900928044</v>
      </c>
      <c r="P248">
        <f t="shared" ca="1" si="88"/>
        <v>52836.426352907351</v>
      </c>
      <c r="Q248">
        <f t="shared" ca="1" si="89"/>
        <v>22933</v>
      </c>
      <c r="R248">
        <f t="shared" ca="1" si="90"/>
        <v>98341.055065751949</v>
      </c>
      <c r="S248">
        <f t="shared" ca="1" si="91"/>
        <v>89467.700711727608</v>
      </c>
      <c r="T248">
        <f t="shared" ca="1" si="92"/>
        <v>485839.12706463493</v>
      </c>
      <c r="U248">
        <f t="shared" ca="1" si="93"/>
        <v>236884.76407503238</v>
      </c>
      <c r="V248">
        <f t="shared" ca="1" si="94"/>
        <v>248954.36298960255</v>
      </c>
      <c r="Y248" s="2">
        <f ca="1">IF(Table1[[#This Row],[Gender]]="Men",1,0)</f>
        <v>0</v>
      </c>
      <c r="Z248" s="2">
        <f ca="1">IF(Table1[[#This Row],[Gender]]="Women",1,0)</f>
        <v>1</v>
      </c>
      <c r="AA248" s="2"/>
      <c r="AB248" s="2"/>
      <c r="AC248" s="2"/>
      <c r="AD248" s="2"/>
      <c r="AE248" s="2"/>
      <c r="AF248" s="2"/>
      <c r="AG248" s="2"/>
      <c r="AH248" s="2"/>
      <c r="AI248" s="2"/>
      <c r="AJ248" s="4"/>
      <c r="AM248" s="2">
        <f ca="1">IF(Table1[[#This Row],[Field of Work]]="Teaching",1,0)</f>
        <v>0</v>
      </c>
      <c r="AN248" s="2">
        <f ca="1">IF(Table1[[#This Row],[Field of Work]]="Health",1,0)</f>
        <v>0</v>
      </c>
      <c r="AO248" s="2">
        <f ca="1">IF(Table1[[#This Row],[Field of Work]]="Agriculture",1,0)</f>
        <v>0</v>
      </c>
      <c r="AP248" s="2">
        <f ca="1">IF(Table1[[#This Row],[Field of Work]]="IT",1,0)</f>
        <v>0</v>
      </c>
      <c r="AQ248" s="2">
        <f ca="1">IF(Table1[[#This Row],[Field of Work]]="Construction",1,0)</f>
        <v>1</v>
      </c>
      <c r="AR248" s="2">
        <f ca="1">IF(Table1[[#This Row],[Field of Work]]="General Work",1,0)</f>
        <v>0</v>
      </c>
      <c r="AS248" s="2"/>
      <c r="AT248" s="2"/>
      <c r="AU248" s="2"/>
      <c r="AV248" s="2"/>
      <c r="AW248" s="2"/>
      <c r="AX248" s="2"/>
      <c r="BB248" s="2">
        <f ca="1">Table1[[#This Row],[Car Value]]/Table1[[#This Row],[Cars]]</f>
        <v>17612.142117635784</v>
      </c>
      <c r="BE248" s="2">
        <f ca="1">IF(Table1[[#This Row],[Debts]]&gt;$BG$6,1,0)</f>
        <v>1</v>
      </c>
      <c r="BJ248" s="11">
        <f ca="1">Table1[[#This Row],[Mortage Left]]/Table1[[#This Row],[Value of House]]</f>
        <v>0.33653254838453273</v>
      </c>
      <c r="BK248" s="2">
        <f t="shared" ca="1" si="95"/>
        <v>0</v>
      </c>
      <c r="BN248" s="14">
        <f ca="1">IF(Table1[[#This Row],[Area]]="Yukon",Table1[[#This Row],[Income]],0)</f>
        <v>0</v>
      </c>
      <c r="BO248" s="14">
        <f ca="1">IF(Table1[[#This Row],[Area]]="BC",Table1[[#This Row],[Income]],0)</f>
        <v>0</v>
      </c>
      <c r="BP248" s="14">
        <f ca="1">IF(Table1[[#This Row],[Area]]="Northwest Territories",Table1[[#This Row],[Income]],0)</f>
        <v>0</v>
      </c>
      <c r="BQ248" s="14">
        <f ca="1">IF(Table1[[#This Row],[Area]]="Alberta",Table1[[#This Row],[Income]],0)</f>
        <v>0</v>
      </c>
      <c r="BR248" s="14">
        <f ca="1">IF(Table1[[#This Row],[Area]]="Nunavut",Table1[[#This Row],[Income]],0)</f>
        <v>0</v>
      </c>
      <c r="BS248" s="14">
        <f ca="1">IF(Table1[[#This Row],[Area]]="Saskatchewan",Table1[[#This Row],[Income]],0)</f>
        <v>0</v>
      </c>
      <c r="BT248" s="14">
        <f ca="1">IF(Table1[[#This Row],[Area]]="Manitoba",Table1[[#This Row],[Income]],0)</f>
        <v>0</v>
      </c>
      <c r="BU248" s="14">
        <f ca="1">IF(Table1[[#This Row],[Area]]="Ontario",Table1[[#This Row],[Income]],0)</f>
        <v>0</v>
      </c>
      <c r="BV248" s="14">
        <f ca="1">IF(Table1[[#This Row],[Area]]="Quebec",Table1[[#This Row],[Income]],0)</f>
        <v>0</v>
      </c>
      <c r="BW248" s="14">
        <f ca="1">IF(Table1[[#This Row],[Area]]="newfoundland",Table1[[#This Row],[Income]],0)</f>
        <v>0</v>
      </c>
      <c r="BX248" s="14">
        <f ca="1">IF(Table1[[#This Row],[Area]]="New Brunswick",Table1[[#This Row],[Income]],0)</f>
        <v>0</v>
      </c>
      <c r="BY248" s="14">
        <f ca="1">IF(Table1[[#This Row],[Area]]="Nova Scotia",Table1[[#This Row],[Income]],0)</f>
        <v>68707</v>
      </c>
      <c r="BZ248" s="14">
        <f ca="1">IF(Table1[[#This Row],[Area]]="Prince Edward Island",Table1[[#This Row],[Income]],0)</f>
        <v>0</v>
      </c>
      <c r="CB248" s="12">
        <f ca="1">IF(Table1[[#This Row],[Field of Work]]="Health",Table1[[#This Row],[Income]],0)</f>
        <v>0</v>
      </c>
      <c r="CC248" s="12">
        <f ca="1">IF(Table1[[#This Row],[Field of Work]]="Construction",Table1[[#This Row],[Income]],0)</f>
        <v>68707</v>
      </c>
      <c r="CD248" s="12">
        <f ca="1">IF(Table1[[#This Row],[Field of Work]]="Teaching",Table1[[#This Row],[Income]],0)</f>
        <v>0</v>
      </c>
      <c r="CE248" s="12">
        <f ca="1">IF(Table1[[#This Row],[Field of Work]]="IT",Table1[[#This Row],[Income]],0)</f>
        <v>0</v>
      </c>
      <c r="CF248" s="12">
        <f ca="1">IF(Table1[[#This Row],[Field of Work]]="General Work",Table1[[#This Row],[Income]],0)</f>
        <v>0</v>
      </c>
      <c r="CG248" s="12">
        <f ca="1">IF(Table1[[#This Row],[Field of Work]]="Agriculture",Table1[[#This Row],[Income]],0)</f>
        <v>0</v>
      </c>
      <c r="CI248" s="2">
        <f ca="1">IF(Table1[[#This Row],[Debts]]&gt;Table1[[#This Row],[Income]],1,0)</f>
        <v>1</v>
      </c>
      <c r="CJ248" s="2"/>
      <c r="CL248" s="2">
        <f ca="1">IF(Table1[[#This Row],[Networth of Person ($)]]&gt;$CL$6,Table1[[#This Row],[Age]],0)</f>
        <v>25</v>
      </c>
    </row>
    <row r="249" spans="2:90" x14ac:dyDescent="0.3">
      <c r="B249">
        <f t="shared" ca="1" si="74"/>
        <v>2</v>
      </c>
      <c r="C249" t="str">
        <f t="shared" ca="1" si="75"/>
        <v>Women</v>
      </c>
      <c r="D249">
        <f t="shared" ca="1" si="76"/>
        <v>32</v>
      </c>
      <c r="E249">
        <f t="shared" ca="1" si="77"/>
        <v>6</v>
      </c>
      <c r="F249" t="str">
        <f t="shared" ca="1" si="78"/>
        <v>Agriculture</v>
      </c>
      <c r="G249">
        <f t="shared" ca="1" si="79"/>
        <v>5</v>
      </c>
      <c r="H249" t="str">
        <f t="shared" ca="1" si="80"/>
        <v>Others</v>
      </c>
      <c r="I249">
        <f t="shared" ca="1" si="81"/>
        <v>2</v>
      </c>
      <c r="J249">
        <f t="shared" ca="1" si="82"/>
        <v>1</v>
      </c>
      <c r="K249">
        <f t="shared" ca="1" si="83"/>
        <v>75113</v>
      </c>
      <c r="L249">
        <f t="shared" ca="1" si="84"/>
        <v>6</v>
      </c>
      <c r="M249" t="str">
        <f t="shared" ca="1" si="85"/>
        <v>Saskatchewan</v>
      </c>
      <c r="N249">
        <f t="shared" ca="1" si="86"/>
        <v>375565</v>
      </c>
      <c r="O249">
        <f t="shared" ca="1" si="87"/>
        <v>266778.50314756279</v>
      </c>
      <c r="P249">
        <f t="shared" ca="1" si="88"/>
        <v>50207.15595735926</v>
      </c>
      <c r="Q249">
        <f t="shared" ca="1" si="89"/>
        <v>1123</v>
      </c>
      <c r="R249">
        <f t="shared" ca="1" si="90"/>
        <v>83878.447748974097</v>
      </c>
      <c r="S249">
        <f t="shared" ca="1" si="91"/>
        <v>94784.963240818208</v>
      </c>
      <c r="T249">
        <f t="shared" ca="1" si="92"/>
        <v>520557.11919817748</v>
      </c>
      <c r="U249">
        <f t="shared" ca="1" si="93"/>
        <v>351779.95089653687</v>
      </c>
      <c r="V249">
        <f t="shared" ca="1" si="94"/>
        <v>168777.1683016406</v>
      </c>
      <c r="Y249" s="2">
        <f ca="1">IF(Table1[[#This Row],[Gender]]="Men",1,0)</f>
        <v>0</v>
      </c>
      <c r="Z249" s="2">
        <f ca="1">IF(Table1[[#This Row],[Gender]]="Women",1,0)</f>
        <v>1</v>
      </c>
      <c r="AA249" s="2"/>
      <c r="AB249" s="2"/>
      <c r="AC249" s="2"/>
      <c r="AD249" s="2"/>
      <c r="AE249" s="2"/>
      <c r="AF249" s="2"/>
      <c r="AG249" s="2"/>
      <c r="AH249" s="2"/>
      <c r="AI249" s="2"/>
      <c r="AJ249" s="4"/>
      <c r="AM249" s="2">
        <f ca="1">IF(Table1[[#This Row],[Field of Work]]="Teaching",1,0)</f>
        <v>0</v>
      </c>
      <c r="AN249" s="2">
        <f ca="1">IF(Table1[[#This Row],[Field of Work]]="Health",1,0)</f>
        <v>0</v>
      </c>
      <c r="AO249" s="2">
        <f ca="1">IF(Table1[[#This Row],[Field of Work]]="Agriculture",1,0)</f>
        <v>1</v>
      </c>
      <c r="AP249" s="2">
        <f ca="1">IF(Table1[[#This Row],[Field of Work]]="IT",1,0)</f>
        <v>0</v>
      </c>
      <c r="AQ249" s="2">
        <f ca="1">IF(Table1[[#This Row],[Field of Work]]="Construction",1,0)</f>
        <v>0</v>
      </c>
      <c r="AR249" s="2">
        <f ca="1">IF(Table1[[#This Row],[Field of Work]]="General Work",1,0)</f>
        <v>0</v>
      </c>
      <c r="AS249" s="2"/>
      <c r="AT249" s="2"/>
      <c r="AU249" s="2"/>
      <c r="AV249" s="2"/>
      <c r="AW249" s="2"/>
      <c r="AX249" s="2"/>
      <c r="BB249" s="2">
        <f ca="1">Table1[[#This Row],[Car Value]]/Table1[[#This Row],[Cars]]</f>
        <v>50207.15595735926</v>
      </c>
      <c r="BE249" s="2">
        <f ca="1">IF(Table1[[#This Row],[Debts]]&gt;$BG$6,1,0)</f>
        <v>1</v>
      </c>
      <c r="BJ249" s="11">
        <f ca="1">Table1[[#This Row],[Mortage Left]]/Table1[[#This Row],[Value of House]]</f>
        <v>0.71033909748662094</v>
      </c>
      <c r="BK249" s="2">
        <f t="shared" ca="1" si="95"/>
        <v>0</v>
      </c>
      <c r="BN249" s="14">
        <f ca="1">IF(Table1[[#This Row],[Area]]="Yukon",Table1[[#This Row],[Income]],0)</f>
        <v>0</v>
      </c>
      <c r="BO249" s="14">
        <f ca="1">IF(Table1[[#This Row],[Area]]="BC",Table1[[#This Row],[Income]],0)</f>
        <v>0</v>
      </c>
      <c r="BP249" s="14">
        <f ca="1">IF(Table1[[#This Row],[Area]]="Northwest Territories",Table1[[#This Row],[Income]],0)</f>
        <v>0</v>
      </c>
      <c r="BQ249" s="14">
        <f ca="1">IF(Table1[[#This Row],[Area]]="Alberta",Table1[[#This Row],[Income]],0)</f>
        <v>0</v>
      </c>
      <c r="BR249" s="14">
        <f ca="1">IF(Table1[[#This Row],[Area]]="Nunavut",Table1[[#This Row],[Income]],0)</f>
        <v>0</v>
      </c>
      <c r="BS249" s="14">
        <f ca="1">IF(Table1[[#This Row],[Area]]="Saskatchewan",Table1[[#This Row],[Income]],0)</f>
        <v>75113</v>
      </c>
      <c r="BT249" s="14">
        <f ca="1">IF(Table1[[#This Row],[Area]]="Manitoba",Table1[[#This Row],[Income]],0)</f>
        <v>0</v>
      </c>
      <c r="BU249" s="14">
        <f ca="1">IF(Table1[[#This Row],[Area]]="Ontario",Table1[[#This Row],[Income]],0)</f>
        <v>0</v>
      </c>
      <c r="BV249" s="14">
        <f ca="1">IF(Table1[[#This Row],[Area]]="Quebec",Table1[[#This Row],[Income]],0)</f>
        <v>0</v>
      </c>
      <c r="BW249" s="14">
        <f ca="1">IF(Table1[[#This Row],[Area]]="newfoundland",Table1[[#This Row],[Income]],0)</f>
        <v>0</v>
      </c>
      <c r="BX249" s="14">
        <f ca="1">IF(Table1[[#This Row],[Area]]="New Brunswick",Table1[[#This Row],[Income]],0)</f>
        <v>0</v>
      </c>
      <c r="BY249" s="14">
        <f ca="1">IF(Table1[[#This Row],[Area]]="Nova Scotia",Table1[[#This Row],[Income]],0)</f>
        <v>0</v>
      </c>
      <c r="BZ249" s="14">
        <f ca="1">IF(Table1[[#This Row],[Area]]="Prince Edward Island",Table1[[#This Row],[Income]],0)</f>
        <v>0</v>
      </c>
      <c r="CB249" s="12">
        <f ca="1">IF(Table1[[#This Row],[Field of Work]]="Health",Table1[[#This Row],[Income]],0)</f>
        <v>0</v>
      </c>
      <c r="CC249" s="12">
        <f ca="1">IF(Table1[[#This Row],[Field of Work]]="Construction",Table1[[#This Row],[Income]],0)</f>
        <v>0</v>
      </c>
      <c r="CD249" s="12">
        <f ca="1">IF(Table1[[#This Row],[Field of Work]]="Teaching",Table1[[#This Row],[Income]],0)</f>
        <v>0</v>
      </c>
      <c r="CE249" s="12">
        <f ca="1">IF(Table1[[#This Row],[Field of Work]]="IT",Table1[[#This Row],[Income]],0)</f>
        <v>0</v>
      </c>
      <c r="CF249" s="12">
        <f ca="1">IF(Table1[[#This Row],[Field of Work]]="General Work",Table1[[#This Row],[Income]],0)</f>
        <v>0</v>
      </c>
      <c r="CG249" s="12">
        <f ca="1">IF(Table1[[#This Row],[Field of Work]]="Agriculture",Table1[[#This Row],[Income]],0)</f>
        <v>75113</v>
      </c>
      <c r="CI249" s="2">
        <f ca="1">IF(Table1[[#This Row],[Debts]]&gt;Table1[[#This Row],[Income]],1,0)</f>
        <v>1</v>
      </c>
      <c r="CJ249" s="2"/>
      <c r="CL249" s="2">
        <f ca="1">IF(Table1[[#This Row],[Networth of Person ($)]]&gt;$CL$6,Table1[[#This Row],[Age]],0)</f>
        <v>32</v>
      </c>
    </row>
    <row r="250" spans="2:90" x14ac:dyDescent="0.3">
      <c r="B250">
        <f t="shared" ca="1" si="74"/>
        <v>1</v>
      </c>
      <c r="C250" t="str">
        <f t="shared" ca="1" si="75"/>
        <v>Men</v>
      </c>
      <c r="D250">
        <f t="shared" ca="1" si="76"/>
        <v>35</v>
      </c>
      <c r="E250">
        <f t="shared" ca="1" si="77"/>
        <v>6</v>
      </c>
      <c r="F250" t="str">
        <f t="shared" ca="1" si="78"/>
        <v>Agriculture</v>
      </c>
      <c r="G250">
        <f t="shared" ca="1" si="79"/>
        <v>5</v>
      </c>
      <c r="H250" t="str">
        <f t="shared" ca="1" si="80"/>
        <v>Others</v>
      </c>
      <c r="I250">
        <f t="shared" ca="1" si="81"/>
        <v>2</v>
      </c>
      <c r="J250">
        <f t="shared" ca="1" si="82"/>
        <v>3</v>
      </c>
      <c r="K250">
        <f t="shared" ca="1" si="83"/>
        <v>73402</v>
      </c>
      <c r="L250">
        <f t="shared" ca="1" si="84"/>
        <v>8</v>
      </c>
      <c r="M250" t="str">
        <f t="shared" ca="1" si="85"/>
        <v>Ontario</v>
      </c>
      <c r="N250">
        <f t="shared" ca="1" si="86"/>
        <v>440412</v>
      </c>
      <c r="O250">
        <f t="shared" ca="1" si="87"/>
        <v>131835.42580884256</v>
      </c>
      <c r="P250">
        <f t="shared" ca="1" si="88"/>
        <v>65155.983284260823</v>
      </c>
      <c r="Q250">
        <f t="shared" ca="1" si="89"/>
        <v>41090</v>
      </c>
      <c r="R250">
        <f t="shared" ca="1" si="90"/>
        <v>57239.30580742468</v>
      </c>
      <c r="S250">
        <f t="shared" ca="1" si="91"/>
        <v>22076.762997185091</v>
      </c>
      <c r="T250">
        <f t="shared" ca="1" si="92"/>
        <v>527644.74628144596</v>
      </c>
      <c r="U250">
        <f t="shared" ca="1" si="93"/>
        <v>230164.73161626724</v>
      </c>
      <c r="V250">
        <f t="shared" ca="1" si="94"/>
        <v>297480.01466517872</v>
      </c>
      <c r="Y250" s="2">
        <f ca="1">IF(Table1[[#This Row],[Gender]]="Men",1,0)</f>
        <v>1</v>
      </c>
      <c r="Z250" s="2">
        <f ca="1">IF(Table1[[#This Row],[Gender]]="Women",1,0)</f>
        <v>0</v>
      </c>
      <c r="AA250" s="2"/>
      <c r="AB250" s="2"/>
      <c r="AC250" s="2"/>
      <c r="AD250" s="2"/>
      <c r="AE250" s="2"/>
      <c r="AF250" s="2"/>
      <c r="AG250" s="2"/>
      <c r="AH250" s="2"/>
      <c r="AI250" s="2"/>
      <c r="AJ250" s="4"/>
      <c r="AM250" s="2">
        <f ca="1">IF(Table1[[#This Row],[Field of Work]]="Teaching",1,0)</f>
        <v>0</v>
      </c>
      <c r="AN250" s="2">
        <f ca="1">IF(Table1[[#This Row],[Field of Work]]="Health",1,0)</f>
        <v>0</v>
      </c>
      <c r="AO250" s="2">
        <f ca="1">IF(Table1[[#This Row],[Field of Work]]="Agriculture",1,0)</f>
        <v>1</v>
      </c>
      <c r="AP250" s="2">
        <f ca="1">IF(Table1[[#This Row],[Field of Work]]="IT",1,0)</f>
        <v>0</v>
      </c>
      <c r="AQ250" s="2">
        <f ca="1">IF(Table1[[#This Row],[Field of Work]]="Construction",1,0)</f>
        <v>0</v>
      </c>
      <c r="AR250" s="2">
        <f ca="1">IF(Table1[[#This Row],[Field of Work]]="General Work",1,0)</f>
        <v>0</v>
      </c>
      <c r="AS250" s="2"/>
      <c r="AT250" s="2"/>
      <c r="AU250" s="2"/>
      <c r="AV250" s="2"/>
      <c r="AW250" s="2"/>
      <c r="AX250" s="2"/>
      <c r="BB250" s="2">
        <f ca="1">Table1[[#This Row],[Car Value]]/Table1[[#This Row],[Cars]]</f>
        <v>21718.661094753606</v>
      </c>
      <c r="BE250" s="2">
        <f ca="1">IF(Table1[[#This Row],[Debts]]&gt;$BG$6,1,0)</f>
        <v>1</v>
      </c>
      <c r="BJ250" s="11">
        <f ca="1">Table1[[#This Row],[Mortage Left]]/Table1[[#This Row],[Value of House]]</f>
        <v>0.29934567134601819</v>
      </c>
      <c r="BK250" s="2">
        <f t="shared" ca="1" si="95"/>
        <v>1</v>
      </c>
      <c r="BN250" s="14">
        <f ca="1">IF(Table1[[#This Row],[Area]]="Yukon",Table1[[#This Row],[Income]],0)</f>
        <v>0</v>
      </c>
      <c r="BO250" s="14">
        <f ca="1">IF(Table1[[#This Row],[Area]]="BC",Table1[[#This Row],[Income]],0)</f>
        <v>0</v>
      </c>
      <c r="BP250" s="14">
        <f ca="1">IF(Table1[[#This Row],[Area]]="Northwest Territories",Table1[[#This Row],[Income]],0)</f>
        <v>0</v>
      </c>
      <c r="BQ250" s="14">
        <f ca="1">IF(Table1[[#This Row],[Area]]="Alberta",Table1[[#This Row],[Income]],0)</f>
        <v>0</v>
      </c>
      <c r="BR250" s="14">
        <f ca="1">IF(Table1[[#This Row],[Area]]="Nunavut",Table1[[#This Row],[Income]],0)</f>
        <v>0</v>
      </c>
      <c r="BS250" s="14">
        <f ca="1">IF(Table1[[#This Row],[Area]]="Saskatchewan",Table1[[#This Row],[Income]],0)</f>
        <v>0</v>
      </c>
      <c r="BT250" s="14">
        <f ca="1">IF(Table1[[#This Row],[Area]]="Manitoba",Table1[[#This Row],[Income]],0)</f>
        <v>0</v>
      </c>
      <c r="BU250" s="14">
        <f ca="1">IF(Table1[[#This Row],[Area]]="Ontario",Table1[[#This Row],[Income]],0)</f>
        <v>73402</v>
      </c>
      <c r="BV250" s="14">
        <f ca="1">IF(Table1[[#This Row],[Area]]="Quebec",Table1[[#This Row],[Income]],0)</f>
        <v>0</v>
      </c>
      <c r="BW250" s="14">
        <f ca="1">IF(Table1[[#This Row],[Area]]="newfoundland",Table1[[#This Row],[Income]],0)</f>
        <v>0</v>
      </c>
      <c r="BX250" s="14">
        <f ca="1">IF(Table1[[#This Row],[Area]]="New Brunswick",Table1[[#This Row],[Income]],0)</f>
        <v>0</v>
      </c>
      <c r="BY250" s="14">
        <f ca="1">IF(Table1[[#This Row],[Area]]="Nova Scotia",Table1[[#This Row],[Income]],0)</f>
        <v>0</v>
      </c>
      <c r="BZ250" s="14">
        <f ca="1">IF(Table1[[#This Row],[Area]]="Prince Edward Island",Table1[[#This Row],[Income]],0)</f>
        <v>0</v>
      </c>
      <c r="CB250" s="12">
        <f ca="1">IF(Table1[[#This Row],[Field of Work]]="Health",Table1[[#This Row],[Income]],0)</f>
        <v>0</v>
      </c>
      <c r="CC250" s="12">
        <f ca="1">IF(Table1[[#This Row],[Field of Work]]="Construction",Table1[[#This Row],[Income]],0)</f>
        <v>0</v>
      </c>
      <c r="CD250" s="12">
        <f ca="1">IF(Table1[[#This Row],[Field of Work]]="Teaching",Table1[[#This Row],[Income]],0)</f>
        <v>0</v>
      </c>
      <c r="CE250" s="12">
        <f ca="1">IF(Table1[[#This Row],[Field of Work]]="IT",Table1[[#This Row],[Income]],0)</f>
        <v>0</v>
      </c>
      <c r="CF250" s="12">
        <f ca="1">IF(Table1[[#This Row],[Field of Work]]="General Work",Table1[[#This Row],[Income]],0)</f>
        <v>0</v>
      </c>
      <c r="CG250" s="12">
        <f ca="1">IF(Table1[[#This Row],[Field of Work]]="Agriculture",Table1[[#This Row],[Income]],0)</f>
        <v>73402</v>
      </c>
      <c r="CI250" s="2">
        <f ca="1">IF(Table1[[#This Row],[Debts]]&gt;Table1[[#This Row],[Income]],1,0)</f>
        <v>0</v>
      </c>
      <c r="CJ250" s="2"/>
      <c r="CL250" s="2">
        <f ca="1">IF(Table1[[#This Row],[Networth of Person ($)]]&gt;$CL$6,Table1[[#This Row],[Age]],0)</f>
        <v>35</v>
      </c>
    </row>
    <row r="251" spans="2:90" x14ac:dyDescent="0.3">
      <c r="B251">
        <f t="shared" ca="1" si="74"/>
        <v>2</v>
      </c>
      <c r="C251" t="str">
        <f t="shared" ca="1" si="75"/>
        <v>Women</v>
      </c>
      <c r="D251">
        <f t="shared" ca="1" si="76"/>
        <v>27</v>
      </c>
      <c r="E251">
        <f t="shared" ca="1" si="77"/>
        <v>5</v>
      </c>
      <c r="F251" t="str">
        <f t="shared" ca="1" si="78"/>
        <v>General Work</v>
      </c>
      <c r="G251">
        <f t="shared" ca="1" si="79"/>
        <v>6</v>
      </c>
      <c r="H251" t="str">
        <f t="shared" ca="1" si="80"/>
        <v>Others</v>
      </c>
      <c r="I251">
        <f t="shared" ca="1" si="81"/>
        <v>0</v>
      </c>
      <c r="J251">
        <f t="shared" ca="1" si="82"/>
        <v>2</v>
      </c>
      <c r="K251">
        <f t="shared" ca="1" si="83"/>
        <v>32296</v>
      </c>
      <c r="L251">
        <f t="shared" ca="1" si="84"/>
        <v>11</v>
      </c>
      <c r="M251" t="str">
        <f t="shared" ca="1" si="85"/>
        <v>New Brunswick</v>
      </c>
      <c r="N251">
        <f t="shared" ca="1" si="86"/>
        <v>96888</v>
      </c>
      <c r="O251">
        <f t="shared" ca="1" si="87"/>
        <v>43985.057960475482</v>
      </c>
      <c r="P251">
        <f t="shared" ca="1" si="88"/>
        <v>3265.5754508923687</v>
      </c>
      <c r="Q251">
        <f t="shared" ca="1" si="89"/>
        <v>2864</v>
      </c>
      <c r="R251">
        <f t="shared" ca="1" si="90"/>
        <v>6479.6438998638632</v>
      </c>
      <c r="S251">
        <f t="shared" ca="1" si="91"/>
        <v>40426.160459866849</v>
      </c>
      <c r="T251">
        <f t="shared" ca="1" si="92"/>
        <v>140579.73591075922</v>
      </c>
      <c r="U251">
        <f t="shared" ca="1" si="93"/>
        <v>53328.701860339344</v>
      </c>
      <c r="V251">
        <f t="shared" ca="1" si="94"/>
        <v>87251.034050419868</v>
      </c>
      <c r="Y251" s="2">
        <f ca="1">IF(Table1[[#This Row],[Gender]]="Men",1,0)</f>
        <v>0</v>
      </c>
      <c r="Z251" s="2">
        <f ca="1">IF(Table1[[#This Row],[Gender]]="Women",1,0)</f>
        <v>1</v>
      </c>
      <c r="AA251" s="2"/>
      <c r="AB251" s="2"/>
      <c r="AC251" s="2"/>
      <c r="AD251" s="2"/>
      <c r="AE251" s="2"/>
      <c r="AF251" s="2"/>
      <c r="AG251" s="2"/>
      <c r="AH251" s="2"/>
      <c r="AI251" s="2"/>
      <c r="AJ251" s="4"/>
      <c r="AM251" s="2">
        <f ca="1">IF(Table1[[#This Row],[Field of Work]]="Teaching",1,0)</f>
        <v>0</v>
      </c>
      <c r="AN251" s="2">
        <f ca="1">IF(Table1[[#This Row],[Field of Work]]="Health",1,0)</f>
        <v>0</v>
      </c>
      <c r="AO251" s="2">
        <f ca="1">IF(Table1[[#This Row],[Field of Work]]="Agriculture",1,0)</f>
        <v>0</v>
      </c>
      <c r="AP251" s="2">
        <f ca="1">IF(Table1[[#This Row],[Field of Work]]="IT",1,0)</f>
        <v>0</v>
      </c>
      <c r="AQ251" s="2">
        <f ca="1">IF(Table1[[#This Row],[Field of Work]]="Construction",1,0)</f>
        <v>0</v>
      </c>
      <c r="AR251" s="2">
        <f ca="1">IF(Table1[[#This Row],[Field of Work]]="General Work",1,0)</f>
        <v>1</v>
      </c>
      <c r="AS251" s="2"/>
      <c r="AT251" s="2"/>
      <c r="AU251" s="2"/>
      <c r="AV251" s="2"/>
      <c r="AW251" s="2"/>
      <c r="AX251" s="2"/>
      <c r="BB251" s="2">
        <f ca="1">Table1[[#This Row],[Car Value]]/Table1[[#This Row],[Cars]]</f>
        <v>1632.7877254461844</v>
      </c>
      <c r="BE251" s="2">
        <f ca="1">IF(Table1[[#This Row],[Debts]]&gt;$BG$6,1,0)</f>
        <v>0</v>
      </c>
      <c r="BJ251" s="11">
        <f ca="1">Table1[[#This Row],[Mortage Left]]/Table1[[#This Row],[Value of House]]</f>
        <v>0.45397838700845805</v>
      </c>
      <c r="BK251" s="2">
        <f t="shared" ca="1" si="95"/>
        <v>0</v>
      </c>
      <c r="BN251" s="14">
        <f ca="1">IF(Table1[[#This Row],[Area]]="Yukon",Table1[[#This Row],[Income]],0)</f>
        <v>0</v>
      </c>
      <c r="BO251" s="14">
        <f ca="1">IF(Table1[[#This Row],[Area]]="BC",Table1[[#This Row],[Income]],0)</f>
        <v>0</v>
      </c>
      <c r="BP251" s="14">
        <f ca="1">IF(Table1[[#This Row],[Area]]="Northwest Territories",Table1[[#This Row],[Income]],0)</f>
        <v>0</v>
      </c>
      <c r="BQ251" s="14">
        <f ca="1">IF(Table1[[#This Row],[Area]]="Alberta",Table1[[#This Row],[Income]],0)</f>
        <v>0</v>
      </c>
      <c r="BR251" s="14">
        <f ca="1">IF(Table1[[#This Row],[Area]]="Nunavut",Table1[[#This Row],[Income]],0)</f>
        <v>0</v>
      </c>
      <c r="BS251" s="14">
        <f ca="1">IF(Table1[[#This Row],[Area]]="Saskatchewan",Table1[[#This Row],[Income]],0)</f>
        <v>0</v>
      </c>
      <c r="BT251" s="14">
        <f ca="1">IF(Table1[[#This Row],[Area]]="Manitoba",Table1[[#This Row],[Income]],0)</f>
        <v>0</v>
      </c>
      <c r="BU251" s="14">
        <f ca="1">IF(Table1[[#This Row],[Area]]="Ontario",Table1[[#This Row],[Income]],0)</f>
        <v>0</v>
      </c>
      <c r="BV251" s="14">
        <f ca="1">IF(Table1[[#This Row],[Area]]="Quebec",Table1[[#This Row],[Income]],0)</f>
        <v>0</v>
      </c>
      <c r="BW251" s="14">
        <f ca="1">IF(Table1[[#This Row],[Area]]="newfoundland",Table1[[#This Row],[Income]],0)</f>
        <v>0</v>
      </c>
      <c r="BX251" s="14">
        <f ca="1">IF(Table1[[#This Row],[Area]]="New Brunswick",Table1[[#This Row],[Income]],0)</f>
        <v>32296</v>
      </c>
      <c r="BY251" s="14">
        <f ca="1">IF(Table1[[#This Row],[Area]]="Nova Scotia",Table1[[#This Row],[Income]],0)</f>
        <v>0</v>
      </c>
      <c r="BZ251" s="14">
        <f ca="1">IF(Table1[[#This Row],[Area]]="Prince Edward Island",Table1[[#This Row],[Income]],0)</f>
        <v>0</v>
      </c>
      <c r="CB251" s="12">
        <f ca="1">IF(Table1[[#This Row],[Field of Work]]="Health",Table1[[#This Row],[Income]],0)</f>
        <v>0</v>
      </c>
      <c r="CC251" s="12">
        <f ca="1">IF(Table1[[#This Row],[Field of Work]]="Construction",Table1[[#This Row],[Income]],0)</f>
        <v>0</v>
      </c>
      <c r="CD251" s="12">
        <f ca="1">IF(Table1[[#This Row],[Field of Work]]="Teaching",Table1[[#This Row],[Income]],0)</f>
        <v>0</v>
      </c>
      <c r="CE251" s="12">
        <f ca="1">IF(Table1[[#This Row],[Field of Work]]="IT",Table1[[#This Row],[Income]],0)</f>
        <v>0</v>
      </c>
      <c r="CF251" s="12">
        <f ca="1">IF(Table1[[#This Row],[Field of Work]]="General Work",Table1[[#This Row],[Income]],0)</f>
        <v>32296</v>
      </c>
      <c r="CG251" s="12">
        <f ca="1">IF(Table1[[#This Row],[Field of Work]]="Agriculture",Table1[[#This Row],[Income]],0)</f>
        <v>0</v>
      </c>
      <c r="CI251" s="2">
        <f ca="1">IF(Table1[[#This Row],[Debts]]&gt;Table1[[#This Row],[Income]],1,0)</f>
        <v>0</v>
      </c>
      <c r="CJ251" s="2"/>
      <c r="CL251" s="2">
        <f ca="1">IF(Table1[[#This Row],[Networth of Person ($)]]&gt;$CL$6,Table1[[#This Row],[Age]],0)</f>
        <v>27</v>
      </c>
    </row>
    <row r="252" spans="2:90" x14ac:dyDescent="0.3">
      <c r="B252">
        <f t="shared" ca="1" si="74"/>
        <v>1</v>
      </c>
      <c r="C252" t="str">
        <f t="shared" ca="1" si="75"/>
        <v>Men</v>
      </c>
      <c r="D252">
        <f t="shared" ca="1" si="76"/>
        <v>38</v>
      </c>
      <c r="E252">
        <f t="shared" ca="1" si="77"/>
        <v>4</v>
      </c>
      <c r="F252" t="str">
        <f t="shared" ca="1" si="78"/>
        <v>IT</v>
      </c>
      <c r="G252">
        <f t="shared" ca="1" si="79"/>
        <v>1</v>
      </c>
      <c r="H252" t="str">
        <f t="shared" ca="1" si="80"/>
        <v>High School</v>
      </c>
      <c r="I252">
        <f t="shared" ca="1" si="81"/>
        <v>0</v>
      </c>
      <c r="J252">
        <f t="shared" ca="1" si="82"/>
        <v>2</v>
      </c>
      <c r="K252">
        <f t="shared" ca="1" si="83"/>
        <v>69276</v>
      </c>
      <c r="L252">
        <f t="shared" ca="1" si="84"/>
        <v>7</v>
      </c>
      <c r="M252" t="str">
        <f t="shared" ca="1" si="85"/>
        <v>Manitoba</v>
      </c>
      <c r="N252">
        <f t="shared" ca="1" si="86"/>
        <v>277104</v>
      </c>
      <c r="O252">
        <f t="shared" ca="1" si="87"/>
        <v>179323.6987595229</v>
      </c>
      <c r="P252">
        <f t="shared" ca="1" si="88"/>
        <v>66800.551689464788</v>
      </c>
      <c r="Q252">
        <f t="shared" ca="1" si="89"/>
        <v>11958</v>
      </c>
      <c r="R252">
        <f t="shared" ca="1" si="90"/>
        <v>97909.410236870273</v>
      </c>
      <c r="S252">
        <f t="shared" ca="1" si="91"/>
        <v>6282.7882523840863</v>
      </c>
      <c r="T252">
        <f t="shared" ca="1" si="92"/>
        <v>350187.33994184888</v>
      </c>
      <c r="U252">
        <f t="shared" ca="1" si="93"/>
        <v>289191.10899639316</v>
      </c>
      <c r="V252">
        <f t="shared" ca="1" si="94"/>
        <v>60996.230945455725</v>
      </c>
      <c r="Y252" s="2">
        <f ca="1">IF(Table1[[#This Row],[Gender]]="Men",1,0)</f>
        <v>1</v>
      </c>
      <c r="Z252" s="2">
        <f ca="1">IF(Table1[[#This Row],[Gender]]="Women",1,0)</f>
        <v>0</v>
      </c>
      <c r="AA252" s="2"/>
      <c r="AB252" s="2"/>
      <c r="AC252" s="2"/>
      <c r="AD252" s="2"/>
      <c r="AE252" s="2"/>
      <c r="AF252" s="2"/>
      <c r="AG252" s="2"/>
      <c r="AH252" s="2"/>
      <c r="AI252" s="2"/>
      <c r="AJ252" s="4"/>
      <c r="AM252" s="2">
        <f ca="1">IF(Table1[[#This Row],[Field of Work]]="Teaching",1,0)</f>
        <v>0</v>
      </c>
      <c r="AN252" s="2">
        <f ca="1">IF(Table1[[#This Row],[Field of Work]]="Health",1,0)</f>
        <v>0</v>
      </c>
      <c r="AO252" s="2">
        <f ca="1">IF(Table1[[#This Row],[Field of Work]]="Agriculture",1,0)</f>
        <v>0</v>
      </c>
      <c r="AP252" s="2">
        <f ca="1">IF(Table1[[#This Row],[Field of Work]]="IT",1,0)</f>
        <v>1</v>
      </c>
      <c r="AQ252" s="2">
        <f ca="1">IF(Table1[[#This Row],[Field of Work]]="Construction",1,0)</f>
        <v>0</v>
      </c>
      <c r="AR252" s="2">
        <f ca="1">IF(Table1[[#This Row],[Field of Work]]="General Work",1,0)</f>
        <v>0</v>
      </c>
      <c r="AS252" s="2"/>
      <c r="AT252" s="2"/>
      <c r="AU252" s="2"/>
      <c r="AV252" s="2"/>
      <c r="AW252" s="2"/>
      <c r="AX252" s="2"/>
      <c r="BB252" s="2">
        <f ca="1">Table1[[#This Row],[Car Value]]/Table1[[#This Row],[Cars]]</f>
        <v>33400.275844732394</v>
      </c>
      <c r="BE252" s="2">
        <f ca="1">IF(Table1[[#This Row],[Debts]]&gt;$BG$6,1,0)</f>
        <v>1</v>
      </c>
      <c r="BJ252" s="11">
        <f ca="1">Table1[[#This Row],[Mortage Left]]/Table1[[#This Row],[Value of House]]</f>
        <v>0.64713500620533415</v>
      </c>
      <c r="BK252" s="2">
        <f t="shared" ca="1" si="95"/>
        <v>0</v>
      </c>
      <c r="BN252" s="14">
        <f ca="1">IF(Table1[[#This Row],[Area]]="Yukon",Table1[[#This Row],[Income]],0)</f>
        <v>0</v>
      </c>
      <c r="BO252" s="14">
        <f ca="1">IF(Table1[[#This Row],[Area]]="BC",Table1[[#This Row],[Income]],0)</f>
        <v>0</v>
      </c>
      <c r="BP252" s="14">
        <f ca="1">IF(Table1[[#This Row],[Area]]="Northwest Territories",Table1[[#This Row],[Income]],0)</f>
        <v>0</v>
      </c>
      <c r="BQ252" s="14">
        <f ca="1">IF(Table1[[#This Row],[Area]]="Alberta",Table1[[#This Row],[Income]],0)</f>
        <v>0</v>
      </c>
      <c r="BR252" s="14">
        <f ca="1">IF(Table1[[#This Row],[Area]]="Nunavut",Table1[[#This Row],[Income]],0)</f>
        <v>0</v>
      </c>
      <c r="BS252" s="14">
        <f ca="1">IF(Table1[[#This Row],[Area]]="Saskatchewan",Table1[[#This Row],[Income]],0)</f>
        <v>0</v>
      </c>
      <c r="BT252" s="14">
        <f ca="1">IF(Table1[[#This Row],[Area]]="Manitoba",Table1[[#This Row],[Income]],0)</f>
        <v>69276</v>
      </c>
      <c r="BU252" s="14">
        <f ca="1">IF(Table1[[#This Row],[Area]]="Ontario",Table1[[#This Row],[Income]],0)</f>
        <v>0</v>
      </c>
      <c r="BV252" s="14">
        <f ca="1">IF(Table1[[#This Row],[Area]]="Quebec",Table1[[#This Row],[Income]],0)</f>
        <v>0</v>
      </c>
      <c r="BW252" s="14">
        <f ca="1">IF(Table1[[#This Row],[Area]]="newfoundland",Table1[[#This Row],[Income]],0)</f>
        <v>0</v>
      </c>
      <c r="BX252" s="14">
        <f ca="1">IF(Table1[[#This Row],[Area]]="New Brunswick",Table1[[#This Row],[Income]],0)</f>
        <v>0</v>
      </c>
      <c r="BY252" s="14">
        <f ca="1">IF(Table1[[#This Row],[Area]]="Nova Scotia",Table1[[#This Row],[Income]],0)</f>
        <v>0</v>
      </c>
      <c r="BZ252" s="14">
        <f ca="1">IF(Table1[[#This Row],[Area]]="Prince Edward Island",Table1[[#This Row],[Income]],0)</f>
        <v>0</v>
      </c>
      <c r="CB252" s="12">
        <f ca="1">IF(Table1[[#This Row],[Field of Work]]="Health",Table1[[#This Row],[Income]],0)</f>
        <v>0</v>
      </c>
      <c r="CC252" s="12">
        <f ca="1">IF(Table1[[#This Row],[Field of Work]]="Construction",Table1[[#This Row],[Income]],0)</f>
        <v>0</v>
      </c>
      <c r="CD252" s="12">
        <f ca="1">IF(Table1[[#This Row],[Field of Work]]="Teaching",Table1[[#This Row],[Income]],0)</f>
        <v>0</v>
      </c>
      <c r="CE252" s="12">
        <f ca="1">IF(Table1[[#This Row],[Field of Work]]="IT",Table1[[#This Row],[Income]],0)</f>
        <v>69276</v>
      </c>
      <c r="CF252" s="12">
        <f ca="1">IF(Table1[[#This Row],[Field of Work]]="General Work",Table1[[#This Row],[Income]],0)</f>
        <v>0</v>
      </c>
      <c r="CG252" s="12">
        <f ca="1">IF(Table1[[#This Row],[Field of Work]]="Agriculture",Table1[[#This Row],[Income]],0)</f>
        <v>0</v>
      </c>
      <c r="CI252" s="2">
        <f ca="1">IF(Table1[[#This Row],[Debts]]&gt;Table1[[#This Row],[Income]],1,0)</f>
        <v>1</v>
      </c>
      <c r="CJ252" s="2"/>
      <c r="CL252" s="2">
        <f ca="1">IF(Table1[[#This Row],[Networth of Person ($)]]&gt;$CL$6,Table1[[#This Row],[Age]],0)</f>
        <v>38</v>
      </c>
    </row>
    <row r="253" spans="2:90" x14ac:dyDescent="0.3">
      <c r="B253">
        <f t="shared" ca="1" si="74"/>
        <v>2</v>
      </c>
      <c r="C253" t="str">
        <f t="shared" ca="1" si="75"/>
        <v>Women</v>
      </c>
      <c r="D253">
        <f t="shared" ca="1" si="76"/>
        <v>34</v>
      </c>
      <c r="E253">
        <f t="shared" ca="1" si="77"/>
        <v>5</v>
      </c>
      <c r="F253" t="str">
        <f t="shared" ca="1" si="78"/>
        <v>General Work</v>
      </c>
      <c r="G253">
        <f t="shared" ca="1" si="79"/>
        <v>5</v>
      </c>
      <c r="H253" t="str">
        <f t="shared" ca="1" si="80"/>
        <v>Others</v>
      </c>
      <c r="I253">
        <f t="shared" ca="1" si="81"/>
        <v>3</v>
      </c>
      <c r="J253">
        <f t="shared" ca="1" si="82"/>
        <v>1</v>
      </c>
      <c r="K253">
        <f t="shared" ca="1" si="83"/>
        <v>58421</v>
      </c>
      <c r="L253">
        <f t="shared" ca="1" si="84"/>
        <v>12</v>
      </c>
      <c r="M253" t="str">
        <f t="shared" ca="1" si="85"/>
        <v>Nova Scotia</v>
      </c>
      <c r="N253">
        <f t="shared" ca="1" si="86"/>
        <v>350526</v>
      </c>
      <c r="O253">
        <f t="shared" ca="1" si="87"/>
        <v>330009.37097739696</v>
      </c>
      <c r="P253">
        <f t="shared" ca="1" si="88"/>
        <v>13059.366589770958</v>
      </c>
      <c r="Q253">
        <f t="shared" ca="1" si="89"/>
        <v>5069</v>
      </c>
      <c r="R253">
        <f t="shared" ca="1" si="90"/>
        <v>28803.155096384406</v>
      </c>
      <c r="S253">
        <f t="shared" ca="1" si="91"/>
        <v>60017.393022336211</v>
      </c>
      <c r="T253">
        <f t="shared" ca="1" si="92"/>
        <v>423602.75961210718</v>
      </c>
      <c r="U253">
        <f t="shared" ca="1" si="93"/>
        <v>363881.52607378137</v>
      </c>
      <c r="V253">
        <f t="shared" ca="1" si="94"/>
        <v>59721.233538325818</v>
      </c>
      <c r="Y253" s="2">
        <f ca="1">IF(Table1[[#This Row],[Gender]]="Men",1,0)</f>
        <v>0</v>
      </c>
      <c r="Z253" s="2">
        <f ca="1">IF(Table1[[#This Row],[Gender]]="Women",1,0)</f>
        <v>1</v>
      </c>
      <c r="AA253" s="2"/>
      <c r="AB253" s="2"/>
      <c r="AC253" s="2"/>
      <c r="AD253" s="2"/>
      <c r="AE253" s="2"/>
      <c r="AF253" s="2"/>
      <c r="AG253" s="2"/>
      <c r="AH253" s="2"/>
      <c r="AI253" s="2"/>
      <c r="AJ253" s="4"/>
      <c r="AM253" s="2">
        <f ca="1">IF(Table1[[#This Row],[Field of Work]]="Teaching",1,0)</f>
        <v>0</v>
      </c>
      <c r="AN253" s="2">
        <f ca="1">IF(Table1[[#This Row],[Field of Work]]="Health",1,0)</f>
        <v>0</v>
      </c>
      <c r="AO253" s="2">
        <f ca="1">IF(Table1[[#This Row],[Field of Work]]="Agriculture",1,0)</f>
        <v>0</v>
      </c>
      <c r="AP253" s="2">
        <f ca="1">IF(Table1[[#This Row],[Field of Work]]="IT",1,0)</f>
        <v>0</v>
      </c>
      <c r="AQ253" s="2">
        <f ca="1">IF(Table1[[#This Row],[Field of Work]]="Construction",1,0)</f>
        <v>0</v>
      </c>
      <c r="AR253" s="2">
        <f ca="1">IF(Table1[[#This Row],[Field of Work]]="General Work",1,0)</f>
        <v>1</v>
      </c>
      <c r="AS253" s="2"/>
      <c r="AT253" s="2"/>
      <c r="AU253" s="2"/>
      <c r="AV253" s="2"/>
      <c r="AW253" s="2"/>
      <c r="AX253" s="2"/>
      <c r="BB253" s="2">
        <f ca="1">Table1[[#This Row],[Car Value]]/Table1[[#This Row],[Cars]]</f>
        <v>13059.366589770958</v>
      </c>
      <c r="BE253" s="2">
        <f ca="1">IF(Table1[[#This Row],[Debts]]&gt;$BG$6,1,0)</f>
        <v>1</v>
      </c>
      <c r="BJ253" s="11">
        <f ca="1">Table1[[#This Row],[Mortage Left]]/Table1[[#This Row],[Value of House]]</f>
        <v>0.94146902363133389</v>
      </c>
      <c r="BK253" s="2">
        <f t="shared" ca="1" si="95"/>
        <v>0</v>
      </c>
      <c r="BN253" s="14">
        <f ca="1">IF(Table1[[#This Row],[Area]]="Yukon",Table1[[#This Row],[Income]],0)</f>
        <v>0</v>
      </c>
      <c r="BO253" s="14">
        <f ca="1">IF(Table1[[#This Row],[Area]]="BC",Table1[[#This Row],[Income]],0)</f>
        <v>0</v>
      </c>
      <c r="BP253" s="14">
        <f ca="1">IF(Table1[[#This Row],[Area]]="Northwest Territories",Table1[[#This Row],[Income]],0)</f>
        <v>0</v>
      </c>
      <c r="BQ253" s="14">
        <f ca="1">IF(Table1[[#This Row],[Area]]="Alberta",Table1[[#This Row],[Income]],0)</f>
        <v>0</v>
      </c>
      <c r="BR253" s="14">
        <f ca="1">IF(Table1[[#This Row],[Area]]="Nunavut",Table1[[#This Row],[Income]],0)</f>
        <v>0</v>
      </c>
      <c r="BS253" s="14">
        <f ca="1">IF(Table1[[#This Row],[Area]]="Saskatchewan",Table1[[#This Row],[Income]],0)</f>
        <v>0</v>
      </c>
      <c r="BT253" s="14">
        <f ca="1">IF(Table1[[#This Row],[Area]]="Manitoba",Table1[[#This Row],[Income]],0)</f>
        <v>0</v>
      </c>
      <c r="BU253" s="14">
        <f ca="1">IF(Table1[[#This Row],[Area]]="Ontario",Table1[[#This Row],[Income]],0)</f>
        <v>0</v>
      </c>
      <c r="BV253" s="14">
        <f ca="1">IF(Table1[[#This Row],[Area]]="Quebec",Table1[[#This Row],[Income]],0)</f>
        <v>0</v>
      </c>
      <c r="BW253" s="14">
        <f ca="1">IF(Table1[[#This Row],[Area]]="newfoundland",Table1[[#This Row],[Income]],0)</f>
        <v>0</v>
      </c>
      <c r="BX253" s="14">
        <f ca="1">IF(Table1[[#This Row],[Area]]="New Brunswick",Table1[[#This Row],[Income]],0)</f>
        <v>0</v>
      </c>
      <c r="BY253" s="14">
        <f ca="1">IF(Table1[[#This Row],[Area]]="Nova Scotia",Table1[[#This Row],[Income]],0)</f>
        <v>58421</v>
      </c>
      <c r="BZ253" s="14">
        <f ca="1">IF(Table1[[#This Row],[Area]]="Prince Edward Island",Table1[[#This Row],[Income]],0)</f>
        <v>0</v>
      </c>
      <c r="CB253" s="12">
        <f ca="1">IF(Table1[[#This Row],[Field of Work]]="Health",Table1[[#This Row],[Income]],0)</f>
        <v>0</v>
      </c>
      <c r="CC253" s="12">
        <f ca="1">IF(Table1[[#This Row],[Field of Work]]="Construction",Table1[[#This Row],[Income]],0)</f>
        <v>0</v>
      </c>
      <c r="CD253" s="12">
        <f ca="1">IF(Table1[[#This Row],[Field of Work]]="Teaching",Table1[[#This Row],[Income]],0)</f>
        <v>0</v>
      </c>
      <c r="CE253" s="12">
        <f ca="1">IF(Table1[[#This Row],[Field of Work]]="IT",Table1[[#This Row],[Income]],0)</f>
        <v>0</v>
      </c>
      <c r="CF253" s="12">
        <f ca="1">IF(Table1[[#This Row],[Field of Work]]="General Work",Table1[[#This Row],[Income]],0)</f>
        <v>58421</v>
      </c>
      <c r="CG253" s="12">
        <f ca="1">IF(Table1[[#This Row],[Field of Work]]="Agriculture",Table1[[#This Row],[Income]],0)</f>
        <v>0</v>
      </c>
      <c r="CI253" s="2">
        <f ca="1">IF(Table1[[#This Row],[Debts]]&gt;Table1[[#This Row],[Income]],1,0)</f>
        <v>0</v>
      </c>
      <c r="CJ253" s="2"/>
      <c r="CL253" s="2">
        <f ca="1">IF(Table1[[#This Row],[Networth of Person ($)]]&gt;$CL$6,Table1[[#This Row],[Age]],0)</f>
        <v>34</v>
      </c>
    </row>
    <row r="254" spans="2:90" x14ac:dyDescent="0.3">
      <c r="B254">
        <f t="shared" ca="1" si="74"/>
        <v>2</v>
      </c>
      <c r="C254" t="str">
        <f t="shared" ca="1" si="75"/>
        <v>Women</v>
      </c>
      <c r="D254">
        <f t="shared" ca="1" si="76"/>
        <v>31</v>
      </c>
      <c r="E254">
        <f t="shared" ca="1" si="77"/>
        <v>1</v>
      </c>
      <c r="F254" t="str">
        <f t="shared" ca="1" si="78"/>
        <v>Health</v>
      </c>
      <c r="G254">
        <f t="shared" ca="1" si="79"/>
        <v>1</v>
      </c>
      <c r="H254" t="str">
        <f t="shared" ca="1" si="80"/>
        <v>High School</v>
      </c>
      <c r="I254">
        <f t="shared" ca="1" si="81"/>
        <v>0</v>
      </c>
      <c r="J254">
        <f t="shared" ca="1" si="82"/>
        <v>2</v>
      </c>
      <c r="K254">
        <f t="shared" ca="1" si="83"/>
        <v>83390</v>
      </c>
      <c r="L254">
        <f t="shared" ca="1" si="84"/>
        <v>7</v>
      </c>
      <c r="M254" t="str">
        <f t="shared" ca="1" si="85"/>
        <v>Manitoba</v>
      </c>
      <c r="N254">
        <f t="shared" ca="1" si="86"/>
        <v>333560</v>
      </c>
      <c r="O254">
        <f t="shared" ca="1" si="87"/>
        <v>146054.2221820523</v>
      </c>
      <c r="P254">
        <f t="shared" ca="1" si="88"/>
        <v>148270.37500425871</v>
      </c>
      <c r="Q254">
        <f t="shared" ca="1" si="89"/>
        <v>27760</v>
      </c>
      <c r="R254">
        <f t="shared" ca="1" si="90"/>
        <v>84332.697493897373</v>
      </c>
      <c r="S254">
        <f t="shared" ca="1" si="91"/>
        <v>93228.815651693178</v>
      </c>
      <c r="T254">
        <f t="shared" ca="1" si="92"/>
        <v>575059.19065595185</v>
      </c>
      <c r="U254">
        <f t="shared" ca="1" si="93"/>
        <v>258146.91967594967</v>
      </c>
      <c r="V254">
        <f t="shared" ca="1" si="94"/>
        <v>316912.27098000218</v>
      </c>
      <c r="Y254" s="2">
        <f ca="1">IF(Table1[[#This Row],[Gender]]="Men",1,0)</f>
        <v>0</v>
      </c>
      <c r="Z254" s="2">
        <f ca="1">IF(Table1[[#This Row],[Gender]]="Women",1,0)</f>
        <v>1</v>
      </c>
      <c r="AA254" s="2"/>
      <c r="AB254" s="2"/>
      <c r="AC254" s="2"/>
      <c r="AD254" s="2"/>
      <c r="AE254" s="2"/>
      <c r="AF254" s="2"/>
      <c r="AG254" s="2"/>
      <c r="AH254" s="2"/>
      <c r="AI254" s="2"/>
      <c r="AJ254" s="4"/>
      <c r="AM254" s="2">
        <f ca="1">IF(Table1[[#This Row],[Field of Work]]="Teaching",1,0)</f>
        <v>0</v>
      </c>
      <c r="AN254" s="2">
        <f ca="1">IF(Table1[[#This Row],[Field of Work]]="Health",1,0)</f>
        <v>1</v>
      </c>
      <c r="AO254" s="2">
        <f ca="1">IF(Table1[[#This Row],[Field of Work]]="Agriculture",1,0)</f>
        <v>0</v>
      </c>
      <c r="AP254" s="2">
        <f ca="1">IF(Table1[[#This Row],[Field of Work]]="IT",1,0)</f>
        <v>0</v>
      </c>
      <c r="AQ254" s="2">
        <f ca="1">IF(Table1[[#This Row],[Field of Work]]="Construction",1,0)</f>
        <v>0</v>
      </c>
      <c r="AR254" s="2">
        <f ca="1">IF(Table1[[#This Row],[Field of Work]]="General Work",1,0)</f>
        <v>0</v>
      </c>
      <c r="AS254" s="2"/>
      <c r="AT254" s="2"/>
      <c r="AU254" s="2"/>
      <c r="AV254" s="2"/>
      <c r="AW254" s="2"/>
      <c r="AX254" s="2"/>
      <c r="BB254" s="2">
        <f ca="1">Table1[[#This Row],[Car Value]]/Table1[[#This Row],[Cars]]</f>
        <v>74135.187502129353</v>
      </c>
      <c r="BE254" s="2">
        <f ca="1">IF(Table1[[#This Row],[Debts]]&gt;$BG$6,1,0)</f>
        <v>1</v>
      </c>
      <c r="BJ254" s="11">
        <f ca="1">Table1[[#This Row],[Mortage Left]]/Table1[[#This Row],[Value of House]]</f>
        <v>0.43786491840164377</v>
      </c>
      <c r="BK254" s="2">
        <f t="shared" ca="1" si="95"/>
        <v>0</v>
      </c>
      <c r="BN254" s="14">
        <f ca="1">IF(Table1[[#This Row],[Area]]="Yukon",Table1[[#This Row],[Income]],0)</f>
        <v>0</v>
      </c>
      <c r="BO254" s="14">
        <f ca="1">IF(Table1[[#This Row],[Area]]="BC",Table1[[#This Row],[Income]],0)</f>
        <v>0</v>
      </c>
      <c r="BP254" s="14">
        <f ca="1">IF(Table1[[#This Row],[Area]]="Northwest Territories",Table1[[#This Row],[Income]],0)</f>
        <v>0</v>
      </c>
      <c r="BQ254" s="14">
        <f ca="1">IF(Table1[[#This Row],[Area]]="Alberta",Table1[[#This Row],[Income]],0)</f>
        <v>0</v>
      </c>
      <c r="BR254" s="14">
        <f ca="1">IF(Table1[[#This Row],[Area]]="Nunavut",Table1[[#This Row],[Income]],0)</f>
        <v>0</v>
      </c>
      <c r="BS254" s="14">
        <f ca="1">IF(Table1[[#This Row],[Area]]="Saskatchewan",Table1[[#This Row],[Income]],0)</f>
        <v>0</v>
      </c>
      <c r="BT254" s="14">
        <f ca="1">IF(Table1[[#This Row],[Area]]="Manitoba",Table1[[#This Row],[Income]],0)</f>
        <v>83390</v>
      </c>
      <c r="BU254" s="14">
        <f ca="1">IF(Table1[[#This Row],[Area]]="Ontario",Table1[[#This Row],[Income]],0)</f>
        <v>0</v>
      </c>
      <c r="BV254" s="14">
        <f ca="1">IF(Table1[[#This Row],[Area]]="Quebec",Table1[[#This Row],[Income]],0)</f>
        <v>0</v>
      </c>
      <c r="BW254" s="14">
        <f ca="1">IF(Table1[[#This Row],[Area]]="newfoundland",Table1[[#This Row],[Income]],0)</f>
        <v>0</v>
      </c>
      <c r="BX254" s="14">
        <f ca="1">IF(Table1[[#This Row],[Area]]="New Brunswick",Table1[[#This Row],[Income]],0)</f>
        <v>0</v>
      </c>
      <c r="BY254" s="14">
        <f ca="1">IF(Table1[[#This Row],[Area]]="Nova Scotia",Table1[[#This Row],[Income]],0)</f>
        <v>0</v>
      </c>
      <c r="BZ254" s="14">
        <f ca="1">IF(Table1[[#This Row],[Area]]="Prince Edward Island",Table1[[#This Row],[Income]],0)</f>
        <v>0</v>
      </c>
      <c r="CB254" s="12">
        <f ca="1">IF(Table1[[#This Row],[Field of Work]]="Health",Table1[[#This Row],[Income]],0)</f>
        <v>83390</v>
      </c>
      <c r="CC254" s="12">
        <f ca="1">IF(Table1[[#This Row],[Field of Work]]="Construction",Table1[[#This Row],[Income]],0)</f>
        <v>0</v>
      </c>
      <c r="CD254" s="12">
        <f ca="1">IF(Table1[[#This Row],[Field of Work]]="Teaching",Table1[[#This Row],[Income]],0)</f>
        <v>0</v>
      </c>
      <c r="CE254" s="12">
        <f ca="1">IF(Table1[[#This Row],[Field of Work]]="IT",Table1[[#This Row],[Income]],0)</f>
        <v>0</v>
      </c>
      <c r="CF254" s="12">
        <f ca="1">IF(Table1[[#This Row],[Field of Work]]="General Work",Table1[[#This Row],[Income]],0)</f>
        <v>0</v>
      </c>
      <c r="CG254" s="12">
        <f ca="1">IF(Table1[[#This Row],[Field of Work]]="Agriculture",Table1[[#This Row],[Income]],0)</f>
        <v>0</v>
      </c>
      <c r="CI254" s="2">
        <f ca="1">IF(Table1[[#This Row],[Debts]]&gt;Table1[[#This Row],[Income]],1,0)</f>
        <v>1</v>
      </c>
      <c r="CJ254" s="2"/>
      <c r="CL254" s="2">
        <f ca="1">IF(Table1[[#This Row],[Networth of Person ($)]]&gt;$CL$6,Table1[[#This Row],[Age]],0)</f>
        <v>31</v>
      </c>
    </row>
    <row r="255" spans="2:90" x14ac:dyDescent="0.3">
      <c r="B255">
        <f t="shared" ca="1" si="74"/>
        <v>1</v>
      </c>
      <c r="C255" t="str">
        <f t="shared" ca="1" si="75"/>
        <v>Men</v>
      </c>
      <c r="D255">
        <f t="shared" ca="1" si="76"/>
        <v>36</v>
      </c>
      <c r="E255">
        <f t="shared" ca="1" si="77"/>
        <v>6</v>
      </c>
      <c r="F255" t="str">
        <f t="shared" ca="1" si="78"/>
        <v>Agriculture</v>
      </c>
      <c r="G255">
        <f t="shared" ca="1" si="79"/>
        <v>4</v>
      </c>
      <c r="H255" t="str">
        <f t="shared" ca="1" si="80"/>
        <v xml:space="preserve">Technical </v>
      </c>
      <c r="I255">
        <f t="shared" ca="1" si="81"/>
        <v>3</v>
      </c>
      <c r="J255">
        <f t="shared" ca="1" si="82"/>
        <v>2</v>
      </c>
      <c r="K255">
        <f t="shared" ca="1" si="83"/>
        <v>35832</v>
      </c>
      <c r="L255">
        <f t="shared" ca="1" si="84"/>
        <v>10</v>
      </c>
      <c r="M255" t="str">
        <f t="shared" ca="1" si="85"/>
        <v>newfoundland</v>
      </c>
      <c r="N255">
        <f t="shared" ca="1" si="86"/>
        <v>107496</v>
      </c>
      <c r="O255">
        <f t="shared" ca="1" si="87"/>
        <v>14066.855949525298</v>
      </c>
      <c r="P255">
        <f t="shared" ca="1" si="88"/>
        <v>31502.967972773189</v>
      </c>
      <c r="Q255">
        <f t="shared" ca="1" si="89"/>
        <v>12815</v>
      </c>
      <c r="R255">
        <f t="shared" ca="1" si="90"/>
        <v>38037.629183142511</v>
      </c>
      <c r="S255">
        <f t="shared" ca="1" si="91"/>
        <v>16070.507932998375</v>
      </c>
      <c r="T255">
        <f t="shared" ca="1" si="92"/>
        <v>155069.47590577157</v>
      </c>
      <c r="U255">
        <f t="shared" ca="1" si="93"/>
        <v>64919.485132667811</v>
      </c>
      <c r="V255">
        <f t="shared" ca="1" si="94"/>
        <v>90149.990773103753</v>
      </c>
      <c r="Y255" s="2">
        <f ca="1">IF(Table1[[#This Row],[Gender]]="Men",1,0)</f>
        <v>1</v>
      </c>
      <c r="Z255" s="2">
        <f ca="1">IF(Table1[[#This Row],[Gender]]="Women",1,0)</f>
        <v>0</v>
      </c>
      <c r="AA255" s="2"/>
      <c r="AB255" s="2"/>
      <c r="AC255" s="2"/>
      <c r="AD255" s="2"/>
      <c r="AE255" s="2"/>
      <c r="AF255" s="2"/>
      <c r="AG255" s="2"/>
      <c r="AH255" s="2"/>
      <c r="AI255" s="2"/>
      <c r="AJ255" s="4"/>
      <c r="AM255" s="2">
        <f ca="1">IF(Table1[[#This Row],[Field of Work]]="Teaching",1,0)</f>
        <v>0</v>
      </c>
      <c r="AN255" s="2">
        <f ca="1">IF(Table1[[#This Row],[Field of Work]]="Health",1,0)</f>
        <v>0</v>
      </c>
      <c r="AO255" s="2">
        <f ca="1">IF(Table1[[#This Row],[Field of Work]]="Agriculture",1,0)</f>
        <v>1</v>
      </c>
      <c r="AP255" s="2">
        <f ca="1">IF(Table1[[#This Row],[Field of Work]]="IT",1,0)</f>
        <v>0</v>
      </c>
      <c r="AQ255" s="2">
        <f ca="1">IF(Table1[[#This Row],[Field of Work]]="Construction",1,0)</f>
        <v>0</v>
      </c>
      <c r="AR255" s="2">
        <f ca="1">IF(Table1[[#This Row],[Field of Work]]="General Work",1,0)</f>
        <v>0</v>
      </c>
      <c r="AS255" s="2"/>
      <c r="AT255" s="2"/>
      <c r="AU255" s="2"/>
      <c r="AV255" s="2"/>
      <c r="AW255" s="2"/>
      <c r="AX255" s="2"/>
      <c r="BB255" s="2">
        <f ca="1">Table1[[#This Row],[Car Value]]/Table1[[#This Row],[Cars]]</f>
        <v>15751.483986386595</v>
      </c>
      <c r="BE255" s="2">
        <f ca="1">IF(Table1[[#This Row],[Debts]]&gt;$BG$6,1,0)</f>
        <v>1</v>
      </c>
      <c r="BJ255" s="11">
        <f ca="1">Table1[[#This Row],[Mortage Left]]/Table1[[#This Row],[Value of House]]</f>
        <v>0.13085934313393333</v>
      </c>
      <c r="BK255" s="2">
        <f t="shared" ca="1" si="95"/>
        <v>1</v>
      </c>
      <c r="BN255" s="14">
        <f ca="1">IF(Table1[[#This Row],[Area]]="Yukon",Table1[[#This Row],[Income]],0)</f>
        <v>0</v>
      </c>
      <c r="BO255" s="14">
        <f ca="1">IF(Table1[[#This Row],[Area]]="BC",Table1[[#This Row],[Income]],0)</f>
        <v>0</v>
      </c>
      <c r="BP255" s="14">
        <f ca="1">IF(Table1[[#This Row],[Area]]="Northwest Territories",Table1[[#This Row],[Income]],0)</f>
        <v>0</v>
      </c>
      <c r="BQ255" s="14">
        <f ca="1">IF(Table1[[#This Row],[Area]]="Alberta",Table1[[#This Row],[Income]],0)</f>
        <v>0</v>
      </c>
      <c r="BR255" s="14">
        <f ca="1">IF(Table1[[#This Row],[Area]]="Nunavut",Table1[[#This Row],[Income]],0)</f>
        <v>0</v>
      </c>
      <c r="BS255" s="14">
        <f ca="1">IF(Table1[[#This Row],[Area]]="Saskatchewan",Table1[[#This Row],[Income]],0)</f>
        <v>0</v>
      </c>
      <c r="BT255" s="14">
        <f ca="1">IF(Table1[[#This Row],[Area]]="Manitoba",Table1[[#This Row],[Income]],0)</f>
        <v>0</v>
      </c>
      <c r="BU255" s="14">
        <f ca="1">IF(Table1[[#This Row],[Area]]="Ontario",Table1[[#This Row],[Income]],0)</f>
        <v>0</v>
      </c>
      <c r="BV255" s="14">
        <f ca="1">IF(Table1[[#This Row],[Area]]="Quebec",Table1[[#This Row],[Income]],0)</f>
        <v>0</v>
      </c>
      <c r="BW255" s="14">
        <f ca="1">IF(Table1[[#This Row],[Area]]="newfoundland",Table1[[#This Row],[Income]],0)</f>
        <v>35832</v>
      </c>
      <c r="BX255" s="14">
        <f ca="1">IF(Table1[[#This Row],[Area]]="New Brunswick",Table1[[#This Row],[Income]],0)</f>
        <v>0</v>
      </c>
      <c r="BY255" s="14">
        <f ca="1">IF(Table1[[#This Row],[Area]]="Nova Scotia",Table1[[#This Row],[Income]],0)</f>
        <v>0</v>
      </c>
      <c r="BZ255" s="14">
        <f ca="1">IF(Table1[[#This Row],[Area]]="Prince Edward Island",Table1[[#This Row],[Income]],0)</f>
        <v>0</v>
      </c>
      <c r="CB255" s="12">
        <f ca="1">IF(Table1[[#This Row],[Field of Work]]="Health",Table1[[#This Row],[Income]],0)</f>
        <v>0</v>
      </c>
      <c r="CC255" s="12">
        <f ca="1">IF(Table1[[#This Row],[Field of Work]]="Construction",Table1[[#This Row],[Income]],0)</f>
        <v>0</v>
      </c>
      <c r="CD255" s="12">
        <f ca="1">IF(Table1[[#This Row],[Field of Work]]="Teaching",Table1[[#This Row],[Income]],0)</f>
        <v>0</v>
      </c>
      <c r="CE255" s="12">
        <f ca="1">IF(Table1[[#This Row],[Field of Work]]="IT",Table1[[#This Row],[Income]],0)</f>
        <v>0</v>
      </c>
      <c r="CF255" s="12">
        <f ca="1">IF(Table1[[#This Row],[Field of Work]]="General Work",Table1[[#This Row],[Income]],0)</f>
        <v>0</v>
      </c>
      <c r="CG255" s="12">
        <f ca="1">IF(Table1[[#This Row],[Field of Work]]="Agriculture",Table1[[#This Row],[Income]],0)</f>
        <v>35832</v>
      </c>
      <c r="CI255" s="2">
        <f ca="1">IF(Table1[[#This Row],[Debts]]&gt;Table1[[#This Row],[Income]],1,0)</f>
        <v>1</v>
      </c>
      <c r="CJ255" s="2"/>
      <c r="CL255" s="2">
        <f ca="1">IF(Table1[[#This Row],[Networth of Person ($)]]&gt;$CL$6,Table1[[#This Row],[Age]],0)</f>
        <v>36</v>
      </c>
    </row>
    <row r="256" spans="2:90" x14ac:dyDescent="0.3">
      <c r="B256">
        <f t="shared" ca="1" si="74"/>
        <v>2</v>
      </c>
      <c r="C256" t="str">
        <f t="shared" ca="1" si="75"/>
        <v>Women</v>
      </c>
      <c r="D256">
        <f t="shared" ca="1" si="76"/>
        <v>42</v>
      </c>
      <c r="E256">
        <f t="shared" ca="1" si="77"/>
        <v>2</v>
      </c>
      <c r="F256" t="str">
        <f t="shared" ca="1" si="78"/>
        <v>Construction</v>
      </c>
      <c r="G256">
        <f t="shared" ca="1" si="79"/>
        <v>1</v>
      </c>
      <c r="H256" t="str">
        <f t="shared" ca="1" si="80"/>
        <v>High School</v>
      </c>
      <c r="I256">
        <f t="shared" ca="1" si="81"/>
        <v>0</v>
      </c>
      <c r="J256">
        <f t="shared" ca="1" si="82"/>
        <v>2</v>
      </c>
      <c r="K256">
        <f t="shared" ca="1" si="83"/>
        <v>70771</v>
      </c>
      <c r="L256">
        <f t="shared" ca="1" si="84"/>
        <v>3</v>
      </c>
      <c r="M256" t="str">
        <f t="shared" ca="1" si="85"/>
        <v>Northwest Territories</v>
      </c>
      <c r="N256">
        <f t="shared" ca="1" si="86"/>
        <v>283084</v>
      </c>
      <c r="O256">
        <f t="shared" ca="1" si="87"/>
        <v>244877.48869803129</v>
      </c>
      <c r="P256">
        <f t="shared" ca="1" si="88"/>
        <v>88426.375848077223</v>
      </c>
      <c r="Q256">
        <f t="shared" ca="1" si="89"/>
        <v>3061</v>
      </c>
      <c r="R256">
        <f t="shared" ca="1" si="90"/>
        <v>80436.070820772002</v>
      </c>
      <c r="S256">
        <f t="shared" ca="1" si="91"/>
        <v>71175.170567603331</v>
      </c>
      <c r="T256">
        <f t="shared" ca="1" si="92"/>
        <v>442685.54641568055</v>
      </c>
      <c r="U256">
        <f t="shared" ca="1" si="93"/>
        <v>328374.55951880326</v>
      </c>
      <c r="V256">
        <f t="shared" ca="1" si="94"/>
        <v>114310.98689687729</v>
      </c>
      <c r="Y256" s="2">
        <f ca="1">IF(Table1[[#This Row],[Gender]]="Men",1,0)</f>
        <v>0</v>
      </c>
      <c r="Z256" s="2">
        <f ca="1">IF(Table1[[#This Row],[Gender]]="Women",1,0)</f>
        <v>1</v>
      </c>
      <c r="AA256" s="2"/>
      <c r="AB256" s="2"/>
      <c r="AC256" s="2"/>
      <c r="AD256" s="2"/>
      <c r="AE256" s="2"/>
      <c r="AF256" s="2"/>
      <c r="AG256" s="2"/>
      <c r="AH256" s="2"/>
      <c r="AI256" s="2"/>
      <c r="AJ256" s="4"/>
      <c r="AM256" s="2">
        <f ca="1">IF(Table1[[#This Row],[Field of Work]]="Teaching",1,0)</f>
        <v>0</v>
      </c>
      <c r="AN256" s="2">
        <f ca="1">IF(Table1[[#This Row],[Field of Work]]="Health",1,0)</f>
        <v>0</v>
      </c>
      <c r="AO256" s="2">
        <f ca="1">IF(Table1[[#This Row],[Field of Work]]="Agriculture",1,0)</f>
        <v>0</v>
      </c>
      <c r="AP256" s="2">
        <f ca="1">IF(Table1[[#This Row],[Field of Work]]="IT",1,0)</f>
        <v>0</v>
      </c>
      <c r="AQ256" s="2">
        <f ca="1">IF(Table1[[#This Row],[Field of Work]]="Construction",1,0)</f>
        <v>1</v>
      </c>
      <c r="AR256" s="2">
        <f ca="1">IF(Table1[[#This Row],[Field of Work]]="General Work",1,0)</f>
        <v>0</v>
      </c>
      <c r="AS256" s="2"/>
      <c r="AT256" s="2"/>
      <c r="AU256" s="2"/>
      <c r="AV256" s="2"/>
      <c r="AW256" s="2"/>
      <c r="AX256" s="2"/>
      <c r="BB256" s="2">
        <f ca="1">Table1[[#This Row],[Car Value]]/Table1[[#This Row],[Cars]]</f>
        <v>44213.187924038612</v>
      </c>
      <c r="BE256" s="2">
        <f ca="1">IF(Table1[[#This Row],[Debts]]&gt;$BG$6,1,0)</f>
        <v>1</v>
      </c>
      <c r="BJ256" s="11">
        <f ca="1">Table1[[#This Row],[Mortage Left]]/Table1[[#This Row],[Value of House]]</f>
        <v>0.86503472007613036</v>
      </c>
      <c r="BK256" s="2">
        <f t="shared" ca="1" si="95"/>
        <v>0</v>
      </c>
      <c r="BN256" s="14">
        <f ca="1">IF(Table1[[#This Row],[Area]]="Yukon",Table1[[#This Row],[Income]],0)</f>
        <v>0</v>
      </c>
      <c r="BO256" s="14">
        <f ca="1">IF(Table1[[#This Row],[Area]]="BC",Table1[[#This Row],[Income]],0)</f>
        <v>0</v>
      </c>
      <c r="BP256" s="14">
        <f ca="1">IF(Table1[[#This Row],[Area]]="Northwest Territories",Table1[[#This Row],[Income]],0)</f>
        <v>70771</v>
      </c>
      <c r="BQ256" s="14">
        <f ca="1">IF(Table1[[#This Row],[Area]]="Alberta",Table1[[#This Row],[Income]],0)</f>
        <v>0</v>
      </c>
      <c r="BR256" s="14">
        <f ca="1">IF(Table1[[#This Row],[Area]]="Nunavut",Table1[[#This Row],[Income]],0)</f>
        <v>0</v>
      </c>
      <c r="BS256" s="14">
        <f ca="1">IF(Table1[[#This Row],[Area]]="Saskatchewan",Table1[[#This Row],[Income]],0)</f>
        <v>0</v>
      </c>
      <c r="BT256" s="14">
        <f ca="1">IF(Table1[[#This Row],[Area]]="Manitoba",Table1[[#This Row],[Income]],0)</f>
        <v>0</v>
      </c>
      <c r="BU256" s="14">
        <f ca="1">IF(Table1[[#This Row],[Area]]="Ontario",Table1[[#This Row],[Income]],0)</f>
        <v>0</v>
      </c>
      <c r="BV256" s="14">
        <f ca="1">IF(Table1[[#This Row],[Area]]="Quebec",Table1[[#This Row],[Income]],0)</f>
        <v>0</v>
      </c>
      <c r="BW256" s="14">
        <f ca="1">IF(Table1[[#This Row],[Area]]="newfoundland",Table1[[#This Row],[Income]],0)</f>
        <v>0</v>
      </c>
      <c r="BX256" s="14">
        <f ca="1">IF(Table1[[#This Row],[Area]]="New Brunswick",Table1[[#This Row],[Income]],0)</f>
        <v>0</v>
      </c>
      <c r="BY256" s="14">
        <f ca="1">IF(Table1[[#This Row],[Area]]="Nova Scotia",Table1[[#This Row],[Income]],0)</f>
        <v>0</v>
      </c>
      <c r="BZ256" s="14">
        <f ca="1">IF(Table1[[#This Row],[Area]]="Prince Edward Island",Table1[[#This Row],[Income]],0)</f>
        <v>0</v>
      </c>
      <c r="CB256" s="12">
        <f ca="1">IF(Table1[[#This Row],[Field of Work]]="Health",Table1[[#This Row],[Income]],0)</f>
        <v>0</v>
      </c>
      <c r="CC256" s="12">
        <f ca="1">IF(Table1[[#This Row],[Field of Work]]="Construction",Table1[[#This Row],[Income]],0)</f>
        <v>70771</v>
      </c>
      <c r="CD256" s="12">
        <f ca="1">IF(Table1[[#This Row],[Field of Work]]="Teaching",Table1[[#This Row],[Income]],0)</f>
        <v>0</v>
      </c>
      <c r="CE256" s="12">
        <f ca="1">IF(Table1[[#This Row],[Field of Work]]="IT",Table1[[#This Row],[Income]],0)</f>
        <v>0</v>
      </c>
      <c r="CF256" s="12">
        <f ca="1">IF(Table1[[#This Row],[Field of Work]]="General Work",Table1[[#This Row],[Income]],0)</f>
        <v>0</v>
      </c>
      <c r="CG256" s="12">
        <f ca="1">IF(Table1[[#This Row],[Field of Work]]="Agriculture",Table1[[#This Row],[Income]],0)</f>
        <v>0</v>
      </c>
      <c r="CI256" s="2">
        <f ca="1">IF(Table1[[#This Row],[Debts]]&gt;Table1[[#This Row],[Income]],1,0)</f>
        <v>1</v>
      </c>
      <c r="CJ256" s="2"/>
      <c r="CL256" s="2">
        <f ca="1">IF(Table1[[#This Row],[Networth of Person ($)]]&gt;$CL$6,Table1[[#This Row],[Age]],0)</f>
        <v>42</v>
      </c>
    </row>
    <row r="257" spans="2:90" x14ac:dyDescent="0.3">
      <c r="B257">
        <f t="shared" ca="1" si="74"/>
        <v>1</v>
      </c>
      <c r="C257" t="str">
        <f t="shared" ca="1" si="75"/>
        <v>Men</v>
      </c>
      <c r="D257">
        <f t="shared" ca="1" si="76"/>
        <v>38</v>
      </c>
      <c r="E257">
        <f t="shared" ca="1" si="77"/>
        <v>4</v>
      </c>
      <c r="F257" t="str">
        <f t="shared" ca="1" si="78"/>
        <v>IT</v>
      </c>
      <c r="G257">
        <f t="shared" ca="1" si="79"/>
        <v>5</v>
      </c>
      <c r="H257" t="str">
        <f t="shared" ca="1" si="80"/>
        <v>Others</v>
      </c>
      <c r="I257">
        <f t="shared" ca="1" si="81"/>
        <v>2</v>
      </c>
      <c r="J257">
        <f t="shared" ca="1" si="82"/>
        <v>2</v>
      </c>
      <c r="K257">
        <f t="shared" ca="1" si="83"/>
        <v>65847</v>
      </c>
      <c r="L257">
        <f t="shared" ca="1" si="84"/>
        <v>6</v>
      </c>
      <c r="M257" t="str">
        <f t="shared" ca="1" si="85"/>
        <v>Saskatchewan</v>
      </c>
      <c r="N257">
        <f t="shared" ca="1" si="86"/>
        <v>263388</v>
      </c>
      <c r="O257">
        <f t="shared" ca="1" si="87"/>
        <v>180881.57455215085</v>
      </c>
      <c r="P257">
        <f t="shared" ca="1" si="88"/>
        <v>53524.688441571561</v>
      </c>
      <c r="Q257">
        <f t="shared" ca="1" si="89"/>
        <v>44312</v>
      </c>
      <c r="R257">
        <f t="shared" ca="1" si="90"/>
        <v>115254.81901660608</v>
      </c>
      <c r="S257">
        <f t="shared" ca="1" si="91"/>
        <v>20898.365430469363</v>
      </c>
      <c r="T257">
        <f t="shared" ca="1" si="92"/>
        <v>337811.05387204094</v>
      </c>
      <c r="U257">
        <f t="shared" ca="1" si="93"/>
        <v>340448.39356875693</v>
      </c>
      <c r="V257">
        <f t="shared" ca="1" si="94"/>
        <v>-2637.3396967159933</v>
      </c>
      <c r="Y257" s="2">
        <f ca="1">IF(Table1[[#This Row],[Gender]]="Men",1,0)</f>
        <v>1</v>
      </c>
      <c r="Z257" s="2">
        <f ca="1">IF(Table1[[#This Row],[Gender]]="Women",1,0)</f>
        <v>0</v>
      </c>
      <c r="AA257" s="2"/>
      <c r="AB257" s="2"/>
      <c r="AC257" s="2"/>
      <c r="AD257" s="2"/>
      <c r="AE257" s="2"/>
      <c r="AF257" s="2"/>
      <c r="AG257" s="2"/>
      <c r="AH257" s="2"/>
      <c r="AI257" s="2"/>
      <c r="AJ257" s="4"/>
      <c r="AM257" s="2">
        <f ca="1">IF(Table1[[#This Row],[Field of Work]]="Teaching",1,0)</f>
        <v>0</v>
      </c>
      <c r="AN257" s="2">
        <f ca="1">IF(Table1[[#This Row],[Field of Work]]="Health",1,0)</f>
        <v>0</v>
      </c>
      <c r="AO257" s="2">
        <f ca="1">IF(Table1[[#This Row],[Field of Work]]="Agriculture",1,0)</f>
        <v>0</v>
      </c>
      <c r="AP257" s="2">
        <f ca="1">IF(Table1[[#This Row],[Field of Work]]="IT",1,0)</f>
        <v>1</v>
      </c>
      <c r="AQ257" s="2">
        <f ca="1">IF(Table1[[#This Row],[Field of Work]]="Construction",1,0)</f>
        <v>0</v>
      </c>
      <c r="AR257" s="2">
        <f ca="1">IF(Table1[[#This Row],[Field of Work]]="General Work",1,0)</f>
        <v>0</v>
      </c>
      <c r="AS257" s="2"/>
      <c r="AT257" s="2"/>
      <c r="AU257" s="2"/>
      <c r="AV257" s="2"/>
      <c r="AW257" s="2"/>
      <c r="AX257" s="2"/>
      <c r="BB257" s="2">
        <f ca="1">Table1[[#This Row],[Car Value]]/Table1[[#This Row],[Cars]]</f>
        <v>26762.344220785781</v>
      </c>
      <c r="BE257" s="2">
        <f ca="1">IF(Table1[[#This Row],[Debts]]&gt;$BG$6,1,0)</f>
        <v>1</v>
      </c>
      <c r="BJ257" s="11">
        <f ca="1">Table1[[#This Row],[Mortage Left]]/Table1[[#This Row],[Value of House]]</f>
        <v>0.68674948954451553</v>
      </c>
      <c r="BK257" s="2">
        <f t="shared" ca="1" si="95"/>
        <v>0</v>
      </c>
      <c r="BN257" s="14">
        <f ca="1">IF(Table1[[#This Row],[Area]]="Yukon",Table1[[#This Row],[Income]],0)</f>
        <v>0</v>
      </c>
      <c r="BO257" s="14">
        <f ca="1">IF(Table1[[#This Row],[Area]]="BC",Table1[[#This Row],[Income]],0)</f>
        <v>0</v>
      </c>
      <c r="BP257" s="14">
        <f ca="1">IF(Table1[[#This Row],[Area]]="Northwest Territories",Table1[[#This Row],[Income]],0)</f>
        <v>0</v>
      </c>
      <c r="BQ257" s="14">
        <f ca="1">IF(Table1[[#This Row],[Area]]="Alberta",Table1[[#This Row],[Income]],0)</f>
        <v>0</v>
      </c>
      <c r="BR257" s="14">
        <f ca="1">IF(Table1[[#This Row],[Area]]="Nunavut",Table1[[#This Row],[Income]],0)</f>
        <v>0</v>
      </c>
      <c r="BS257" s="14">
        <f ca="1">IF(Table1[[#This Row],[Area]]="Saskatchewan",Table1[[#This Row],[Income]],0)</f>
        <v>65847</v>
      </c>
      <c r="BT257" s="14">
        <f ca="1">IF(Table1[[#This Row],[Area]]="Manitoba",Table1[[#This Row],[Income]],0)</f>
        <v>0</v>
      </c>
      <c r="BU257" s="14">
        <f ca="1">IF(Table1[[#This Row],[Area]]="Ontario",Table1[[#This Row],[Income]],0)</f>
        <v>0</v>
      </c>
      <c r="BV257" s="14">
        <f ca="1">IF(Table1[[#This Row],[Area]]="Quebec",Table1[[#This Row],[Income]],0)</f>
        <v>0</v>
      </c>
      <c r="BW257" s="14">
        <f ca="1">IF(Table1[[#This Row],[Area]]="newfoundland",Table1[[#This Row],[Income]],0)</f>
        <v>0</v>
      </c>
      <c r="BX257" s="14">
        <f ca="1">IF(Table1[[#This Row],[Area]]="New Brunswick",Table1[[#This Row],[Income]],0)</f>
        <v>0</v>
      </c>
      <c r="BY257" s="14">
        <f ca="1">IF(Table1[[#This Row],[Area]]="Nova Scotia",Table1[[#This Row],[Income]],0)</f>
        <v>0</v>
      </c>
      <c r="BZ257" s="14">
        <f ca="1">IF(Table1[[#This Row],[Area]]="Prince Edward Island",Table1[[#This Row],[Income]],0)</f>
        <v>0</v>
      </c>
      <c r="CB257" s="12">
        <f ca="1">IF(Table1[[#This Row],[Field of Work]]="Health",Table1[[#This Row],[Income]],0)</f>
        <v>0</v>
      </c>
      <c r="CC257" s="12">
        <f ca="1">IF(Table1[[#This Row],[Field of Work]]="Construction",Table1[[#This Row],[Income]],0)</f>
        <v>0</v>
      </c>
      <c r="CD257" s="12">
        <f ca="1">IF(Table1[[#This Row],[Field of Work]]="Teaching",Table1[[#This Row],[Income]],0)</f>
        <v>0</v>
      </c>
      <c r="CE257" s="12">
        <f ca="1">IF(Table1[[#This Row],[Field of Work]]="IT",Table1[[#This Row],[Income]],0)</f>
        <v>65847</v>
      </c>
      <c r="CF257" s="12">
        <f ca="1">IF(Table1[[#This Row],[Field of Work]]="General Work",Table1[[#This Row],[Income]],0)</f>
        <v>0</v>
      </c>
      <c r="CG257" s="12">
        <f ca="1">IF(Table1[[#This Row],[Field of Work]]="Agriculture",Table1[[#This Row],[Income]],0)</f>
        <v>0</v>
      </c>
      <c r="CI257" s="2">
        <f ca="1">IF(Table1[[#This Row],[Debts]]&gt;Table1[[#This Row],[Income]],1,0)</f>
        <v>1</v>
      </c>
      <c r="CJ257" s="2"/>
      <c r="CL257" s="2">
        <f ca="1">IF(Table1[[#This Row],[Networth of Person ($)]]&gt;$CL$6,Table1[[#This Row],[Age]],0)</f>
        <v>0</v>
      </c>
    </row>
    <row r="258" spans="2:90" x14ac:dyDescent="0.3">
      <c r="B258">
        <f t="shared" ca="1" si="74"/>
        <v>2</v>
      </c>
      <c r="C258" t="str">
        <f t="shared" ca="1" si="75"/>
        <v>Women</v>
      </c>
      <c r="D258">
        <f t="shared" ca="1" si="76"/>
        <v>31</v>
      </c>
      <c r="E258">
        <f t="shared" ca="1" si="77"/>
        <v>1</v>
      </c>
      <c r="F258" t="str">
        <f t="shared" ca="1" si="78"/>
        <v>Health</v>
      </c>
      <c r="G258">
        <f t="shared" ca="1" si="79"/>
        <v>6</v>
      </c>
      <c r="H258" t="str">
        <f t="shared" ca="1" si="80"/>
        <v>Others</v>
      </c>
      <c r="I258">
        <f t="shared" ca="1" si="81"/>
        <v>3</v>
      </c>
      <c r="J258">
        <f t="shared" ca="1" si="82"/>
        <v>1</v>
      </c>
      <c r="K258">
        <f t="shared" ca="1" si="83"/>
        <v>80615</v>
      </c>
      <c r="L258">
        <f t="shared" ca="1" si="84"/>
        <v>10</v>
      </c>
      <c r="M258" t="str">
        <f t="shared" ca="1" si="85"/>
        <v>newfoundland</v>
      </c>
      <c r="N258">
        <f t="shared" ca="1" si="86"/>
        <v>322460</v>
      </c>
      <c r="O258">
        <f t="shared" ca="1" si="87"/>
        <v>264867.75074159499</v>
      </c>
      <c r="P258">
        <f t="shared" ca="1" si="88"/>
        <v>69337.110729244087</v>
      </c>
      <c r="Q258">
        <f t="shared" ca="1" si="89"/>
        <v>406</v>
      </c>
      <c r="R258">
        <f t="shared" ca="1" si="90"/>
        <v>22171.783522960708</v>
      </c>
      <c r="S258">
        <f t="shared" ca="1" si="91"/>
        <v>22357.836872380823</v>
      </c>
      <c r="T258">
        <f t="shared" ca="1" si="92"/>
        <v>414154.94760162488</v>
      </c>
      <c r="U258">
        <f t="shared" ca="1" si="93"/>
        <v>287445.53426455572</v>
      </c>
      <c r="V258">
        <f t="shared" ca="1" si="94"/>
        <v>126709.41333706916</v>
      </c>
      <c r="Y258" s="2">
        <f ca="1">IF(Table1[[#This Row],[Gender]]="Men",1,0)</f>
        <v>0</v>
      </c>
      <c r="Z258" s="2">
        <f ca="1">IF(Table1[[#This Row],[Gender]]="Women",1,0)</f>
        <v>1</v>
      </c>
      <c r="AA258" s="2"/>
      <c r="AB258" s="2"/>
      <c r="AC258" s="2"/>
      <c r="AD258" s="2"/>
      <c r="AE258" s="2"/>
      <c r="AF258" s="2"/>
      <c r="AG258" s="2"/>
      <c r="AH258" s="2"/>
      <c r="AI258" s="2"/>
      <c r="AJ258" s="4"/>
      <c r="AM258" s="2">
        <f ca="1">IF(Table1[[#This Row],[Field of Work]]="Teaching",1,0)</f>
        <v>0</v>
      </c>
      <c r="AN258" s="2">
        <f ca="1">IF(Table1[[#This Row],[Field of Work]]="Health",1,0)</f>
        <v>1</v>
      </c>
      <c r="AO258" s="2">
        <f ca="1">IF(Table1[[#This Row],[Field of Work]]="Agriculture",1,0)</f>
        <v>0</v>
      </c>
      <c r="AP258" s="2">
        <f ca="1">IF(Table1[[#This Row],[Field of Work]]="IT",1,0)</f>
        <v>0</v>
      </c>
      <c r="AQ258" s="2">
        <f ca="1">IF(Table1[[#This Row],[Field of Work]]="Construction",1,0)</f>
        <v>0</v>
      </c>
      <c r="AR258" s="2">
        <f ca="1">IF(Table1[[#This Row],[Field of Work]]="General Work",1,0)</f>
        <v>0</v>
      </c>
      <c r="AS258" s="2"/>
      <c r="AT258" s="2"/>
      <c r="AU258" s="2"/>
      <c r="AV258" s="2"/>
      <c r="AW258" s="2"/>
      <c r="AX258" s="2"/>
      <c r="BB258" s="2">
        <f ca="1">Table1[[#This Row],[Car Value]]/Table1[[#This Row],[Cars]]</f>
        <v>69337.110729244087</v>
      </c>
      <c r="BE258" s="2">
        <f ca="1">IF(Table1[[#This Row],[Debts]]&gt;$BG$6,1,0)</f>
        <v>1</v>
      </c>
      <c r="BJ258" s="11">
        <f ca="1">Table1[[#This Row],[Mortage Left]]/Table1[[#This Row],[Value of House]]</f>
        <v>0.82139722986291319</v>
      </c>
      <c r="BK258" s="2">
        <f t="shared" ca="1" si="95"/>
        <v>0</v>
      </c>
      <c r="BN258" s="14">
        <f ca="1">IF(Table1[[#This Row],[Area]]="Yukon",Table1[[#This Row],[Income]],0)</f>
        <v>0</v>
      </c>
      <c r="BO258" s="14">
        <f ca="1">IF(Table1[[#This Row],[Area]]="BC",Table1[[#This Row],[Income]],0)</f>
        <v>0</v>
      </c>
      <c r="BP258" s="14">
        <f ca="1">IF(Table1[[#This Row],[Area]]="Northwest Territories",Table1[[#This Row],[Income]],0)</f>
        <v>0</v>
      </c>
      <c r="BQ258" s="14">
        <f ca="1">IF(Table1[[#This Row],[Area]]="Alberta",Table1[[#This Row],[Income]],0)</f>
        <v>0</v>
      </c>
      <c r="BR258" s="14">
        <f ca="1">IF(Table1[[#This Row],[Area]]="Nunavut",Table1[[#This Row],[Income]],0)</f>
        <v>0</v>
      </c>
      <c r="BS258" s="14">
        <f ca="1">IF(Table1[[#This Row],[Area]]="Saskatchewan",Table1[[#This Row],[Income]],0)</f>
        <v>0</v>
      </c>
      <c r="BT258" s="14">
        <f ca="1">IF(Table1[[#This Row],[Area]]="Manitoba",Table1[[#This Row],[Income]],0)</f>
        <v>0</v>
      </c>
      <c r="BU258" s="14">
        <f ca="1">IF(Table1[[#This Row],[Area]]="Ontario",Table1[[#This Row],[Income]],0)</f>
        <v>0</v>
      </c>
      <c r="BV258" s="14">
        <f ca="1">IF(Table1[[#This Row],[Area]]="Quebec",Table1[[#This Row],[Income]],0)</f>
        <v>0</v>
      </c>
      <c r="BW258" s="14">
        <f ca="1">IF(Table1[[#This Row],[Area]]="newfoundland",Table1[[#This Row],[Income]],0)</f>
        <v>80615</v>
      </c>
      <c r="BX258" s="14">
        <f ca="1">IF(Table1[[#This Row],[Area]]="New Brunswick",Table1[[#This Row],[Income]],0)</f>
        <v>0</v>
      </c>
      <c r="BY258" s="14">
        <f ca="1">IF(Table1[[#This Row],[Area]]="Nova Scotia",Table1[[#This Row],[Income]],0)</f>
        <v>0</v>
      </c>
      <c r="BZ258" s="14">
        <f ca="1">IF(Table1[[#This Row],[Area]]="Prince Edward Island",Table1[[#This Row],[Income]],0)</f>
        <v>0</v>
      </c>
      <c r="CB258" s="12">
        <f ca="1">IF(Table1[[#This Row],[Field of Work]]="Health",Table1[[#This Row],[Income]],0)</f>
        <v>80615</v>
      </c>
      <c r="CC258" s="12">
        <f ca="1">IF(Table1[[#This Row],[Field of Work]]="Construction",Table1[[#This Row],[Income]],0)</f>
        <v>0</v>
      </c>
      <c r="CD258" s="12">
        <f ca="1">IF(Table1[[#This Row],[Field of Work]]="Teaching",Table1[[#This Row],[Income]],0)</f>
        <v>0</v>
      </c>
      <c r="CE258" s="12">
        <f ca="1">IF(Table1[[#This Row],[Field of Work]]="IT",Table1[[#This Row],[Income]],0)</f>
        <v>0</v>
      </c>
      <c r="CF258" s="12">
        <f ca="1">IF(Table1[[#This Row],[Field of Work]]="General Work",Table1[[#This Row],[Income]],0)</f>
        <v>0</v>
      </c>
      <c r="CG258" s="12">
        <f ca="1">IF(Table1[[#This Row],[Field of Work]]="Agriculture",Table1[[#This Row],[Income]],0)</f>
        <v>0</v>
      </c>
      <c r="CI258" s="2">
        <f ca="1">IF(Table1[[#This Row],[Debts]]&gt;Table1[[#This Row],[Income]],1,0)</f>
        <v>0</v>
      </c>
      <c r="CJ258" s="2"/>
      <c r="CL258" s="2">
        <f ca="1">IF(Table1[[#This Row],[Networth of Person ($)]]&gt;$CL$6,Table1[[#This Row],[Age]],0)</f>
        <v>31</v>
      </c>
    </row>
    <row r="259" spans="2:90" x14ac:dyDescent="0.3">
      <c r="B259">
        <f t="shared" ca="1" si="74"/>
        <v>1</v>
      </c>
      <c r="C259" t="str">
        <f t="shared" ca="1" si="75"/>
        <v>Men</v>
      </c>
      <c r="D259">
        <f t="shared" ca="1" si="76"/>
        <v>32</v>
      </c>
      <c r="E259">
        <f t="shared" ca="1" si="77"/>
        <v>6</v>
      </c>
      <c r="F259" t="str">
        <f t="shared" ca="1" si="78"/>
        <v>Agriculture</v>
      </c>
      <c r="G259">
        <f t="shared" ca="1" si="79"/>
        <v>6</v>
      </c>
      <c r="H259" t="str">
        <f t="shared" ca="1" si="80"/>
        <v>Others</v>
      </c>
      <c r="I259">
        <f t="shared" ca="1" si="81"/>
        <v>1</v>
      </c>
      <c r="J259">
        <f t="shared" ca="1" si="82"/>
        <v>2</v>
      </c>
      <c r="K259">
        <f t="shared" ca="1" si="83"/>
        <v>25862</v>
      </c>
      <c r="L259">
        <f t="shared" ca="1" si="84"/>
        <v>3</v>
      </c>
      <c r="M259" t="str">
        <f t="shared" ca="1" si="85"/>
        <v>Northwest Territories</v>
      </c>
      <c r="N259">
        <f t="shared" ca="1" si="86"/>
        <v>155172</v>
      </c>
      <c r="O259">
        <f t="shared" ca="1" si="87"/>
        <v>47053.322798332534</v>
      </c>
      <c r="P259">
        <f t="shared" ca="1" si="88"/>
        <v>32372.713492827643</v>
      </c>
      <c r="Q259">
        <f t="shared" ca="1" si="89"/>
        <v>28369</v>
      </c>
      <c r="R259">
        <f t="shared" ca="1" si="90"/>
        <v>12449.776964059853</v>
      </c>
      <c r="S259">
        <f t="shared" ca="1" si="91"/>
        <v>992.7596037896061</v>
      </c>
      <c r="T259">
        <f t="shared" ca="1" si="92"/>
        <v>188537.47309661724</v>
      </c>
      <c r="U259">
        <f t="shared" ca="1" si="93"/>
        <v>87872.09976239239</v>
      </c>
      <c r="V259">
        <f t="shared" ca="1" si="94"/>
        <v>100665.37333422485</v>
      </c>
      <c r="Y259" s="2">
        <f ca="1">IF(Table1[[#This Row],[Gender]]="Men",1,0)</f>
        <v>1</v>
      </c>
      <c r="Z259" s="2">
        <f ca="1">IF(Table1[[#This Row],[Gender]]="Women",1,0)</f>
        <v>0</v>
      </c>
      <c r="AA259" s="2"/>
      <c r="AB259" s="2"/>
      <c r="AC259" s="2"/>
      <c r="AD259" s="2"/>
      <c r="AE259" s="2"/>
      <c r="AF259" s="2"/>
      <c r="AG259" s="2"/>
      <c r="AH259" s="2"/>
      <c r="AI259" s="2"/>
      <c r="AJ259" s="4"/>
      <c r="AM259" s="2">
        <f ca="1">IF(Table1[[#This Row],[Field of Work]]="Teaching",1,0)</f>
        <v>0</v>
      </c>
      <c r="AN259" s="2">
        <f ca="1">IF(Table1[[#This Row],[Field of Work]]="Health",1,0)</f>
        <v>0</v>
      </c>
      <c r="AO259" s="2">
        <f ca="1">IF(Table1[[#This Row],[Field of Work]]="Agriculture",1,0)</f>
        <v>1</v>
      </c>
      <c r="AP259" s="2">
        <f ca="1">IF(Table1[[#This Row],[Field of Work]]="IT",1,0)</f>
        <v>0</v>
      </c>
      <c r="AQ259" s="2">
        <f ca="1">IF(Table1[[#This Row],[Field of Work]]="Construction",1,0)</f>
        <v>0</v>
      </c>
      <c r="AR259" s="2">
        <f ca="1">IF(Table1[[#This Row],[Field of Work]]="General Work",1,0)</f>
        <v>0</v>
      </c>
      <c r="AS259" s="2"/>
      <c r="AT259" s="2"/>
      <c r="AU259" s="2"/>
      <c r="AV259" s="2"/>
      <c r="AW259" s="2"/>
      <c r="AX259" s="2"/>
      <c r="BB259" s="2">
        <f ca="1">Table1[[#This Row],[Car Value]]/Table1[[#This Row],[Cars]]</f>
        <v>16186.356746413821</v>
      </c>
      <c r="BE259" s="2">
        <f ca="1">IF(Table1[[#This Row],[Debts]]&gt;$BG$6,1,0)</f>
        <v>0</v>
      </c>
      <c r="BJ259" s="11">
        <f ca="1">Table1[[#This Row],[Mortage Left]]/Table1[[#This Row],[Value of House]]</f>
        <v>0.3032333333225874</v>
      </c>
      <c r="BK259" s="2">
        <f t="shared" ca="1" si="95"/>
        <v>0</v>
      </c>
      <c r="BN259" s="14">
        <f ca="1">IF(Table1[[#This Row],[Area]]="Yukon",Table1[[#This Row],[Income]],0)</f>
        <v>0</v>
      </c>
      <c r="BO259" s="14">
        <f ca="1">IF(Table1[[#This Row],[Area]]="BC",Table1[[#This Row],[Income]],0)</f>
        <v>0</v>
      </c>
      <c r="BP259" s="14">
        <f ca="1">IF(Table1[[#This Row],[Area]]="Northwest Territories",Table1[[#This Row],[Income]],0)</f>
        <v>25862</v>
      </c>
      <c r="BQ259" s="14">
        <f ca="1">IF(Table1[[#This Row],[Area]]="Alberta",Table1[[#This Row],[Income]],0)</f>
        <v>0</v>
      </c>
      <c r="BR259" s="14">
        <f ca="1">IF(Table1[[#This Row],[Area]]="Nunavut",Table1[[#This Row],[Income]],0)</f>
        <v>0</v>
      </c>
      <c r="BS259" s="14">
        <f ca="1">IF(Table1[[#This Row],[Area]]="Saskatchewan",Table1[[#This Row],[Income]],0)</f>
        <v>0</v>
      </c>
      <c r="BT259" s="14">
        <f ca="1">IF(Table1[[#This Row],[Area]]="Manitoba",Table1[[#This Row],[Income]],0)</f>
        <v>0</v>
      </c>
      <c r="BU259" s="14">
        <f ca="1">IF(Table1[[#This Row],[Area]]="Ontario",Table1[[#This Row],[Income]],0)</f>
        <v>0</v>
      </c>
      <c r="BV259" s="14">
        <f ca="1">IF(Table1[[#This Row],[Area]]="Quebec",Table1[[#This Row],[Income]],0)</f>
        <v>0</v>
      </c>
      <c r="BW259" s="14">
        <f ca="1">IF(Table1[[#This Row],[Area]]="newfoundland",Table1[[#This Row],[Income]],0)</f>
        <v>0</v>
      </c>
      <c r="BX259" s="14">
        <f ca="1">IF(Table1[[#This Row],[Area]]="New Brunswick",Table1[[#This Row],[Income]],0)</f>
        <v>0</v>
      </c>
      <c r="BY259" s="14">
        <f ca="1">IF(Table1[[#This Row],[Area]]="Nova Scotia",Table1[[#This Row],[Income]],0)</f>
        <v>0</v>
      </c>
      <c r="BZ259" s="14">
        <f ca="1">IF(Table1[[#This Row],[Area]]="Prince Edward Island",Table1[[#This Row],[Income]],0)</f>
        <v>0</v>
      </c>
      <c r="CB259" s="12">
        <f ca="1">IF(Table1[[#This Row],[Field of Work]]="Health",Table1[[#This Row],[Income]],0)</f>
        <v>0</v>
      </c>
      <c r="CC259" s="12">
        <f ca="1">IF(Table1[[#This Row],[Field of Work]]="Construction",Table1[[#This Row],[Income]],0)</f>
        <v>0</v>
      </c>
      <c r="CD259" s="12">
        <f ca="1">IF(Table1[[#This Row],[Field of Work]]="Teaching",Table1[[#This Row],[Income]],0)</f>
        <v>0</v>
      </c>
      <c r="CE259" s="12">
        <f ca="1">IF(Table1[[#This Row],[Field of Work]]="IT",Table1[[#This Row],[Income]],0)</f>
        <v>0</v>
      </c>
      <c r="CF259" s="12">
        <f ca="1">IF(Table1[[#This Row],[Field of Work]]="General Work",Table1[[#This Row],[Income]],0)</f>
        <v>0</v>
      </c>
      <c r="CG259" s="12">
        <f ca="1">IF(Table1[[#This Row],[Field of Work]]="Agriculture",Table1[[#This Row],[Income]],0)</f>
        <v>25862</v>
      </c>
      <c r="CI259" s="2">
        <f ca="1">IF(Table1[[#This Row],[Debts]]&gt;Table1[[#This Row],[Income]],1,0)</f>
        <v>0</v>
      </c>
      <c r="CJ259" s="2"/>
      <c r="CL259" s="2">
        <f ca="1">IF(Table1[[#This Row],[Networth of Person ($)]]&gt;$CL$6,Table1[[#This Row],[Age]],0)</f>
        <v>32</v>
      </c>
    </row>
    <row r="260" spans="2:90" x14ac:dyDescent="0.3">
      <c r="B260">
        <f t="shared" ca="1" si="74"/>
        <v>1</v>
      </c>
      <c r="C260" t="str">
        <f t="shared" ca="1" si="75"/>
        <v>Men</v>
      </c>
      <c r="D260">
        <f t="shared" ca="1" si="76"/>
        <v>42</v>
      </c>
      <c r="E260">
        <f t="shared" ca="1" si="77"/>
        <v>5</v>
      </c>
      <c r="F260" t="str">
        <f t="shared" ca="1" si="78"/>
        <v>General Work</v>
      </c>
      <c r="G260">
        <f t="shared" ca="1" si="79"/>
        <v>6</v>
      </c>
      <c r="H260" t="str">
        <f t="shared" ca="1" si="80"/>
        <v>Others</v>
      </c>
      <c r="I260">
        <f t="shared" ca="1" si="81"/>
        <v>0</v>
      </c>
      <c r="J260">
        <f t="shared" ca="1" si="82"/>
        <v>1</v>
      </c>
      <c r="K260">
        <f t="shared" ca="1" si="83"/>
        <v>68604</v>
      </c>
      <c r="L260">
        <f t="shared" ca="1" si="84"/>
        <v>10</v>
      </c>
      <c r="M260" t="str">
        <f t="shared" ca="1" si="85"/>
        <v>newfoundland</v>
      </c>
      <c r="N260">
        <f t="shared" ca="1" si="86"/>
        <v>205812</v>
      </c>
      <c r="O260">
        <f t="shared" ca="1" si="87"/>
        <v>126995.94703894886</v>
      </c>
      <c r="P260">
        <f t="shared" ca="1" si="88"/>
        <v>49806.121754384025</v>
      </c>
      <c r="Q260">
        <f t="shared" ca="1" si="89"/>
        <v>7050</v>
      </c>
      <c r="R260">
        <f t="shared" ca="1" si="90"/>
        <v>33735.682498292219</v>
      </c>
      <c r="S260">
        <f t="shared" ca="1" si="91"/>
        <v>59606.615383368386</v>
      </c>
      <c r="T260">
        <f t="shared" ca="1" si="92"/>
        <v>315224.73713775241</v>
      </c>
      <c r="U260">
        <f t="shared" ca="1" si="93"/>
        <v>167781.62953724107</v>
      </c>
      <c r="V260">
        <f t="shared" ca="1" si="94"/>
        <v>147443.10760051134</v>
      </c>
      <c r="Y260" s="2">
        <f ca="1">IF(Table1[[#This Row],[Gender]]="Men",1,0)</f>
        <v>1</v>
      </c>
      <c r="Z260" s="2">
        <f ca="1">IF(Table1[[#This Row],[Gender]]="Women",1,0)</f>
        <v>0</v>
      </c>
      <c r="AA260" s="2"/>
      <c r="AB260" s="2"/>
      <c r="AC260" s="2"/>
      <c r="AD260" s="2"/>
      <c r="AE260" s="2"/>
      <c r="AF260" s="2"/>
      <c r="AG260" s="2"/>
      <c r="AH260" s="2"/>
      <c r="AI260" s="2"/>
      <c r="AJ260" s="4"/>
      <c r="AM260" s="2">
        <f ca="1">IF(Table1[[#This Row],[Field of Work]]="Teaching",1,0)</f>
        <v>0</v>
      </c>
      <c r="AN260" s="2">
        <f ca="1">IF(Table1[[#This Row],[Field of Work]]="Health",1,0)</f>
        <v>0</v>
      </c>
      <c r="AO260" s="2">
        <f ca="1">IF(Table1[[#This Row],[Field of Work]]="Agriculture",1,0)</f>
        <v>0</v>
      </c>
      <c r="AP260" s="2">
        <f ca="1">IF(Table1[[#This Row],[Field of Work]]="IT",1,0)</f>
        <v>0</v>
      </c>
      <c r="AQ260" s="2">
        <f ca="1">IF(Table1[[#This Row],[Field of Work]]="Construction",1,0)</f>
        <v>0</v>
      </c>
      <c r="AR260" s="2">
        <f ca="1">IF(Table1[[#This Row],[Field of Work]]="General Work",1,0)</f>
        <v>1</v>
      </c>
      <c r="AS260" s="2"/>
      <c r="AT260" s="2"/>
      <c r="AU260" s="2"/>
      <c r="AV260" s="2"/>
      <c r="AW260" s="2"/>
      <c r="AX260" s="2"/>
      <c r="BB260" s="2">
        <f ca="1">Table1[[#This Row],[Car Value]]/Table1[[#This Row],[Cars]]</f>
        <v>49806.121754384025</v>
      </c>
      <c r="BE260" s="2">
        <f ca="1">IF(Table1[[#This Row],[Debts]]&gt;$BG$6,1,0)</f>
        <v>1</v>
      </c>
      <c r="BJ260" s="11">
        <f ca="1">Table1[[#This Row],[Mortage Left]]/Table1[[#This Row],[Value of House]]</f>
        <v>0.61704831126925963</v>
      </c>
      <c r="BK260" s="2">
        <f t="shared" ca="1" si="95"/>
        <v>0</v>
      </c>
      <c r="BN260" s="14">
        <f ca="1">IF(Table1[[#This Row],[Area]]="Yukon",Table1[[#This Row],[Income]],0)</f>
        <v>0</v>
      </c>
      <c r="BO260" s="14">
        <f ca="1">IF(Table1[[#This Row],[Area]]="BC",Table1[[#This Row],[Income]],0)</f>
        <v>0</v>
      </c>
      <c r="BP260" s="14">
        <f ca="1">IF(Table1[[#This Row],[Area]]="Northwest Territories",Table1[[#This Row],[Income]],0)</f>
        <v>0</v>
      </c>
      <c r="BQ260" s="14">
        <f ca="1">IF(Table1[[#This Row],[Area]]="Alberta",Table1[[#This Row],[Income]],0)</f>
        <v>0</v>
      </c>
      <c r="BR260" s="14">
        <f ca="1">IF(Table1[[#This Row],[Area]]="Nunavut",Table1[[#This Row],[Income]],0)</f>
        <v>0</v>
      </c>
      <c r="BS260" s="14">
        <f ca="1">IF(Table1[[#This Row],[Area]]="Saskatchewan",Table1[[#This Row],[Income]],0)</f>
        <v>0</v>
      </c>
      <c r="BT260" s="14">
        <f ca="1">IF(Table1[[#This Row],[Area]]="Manitoba",Table1[[#This Row],[Income]],0)</f>
        <v>0</v>
      </c>
      <c r="BU260" s="14">
        <f ca="1">IF(Table1[[#This Row],[Area]]="Ontario",Table1[[#This Row],[Income]],0)</f>
        <v>0</v>
      </c>
      <c r="BV260" s="14">
        <f ca="1">IF(Table1[[#This Row],[Area]]="Quebec",Table1[[#This Row],[Income]],0)</f>
        <v>0</v>
      </c>
      <c r="BW260" s="14">
        <f ca="1">IF(Table1[[#This Row],[Area]]="newfoundland",Table1[[#This Row],[Income]],0)</f>
        <v>68604</v>
      </c>
      <c r="BX260" s="14">
        <f ca="1">IF(Table1[[#This Row],[Area]]="New Brunswick",Table1[[#This Row],[Income]],0)</f>
        <v>0</v>
      </c>
      <c r="BY260" s="14">
        <f ca="1">IF(Table1[[#This Row],[Area]]="Nova Scotia",Table1[[#This Row],[Income]],0)</f>
        <v>0</v>
      </c>
      <c r="BZ260" s="14">
        <f ca="1">IF(Table1[[#This Row],[Area]]="Prince Edward Island",Table1[[#This Row],[Income]],0)</f>
        <v>0</v>
      </c>
      <c r="CB260" s="12">
        <f ca="1">IF(Table1[[#This Row],[Field of Work]]="Health",Table1[[#This Row],[Income]],0)</f>
        <v>0</v>
      </c>
      <c r="CC260" s="12">
        <f ca="1">IF(Table1[[#This Row],[Field of Work]]="Construction",Table1[[#This Row],[Income]],0)</f>
        <v>0</v>
      </c>
      <c r="CD260" s="12">
        <f ca="1">IF(Table1[[#This Row],[Field of Work]]="Teaching",Table1[[#This Row],[Income]],0)</f>
        <v>0</v>
      </c>
      <c r="CE260" s="12">
        <f ca="1">IF(Table1[[#This Row],[Field of Work]]="IT",Table1[[#This Row],[Income]],0)</f>
        <v>0</v>
      </c>
      <c r="CF260" s="12">
        <f ca="1">IF(Table1[[#This Row],[Field of Work]]="General Work",Table1[[#This Row],[Income]],0)</f>
        <v>68604</v>
      </c>
      <c r="CG260" s="12">
        <f ca="1">IF(Table1[[#This Row],[Field of Work]]="Agriculture",Table1[[#This Row],[Income]],0)</f>
        <v>0</v>
      </c>
      <c r="CI260" s="2">
        <f ca="1">IF(Table1[[#This Row],[Debts]]&gt;Table1[[#This Row],[Income]],1,0)</f>
        <v>0</v>
      </c>
      <c r="CJ260" s="2"/>
      <c r="CL260" s="2">
        <f ca="1">IF(Table1[[#This Row],[Networth of Person ($)]]&gt;$CL$6,Table1[[#This Row],[Age]],0)</f>
        <v>42</v>
      </c>
    </row>
    <row r="261" spans="2:90" x14ac:dyDescent="0.3">
      <c r="B261">
        <f t="shared" ca="1" si="74"/>
        <v>1</v>
      </c>
      <c r="C261" t="str">
        <f t="shared" ca="1" si="75"/>
        <v>Men</v>
      </c>
      <c r="D261">
        <f t="shared" ca="1" si="76"/>
        <v>45</v>
      </c>
      <c r="E261">
        <f t="shared" ca="1" si="77"/>
        <v>3</v>
      </c>
      <c r="F261" t="str">
        <f t="shared" ca="1" si="78"/>
        <v>Teaching</v>
      </c>
      <c r="G261">
        <f t="shared" ca="1" si="79"/>
        <v>1</v>
      </c>
      <c r="H261" t="str">
        <f t="shared" ca="1" si="80"/>
        <v>High School</v>
      </c>
      <c r="I261">
        <f t="shared" ca="1" si="81"/>
        <v>0</v>
      </c>
      <c r="J261">
        <f t="shared" ca="1" si="82"/>
        <v>1</v>
      </c>
      <c r="K261">
        <f t="shared" ca="1" si="83"/>
        <v>62388</v>
      </c>
      <c r="L261">
        <f t="shared" ca="1" si="84"/>
        <v>5</v>
      </c>
      <c r="M261" t="str">
        <f t="shared" ca="1" si="85"/>
        <v>Nunavut</v>
      </c>
      <c r="N261">
        <f t="shared" ca="1" si="86"/>
        <v>187164</v>
      </c>
      <c r="O261">
        <f t="shared" ca="1" si="87"/>
        <v>56601.395499171653</v>
      </c>
      <c r="P261">
        <f t="shared" ca="1" si="88"/>
        <v>41634.465127953285</v>
      </c>
      <c r="Q261">
        <f t="shared" ca="1" si="89"/>
        <v>12308</v>
      </c>
      <c r="R261">
        <f t="shared" ca="1" si="90"/>
        <v>50612.394988101914</v>
      </c>
      <c r="S261">
        <f t="shared" ca="1" si="91"/>
        <v>45052.878998988759</v>
      </c>
      <c r="T261">
        <f t="shared" ca="1" si="92"/>
        <v>273851.34412694204</v>
      </c>
      <c r="U261">
        <f t="shared" ca="1" si="93"/>
        <v>119521.79048727357</v>
      </c>
      <c r="V261">
        <f t="shared" ca="1" si="94"/>
        <v>154329.55363966848</v>
      </c>
      <c r="Y261" s="2">
        <f ca="1">IF(Table1[[#This Row],[Gender]]="Men",1,0)</f>
        <v>1</v>
      </c>
      <c r="Z261" s="2">
        <f ca="1">IF(Table1[[#This Row],[Gender]]="Women",1,0)</f>
        <v>0</v>
      </c>
      <c r="AA261" s="2"/>
      <c r="AB261" s="2"/>
      <c r="AC261" s="2"/>
      <c r="AD261" s="2"/>
      <c r="AE261" s="2"/>
      <c r="AF261" s="2"/>
      <c r="AG261" s="2"/>
      <c r="AH261" s="2"/>
      <c r="AI261" s="2"/>
      <c r="AJ261" s="4"/>
      <c r="AM261" s="2">
        <f ca="1">IF(Table1[[#This Row],[Field of Work]]="Teaching",1,0)</f>
        <v>1</v>
      </c>
      <c r="AN261" s="2">
        <f ca="1">IF(Table1[[#This Row],[Field of Work]]="Health",1,0)</f>
        <v>0</v>
      </c>
      <c r="AO261" s="2">
        <f ca="1">IF(Table1[[#This Row],[Field of Work]]="Agriculture",1,0)</f>
        <v>0</v>
      </c>
      <c r="AP261" s="2">
        <f ca="1">IF(Table1[[#This Row],[Field of Work]]="IT",1,0)</f>
        <v>0</v>
      </c>
      <c r="AQ261" s="2">
        <f ca="1">IF(Table1[[#This Row],[Field of Work]]="Construction",1,0)</f>
        <v>0</v>
      </c>
      <c r="AR261" s="2">
        <f ca="1">IF(Table1[[#This Row],[Field of Work]]="General Work",1,0)</f>
        <v>0</v>
      </c>
      <c r="AS261" s="2"/>
      <c r="AT261" s="2"/>
      <c r="AU261" s="2"/>
      <c r="AV261" s="2"/>
      <c r="AW261" s="2"/>
      <c r="AX261" s="2"/>
      <c r="BB261" s="2">
        <f ca="1">Table1[[#This Row],[Car Value]]/Table1[[#This Row],[Cars]]</f>
        <v>41634.465127953285</v>
      </c>
      <c r="BE261" s="2">
        <f ca="1">IF(Table1[[#This Row],[Debts]]&gt;$BG$6,1,0)</f>
        <v>1</v>
      </c>
      <c r="BJ261" s="11">
        <f ca="1">Table1[[#This Row],[Mortage Left]]/Table1[[#This Row],[Value of House]]</f>
        <v>0.30241603887057156</v>
      </c>
      <c r="BK261" s="2">
        <f t="shared" ca="1" si="95"/>
        <v>0</v>
      </c>
      <c r="BN261" s="14">
        <f ca="1">IF(Table1[[#This Row],[Area]]="Yukon",Table1[[#This Row],[Income]],0)</f>
        <v>0</v>
      </c>
      <c r="BO261" s="14">
        <f ca="1">IF(Table1[[#This Row],[Area]]="BC",Table1[[#This Row],[Income]],0)</f>
        <v>0</v>
      </c>
      <c r="BP261" s="14">
        <f ca="1">IF(Table1[[#This Row],[Area]]="Northwest Territories",Table1[[#This Row],[Income]],0)</f>
        <v>0</v>
      </c>
      <c r="BQ261" s="14">
        <f ca="1">IF(Table1[[#This Row],[Area]]="Alberta",Table1[[#This Row],[Income]],0)</f>
        <v>0</v>
      </c>
      <c r="BR261" s="14">
        <f ca="1">IF(Table1[[#This Row],[Area]]="Nunavut",Table1[[#This Row],[Income]],0)</f>
        <v>62388</v>
      </c>
      <c r="BS261" s="14">
        <f ca="1">IF(Table1[[#This Row],[Area]]="Saskatchewan",Table1[[#This Row],[Income]],0)</f>
        <v>0</v>
      </c>
      <c r="BT261" s="14">
        <f ca="1">IF(Table1[[#This Row],[Area]]="Manitoba",Table1[[#This Row],[Income]],0)</f>
        <v>0</v>
      </c>
      <c r="BU261" s="14">
        <f ca="1">IF(Table1[[#This Row],[Area]]="Ontario",Table1[[#This Row],[Income]],0)</f>
        <v>0</v>
      </c>
      <c r="BV261" s="14">
        <f ca="1">IF(Table1[[#This Row],[Area]]="Quebec",Table1[[#This Row],[Income]],0)</f>
        <v>0</v>
      </c>
      <c r="BW261" s="14">
        <f ca="1">IF(Table1[[#This Row],[Area]]="newfoundland",Table1[[#This Row],[Income]],0)</f>
        <v>0</v>
      </c>
      <c r="BX261" s="14">
        <f ca="1">IF(Table1[[#This Row],[Area]]="New Brunswick",Table1[[#This Row],[Income]],0)</f>
        <v>0</v>
      </c>
      <c r="BY261" s="14">
        <f ca="1">IF(Table1[[#This Row],[Area]]="Nova Scotia",Table1[[#This Row],[Income]],0)</f>
        <v>0</v>
      </c>
      <c r="BZ261" s="14">
        <f ca="1">IF(Table1[[#This Row],[Area]]="Prince Edward Island",Table1[[#This Row],[Income]],0)</f>
        <v>0</v>
      </c>
      <c r="CB261" s="12">
        <f ca="1">IF(Table1[[#This Row],[Field of Work]]="Health",Table1[[#This Row],[Income]],0)</f>
        <v>0</v>
      </c>
      <c r="CC261" s="12">
        <f ca="1">IF(Table1[[#This Row],[Field of Work]]="Construction",Table1[[#This Row],[Income]],0)</f>
        <v>0</v>
      </c>
      <c r="CD261" s="12">
        <f ca="1">IF(Table1[[#This Row],[Field of Work]]="Teaching",Table1[[#This Row],[Income]],0)</f>
        <v>62388</v>
      </c>
      <c r="CE261" s="12">
        <f ca="1">IF(Table1[[#This Row],[Field of Work]]="IT",Table1[[#This Row],[Income]],0)</f>
        <v>0</v>
      </c>
      <c r="CF261" s="12">
        <f ca="1">IF(Table1[[#This Row],[Field of Work]]="General Work",Table1[[#This Row],[Income]],0)</f>
        <v>0</v>
      </c>
      <c r="CG261" s="12">
        <f ca="1">IF(Table1[[#This Row],[Field of Work]]="Agriculture",Table1[[#This Row],[Income]],0)</f>
        <v>0</v>
      </c>
      <c r="CI261" s="2">
        <f ca="1">IF(Table1[[#This Row],[Debts]]&gt;Table1[[#This Row],[Income]],1,0)</f>
        <v>0</v>
      </c>
      <c r="CJ261" s="2"/>
      <c r="CL261" s="2">
        <f ca="1">IF(Table1[[#This Row],[Networth of Person ($)]]&gt;$CL$6,Table1[[#This Row],[Age]],0)</f>
        <v>45</v>
      </c>
    </row>
    <row r="262" spans="2:90" x14ac:dyDescent="0.3">
      <c r="B262">
        <f t="shared" ca="1" si="74"/>
        <v>2</v>
      </c>
      <c r="C262" t="str">
        <f t="shared" ca="1" si="75"/>
        <v>Women</v>
      </c>
      <c r="D262">
        <f t="shared" ca="1" si="76"/>
        <v>42</v>
      </c>
      <c r="E262">
        <f t="shared" ca="1" si="77"/>
        <v>6</v>
      </c>
      <c r="F262" t="str">
        <f t="shared" ca="1" si="78"/>
        <v>Agriculture</v>
      </c>
      <c r="G262">
        <f t="shared" ca="1" si="79"/>
        <v>2</v>
      </c>
      <c r="H262" t="str">
        <f t="shared" ca="1" si="80"/>
        <v>College</v>
      </c>
      <c r="I262">
        <f t="shared" ca="1" si="81"/>
        <v>1</v>
      </c>
      <c r="J262">
        <f t="shared" ca="1" si="82"/>
        <v>3</v>
      </c>
      <c r="K262">
        <f t="shared" ca="1" si="83"/>
        <v>36480</v>
      </c>
      <c r="L262">
        <f t="shared" ca="1" si="84"/>
        <v>4</v>
      </c>
      <c r="M262" t="str">
        <f t="shared" ca="1" si="85"/>
        <v>Alberta</v>
      </c>
      <c r="N262">
        <f t="shared" ca="1" si="86"/>
        <v>182400</v>
      </c>
      <c r="O262">
        <f t="shared" ca="1" si="87"/>
        <v>109956.83295511956</v>
      </c>
      <c r="P262">
        <f t="shared" ca="1" si="88"/>
        <v>64451.088916509019</v>
      </c>
      <c r="Q262">
        <f t="shared" ca="1" si="89"/>
        <v>2523</v>
      </c>
      <c r="R262">
        <f t="shared" ca="1" si="90"/>
        <v>34077.623585119087</v>
      </c>
      <c r="S262">
        <f t="shared" ca="1" si="91"/>
        <v>34127.744216373118</v>
      </c>
      <c r="T262">
        <f t="shared" ca="1" si="92"/>
        <v>280978.83313288214</v>
      </c>
      <c r="U262">
        <f t="shared" ca="1" si="93"/>
        <v>146557.45654023864</v>
      </c>
      <c r="V262">
        <f t="shared" ca="1" si="94"/>
        <v>134421.3765926435</v>
      </c>
      <c r="Y262" s="2">
        <f ca="1">IF(Table1[[#This Row],[Gender]]="Men",1,0)</f>
        <v>0</v>
      </c>
      <c r="Z262" s="2">
        <f ca="1">IF(Table1[[#This Row],[Gender]]="Women",1,0)</f>
        <v>1</v>
      </c>
      <c r="AA262" s="2"/>
      <c r="AB262" s="2"/>
      <c r="AC262" s="2"/>
      <c r="AD262" s="2"/>
      <c r="AE262" s="2"/>
      <c r="AF262" s="2"/>
      <c r="AG262" s="2"/>
      <c r="AH262" s="2"/>
      <c r="AI262" s="2"/>
      <c r="AJ262" s="4"/>
      <c r="AM262" s="2">
        <f ca="1">IF(Table1[[#This Row],[Field of Work]]="Teaching",1,0)</f>
        <v>0</v>
      </c>
      <c r="AN262" s="2">
        <f ca="1">IF(Table1[[#This Row],[Field of Work]]="Health",1,0)</f>
        <v>0</v>
      </c>
      <c r="AO262" s="2">
        <f ca="1">IF(Table1[[#This Row],[Field of Work]]="Agriculture",1,0)</f>
        <v>1</v>
      </c>
      <c r="AP262" s="2">
        <f ca="1">IF(Table1[[#This Row],[Field of Work]]="IT",1,0)</f>
        <v>0</v>
      </c>
      <c r="AQ262" s="2">
        <f ca="1">IF(Table1[[#This Row],[Field of Work]]="Construction",1,0)</f>
        <v>0</v>
      </c>
      <c r="AR262" s="2">
        <f ca="1">IF(Table1[[#This Row],[Field of Work]]="General Work",1,0)</f>
        <v>0</v>
      </c>
      <c r="AS262" s="2"/>
      <c r="AT262" s="2"/>
      <c r="AU262" s="2"/>
      <c r="AV262" s="2"/>
      <c r="AW262" s="2"/>
      <c r="AX262" s="2"/>
      <c r="BB262" s="2">
        <f ca="1">Table1[[#This Row],[Car Value]]/Table1[[#This Row],[Cars]]</f>
        <v>21483.696305503006</v>
      </c>
      <c r="BE262" s="2">
        <f ca="1">IF(Table1[[#This Row],[Debts]]&gt;$BG$6,1,0)</f>
        <v>1</v>
      </c>
      <c r="BJ262" s="11">
        <f ca="1">Table1[[#This Row],[Mortage Left]]/Table1[[#This Row],[Value of House]]</f>
        <v>0.60283351400833096</v>
      </c>
      <c r="BK262" s="2">
        <f t="shared" ca="1" si="95"/>
        <v>0</v>
      </c>
      <c r="BN262" s="14">
        <f ca="1">IF(Table1[[#This Row],[Area]]="Yukon",Table1[[#This Row],[Income]],0)</f>
        <v>0</v>
      </c>
      <c r="BO262" s="14">
        <f ca="1">IF(Table1[[#This Row],[Area]]="BC",Table1[[#This Row],[Income]],0)</f>
        <v>0</v>
      </c>
      <c r="BP262" s="14">
        <f ca="1">IF(Table1[[#This Row],[Area]]="Northwest Territories",Table1[[#This Row],[Income]],0)</f>
        <v>0</v>
      </c>
      <c r="BQ262" s="14">
        <f ca="1">IF(Table1[[#This Row],[Area]]="Alberta",Table1[[#This Row],[Income]],0)</f>
        <v>36480</v>
      </c>
      <c r="BR262" s="14">
        <f ca="1">IF(Table1[[#This Row],[Area]]="Nunavut",Table1[[#This Row],[Income]],0)</f>
        <v>0</v>
      </c>
      <c r="BS262" s="14">
        <f ca="1">IF(Table1[[#This Row],[Area]]="Saskatchewan",Table1[[#This Row],[Income]],0)</f>
        <v>0</v>
      </c>
      <c r="BT262" s="14">
        <f ca="1">IF(Table1[[#This Row],[Area]]="Manitoba",Table1[[#This Row],[Income]],0)</f>
        <v>0</v>
      </c>
      <c r="BU262" s="14">
        <f ca="1">IF(Table1[[#This Row],[Area]]="Ontario",Table1[[#This Row],[Income]],0)</f>
        <v>0</v>
      </c>
      <c r="BV262" s="14">
        <f ca="1">IF(Table1[[#This Row],[Area]]="Quebec",Table1[[#This Row],[Income]],0)</f>
        <v>0</v>
      </c>
      <c r="BW262" s="14">
        <f ca="1">IF(Table1[[#This Row],[Area]]="newfoundland",Table1[[#This Row],[Income]],0)</f>
        <v>0</v>
      </c>
      <c r="BX262" s="14">
        <f ca="1">IF(Table1[[#This Row],[Area]]="New Brunswick",Table1[[#This Row],[Income]],0)</f>
        <v>0</v>
      </c>
      <c r="BY262" s="14">
        <f ca="1">IF(Table1[[#This Row],[Area]]="Nova Scotia",Table1[[#This Row],[Income]],0)</f>
        <v>0</v>
      </c>
      <c r="BZ262" s="14">
        <f ca="1">IF(Table1[[#This Row],[Area]]="Prince Edward Island",Table1[[#This Row],[Income]],0)</f>
        <v>0</v>
      </c>
      <c r="CB262" s="12">
        <f ca="1">IF(Table1[[#This Row],[Field of Work]]="Health",Table1[[#This Row],[Income]],0)</f>
        <v>0</v>
      </c>
      <c r="CC262" s="12">
        <f ca="1">IF(Table1[[#This Row],[Field of Work]]="Construction",Table1[[#This Row],[Income]],0)</f>
        <v>0</v>
      </c>
      <c r="CD262" s="12">
        <f ca="1">IF(Table1[[#This Row],[Field of Work]]="Teaching",Table1[[#This Row],[Income]],0)</f>
        <v>0</v>
      </c>
      <c r="CE262" s="12">
        <f ca="1">IF(Table1[[#This Row],[Field of Work]]="IT",Table1[[#This Row],[Income]],0)</f>
        <v>0</v>
      </c>
      <c r="CF262" s="12">
        <f ca="1">IF(Table1[[#This Row],[Field of Work]]="General Work",Table1[[#This Row],[Income]],0)</f>
        <v>0</v>
      </c>
      <c r="CG262" s="12">
        <f ca="1">IF(Table1[[#This Row],[Field of Work]]="Agriculture",Table1[[#This Row],[Income]],0)</f>
        <v>36480</v>
      </c>
      <c r="CI262" s="2">
        <f ca="1">IF(Table1[[#This Row],[Debts]]&gt;Table1[[#This Row],[Income]],1,0)</f>
        <v>0</v>
      </c>
      <c r="CJ262" s="2"/>
      <c r="CL262" s="2">
        <f ca="1">IF(Table1[[#This Row],[Networth of Person ($)]]&gt;$CL$6,Table1[[#This Row],[Age]],0)</f>
        <v>42</v>
      </c>
    </row>
    <row r="263" spans="2:90" x14ac:dyDescent="0.3">
      <c r="B263">
        <f t="shared" ca="1" si="74"/>
        <v>2</v>
      </c>
      <c r="C263" t="str">
        <f t="shared" ca="1" si="75"/>
        <v>Women</v>
      </c>
      <c r="D263">
        <f t="shared" ca="1" si="76"/>
        <v>32</v>
      </c>
      <c r="E263">
        <f t="shared" ca="1" si="77"/>
        <v>3</v>
      </c>
      <c r="F263" t="str">
        <f t="shared" ca="1" si="78"/>
        <v>Teaching</v>
      </c>
      <c r="G263">
        <f t="shared" ca="1" si="79"/>
        <v>4</v>
      </c>
      <c r="H263" t="str">
        <f t="shared" ca="1" si="80"/>
        <v xml:space="preserve">Technical </v>
      </c>
      <c r="I263">
        <f t="shared" ca="1" si="81"/>
        <v>3</v>
      </c>
      <c r="J263">
        <f t="shared" ca="1" si="82"/>
        <v>2</v>
      </c>
      <c r="K263">
        <f t="shared" ca="1" si="83"/>
        <v>85300</v>
      </c>
      <c r="L263">
        <f t="shared" ca="1" si="84"/>
        <v>6</v>
      </c>
      <c r="M263" t="str">
        <f t="shared" ca="1" si="85"/>
        <v>Saskatchewan</v>
      </c>
      <c r="N263">
        <f t="shared" ca="1" si="86"/>
        <v>341200</v>
      </c>
      <c r="O263">
        <f t="shared" ca="1" si="87"/>
        <v>303819.36701631837</v>
      </c>
      <c r="P263">
        <f t="shared" ca="1" si="88"/>
        <v>90667.215017871597</v>
      </c>
      <c r="Q263">
        <f t="shared" ca="1" si="89"/>
        <v>77980</v>
      </c>
      <c r="R263">
        <f t="shared" ca="1" si="90"/>
        <v>119353.19486464912</v>
      </c>
      <c r="S263">
        <f t="shared" ca="1" si="91"/>
        <v>74687.896168525695</v>
      </c>
      <c r="T263">
        <f t="shared" ca="1" si="92"/>
        <v>506555.11118639726</v>
      </c>
      <c r="U263">
        <f t="shared" ca="1" si="93"/>
        <v>501152.56188096746</v>
      </c>
      <c r="V263">
        <f t="shared" ca="1" si="94"/>
        <v>5402.5493054297986</v>
      </c>
      <c r="Y263" s="2">
        <f ca="1">IF(Table1[[#This Row],[Gender]]="Men",1,0)</f>
        <v>0</v>
      </c>
      <c r="Z263" s="2">
        <f ca="1">IF(Table1[[#This Row],[Gender]]="Women",1,0)</f>
        <v>1</v>
      </c>
      <c r="AA263" s="2"/>
      <c r="AB263" s="2"/>
      <c r="AC263" s="2"/>
      <c r="AD263" s="2"/>
      <c r="AE263" s="2"/>
      <c r="AF263" s="2"/>
      <c r="AG263" s="2"/>
      <c r="AH263" s="2"/>
      <c r="AI263" s="2"/>
      <c r="AJ263" s="4"/>
      <c r="AM263" s="2">
        <f ca="1">IF(Table1[[#This Row],[Field of Work]]="Teaching",1,0)</f>
        <v>1</v>
      </c>
      <c r="AN263" s="2">
        <f ca="1">IF(Table1[[#This Row],[Field of Work]]="Health",1,0)</f>
        <v>0</v>
      </c>
      <c r="AO263" s="2">
        <f ca="1">IF(Table1[[#This Row],[Field of Work]]="Agriculture",1,0)</f>
        <v>0</v>
      </c>
      <c r="AP263" s="2">
        <f ca="1">IF(Table1[[#This Row],[Field of Work]]="IT",1,0)</f>
        <v>0</v>
      </c>
      <c r="AQ263" s="2">
        <f ca="1">IF(Table1[[#This Row],[Field of Work]]="Construction",1,0)</f>
        <v>0</v>
      </c>
      <c r="AR263" s="2">
        <f ca="1">IF(Table1[[#This Row],[Field of Work]]="General Work",1,0)</f>
        <v>0</v>
      </c>
      <c r="AS263" s="2"/>
      <c r="AT263" s="2"/>
      <c r="AU263" s="2"/>
      <c r="AV263" s="2"/>
      <c r="AW263" s="2"/>
      <c r="AX263" s="2"/>
      <c r="BB263" s="2">
        <f ca="1">Table1[[#This Row],[Car Value]]/Table1[[#This Row],[Cars]]</f>
        <v>45333.607508935798</v>
      </c>
      <c r="BE263" s="2">
        <f ca="1">IF(Table1[[#This Row],[Debts]]&gt;$BG$6,1,0)</f>
        <v>1</v>
      </c>
      <c r="BJ263" s="11">
        <f ca="1">Table1[[#This Row],[Mortage Left]]/Table1[[#This Row],[Value of House]]</f>
        <v>0.89044363134911597</v>
      </c>
      <c r="BK263" s="2">
        <f t="shared" ca="1" si="95"/>
        <v>0</v>
      </c>
      <c r="BN263" s="14">
        <f ca="1">IF(Table1[[#This Row],[Area]]="Yukon",Table1[[#This Row],[Income]],0)</f>
        <v>0</v>
      </c>
      <c r="BO263" s="14">
        <f ca="1">IF(Table1[[#This Row],[Area]]="BC",Table1[[#This Row],[Income]],0)</f>
        <v>0</v>
      </c>
      <c r="BP263" s="14">
        <f ca="1">IF(Table1[[#This Row],[Area]]="Northwest Territories",Table1[[#This Row],[Income]],0)</f>
        <v>0</v>
      </c>
      <c r="BQ263" s="14">
        <f ca="1">IF(Table1[[#This Row],[Area]]="Alberta",Table1[[#This Row],[Income]],0)</f>
        <v>0</v>
      </c>
      <c r="BR263" s="14">
        <f ca="1">IF(Table1[[#This Row],[Area]]="Nunavut",Table1[[#This Row],[Income]],0)</f>
        <v>0</v>
      </c>
      <c r="BS263" s="14">
        <f ca="1">IF(Table1[[#This Row],[Area]]="Saskatchewan",Table1[[#This Row],[Income]],0)</f>
        <v>85300</v>
      </c>
      <c r="BT263" s="14">
        <f ca="1">IF(Table1[[#This Row],[Area]]="Manitoba",Table1[[#This Row],[Income]],0)</f>
        <v>0</v>
      </c>
      <c r="BU263" s="14">
        <f ca="1">IF(Table1[[#This Row],[Area]]="Ontario",Table1[[#This Row],[Income]],0)</f>
        <v>0</v>
      </c>
      <c r="BV263" s="14">
        <f ca="1">IF(Table1[[#This Row],[Area]]="Quebec",Table1[[#This Row],[Income]],0)</f>
        <v>0</v>
      </c>
      <c r="BW263" s="14">
        <f ca="1">IF(Table1[[#This Row],[Area]]="newfoundland",Table1[[#This Row],[Income]],0)</f>
        <v>0</v>
      </c>
      <c r="BX263" s="14">
        <f ca="1">IF(Table1[[#This Row],[Area]]="New Brunswick",Table1[[#This Row],[Income]],0)</f>
        <v>0</v>
      </c>
      <c r="BY263" s="14">
        <f ca="1">IF(Table1[[#This Row],[Area]]="Nova Scotia",Table1[[#This Row],[Income]],0)</f>
        <v>0</v>
      </c>
      <c r="BZ263" s="14">
        <f ca="1">IF(Table1[[#This Row],[Area]]="Prince Edward Island",Table1[[#This Row],[Income]],0)</f>
        <v>0</v>
      </c>
      <c r="CB263" s="12">
        <f ca="1">IF(Table1[[#This Row],[Field of Work]]="Health",Table1[[#This Row],[Income]],0)</f>
        <v>0</v>
      </c>
      <c r="CC263" s="12">
        <f ca="1">IF(Table1[[#This Row],[Field of Work]]="Construction",Table1[[#This Row],[Income]],0)</f>
        <v>0</v>
      </c>
      <c r="CD263" s="12">
        <f ca="1">IF(Table1[[#This Row],[Field of Work]]="Teaching",Table1[[#This Row],[Income]],0)</f>
        <v>85300</v>
      </c>
      <c r="CE263" s="12">
        <f ca="1">IF(Table1[[#This Row],[Field of Work]]="IT",Table1[[#This Row],[Income]],0)</f>
        <v>0</v>
      </c>
      <c r="CF263" s="12">
        <f ca="1">IF(Table1[[#This Row],[Field of Work]]="General Work",Table1[[#This Row],[Income]],0)</f>
        <v>0</v>
      </c>
      <c r="CG263" s="12">
        <f ca="1">IF(Table1[[#This Row],[Field of Work]]="Agriculture",Table1[[#This Row],[Income]],0)</f>
        <v>0</v>
      </c>
      <c r="CI263" s="2">
        <f ca="1">IF(Table1[[#This Row],[Debts]]&gt;Table1[[#This Row],[Income]],1,0)</f>
        <v>1</v>
      </c>
      <c r="CJ263" s="2"/>
      <c r="CL263" s="2">
        <f ca="1">IF(Table1[[#This Row],[Networth of Person ($)]]&gt;$CL$6,Table1[[#This Row],[Age]],0)</f>
        <v>0</v>
      </c>
    </row>
    <row r="264" spans="2:90" x14ac:dyDescent="0.3">
      <c r="B264">
        <f t="shared" ref="B264:B327" ca="1" si="96">RANDBETWEEN(1,2)</f>
        <v>2</v>
      </c>
      <c r="C264" t="str">
        <f t="shared" ref="C264:C327" ca="1" si="97">IF(B264=1,"Men","Women")</f>
        <v>Women</v>
      </c>
      <c r="D264">
        <f t="shared" ref="D264:D327" ca="1" si="98">RANDBETWEEN(25,45)</f>
        <v>42</v>
      </c>
      <c r="E264">
        <f t="shared" ref="E264:E327" ca="1" si="99">RANDBETWEEN(1,6)</f>
        <v>4</v>
      </c>
      <c r="F264" t="str">
        <f t="shared" ref="F264:F327" ca="1" si="100">VLOOKUP(E264,$AA$6:$AB$11,2)</f>
        <v>IT</v>
      </c>
      <c r="G264">
        <f t="shared" ref="G264:G327" ca="1" si="101">RANDBETWEEN(1,6)</f>
        <v>3</v>
      </c>
      <c r="H264" t="str">
        <f t="shared" ref="H264:H327" ca="1" si="102">VLOOKUP(G264,$AC$6:$AD$10,2)</f>
        <v>University</v>
      </c>
      <c r="I264">
        <f t="shared" ref="I264:I327" ca="1" si="103">RANDBETWEEN(0,4)</f>
        <v>4</v>
      </c>
      <c r="J264">
        <f t="shared" ref="J264:J327" ca="1" si="104">RANDBETWEEN(1,3)</f>
        <v>2</v>
      </c>
      <c r="K264">
        <f t="shared" ref="K264:K327" ca="1" si="105">RANDBETWEEN(25000,90000)</f>
        <v>79942</v>
      </c>
      <c r="L264">
        <f t="shared" ref="L264:L327" ca="1" si="106">RANDBETWEEN(1,13)</f>
        <v>8</v>
      </c>
      <c r="M264" t="str">
        <f t="shared" ref="M264:M327" ca="1" si="107">VLOOKUP(L264,$AE$6:$AF$18,2)</f>
        <v>Ontario</v>
      </c>
      <c r="N264">
        <f t="shared" ref="N264:N327" ca="1" si="108">K264*RANDBETWEEN(3,6)</f>
        <v>239826</v>
      </c>
      <c r="O264">
        <f t="shared" ref="O264:O327" ca="1" si="109">RAND()*N264</f>
        <v>99484.267432255903</v>
      </c>
      <c r="P264">
        <f t="shared" ref="P264:P327" ca="1" si="110">J264*RAND()*K264</f>
        <v>22165.702012842092</v>
      </c>
      <c r="Q264">
        <f t="shared" ref="Q264:Q327" ca="1" si="111">RANDBETWEEN(0,P264)</f>
        <v>5534</v>
      </c>
      <c r="R264">
        <f t="shared" ref="R264:R327" ca="1" si="112">RAND()*K264*2</f>
        <v>146351.47969049128</v>
      </c>
      <c r="S264">
        <f t="shared" ref="S264:S327" ca="1" si="113">RAND()*K264*1.5</f>
        <v>14123.944867835155</v>
      </c>
      <c r="T264">
        <f t="shared" ref="T264:T327" ca="1" si="114">N264+P264+S264</f>
        <v>276115.64688067726</v>
      </c>
      <c r="U264">
        <f t="shared" ref="U264:U327" ca="1" si="115">O264+Q264+R264</f>
        <v>251369.74712274718</v>
      </c>
      <c r="V264">
        <f t="shared" ref="V264:V327" ca="1" si="116">T264-U264</f>
        <v>24745.899757930078</v>
      </c>
      <c r="Y264" s="2">
        <f ca="1">IF(Table1[[#This Row],[Gender]]="Men",1,0)</f>
        <v>0</v>
      </c>
      <c r="Z264" s="2">
        <f ca="1">IF(Table1[[#This Row],[Gender]]="Women",1,0)</f>
        <v>1</v>
      </c>
      <c r="AA264" s="2"/>
      <c r="AB264" s="2"/>
      <c r="AC264" s="2"/>
      <c r="AD264" s="2"/>
      <c r="AE264" s="2"/>
      <c r="AF264" s="2"/>
      <c r="AG264" s="2"/>
      <c r="AH264" s="2"/>
      <c r="AI264" s="2"/>
      <c r="AJ264" s="4"/>
      <c r="AM264" s="2">
        <f ca="1">IF(Table1[[#This Row],[Field of Work]]="Teaching",1,0)</f>
        <v>0</v>
      </c>
      <c r="AN264" s="2">
        <f ca="1">IF(Table1[[#This Row],[Field of Work]]="Health",1,0)</f>
        <v>0</v>
      </c>
      <c r="AO264" s="2">
        <f ca="1">IF(Table1[[#This Row],[Field of Work]]="Agriculture",1,0)</f>
        <v>0</v>
      </c>
      <c r="AP264" s="2">
        <f ca="1">IF(Table1[[#This Row],[Field of Work]]="IT",1,0)</f>
        <v>1</v>
      </c>
      <c r="AQ264" s="2">
        <f ca="1">IF(Table1[[#This Row],[Field of Work]]="Construction",1,0)</f>
        <v>0</v>
      </c>
      <c r="AR264" s="2">
        <f ca="1">IF(Table1[[#This Row],[Field of Work]]="General Work",1,0)</f>
        <v>0</v>
      </c>
      <c r="AS264" s="2"/>
      <c r="AT264" s="2"/>
      <c r="AU264" s="2"/>
      <c r="AV264" s="2"/>
      <c r="AW264" s="2"/>
      <c r="AX264" s="2"/>
      <c r="BB264" s="2">
        <f ca="1">Table1[[#This Row],[Car Value]]/Table1[[#This Row],[Cars]]</f>
        <v>11082.851006421046</v>
      </c>
      <c r="BE264" s="2">
        <f ca="1">IF(Table1[[#This Row],[Debts]]&gt;$BG$6,1,0)</f>
        <v>1</v>
      </c>
      <c r="BJ264" s="11">
        <f ca="1">Table1[[#This Row],[Mortage Left]]/Table1[[#This Row],[Value of House]]</f>
        <v>0.41481852439792144</v>
      </c>
      <c r="BK264" s="2">
        <f t="shared" ref="BK264:BK327" ca="1" si="117">IF(BJ264&lt;$BK$6,1,0)</f>
        <v>0</v>
      </c>
      <c r="BN264" s="14">
        <f ca="1">IF(Table1[[#This Row],[Area]]="Yukon",Table1[[#This Row],[Income]],0)</f>
        <v>0</v>
      </c>
      <c r="BO264" s="14">
        <f ca="1">IF(Table1[[#This Row],[Area]]="BC",Table1[[#This Row],[Income]],0)</f>
        <v>0</v>
      </c>
      <c r="BP264" s="14">
        <f ca="1">IF(Table1[[#This Row],[Area]]="Northwest Territories",Table1[[#This Row],[Income]],0)</f>
        <v>0</v>
      </c>
      <c r="BQ264" s="14">
        <f ca="1">IF(Table1[[#This Row],[Area]]="Alberta",Table1[[#This Row],[Income]],0)</f>
        <v>0</v>
      </c>
      <c r="BR264" s="14">
        <f ca="1">IF(Table1[[#This Row],[Area]]="Nunavut",Table1[[#This Row],[Income]],0)</f>
        <v>0</v>
      </c>
      <c r="BS264" s="14">
        <f ca="1">IF(Table1[[#This Row],[Area]]="Saskatchewan",Table1[[#This Row],[Income]],0)</f>
        <v>0</v>
      </c>
      <c r="BT264" s="14">
        <f ca="1">IF(Table1[[#This Row],[Area]]="Manitoba",Table1[[#This Row],[Income]],0)</f>
        <v>0</v>
      </c>
      <c r="BU264" s="14">
        <f ca="1">IF(Table1[[#This Row],[Area]]="Ontario",Table1[[#This Row],[Income]],0)</f>
        <v>79942</v>
      </c>
      <c r="BV264" s="14">
        <f ca="1">IF(Table1[[#This Row],[Area]]="Quebec",Table1[[#This Row],[Income]],0)</f>
        <v>0</v>
      </c>
      <c r="BW264" s="14">
        <f ca="1">IF(Table1[[#This Row],[Area]]="newfoundland",Table1[[#This Row],[Income]],0)</f>
        <v>0</v>
      </c>
      <c r="BX264" s="14">
        <f ca="1">IF(Table1[[#This Row],[Area]]="New Brunswick",Table1[[#This Row],[Income]],0)</f>
        <v>0</v>
      </c>
      <c r="BY264" s="14">
        <f ca="1">IF(Table1[[#This Row],[Area]]="Nova Scotia",Table1[[#This Row],[Income]],0)</f>
        <v>0</v>
      </c>
      <c r="BZ264" s="14">
        <f ca="1">IF(Table1[[#This Row],[Area]]="Prince Edward Island",Table1[[#This Row],[Income]],0)</f>
        <v>0</v>
      </c>
      <c r="CB264" s="12">
        <f ca="1">IF(Table1[[#This Row],[Field of Work]]="Health",Table1[[#This Row],[Income]],0)</f>
        <v>0</v>
      </c>
      <c r="CC264" s="12">
        <f ca="1">IF(Table1[[#This Row],[Field of Work]]="Construction",Table1[[#This Row],[Income]],0)</f>
        <v>0</v>
      </c>
      <c r="CD264" s="12">
        <f ca="1">IF(Table1[[#This Row],[Field of Work]]="Teaching",Table1[[#This Row],[Income]],0)</f>
        <v>0</v>
      </c>
      <c r="CE264" s="12">
        <f ca="1">IF(Table1[[#This Row],[Field of Work]]="IT",Table1[[#This Row],[Income]],0)</f>
        <v>79942</v>
      </c>
      <c r="CF264" s="12">
        <f ca="1">IF(Table1[[#This Row],[Field of Work]]="General Work",Table1[[#This Row],[Income]],0)</f>
        <v>0</v>
      </c>
      <c r="CG264" s="12">
        <f ca="1">IF(Table1[[#This Row],[Field of Work]]="Agriculture",Table1[[#This Row],[Income]],0)</f>
        <v>0</v>
      </c>
      <c r="CI264" s="2">
        <f ca="1">IF(Table1[[#This Row],[Debts]]&gt;Table1[[#This Row],[Income]],1,0)</f>
        <v>1</v>
      </c>
      <c r="CJ264" s="2"/>
      <c r="CL264" s="2">
        <f ca="1">IF(Table1[[#This Row],[Networth of Person ($)]]&gt;$CL$6,Table1[[#This Row],[Age]],0)</f>
        <v>0</v>
      </c>
    </row>
    <row r="265" spans="2:90" x14ac:dyDescent="0.3">
      <c r="B265">
        <f t="shared" ca="1" si="96"/>
        <v>1</v>
      </c>
      <c r="C265" t="str">
        <f t="shared" ca="1" si="97"/>
        <v>Men</v>
      </c>
      <c r="D265">
        <f t="shared" ca="1" si="98"/>
        <v>25</v>
      </c>
      <c r="E265">
        <f t="shared" ca="1" si="99"/>
        <v>2</v>
      </c>
      <c r="F265" t="str">
        <f t="shared" ca="1" si="100"/>
        <v>Construction</v>
      </c>
      <c r="G265">
        <f t="shared" ca="1" si="101"/>
        <v>6</v>
      </c>
      <c r="H265" t="str">
        <f t="shared" ca="1" si="102"/>
        <v>Others</v>
      </c>
      <c r="I265">
        <f t="shared" ca="1" si="103"/>
        <v>4</v>
      </c>
      <c r="J265">
        <f t="shared" ca="1" si="104"/>
        <v>1</v>
      </c>
      <c r="K265">
        <f t="shared" ca="1" si="105"/>
        <v>38624</v>
      </c>
      <c r="L265">
        <f t="shared" ca="1" si="106"/>
        <v>8</v>
      </c>
      <c r="M265" t="str">
        <f t="shared" ca="1" si="107"/>
        <v>Ontario</v>
      </c>
      <c r="N265">
        <f t="shared" ca="1" si="108"/>
        <v>154496</v>
      </c>
      <c r="O265">
        <f t="shared" ca="1" si="109"/>
        <v>109770.24065929231</v>
      </c>
      <c r="P265">
        <f t="shared" ca="1" si="110"/>
        <v>19397.120279064035</v>
      </c>
      <c r="Q265">
        <f t="shared" ca="1" si="111"/>
        <v>13901</v>
      </c>
      <c r="R265">
        <f t="shared" ca="1" si="112"/>
        <v>32266.184712013815</v>
      </c>
      <c r="S265">
        <f t="shared" ca="1" si="113"/>
        <v>20018.571249347613</v>
      </c>
      <c r="T265">
        <f t="shared" ca="1" si="114"/>
        <v>193911.69152841164</v>
      </c>
      <c r="U265">
        <f t="shared" ca="1" si="115"/>
        <v>155937.42537130613</v>
      </c>
      <c r="V265">
        <f t="shared" ca="1" si="116"/>
        <v>37974.266157105507</v>
      </c>
      <c r="Y265" s="2">
        <f ca="1">IF(Table1[[#This Row],[Gender]]="Men",1,0)</f>
        <v>1</v>
      </c>
      <c r="Z265" s="2">
        <f ca="1">IF(Table1[[#This Row],[Gender]]="Women",1,0)</f>
        <v>0</v>
      </c>
      <c r="AA265" s="2"/>
      <c r="AB265" s="2"/>
      <c r="AC265" s="2"/>
      <c r="AD265" s="2"/>
      <c r="AE265" s="2"/>
      <c r="AF265" s="2"/>
      <c r="AG265" s="2"/>
      <c r="AH265" s="2"/>
      <c r="AI265" s="2"/>
      <c r="AJ265" s="4"/>
      <c r="AM265" s="2">
        <f ca="1">IF(Table1[[#This Row],[Field of Work]]="Teaching",1,0)</f>
        <v>0</v>
      </c>
      <c r="AN265" s="2">
        <f ca="1">IF(Table1[[#This Row],[Field of Work]]="Health",1,0)</f>
        <v>0</v>
      </c>
      <c r="AO265" s="2">
        <f ca="1">IF(Table1[[#This Row],[Field of Work]]="Agriculture",1,0)</f>
        <v>0</v>
      </c>
      <c r="AP265" s="2">
        <f ca="1">IF(Table1[[#This Row],[Field of Work]]="IT",1,0)</f>
        <v>0</v>
      </c>
      <c r="AQ265" s="2">
        <f ca="1">IF(Table1[[#This Row],[Field of Work]]="Construction",1,0)</f>
        <v>1</v>
      </c>
      <c r="AR265" s="2">
        <f ca="1">IF(Table1[[#This Row],[Field of Work]]="General Work",1,0)</f>
        <v>0</v>
      </c>
      <c r="AS265" s="2"/>
      <c r="AT265" s="2"/>
      <c r="AU265" s="2"/>
      <c r="AV265" s="2"/>
      <c r="AW265" s="2"/>
      <c r="AX265" s="2"/>
      <c r="BB265" s="2">
        <f ca="1">Table1[[#This Row],[Car Value]]/Table1[[#This Row],[Cars]]</f>
        <v>19397.120279064035</v>
      </c>
      <c r="BE265" s="2">
        <f ca="1">IF(Table1[[#This Row],[Debts]]&gt;$BG$6,1,0)</f>
        <v>1</v>
      </c>
      <c r="BJ265" s="11">
        <f ca="1">Table1[[#This Row],[Mortage Left]]/Table1[[#This Row],[Value of House]]</f>
        <v>0.71050538952006725</v>
      </c>
      <c r="BK265" s="2">
        <f t="shared" ca="1" si="117"/>
        <v>0</v>
      </c>
      <c r="BN265" s="14">
        <f ca="1">IF(Table1[[#This Row],[Area]]="Yukon",Table1[[#This Row],[Income]],0)</f>
        <v>0</v>
      </c>
      <c r="BO265" s="14">
        <f ca="1">IF(Table1[[#This Row],[Area]]="BC",Table1[[#This Row],[Income]],0)</f>
        <v>0</v>
      </c>
      <c r="BP265" s="14">
        <f ca="1">IF(Table1[[#This Row],[Area]]="Northwest Territories",Table1[[#This Row],[Income]],0)</f>
        <v>0</v>
      </c>
      <c r="BQ265" s="14">
        <f ca="1">IF(Table1[[#This Row],[Area]]="Alberta",Table1[[#This Row],[Income]],0)</f>
        <v>0</v>
      </c>
      <c r="BR265" s="14">
        <f ca="1">IF(Table1[[#This Row],[Area]]="Nunavut",Table1[[#This Row],[Income]],0)</f>
        <v>0</v>
      </c>
      <c r="BS265" s="14">
        <f ca="1">IF(Table1[[#This Row],[Area]]="Saskatchewan",Table1[[#This Row],[Income]],0)</f>
        <v>0</v>
      </c>
      <c r="BT265" s="14">
        <f ca="1">IF(Table1[[#This Row],[Area]]="Manitoba",Table1[[#This Row],[Income]],0)</f>
        <v>0</v>
      </c>
      <c r="BU265" s="14">
        <f ca="1">IF(Table1[[#This Row],[Area]]="Ontario",Table1[[#This Row],[Income]],0)</f>
        <v>38624</v>
      </c>
      <c r="BV265" s="14">
        <f ca="1">IF(Table1[[#This Row],[Area]]="Quebec",Table1[[#This Row],[Income]],0)</f>
        <v>0</v>
      </c>
      <c r="BW265" s="14">
        <f ca="1">IF(Table1[[#This Row],[Area]]="newfoundland",Table1[[#This Row],[Income]],0)</f>
        <v>0</v>
      </c>
      <c r="BX265" s="14">
        <f ca="1">IF(Table1[[#This Row],[Area]]="New Brunswick",Table1[[#This Row],[Income]],0)</f>
        <v>0</v>
      </c>
      <c r="BY265" s="14">
        <f ca="1">IF(Table1[[#This Row],[Area]]="Nova Scotia",Table1[[#This Row],[Income]],0)</f>
        <v>0</v>
      </c>
      <c r="BZ265" s="14">
        <f ca="1">IF(Table1[[#This Row],[Area]]="Prince Edward Island",Table1[[#This Row],[Income]],0)</f>
        <v>0</v>
      </c>
      <c r="CB265" s="12">
        <f ca="1">IF(Table1[[#This Row],[Field of Work]]="Health",Table1[[#This Row],[Income]],0)</f>
        <v>0</v>
      </c>
      <c r="CC265" s="12">
        <f ca="1">IF(Table1[[#This Row],[Field of Work]]="Construction",Table1[[#This Row],[Income]],0)</f>
        <v>38624</v>
      </c>
      <c r="CD265" s="12">
        <f ca="1">IF(Table1[[#This Row],[Field of Work]]="Teaching",Table1[[#This Row],[Income]],0)</f>
        <v>0</v>
      </c>
      <c r="CE265" s="12">
        <f ca="1">IF(Table1[[#This Row],[Field of Work]]="IT",Table1[[#This Row],[Income]],0)</f>
        <v>0</v>
      </c>
      <c r="CF265" s="12">
        <f ca="1">IF(Table1[[#This Row],[Field of Work]]="General Work",Table1[[#This Row],[Income]],0)</f>
        <v>0</v>
      </c>
      <c r="CG265" s="12">
        <f ca="1">IF(Table1[[#This Row],[Field of Work]]="Agriculture",Table1[[#This Row],[Income]],0)</f>
        <v>0</v>
      </c>
      <c r="CI265" s="2">
        <f ca="1">IF(Table1[[#This Row],[Debts]]&gt;Table1[[#This Row],[Income]],1,0)</f>
        <v>0</v>
      </c>
      <c r="CJ265" s="2"/>
      <c r="CL265" s="2">
        <f ca="1">IF(Table1[[#This Row],[Networth of Person ($)]]&gt;$CL$6,Table1[[#This Row],[Age]],0)</f>
        <v>0</v>
      </c>
    </row>
    <row r="266" spans="2:90" x14ac:dyDescent="0.3">
      <c r="B266">
        <f t="shared" ca="1" si="96"/>
        <v>1</v>
      </c>
      <c r="C266" t="str">
        <f t="shared" ca="1" si="97"/>
        <v>Men</v>
      </c>
      <c r="D266">
        <f t="shared" ca="1" si="98"/>
        <v>27</v>
      </c>
      <c r="E266">
        <f t="shared" ca="1" si="99"/>
        <v>3</v>
      </c>
      <c r="F266" t="str">
        <f t="shared" ca="1" si="100"/>
        <v>Teaching</v>
      </c>
      <c r="G266">
        <f t="shared" ca="1" si="101"/>
        <v>2</v>
      </c>
      <c r="H266" t="str">
        <f t="shared" ca="1" si="102"/>
        <v>College</v>
      </c>
      <c r="I266">
        <f t="shared" ca="1" si="103"/>
        <v>4</v>
      </c>
      <c r="J266">
        <f t="shared" ca="1" si="104"/>
        <v>3</v>
      </c>
      <c r="K266">
        <f t="shared" ca="1" si="105"/>
        <v>46834</v>
      </c>
      <c r="L266">
        <f t="shared" ca="1" si="106"/>
        <v>1</v>
      </c>
      <c r="M266" t="str">
        <f t="shared" ca="1" si="107"/>
        <v>Yukon</v>
      </c>
      <c r="N266">
        <f t="shared" ca="1" si="108"/>
        <v>234170</v>
      </c>
      <c r="O266">
        <f t="shared" ca="1" si="109"/>
        <v>128995.81849671325</v>
      </c>
      <c r="P266">
        <f t="shared" ca="1" si="110"/>
        <v>11810.882035183207</v>
      </c>
      <c r="Q266">
        <f t="shared" ca="1" si="111"/>
        <v>11651</v>
      </c>
      <c r="R266">
        <f t="shared" ca="1" si="112"/>
        <v>68380.389695186095</v>
      </c>
      <c r="S266">
        <f t="shared" ca="1" si="113"/>
        <v>7404.4807435450448</v>
      </c>
      <c r="T266">
        <f t="shared" ca="1" si="114"/>
        <v>253385.36277872825</v>
      </c>
      <c r="U266">
        <f t="shared" ca="1" si="115"/>
        <v>209027.20819189935</v>
      </c>
      <c r="V266">
        <f t="shared" ca="1" si="116"/>
        <v>44358.154586828896</v>
      </c>
      <c r="Y266" s="2">
        <f ca="1">IF(Table1[[#This Row],[Gender]]="Men",1,0)</f>
        <v>1</v>
      </c>
      <c r="Z266" s="2">
        <f ca="1">IF(Table1[[#This Row],[Gender]]="Women",1,0)</f>
        <v>0</v>
      </c>
      <c r="AA266" s="2"/>
      <c r="AB266" s="2"/>
      <c r="AC266" s="2"/>
      <c r="AD266" s="2"/>
      <c r="AE266" s="2"/>
      <c r="AF266" s="2"/>
      <c r="AG266" s="2"/>
      <c r="AH266" s="2"/>
      <c r="AI266" s="2"/>
      <c r="AJ266" s="4"/>
      <c r="AM266" s="2">
        <f ca="1">IF(Table1[[#This Row],[Field of Work]]="Teaching",1,0)</f>
        <v>1</v>
      </c>
      <c r="AN266" s="2">
        <f ca="1">IF(Table1[[#This Row],[Field of Work]]="Health",1,0)</f>
        <v>0</v>
      </c>
      <c r="AO266" s="2">
        <f ca="1">IF(Table1[[#This Row],[Field of Work]]="Agriculture",1,0)</f>
        <v>0</v>
      </c>
      <c r="AP266" s="2">
        <f ca="1">IF(Table1[[#This Row],[Field of Work]]="IT",1,0)</f>
        <v>0</v>
      </c>
      <c r="AQ266" s="2">
        <f ca="1">IF(Table1[[#This Row],[Field of Work]]="Construction",1,0)</f>
        <v>0</v>
      </c>
      <c r="AR266" s="2">
        <f ca="1">IF(Table1[[#This Row],[Field of Work]]="General Work",1,0)</f>
        <v>0</v>
      </c>
      <c r="AS266" s="2"/>
      <c r="AT266" s="2"/>
      <c r="AU266" s="2"/>
      <c r="AV266" s="2"/>
      <c r="AW266" s="2"/>
      <c r="AX266" s="2"/>
      <c r="BB266" s="2">
        <f ca="1">Table1[[#This Row],[Car Value]]/Table1[[#This Row],[Cars]]</f>
        <v>3936.9606783944023</v>
      </c>
      <c r="BE266" s="2">
        <f ca="1">IF(Table1[[#This Row],[Debts]]&gt;$BG$6,1,0)</f>
        <v>1</v>
      </c>
      <c r="BJ266" s="11">
        <f ca="1">Table1[[#This Row],[Mortage Left]]/Table1[[#This Row],[Value of House]]</f>
        <v>0.55086398128160419</v>
      </c>
      <c r="BK266" s="2">
        <f t="shared" ca="1" si="117"/>
        <v>0</v>
      </c>
      <c r="BN266" s="14">
        <f ca="1">IF(Table1[[#This Row],[Area]]="Yukon",Table1[[#This Row],[Income]],0)</f>
        <v>46834</v>
      </c>
      <c r="BO266" s="14">
        <f ca="1">IF(Table1[[#This Row],[Area]]="BC",Table1[[#This Row],[Income]],0)</f>
        <v>0</v>
      </c>
      <c r="BP266" s="14">
        <f ca="1">IF(Table1[[#This Row],[Area]]="Northwest Territories",Table1[[#This Row],[Income]],0)</f>
        <v>0</v>
      </c>
      <c r="BQ266" s="14">
        <f ca="1">IF(Table1[[#This Row],[Area]]="Alberta",Table1[[#This Row],[Income]],0)</f>
        <v>0</v>
      </c>
      <c r="BR266" s="14">
        <f ca="1">IF(Table1[[#This Row],[Area]]="Nunavut",Table1[[#This Row],[Income]],0)</f>
        <v>0</v>
      </c>
      <c r="BS266" s="14">
        <f ca="1">IF(Table1[[#This Row],[Area]]="Saskatchewan",Table1[[#This Row],[Income]],0)</f>
        <v>0</v>
      </c>
      <c r="BT266" s="14">
        <f ca="1">IF(Table1[[#This Row],[Area]]="Manitoba",Table1[[#This Row],[Income]],0)</f>
        <v>0</v>
      </c>
      <c r="BU266" s="14">
        <f ca="1">IF(Table1[[#This Row],[Area]]="Ontario",Table1[[#This Row],[Income]],0)</f>
        <v>0</v>
      </c>
      <c r="BV266" s="14">
        <f ca="1">IF(Table1[[#This Row],[Area]]="Quebec",Table1[[#This Row],[Income]],0)</f>
        <v>0</v>
      </c>
      <c r="BW266" s="14">
        <f ca="1">IF(Table1[[#This Row],[Area]]="newfoundland",Table1[[#This Row],[Income]],0)</f>
        <v>0</v>
      </c>
      <c r="BX266" s="14">
        <f ca="1">IF(Table1[[#This Row],[Area]]="New Brunswick",Table1[[#This Row],[Income]],0)</f>
        <v>0</v>
      </c>
      <c r="BY266" s="14">
        <f ca="1">IF(Table1[[#This Row],[Area]]="Nova Scotia",Table1[[#This Row],[Income]],0)</f>
        <v>0</v>
      </c>
      <c r="BZ266" s="14">
        <f ca="1">IF(Table1[[#This Row],[Area]]="Prince Edward Island",Table1[[#This Row],[Income]],0)</f>
        <v>0</v>
      </c>
      <c r="CB266" s="12">
        <f ca="1">IF(Table1[[#This Row],[Field of Work]]="Health",Table1[[#This Row],[Income]],0)</f>
        <v>0</v>
      </c>
      <c r="CC266" s="12">
        <f ca="1">IF(Table1[[#This Row],[Field of Work]]="Construction",Table1[[#This Row],[Income]],0)</f>
        <v>0</v>
      </c>
      <c r="CD266" s="12">
        <f ca="1">IF(Table1[[#This Row],[Field of Work]]="Teaching",Table1[[#This Row],[Income]],0)</f>
        <v>46834</v>
      </c>
      <c r="CE266" s="12">
        <f ca="1">IF(Table1[[#This Row],[Field of Work]]="IT",Table1[[#This Row],[Income]],0)</f>
        <v>0</v>
      </c>
      <c r="CF266" s="12">
        <f ca="1">IF(Table1[[#This Row],[Field of Work]]="General Work",Table1[[#This Row],[Income]],0)</f>
        <v>0</v>
      </c>
      <c r="CG266" s="12">
        <f ca="1">IF(Table1[[#This Row],[Field of Work]]="Agriculture",Table1[[#This Row],[Income]],0)</f>
        <v>0</v>
      </c>
      <c r="CI266" s="2">
        <f ca="1">IF(Table1[[#This Row],[Debts]]&gt;Table1[[#This Row],[Income]],1,0)</f>
        <v>1</v>
      </c>
      <c r="CJ266" s="2"/>
      <c r="CL266" s="2">
        <f ca="1">IF(Table1[[#This Row],[Networth of Person ($)]]&gt;$CL$6,Table1[[#This Row],[Age]],0)</f>
        <v>0</v>
      </c>
    </row>
    <row r="267" spans="2:90" x14ac:dyDescent="0.3">
      <c r="B267">
        <f t="shared" ca="1" si="96"/>
        <v>1</v>
      </c>
      <c r="C267" t="str">
        <f t="shared" ca="1" si="97"/>
        <v>Men</v>
      </c>
      <c r="D267">
        <f t="shared" ca="1" si="98"/>
        <v>43</v>
      </c>
      <c r="E267">
        <f t="shared" ca="1" si="99"/>
        <v>5</v>
      </c>
      <c r="F267" t="str">
        <f t="shared" ca="1" si="100"/>
        <v>General Work</v>
      </c>
      <c r="G267">
        <f t="shared" ca="1" si="101"/>
        <v>5</v>
      </c>
      <c r="H267" t="str">
        <f t="shared" ca="1" si="102"/>
        <v>Others</v>
      </c>
      <c r="I267">
        <f t="shared" ca="1" si="103"/>
        <v>3</v>
      </c>
      <c r="J267">
        <f t="shared" ca="1" si="104"/>
        <v>2</v>
      </c>
      <c r="K267">
        <f t="shared" ca="1" si="105"/>
        <v>52728</v>
      </c>
      <c r="L267">
        <f t="shared" ca="1" si="106"/>
        <v>11</v>
      </c>
      <c r="M267" t="str">
        <f t="shared" ca="1" si="107"/>
        <v>New Brunswick</v>
      </c>
      <c r="N267">
        <f t="shared" ca="1" si="108"/>
        <v>210912</v>
      </c>
      <c r="O267">
        <f t="shared" ca="1" si="109"/>
        <v>204175.75801798518</v>
      </c>
      <c r="P267">
        <f t="shared" ca="1" si="110"/>
        <v>51882.367734454878</v>
      </c>
      <c r="Q267">
        <f t="shared" ca="1" si="111"/>
        <v>9958</v>
      </c>
      <c r="R267">
        <f t="shared" ca="1" si="112"/>
        <v>16801.566948408115</v>
      </c>
      <c r="S267">
        <f t="shared" ca="1" si="113"/>
        <v>42275.410912993939</v>
      </c>
      <c r="T267">
        <f t="shared" ca="1" si="114"/>
        <v>305069.77864744881</v>
      </c>
      <c r="U267">
        <f t="shared" ca="1" si="115"/>
        <v>230935.32496639329</v>
      </c>
      <c r="V267">
        <f t="shared" ca="1" si="116"/>
        <v>74134.453681055515</v>
      </c>
      <c r="Y267" s="2">
        <f ca="1">IF(Table1[[#This Row],[Gender]]="Men",1,0)</f>
        <v>1</v>
      </c>
      <c r="Z267" s="2">
        <f ca="1">IF(Table1[[#This Row],[Gender]]="Women",1,0)</f>
        <v>0</v>
      </c>
      <c r="AA267" s="2"/>
      <c r="AB267" s="2"/>
      <c r="AC267" s="2"/>
      <c r="AD267" s="2"/>
      <c r="AE267" s="2"/>
      <c r="AF267" s="2"/>
      <c r="AG267" s="2"/>
      <c r="AH267" s="2"/>
      <c r="AI267" s="2"/>
      <c r="AJ267" s="4"/>
      <c r="AM267" s="2">
        <f ca="1">IF(Table1[[#This Row],[Field of Work]]="Teaching",1,0)</f>
        <v>0</v>
      </c>
      <c r="AN267" s="2">
        <f ca="1">IF(Table1[[#This Row],[Field of Work]]="Health",1,0)</f>
        <v>0</v>
      </c>
      <c r="AO267" s="2">
        <f ca="1">IF(Table1[[#This Row],[Field of Work]]="Agriculture",1,0)</f>
        <v>0</v>
      </c>
      <c r="AP267" s="2">
        <f ca="1">IF(Table1[[#This Row],[Field of Work]]="IT",1,0)</f>
        <v>0</v>
      </c>
      <c r="AQ267" s="2">
        <f ca="1">IF(Table1[[#This Row],[Field of Work]]="Construction",1,0)</f>
        <v>0</v>
      </c>
      <c r="AR267" s="2">
        <f ca="1">IF(Table1[[#This Row],[Field of Work]]="General Work",1,0)</f>
        <v>1</v>
      </c>
      <c r="AS267" s="2"/>
      <c r="AT267" s="2"/>
      <c r="AU267" s="2"/>
      <c r="AV267" s="2"/>
      <c r="AW267" s="2"/>
      <c r="AX267" s="2"/>
      <c r="BB267" s="2">
        <f ca="1">Table1[[#This Row],[Car Value]]/Table1[[#This Row],[Cars]]</f>
        <v>25941.183867227439</v>
      </c>
      <c r="BE267" s="2">
        <f ca="1">IF(Table1[[#This Row],[Debts]]&gt;$BG$6,1,0)</f>
        <v>0</v>
      </c>
      <c r="BJ267" s="11">
        <f ca="1">Table1[[#This Row],[Mortage Left]]/Table1[[#This Row],[Value of House]]</f>
        <v>0.96806136216993433</v>
      </c>
      <c r="BK267" s="2">
        <f t="shared" ca="1" si="117"/>
        <v>0</v>
      </c>
      <c r="BN267" s="14">
        <f ca="1">IF(Table1[[#This Row],[Area]]="Yukon",Table1[[#This Row],[Income]],0)</f>
        <v>0</v>
      </c>
      <c r="BO267" s="14">
        <f ca="1">IF(Table1[[#This Row],[Area]]="BC",Table1[[#This Row],[Income]],0)</f>
        <v>0</v>
      </c>
      <c r="BP267" s="14">
        <f ca="1">IF(Table1[[#This Row],[Area]]="Northwest Territories",Table1[[#This Row],[Income]],0)</f>
        <v>0</v>
      </c>
      <c r="BQ267" s="14">
        <f ca="1">IF(Table1[[#This Row],[Area]]="Alberta",Table1[[#This Row],[Income]],0)</f>
        <v>0</v>
      </c>
      <c r="BR267" s="14">
        <f ca="1">IF(Table1[[#This Row],[Area]]="Nunavut",Table1[[#This Row],[Income]],0)</f>
        <v>0</v>
      </c>
      <c r="BS267" s="14">
        <f ca="1">IF(Table1[[#This Row],[Area]]="Saskatchewan",Table1[[#This Row],[Income]],0)</f>
        <v>0</v>
      </c>
      <c r="BT267" s="14">
        <f ca="1">IF(Table1[[#This Row],[Area]]="Manitoba",Table1[[#This Row],[Income]],0)</f>
        <v>0</v>
      </c>
      <c r="BU267" s="14">
        <f ca="1">IF(Table1[[#This Row],[Area]]="Ontario",Table1[[#This Row],[Income]],0)</f>
        <v>0</v>
      </c>
      <c r="BV267" s="14">
        <f ca="1">IF(Table1[[#This Row],[Area]]="Quebec",Table1[[#This Row],[Income]],0)</f>
        <v>0</v>
      </c>
      <c r="BW267" s="14">
        <f ca="1">IF(Table1[[#This Row],[Area]]="newfoundland",Table1[[#This Row],[Income]],0)</f>
        <v>0</v>
      </c>
      <c r="BX267" s="14">
        <f ca="1">IF(Table1[[#This Row],[Area]]="New Brunswick",Table1[[#This Row],[Income]],0)</f>
        <v>52728</v>
      </c>
      <c r="BY267" s="14">
        <f ca="1">IF(Table1[[#This Row],[Area]]="Nova Scotia",Table1[[#This Row],[Income]],0)</f>
        <v>0</v>
      </c>
      <c r="BZ267" s="14">
        <f ca="1">IF(Table1[[#This Row],[Area]]="Prince Edward Island",Table1[[#This Row],[Income]],0)</f>
        <v>0</v>
      </c>
      <c r="CB267" s="12">
        <f ca="1">IF(Table1[[#This Row],[Field of Work]]="Health",Table1[[#This Row],[Income]],0)</f>
        <v>0</v>
      </c>
      <c r="CC267" s="12">
        <f ca="1">IF(Table1[[#This Row],[Field of Work]]="Construction",Table1[[#This Row],[Income]],0)</f>
        <v>0</v>
      </c>
      <c r="CD267" s="12">
        <f ca="1">IF(Table1[[#This Row],[Field of Work]]="Teaching",Table1[[#This Row],[Income]],0)</f>
        <v>0</v>
      </c>
      <c r="CE267" s="12">
        <f ca="1">IF(Table1[[#This Row],[Field of Work]]="IT",Table1[[#This Row],[Income]],0)</f>
        <v>0</v>
      </c>
      <c r="CF267" s="12">
        <f ca="1">IF(Table1[[#This Row],[Field of Work]]="General Work",Table1[[#This Row],[Income]],0)</f>
        <v>52728</v>
      </c>
      <c r="CG267" s="12">
        <f ca="1">IF(Table1[[#This Row],[Field of Work]]="Agriculture",Table1[[#This Row],[Income]],0)</f>
        <v>0</v>
      </c>
      <c r="CI267" s="2">
        <f ca="1">IF(Table1[[#This Row],[Debts]]&gt;Table1[[#This Row],[Income]],1,0)</f>
        <v>0</v>
      </c>
      <c r="CJ267" s="2"/>
      <c r="CL267" s="2">
        <f ca="1">IF(Table1[[#This Row],[Networth of Person ($)]]&gt;$CL$6,Table1[[#This Row],[Age]],0)</f>
        <v>43</v>
      </c>
    </row>
    <row r="268" spans="2:90" x14ac:dyDescent="0.3">
      <c r="B268">
        <f t="shared" ca="1" si="96"/>
        <v>1</v>
      </c>
      <c r="C268" t="str">
        <f t="shared" ca="1" si="97"/>
        <v>Men</v>
      </c>
      <c r="D268">
        <f t="shared" ca="1" si="98"/>
        <v>26</v>
      </c>
      <c r="E268">
        <f t="shared" ca="1" si="99"/>
        <v>2</v>
      </c>
      <c r="F268" t="str">
        <f t="shared" ca="1" si="100"/>
        <v>Construction</v>
      </c>
      <c r="G268">
        <f t="shared" ca="1" si="101"/>
        <v>2</v>
      </c>
      <c r="H268" t="str">
        <f t="shared" ca="1" si="102"/>
        <v>College</v>
      </c>
      <c r="I268">
        <f t="shared" ca="1" si="103"/>
        <v>0</v>
      </c>
      <c r="J268">
        <f t="shared" ca="1" si="104"/>
        <v>1</v>
      </c>
      <c r="K268">
        <f t="shared" ca="1" si="105"/>
        <v>61718</v>
      </c>
      <c r="L268">
        <f t="shared" ca="1" si="106"/>
        <v>2</v>
      </c>
      <c r="M268" t="str">
        <f t="shared" ca="1" si="107"/>
        <v>BC</v>
      </c>
      <c r="N268">
        <f t="shared" ca="1" si="108"/>
        <v>370308</v>
      </c>
      <c r="O268">
        <f t="shared" ca="1" si="109"/>
        <v>211694.4135774156</v>
      </c>
      <c r="P268">
        <f t="shared" ca="1" si="110"/>
        <v>36521.199974463605</v>
      </c>
      <c r="Q268">
        <f t="shared" ca="1" si="111"/>
        <v>14743</v>
      </c>
      <c r="R268">
        <f t="shared" ca="1" si="112"/>
        <v>78728.039411821723</v>
      </c>
      <c r="S268">
        <f t="shared" ca="1" si="113"/>
        <v>40760.296501523051</v>
      </c>
      <c r="T268">
        <f t="shared" ca="1" si="114"/>
        <v>447589.49647598667</v>
      </c>
      <c r="U268">
        <f t="shared" ca="1" si="115"/>
        <v>305165.45298923732</v>
      </c>
      <c r="V268">
        <f t="shared" ca="1" si="116"/>
        <v>142424.04348674935</v>
      </c>
      <c r="Y268" s="2">
        <f ca="1">IF(Table1[[#This Row],[Gender]]="Men",1,0)</f>
        <v>1</v>
      </c>
      <c r="Z268" s="2">
        <f ca="1">IF(Table1[[#This Row],[Gender]]="Women",1,0)</f>
        <v>0</v>
      </c>
      <c r="AA268" s="2"/>
      <c r="AB268" s="2"/>
      <c r="AC268" s="2"/>
      <c r="AD268" s="2"/>
      <c r="AE268" s="2"/>
      <c r="AF268" s="2"/>
      <c r="AG268" s="2"/>
      <c r="AH268" s="2"/>
      <c r="AI268" s="2"/>
      <c r="AJ268" s="4"/>
      <c r="AM268" s="2">
        <f ca="1">IF(Table1[[#This Row],[Field of Work]]="Teaching",1,0)</f>
        <v>0</v>
      </c>
      <c r="AN268" s="2">
        <f ca="1">IF(Table1[[#This Row],[Field of Work]]="Health",1,0)</f>
        <v>0</v>
      </c>
      <c r="AO268" s="2">
        <f ca="1">IF(Table1[[#This Row],[Field of Work]]="Agriculture",1,0)</f>
        <v>0</v>
      </c>
      <c r="AP268" s="2">
        <f ca="1">IF(Table1[[#This Row],[Field of Work]]="IT",1,0)</f>
        <v>0</v>
      </c>
      <c r="AQ268" s="2">
        <f ca="1">IF(Table1[[#This Row],[Field of Work]]="Construction",1,0)</f>
        <v>1</v>
      </c>
      <c r="AR268" s="2">
        <f ca="1">IF(Table1[[#This Row],[Field of Work]]="General Work",1,0)</f>
        <v>0</v>
      </c>
      <c r="AS268" s="2"/>
      <c r="AT268" s="2"/>
      <c r="AU268" s="2"/>
      <c r="AV268" s="2"/>
      <c r="AW268" s="2"/>
      <c r="AX268" s="2"/>
      <c r="BB268" s="2">
        <f ca="1">Table1[[#This Row],[Car Value]]/Table1[[#This Row],[Cars]]</f>
        <v>36521.199974463605</v>
      </c>
      <c r="BE268" s="2">
        <f ca="1">IF(Table1[[#This Row],[Debts]]&gt;$BG$6,1,0)</f>
        <v>1</v>
      </c>
      <c r="BJ268" s="11">
        <f ca="1">Table1[[#This Row],[Mortage Left]]/Table1[[#This Row],[Value of House]]</f>
        <v>0.57167118608675915</v>
      </c>
      <c r="BK268" s="2">
        <f t="shared" ca="1" si="117"/>
        <v>0</v>
      </c>
      <c r="BN268" s="14">
        <f ca="1">IF(Table1[[#This Row],[Area]]="Yukon",Table1[[#This Row],[Income]],0)</f>
        <v>0</v>
      </c>
      <c r="BO268" s="14">
        <f ca="1">IF(Table1[[#This Row],[Area]]="BC",Table1[[#This Row],[Income]],0)</f>
        <v>61718</v>
      </c>
      <c r="BP268" s="14">
        <f ca="1">IF(Table1[[#This Row],[Area]]="Northwest Territories",Table1[[#This Row],[Income]],0)</f>
        <v>0</v>
      </c>
      <c r="BQ268" s="14">
        <f ca="1">IF(Table1[[#This Row],[Area]]="Alberta",Table1[[#This Row],[Income]],0)</f>
        <v>0</v>
      </c>
      <c r="BR268" s="14">
        <f ca="1">IF(Table1[[#This Row],[Area]]="Nunavut",Table1[[#This Row],[Income]],0)</f>
        <v>0</v>
      </c>
      <c r="BS268" s="14">
        <f ca="1">IF(Table1[[#This Row],[Area]]="Saskatchewan",Table1[[#This Row],[Income]],0)</f>
        <v>0</v>
      </c>
      <c r="BT268" s="14">
        <f ca="1">IF(Table1[[#This Row],[Area]]="Manitoba",Table1[[#This Row],[Income]],0)</f>
        <v>0</v>
      </c>
      <c r="BU268" s="14">
        <f ca="1">IF(Table1[[#This Row],[Area]]="Ontario",Table1[[#This Row],[Income]],0)</f>
        <v>0</v>
      </c>
      <c r="BV268" s="14">
        <f ca="1">IF(Table1[[#This Row],[Area]]="Quebec",Table1[[#This Row],[Income]],0)</f>
        <v>0</v>
      </c>
      <c r="BW268" s="14">
        <f ca="1">IF(Table1[[#This Row],[Area]]="newfoundland",Table1[[#This Row],[Income]],0)</f>
        <v>0</v>
      </c>
      <c r="BX268" s="14">
        <f ca="1">IF(Table1[[#This Row],[Area]]="New Brunswick",Table1[[#This Row],[Income]],0)</f>
        <v>0</v>
      </c>
      <c r="BY268" s="14">
        <f ca="1">IF(Table1[[#This Row],[Area]]="Nova Scotia",Table1[[#This Row],[Income]],0)</f>
        <v>0</v>
      </c>
      <c r="BZ268" s="14">
        <f ca="1">IF(Table1[[#This Row],[Area]]="Prince Edward Island",Table1[[#This Row],[Income]],0)</f>
        <v>0</v>
      </c>
      <c r="CB268" s="12">
        <f ca="1">IF(Table1[[#This Row],[Field of Work]]="Health",Table1[[#This Row],[Income]],0)</f>
        <v>0</v>
      </c>
      <c r="CC268" s="12">
        <f ca="1">IF(Table1[[#This Row],[Field of Work]]="Construction",Table1[[#This Row],[Income]],0)</f>
        <v>61718</v>
      </c>
      <c r="CD268" s="12">
        <f ca="1">IF(Table1[[#This Row],[Field of Work]]="Teaching",Table1[[#This Row],[Income]],0)</f>
        <v>0</v>
      </c>
      <c r="CE268" s="12">
        <f ca="1">IF(Table1[[#This Row],[Field of Work]]="IT",Table1[[#This Row],[Income]],0)</f>
        <v>0</v>
      </c>
      <c r="CF268" s="12">
        <f ca="1">IF(Table1[[#This Row],[Field of Work]]="General Work",Table1[[#This Row],[Income]],0)</f>
        <v>0</v>
      </c>
      <c r="CG268" s="12">
        <f ca="1">IF(Table1[[#This Row],[Field of Work]]="Agriculture",Table1[[#This Row],[Income]],0)</f>
        <v>0</v>
      </c>
      <c r="CI268" s="2">
        <f ca="1">IF(Table1[[#This Row],[Debts]]&gt;Table1[[#This Row],[Income]],1,0)</f>
        <v>1</v>
      </c>
      <c r="CJ268" s="2"/>
      <c r="CL268" s="2">
        <f ca="1">IF(Table1[[#This Row],[Networth of Person ($)]]&gt;$CL$6,Table1[[#This Row],[Age]],0)</f>
        <v>26</v>
      </c>
    </row>
    <row r="269" spans="2:90" x14ac:dyDescent="0.3">
      <c r="B269">
        <f t="shared" ca="1" si="96"/>
        <v>2</v>
      </c>
      <c r="C269" t="str">
        <f t="shared" ca="1" si="97"/>
        <v>Women</v>
      </c>
      <c r="D269">
        <f t="shared" ca="1" si="98"/>
        <v>35</v>
      </c>
      <c r="E269">
        <f t="shared" ca="1" si="99"/>
        <v>1</v>
      </c>
      <c r="F269" t="str">
        <f t="shared" ca="1" si="100"/>
        <v>Health</v>
      </c>
      <c r="G269">
        <f t="shared" ca="1" si="101"/>
        <v>3</v>
      </c>
      <c r="H269" t="str">
        <f t="shared" ca="1" si="102"/>
        <v>University</v>
      </c>
      <c r="I269">
        <f t="shared" ca="1" si="103"/>
        <v>0</v>
      </c>
      <c r="J269">
        <f t="shared" ca="1" si="104"/>
        <v>3</v>
      </c>
      <c r="K269">
        <f t="shared" ca="1" si="105"/>
        <v>36869</v>
      </c>
      <c r="L269">
        <f t="shared" ca="1" si="106"/>
        <v>10</v>
      </c>
      <c r="M269" t="str">
        <f t="shared" ca="1" si="107"/>
        <v>newfoundland</v>
      </c>
      <c r="N269">
        <f t="shared" ca="1" si="108"/>
        <v>147476</v>
      </c>
      <c r="O269">
        <f t="shared" ca="1" si="109"/>
        <v>85879.395939521142</v>
      </c>
      <c r="P269">
        <f t="shared" ca="1" si="110"/>
        <v>19168.616460670848</v>
      </c>
      <c r="Q269">
        <f t="shared" ca="1" si="111"/>
        <v>12167</v>
      </c>
      <c r="R269">
        <f t="shared" ca="1" si="112"/>
        <v>60436.518937254812</v>
      </c>
      <c r="S269">
        <f t="shared" ca="1" si="113"/>
        <v>36848.444795385149</v>
      </c>
      <c r="T269">
        <f t="shared" ca="1" si="114"/>
        <v>203493.06125605598</v>
      </c>
      <c r="U269">
        <f t="shared" ca="1" si="115"/>
        <v>158482.91487677596</v>
      </c>
      <c r="V269">
        <f t="shared" ca="1" si="116"/>
        <v>45010.14637928002</v>
      </c>
      <c r="Y269" s="2">
        <f ca="1">IF(Table1[[#This Row],[Gender]]="Men",1,0)</f>
        <v>0</v>
      </c>
      <c r="Z269" s="2">
        <f ca="1">IF(Table1[[#This Row],[Gender]]="Women",1,0)</f>
        <v>1</v>
      </c>
      <c r="AA269" s="2"/>
      <c r="AB269" s="2"/>
      <c r="AC269" s="2"/>
      <c r="AD269" s="2"/>
      <c r="AE269" s="2"/>
      <c r="AF269" s="2"/>
      <c r="AG269" s="2"/>
      <c r="AH269" s="2"/>
      <c r="AI269" s="2"/>
      <c r="AJ269" s="4"/>
      <c r="AM269" s="2">
        <f ca="1">IF(Table1[[#This Row],[Field of Work]]="Teaching",1,0)</f>
        <v>0</v>
      </c>
      <c r="AN269" s="2">
        <f ca="1">IF(Table1[[#This Row],[Field of Work]]="Health",1,0)</f>
        <v>1</v>
      </c>
      <c r="AO269" s="2">
        <f ca="1">IF(Table1[[#This Row],[Field of Work]]="Agriculture",1,0)</f>
        <v>0</v>
      </c>
      <c r="AP269" s="2">
        <f ca="1">IF(Table1[[#This Row],[Field of Work]]="IT",1,0)</f>
        <v>0</v>
      </c>
      <c r="AQ269" s="2">
        <f ca="1">IF(Table1[[#This Row],[Field of Work]]="Construction",1,0)</f>
        <v>0</v>
      </c>
      <c r="AR269" s="2">
        <f ca="1">IF(Table1[[#This Row],[Field of Work]]="General Work",1,0)</f>
        <v>0</v>
      </c>
      <c r="AS269" s="2"/>
      <c r="AT269" s="2"/>
      <c r="AU269" s="2"/>
      <c r="AV269" s="2"/>
      <c r="AW269" s="2"/>
      <c r="AX269" s="2"/>
      <c r="BB269" s="2">
        <f ca="1">Table1[[#This Row],[Car Value]]/Table1[[#This Row],[Cars]]</f>
        <v>6389.5388202236163</v>
      </c>
      <c r="BE269" s="2">
        <f ca="1">IF(Table1[[#This Row],[Debts]]&gt;$BG$6,1,0)</f>
        <v>1</v>
      </c>
      <c r="BJ269" s="11">
        <f ca="1">Table1[[#This Row],[Mortage Left]]/Table1[[#This Row],[Value of House]]</f>
        <v>0.58232794447585468</v>
      </c>
      <c r="BK269" s="2">
        <f t="shared" ca="1" si="117"/>
        <v>0</v>
      </c>
      <c r="BN269" s="14">
        <f ca="1">IF(Table1[[#This Row],[Area]]="Yukon",Table1[[#This Row],[Income]],0)</f>
        <v>0</v>
      </c>
      <c r="BO269" s="14">
        <f ca="1">IF(Table1[[#This Row],[Area]]="BC",Table1[[#This Row],[Income]],0)</f>
        <v>0</v>
      </c>
      <c r="BP269" s="14">
        <f ca="1">IF(Table1[[#This Row],[Area]]="Northwest Territories",Table1[[#This Row],[Income]],0)</f>
        <v>0</v>
      </c>
      <c r="BQ269" s="14">
        <f ca="1">IF(Table1[[#This Row],[Area]]="Alberta",Table1[[#This Row],[Income]],0)</f>
        <v>0</v>
      </c>
      <c r="BR269" s="14">
        <f ca="1">IF(Table1[[#This Row],[Area]]="Nunavut",Table1[[#This Row],[Income]],0)</f>
        <v>0</v>
      </c>
      <c r="BS269" s="14">
        <f ca="1">IF(Table1[[#This Row],[Area]]="Saskatchewan",Table1[[#This Row],[Income]],0)</f>
        <v>0</v>
      </c>
      <c r="BT269" s="14">
        <f ca="1">IF(Table1[[#This Row],[Area]]="Manitoba",Table1[[#This Row],[Income]],0)</f>
        <v>0</v>
      </c>
      <c r="BU269" s="14">
        <f ca="1">IF(Table1[[#This Row],[Area]]="Ontario",Table1[[#This Row],[Income]],0)</f>
        <v>0</v>
      </c>
      <c r="BV269" s="14">
        <f ca="1">IF(Table1[[#This Row],[Area]]="Quebec",Table1[[#This Row],[Income]],0)</f>
        <v>0</v>
      </c>
      <c r="BW269" s="14">
        <f ca="1">IF(Table1[[#This Row],[Area]]="newfoundland",Table1[[#This Row],[Income]],0)</f>
        <v>36869</v>
      </c>
      <c r="BX269" s="14">
        <f ca="1">IF(Table1[[#This Row],[Area]]="New Brunswick",Table1[[#This Row],[Income]],0)</f>
        <v>0</v>
      </c>
      <c r="BY269" s="14">
        <f ca="1">IF(Table1[[#This Row],[Area]]="Nova Scotia",Table1[[#This Row],[Income]],0)</f>
        <v>0</v>
      </c>
      <c r="BZ269" s="14">
        <f ca="1">IF(Table1[[#This Row],[Area]]="Prince Edward Island",Table1[[#This Row],[Income]],0)</f>
        <v>0</v>
      </c>
      <c r="CB269" s="12">
        <f ca="1">IF(Table1[[#This Row],[Field of Work]]="Health",Table1[[#This Row],[Income]],0)</f>
        <v>36869</v>
      </c>
      <c r="CC269" s="12">
        <f ca="1">IF(Table1[[#This Row],[Field of Work]]="Construction",Table1[[#This Row],[Income]],0)</f>
        <v>0</v>
      </c>
      <c r="CD269" s="12">
        <f ca="1">IF(Table1[[#This Row],[Field of Work]]="Teaching",Table1[[#This Row],[Income]],0)</f>
        <v>0</v>
      </c>
      <c r="CE269" s="12">
        <f ca="1">IF(Table1[[#This Row],[Field of Work]]="IT",Table1[[#This Row],[Income]],0)</f>
        <v>0</v>
      </c>
      <c r="CF269" s="12">
        <f ca="1">IF(Table1[[#This Row],[Field of Work]]="General Work",Table1[[#This Row],[Income]],0)</f>
        <v>0</v>
      </c>
      <c r="CG269" s="12">
        <f ca="1">IF(Table1[[#This Row],[Field of Work]]="Agriculture",Table1[[#This Row],[Income]],0)</f>
        <v>0</v>
      </c>
      <c r="CI269" s="2">
        <f ca="1">IF(Table1[[#This Row],[Debts]]&gt;Table1[[#This Row],[Income]],1,0)</f>
        <v>1</v>
      </c>
      <c r="CJ269" s="2"/>
      <c r="CL269" s="2">
        <f ca="1">IF(Table1[[#This Row],[Networth of Person ($)]]&gt;$CL$6,Table1[[#This Row],[Age]],0)</f>
        <v>0</v>
      </c>
    </row>
    <row r="270" spans="2:90" x14ac:dyDescent="0.3">
      <c r="B270">
        <f t="shared" ca="1" si="96"/>
        <v>2</v>
      </c>
      <c r="C270" t="str">
        <f t="shared" ca="1" si="97"/>
        <v>Women</v>
      </c>
      <c r="D270">
        <f t="shared" ca="1" si="98"/>
        <v>31</v>
      </c>
      <c r="E270">
        <f t="shared" ca="1" si="99"/>
        <v>4</v>
      </c>
      <c r="F270" t="str">
        <f t="shared" ca="1" si="100"/>
        <v>IT</v>
      </c>
      <c r="G270">
        <f t="shared" ca="1" si="101"/>
        <v>5</v>
      </c>
      <c r="H270" t="str">
        <f t="shared" ca="1" si="102"/>
        <v>Others</v>
      </c>
      <c r="I270">
        <f t="shared" ca="1" si="103"/>
        <v>3</v>
      </c>
      <c r="J270">
        <f t="shared" ca="1" si="104"/>
        <v>3</v>
      </c>
      <c r="K270">
        <f t="shared" ca="1" si="105"/>
        <v>80801</v>
      </c>
      <c r="L270">
        <f t="shared" ca="1" si="106"/>
        <v>7</v>
      </c>
      <c r="M270" t="str">
        <f t="shared" ca="1" si="107"/>
        <v>Manitoba</v>
      </c>
      <c r="N270">
        <f t="shared" ca="1" si="108"/>
        <v>323204</v>
      </c>
      <c r="O270">
        <f t="shared" ca="1" si="109"/>
        <v>21391.598187933232</v>
      </c>
      <c r="P270">
        <f t="shared" ca="1" si="110"/>
        <v>159088.94815258123</v>
      </c>
      <c r="Q270">
        <f t="shared" ca="1" si="111"/>
        <v>124501</v>
      </c>
      <c r="R270">
        <f t="shared" ca="1" si="112"/>
        <v>15926.612887876403</v>
      </c>
      <c r="S270">
        <f t="shared" ca="1" si="113"/>
        <v>13288.287226966018</v>
      </c>
      <c r="T270">
        <f t="shared" ca="1" si="114"/>
        <v>495581.23537954723</v>
      </c>
      <c r="U270">
        <f t="shared" ca="1" si="115"/>
        <v>161819.21107580964</v>
      </c>
      <c r="V270">
        <f t="shared" ca="1" si="116"/>
        <v>333762.02430373756</v>
      </c>
      <c r="Y270" s="2">
        <f ca="1">IF(Table1[[#This Row],[Gender]]="Men",1,0)</f>
        <v>0</v>
      </c>
      <c r="Z270" s="2">
        <f ca="1">IF(Table1[[#This Row],[Gender]]="Women",1,0)</f>
        <v>1</v>
      </c>
      <c r="AA270" s="2"/>
      <c r="AB270" s="2"/>
      <c r="AC270" s="2"/>
      <c r="AD270" s="2"/>
      <c r="AE270" s="2"/>
      <c r="AF270" s="2"/>
      <c r="AG270" s="2"/>
      <c r="AH270" s="2"/>
      <c r="AI270" s="2"/>
      <c r="AJ270" s="4"/>
      <c r="AM270" s="2">
        <f ca="1">IF(Table1[[#This Row],[Field of Work]]="Teaching",1,0)</f>
        <v>0</v>
      </c>
      <c r="AN270" s="2">
        <f ca="1">IF(Table1[[#This Row],[Field of Work]]="Health",1,0)</f>
        <v>0</v>
      </c>
      <c r="AO270" s="2">
        <f ca="1">IF(Table1[[#This Row],[Field of Work]]="Agriculture",1,0)</f>
        <v>0</v>
      </c>
      <c r="AP270" s="2">
        <f ca="1">IF(Table1[[#This Row],[Field of Work]]="IT",1,0)</f>
        <v>1</v>
      </c>
      <c r="AQ270" s="2">
        <f ca="1">IF(Table1[[#This Row],[Field of Work]]="Construction",1,0)</f>
        <v>0</v>
      </c>
      <c r="AR270" s="2">
        <f ca="1">IF(Table1[[#This Row],[Field of Work]]="General Work",1,0)</f>
        <v>0</v>
      </c>
      <c r="AS270" s="2"/>
      <c r="AT270" s="2"/>
      <c r="AU270" s="2"/>
      <c r="AV270" s="2"/>
      <c r="AW270" s="2"/>
      <c r="AX270" s="2"/>
      <c r="BB270" s="2">
        <f ca="1">Table1[[#This Row],[Car Value]]/Table1[[#This Row],[Cars]]</f>
        <v>53029.649384193741</v>
      </c>
      <c r="BE270" s="2">
        <f ca="1">IF(Table1[[#This Row],[Debts]]&gt;$BG$6,1,0)</f>
        <v>0</v>
      </c>
      <c r="BJ270" s="11">
        <f ca="1">Table1[[#This Row],[Mortage Left]]/Table1[[#This Row],[Value of House]]</f>
        <v>6.6186056447114616E-2</v>
      </c>
      <c r="BK270" s="2">
        <f t="shared" ca="1" si="117"/>
        <v>1</v>
      </c>
      <c r="BN270" s="14">
        <f ca="1">IF(Table1[[#This Row],[Area]]="Yukon",Table1[[#This Row],[Income]],0)</f>
        <v>0</v>
      </c>
      <c r="BO270" s="14">
        <f ca="1">IF(Table1[[#This Row],[Area]]="BC",Table1[[#This Row],[Income]],0)</f>
        <v>0</v>
      </c>
      <c r="BP270" s="14">
        <f ca="1">IF(Table1[[#This Row],[Area]]="Northwest Territories",Table1[[#This Row],[Income]],0)</f>
        <v>0</v>
      </c>
      <c r="BQ270" s="14">
        <f ca="1">IF(Table1[[#This Row],[Area]]="Alberta",Table1[[#This Row],[Income]],0)</f>
        <v>0</v>
      </c>
      <c r="BR270" s="14">
        <f ca="1">IF(Table1[[#This Row],[Area]]="Nunavut",Table1[[#This Row],[Income]],0)</f>
        <v>0</v>
      </c>
      <c r="BS270" s="14">
        <f ca="1">IF(Table1[[#This Row],[Area]]="Saskatchewan",Table1[[#This Row],[Income]],0)</f>
        <v>0</v>
      </c>
      <c r="BT270" s="14">
        <f ca="1">IF(Table1[[#This Row],[Area]]="Manitoba",Table1[[#This Row],[Income]],0)</f>
        <v>80801</v>
      </c>
      <c r="BU270" s="14">
        <f ca="1">IF(Table1[[#This Row],[Area]]="Ontario",Table1[[#This Row],[Income]],0)</f>
        <v>0</v>
      </c>
      <c r="BV270" s="14">
        <f ca="1">IF(Table1[[#This Row],[Area]]="Quebec",Table1[[#This Row],[Income]],0)</f>
        <v>0</v>
      </c>
      <c r="BW270" s="14">
        <f ca="1">IF(Table1[[#This Row],[Area]]="newfoundland",Table1[[#This Row],[Income]],0)</f>
        <v>0</v>
      </c>
      <c r="BX270" s="14">
        <f ca="1">IF(Table1[[#This Row],[Area]]="New Brunswick",Table1[[#This Row],[Income]],0)</f>
        <v>0</v>
      </c>
      <c r="BY270" s="14">
        <f ca="1">IF(Table1[[#This Row],[Area]]="Nova Scotia",Table1[[#This Row],[Income]],0)</f>
        <v>0</v>
      </c>
      <c r="BZ270" s="14">
        <f ca="1">IF(Table1[[#This Row],[Area]]="Prince Edward Island",Table1[[#This Row],[Income]],0)</f>
        <v>0</v>
      </c>
      <c r="CB270" s="12">
        <f ca="1">IF(Table1[[#This Row],[Field of Work]]="Health",Table1[[#This Row],[Income]],0)</f>
        <v>0</v>
      </c>
      <c r="CC270" s="12">
        <f ca="1">IF(Table1[[#This Row],[Field of Work]]="Construction",Table1[[#This Row],[Income]],0)</f>
        <v>0</v>
      </c>
      <c r="CD270" s="12">
        <f ca="1">IF(Table1[[#This Row],[Field of Work]]="Teaching",Table1[[#This Row],[Income]],0)</f>
        <v>0</v>
      </c>
      <c r="CE270" s="12">
        <f ca="1">IF(Table1[[#This Row],[Field of Work]]="IT",Table1[[#This Row],[Income]],0)</f>
        <v>80801</v>
      </c>
      <c r="CF270" s="12">
        <f ca="1">IF(Table1[[#This Row],[Field of Work]]="General Work",Table1[[#This Row],[Income]],0)</f>
        <v>0</v>
      </c>
      <c r="CG270" s="12">
        <f ca="1">IF(Table1[[#This Row],[Field of Work]]="Agriculture",Table1[[#This Row],[Income]],0)</f>
        <v>0</v>
      </c>
      <c r="CI270" s="2">
        <f ca="1">IF(Table1[[#This Row],[Debts]]&gt;Table1[[#This Row],[Income]],1,0)</f>
        <v>0</v>
      </c>
      <c r="CJ270" s="2"/>
      <c r="CL270" s="2">
        <f ca="1">IF(Table1[[#This Row],[Networth of Person ($)]]&gt;$CL$6,Table1[[#This Row],[Age]],0)</f>
        <v>31</v>
      </c>
    </row>
    <row r="271" spans="2:90" x14ac:dyDescent="0.3">
      <c r="B271">
        <f t="shared" ca="1" si="96"/>
        <v>2</v>
      </c>
      <c r="C271" t="str">
        <f t="shared" ca="1" si="97"/>
        <v>Women</v>
      </c>
      <c r="D271">
        <f t="shared" ca="1" si="98"/>
        <v>33</v>
      </c>
      <c r="E271">
        <f t="shared" ca="1" si="99"/>
        <v>6</v>
      </c>
      <c r="F271" t="str">
        <f t="shared" ca="1" si="100"/>
        <v>Agriculture</v>
      </c>
      <c r="G271">
        <f t="shared" ca="1" si="101"/>
        <v>6</v>
      </c>
      <c r="H271" t="str">
        <f t="shared" ca="1" si="102"/>
        <v>Others</v>
      </c>
      <c r="I271">
        <f t="shared" ca="1" si="103"/>
        <v>4</v>
      </c>
      <c r="J271">
        <f t="shared" ca="1" si="104"/>
        <v>1</v>
      </c>
      <c r="K271">
        <f t="shared" ca="1" si="105"/>
        <v>48009</v>
      </c>
      <c r="L271">
        <f t="shared" ca="1" si="106"/>
        <v>2</v>
      </c>
      <c r="M271" t="str">
        <f t="shared" ca="1" si="107"/>
        <v>BC</v>
      </c>
      <c r="N271">
        <f t="shared" ca="1" si="108"/>
        <v>144027</v>
      </c>
      <c r="O271">
        <f t="shared" ca="1" si="109"/>
        <v>25496.880903926394</v>
      </c>
      <c r="P271">
        <f t="shared" ca="1" si="110"/>
        <v>34616.337780382099</v>
      </c>
      <c r="Q271">
        <f t="shared" ca="1" si="111"/>
        <v>28643</v>
      </c>
      <c r="R271">
        <f t="shared" ca="1" si="112"/>
        <v>76072.235214680972</v>
      </c>
      <c r="S271">
        <f t="shared" ca="1" si="113"/>
        <v>70330.9817824528</v>
      </c>
      <c r="T271">
        <f t="shared" ca="1" si="114"/>
        <v>248974.31956283492</v>
      </c>
      <c r="U271">
        <f t="shared" ca="1" si="115"/>
        <v>130212.11611860737</v>
      </c>
      <c r="V271">
        <f t="shared" ca="1" si="116"/>
        <v>118762.20344422755</v>
      </c>
      <c r="Y271" s="2">
        <f ca="1">IF(Table1[[#This Row],[Gender]]="Men",1,0)</f>
        <v>0</v>
      </c>
      <c r="Z271" s="2">
        <f ca="1">IF(Table1[[#This Row],[Gender]]="Women",1,0)</f>
        <v>1</v>
      </c>
      <c r="AA271" s="2"/>
      <c r="AB271" s="2"/>
      <c r="AC271" s="2"/>
      <c r="AD271" s="2"/>
      <c r="AE271" s="2"/>
      <c r="AF271" s="2"/>
      <c r="AG271" s="2"/>
      <c r="AH271" s="2"/>
      <c r="AI271" s="2"/>
      <c r="AJ271" s="4"/>
      <c r="AM271" s="2">
        <f ca="1">IF(Table1[[#This Row],[Field of Work]]="Teaching",1,0)</f>
        <v>0</v>
      </c>
      <c r="AN271" s="2">
        <f ca="1">IF(Table1[[#This Row],[Field of Work]]="Health",1,0)</f>
        <v>0</v>
      </c>
      <c r="AO271" s="2">
        <f ca="1">IF(Table1[[#This Row],[Field of Work]]="Agriculture",1,0)</f>
        <v>1</v>
      </c>
      <c r="AP271" s="2">
        <f ca="1">IF(Table1[[#This Row],[Field of Work]]="IT",1,0)</f>
        <v>0</v>
      </c>
      <c r="AQ271" s="2">
        <f ca="1">IF(Table1[[#This Row],[Field of Work]]="Construction",1,0)</f>
        <v>0</v>
      </c>
      <c r="AR271" s="2">
        <f ca="1">IF(Table1[[#This Row],[Field of Work]]="General Work",1,0)</f>
        <v>0</v>
      </c>
      <c r="AS271" s="2"/>
      <c r="AT271" s="2"/>
      <c r="AU271" s="2"/>
      <c r="AV271" s="2"/>
      <c r="AW271" s="2"/>
      <c r="AX271" s="2"/>
      <c r="BB271" s="2">
        <f ca="1">Table1[[#This Row],[Car Value]]/Table1[[#This Row],[Cars]]</f>
        <v>34616.337780382099</v>
      </c>
      <c r="BE271" s="2">
        <f ca="1">IF(Table1[[#This Row],[Debts]]&gt;$BG$6,1,0)</f>
        <v>1</v>
      </c>
      <c r="BJ271" s="11">
        <f ca="1">Table1[[#This Row],[Mortage Left]]/Table1[[#This Row],[Value of House]]</f>
        <v>0.17702848010391381</v>
      </c>
      <c r="BK271" s="2">
        <f t="shared" ca="1" si="117"/>
        <v>1</v>
      </c>
      <c r="BN271" s="14">
        <f ca="1">IF(Table1[[#This Row],[Area]]="Yukon",Table1[[#This Row],[Income]],0)</f>
        <v>0</v>
      </c>
      <c r="BO271" s="14">
        <f ca="1">IF(Table1[[#This Row],[Area]]="BC",Table1[[#This Row],[Income]],0)</f>
        <v>48009</v>
      </c>
      <c r="BP271" s="14">
        <f ca="1">IF(Table1[[#This Row],[Area]]="Northwest Territories",Table1[[#This Row],[Income]],0)</f>
        <v>0</v>
      </c>
      <c r="BQ271" s="14">
        <f ca="1">IF(Table1[[#This Row],[Area]]="Alberta",Table1[[#This Row],[Income]],0)</f>
        <v>0</v>
      </c>
      <c r="BR271" s="14">
        <f ca="1">IF(Table1[[#This Row],[Area]]="Nunavut",Table1[[#This Row],[Income]],0)</f>
        <v>0</v>
      </c>
      <c r="BS271" s="14">
        <f ca="1">IF(Table1[[#This Row],[Area]]="Saskatchewan",Table1[[#This Row],[Income]],0)</f>
        <v>0</v>
      </c>
      <c r="BT271" s="14">
        <f ca="1">IF(Table1[[#This Row],[Area]]="Manitoba",Table1[[#This Row],[Income]],0)</f>
        <v>0</v>
      </c>
      <c r="BU271" s="14">
        <f ca="1">IF(Table1[[#This Row],[Area]]="Ontario",Table1[[#This Row],[Income]],0)</f>
        <v>0</v>
      </c>
      <c r="BV271" s="14">
        <f ca="1">IF(Table1[[#This Row],[Area]]="Quebec",Table1[[#This Row],[Income]],0)</f>
        <v>0</v>
      </c>
      <c r="BW271" s="14">
        <f ca="1">IF(Table1[[#This Row],[Area]]="newfoundland",Table1[[#This Row],[Income]],0)</f>
        <v>0</v>
      </c>
      <c r="BX271" s="14">
        <f ca="1">IF(Table1[[#This Row],[Area]]="New Brunswick",Table1[[#This Row],[Income]],0)</f>
        <v>0</v>
      </c>
      <c r="BY271" s="14">
        <f ca="1">IF(Table1[[#This Row],[Area]]="Nova Scotia",Table1[[#This Row],[Income]],0)</f>
        <v>0</v>
      </c>
      <c r="BZ271" s="14">
        <f ca="1">IF(Table1[[#This Row],[Area]]="Prince Edward Island",Table1[[#This Row],[Income]],0)</f>
        <v>0</v>
      </c>
      <c r="CB271" s="12">
        <f ca="1">IF(Table1[[#This Row],[Field of Work]]="Health",Table1[[#This Row],[Income]],0)</f>
        <v>0</v>
      </c>
      <c r="CC271" s="12">
        <f ca="1">IF(Table1[[#This Row],[Field of Work]]="Construction",Table1[[#This Row],[Income]],0)</f>
        <v>0</v>
      </c>
      <c r="CD271" s="12">
        <f ca="1">IF(Table1[[#This Row],[Field of Work]]="Teaching",Table1[[#This Row],[Income]],0)</f>
        <v>0</v>
      </c>
      <c r="CE271" s="12">
        <f ca="1">IF(Table1[[#This Row],[Field of Work]]="IT",Table1[[#This Row],[Income]],0)</f>
        <v>0</v>
      </c>
      <c r="CF271" s="12">
        <f ca="1">IF(Table1[[#This Row],[Field of Work]]="General Work",Table1[[#This Row],[Income]],0)</f>
        <v>0</v>
      </c>
      <c r="CG271" s="12">
        <f ca="1">IF(Table1[[#This Row],[Field of Work]]="Agriculture",Table1[[#This Row],[Income]],0)</f>
        <v>48009</v>
      </c>
      <c r="CI271" s="2">
        <f ca="1">IF(Table1[[#This Row],[Debts]]&gt;Table1[[#This Row],[Income]],1,0)</f>
        <v>1</v>
      </c>
      <c r="CJ271" s="2"/>
      <c r="CL271" s="2">
        <f ca="1">IF(Table1[[#This Row],[Networth of Person ($)]]&gt;$CL$6,Table1[[#This Row],[Age]],0)</f>
        <v>33</v>
      </c>
    </row>
    <row r="272" spans="2:90" x14ac:dyDescent="0.3">
      <c r="B272">
        <f t="shared" ca="1" si="96"/>
        <v>2</v>
      </c>
      <c r="C272" t="str">
        <f t="shared" ca="1" si="97"/>
        <v>Women</v>
      </c>
      <c r="D272">
        <f t="shared" ca="1" si="98"/>
        <v>33</v>
      </c>
      <c r="E272">
        <f t="shared" ca="1" si="99"/>
        <v>3</v>
      </c>
      <c r="F272" t="str">
        <f t="shared" ca="1" si="100"/>
        <v>Teaching</v>
      </c>
      <c r="G272">
        <f t="shared" ca="1" si="101"/>
        <v>5</v>
      </c>
      <c r="H272" t="str">
        <f t="shared" ca="1" si="102"/>
        <v>Others</v>
      </c>
      <c r="I272">
        <f t="shared" ca="1" si="103"/>
        <v>1</v>
      </c>
      <c r="J272">
        <f t="shared" ca="1" si="104"/>
        <v>2</v>
      </c>
      <c r="K272">
        <f t="shared" ca="1" si="105"/>
        <v>52546</v>
      </c>
      <c r="L272">
        <f t="shared" ca="1" si="106"/>
        <v>7</v>
      </c>
      <c r="M272" t="str">
        <f t="shared" ca="1" si="107"/>
        <v>Manitoba</v>
      </c>
      <c r="N272">
        <f t="shared" ca="1" si="108"/>
        <v>262730</v>
      </c>
      <c r="O272">
        <f t="shared" ca="1" si="109"/>
        <v>157433.62837049176</v>
      </c>
      <c r="P272">
        <f t="shared" ca="1" si="110"/>
        <v>60548.586376056344</v>
      </c>
      <c r="Q272">
        <f t="shared" ca="1" si="111"/>
        <v>7560</v>
      </c>
      <c r="R272">
        <f t="shared" ca="1" si="112"/>
        <v>6216.8563039373257</v>
      </c>
      <c r="S272">
        <f t="shared" ca="1" si="113"/>
        <v>37832.390826573464</v>
      </c>
      <c r="T272">
        <f t="shared" ca="1" si="114"/>
        <v>361110.97720262985</v>
      </c>
      <c r="U272">
        <f t="shared" ca="1" si="115"/>
        <v>171210.48467442908</v>
      </c>
      <c r="V272">
        <f t="shared" ca="1" si="116"/>
        <v>189900.49252820076</v>
      </c>
      <c r="Y272" s="2">
        <f ca="1">IF(Table1[[#This Row],[Gender]]="Men",1,0)</f>
        <v>0</v>
      </c>
      <c r="Z272" s="2">
        <f ca="1">IF(Table1[[#This Row],[Gender]]="Women",1,0)</f>
        <v>1</v>
      </c>
      <c r="AA272" s="2"/>
      <c r="AB272" s="2"/>
      <c r="AC272" s="2"/>
      <c r="AD272" s="2"/>
      <c r="AE272" s="2"/>
      <c r="AF272" s="2"/>
      <c r="AG272" s="2"/>
      <c r="AH272" s="2"/>
      <c r="AI272" s="2"/>
      <c r="AJ272" s="4"/>
      <c r="AM272" s="2">
        <f ca="1">IF(Table1[[#This Row],[Field of Work]]="Teaching",1,0)</f>
        <v>1</v>
      </c>
      <c r="AN272" s="2">
        <f ca="1">IF(Table1[[#This Row],[Field of Work]]="Health",1,0)</f>
        <v>0</v>
      </c>
      <c r="AO272" s="2">
        <f ca="1">IF(Table1[[#This Row],[Field of Work]]="Agriculture",1,0)</f>
        <v>0</v>
      </c>
      <c r="AP272" s="2">
        <f ca="1">IF(Table1[[#This Row],[Field of Work]]="IT",1,0)</f>
        <v>0</v>
      </c>
      <c r="AQ272" s="2">
        <f ca="1">IF(Table1[[#This Row],[Field of Work]]="Construction",1,0)</f>
        <v>0</v>
      </c>
      <c r="AR272" s="2">
        <f ca="1">IF(Table1[[#This Row],[Field of Work]]="General Work",1,0)</f>
        <v>0</v>
      </c>
      <c r="AS272" s="2"/>
      <c r="AT272" s="2"/>
      <c r="AU272" s="2"/>
      <c r="AV272" s="2"/>
      <c r="AW272" s="2"/>
      <c r="AX272" s="2"/>
      <c r="BB272" s="2">
        <f ca="1">Table1[[#This Row],[Car Value]]/Table1[[#This Row],[Cars]]</f>
        <v>30274.293188028172</v>
      </c>
      <c r="BE272" s="2">
        <f ca="1">IF(Table1[[#This Row],[Debts]]&gt;$BG$6,1,0)</f>
        <v>0</v>
      </c>
      <c r="BJ272" s="11">
        <f ca="1">Table1[[#This Row],[Mortage Left]]/Table1[[#This Row],[Value of House]]</f>
        <v>0.5992221229798339</v>
      </c>
      <c r="BK272" s="2">
        <f t="shared" ca="1" si="117"/>
        <v>0</v>
      </c>
      <c r="BN272" s="14">
        <f ca="1">IF(Table1[[#This Row],[Area]]="Yukon",Table1[[#This Row],[Income]],0)</f>
        <v>0</v>
      </c>
      <c r="BO272" s="14">
        <f ca="1">IF(Table1[[#This Row],[Area]]="BC",Table1[[#This Row],[Income]],0)</f>
        <v>0</v>
      </c>
      <c r="BP272" s="14">
        <f ca="1">IF(Table1[[#This Row],[Area]]="Northwest Territories",Table1[[#This Row],[Income]],0)</f>
        <v>0</v>
      </c>
      <c r="BQ272" s="14">
        <f ca="1">IF(Table1[[#This Row],[Area]]="Alberta",Table1[[#This Row],[Income]],0)</f>
        <v>0</v>
      </c>
      <c r="BR272" s="14">
        <f ca="1">IF(Table1[[#This Row],[Area]]="Nunavut",Table1[[#This Row],[Income]],0)</f>
        <v>0</v>
      </c>
      <c r="BS272" s="14">
        <f ca="1">IF(Table1[[#This Row],[Area]]="Saskatchewan",Table1[[#This Row],[Income]],0)</f>
        <v>0</v>
      </c>
      <c r="BT272" s="14">
        <f ca="1">IF(Table1[[#This Row],[Area]]="Manitoba",Table1[[#This Row],[Income]],0)</f>
        <v>52546</v>
      </c>
      <c r="BU272" s="14">
        <f ca="1">IF(Table1[[#This Row],[Area]]="Ontario",Table1[[#This Row],[Income]],0)</f>
        <v>0</v>
      </c>
      <c r="BV272" s="14">
        <f ca="1">IF(Table1[[#This Row],[Area]]="Quebec",Table1[[#This Row],[Income]],0)</f>
        <v>0</v>
      </c>
      <c r="BW272" s="14">
        <f ca="1">IF(Table1[[#This Row],[Area]]="newfoundland",Table1[[#This Row],[Income]],0)</f>
        <v>0</v>
      </c>
      <c r="BX272" s="14">
        <f ca="1">IF(Table1[[#This Row],[Area]]="New Brunswick",Table1[[#This Row],[Income]],0)</f>
        <v>0</v>
      </c>
      <c r="BY272" s="14">
        <f ca="1">IF(Table1[[#This Row],[Area]]="Nova Scotia",Table1[[#This Row],[Income]],0)</f>
        <v>0</v>
      </c>
      <c r="BZ272" s="14">
        <f ca="1">IF(Table1[[#This Row],[Area]]="Prince Edward Island",Table1[[#This Row],[Income]],0)</f>
        <v>0</v>
      </c>
      <c r="CB272" s="12">
        <f ca="1">IF(Table1[[#This Row],[Field of Work]]="Health",Table1[[#This Row],[Income]],0)</f>
        <v>0</v>
      </c>
      <c r="CC272" s="12">
        <f ca="1">IF(Table1[[#This Row],[Field of Work]]="Construction",Table1[[#This Row],[Income]],0)</f>
        <v>0</v>
      </c>
      <c r="CD272" s="12">
        <f ca="1">IF(Table1[[#This Row],[Field of Work]]="Teaching",Table1[[#This Row],[Income]],0)</f>
        <v>52546</v>
      </c>
      <c r="CE272" s="12">
        <f ca="1">IF(Table1[[#This Row],[Field of Work]]="IT",Table1[[#This Row],[Income]],0)</f>
        <v>0</v>
      </c>
      <c r="CF272" s="12">
        <f ca="1">IF(Table1[[#This Row],[Field of Work]]="General Work",Table1[[#This Row],[Income]],0)</f>
        <v>0</v>
      </c>
      <c r="CG272" s="12">
        <f ca="1">IF(Table1[[#This Row],[Field of Work]]="Agriculture",Table1[[#This Row],[Income]],0)</f>
        <v>0</v>
      </c>
      <c r="CI272" s="2">
        <f ca="1">IF(Table1[[#This Row],[Debts]]&gt;Table1[[#This Row],[Income]],1,0)</f>
        <v>0</v>
      </c>
      <c r="CJ272" s="2"/>
      <c r="CL272" s="2">
        <f ca="1">IF(Table1[[#This Row],[Networth of Person ($)]]&gt;$CL$6,Table1[[#This Row],[Age]],0)</f>
        <v>33</v>
      </c>
    </row>
    <row r="273" spans="2:90" x14ac:dyDescent="0.3">
      <c r="B273">
        <f t="shared" ca="1" si="96"/>
        <v>2</v>
      </c>
      <c r="C273" t="str">
        <f t="shared" ca="1" si="97"/>
        <v>Women</v>
      </c>
      <c r="D273">
        <f t="shared" ca="1" si="98"/>
        <v>37</v>
      </c>
      <c r="E273">
        <f t="shared" ca="1" si="99"/>
        <v>1</v>
      </c>
      <c r="F273" t="str">
        <f t="shared" ca="1" si="100"/>
        <v>Health</v>
      </c>
      <c r="G273">
        <f t="shared" ca="1" si="101"/>
        <v>3</v>
      </c>
      <c r="H273" t="str">
        <f t="shared" ca="1" si="102"/>
        <v>University</v>
      </c>
      <c r="I273">
        <f t="shared" ca="1" si="103"/>
        <v>3</v>
      </c>
      <c r="J273">
        <f t="shared" ca="1" si="104"/>
        <v>1</v>
      </c>
      <c r="K273">
        <f t="shared" ca="1" si="105"/>
        <v>40772</v>
      </c>
      <c r="L273">
        <f t="shared" ca="1" si="106"/>
        <v>5</v>
      </c>
      <c r="M273" t="str">
        <f t="shared" ca="1" si="107"/>
        <v>Nunavut</v>
      </c>
      <c r="N273">
        <f t="shared" ca="1" si="108"/>
        <v>244632</v>
      </c>
      <c r="O273">
        <f t="shared" ca="1" si="109"/>
        <v>122158.78759781046</v>
      </c>
      <c r="P273">
        <f t="shared" ca="1" si="110"/>
        <v>21248.671460037654</v>
      </c>
      <c r="Q273">
        <f t="shared" ca="1" si="111"/>
        <v>8373</v>
      </c>
      <c r="R273">
        <f t="shared" ca="1" si="112"/>
        <v>39181.902312772618</v>
      </c>
      <c r="S273">
        <f t="shared" ca="1" si="113"/>
        <v>38963.288356862649</v>
      </c>
      <c r="T273">
        <f t="shared" ca="1" si="114"/>
        <v>304843.95981690031</v>
      </c>
      <c r="U273">
        <f t="shared" ca="1" si="115"/>
        <v>169713.68991058308</v>
      </c>
      <c r="V273">
        <f t="shared" ca="1" si="116"/>
        <v>135130.26990631723</v>
      </c>
      <c r="Y273" s="2">
        <f ca="1">IF(Table1[[#This Row],[Gender]]="Men",1,0)</f>
        <v>0</v>
      </c>
      <c r="Z273" s="2">
        <f ca="1">IF(Table1[[#This Row],[Gender]]="Women",1,0)</f>
        <v>1</v>
      </c>
      <c r="AA273" s="2"/>
      <c r="AB273" s="2"/>
      <c r="AC273" s="2"/>
      <c r="AD273" s="2"/>
      <c r="AE273" s="2"/>
      <c r="AF273" s="2"/>
      <c r="AG273" s="2"/>
      <c r="AH273" s="2"/>
      <c r="AI273" s="2"/>
      <c r="AJ273" s="4"/>
      <c r="AM273" s="2">
        <f ca="1">IF(Table1[[#This Row],[Field of Work]]="Teaching",1,0)</f>
        <v>0</v>
      </c>
      <c r="AN273" s="2">
        <f ca="1">IF(Table1[[#This Row],[Field of Work]]="Health",1,0)</f>
        <v>1</v>
      </c>
      <c r="AO273" s="2">
        <f ca="1">IF(Table1[[#This Row],[Field of Work]]="Agriculture",1,0)</f>
        <v>0</v>
      </c>
      <c r="AP273" s="2">
        <f ca="1">IF(Table1[[#This Row],[Field of Work]]="IT",1,0)</f>
        <v>0</v>
      </c>
      <c r="AQ273" s="2">
        <f ca="1">IF(Table1[[#This Row],[Field of Work]]="Construction",1,0)</f>
        <v>0</v>
      </c>
      <c r="AR273" s="2">
        <f ca="1">IF(Table1[[#This Row],[Field of Work]]="General Work",1,0)</f>
        <v>0</v>
      </c>
      <c r="AS273" s="2"/>
      <c r="AT273" s="2"/>
      <c r="AU273" s="2"/>
      <c r="AV273" s="2"/>
      <c r="AW273" s="2"/>
      <c r="AX273" s="2"/>
      <c r="BB273" s="2">
        <f ca="1">Table1[[#This Row],[Car Value]]/Table1[[#This Row],[Cars]]</f>
        <v>21248.671460037654</v>
      </c>
      <c r="BE273" s="2">
        <f ca="1">IF(Table1[[#This Row],[Debts]]&gt;$BG$6,1,0)</f>
        <v>1</v>
      </c>
      <c r="BJ273" s="11">
        <f ca="1">Table1[[#This Row],[Mortage Left]]/Table1[[#This Row],[Value of House]]</f>
        <v>0.49935735144139137</v>
      </c>
      <c r="BK273" s="2">
        <f t="shared" ca="1" si="117"/>
        <v>0</v>
      </c>
      <c r="BN273" s="14">
        <f ca="1">IF(Table1[[#This Row],[Area]]="Yukon",Table1[[#This Row],[Income]],0)</f>
        <v>0</v>
      </c>
      <c r="BO273" s="14">
        <f ca="1">IF(Table1[[#This Row],[Area]]="BC",Table1[[#This Row],[Income]],0)</f>
        <v>0</v>
      </c>
      <c r="BP273" s="14">
        <f ca="1">IF(Table1[[#This Row],[Area]]="Northwest Territories",Table1[[#This Row],[Income]],0)</f>
        <v>0</v>
      </c>
      <c r="BQ273" s="14">
        <f ca="1">IF(Table1[[#This Row],[Area]]="Alberta",Table1[[#This Row],[Income]],0)</f>
        <v>0</v>
      </c>
      <c r="BR273" s="14">
        <f ca="1">IF(Table1[[#This Row],[Area]]="Nunavut",Table1[[#This Row],[Income]],0)</f>
        <v>40772</v>
      </c>
      <c r="BS273" s="14">
        <f ca="1">IF(Table1[[#This Row],[Area]]="Saskatchewan",Table1[[#This Row],[Income]],0)</f>
        <v>0</v>
      </c>
      <c r="BT273" s="14">
        <f ca="1">IF(Table1[[#This Row],[Area]]="Manitoba",Table1[[#This Row],[Income]],0)</f>
        <v>0</v>
      </c>
      <c r="BU273" s="14">
        <f ca="1">IF(Table1[[#This Row],[Area]]="Ontario",Table1[[#This Row],[Income]],0)</f>
        <v>0</v>
      </c>
      <c r="BV273" s="14">
        <f ca="1">IF(Table1[[#This Row],[Area]]="Quebec",Table1[[#This Row],[Income]],0)</f>
        <v>0</v>
      </c>
      <c r="BW273" s="14">
        <f ca="1">IF(Table1[[#This Row],[Area]]="newfoundland",Table1[[#This Row],[Income]],0)</f>
        <v>0</v>
      </c>
      <c r="BX273" s="14">
        <f ca="1">IF(Table1[[#This Row],[Area]]="New Brunswick",Table1[[#This Row],[Income]],0)</f>
        <v>0</v>
      </c>
      <c r="BY273" s="14">
        <f ca="1">IF(Table1[[#This Row],[Area]]="Nova Scotia",Table1[[#This Row],[Income]],0)</f>
        <v>0</v>
      </c>
      <c r="BZ273" s="14">
        <f ca="1">IF(Table1[[#This Row],[Area]]="Prince Edward Island",Table1[[#This Row],[Income]],0)</f>
        <v>0</v>
      </c>
      <c r="CB273" s="12">
        <f ca="1">IF(Table1[[#This Row],[Field of Work]]="Health",Table1[[#This Row],[Income]],0)</f>
        <v>40772</v>
      </c>
      <c r="CC273" s="12">
        <f ca="1">IF(Table1[[#This Row],[Field of Work]]="Construction",Table1[[#This Row],[Income]],0)</f>
        <v>0</v>
      </c>
      <c r="CD273" s="12">
        <f ca="1">IF(Table1[[#This Row],[Field of Work]]="Teaching",Table1[[#This Row],[Income]],0)</f>
        <v>0</v>
      </c>
      <c r="CE273" s="12">
        <f ca="1">IF(Table1[[#This Row],[Field of Work]]="IT",Table1[[#This Row],[Income]],0)</f>
        <v>0</v>
      </c>
      <c r="CF273" s="12">
        <f ca="1">IF(Table1[[#This Row],[Field of Work]]="General Work",Table1[[#This Row],[Income]],0)</f>
        <v>0</v>
      </c>
      <c r="CG273" s="12">
        <f ca="1">IF(Table1[[#This Row],[Field of Work]]="Agriculture",Table1[[#This Row],[Income]],0)</f>
        <v>0</v>
      </c>
      <c r="CI273" s="2">
        <f ca="1">IF(Table1[[#This Row],[Debts]]&gt;Table1[[#This Row],[Income]],1,0)</f>
        <v>0</v>
      </c>
      <c r="CJ273" s="2"/>
      <c r="CL273" s="2">
        <f ca="1">IF(Table1[[#This Row],[Networth of Person ($)]]&gt;$CL$6,Table1[[#This Row],[Age]],0)</f>
        <v>37</v>
      </c>
    </row>
    <row r="274" spans="2:90" x14ac:dyDescent="0.3">
      <c r="B274">
        <f t="shared" ca="1" si="96"/>
        <v>2</v>
      </c>
      <c r="C274" t="str">
        <f t="shared" ca="1" si="97"/>
        <v>Women</v>
      </c>
      <c r="D274">
        <f t="shared" ca="1" si="98"/>
        <v>39</v>
      </c>
      <c r="E274">
        <f t="shared" ca="1" si="99"/>
        <v>5</v>
      </c>
      <c r="F274" t="str">
        <f t="shared" ca="1" si="100"/>
        <v>General Work</v>
      </c>
      <c r="G274">
        <f t="shared" ca="1" si="101"/>
        <v>5</v>
      </c>
      <c r="H274" t="str">
        <f t="shared" ca="1" si="102"/>
        <v>Others</v>
      </c>
      <c r="I274">
        <f t="shared" ca="1" si="103"/>
        <v>1</v>
      </c>
      <c r="J274">
        <f t="shared" ca="1" si="104"/>
        <v>3</v>
      </c>
      <c r="K274">
        <f t="shared" ca="1" si="105"/>
        <v>62116</v>
      </c>
      <c r="L274">
        <f t="shared" ca="1" si="106"/>
        <v>1</v>
      </c>
      <c r="M274" t="str">
        <f t="shared" ca="1" si="107"/>
        <v>Yukon</v>
      </c>
      <c r="N274">
        <f t="shared" ca="1" si="108"/>
        <v>310580</v>
      </c>
      <c r="O274">
        <f t="shared" ca="1" si="109"/>
        <v>234020.22258283308</v>
      </c>
      <c r="P274">
        <f t="shared" ca="1" si="110"/>
        <v>28141.624118808206</v>
      </c>
      <c r="Q274">
        <f t="shared" ca="1" si="111"/>
        <v>17677</v>
      </c>
      <c r="R274">
        <f t="shared" ca="1" si="112"/>
        <v>11687.327886046578</v>
      </c>
      <c r="S274">
        <f t="shared" ca="1" si="113"/>
        <v>7185.4132284645357</v>
      </c>
      <c r="T274">
        <f t="shared" ca="1" si="114"/>
        <v>345907.03734727274</v>
      </c>
      <c r="U274">
        <f t="shared" ca="1" si="115"/>
        <v>263384.55046887964</v>
      </c>
      <c r="V274">
        <f t="shared" ca="1" si="116"/>
        <v>82522.486878393102</v>
      </c>
      <c r="Y274" s="2">
        <f ca="1">IF(Table1[[#This Row],[Gender]]="Men",1,0)</f>
        <v>0</v>
      </c>
      <c r="Z274" s="2">
        <f ca="1">IF(Table1[[#This Row],[Gender]]="Women",1,0)</f>
        <v>1</v>
      </c>
      <c r="AA274" s="2"/>
      <c r="AB274" s="2"/>
      <c r="AC274" s="2"/>
      <c r="AD274" s="2"/>
      <c r="AE274" s="2"/>
      <c r="AF274" s="2"/>
      <c r="AG274" s="2"/>
      <c r="AH274" s="2"/>
      <c r="AI274" s="2"/>
      <c r="AJ274" s="4"/>
      <c r="AM274" s="2">
        <f ca="1">IF(Table1[[#This Row],[Field of Work]]="Teaching",1,0)</f>
        <v>0</v>
      </c>
      <c r="AN274" s="2">
        <f ca="1">IF(Table1[[#This Row],[Field of Work]]="Health",1,0)</f>
        <v>0</v>
      </c>
      <c r="AO274" s="2">
        <f ca="1">IF(Table1[[#This Row],[Field of Work]]="Agriculture",1,0)</f>
        <v>0</v>
      </c>
      <c r="AP274" s="2">
        <f ca="1">IF(Table1[[#This Row],[Field of Work]]="IT",1,0)</f>
        <v>0</v>
      </c>
      <c r="AQ274" s="2">
        <f ca="1">IF(Table1[[#This Row],[Field of Work]]="Construction",1,0)</f>
        <v>0</v>
      </c>
      <c r="AR274" s="2">
        <f ca="1">IF(Table1[[#This Row],[Field of Work]]="General Work",1,0)</f>
        <v>1</v>
      </c>
      <c r="AS274" s="2"/>
      <c r="AT274" s="2"/>
      <c r="AU274" s="2"/>
      <c r="AV274" s="2"/>
      <c r="AW274" s="2"/>
      <c r="AX274" s="2"/>
      <c r="BB274" s="2">
        <f ca="1">Table1[[#This Row],[Car Value]]/Table1[[#This Row],[Cars]]</f>
        <v>9380.541372936068</v>
      </c>
      <c r="BE274" s="2">
        <f ca="1">IF(Table1[[#This Row],[Debts]]&gt;$BG$6,1,0)</f>
        <v>0</v>
      </c>
      <c r="BJ274" s="11">
        <f ca="1">Table1[[#This Row],[Mortage Left]]/Table1[[#This Row],[Value of House]]</f>
        <v>0.75349418051012007</v>
      </c>
      <c r="BK274" s="2">
        <f t="shared" ca="1" si="117"/>
        <v>0</v>
      </c>
      <c r="BN274" s="14">
        <f ca="1">IF(Table1[[#This Row],[Area]]="Yukon",Table1[[#This Row],[Income]],0)</f>
        <v>62116</v>
      </c>
      <c r="BO274" s="14">
        <f ca="1">IF(Table1[[#This Row],[Area]]="BC",Table1[[#This Row],[Income]],0)</f>
        <v>0</v>
      </c>
      <c r="BP274" s="14">
        <f ca="1">IF(Table1[[#This Row],[Area]]="Northwest Territories",Table1[[#This Row],[Income]],0)</f>
        <v>0</v>
      </c>
      <c r="BQ274" s="14">
        <f ca="1">IF(Table1[[#This Row],[Area]]="Alberta",Table1[[#This Row],[Income]],0)</f>
        <v>0</v>
      </c>
      <c r="BR274" s="14">
        <f ca="1">IF(Table1[[#This Row],[Area]]="Nunavut",Table1[[#This Row],[Income]],0)</f>
        <v>0</v>
      </c>
      <c r="BS274" s="14">
        <f ca="1">IF(Table1[[#This Row],[Area]]="Saskatchewan",Table1[[#This Row],[Income]],0)</f>
        <v>0</v>
      </c>
      <c r="BT274" s="14">
        <f ca="1">IF(Table1[[#This Row],[Area]]="Manitoba",Table1[[#This Row],[Income]],0)</f>
        <v>0</v>
      </c>
      <c r="BU274" s="14">
        <f ca="1">IF(Table1[[#This Row],[Area]]="Ontario",Table1[[#This Row],[Income]],0)</f>
        <v>0</v>
      </c>
      <c r="BV274" s="14">
        <f ca="1">IF(Table1[[#This Row],[Area]]="Quebec",Table1[[#This Row],[Income]],0)</f>
        <v>0</v>
      </c>
      <c r="BW274" s="14">
        <f ca="1">IF(Table1[[#This Row],[Area]]="newfoundland",Table1[[#This Row],[Income]],0)</f>
        <v>0</v>
      </c>
      <c r="BX274" s="14">
        <f ca="1">IF(Table1[[#This Row],[Area]]="New Brunswick",Table1[[#This Row],[Income]],0)</f>
        <v>0</v>
      </c>
      <c r="BY274" s="14">
        <f ca="1">IF(Table1[[#This Row],[Area]]="Nova Scotia",Table1[[#This Row],[Income]],0)</f>
        <v>0</v>
      </c>
      <c r="BZ274" s="14">
        <f ca="1">IF(Table1[[#This Row],[Area]]="Prince Edward Island",Table1[[#This Row],[Income]],0)</f>
        <v>0</v>
      </c>
      <c r="CB274" s="12">
        <f ca="1">IF(Table1[[#This Row],[Field of Work]]="Health",Table1[[#This Row],[Income]],0)</f>
        <v>0</v>
      </c>
      <c r="CC274" s="12">
        <f ca="1">IF(Table1[[#This Row],[Field of Work]]="Construction",Table1[[#This Row],[Income]],0)</f>
        <v>0</v>
      </c>
      <c r="CD274" s="12">
        <f ca="1">IF(Table1[[#This Row],[Field of Work]]="Teaching",Table1[[#This Row],[Income]],0)</f>
        <v>0</v>
      </c>
      <c r="CE274" s="12">
        <f ca="1">IF(Table1[[#This Row],[Field of Work]]="IT",Table1[[#This Row],[Income]],0)</f>
        <v>0</v>
      </c>
      <c r="CF274" s="12">
        <f ca="1">IF(Table1[[#This Row],[Field of Work]]="General Work",Table1[[#This Row],[Income]],0)</f>
        <v>62116</v>
      </c>
      <c r="CG274" s="12">
        <f ca="1">IF(Table1[[#This Row],[Field of Work]]="Agriculture",Table1[[#This Row],[Income]],0)</f>
        <v>0</v>
      </c>
      <c r="CI274" s="2">
        <f ca="1">IF(Table1[[#This Row],[Debts]]&gt;Table1[[#This Row],[Income]],1,0)</f>
        <v>0</v>
      </c>
      <c r="CJ274" s="2"/>
      <c r="CL274" s="2">
        <f ca="1">IF(Table1[[#This Row],[Networth of Person ($)]]&gt;$CL$6,Table1[[#This Row],[Age]],0)</f>
        <v>39</v>
      </c>
    </row>
    <row r="275" spans="2:90" x14ac:dyDescent="0.3">
      <c r="B275">
        <f t="shared" ca="1" si="96"/>
        <v>1</v>
      </c>
      <c r="C275" t="str">
        <f t="shared" ca="1" si="97"/>
        <v>Men</v>
      </c>
      <c r="D275">
        <f t="shared" ca="1" si="98"/>
        <v>32</v>
      </c>
      <c r="E275">
        <f t="shared" ca="1" si="99"/>
        <v>5</v>
      </c>
      <c r="F275" t="str">
        <f t="shared" ca="1" si="100"/>
        <v>General Work</v>
      </c>
      <c r="G275">
        <f t="shared" ca="1" si="101"/>
        <v>1</v>
      </c>
      <c r="H275" t="str">
        <f t="shared" ca="1" si="102"/>
        <v>High School</v>
      </c>
      <c r="I275">
        <f t="shared" ca="1" si="103"/>
        <v>4</v>
      </c>
      <c r="J275">
        <f t="shared" ca="1" si="104"/>
        <v>2</v>
      </c>
      <c r="K275">
        <f t="shared" ca="1" si="105"/>
        <v>73701</v>
      </c>
      <c r="L275">
        <f t="shared" ca="1" si="106"/>
        <v>2</v>
      </c>
      <c r="M275" t="str">
        <f t="shared" ca="1" si="107"/>
        <v>BC</v>
      </c>
      <c r="N275">
        <f t="shared" ca="1" si="108"/>
        <v>368505</v>
      </c>
      <c r="O275">
        <f t="shared" ca="1" si="109"/>
        <v>302516.7483338872</v>
      </c>
      <c r="P275">
        <f t="shared" ca="1" si="110"/>
        <v>7206.8334777076525</v>
      </c>
      <c r="Q275">
        <f t="shared" ca="1" si="111"/>
        <v>4383</v>
      </c>
      <c r="R275">
        <f t="shared" ca="1" si="112"/>
        <v>75320.882848423877</v>
      </c>
      <c r="S275">
        <f t="shared" ca="1" si="113"/>
        <v>18550.597756861956</v>
      </c>
      <c r="T275">
        <f t="shared" ca="1" si="114"/>
        <v>394262.43123456958</v>
      </c>
      <c r="U275">
        <f t="shared" ca="1" si="115"/>
        <v>382220.6311823111</v>
      </c>
      <c r="V275">
        <f t="shared" ca="1" si="116"/>
        <v>12041.800052258477</v>
      </c>
      <c r="Y275" s="2">
        <f ca="1">IF(Table1[[#This Row],[Gender]]="Men",1,0)</f>
        <v>1</v>
      </c>
      <c r="Z275" s="2">
        <f ca="1">IF(Table1[[#This Row],[Gender]]="Women",1,0)</f>
        <v>0</v>
      </c>
      <c r="AA275" s="2"/>
      <c r="AB275" s="2"/>
      <c r="AC275" s="2"/>
      <c r="AD275" s="2"/>
      <c r="AE275" s="2"/>
      <c r="AF275" s="2"/>
      <c r="AG275" s="2"/>
      <c r="AH275" s="2"/>
      <c r="AI275" s="2"/>
      <c r="AJ275" s="4"/>
      <c r="AM275" s="2">
        <f ca="1">IF(Table1[[#This Row],[Field of Work]]="Teaching",1,0)</f>
        <v>0</v>
      </c>
      <c r="AN275" s="2">
        <f ca="1">IF(Table1[[#This Row],[Field of Work]]="Health",1,0)</f>
        <v>0</v>
      </c>
      <c r="AO275" s="2">
        <f ca="1">IF(Table1[[#This Row],[Field of Work]]="Agriculture",1,0)</f>
        <v>0</v>
      </c>
      <c r="AP275" s="2">
        <f ca="1">IF(Table1[[#This Row],[Field of Work]]="IT",1,0)</f>
        <v>0</v>
      </c>
      <c r="AQ275" s="2">
        <f ca="1">IF(Table1[[#This Row],[Field of Work]]="Construction",1,0)</f>
        <v>0</v>
      </c>
      <c r="AR275" s="2">
        <f ca="1">IF(Table1[[#This Row],[Field of Work]]="General Work",1,0)</f>
        <v>1</v>
      </c>
      <c r="AS275" s="2"/>
      <c r="AT275" s="2"/>
      <c r="AU275" s="2"/>
      <c r="AV275" s="2"/>
      <c r="AW275" s="2"/>
      <c r="AX275" s="2"/>
      <c r="BB275" s="2">
        <f ca="1">Table1[[#This Row],[Car Value]]/Table1[[#This Row],[Cars]]</f>
        <v>3603.4167388538262</v>
      </c>
      <c r="BE275" s="2">
        <f ca="1">IF(Table1[[#This Row],[Debts]]&gt;$BG$6,1,0)</f>
        <v>1</v>
      </c>
      <c r="BJ275" s="11">
        <f ca="1">Table1[[#This Row],[Mortage Left]]/Table1[[#This Row],[Value of House]]</f>
        <v>0.8209298336084645</v>
      </c>
      <c r="BK275" s="2">
        <f t="shared" ca="1" si="117"/>
        <v>0</v>
      </c>
      <c r="BN275" s="14">
        <f ca="1">IF(Table1[[#This Row],[Area]]="Yukon",Table1[[#This Row],[Income]],0)</f>
        <v>0</v>
      </c>
      <c r="BO275" s="14">
        <f ca="1">IF(Table1[[#This Row],[Area]]="BC",Table1[[#This Row],[Income]],0)</f>
        <v>73701</v>
      </c>
      <c r="BP275" s="14">
        <f ca="1">IF(Table1[[#This Row],[Area]]="Northwest Territories",Table1[[#This Row],[Income]],0)</f>
        <v>0</v>
      </c>
      <c r="BQ275" s="14">
        <f ca="1">IF(Table1[[#This Row],[Area]]="Alberta",Table1[[#This Row],[Income]],0)</f>
        <v>0</v>
      </c>
      <c r="BR275" s="14">
        <f ca="1">IF(Table1[[#This Row],[Area]]="Nunavut",Table1[[#This Row],[Income]],0)</f>
        <v>0</v>
      </c>
      <c r="BS275" s="14">
        <f ca="1">IF(Table1[[#This Row],[Area]]="Saskatchewan",Table1[[#This Row],[Income]],0)</f>
        <v>0</v>
      </c>
      <c r="BT275" s="14">
        <f ca="1">IF(Table1[[#This Row],[Area]]="Manitoba",Table1[[#This Row],[Income]],0)</f>
        <v>0</v>
      </c>
      <c r="BU275" s="14">
        <f ca="1">IF(Table1[[#This Row],[Area]]="Ontario",Table1[[#This Row],[Income]],0)</f>
        <v>0</v>
      </c>
      <c r="BV275" s="14">
        <f ca="1">IF(Table1[[#This Row],[Area]]="Quebec",Table1[[#This Row],[Income]],0)</f>
        <v>0</v>
      </c>
      <c r="BW275" s="14">
        <f ca="1">IF(Table1[[#This Row],[Area]]="newfoundland",Table1[[#This Row],[Income]],0)</f>
        <v>0</v>
      </c>
      <c r="BX275" s="14">
        <f ca="1">IF(Table1[[#This Row],[Area]]="New Brunswick",Table1[[#This Row],[Income]],0)</f>
        <v>0</v>
      </c>
      <c r="BY275" s="14">
        <f ca="1">IF(Table1[[#This Row],[Area]]="Nova Scotia",Table1[[#This Row],[Income]],0)</f>
        <v>0</v>
      </c>
      <c r="BZ275" s="14">
        <f ca="1">IF(Table1[[#This Row],[Area]]="Prince Edward Island",Table1[[#This Row],[Income]],0)</f>
        <v>0</v>
      </c>
      <c r="CB275" s="12">
        <f ca="1">IF(Table1[[#This Row],[Field of Work]]="Health",Table1[[#This Row],[Income]],0)</f>
        <v>0</v>
      </c>
      <c r="CC275" s="12">
        <f ca="1">IF(Table1[[#This Row],[Field of Work]]="Construction",Table1[[#This Row],[Income]],0)</f>
        <v>0</v>
      </c>
      <c r="CD275" s="12">
        <f ca="1">IF(Table1[[#This Row],[Field of Work]]="Teaching",Table1[[#This Row],[Income]],0)</f>
        <v>0</v>
      </c>
      <c r="CE275" s="12">
        <f ca="1">IF(Table1[[#This Row],[Field of Work]]="IT",Table1[[#This Row],[Income]],0)</f>
        <v>0</v>
      </c>
      <c r="CF275" s="12">
        <f ca="1">IF(Table1[[#This Row],[Field of Work]]="General Work",Table1[[#This Row],[Income]],0)</f>
        <v>73701</v>
      </c>
      <c r="CG275" s="12">
        <f ca="1">IF(Table1[[#This Row],[Field of Work]]="Agriculture",Table1[[#This Row],[Income]],0)</f>
        <v>0</v>
      </c>
      <c r="CI275" s="2">
        <f ca="1">IF(Table1[[#This Row],[Debts]]&gt;Table1[[#This Row],[Income]],1,0)</f>
        <v>1</v>
      </c>
      <c r="CJ275" s="2"/>
      <c r="CL275" s="2">
        <f ca="1">IF(Table1[[#This Row],[Networth of Person ($)]]&gt;$CL$6,Table1[[#This Row],[Age]],0)</f>
        <v>0</v>
      </c>
    </row>
    <row r="276" spans="2:90" x14ac:dyDescent="0.3">
      <c r="B276">
        <f t="shared" ca="1" si="96"/>
        <v>2</v>
      </c>
      <c r="C276" t="str">
        <f t="shared" ca="1" si="97"/>
        <v>Women</v>
      </c>
      <c r="D276">
        <f t="shared" ca="1" si="98"/>
        <v>30</v>
      </c>
      <c r="E276">
        <f t="shared" ca="1" si="99"/>
        <v>5</v>
      </c>
      <c r="F276" t="str">
        <f t="shared" ca="1" si="100"/>
        <v>General Work</v>
      </c>
      <c r="G276">
        <f t="shared" ca="1" si="101"/>
        <v>1</v>
      </c>
      <c r="H276" t="str">
        <f t="shared" ca="1" si="102"/>
        <v>High School</v>
      </c>
      <c r="I276">
        <f t="shared" ca="1" si="103"/>
        <v>0</v>
      </c>
      <c r="J276">
        <f t="shared" ca="1" si="104"/>
        <v>3</v>
      </c>
      <c r="K276">
        <f t="shared" ca="1" si="105"/>
        <v>72486</v>
      </c>
      <c r="L276">
        <f t="shared" ca="1" si="106"/>
        <v>11</v>
      </c>
      <c r="M276" t="str">
        <f t="shared" ca="1" si="107"/>
        <v>New Brunswick</v>
      </c>
      <c r="N276">
        <f t="shared" ca="1" si="108"/>
        <v>434916</v>
      </c>
      <c r="O276">
        <f t="shared" ca="1" si="109"/>
        <v>12153.577865042065</v>
      </c>
      <c r="P276">
        <f t="shared" ca="1" si="110"/>
        <v>184355.24138071007</v>
      </c>
      <c r="Q276">
        <f t="shared" ca="1" si="111"/>
        <v>68881</v>
      </c>
      <c r="R276">
        <f t="shared" ca="1" si="112"/>
        <v>131231.81510011852</v>
      </c>
      <c r="S276">
        <f t="shared" ca="1" si="113"/>
        <v>628.8626780338011</v>
      </c>
      <c r="T276">
        <f t="shared" ca="1" si="114"/>
        <v>619900.1040587438</v>
      </c>
      <c r="U276">
        <f t="shared" ca="1" si="115"/>
        <v>212266.3929651606</v>
      </c>
      <c r="V276">
        <f t="shared" ca="1" si="116"/>
        <v>407633.7110935832</v>
      </c>
      <c r="Y276" s="2">
        <f ca="1">IF(Table1[[#This Row],[Gender]]="Men",1,0)</f>
        <v>0</v>
      </c>
      <c r="Z276" s="2">
        <f ca="1">IF(Table1[[#This Row],[Gender]]="Women",1,0)</f>
        <v>1</v>
      </c>
      <c r="AA276" s="2"/>
      <c r="AB276" s="2"/>
      <c r="AC276" s="2"/>
      <c r="AD276" s="2"/>
      <c r="AE276" s="2"/>
      <c r="AF276" s="2"/>
      <c r="AG276" s="2"/>
      <c r="AH276" s="2"/>
      <c r="AI276" s="2"/>
      <c r="AJ276" s="4"/>
      <c r="AM276" s="2">
        <f ca="1">IF(Table1[[#This Row],[Field of Work]]="Teaching",1,0)</f>
        <v>0</v>
      </c>
      <c r="AN276" s="2">
        <f ca="1">IF(Table1[[#This Row],[Field of Work]]="Health",1,0)</f>
        <v>0</v>
      </c>
      <c r="AO276" s="2">
        <f ca="1">IF(Table1[[#This Row],[Field of Work]]="Agriculture",1,0)</f>
        <v>0</v>
      </c>
      <c r="AP276" s="2">
        <f ca="1">IF(Table1[[#This Row],[Field of Work]]="IT",1,0)</f>
        <v>0</v>
      </c>
      <c r="AQ276" s="2">
        <f ca="1">IF(Table1[[#This Row],[Field of Work]]="Construction",1,0)</f>
        <v>0</v>
      </c>
      <c r="AR276" s="2">
        <f ca="1">IF(Table1[[#This Row],[Field of Work]]="General Work",1,0)</f>
        <v>1</v>
      </c>
      <c r="AS276" s="2"/>
      <c r="AT276" s="2"/>
      <c r="AU276" s="2"/>
      <c r="AV276" s="2"/>
      <c r="AW276" s="2"/>
      <c r="AX276" s="2"/>
      <c r="BB276" s="2">
        <f ca="1">Table1[[#This Row],[Car Value]]/Table1[[#This Row],[Cars]]</f>
        <v>61451.747126903356</v>
      </c>
      <c r="BE276" s="2">
        <f ca="1">IF(Table1[[#This Row],[Debts]]&gt;$BG$6,1,0)</f>
        <v>1</v>
      </c>
      <c r="BJ276" s="11">
        <f ca="1">Table1[[#This Row],[Mortage Left]]/Table1[[#This Row],[Value of House]]</f>
        <v>2.7944655669237428E-2</v>
      </c>
      <c r="BK276" s="2">
        <f t="shared" ca="1" si="117"/>
        <v>1</v>
      </c>
      <c r="BN276" s="14">
        <f ca="1">IF(Table1[[#This Row],[Area]]="Yukon",Table1[[#This Row],[Income]],0)</f>
        <v>0</v>
      </c>
      <c r="BO276" s="14">
        <f ca="1">IF(Table1[[#This Row],[Area]]="BC",Table1[[#This Row],[Income]],0)</f>
        <v>0</v>
      </c>
      <c r="BP276" s="14">
        <f ca="1">IF(Table1[[#This Row],[Area]]="Northwest Territories",Table1[[#This Row],[Income]],0)</f>
        <v>0</v>
      </c>
      <c r="BQ276" s="14">
        <f ca="1">IF(Table1[[#This Row],[Area]]="Alberta",Table1[[#This Row],[Income]],0)</f>
        <v>0</v>
      </c>
      <c r="BR276" s="14">
        <f ca="1">IF(Table1[[#This Row],[Area]]="Nunavut",Table1[[#This Row],[Income]],0)</f>
        <v>0</v>
      </c>
      <c r="BS276" s="14">
        <f ca="1">IF(Table1[[#This Row],[Area]]="Saskatchewan",Table1[[#This Row],[Income]],0)</f>
        <v>0</v>
      </c>
      <c r="BT276" s="14">
        <f ca="1">IF(Table1[[#This Row],[Area]]="Manitoba",Table1[[#This Row],[Income]],0)</f>
        <v>0</v>
      </c>
      <c r="BU276" s="14">
        <f ca="1">IF(Table1[[#This Row],[Area]]="Ontario",Table1[[#This Row],[Income]],0)</f>
        <v>0</v>
      </c>
      <c r="BV276" s="14">
        <f ca="1">IF(Table1[[#This Row],[Area]]="Quebec",Table1[[#This Row],[Income]],0)</f>
        <v>0</v>
      </c>
      <c r="BW276" s="14">
        <f ca="1">IF(Table1[[#This Row],[Area]]="newfoundland",Table1[[#This Row],[Income]],0)</f>
        <v>0</v>
      </c>
      <c r="BX276" s="14">
        <f ca="1">IF(Table1[[#This Row],[Area]]="New Brunswick",Table1[[#This Row],[Income]],0)</f>
        <v>72486</v>
      </c>
      <c r="BY276" s="14">
        <f ca="1">IF(Table1[[#This Row],[Area]]="Nova Scotia",Table1[[#This Row],[Income]],0)</f>
        <v>0</v>
      </c>
      <c r="BZ276" s="14">
        <f ca="1">IF(Table1[[#This Row],[Area]]="Prince Edward Island",Table1[[#This Row],[Income]],0)</f>
        <v>0</v>
      </c>
      <c r="CB276" s="12">
        <f ca="1">IF(Table1[[#This Row],[Field of Work]]="Health",Table1[[#This Row],[Income]],0)</f>
        <v>0</v>
      </c>
      <c r="CC276" s="12">
        <f ca="1">IF(Table1[[#This Row],[Field of Work]]="Construction",Table1[[#This Row],[Income]],0)</f>
        <v>0</v>
      </c>
      <c r="CD276" s="12">
        <f ca="1">IF(Table1[[#This Row],[Field of Work]]="Teaching",Table1[[#This Row],[Income]],0)</f>
        <v>0</v>
      </c>
      <c r="CE276" s="12">
        <f ca="1">IF(Table1[[#This Row],[Field of Work]]="IT",Table1[[#This Row],[Income]],0)</f>
        <v>0</v>
      </c>
      <c r="CF276" s="12">
        <f ca="1">IF(Table1[[#This Row],[Field of Work]]="General Work",Table1[[#This Row],[Income]],0)</f>
        <v>72486</v>
      </c>
      <c r="CG276" s="12">
        <f ca="1">IF(Table1[[#This Row],[Field of Work]]="Agriculture",Table1[[#This Row],[Income]],0)</f>
        <v>0</v>
      </c>
      <c r="CI276" s="2">
        <f ca="1">IF(Table1[[#This Row],[Debts]]&gt;Table1[[#This Row],[Income]],1,0)</f>
        <v>1</v>
      </c>
      <c r="CJ276" s="2"/>
      <c r="CL276" s="2">
        <f ca="1">IF(Table1[[#This Row],[Networth of Person ($)]]&gt;$CL$6,Table1[[#This Row],[Age]],0)</f>
        <v>30</v>
      </c>
    </row>
    <row r="277" spans="2:90" x14ac:dyDescent="0.3">
      <c r="B277">
        <f t="shared" ca="1" si="96"/>
        <v>2</v>
      </c>
      <c r="C277" t="str">
        <f t="shared" ca="1" si="97"/>
        <v>Women</v>
      </c>
      <c r="D277">
        <f t="shared" ca="1" si="98"/>
        <v>34</v>
      </c>
      <c r="E277">
        <f t="shared" ca="1" si="99"/>
        <v>2</v>
      </c>
      <c r="F277" t="str">
        <f t="shared" ca="1" si="100"/>
        <v>Construction</v>
      </c>
      <c r="G277">
        <f t="shared" ca="1" si="101"/>
        <v>5</v>
      </c>
      <c r="H277" t="str">
        <f t="shared" ca="1" si="102"/>
        <v>Others</v>
      </c>
      <c r="I277">
        <f t="shared" ca="1" si="103"/>
        <v>1</v>
      </c>
      <c r="J277">
        <f t="shared" ca="1" si="104"/>
        <v>1</v>
      </c>
      <c r="K277">
        <f t="shared" ca="1" si="105"/>
        <v>88470</v>
      </c>
      <c r="L277">
        <f t="shared" ca="1" si="106"/>
        <v>13</v>
      </c>
      <c r="M277" t="str">
        <f t="shared" ca="1" si="107"/>
        <v>Prince Edward Island</v>
      </c>
      <c r="N277">
        <f t="shared" ca="1" si="108"/>
        <v>265410</v>
      </c>
      <c r="O277">
        <f t="shared" ca="1" si="109"/>
        <v>258898.92428777824</v>
      </c>
      <c r="P277">
        <f t="shared" ca="1" si="110"/>
        <v>13298.200127978354</v>
      </c>
      <c r="Q277">
        <f t="shared" ca="1" si="111"/>
        <v>7950</v>
      </c>
      <c r="R277">
        <f t="shared" ca="1" si="112"/>
        <v>105182.57743878625</v>
      </c>
      <c r="S277">
        <f t="shared" ca="1" si="113"/>
        <v>12241.254012443982</v>
      </c>
      <c r="T277">
        <f t="shared" ca="1" si="114"/>
        <v>290949.45414042234</v>
      </c>
      <c r="U277">
        <f t="shared" ca="1" si="115"/>
        <v>372031.50172656449</v>
      </c>
      <c r="V277">
        <f t="shared" ca="1" si="116"/>
        <v>-81082.047586142144</v>
      </c>
      <c r="Y277" s="2">
        <f ca="1">IF(Table1[[#This Row],[Gender]]="Men",1,0)</f>
        <v>0</v>
      </c>
      <c r="Z277" s="2">
        <f ca="1">IF(Table1[[#This Row],[Gender]]="Women",1,0)</f>
        <v>1</v>
      </c>
      <c r="AA277" s="2"/>
      <c r="AB277" s="2"/>
      <c r="AC277" s="2"/>
      <c r="AD277" s="2"/>
      <c r="AE277" s="2"/>
      <c r="AF277" s="2"/>
      <c r="AG277" s="2"/>
      <c r="AH277" s="2"/>
      <c r="AI277" s="2"/>
      <c r="AJ277" s="4"/>
      <c r="AM277" s="2">
        <f ca="1">IF(Table1[[#This Row],[Field of Work]]="Teaching",1,0)</f>
        <v>0</v>
      </c>
      <c r="AN277" s="2">
        <f ca="1">IF(Table1[[#This Row],[Field of Work]]="Health",1,0)</f>
        <v>0</v>
      </c>
      <c r="AO277" s="2">
        <f ca="1">IF(Table1[[#This Row],[Field of Work]]="Agriculture",1,0)</f>
        <v>0</v>
      </c>
      <c r="AP277" s="2">
        <f ca="1">IF(Table1[[#This Row],[Field of Work]]="IT",1,0)</f>
        <v>0</v>
      </c>
      <c r="AQ277" s="2">
        <f ca="1">IF(Table1[[#This Row],[Field of Work]]="Construction",1,0)</f>
        <v>1</v>
      </c>
      <c r="AR277" s="2">
        <f ca="1">IF(Table1[[#This Row],[Field of Work]]="General Work",1,0)</f>
        <v>0</v>
      </c>
      <c r="AS277" s="2"/>
      <c r="AT277" s="2"/>
      <c r="AU277" s="2"/>
      <c r="AV277" s="2"/>
      <c r="AW277" s="2"/>
      <c r="AX277" s="2"/>
      <c r="BB277" s="2">
        <f ca="1">Table1[[#This Row],[Car Value]]/Table1[[#This Row],[Cars]]</f>
        <v>13298.200127978354</v>
      </c>
      <c r="BE277" s="2">
        <f ca="1">IF(Table1[[#This Row],[Debts]]&gt;$BG$6,1,0)</f>
        <v>1</v>
      </c>
      <c r="BJ277" s="11">
        <f ca="1">Table1[[#This Row],[Mortage Left]]/Table1[[#This Row],[Value of House]]</f>
        <v>0.97546785836169791</v>
      </c>
      <c r="BK277" s="2">
        <f t="shared" ca="1" si="117"/>
        <v>0</v>
      </c>
      <c r="BN277" s="14">
        <f ca="1">IF(Table1[[#This Row],[Area]]="Yukon",Table1[[#This Row],[Income]],0)</f>
        <v>0</v>
      </c>
      <c r="BO277" s="14">
        <f ca="1">IF(Table1[[#This Row],[Area]]="BC",Table1[[#This Row],[Income]],0)</f>
        <v>0</v>
      </c>
      <c r="BP277" s="14">
        <f ca="1">IF(Table1[[#This Row],[Area]]="Northwest Territories",Table1[[#This Row],[Income]],0)</f>
        <v>0</v>
      </c>
      <c r="BQ277" s="14">
        <f ca="1">IF(Table1[[#This Row],[Area]]="Alberta",Table1[[#This Row],[Income]],0)</f>
        <v>0</v>
      </c>
      <c r="BR277" s="14">
        <f ca="1">IF(Table1[[#This Row],[Area]]="Nunavut",Table1[[#This Row],[Income]],0)</f>
        <v>0</v>
      </c>
      <c r="BS277" s="14">
        <f ca="1">IF(Table1[[#This Row],[Area]]="Saskatchewan",Table1[[#This Row],[Income]],0)</f>
        <v>0</v>
      </c>
      <c r="BT277" s="14">
        <f ca="1">IF(Table1[[#This Row],[Area]]="Manitoba",Table1[[#This Row],[Income]],0)</f>
        <v>0</v>
      </c>
      <c r="BU277" s="14">
        <f ca="1">IF(Table1[[#This Row],[Area]]="Ontario",Table1[[#This Row],[Income]],0)</f>
        <v>0</v>
      </c>
      <c r="BV277" s="14">
        <f ca="1">IF(Table1[[#This Row],[Area]]="Quebec",Table1[[#This Row],[Income]],0)</f>
        <v>0</v>
      </c>
      <c r="BW277" s="14">
        <f ca="1">IF(Table1[[#This Row],[Area]]="newfoundland",Table1[[#This Row],[Income]],0)</f>
        <v>0</v>
      </c>
      <c r="BX277" s="14">
        <f ca="1">IF(Table1[[#This Row],[Area]]="New Brunswick",Table1[[#This Row],[Income]],0)</f>
        <v>0</v>
      </c>
      <c r="BY277" s="14">
        <f ca="1">IF(Table1[[#This Row],[Area]]="Nova Scotia",Table1[[#This Row],[Income]],0)</f>
        <v>0</v>
      </c>
      <c r="BZ277" s="14">
        <f ca="1">IF(Table1[[#This Row],[Area]]="Prince Edward Island",Table1[[#This Row],[Income]],0)</f>
        <v>88470</v>
      </c>
      <c r="CB277" s="12">
        <f ca="1">IF(Table1[[#This Row],[Field of Work]]="Health",Table1[[#This Row],[Income]],0)</f>
        <v>0</v>
      </c>
      <c r="CC277" s="12">
        <f ca="1">IF(Table1[[#This Row],[Field of Work]]="Construction",Table1[[#This Row],[Income]],0)</f>
        <v>88470</v>
      </c>
      <c r="CD277" s="12">
        <f ca="1">IF(Table1[[#This Row],[Field of Work]]="Teaching",Table1[[#This Row],[Income]],0)</f>
        <v>0</v>
      </c>
      <c r="CE277" s="12">
        <f ca="1">IF(Table1[[#This Row],[Field of Work]]="IT",Table1[[#This Row],[Income]],0)</f>
        <v>0</v>
      </c>
      <c r="CF277" s="12">
        <f ca="1">IF(Table1[[#This Row],[Field of Work]]="General Work",Table1[[#This Row],[Income]],0)</f>
        <v>0</v>
      </c>
      <c r="CG277" s="12">
        <f ca="1">IF(Table1[[#This Row],[Field of Work]]="Agriculture",Table1[[#This Row],[Income]],0)</f>
        <v>0</v>
      </c>
      <c r="CI277" s="2">
        <f ca="1">IF(Table1[[#This Row],[Debts]]&gt;Table1[[#This Row],[Income]],1,0)</f>
        <v>1</v>
      </c>
      <c r="CJ277" s="2"/>
      <c r="CL277" s="2">
        <f ca="1">IF(Table1[[#This Row],[Networth of Person ($)]]&gt;$CL$6,Table1[[#This Row],[Age]],0)</f>
        <v>0</v>
      </c>
    </row>
    <row r="278" spans="2:90" x14ac:dyDescent="0.3">
      <c r="B278">
        <f t="shared" ca="1" si="96"/>
        <v>2</v>
      </c>
      <c r="C278" t="str">
        <f t="shared" ca="1" si="97"/>
        <v>Women</v>
      </c>
      <c r="D278">
        <f t="shared" ca="1" si="98"/>
        <v>37</v>
      </c>
      <c r="E278">
        <f t="shared" ca="1" si="99"/>
        <v>2</v>
      </c>
      <c r="F278" t="str">
        <f t="shared" ca="1" si="100"/>
        <v>Construction</v>
      </c>
      <c r="G278">
        <f t="shared" ca="1" si="101"/>
        <v>6</v>
      </c>
      <c r="H278" t="str">
        <f t="shared" ca="1" si="102"/>
        <v>Others</v>
      </c>
      <c r="I278">
        <f t="shared" ca="1" si="103"/>
        <v>1</v>
      </c>
      <c r="J278">
        <f t="shared" ca="1" si="104"/>
        <v>1</v>
      </c>
      <c r="K278">
        <f t="shared" ca="1" si="105"/>
        <v>30272</v>
      </c>
      <c r="L278">
        <f t="shared" ca="1" si="106"/>
        <v>8</v>
      </c>
      <c r="M278" t="str">
        <f t="shared" ca="1" si="107"/>
        <v>Ontario</v>
      </c>
      <c r="N278">
        <f t="shared" ca="1" si="108"/>
        <v>121088</v>
      </c>
      <c r="O278">
        <f t="shared" ca="1" si="109"/>
        <v>110116.1580324261</v>
      </c>
      <c r="P278">
        <f t="shared" ca="1" si="110"/>
        <v>12200.238732722393</v>
      </c>
      <c r="Q278">
        <f t="shared" ca="1" si="111"/>
        <v>7585</v>
      </c>
      <c r="R278">
        <f t="shared" ca="1" si="112"/>
        <v>21308.934047998489</v>
      </c>
      <c r="S278">
        <f t="shared" ca="1" si="113"/>
        <v>42145.14382357146</v>
      </c>
      <c r="T278">
        <f t="shared" ca="1" si="114"/>
        <v>175433.38255629386</v>
      </c>
      <c r="U278">
        <f t="shared" ca="1" si="115"/>
        <v>139010.0920804246</v>
      </c>
      <c r="V278">
        <f t="shared" ca="1" si="116"/>
        <v>36423.29047586926</v>
      </c>
      <c r="Y278" s="2">
        <f ca="1">IF(Table1[[#This Row],[Gender]]="Men",1,0)</f>
        <v>0</v>
      </c>
      <c r="Z278" s="2">
        <f ca="1">IF(Table1[[#This Row],[Gender]]="Women",1,0)</f>
        <v>1</v>
      </c>
      <c r="AA278" s="2"/>
      <c r="AB278" s="2"/>
      <c r="AC278" s="2"/>
      <c r="AD278" s="2"/>
      <c r="AE278" s="2"/>
      <c r="AF278" s="2"/>
      <c r="AG278" s="2"/>
      <c r="AH278" s="2"/>
      <c r="AI278" s="2"/>
      <c r="AJ278" s="4"/>
      <c r="AM278" s="2">
        <f ca="1">IF(Table1[[#This Row],[Field of Work]]="Teaching",1,0)</f>
        <v>0</v>
      </c>
      <c r="AN278" s="2">
        <f ca="1">IF(Table1[[#This Row],[Field of Work]]="Health",1,0)</f>
        <v>0</v>
      </c>
      <c r="AO278" s="2">
        <f ca="1">IF(Table1[[#This Row],[Field of Work]]="Agriculture",1,0)</f>
        <v>0</v>
      </c>
      <c r="AP278" s="2">
        <f ca="1">IF(Table1[[#This Row],[Field of Work]]="IT",1,0)</f>
        <v>0</v>
      </c>
      <c r="AQ278" s="2">
        <f ca="1">IF(Table1[[#This Row],[Field of Work]]="Construction",1,0)</f>
        <v>1</v>
      </c>
      <c r="AR278" s="2">
        <f ca="1">IF(Table1[[#This Row],[Field of Work]]="General Work",1,0)</f>
        <v>0</v>
      </c>
      <c r="AS278" s="2"/>
      <c r="AT278" s="2"/>
      <c r="AU278" s="2"/>
      <c r="AV278" s="2"/>
      <c r="AW278" s="2"/>
      <c r="AX278" s="2"/>
      <c r="BB278" s="2">
        <f ca="1">Table1[[#This Row],[Car Value]]/Table1[[#This Row],[Cars]]</f>
        <v>12200.238732722393</v>
      </c>
      <c r="BE278" s="2">
        <f ca="1">IF(Table1[[#This Row],[Debts]]&gt;$BG$6,1,0)</f>
        <v>1</v>
      </c>
      <c r="BJ278" s="11">
        <f ca="1">Table1[[#This Row],[Mortage Left]]/Table1[[#This Row],[Value of House]]</f>
        <v>0.90938951863459716</v>
      </c>
      <c r="BK278" s="2">
        <f t="shared" ca="1" si="117"/>
        <v>0</v>
      </c>
      <c r="BN278" s="14">
        <f ca="1">IF(Table1[[#This Row],[Area]]="Yukon",Table1[[#This Row],[Income]],0)</f>
        <v>0</v>
      </c>
      <c r="BO278" s="14">
        <f ca="1">IF(Table1[[#This Row],[Area]]="BC",Table1[[#This Row],[Income]],0)</f>
        <v>0</v>
      </c>
      <c r="BP278" s="14">
        <f ca="1">IF(Table1[[#This Row],[Area]]="Northwest Territories",Table1[[#This Row],[Income]],0)</f>
        <v>0</v>
      </c>
      <c r="BQ278" s="14">
        <f ca="1">IF(Table1[[#This Row],[Area]]="Alberta",Table1[[#This Row],[Income]],0)</f>
        <v>0</v>
      </c>
      <c r="BR278" s="14">
        <f ca="1">IF(Table1[[#This Row],[Area]]="Nunavut",Table1[[#This Row],[Income]],0)</f>
        <v>0</v>
      </c>
      <c r="BS278" s="14">
        <f ca="1">IF(Table1[[#This Row],[Area]]="Saskatchewan",Table1[[#This Row],[Income]],0)</f>
        <v>0</v>
      </c>
      <c r="BT278" s="14">
        <f ca="1">IF(Table1[[#This Row],[Area]]="Manitoba",Table1[[#This Row],[Income]],0)</f>
        <v>0</v>
      </c>
      <c r="BU278" s="14">
        <f ca="1">IF(Table1[[#This Row],[Area]]="Ontario",Table1[[#This Row],[Income]],0)</f>
        <v>30272</v>
      </c>
      <c r="BV278" s="14">
        <f ca="1">IF(Table1[[#This Row],[Area]]="Quebec",Table1[[#This Row],[Income]],0)</f>
        <v>0</v>
      </c>
      <c r="BW278" s="14">
        <f ca="1">IF(Table1[[#This Row],[Area]]="newfoundland",Table1[[#This Row],[Income]],0)</f>
        <v>0</v>
      </c>
      <c r="BX278" s="14">
        <f ca="1">IF(Table1[[#This Row],[Area]]="New Brunswick",Table1[[#This Row],[Income]],0)</f>
        <v>0</v>
      </c>
      <c r="BY278" s="14">
        <f ca="1">IF(Table1[[#This Row],[Area]]="Nova Scotia",Table1[[#This Row],[Income]],0)</f>
        <v>0</v>
      </c>
      <c r="BZ278" s="14">
        <f ca="1">IF(Table1[[#This Row],[Area]]="Prince Edward Island",Table1[[#This Row],[Income]],0)</f>
        <v>0</v>
      </c>
      <c r="CB278" s="12">
        <f ca="1">IF(Table1[[#This Row],[Field of Work]]="Health",Table1[[#This Row],[Income]],0)</f>
        <v>0</v>
      </c>
      <c r="CC278" s="12">
        <f ca="1">IF(Table1[[#This Row],[Field of Work]]="Construction",Table1[[#This Row],[Income]],0)</f>
        <v>30272</v>
      </c>
      <c r="CD278" s="12">
        <f ca="1">IF(Table1[[#This Row],[Field of Work]]="Teaching",Table1[[#This Row],[Income]],0)</f>
        <v>0</v>
      </c>
      <c r="CE278" s="12">
        <f ca="1">IF(Table1[[#This Row],[Field of Work]]="IT",Table1[[#This Row],[Income]],0)</f>
        <v>0</v>
      </c>
      <c r="CF278" s="12">
        <f ca="1">IF(Table1[[#This Row],[Field of Work]]="General Work",Table1[[#This Row],[Income]],0)</f>
        <v>0</v>
      </c>
      <c r="CG278" s="12">
        <f ca="1">IF(Table1[[#This Row],[Field of Work]]="Agriculture",Table1[[#This Row],[Income]],0)</f>
        <v>0</v>
      </c>
      <c r="CI278" s="2">
        <f ca="1">IF(Table1[[#This Row],[Debts]]&gt;Table1[[#This Row],[Income]],1,0)</f>
        <v>0</v>
      </c>
      <c r="CJ278" s="2"/>
      <c r="CL278" s="2">
        <f ca="1">IF(Table1[[#This Row],[Networth of Person ($)]]&gt;$CL$6,Table1[[#This Row],[Age]],0)</f>
        <v>0</v>
      </c>
    </row>
    <row r="279" spans="2:90" x14ac:dyDescent="0.3">
      <c r="B279">
        <f t="shared" ca="1" si="96"/>
        <v>1</v>
      </c>
      <c r="C279" t="str">
        <f t="shared" ca="1" si="97"/>
        <v>Men</v>
      </c>
      <c r="D279">
        <f t="shared" ca="1" si="98"/>
        <v>25</v>
      </c>
      <c r="E279">
        <f t="shared" ca="1" si="99"/>
        <v>1</v>
      </c>
      <c r="F279" t="str">
        <f t="shared" ca="1" si="100"/>
        <v>Health</v>
      </c>
      <c r="G279">
        <f t="shared" ca="1" si="101"/>
        <v>5</v>
      </c>
      <c r="H279" t="str">
        <f t="shared" ca="1" si="102"/>
        <v>Others</v>
      </c>
      <c r="I279">
        <f t="shared" ca="1" si="103"/>
        <v>0</v>
      </c>
      <c r="J279">
        <f t="shared" ca="1" si="104"/>
        <v>3</v>
      </c>
      <c r="K279">
        <f t="shared" ca="1" si="105"/>
        <v>87567</v>
      </c>
      <c r="L279">
        <f t="shared" ca="1" si="106"/>
        <v>7</v>
      </c>
      <c r="M279" t="str">
        <f t="shared" ca="1" si="107"/>
        <v>Manitoba</v>
      </c>
      <c r="N279">
        <f t="shared" ca="1" si="108"/>
        <v>437835</v>
      </c>
      <c r="O279">
        <f t="shared" ca="1" si="109"/>
        <v>204137.33428751916</v>
      </c>
      <c r="P279">
        <f t="shared" ca="1" si="110"/>
        <v>2820.9518142282918</v>
      </c>
      <c r="Q279">
        <f t="shared" ca="1" si="111"/>
        <v>983</v>
      </c>
      <c r="R279">
        <f t="shared" ca="1" si="112"/>
        <v>47665.690535302689</v>
      </c>
      <c r="S279">
        <f t="shared" ca="1" si="113"/>
        <v>119025.49807190429</v>
      </c>
      <c r="T279">
        <f t="shared" ca="1" si="114"/>
        <v>559681.44988613261</v>
      </c>
      <c r="U279">
        <f t="shared" ca="1" si="115"/>
        <v>252786.02482282184</v>
      </c>
      <c r="V279">
        <f t="shared" ca="1" si="116"/>
        <v>306895.42506331077</v>
      </c>
      <c r="Y279" s="2">
        <f ca="1">IF(Table1[[#This Row],[Gender]]="Men",1,0)</f>
        <v>1</v>
      </c>
      <c r="Z279" s="2">
        <f ca="1">IF(Table1[[#This Row],[Gender]]="Women",1,0)</f>
        <v>0</v>
      </c>
      <c r="AA279" s="2"/>
      <c r="AB279" s="2"/>
      <c r="AC279" s="2"/>
      <c r="AD279" s="2"/>
      <c r="AE279" s="2"/>
      <c r="AF279" s="2"/>
      <c r="AG279" s="2"/>
      <c r="AH279" s="2"/>
      <c r="AI279" s="2"/>
      <c r="AJ279" s="4"/>
      <c r="AM279" s="2">
        <f ca="1">IF(Table1[[#This Row],[Field of Work]]="Teaching",1,0)</f>
        <v>0</v>
      </c>
      <c r="AN279" s="2">
        <f ca="1">IF(Table1[[#This Row],[Field of Work]]="Health",1,0)</f>
        <v>1</v>
      </c>
      <c r="AO279" s="2">
        <f ca="1">IF(Table1[[#This Row],[Field of Work]]="Agriculture",1,0)</f>
        <v>0</v>
      </c>
      <c r="AP279" s="2">
        <f ca="1">IF(Table1[[#This Row],[Field of Work]]="IT",1,0)</f>
        <v>0</v>
      </c>
      <c r="AQ279" s="2">
        <f ca="1">IF(Table1[[#This Row],[Field of Work]]="Construction",1,0)</f>
        <v>0</v>
      </c>
      <c r="AR279" s="2">
        <f ca="1">IF(Table1[[#This Row],[Field of Work]]="General Work",1,0)</f>
        <v>0</v>
      </c>
      <c r="AS279" s="2"/>
      <c r="AT279" s="2"/>
      <c r="AU279" s="2"/>
      <c r="AV279" s="2"/>
      <c r="AW279" s="2"/>
      <c r="AX279" s="2"/>
      <c r="BB279" s="2">
        <f ca="1">Table1[[#This Row],[Car Value]]/Table1[[#This Row],[Cars]]</f>
        <v>940.31727140943065</v>
      </c>
      <c r="BE279" s="2">
        <f ca="1">IF(Table1[[#This Row],[Debts]]&gt;$BG$6,1,0)</f>
        <v>1</v>
      </c>
      <c r="BJ279" s="11">
        <f ca="1">Table1[[#This Row],[Mortage Left]]/Table1[[#This Row],[Value of House]]</f>
        <v>0.46624261259953903</v>
      </c>
      <c r="BK279" s="2">
        <f t="shared" ca="1" si="117"/>
        <v>0</v>
      </c>
      <c r="BN279" s="14">
        <f ca="1">IF(Table1[[#This Row],[Area]]="Yukon",Table1[[#This Row],[Income]],0)</f>
        <v>0</v>
      </c>
      <c r="BO279" s="14">
        <f ca="1">IF(Table1[[#This Row],[Area]]="BC",Table1[[#This Row],[Income]],0)</f>
        <v>0</v>
      </c>
      <c r="BP279" s="14">
        <f ca="1">IF(Table1[[#This Row],[Area]]="Northwest Territories",Table1[[#This Row],[Income]],0)</f>
        <v>0</v>
      </c>
      <c r="BQ279" s="14">
        <f ca="1">IF(Table1[[#This Row],[Area]]="Alberta",Table1[[#This Row],[Income]],0)</f>
        <v>0</v>
      </c>
      <c r="BR279" s="14">
        <f ca="1">IF(Table1[[#This Row],[Area]]="Nunavut",Table1[[#This Row],[Income]],0)</f>
        <v>0</v>
      </c>
      <c r="BS279" s="14">
        <f ca="1">IF(Table1[[#This Row],[Area]]="Saskatchewan",Table1[[#This Row],[Income]],0)</f>
        <v>0</v>
      </c>
      <c r="BT279" s="14">
        <f ca="1">IF(Table1[[#This Row],[Area]]="Manitoba",Table1[[#This Row],[Income]],0)</f>
        <v>87567</v>
      </c>
      <c r="BU279" s="14">
        <f ca="1">IF(Table1[[#This Row],[Area]]="Ontario",Table1[[#This Row],[Income]],0)</f>
        <v>0</v>
      </c>
      <c r="BV279" s="14">
        <f ca="1">IF(Table1[[#This Row],[Area]]="Quebec",Table1[[#This Row],[Income]],0)</f>
        <v>0</v>
      </c>
      <c r="BW279" s="14">
        <f ca="1">IF(Table1[[#This Row],[Area]]="newfoundland",Table1[[#This Row],[Income]],0)</f>
        <v>0</v>
      </c>
      <c r="BX279" s="14">
        <f ca="1">IF(Table1[[#This Row],[Area]]="New Brunswick",Table1[[#This Row],[Income]],0)</f>
        <v>0</v>
      </c>
      <c r="BY279" s="14">
        <f ca="1">IF(Table1[[#This Row],[Area]]="Nova Scotia",Table1[[#This Row],[Income]],0)</f>
        <v>0</v>
      </c>
      <c r="BZ279" s="14">
        <f ca="1">IF(Table1[[#This Row],[Area]]="Prince Edward Island",Table1[[#This Row],[Income]],0)</f>
        <v>0</v>
      </c>
      <c r="CB279" s="12">
        <f ca="1">IF(Table1[[#This Row],[Field of Work]]="Health",Table1[[#This Row],[Income]],0)</f>
        <v>87567</v>
      </c>
      <c r="CC279" s="12">
        <f ca="1">IF(Table1[[#This Row],[Field of Work]]="Construction",Table1[[#This Row],[Income]],0)</f>
        <v>0</v>
      </c>
      <c r="CD279" s="12">
        <f ca="1">IF(Table1[[#This Row],[Field of Work]]="Teaching",Table1[[#This Row],[Income]],0)</f>
        <v>0</v>
      </c>
      <c r="CE279" s="12">
        <f ca="1">IF(Table1[[#This Row],[Field of Work]]="IT",Table1[[#This Row],[Income]],0)</f>
        <v>0</v>
      </c>
      <c r="CF279" s="12">
        <f ca="1">IF(Table1[[#This Row],[Field of Work]]="General Work",Table1[[#This Row],[Income]],0)</f>
        <v>0</v>
      </c>
      <c r="CG279" s="12">
        <f ca="1">IF(Table1[[#This Row],[Field of Work]]="Agriculture",Table1[[#This Row],[Income]],0)</f>
        <v>0</v>
      </c>
      <c r="CI279" s="2">
        <f ca="1">IF(Table1[[#This Row],[Debts]]&gt;Table1[[#This Row],[Income]],1,0)</f>
        <v>0</v>
      </c>
      <c r="CJ279" s="2"/>
      <c r="CL279" s="2">
        <f ca="1">IF(Table1[[#This Row],[Networth of Person ($)]]&gt;$CL$6,Table1[[#This Row],[Age]],0)</f>
        <v>25</v>
      </c>
    </row>
    <row r="280" spans="2:90" x14ac:dyDescent="0.3">
      <c r="B280">
        <f t="shared" ca="1" si="96"/>
        <v>2</v>
      </c>
      <c r="C280" t="str">
        <f t="shared" ca="1" si="97"/>
        <v>Women</v>
      </c>
      <c r="D280">
        <f t="shared" ca="1" si="98"/>
        <v>45</v>
      </c>
      <c r="E280">
        <f t="shared" ca="1" si="99"/>
        <v>5</v>
      </c>
      <c r="F280" t="str">
        <f t="shared" ca="1" si="100"/>
        <v>General Work</v>
      </c>
      <c r="G280">
        <f t="shared" ca="1" si="101"/>
        <v>1</v>
      </c>
      <c r="H280" t="str">
        <f t="shared" ca="1" si="102"/>
        <v>High School</v>
      </c>
      <c r="I280">
        <f t="shared" ca="1" si="103"/>
        <v>2</v>
      </c>
      <c r="J280">
        <f t="shared" ca="1" si="104"/>
        <v>1</v>
      </c>
      <c r="K280">
        <f t="shared" ca="1" si="105"/>
        <v>53464</v>
      </c>
      <c r="L280">
        <f t="shared" ca="1" si="106"/>
        <v>6</v>
      </c>
      <c r="M280" t="str">
        <f t="shared" ca="1" si="107"/>
        <v>Saskatchewan</v>
      </c>
      <c r="N280">
        <f t="shared" ca="1" si="108"/>
        <v>213856</v>
      </c>
      <c r="O280">
        <f t="shared" ca="1" si="109"/>
        <v>171932.1899270007</v>
      </c>
      <c r="P280">
        <f t="shared" ca="1" si="110"/>
        <v>11981.269506878871</v>
      </c>
      <c r="Q280">
        <f t="shared" ca="1" si="111"/>
        <v>7893</v>
      </c>
      <c r="R280">
        <f t="shared" ca="1" si="112"/>
        <v>27926.071341550884</v>
      </c>
      <c r="S280">
        <f t="shared" ca="1" si="113"/>
        <v>79753.999778630125</v>
      </c>
      <c r="T280">
        <f t="shared" ca="1" si="114"/>
        <v>305591.26928550901</v>
      </c>
      <c r="U280">
        <f t="shared" ca="1" si="115"/>
        <v>207751.26126855158</v>
      </c>
      <c r="V280">
        <f t="shared" ca="1" si="116"/>
        <v>97840.008016957436</v>
      </c>
      <c r="Y280" s="2">
        <f ca="1">IF(Table1[[#This Row],[Gender]]="Men",1,0)</f>
        <v>0</v>
      </c>
      <c r="Z280" s="2">
        <f ca="1">IF(Table1[[#This Row],[Gender]]="Women",1,0)</f>
        <v>1</v>
      </c>
      <c r="AA280" s="2"/>
      <c r="AB280" s="2"/>
      <c r="AC280" s="2"/>
      <c r="AD280" s="2"/>
      <c r="AE280" s="2"/>
      <c r="AF280" s="2"/>
      <c r="AG280" s="2"/>
      <c r="AH280" s="2"/>
      <c r="AI280" s="2"/>
      <c r="AJ280" s="4"/>
      <c r="AM280" s="2">
        <f ca="1">IF(Table1[[#This Row],[Field of Work]]="Teaching",1,0)</f>
        <v>0</v>
      </c>
      <c r="AN280" s="2">
        <f ca="1">IF(Table1[[#This Row],[Field of Work]]="Health",1,0)</f>
        <v>0</v>
      </c>
      <c r="AO280" s="2">
        <f ca="1">IF(Table1[[#This Row],[Field of Work]]="Agriculture",1,0)</f>
        <v>0</v>
      </c>
      <c r="AP280" s="2">
        <f ca="1">IF(Table1[[#This Row],[Field of Work]]="IT",1,0)</f>
        <v>0</v>
      </c>
      <c r="AQ280" s="2">
        <f ca="1">IF(Table1[[#This Row],[Field of Work]]="Construction",1,0)</f>
        <v>0</v>
      </c>
      <c r="AR280" s="2">
        <f ca="1">IF(Table1[[#This Row],[Field of Work]]="General Work",1,0)</f>
        <v>1</v>
      </c>
      <c r="AS280" s="2"/>
      <c r="AT280" s="2"/>
      <c r="AU280" s="2"/>
      <c r="AV280" s="2"/>
      <c r="AW280" s="2"/>
      <c r="AX280" s="2"/>
      <c r="BB280" s="2">
        <f ca="1">Table1[[#This Row],[Car Value]]/Table1[[#This Row],[Cars]]</f>
        <v>11981.269506878871</v>
      </c>
      <c r="BE280" s="2">
        <f ca="1">IF(Table1[[#This Row],[Debts]]&gt;$BG$6,1,0)</f>
        <v>1</v>
      </c>
      <c r="BJ280" s="11">
        <f ca="1">Table1[[#This Row],[Mortage Left]]/Table1[[#This Row],[Value of House]]</f>
        <v>0.80396243232362286</v>
      </c>
      <c r="BK280" s="2">
        <f t="shared" ca="1" si="117"/>
        <v>0</v>
      </c>
      <c r="BN280" s="14">
        <f ca="1">IF(Table1[[#This Row],[Area]]="Yukon",Table1[[#This Row],[Income]],0)</f>
        <v>0</v>
      </c>
      <c r="BO280" s="14">
        <f ca="1">IF(Table1[[#This Row],[Area]]="BC",Table1[[#This Row],[Income]],0)</f>
        <v>0</v>
      </c>
      <c r="BP280" s="14">
        <f ca="1">IF(Table1[[#This Row],[Area]]="Northwest Territories",Table1[[#This Row],[Income]],0)</f>
        <v>0</v>
      </c>
      <c r="BQ280" s="14">
        <f ca="1">IF(Table1[[#This Row],[Area]]="Alberta",Table1[[#This Row],[Income]],0)</f>
        <v>0</v>
      </c>
      <c r="BR280" s="14">
        <f ca="1">IF(Table1[[#This Row],[Area]]="Nunavut",Table1[[#This Row],[Income]],0)</f>
        <v>0</v>
      </c>
      <c r="BS280" s="14">
        <f ca="1">IF(Table1[[#This Row],[Area]]="Saskatchewan",Table1[[#This Row],[Income]],0)</f>
        <v>53464</v>
      </c>
      <c r="BT280" s="14">
        <f ca="1">IF(Table1[[#This Row],[Area]]="Manitoba",Table1[[#This Row],[Income]],0)</f>
        <v>0</v>
      </c>
      <c r="BU280" s="14">
        <f ca="1">IF(Table1[[#This Row],[Area]]="Ontario",Table1[[#This Row],[Income]],0)</f>
        <v>0</v>
      </c>
      <c r="BV280" s="14">
        <f ca="1">IF(Table1[[#This Row],[Area]]="Quebec",Table1[[#This Row],[Income]],0)</f>
        <v>0</v>
      </c>
      <c r="BW280" s="14">
        <f ca="1">IF(Table1[[#This Row],[Area]]="newfoundland",Table1[[#This Row],[Income]],0)</f>
        <v>0</v>
      </c>
      <c r="BX280" s="14">
        <f ca="1">IF(Table1[[#This Row],[Area]]="New Brunswick",Table1[[#This Row],[Income]],0)</f>
        <v>0</v>
      </c>
      <c r="BY280" s="14">
        <f ca="1">IF(Table1[[#This Row],[Area]]="Nova Scotia",Table1[[#This Row],[Income]],0)</f>
        <v>0</v>
      </c>
      <c r="BZ280" s="14">
        <f ca="1">IF(Table1[[#This Row],[Area]]="Prince Edward Island",Table1[[#This Row],[Income]],0)</f>
        <v>0</v>
      </c>
      <c r="CB280" s="12">
        <f ca="1">IF(Table1[[#This Row],[Field of Work]]="Health",Table1[[#This Row],[Income]],0)</f>
        <v>0</v>
      </c>
      <c r="CC280" s="12">
        <f ca="1">IF(Table1[[#This Row],[Field of Work]]="Construction",Table1[[#This Row],[Income]],0)</f>
        <v>0</v>
      </c>
      <c r="CD280" s="12">
        <f ca="1">IF(Table1[[#This Row],[Field of Work]]="Teaching",Table1[[#This Row],[Income]],0)</f>
        <v>0</v>
      </c>
      <c r="CE280" s="12">
        <f ca="1">IF(Table1[[#This Row],[Field of Work]]="IT",Table1[[#This Row],[Income]],0)</f>
        <v>0</v>
      </c>
      <c r="CF280" s="12">
        <f ca="1">IF(Table1[[#This Row],[Field of Work]]="General Work",Table1[[#This Row],[Income]],0)</f>
        <v>53464</v>
      </c>
      <c r="CG280" s="12">
        <f ca="1">IF(Table1[[#This Row],[Field of Work]]="Agriculture",Table1[[#This Row],[Income]],0)</f>
        <v>0</v>
      </c>
      <c r="CI280" s="2">
        <f ca="1">IF(Table1[[#This Row],[Debts]]&gt;Table1[[#This Row],[Income]],1,0)</f>
        <v>0</v>
      </c>
      <c r="CJ280" s="2"/>
      <c r="CL280" s="2">
        <f ca="1">IF(Table1[[#This Row],[Networth of Person ($)]]&gt;$CL$6,Table1[[#This Row],[Age]],0)</f>
        <v>45</v>
      </c>
    </row>
    <row r="281" spans="2:90" x14ac:dyDescent="0.3">
      <c r="B281">
        <f t="shared" ca="1" si="96"/>
        <v>2</v>
      </c>
      <c r="C281" t="str">
        <f t="shared" ca="1" si="97"/>
        <v>Women</v>
      </c>
      <c r="D281">
        <f t="shared" ca="1" si="98"/>
        <v>43</v>
      </c>
      <c r="E281">
        <f t="shared" ca="1" si="99"/>
        <v>1</v>
      </c>
      <c r="F281" t="str">
        <f t="shared" ca="1" si="100"/>
        <v>Health</v>
      </c>
      <c r="G281">
        <f t="shared" ca="1" si="101"/>
        <v>6</v>
      </c>
      <c r="H281" t="str">
        <f t="shared" ca="1" si="102"/>
        <v>Others</v>
      </c>
      <c r="I281">
        <f t="shared" ca="1" si="103"/>
        <v>2</v>
      </c>
      <c r="J281">
        <f t="shared" ca="1" si="104"/>
        <v>3</v>
      </c>
      <c r="K281">
        <f t="shared" ca="1" si="105"/>
        <v>69591</v>
      </c>
      <c r="L281">
        <f t="shared" ca="1" si="106"/>
        <v>13</v>
      </c>
      <c r="M281" t="str">
        <f t="shared" ca="1" si="107"/>
        <v>Prince Edward Island</v>
      </c>
      <c r="N281">
        <f t="shared" ca="1" si="108"/>
        <v>347955</v>
      </c>
      <c r="O281">
        <f t="shared" ca="1" si="109"/>
        <v>70012.360904189423</v>
      </c>
      <c r="P281">
        <f t="shared" ca="1" si="110"/>
        <v>172399.36532856387</v>
      </c>
      <c r="Q281">
        <f t="shared" ca="1" si="111"/>
        <v>55520</v>
      </c>
      <c r="R281">
        <f t="shared" ca="1" si="112"/>
        <v>28326.959528875908</v>
      </c>
      <c r="S281">
        <f t="shared" ca="1" si="113"/>
        <v>20317.3780977688</v>
      </c>
      <c r="T281">
        <f t="shared" ca="1" si="114"/>
        <v>540671.7434263326</v>
      </c>
      <c r="U281">
        <f t="shared" ca="1" si="115"/>
        <v>153859.32043306532</v>
      </c>
      <c r="V281">
        <f t="shared" ca="1" si="116"/>
        <v>386812.4229932673</v>
      </c>
      <c r="Y281" s="2">
        <f ca="1">IF(Table1[[#This Row],[Gender]]="Men",1,0)</f>
        <v>0</v>
      </c>
      <c r="Z281" s="2">
        <f ca="1">IF(Table1[[#This Row],[Gender]]="Women",1,0)</f>
        <v>1</v>
      </c>
      <c r="AA281" s="2"/>
      <c r="AB281" s="2"/>
      <c r="AC281" s="2"/>
      <c r="AD281" s="2"/>
      <c r="AE281" s="2"/>
      <c r="AF281" s="2"/>
      <c r="AG281" s="2"/>
      <c r="AH281" s="2"/>
      <c r="AI281" s="2"/>
      <c r="AJ281" s="4"/>
      <c r="AM281" s="2">
        <f ca="1">IF(Table1[[#This Row],[Field of Work]]="Teaching",1,0)</f>
        <v>0</v>
      </c>
      <c r="AN281" s="2">
        <f ca="1">IF(Table1[[#This Row],[Field of Work]]="Health",1,0)</f>
        <v>1</v>
      </c>
      <c r="AO281" s="2">
        <f ca="1">IF(Table1[[#This Row],[Field of Work]]="Agriculture",1,0)</f>
        <v>0</v>
      </c>
      <c r="AP281" s="2">
        <f ca="1">IF(Table1[[#This Row],[Field of Work]]="IT",1,0)</f>
        <v>0</v>
      </c>
      <c r="AQ281" s="2">
        <f ca="1">IF(Table1[[#This Row],[Field of Work]]="Construction",1,0)</f>
        <v>0</v>
      </c>
      <c r="AR281" s="2">
        <f ca="1">IF(Table1[[#This Row],[Field of Work]]="General Work",1,0)</f>
        <v>0</v>
      </c>
      <c r="AS281" s="2"/>
      <c r="AT281" s="2"/>
      <c r="AU281" s="2"/>
      <c r="AV281" s="2"/>
      <c r="AW281" s="2"/>
      <c r="AX281" s="2"/>
      <c r="BB281" s="2">
        <f ca="1">Table1[[#This Row],[Car Value]]/Table1[[#This Row],[Cars]]</f>
        <v>57466.455109521288</v>
      </c>
      <c r="BE281" s="2">
        <f ca="1">IF(Table1[[#This Row],[Debts]]&gt;$BG$6,1,0)</f>
        <v>1</v>
      </c>
      <c r="BJ281" s="11">
        <f ca="1">Table1[[#This Row],[Mortage Left]]/Table1[[#This Row],[Value of House]]</f>
        <v>0.20121096378609138</v>
      </c>
      <c r="BK281" s="2">
        <f t="shared" ca="1" si="117"/>
        <v>1</v>
      </c>
      <c r="BN281" s="14">
        <f ca="1">IF(Table1[[#This Row],[Area]]="Yukon",Table1[[#This Row],[Income]],0)</f>
        <v>0</v>
      </c>
      <c r="BO281" s="14">
        <f ca="1">IF(Table1[[#This Row],[Area]]="BC",Table1[[#This Row],[Income]],0)</f>
        <v>0</v>
      </c>
      <c r="BP281" s="14">
        <f ca="1">IF(Table1[[#This Row],[Area]]="Northwest Territories",Table1[[#This Row],[Income]],0)</f>
        <v>0</v>
      </c>
      <c r="BQ281" s="14">
        <f ca="1">IF(Table1[[#This Row],[Area]]="Alberta",Table1[[#This Row],[Income]],0)</f>
        <v>0</v>
      </c>
      <c r="BR281" s="14">
        <f ca="1">IF(Table1[[#This Row],[Area]]="Nunavut",Table1[[#This Row],[Income]],0)</f>
        <v>0</v>
      </c>
      <c r="BS281" s="14">
        <f ca="1">IF(Table1[[#This Row],[Area]]="Saskatchewan",Table1[[#This Row],[Income]],0)</f>
        <v>0</v>
      </c>
      <c r="BT281" s="14">
        <f ca="1">IF(Table1[[#This Row],[Area]]="Manitoba",Table1[[#This Row],[Income]],0)</f>
        <v>0</v>
      </c>
      <c r="BU281" s="14">
        <f ca="1">IF(Table1[[#This Row],[Area]]="Ontario",Table1[[#This Row],[Income]],0)</f>
        <v>0</v>
      </c>
      <c r="BV281" s="14">
        <f ca="1">IF(Table1[[#This Row],[Area]]="Quebec",Table1[[#This Row],[Income]],0)</f>
        <v>0</v>
      </c>
      <c r="BW281" s="14">
        <f ca="1">IF(Table1[[#This Row],[Area]]="newfoundland",Table1[[#This Row],[Income]],0)</f>
        <v>0</v>
      </c>
      <c r="BX281" s="14">
        <f ca="1">IF(Table1[[#This Row],[Area]]="New Brunswick",Table1[[#This Row],[Income]],0)</f>
        <v>0</v>
      </c>
      <c r="BY281" s="14">
        <f ca="1">IF(Table1[[#This Row],[Area]]="Nova Scotia",Table1[[#This Row],[Income]],0)</f>
        <v>0</v>
      </c>
      <c r="BZ281" s="14">
        <f ca="1">IF(Table1[[#This Row],[Area]]="Prince Edward Island",Table1[[#This Row],[Income]],0)</f>
        <v>69591</v>
      </c>
      <c r="CB281" s="12">
        <f ca="1">IF(Table1[[#This Row],[Field of Work]]="Health",Table1[[#This Row],[Income]],0)</f>
        <v>69591</v>
      </c>
      <c r="CC281" s="12">
        <f ca="1">IF(Table1[[#This Row],[Field of Work]]="Construction",Table1[[#This Row],[Income]],0)</f>
        <v>0</v>
      </c>
      <c r="CD281" s="12">
        <f ca="1">IF(Table1[[#This Row],[Field of Work]]="Teaching",Table1[[#This Row],[Income]],0)</f>
        <v>0</v>
      </c>
      <c r="CE281" s="12">
        <f ca="1">IF(Table1[[#This Row],[Field of Work]]="IT",Table1[[#This Row],[Income]],0)</f>
        <v>0</v>
      </c>
      <c r="CF281" s="12">
        <f ca="1">IF(Table1[[#This Row],[Field of Work]]="General Work",Table1[[#This Row],[Income]],0)</f>
        <v>0</v>
      </c>
      <c r="CG281" s="12">
        <f ca="1">IF(Table1[[#This Row],[Field of Work]]="Agriculture",Table1[[#This Row],[Income]],0)</f>
        <v>0</v>
      </c>
      <c r="CI281" s="2">
        <f ca="1">IF(Table1[[#This Row],[Debts]]&gt;Table1[[#This Row],[Income]],1,0)</f>
        <v>0</v>
      </c>
      <c r="CJ281" s="2"/>
      <c r="CL281" s="2">
        <f ca="1">IF(Table1[[#This Row],[Networth of Person ($)]]&gt;$CL$6,Table1[[#This Row],[Age]],0)</f>
        <v>43</v>
      </c>
    </row>
    <row r="282" spans="2:90" x14ac:dyDescent="0.3">
      <c r="B282">
        <f t="shared" ca="1" si="96"/>
        <v>2</v>
      </c>
      <c r="C282" t="str">
        <f t="shared" ca="1" si="97"/>
        <v>Women</v>
      </c>
      <c r="D282">
        <f t="shared" ca="1" si="98"/>
        <v>35</v>
      </c>
      <c r="E282">
        <f t="shared" ca="1" si="99"/>
        <v>5</v>
      </c>
      <c r="F282" t="str">
        <f t="shared" ca="1" si="100"/>
        <v>General Work</v>
      </c>
      <c r="G282">
        <f t="shared" ca="1" si="101"/>
        <v>2</v>
      </c>
      <c r="H282" t="str">
        <f t="shared" ca="1" si="102"/>
        <v>College</v>
      </c>
      <c r="I282">
        <f t="shared" ca="1" si="103"/>
        <v>3</v>
      </c>
      <c r="J282">
        <f t="shared" ca="1" si="104"/>
        <v>1</v>
      </c>
      <c r="K282">
        <f t="shared" ca="1" si="105"/>
        <v>74695</v>
      </c>
      <c r="L282">
        <f t="shared" ca="1" si="106"/>
        <v>11</v>
      </c>
      <c r="M282" t="str">
        <f t="shared" ca="1" si="107"/>
        <v>New Brunswick</v>
      </c>
      <c r="N282">
        <f t="shared" ca="1" si="108"/>
        <v>373475</v>
      </c>
      <c r="O282">
        <f t="shared" ca="1" si="109"/>
        <v>139562.94337064226</v>
      </c>
      <c r="P282">
        <f t="shared" ca="1" si="110"/>
        <v>61096.71549778257</v>
      </c>
      <c r="Q282">
        <f t="shared" ca="1" si="111"/>
        <v>447</v>
      </c>
      <c r="R282">
        <f t="shared" ca="1" si="112"/>
        <v>38005.316538765517</v>
      </c>
      <c r="S282">
        <f t="shared" ca="1" si="113"/>
        <v>89640.544769571512</v>
      </c>
      <c r="T282">
        <f t="shared" ca="1" si="114"/>
        <v>524212.26026735408</v>
      </c>
      <c r="U282">
        <f t="shared" ca="1" si="115"/>
        <v>178015.25990940776</v>
      </c>
      <c r="V282">
        <f t="shared" ca="1" si="116"/>
        <v>346197.00035794632</v>
      </c>
      <c r="Y282" s="2">
        <f ca="1">IF(Table1[[#This Row],[Gender]]="Men",1,0)</f>
        <v>0</v>
      </c>
      <c r="Z282" s="2">
        <f ca="1">IF(Table1[[#This Row],[Gender]]="Women",1,0)</f>
        <v>1</v>
      </c>
      <c r="AA282" s="2"/>
      <c r="AB282" s="2"/>
      <c r="AC282" s="2"/>
      <c r="AD282" s="2"/>
      <c r="AE282" s="2"/>
      <c r="AF282" s="2"/>
      <c r="AG282" s="2"/>
      <c r="AH282" s="2"/>
      <c r="AI282" s="2"/>
      <c r="AJ282" s="4"/>
      <c r="AM282" s="2">
        <f ca="1">IF(Table1[[#This Row],[Field of Work]]="Teaching",1,0)</f>
        <v>0</v>
      </c>
      <c r="AN282" s="2">
        <f ca="1">IF(Table1[[#This Row],[Field of Work]]="Health",1,0)</f>
        <v>0</v>
      </c>
      <c r="AO282" s="2">
        <f ca="1">IF(Table1[[#This Row],[Field of Work]]="Agriculture",1,0)</f>
        <v>0</v>
      </c>
      <c r="AP282" s="2">
        <f ca="1">IF(Table1[[#This Row],[Field of Work]]="IT",1,0)</f>
        <v>0</v>
      </c>
      <c r="AQ282" s="2">
        <f ca="1">IF(Table1[[#This Row],[Field of Work]]="Construction",1,0)</f>
        <v>0</v>
      </c>
      <c r="AR282" s="2">
        <f ca="1">IF(Table1[[#This Row],[Field of Work]]="General Work",1,0)</f>
        <v>1</v>
      </c>
      <c r="AS282" s="2"/>
      <c r="AT282" s="2"/>
      <c r="AU282" s="2"/>
      <c r="AV282" s="2"/>
      <c r="AW282" s="2"/>
      <c r="AX282" s="2"/>
      <c r="BB282" s="2">
        <f ca="1">Table1[[#This Row],[Car Value]]/Table1[[#This Row],[Cars]]</f>
        <v>61096.71549778257</v>
      </c>
      <c r="BE282" s="2">
        <f ca="1">IF(Table1[[#This Row],[Debts]]&gt;$BG$6,1,0)</f>
        <v>1</v>
      </c>
      <c r="BJ282" s="11">
        <f ca="1">Table1[[#This Row],[Mortage Left]]/Table1[[#This Row],[Value of House]]</f>
        <v>0.37368751153528951</v>
      </c>
      <c r="BK282" s="2">
        <f t="shared" ca="1" si="117"/>
        <v>0</v>
      </c>
      <c r="BN282" s="14">
        <f ca="1">IF(Table1[[#This Row],[Area]]="Yukon",Table1[[#This Row],[Income]],0)</f>
        <v>0</v>
      </c>
      <c r="BO282" s="14">
        <f ca="1">IF(Table1[[#This Row],[Area]]="BC",Table1[[#This Row],[Income]],0)</f>
        <v>0</v>
      </c>
      <c r="BP282" s="14">
        <f ca="1">IF(Table1[[#This Row],[Area]]="Northwest Territories",Table1[[#This Row],[Income]],0)</f>
        <v>0</v>
      </c>
      <c r="BQ282" s="14">
        <f ca="1">IF(Table1[[#This Row],[Area]]="Alberta",Table1[[#This Row],[Income]],0)</f>
        <v>0</v>
      </c>
      <c r="BR282" s="14">
        <f ca="1">IF(Table1[[#This Row],[Area]]="Nunavut",Table1[[#This Row],[Income]],0)</f>
        <v>0</v>
      </c>
      <c r="BS282" s="14">
        <f ca="1">IF(Table1[[#This Row],[Area]]="Saskatchewan",Table1[[#This Row],[Income]],0)</f>
        <v>0</v>
      </c>
      <c r="BT282" s="14">
        <f ca="1">IF(Table1[[#This Row],[Area]]="Manitoba",Table1[[#This Row],[Income]],0)</f>
        <v>0</v>
      </c>
      <c r="BU282" s="14">
        <f ca="1">IF(Table1[[#This Row],[Area]]="Ontario",Table1[[#This Row],[Income]],0)</f>
        <v>0</v>
      </c>
      <c r="BV282" s="14">
        <f ca="1">IF(Table1[[#This Row],[Area]]="Quebec",Table1[[#This Row],[Income]],0)</f>
        <v>0</v>
      </c>
      <c r="BW282" s="14">
        <f ca="1">IF(Table1[[#This Row],[Area]]="newfoundland",Table1[[#This Row],[Income]],0)</f>
        <v>0</v>
      </c>
      <c r="BX282" s="14">
        <f ca="1">IF(Table1[[#This Row],[Area]]="New Brunswick",Table1[[#This Row],[Income]],0)</f>
        <v>74695</v>
      </c>
      <c r="BY282" s="14">
        <f ca="1">IF(Table1[[#This Row],[Area]]="Nova Scotia",Table1[[#This Row],[Income]],0)</f>
        <v>0</v>
      </c>
      <c r="BZ282" s="14">
        <f ca="1">IF(Table1[[#This Row],[Area]]="Prince Edward Island",Table1[[#This Row],[Income]],0)</f>
        <v>0</v>
      </c>
      <c r="CB282" s="12">
        <f ca="1">IF(Table1[[#This Row],[Field of Work]]="Health",Table1[[#This Row],[Income]],0)</f>
        <v>0</v>
      </c>
      <c r="CC282" s="12">
        <f ca="1">IF(Table1[[#This Row],[Field of Work]]="Construction",Table1[[#This Row],[Income]],0)</f>
        <v>0</v>
      </c>
      <c r="CD282" s="12">
        <f ca="1">IF(Table1[[#This Row],[Field of Work]]="Teaching",Table1[[#This Row],[Income]],0)</f>
        <v>0</v>
      </c>
      <c r="CE282" s="12">
        <f ca="1">IF(Table1[[#This Row],[Field of Work]]="IT",Table1[[#This Row],[Income]],0)</f>
        <v>0</v>
      </c>
      <c r="CF282" s="12">
        <f ca="1">IF(Table1[[#This Row],[Field of Work]]="General Work",Table1[[#This Row],[Income]],0)</f>
        <v>74695</v>
      </c>
      <c r="CG282" s="12">
        <f ca="1">IF(Table1[[#This Row],[Field of Work]]="Agriculture",Table1[[#This Row],[Income]],0)</f>
        <v>0</v>
      </c>
      <c r="CI282" s="2">
        <f ca="1">IF(Table1[[#This Row],[Debts]]&gt;Table1[[#This Row],[Income]],1,0)</f>
        <v>0</v>
      </c>
      <c r="CJ282" s="2"/>
      <c r="CL282" s="2">
        <f ca="1">IF(Table1[[#This Row],[Networth of Person ($)]]&gt;$CL$6,Table1[[#This Row],[Age]],0)</f>
        <v>35</v>
      </c>
    </row>
    <row r="283" spans="2:90" x14ac:dyDescent="0.3">
      <c r="B283">
        <f t="shared" ca="1" si="96"/>
        <v>1</v>
      </c>
      <c r="C283" t="str">
        <f t="shared" ca="1" si="97"/>
        <v>Men</v>
      </c>
      <c r="D283">
        <f t="shared" ca="1" si="98"/>
        <v>31</v>
      </c>
      <c r="E283">
        <f t="shared" ca="1" si="99"/>
        <v>3</v>
      </c>
      <c r="F283" t="str">
        <f t="shared" ca="1" si="100"/>
        <v>Teaching</v>
      </c>
      <c r="G283">
        <f t="shared" ca="1" si="101"/>
        <v>4</v>
      </c>
      <c r="H283" t="str">
        <f t="shared" ca="1" si="102"/>
        <v xml:space="preserve">Technical </v>
      </c>
      <c r="I283">
        <f t="shared" ca="1" si="103"/>
        <v>3</v>
      </c>
      <c r="J283">
        <f t="shared" ca="1" si="104"/>
        <v>1</v>
      </c>
      <c r="K283">
        <f t="shared" ca="1" si="105"/>
        <v>63674</v>
      </c>
      <c r="L283">
        <f t="shared" ca="1" si="106"/>
        <v>3</v>
      </c>
      <c r="M283" t="str">
        <f t="shared" ca="1" si="107"/>
        <v>Northwest Territories</v>
      </c>
      <c r="N283">
        <f t="shared" ca="1" si="108"/>
        <v>382044</v>
      </c>
      <c r="O283">
        <f t="shared" ca="1" si="109"/>
        <v>294705.99804650818</v>
      </c>
      <c r="P283">
        <f t="shared" ca="1" si="110"/>
        <v>40884.952770864023</v>
      </c>
      <c r="Q283">
        <f t="shared" ca="1" si="111"/>
        <v>1760</v>
      </c>
      <c r="R283">
        <f t="shared" ca="1" si="112"/>
        <v>41046.476672504912</v>
      </c>
      <c r="S283">
        <f t="shared" ca="1" si="113"/>
        <v>91957.84897352432</v>
      </c>
      <c r="T283">
        <f t="shared" ca="1" si="114"/>
        <v>514886.8017443883</v>
      </c>
      <c r="U283">
        <f t="shared" ca="1" si="115"/>
        <v>337512.47471901309</v>
      </c>
      <c r="V283">
        <f t="shared" ca="1" si="116"/>
        <v>177374.32702537521</v>
      </c>
      <c r="Y283" s="2">
        <f ca="1">IF(Table1[[#This Row],[Gender]]="Men",1,0)</f>
        <v>1</v>
      </c>
      <c r="Z283" s="2">
        <f ca="1">IF(Table1[[#This Row],[Gender]]="Women",1,0)</f>
        <v>0</v>
      </c>
      <c r="AA283" s="2"/>
      <c r="AB283" s="2"/>
      <c r="AC283" s="2"/>
      <c r="AD283" s="2"/>
      <c r="AE283" s="2"/>
      <c r="AF283" s="2"/>
      <c r="AG283" s="2"/>
      <c r="AH283" s="2"/>
      <c r="AI283" s="2"/>
      <c r="AJ283" s="4"/>
      <c r="AM283" s="2">
        <f ca="1">IF(Table1[[#This Row],[Field of Work]]="Teaching",1,0)</f>
        <v>1</v>
      </c>
      <c r="AN283" s="2">
        <f ca="1">IF(Table1[[#This Row],[Field of Work]]="Health",1,0)</f>
        <v>0</v>
      </c>
      <c r="AO283" s="2">
        <f ca="1">IF(Table1[[#This Row],[Field of Work]]="Agriculture",1,0)</f>
        <v>0</v>
      </c>
      <c r="AP283" s="2">
        <f ca="1">IF(Table1[[#This Row],[Field of Work]]="IT",1,0)</f>
        <v>0</v>
      </c>
      <c r="AQ283" s="2">
        <f ca="1">IF(Table1[[#This Row],[Field of Work]]="Construction",1,0)</f>
        <v>0</v>
      </c>
      <c r="AR283" s="2">
        <f ca="1">IF(Table1[[#This Row],[Field of Work]]="General Work",1,0)</f>
        <v>0</v>
      </c>
      <c r="AS283" s="2"/>
      <c r="AT283" s="2"/>
      <c r="AU283" s="2"/>
      <c r="AV283" s="2"/>
      <c r="AW283" s="2"/>
      <c r="AX283" s="2"/>
      <c r="BB283" s="2">
        <f ca="1">Table1[[#This Row],[Car Value]]/Table1[[#This Row],[Cars]]</f>
        <v>40884.952770864023</v>
      </c>
      <c r="BE283" s="2">
        <f ca="1">IF(Table1[[#This Row],[Debts]]&gt;$BG$6,1,0)</f>
        <v>1</v>
      </c>
      <c r="BJ283" s="11">
        <f ca="1">Table1[[#This Row],[Mortage Left]]/Table1[[#This Row],[Value of House]]</f>
        <v>0.77139281874995591</v>
      </c>
      <c r="BK283" s="2">
        <f t="shared" ca="1" si="117"/>
        <v>0</v>
      </c>
      <c r="BN283" s="14">
        <f ca="1">IF(Table1[[#This Row],[Area]]="Yukon",Table1[[#This Row],[Income]],0)</f>
        <v>0</v>
      </c>
      <c r="BO283" s="14">
        <f ca="1">IF(Table1[[#This Row],[Area]]="BC",Table1[[#This Row],[Income]],0)</f>
        <v>0</v>
      </c>
      <c r="BP283" s="14">
        <f ca="1">IF(Table1[[#This Row],[Area]]="Northwest Territories",Table1[[#This Row],[Income]],0)</f>
        <v>63674</v>
      </c>
      <c r="BQ283" s="14">
        <f ca="1">IF(Table1[[#This Row],[Area]]="Alberta",Table1[[#This Row],[Income]],0)</f>
        <v>0</v>
      </c>
      <c r="BR283" s="14">
        <f ca="1">IF(Table1[[#This Row],[Area]]="Nunavut",Table1[[#This Row],[Income]],0)</f>
        <v>0</v>
      </c>
      <c r="BS283" s="14">
        <f ca="1">IF(Table1[[#This Row],[Area]]="Saskatchewan",Table1[[#This Row],[Income]],0)</f>
        <v>0</v>
      </c>
      <c r="BT283" s="14">
        <f ca="1">IF(Table1[[#This Row],[Area]]="Manitoba",Table1[[#This Row],[Income]],0)</f>
        <v>0</v>
      </c>
      <c r="BU283" s="14">
        <f ca="1">IF(Table1[[#This Row],[Area]]="Ontario",Table1[[#This Row],[Income]],0)</f>
        <v>0</v>
      </c>
      <c r="BV283" s="14">
        <f ca="1">IF(Table1[[#This Row],[Area]]="Quebec",Table1[[#This Row],[Income]],0)</f>
        <v>0</v>
      </c>
      <c r="BW283" s="14">
        <f ca="1">IF(Table1[[#This Row],[Area]]="newfoundland",Table1[[#This Row],[Income]],0)</f>
        <v>0</v>
      </c>
      <c r="BX283" s="14">
        <f ca="1">IF(Table1[[#This Row],[Area]]="New Brunswick",Table1[[#This Row],[Income]],0)</f>
        <v>0</v>
      </c>
      <c r="BY283" s="14">
        <f ca="1">IF(Table1[[#This Row],[Area]]="Nova Scotia",Table1[[#This Row],[Income]],0)</f>
        <v>0</v>
      </c>
      <c r="BZ283" s="14">
        <f ca="1">IF(Table1[[#This Row],[Area]]="Prince Edward Island",Table1[[#This Row],[Income]],0)</f>
        <v>0</v>
      </c>
      <c r="CB283" s="12">
        <f ca="1">IF(Table1[[#This Row],[Field of Work]]="Health",Table1[[#This Row],[Income]],0)</f>
        <v>0</v>
      </c>
      <c r="CC283" s="12">
        <f ca="1">IF(Table1[[#This Row],[Field of Work]]="Construction",Table1[[#This Row],[Income]],0)</f>
        <v>0</v>
      </c>
      <c r="CD283" s="12">
        <f ca="1">IF(Table1[[#This Row],[Field of Work]]="Teaching",Table1[[#This Row],[Income]],0)</f>
        <v>63674</v>
      </c>
      <c r="CE283" s="12">
        <f ca="1">IF(Table1[[#This Row],[Field of Work]]="IT",Table1[[#This Row],[Income]],0)</f>
        <v>0</v>
      </c>
      <c r="CF283" s="12">
        <f ca="1">IF(Table1[[#This Row],[Field of Work]]="General Work",Table1[[#This Row],[Income]],0)</f>
        <v>0</v>
      </c>
      <c r="CG283" s="12">
        <f ca="1">IF(Table1[[#This Row],[Field of Work]]="Agriculture",Table1[[#This Row],[Income]],0)</f>
        <v>0</v>
      </c>
      <c r="CI283" s="2">
        <f ca="1">IF(Table1[[#This Row],[Debts]]&gt;Table1[[#This Row],[Income]],1,0)</f>
        <v>0</v>
      </c>
      <c r="CJ283" s="2"/>
      <c r="CL283" s="2">
        <f ca="1">IF(Table1[[#This Row],[Networth of Person ($)]]&gt;$CL$6,Table1[[#This Row],[Age]],0)</f>
        <v>31</v>
      </c>
    </row>
    <row r="284" spans="2:90" x14ac:dyDescent="0.3">
      <c r="B284">
        <f t="shared" ca="1" si="96"/>
        <v>1</v>
      </c>
      <c r="C284" t="str">
        <f t="shared" ca="1" si="97"/>
        <v>Men</v>
      </c>
      <c r="D284">
        <f t="shared" ca="1" si="98"/>
        <v>40</v>
      </c>
      <c r="E284">
        <f t="shared" ca="1" si="99"/>
        <v>3</v>
      </c>
      <c r="F284" t="str">
        <f t="shared" ca="1" si="100"/>
        <v>Teaching</v>
      </c>
      <c r="G284">
        <f t="shared" ca="1" si="101"/>
        <v>4</v>
      </c>
      <c r="H284" t="str">
        <f t="shared" ca="1" si="102"/>
        <v xml:space="preserve">Technical </v>
      </c>
      <c r="I284">
        <f t="shared" ca="1" si="103"/>
        <v>0</v>
      </c>
      <c r="J284">
        <f t="shared" ca="1" si="104"/>
        <v>1</v>
      </c>
      <c r="K284">
        <f t="shared" ca="1" si="105"/>
        <v>76393</v>
      </c>
      <c r="L284">
        <f t="shared" ca="1" si="106"/>
        <v>12</v>
      </c>
      <c r="M284" t="str">
        <f t="shared" ca="1" si="107"/>
        <v>Nova Scotia</v>
      </c>
      <c r="N284">
        <f t="shared" ca="1" si="108"/>
        <v>305572</v>
      </c>
      <c r="O284">
        <f t="shared" ca="1" si="109"/>
        <v>38737.642254870865</v>
      </c>
      <c r="P284">
        <f t="shared" ca="1" si="110"/>
        <v>19160.33149597374</v>
      </c>
      <c r="Q284">
        <f t="shared" ca="1" si="111"/>
        <v>2618</v>
      </c>
      <c r="R284">
        <f t="shared" ca="1" si="112"/>
        <v>74944.984033893052</v>
      </c>
      <c r="S284">
        <f t="shared" ca="1" si="113"/>
        <v>68476.16994332886</v>
      </c>
      <c r="T284">
        <f t="shared" ca="1" si="114"/>
        <v>393208.50143930258</v>
      </c>
      <c r="U284">
        <f t="shared" ca="1" si="115"/>
        <v>116300.62628876392</v>
      </c>
      <c r="V284">
        <f t="shared" ca="1" si="116"/>
        <v>276907.87515053863</v>
      </c>
      <c r="Y284" s="2">
        <f ca="1">IF(Table1[[#This Row],[Gender]]="Men",1,0)</f>
        <v>1</v>
      </c>
      <c r="Z284" s="2">
        <f ca="1">IF(Table1[[#This Row],[Gender]]="Women",1,0)</f>
        <v>0</v>
      </c>
      <c r="AA284" s="2"/>
      <c r="AB284" s="2"/>
      <c r="AC284" s="2"/>
      <c r="AD284" s="2"/>
      <c r="AE284" s="2"/>
      <c r="AF284" s="2"/>
      <c r="AG284" s="2"/>
      <c r="AH284" s="2"/>
      <c r="AI284" s="2"/>
      <c r="AJ284" s="4"/>
      <c r="AM284" s="2">
        <f ca="1">IF(Table1[[#This Row],[Field of Work]]="Teaching",1,0)</f>
        <v>1</v>
      </c>
      <c r="AN284" s="2">
        <f ca="1">IF(Table1[[#This Row],[Field of Work]]="Health",1,0)</f>
        <v>0</v>
      </c>
      <c r="AO284" s="2">
        <f ca="1">IF(Table1[[#This Row],[Field of Work]]="Agriculture",1,0)</f>
        <v>0</v>
      </c>
      <c r="AP284" s="2">
        <f ca="1">IF(Table1[[#This Row],[Field of Work]]="IT",1,0)</f>
        <v>0</v>
      </c>
      <c r="AQ284" s="2">
        <f ca="1">IF(Table1[[#This Row],[Field of Work]]="Construction",1,0)</f>
        <v>0</v>
      </c>
      <c r="AR284" s="2">
        <f ca="1">IF(Table1[[#This Row],[Field of Work]]="General Work",1,0)</f>
        <v>0</v>
      </c>
      <c r="AS284" s="2"/>
      <c r="AT284" s="2"/>
      <c r="AU284" s="2"/>
      <c r="AV284" s="2"/>
      <c r="AW284" s="2"/>
      <c r="AX284" s="2"/>
      <c r="BB284" s="2">
        <f ca="1">Table1[[#This Row],[Car Value]]/Table1[[#This Row],[Cars]]</f>
        <v>19160.33149597374</v>
      </c>
      <c r="BE284" s="2">
        <f ca="1">IF(Table1[[#This Row],[Debts]]&gt;$BG$6,1,0)</f>
        <v>1</v>
      </c>
      <c r="BJ284" s="11">
        <f ca="1">Table1[[#This Row],[Mortage Left]]/Table1[[#This Row],[Value of House]]</f>
        <v>0.12677091570847743</v>
      </c>
      <c r="BK284" s="2">
        <f t="shared" ca="1" si="117"/>
        <v>1</v>
      </c>
      <c r="BN284" s="14">
        <f ca="1">IF(Table1[[#This Row],[Area]]="Yukon",Table1[[#This Row],[Income]],0)</f>
        <v>0</v>
      </c>
      <c r="BO284" s="14">
        <f ca="1">IF(Table1[[#This Row],[Area]]="BC",Table1[[#This Row],[Income]],0)</f>
        <v>0</v>
      </c>
      <c r="BP284" s="14">
        <f ca="1">IF(Table1[[#This Row],[Area]]="Northwest Territories",Table1[[#This Row],[Income]],0)</f>
        <v>0</v>
      </c>
      <c r="BQ284" s="14">
        <f ca="1">IF(Table1[[#This Row],[Area]]="Alberta",Table1[[#This Row],[Income]],0)</f>
        <v>0</v>
      </c>
      <c r="BR284" s="14">
        <f ca="1">IF(Table1[[#This Row],[Area]]="Nunavut",Table1[[#This Row],[Income]],0)</f>
        <v>0</v>
      </c>
      <c r="BS284" s="14">
        <f ca="1">IF(Table1[[#This Row],[Area]]="Saskatchewan",Table1[[#This Row],[Income]],0)</f>
        <v>0</v>
      </c>
      <c r="BT284" s="14">
        <f ca="1">IF(Table1[[#This Row],[Area]]="Manitoba",Table1[[#This Row],[Income]],0)</f>
        <v>0</v>
      </c>
      <c r="BU284" s="14">
        <f ca="1">IF(Table1[[#This Row],[Area]]="Ontario",Table1[[#This Row],[Income]],0)</f>
        <v>0</v>
      </c>
      <c r="BV284" s="14">
        <f ca="1">IF(Table1[[#This Row],[Area]]="Quebec",Table1[[#This Row],[Income]],0)</f>
        <v>0</v>
      </c>
      <c r="BW284" s="14">
        <f ca="1">IF(Table1[[#This Row],[Area]]="newfoundland",Table1[[#This Row],[Income]],0)</f>
        <v>0</v>
      </c>
      <c r="BX284" s="14">
        <f ca="1">IF(Table1[[#This Row],[Area]]="New Brunswick",Table1[[#This Row],[Income]],0)</f>
        <v>0</v>
      </c>
      <c r="BY284" s="14">
        <f ca="1">IF(Table1[[#This Row],[Area]]="Nova Scotia",Table1[[#This Row],[Income]],0)</f>
        <v>76393</v>
      </c>
      <c r="BZ284" s="14">
        <f ca="1">IF(Table1[[#This Row],[Area]]="Prince Edward Island",Table1[[#This Row],[Income]],0)</f>
        <v>0</v>
      </c>
      <c r="CB284" s="12">
        <f ca="1">IF(Table1[[#This Row],[Field of Work]]="Health",Table1[[#This Row],[Income]],0)</f>
        <v>0</v>
      </c>
      <c r="CC284" s="12">
        <f ca="1">IF(Table1[[#This Row],[Field of Work]]="Construction",Table1[[#This Row],[Income]],0)</f>
        <v>0</v>
      </c>
      <c r="CD284" s="12">
        <f ca="1">IF(Table1[[#This Row],[Field of Work]]="Teaching",Table1[[#This Row],[Income]],0)</f>
        <v>76393</v>
      </c>
      <c r="CE284" s="12">
        <f ca="1">IF(Table1[[#This Row],[Field of Work]]="IT",Table1[[#This Row],[Income]],0)</f>
        <v>0</v>
      </c>
      <c r="CF284" s="12">
        <f ca="1">IF(Table1[[#This Row],[Field of Work]]="General Work",Table1[[#This Row],[Income]],0)</f>
        <v>0</v>
      </c>
      <c r="CG284" s="12">
        <f ca="1">IF(Table1[[#This Row],[Field of Work]]="Agriculture",Table1[[#This Row],[Income]],0)</f>
        <v>0</v>
      </c>
      <c r="CI284" s="2">
        <f ca="1">IF(Table1[[#This Row],[Debts]]&gt;Table1[[#This Row],[Income]],1,0)</f>
        <v>0</v>
      </c>
      <c r="CJ284" s="2"/>
      <c r="CL284" s="2">
        <f ca="1">IF(Table1[[#This Row],[Networth of Person ($)]]&gt;$CL$6,Table1[[#This Row],[Age]],0)</f>
        <v>40</v>
      </c>
    </row>
    <row r="285" spans="2:90" x14ac:dyDescent="0.3">
      <c r="B285">
        <f t="shared" ca="1" si="96"/>
        <v>1</v>
      </c>
      <c r="C285" t="str">
        <f t="shared" ca="1" si="97"/>
        <v>Men</v>
      </c>
      <c r="D285">
        <f t="shared" ca="1" si="98"/>
        <v>43</v>
      </c>
      <c r="E285">
        <f t="shared" ca="1" si="99"/>
        <v>5</v>
      </c>
      <c r="F285" t="str">
        <f t="shared" ca="1" si="100"/>
        <v>General Work</v>
      </c>
      <c r="G285">
        <f t="shared" ca="1" si="101"/>
        <v>1</v>
      </c>
      <c r="H285" t="str">
        <f t="shared" ca="1" si="102"/>
        <v>High School</v>
      </c>
      <c r="I285">
        <f t="shared" ca="1" si="103"/>
        <v>0</v>
      </c>
      <c r="J285">
        <f t="shared" ca="1" si="104"/>
        <v>3</v>
      </c>
      <c r="K285">
        <f t="shared" ca="1" si="105"/>
        <v>68262</v>
      </c>
      <c r="L285">
        <f t="shared" ca="1" si="106"/>
        <v>5</v>
      </c>
      <c r="M285" t="str">
        <f t="shared" ca="1" si="107"/>
        <v>Nunavut</v>
      </c>
      <c r="N285">
        <f t="shared" ca="1" si="108"/>
        <v>204786</v>
      </c>
      <c r="O285">
        <f t="shared" ca="1" si="109"/>
        <v>31713.075288496882</v>
      </c>
      <c r="P285">
        <f t="shared" ca="1" si="110"/>
        <v>179199.13057058238</v>
      </c>
      <c r="Q285">
        <f t="shared" ca="1" si="111"/>
        <v>139946</v>
      </c>
      <c r="R285">
        <f t="shared" ca="1" si="112"/>
        <v>30122.681158173407</v>
      </c>
      <c r="S285">
        <f t="shared" ca="1" si="113"/>
        <v>60668.450556477372</v>
      </c>
      <c r="T285">
        <f t="shared" ca="1" si="114"/>
        <v>444653.5811270597</v>
      </c>
      <c r="U285">
        <f t="shared" ca="1" si="115"/>
        <v>201781.75644667028</v>
      </c>
      <c r="V285">
        <f t="shared" ca="1" si="116"/>
        <v>242871.82468038943</v>
      </c>
      <c r="Y285" s="2">
        <f ca="1">IF(Table1[[#This Row],[Gender]]="Men",1,0)</f>
        <v>1</v>
      </c>
      <c r="Z285" s="2">
        <f ca="1">IF(Table1[[#This Row],[Gender]]="Women",1,0)</f>
        <v>0</v>
      </c>
      <c r="AA285" s="2"/>
      <c r="AB285" s="2"/>
      <c r="AC285" s="2"/>
      <c r="AD285" s="2"/>
      <c r="AE285" s="2"/>
      <c r="AF285" s="2"/>
      <c r="AG285" s="2"/>
      <c r="AH285" s="2"/>
      <c r="AI285" s="2"/>
      <c r="AJ285" s="4"/>
      <c r="AM285" s="2">
        <f ca="1">IF(Table1[[#This Row],[Field of Work]]="Teaching",1,0)</f>
        <v>0</v>
      </c>
      <c r="AN285" s="2">
        <f ca="1">IF(Table1[[#This Row],[Field of Work]]="Health",1,0)</f>
        <v>0</v>
      </c>
      <c r="AO285" s="2">
        <f ca="1">IF(Table1[[#This Row],[Field of Work]]="Agriculture",1,0)</f>
        <v>0</v>
      </c>
      <c r="AP285" s="2">
        <f ca="1">IF(Table1[[#This Row],[Field of Work]]="IT",1,0)</f>
        <v>0</v>
      </c>
      <c r="AQ285" s="2">
        <f ca="1">IF(Table1[[#This Row],[Field of Work]]="Construction",1,0)</f>
        <v>0</v>
      </c>
      <c r="AR285" s="2">
        <f ca="1">IF(Table1[[#This Row],[Field of Work]]="General Work",1,0)</f>
        <v>1</v>
      </c>
      <c r="AS285" s="2"/>
      <c r="AT285" s="2"/>
      <c r="AU285" s="2"/>
      <c r="AV285" s="2"/>
      <c r="AW285" s="2"/>
      <c r="AX285" s="2"/>
      <c r="BB285" s="2">
        <f ca="1">Table1[[#This Row],[Car Value]]/Table1[[#This Row],[Cars]]</f>
        <v>59733.043523527456</v>
      </c>
      <c r="BE285" s="2">
        <f ca="1">IF(Table1[[#This Row],[Debts]]&gt;$BG$6,1,0)</f>
        <v>1</v>
      </c>
      <c r="BJ285" s="11">
        <f ca="1">Table1[[#This Row],[Mortage Left]]/Table1[[#This Row],[Value of House]]</f>
        <v>0.1548595865366621</v>
      </c>
      <c r="BK285" s="2">
        <f t="shared" ca="1" si="117"/>
        <v>1</v>
      </c>
      <c r="BN285" s="14">
        <f ca="1">IF(Table1[[#This Row],[Area]]="Yukon",Table1[[#This Row],[Income]],0)</f>
        <v>0</v>
      </c>
      <c r="BO285" s="14">
        <f ca="1">IF(Table1[[#This Row],[Area]]="BC",Table1[[#This Row],[Income]],0)</f>
        <v>0</v>
      </c>
      <c r="BP285" s="14">
        <f ca="1">IF(Table1[[#This Row],[Area]]="Northwest Territories",Table1[[#This Row],[Income]],0)</f>
        <v>0</v>
      </c>
      <c r="BQ285" s="14">
        <f ca="1">IF(Table1[[#This Row],[Area]]="Alberta",Table1[[#This Row],[Income]],0)</f>
        <v>0</v>
      </c>
      <c r="BR285" s="14">
        <f ca="1">IF(Table1[[#This Row],[Area]]="Nunavut",Table1[[#This Row],[Income]],0)</f>
        <v>68262</v>
      </c>
      <c r="BS285" s="14">
        <f ca="1">IF(Table1[[#This Row],[Area]]="Saskatchewan",Table1[[#This Row],[Income]],0)</f>
        <v>0</v>
      </c>
      <c r="BT285" s="14">
        <f ca="1">IF(Table1[[#This Row],[Area]]="Manitoba",Table1[[#This Row],[Income]],0)</f>
        <v>0</v>
      </c>
      <c r="BU285" s="14">
        <f ca="1">IF(Table1[[#This Row],[Area]]="Ontario",Table1[[#This Row],[Income]],0)</f>
        <v>0</v>
      </c>
      <c r="BV285" s="14">
        <f ca="1">IF(Table1[[#This Row],[Area]]="Quebec",Table1[[#This Row],[Income]],0)</f>
        <v>0</v>
      </c>
      <c r="BW285" s="14">
        <f ca="1">IF(Table1[[#This Row],[Area]]="newfoundland",Table1[[#This Row],[Income]],0)</f>
        <v>0</v>
      </c>
      <c r="BX285" s="14">
        <f ca="1">IF(Table1[[#This Row],[Area]]="New Brunswick",Table1[[#This Row],[Income]],0)</f>
        <v>0</v>
      </c>
      <c r="BY285" s="14">
        <f ca="1">IF(Table1[[#This Row],[Area]]="Nova Scotia",Table1[[#This Row],[Income]],0)</f>
        <v>0</v>
      </c>
      <c r="BZ285" s="14">
        <f ca="1">IF(Table1[[#This Row],[Area]]="Prince Edward Island",Table1[[#This Row],[Income]],0)</f>
        <v>0</v>
      </c>
      <c r="CB285" s="12">
        <f ca="1">IF(Table1[[#This Row],[Field of Work]]="Health",Table1[[#This Row],[Income]],0)</f>
        <v>0</v>
      </c>
      <c r="CC285" s="12">
        <f ca="1">IF(Table1[[#This Row],[Field of Work]]="Construction",Table1[[#This Row],[Income]],0)</f>
        <v>0</v>
      </c>
      <c r="CD285" s="12">
        <f ca="1">IF(Table1[[#This Row],[Field of Work]]="Teaching",Table1[[#This Row],[Income]],0)</f>
        <v>0</v>
      </c>
      <c r="CE285" s="12">
        <f ca="1">IF(Table1[[#This Row],[Field of Work]]="IT",Table1[[#This Row],[Income]],0)</f>
        <v>0</v>
      </c>
      <c r="CF285" s="12">
        <f ca="1">IF(Table1[[#This Row],[Field of Work]]="General Work",Table1[[#This Row],[Income]],0)</f>
        <v>68262</v>
      </c>
      <c r="CG285" s="12">
        <f ca="1">IF(Table1[[#This Row],[Field of Work]]="Agriculture",Table1[[#This Row],[Income]],0)</f>
        <v>0</v>
      </c>
      <c r="CI285" s="2">
        <f ca="1">IF(Table1[[#This Row],[Debts]]&gt;Table1[[#This Row],[Income]],1,0)</f>
        <v>0</v>
      </c>
      <c r="CJ285" s="2"/>
      <c r="CL285" s="2">
        <f ca="1">IF(Table1[[#This Row],[Networth of Person ($)]]&gt;$CL$6,Table1[[#This Row],[Age]],0)</f>
        <v>43</v>
      </c>
    </row>
    <row r="286" spans="2:90" x14ac:dyDescent="0.3">
      <c r="B286">
        <f t="shared" ca="1" si="96"/>
        <v>1</v>
      </c>
      <c r="C286" t="str">
        <f t="shared" ca="1" si="97"/>
        <v>Men</v>
      </c>
      <c r="D286">
        <f t="shared" ca="1" si="98"/>
        <v>34</v>
      </c>
      <c r="E286">
        <f t="shared" ca="1" si="99"/>
        <v>6</v>
      </c>
      <c r="F286" t="str">
        <f t="shared" ca="1" si="100"/>
        <v>Agriculture</v>
      </c>
      <c r="G286">
        <f t="shared" ca="1" si="101"/>
        <v>6</v>
      </c>
      <c r="H286" t="str">
        <f t="shared" ca="1" si="102"/>
        <v>Others</v>
      </c>
      <c r="I286">
        <f t="shared" ca="1" si="103"/>
        <v>3</v>
      </c>
      <c r="J286">
        <f t="shared" ca="1" si="104"/>
        <v>2</v>
      </c>
      <c r="K286">
        <f t="shared" ca="1" si="105"/>
        <v>86604</v>
      </c>
      <c r="L286">
        <f t="shared" ca="1" si="106"/>
        <v>2</v>
      </c>
      <c r="M286" t="str">
        <f t="shared" ca="1" si="107"/>
        <v>BC</v>
      </c>
      <c r="N286">
        <f t="shared" ca="1" si="108"/>
        <v>259812</v>
      </c>
      <c r="O286">
        <f t="shared" ca="1" si="109"/>
        <v>183590.88974861981</v>
      </c>
      <c r="P286">
        <f t="shared" ca="1" si="110"/>
        <v>25706.534346293371</v>
      </c>
      <c r="Q286">
        <f t="shared" ca="1" si="111"/>
        <v>6215</v>
      </c>
      <c r="R286">
        <f t="shared" ca="1" si="112"/>
        <v>5733.7019217248398</v>
      </c>
      <c r="S286">
        <f t="shared" ca="1" si="113"/>
        <v>78375.419254610199</v>
      </c>
      <c r="T286">
        <f t="shared" ca="1" si="114"/>
        <v>363893.95360090357</v>
      </c>
      <c r="U286">
        <f t="shared" ca="1" si="115"/>
        <v>195539.59167034464</v>
      </c>
      <c r="V286">
        <f t="shared" ca="1" si="116"/>
        <v>168354.36193055892</v>
      </c>
      <c r="Y286" s="2">
        <f ca="1">IF(Table1[[#This Row],[Gender]]="Men",1,0)</f>
        <v>1</v>
      </c>
      <c r="Z286" s="2">
        <f ca="1">IF(Table1[[#This Row],[Gender]]="Women",1,0)</f>
        <v>0</v>
      </c>
      <c r="AA286" s="2"/>
      <c r="AB286" s="2"/>
      <c r="AC286" s="2"/>
      <c r="AD286" s="2"/>
      <c r="AE286" s="2"/>
      <c r="AF286" s="2"/>
      <c r="AG286" s="2"/>
      <c r="AH286" s="2"/>
      <c r="AI286" s="2"/>
      <c r="AJ286" s="4"/>
      <c r="AM286" s="2">
        <f ca="1">IF(Table1[[#This Row],[Field of Work]]="Teaching",1,0)</f>
        <v>0</v>
      </c>
      <c r="AN286" s="2">
        <f ca="1">IF(Table1[[#This Row],[Field of Work]]="Health",1,0)</f>
        <v>0</v>
      </c>
      <c r="AO286" s="2">
        <f ca="1">IF(Table1[[#This Row],[Field of Work]]="Agriculture",1,0)</f>
        <v>1</v>
      </c>
      <c r="AP286" s="2">
        <f ca="1">IF(Table1[[#This Row],[Field of Work]]="IT",1,0)</f>
        <v>0</v>
      </c>
      <c r="AQ286" s="2">
        <f ca="1">IF(Table1[[#This Row],[Field of Work]]="Construction",1,0)</f>
        <v>0</v>
      </c>
      <c r="AR286" s="2">
        <f ca="1">IF(Table1[[#This Row],[Field of Work]]="General Work",1,0)</f>
        <v>0</v>
      </c>
      <c r="AS286" s="2"/>
      <c r="AT286" s="2"/>
      <c r="AU286" s="2"/>
      <c r="AV286" s="2"/>
      <c r="AW286" s="2"/>
      <c r="AX286" s="2"/>
      <c r="BB286" s="2">
        <f ca="1">Table1[[#This Row],[Car Value]]/Table1[[#This Row],[Cars]]</f>
        <v>12853.267173146685</v>
      </c>
      <c r="BE286" s="2">
        <f ca="1">IF(Table1[[#This Row],[Debts]]&gt;$BG$6,1,0)</f>
        <v>0</v>
      </c>
      <c r="BJ286" s="11">
        <f ca="1">Table1[[#This Row],[Mortage Left]]/Table1[[#This Row],[Value of House]]</f>
        <v>0.70662975439402265</v>
      </c>
      <c r="BK286" s="2">
        <f t="shared" ca="1" si="117"/>
        <v>0</v>
      </c>
      <c r="BN286" s="14">
        <f ca="1">IF(Table1[[#This Row],[Area]]="Yukon",Table1[[#This Row],[Income]],0)</f>
        <v>0</v>
      </c>
      <c r="BO286" s="14">
        <f ca="1">IF(Table1[[#This Row],[Area]]="BC",Table1[[#This Row],[Income]],0)</f>
        <v>86604</v>
      </c>
      <c r="BP286" s="14">
        <f ca="1">IF(Table1[[#This Row],[Area]]="Northwest Territories",Table1[[#This Row],[Income]],0)</f>
        <v>0</v>
      </c>
      <c r="BQ286" s="14">
        <f ca="1">IF(Table1[[#This Row],[Area]]="Alberta",Table1[[#This Row],[Income]],0)</f>
        <v>0</v>
      </c>
      <c r="BR286" s="14">
        <f ca="1">IF(Table1[[#This Row],[Area]]="Nunavut",Table1[[#This Row],[Income]],0)</f>
        <v>0</v>
      </c>
      <c r="BS286" s="14">
        <f ca="1">IF(Table1[[#This Row],[Area]]="Saskatchewan",Table1[[#This Row],[Income]],0)</f>
        <v>0</v>
      </c>
      <c r="BT286" s="14">
        <f ca="1">IF(Table1[[#This Row],[Area]]="Manitoba",Table1[[#This Row],[Income]],0)</f>
        <v>0</v>
      </c>
      <c r="BU286" s="14">
        <f ca="1">IF(Table1[[#This Row],[Area]]="Ontario",Table1[[#This Row],[Income]],0)</f>
        <v>0</v>
      </c>
      <c r="BV286" s="14">
        <f ca="1">IF(Table1[[#This Row],[Area]]="Quebec",Table1[[#This Row],[Income]],0)</f>
        <v>0</v>
      </c>
      <c r="BW286" s="14">
        <f ca="1">IF(Table1[[#This Row],[Area]]="newfoundland",Table1[[#This Row],[Income]],0)</f>
        <v>0</v>
      </c>
      <c r="BX286" s="14">
        <f ca="1">IF(Table1[[#This Row],[Area]]="New Brunswick",Table1[[#This Row],[Income]],0)</f>
        <v>0</v>
      </c>
      <c r="BY286" s="14">
        <f ca="1">IF(Table1[[#This Row],[Area]]="Nova Scotia",Table1[[#This Row],[Income]],0)</f>
        <v>0</v>
      </c>
      <c r="BZ286" s="14">
        <f ca="1">IF(Table1[[#This Row],[Area]]="Prince Edward Island",Table1[[#This Row],[Income]],0)</f>
        <v>0</v>
      </c>
      <c r="CB286" s="12">
        <f ca="1">IF(Table1[[#This Row],[Field of Work]]="Health",Table1[[#This Row],[Income]],0)</f>
        <v>0</v>
      </c>
      <c r="CC286" s="12">
        <f ca="1">IF(Table1[[#This Row],[Field of Work]]="Construction",Table1[[#This Row],[Income]],0)</f>
        <v>0</v>
      </c>
      <c r="CD286" s="12">
        <f ca="1">IF(Table1[[#This Row],[Field of Work]]="Teaching",Table1[[#This Row],[Income]],0)</f>
        <v>0</v>
      </c>
      <c r="CE286" s="12">
        <f ca="1">IF(Table1[[#This Row],[Field of Work]]="IT",Table1[[#This Row],[Income]],0)</f>
        <v>0</v>
      </c>
      <c r="CF286" s="12">
        <f ca="1">IF(Table1[[#This Row],[Field of Work]]="General Work",Table1[[#This Row],[Income]],0)</f>
        <v>0</v>
      </c>
      <c r="CG286" s="12">
        <f ca="1">IF(Table1[[#This Row],[Field of Work]]="Agriculture",Table1[[#This Row],[Income]],0)</f>
        <v>86604</v>
      </c>
      <c r="CI286" s="2">
        <f ca="1">IF(Table1[[#This Row],[Debts]]&gt;Table1[[#This Row],[Income]],1,0)</f>
        <v>0</v>
      </c>
      <c r="CJ286" s="2"/>
      <c r="CL286" s="2">
        <f ca="1">IF(Table1[[#This Row],[Networth of Person ($)]]&gt;$CL$6,Table1[[#This Row],[Age]],0)</f>
        <v>34</v>
      </c>
    </row>
    <row r="287" spans="2:90" x14ac:dyDescent="0.3">
      <c r="B287">
        <f t="shared" ca="1" si="96"/>
        <v>1</v>
      </c>
      <c r="C287" t="str">
        <f t="shared" ca="1" si="97"/>
        <v>Men</v>
      </c>
      <c r="D287">
        <f t="shared" ca="1" si="98"/>
        <v>35</v>
      </c>
      <c r="E287">
        <f t="shared" ca="1" si="99"/>
        <v>4</v>
      </c>
      <c r="F287" t="str">
        <f t="shared" ca="1" si="100"/>
        <v>IT</v>
      </c>
      <c r="G287">
        <f t="shared" ca="1" si="101"/>
        <v>6</v>
      </c>
      <c r="H287" t="str">
        <f t="shared" ca="1" si="102"/>
        <v>Others</v>
      </c>
      <c r="I287">
        <f t="shared" ca="1" si="103"/>
        <v>1</v>
      </c>
      <c r="J287">
        <f t="shared" ca="1" si="104"/>
        <v>3</v>
      </c>
      <c r="K287">
        <f t="shared" ca="1" si="105"/>
        <v>44053</v>
      </c>
      <c r="L287">
        <f t="shared" ca="1" si="106"/>
        <v>2</v>
      </c>
      <c r="M287" t="str">
        <f t="shared" ca="1" si="107"/>
        <v>BC</v>
      </c>
      <c r="N287">
        <f t="shared" ca="1" si="108"/>
        <v>176212</v>
      </c>
      <c r="O287">
        <f t="shared" ca="1" si="109"/>
        <v>158843.57853265747</v>
      </c>
      <c r="P287">
        <f t="shared" ca="1" si="110"/>
        <v>71432.33862660703</v>
      </c>
      <c r="Q287">
        <f t="shared" ca="1" si="111"/>
        <v>7628</v>
      </c>
      <c r="R287">
        <f t="shared" ca="1" si="112"/>
        <v>55773.76129744733</v>
      </c>
      <c r="S287">
        <f t="shared" ca="1" si="113"/>
        <v>26153.90668945427</v>
      </c>
      <c r="T287">
        <f t="shared" ca="1" si="114"/>
        <v>273798.24531606131</v>
      </c>
      <c r="U287">
        <f t="shared" ca="1" si="115"/>
        <v>222245.33983010479</v>
      </c>
      <c r="V287">
        <f t="shared" ca="1" si="116"/>
        <v>51552.905485956522</v>
      </c>
      <c r="Y287" s="2">
        <f ca="1">IF(Table1[[#This Row],[Gender]]="Men",1,0)</f>
        <v>1</v>
      </c>
      <c r="Z287" s="2">
        <f ca="1">IF(Table1[[#This Row],[Gender]]="Women",1,0)</f>
        <v>0</v>
      </c>
      <c r="AA287" s="2"/>
      <c r="AB287" s="2"/>
      <c r="AC287" s="2"/>
      <c r="AD287" s="2"/>
      <c r="AE287" s="2"/>
      <c r="AF287" s="2"/>
      <c r="AG287" s="2"/>
      <c r="AH287" s="2"/>
      <c r="AI287" s="2"/>
      <c r="AJ287" s="4"/>
      <c r="AM287" s="2">
        <f ca="1">IF(Table1[[#This Row],[Field of Work]]="Teaching",1,0)</f>
        <v>0</v>
      </c>
      <c r="AN287" s="2">
        <f ca="1">IF(Table1[[#This Row],[Field of Work]]="Health",1,0)</f>
        <v>0</v>
      </c>
      <c r="AO287" s="2">
        <f ca="1">IF(Table1[[#This Row],[Field of Work]]="Agriculture",1,0)</f>
        <v>0</v>
      </c>
      <c r="AP287" s="2">
        <f ca="1">IF(Table1[[#This Row],[Field of Work]]="IT",1,0)</f>
        <v>1</v>
      </c>
      <c r="AQ287" s="2">
        <f ca="1">IF(Table1[[#This Row],[Field of Work]]="Construction",1,0)</f>
        <v>0</v>
      </c>
      <c r="AR287" s="2">
        <f ca="1">IF(Table1[[#This Row],[Field of Work]]="General Work",1,0)</f>
        <v>0</v>
      </c>
      <c r="AS287" s="2"/>
      <c r="AT287" s="2"/>
      <c r="AU287" s="2"/>
      <c r="AV287" s="2"/>
      <c r="AW287" s="2"/>
      <c r="AX287" s="2"/>
      <c r="BB287" s="2">
        <f ca="1">Table1[[#This Row],[Car Value]]/Table1[[#This Row],[Cars]]</f>
        <v>23810.779542202345</v>
      </c>
      <c r="BE287" s="2">
        <f ca="1">IF(Table1[[#This Row],[Debts]]&gt;$BG$6,1,0)</f>
        <v>1</v>
      </c>
      <c r="BJ287" s="11">
        <f ca="1">Table1[[#This Row],[Mortage Left]]/Table1[[#This Row],[Value of House]]</f>
        <v>0.9014345137258386</v>
      </c>
      <c r="BK287" s="2">
        <f t="shared" ca="1" si="117"/>
        <v>0</v>
      </c>
      <c r="BN287" s="14">
        <f ca="1">IF(Table1[[#This Row],[Area]]="Yukon",Table1[[#This Row],[Income]],0)</f>
        <v>0</v>
      </c>
      <c r="BO287" s="14">
        <f ca="1">IF(Table1[[#This Row],[Area]]="BC",Table1[[#This Row],[Income]],0)</f>
        <v>44053</v>
      </c>
      <c r="BP287" s="14">
        <f ca="1">IF(Table1[[#This Row],[Area]]="Northwest Territories",Table1[[#This Row],[Income]],0)</f>
        <v>0</v>
      </c>
      <c r="BQ287" s="14">
        <f ca="1">IF(Table1[[#This Row],[Area]]="Alberta",Table1[[#This Row],[Income]],0)</f>
        <v>0</v>
      </c>
      <c r="BR287" s="14">
        <f ca="1">IF(Table1[[#This Row],[Area]]="Nunavut",Table1[[#This Row],[Income]],0)</f>
        <v>0</v>
      </c>
      <c r="BS287" s="14">
        <f ca="1">IF(Table1[[#This Row],[Area]]="Saskatchewan",Table1[[#This Row],[Income]],0)</f>
        <v>0</v>
      </c>
      <c r="BT287" s="14">
        <f ca="1">IF(Table1[[#This Row],[Area]]="Manitoba",Table1[[#This Row],[Income]],0)</f>
        <v>0</v>
      </c>
      <c r="BU287" s="14">
        <f ca="1">IF(Table1[[#This Row],[Area]]="Ontario",Table1[[#This Row],[Income]],0)</f>
        <v>0</v>
      </c>
      <c r="BV287" s="14">
        <f ca="1">IF(Table1[[#This Row],[Area]]="Quebec",Table1[[#This Row],[Income]],0)</f>
        <v>0</v>
      </c>
      <c r="BW287" s="14">
        <f ca="1">IF(Table1[[#This Row],[Area]]="newfoundland",Table1[[#This Row],[Income]],0)</f>
        <v>0</v>
      </c>
      <c r="BX287" s="14">
        <f ca="1">IF(Table1[[#This Row],[Area]]="New Brunswick",Table1[[#This Row],[Income]],0)</f>
        <v>0</v>
      </c>
      <c r="BY287" s="14">
        <f ca="1">IF(Table1[[#This Row],[Area]]="Nova Scotia",Table1[[#This Row],[Income]],0)</f>
        <v>0</v>
      </c>
      <c r="BZ287" s="14">
        <f ca="1">IF(Table1[[#This Row],[Area]]="Prince Edward Island",Table1[[#This Row],[Income]],0)</f>
        <v>0</v>
      </c>
      <c r="CB287" s="12">
        <f ca="1">IF(Table1[[#This Row],[Field of Work]]="Health",Table1[[#This Row],[Income]],0)</f>
        <v>0</v>
      </c>
      <c r="CC287" s="12">
        <f ca="1">IF(Table1[[#This Row],[Field of Work]]="Construction",Table1[[#This Row],[Income]],0)</f>
        <v>0</v>
      </c>
      <c r="CD287" s="12">
        <f ca="1">IF(Table1[[#This Row],[Field of Work]]="Teaching",Table1[[#This Row],[Income]],0)</f>
        <v>0</v>
      </c>
      <c r="CE287" s="12">
        <f ca="1">IF(Table1[[#This Row],[Field of Work]]="IT",Table1[[#This Row],[Income]],0)</f>
        <v>44053</v>
      </c>
      <c r="CF287" s="12">
        <f ca="1">IF(Table1[[#This Row],[Field of Work]]="General Work",Table1[[#This Row],[Income]],0)</f>
        <v>0</v>
      </c>
      <c r="CG287" s="12">
        <f ca="1">IF(Table1[[#This Row],[Field of Work]]="Agriculture",Table1[[#This Row],[Income]],0)</f>
        <v>0</v>
      </c>
      <c r="CI287" s="2">
        <f ca="1">IF(Table1[[#This Row],[Debts]]&gt;Table1[[#This Row],[Income]],1,0)</f>
        <v>1</v>
      </c>
      <c r="CJ287" s="2"/>
      <c r="CL287" s="2">
        <f ca="1">IF(Table1[[#This Row],[Networth of Person ($)]]&gt;$CL$6,Table1[[#This Row],[Age]],0)</f>
        <v>35</v>
      </c>
    </row>
    <row r="288" spans="2:90" x14ac:dyDescent="0.3">
      <c r="B288">
        <f t="shared" ca="1" si="96"/>
        <v>1</v>
      </c>
      <c r="C288" t="str">
        <f t="shared" ca="1" si="97"/>
        <v>Men</v>
      </c>
      <c r="D288">
        <f t="shared" ca="1" si="98"/>
        <v>36</v>
      </c>
      <c r="E288">
        <f t="shared" ca="1" si="99"/>
        <v>6</v>
      </c>
      <c r="F288" t="str">
        <f t="shared" ca="1" si="100"/>
        <v>Agriculture</v>
      </c>
      <c r="G288">
        <f t="shared" ca="1" si="101"/>
        <v>4</v>
      </c>
      <c r="H288" t="str">
        <f t="shared" ca="1" si="102"/>
        <v xml:space="preserve">Technical </v>
      </c>
      <c r="I288">
        <f t="shared" ca="1" si="103"/>
        <v>0</v>
      </c>
      <c r="J288">
        <f t="shared" ca="1" si="104"/>
        <v>3</v>
      </c>
      <c r="K288">
        <f t="shared" ca="1" si="105"/>
        <v>85572</v>
      </c>
      <c r="L288">
        <f t="shared" ca="1" si="106"/>
        <v>8</v>
      </c>
      <c r="M288" t="str">
        <f t="shared" ca="1" si="107"/>
        <v>Ontario</v>
      </c>
      <c r="N288">
        <f t="shared" ca="1" si="108"/>
        <v>427860</v>
      </c>
      <c r="O288">
        <f t="shared" ca="1" si="109"/>
        <v>90532.441517864398</v>
      </c>
      <c r="P288">
        <f t="shared" ca="1" si="110"/>
        <v>242964.80885303233</v>
      </c>
      <c r="Q288">
        <f t="shared" ca="1" si="111"/>
        <v>195506</v>
      </c>
      <c r="R288">
        <f t="shared" ca="1" si="112"/>
        <v>12776.476885241666</v>
      </c>
      <c r="S288">
        <f t="shared" ca="1" si="113"/>
        <v>78792.539192248747</v>
      </c>
      <c r="T288">
        <f t="shared" ca="1" si="114"/>
        <v>749617.34804528102</v>
      </c>
      <c r="U288">
        <f t="shared" ca="1" si="115"/>
        <v>298814.9184031061</v>
      </c>
      <c r="V288">
        <f t="shared" ca="1" si="116"/>
        <v>450802.42964217492</v>
      </c>
      <c r="Y288" s="2">
        <f ca="1">IF(Table1[[#This Row],[Gender]]="Men",1,0)</f>
        <v>1</v>
      </c>
      <c r="Z288" s="2">
        <f ca="1">IF(Table1[[#This Row],[Gender]]="Women",1,0)</f>
        <v>0</v>
      </c>
      <c r="AA288" s="2"/>
      <c r="AB288" s="2"/>
      <c r="AC288" s="2"/>
      <c r="AD288" s="2"/>
      <c r="AE288" s="2"/>
      <c r="AF288" s="2"/>
      <c r="AG288" s="2"/>
      <c r="AH288" s="2"/>
      <c r="AI288" s="2"/>
      <c r="AJ288" s="4"/>
      <c r="AM288" s="2">
        <f ca="1">IF(Table1[[#This Row],[Field of Work]]="Teaching",1,0)</f>
        <v>0</v>
      </c>
      <c r="AN288" s="2">
        <f ca="1">IF(Table1[[#This Row],[Field of Work]]="Health",1,0)</f>
        <v>0</v>
      </c>
      <c r="AO288" s="2">
        <f ca="1">IF(Table1[[#This Row],[Field of Work]]="Agriculture",1,0)</f>
        <v>1</v>
      </c>
      <c r="AP288" s="2">
        <f ca="1">IF(Table1[[#This Row],[Field of Work]]="IT",1,0)</f>
        <v>0</v>
      </c>
      <c r="AQ288" s="2">
        <f ca="1">IF(Table1[[#This Row],[Field of Work]]="Construction",1,0)</f>
        <v>0</v>
      </c>
      <c r="AR288" s="2">
        <f ca="1">IF(Table1[[#This Row],[Field of Work]]="General Work",1,0)</f>
        <v>0</v>
      </c>
      <c r="AS288" s="2"/>
      <c r="AT288" s="2"/>
      <c r="AU288" s="2"/>
      <c r="AV288" s="2"/>
      <c r="AW288" s="2"/>
      <c r="AX288" s="2"/>
      <c r="BB288" s="2">
        <f ca="1">Table1[[#This Row],[Car Value]]/Table1[[#This Row],[Cars]]</f>
        <v>80988.269617677448</v>
      </c>
      <c r="BE288" s="2">
        <f ca="1">IF(Table1[[#This Row],[Debts]]&gt;$BG$6,1,0)</f>
        <v>0</v>
      </c>
      <c r="BJ288" s="11">
        <f ca="1">Table1[[#This Row],[Mortage Left]]/Table1[[#This Row],[Value of House]]</f>
        <v>0.21159360893251156</v>
      </c>
      <c r="BK288" s="2">
        <f t="shared" ca="1" si="117"/>
        <v>1</v>
      </c>
      <c r="BN288" s="14">
        <f ca="1">IF(Table1[[#This Row],[Area]]="Yukon",Table1[[#This Row],[Income]],0)</f>
        <v>0</v>
      </c>
      <c r="BO288" s="14">
        <f ca="1">IF(Table1[[#This Row],[Area]]="BC",Table1[[#This Row],[Income]],0)</f>
        <v>0</v>
      </c>
      <c r="BP288" s="14">
        <f ca="1">IF(Table1[[#This Row],[Area]]="Northwest Territories",Table1[[#This Row],[Income]],0)</f>
        <v>0</v>
      </c>
      <c r="BQ288" s="14">
        <f ca="1">IF(Table1[[#This Row],[Area]]="Alberta",Table1[[#This Row],[Income]],0)</f>
        <v>0</v>
      </c>
      <c r="BR288" s="14">
        <f ca="1">IF(Table1[[#This Row],[Area]]="Nunavut",Table1[[#This Row],[Income]],0)</f>
        <v>0</v>
      </c>
      <c r="BS288" s="14">
        <f ca="1">IF(Table1[[#This Row],[Area]]="Saskatchewan",Table1[[#This Row],[Income]],0)</f>
        <v>0</v>
      </c>
      <c r="BT288" s="14">
        <f ca="1">IF(Table1[[#This Row],[Area]]="Manitoba",Table1[[#This Row],[Income]],0)</f>
        <v>0</v>
      </c>
      <c r="BU288" s="14">
        <f ca="1">IF(Table1[[#This Row],[Area]]="Ontario",Table1[[#This Row],[Income]],0)</f>
        <v>85572</v>
      </c>
      <c r="BV288" s="14">
        <f ca="1">IF(Table1[[#This Row],[Area]]="Quebec",Table1[[#This Row],[Income]],0)</f>
        <v>0</v>
      </c>
      <c r="BW288" s="14">
        <f ca="1">IF(Table1[[#This Row],[Area]]="newfoundland",Table1[[#This Row],[Income]],0)</f>
        <v>0</v>
      </c>
      <c r="BX288" s="14">
        <f ca="1">IF(Table1[[#This Row],[Area]]="New Brunswick",Table1[[#This Row],[Income]],0)</f>
        <v>0</v>
      </c>
      <c r="BY288" s="14">
        <f ca="1">IF(Table1[[#This Row],[Area]]="Nova Scotia",Table1[[#This Row],[Income]],0)</f>
        <v>0</v>
      </c>
      <c r="BZ288" s="14">
        <f ca="1">IF(Table1[[#This Row],[Area]]="Prince Edward Island",Table1[[#This Row],[Income]],0)</f>
        <v>0</v>
      </c>
      <c r="CB288" s="12">
        <f ca="1">IF(Table1[[#This Row],[Field of Work]]="Health",Table1[[#This Row],[Income]],0)</f>
        <v>0</v>
      </c>
      <c r="CC288" s="12">
        <f ca="1">IF(Table1[[#This Row],[Field of Work]]="Construction",Table1[[#This Row],[Income]],0)</f>
        <v>0</v>
      </c>
      <c r="CD288" s="12">
        <f ca="1">IF(Table1[[#This Row],[Field of Work]]="Teaching",Table1[[#This Row],[Income]],0)</f>
        <v>0</v>
      </c>
      <c r="CE288" s="12">
        <f ca="1">IF(Table1[[#This Row],[Field of Work]]="IT",Table1[[#This Row],[Income]],0)</f>
        <v>0</v>
      </c>
      <c r="CF288" s="12">
        <f ca="1">IF(Table1[[#This Row],[Field of Work]]="General Work",Table1[[#This Row],[Income]],0)</f>
        <v>0</v>
      </c>
      <c r="CG288" s="12">
        <f ca="1">IF(Table1[[#This Row],[Field of Work]]="Agriculture",Table1[[#This Row],[Income]],0)</f>
        <v>85572</v>
      </c>
      <c r="CI288" s="2">
        <f ca="1">IF(Table1[[#This Row],[Debts]]&gt;Table1[[#This Row],[Income]],1,0)</f>
        <v>0</v>
      </c>
      <c r="CJ288" s="2"/>
      <c r="CL288" s="2">
        <f ca="1">IF(Table1[[#This Row],[Networth of Person ($)]]&gt;$CL$6,Table1[[#This Row],[Age]],0)</f>
        <v>36</v>
      </c>
    </row>
    <row r="289" spans="2:90" x14ac:dyDescent="0.3">
      <c r="B289">
        <f t="shared" ca="1" si="96"/>
        <v>1</v>
      </c>
      <c r="C289" t="str">
        <f t="shared" ca="1" si="97"/>
        <v>Men</v>
      </c>
      <c r="D289">
        <f t="shared" ca="1" si="98"/>
        <v>36</v>
      </c>
      <c r="E289">
        <f t="shared" ca="1" si="99"/>
        <v>4</v>
      </c>
      <c r="F289" t="str">
        <f t="shared" ca="1" si="100"/>
        <v>IT</v>
      </c>
      <c r="G289">
        <f t="shared" ca="1" si="101"/>
        <v>6</v>
      </c>
      <c r="H289" t="str">
        <f t="shared" ca="1" si="102"/>
        <v>Others</v>
      </c>
      <c r="I289">
        <f t="shared" ca="1" si="103"/>
        <v>3</v>
      </c>
      <c r="J289">
        <f t="shared" ca="1" si="104"/>
        <v>3</v>
      </c>
      <c r="K289">
        <f t="shared" ca="1" si="105"/>
        <v>86590</v>
      </c>
      <c r="L289">
        <f t="shared" ca="1" si="106"/>
        <v>3</v>
      </c>
      <c r="M289" t="str">
        <f t="shared" ca="1" si="107"/>
        <v>Northwest Territories</v>
      </c>
      <c r="N289">
        <f t="shared" ca="1" si="108"/>
        <v>519540</v>
      </c>
      <c r="O289">
        <f t="shared" ca="1" si="109"/>
        <v>334396.49923971068</v>
      </c>
      <c r="P289">
        <f t="shared" ca="1" si="110"/>
        <v>127985.0406549709</v>
      </c>
      <c r="Q289">
        <f t="shared" ca="1" si="111"/>
        <v>97773</v>
      </c>
      <c r="R289">
        <f t="shared" ca="1" si="112"/>
        <v>148144.47161860994</v>
      </c>
      <c r="S289">
        <f t="shared" ca="1" si="113"/>
        <v>17643.721402787836</v>
      </c>
      <c r="T289">
        <f t="shared" ca="1" si="114"/>
        <v>665168.76205775875</v>
      </c>
      <c r="U289">
        <f t="shared" ca="1" si="115"/>
        <v>580313.97085832059</v>
      </c>
      <c r="V289">
        <f t="shared" ca="1" si="116"/>
        <v>84854.791199438157</v>
      </c>
      <c r="Y289" s="2">
        <f ca="1">IF(Table1[[#This Row],[Gender]]="Men",1,0)</f>
        <v>1</v>
      </c>
      <c r="Z289" s="2">
        <f ca="1">IF(Table1[[#This Row],[Gender]]="Women",1,0)</f>
        <v>0</v>
      </c>
      <c r="AA289" s="2"/>
      <c r="AB289" s="2"/>
      <c r="AC289" s="2"/>
      <c r="AD289" s="2"/>
      <c r="AE289" s="2"/>
      <c r="AF289" s="2"/>
      <c r="AG289" s="2"/>
      <c r="AH289" s="2"/>
      <c r="AI289" s="2"/>
      <c r="AJ289" s="4"/>
      <c r="AM289" s="2">
        <f ca="1">IF(Table1[[#This Row],[Field of Work]]="Teaching",1,0)</f>
        <v>0</v>
      </c>
      <c r="AN289" s="2">
        <f ca="1">IF(Table1[[#This Row],[Field of Work]]="Health",1,0)</f>
        <v>0</v>
      </c>
      <c r="AO289" s="2">
        <f ca="1">IF(Table1[[#This Row],[Field of Work]]="Agriculture",1,0)</f>
        <v>0</v>
      </c>
      <c r="AP289" s="2">
        <f ca="1">IF(Table1[[#This Row],[Field of Work]]="IT",1,0)</f>
        <v>1</v>
      </c>
      <c r="AQ289" s="2">
        <f ca="1">IF(Table1[[#This Row],[Field of Work]]="Construction",1,0)</f>
        <v>0</v>
      </c>
      <c r="AR289" s="2">
        <f ca="1">IF(Table1[[#This Row],[Field of Work]]="General Work",1,0)</f>
        <v>0</v>
      </c>
      <c r="AS289" s="2"/>
      <c r="AT289" s="2"/>
      <c r="AU289" s="2"/>
      <c r="AV289" s="2"/>
      <c r="AW289" s="2"/>
      <c r="AX289" s="2"/>
      <c r="BB289" s="2">
        <f ca="1">Table1[[#This Row],[Car Value]]/Table1[[#This Row],[Cars]]</f>
        <v>42661.680218323636</v>
      </c>
      <c r="BE289" s="2">
        <f ca="1">IF(Table1[[#This Row],[Debts]]&gt;$BG$6,1,0)</f>
        <v>1</v>
      </c>
      <c r="BJ289" s="11">
        <f ca="1">Table1[[#This Row],[Mortage Left]]/Table1[[#This Row],[Value of House]]</f>
        <v>0.64363956430632996</v>
      </c>
      <c r="BK289" s="2">
        <f t="shared" ca="1" si="117"/>
        <v>0</v>
      </c>
      <c r="BN289" s="14">
        <f ca="1">IF(Table1[[#This Row],[Area]]="Yukon",Table1[[#This Row],[Income]],0)</f>
        <v>0</v>
      </c>
      <c r="BO289" s="14">
        <f ca="1">IF(Table1[[#This Row],[Area]]="BC",Table1[[#This Row],[Income]],0)</f>
        <v>0</v>
      </c>
      <c r="BP289" s="14">
        <f ca="1">IF(Table1[[#This Row],[Area]]="Northwest Territories",Table1[[#This Row],[Income]],0)</f>
        <v>86590</v>
      </c>
      <c r="BQ289" s="14">
        <f ca="1">IF(Table1[[#This Row],[Area]]="Alberta",Table1[[#This Row],[Income]],0)</f>
        <v>0</v>
      </c>
      <c r="BR289" s="14">
        <f ca="1">IF(Table1[[#This Row],[Area]]="Nunavut",Table1[[#This Row],[Income]],0)</f>
        <v>0</v>
      </c>
      <c r="BS289" s="14">
        <f ca="1">IF(Table1[[#This Row],[Area]]="Saskatchewan",Table1[[#This Row],[Income]],0)</f>
        <v>0</v>
      </c>
      <c r="BT289" s="14">
        <f ca="1">IF(Table1[[#This Row],[Area]]="Manitoba",Table1[[#This Row],[Income]],0)</f>
        <v>0</v>
      </c>
      <c r="BU289" s="14">
        <f ca="1">IF(Table1[[#This Row],[Area]]="Ontario",Table1[[#This Row],[Income]],0)</f>
        <v>0</v>
      </c>
      <c r="BV289" s="14">
        <f ca="1">IF(Table1[[#This Row],[Area]]="Quebec",Table1[[#This Row],[Income]],0)</f>
        <v>0</v>
      </c>
      <c r="BW289" s="14">
        <f ca="1">IF(Table1[[#This Row],[Area]]="newfoundland",Table1[[#This Row],[Income]],0)</f>
        <v>0</v>
      </c>
      <c r="BX289" s="14">
        <f ca="1">IF(Table1[[#This Row],[Area]]="New Brunswick",Table1[[#This Row],[Income]],0)</f>
        <v>0</v>
      </c>
      <c r="BY289" s="14">
        <f ca="1">IF(Table1[[#This Row],[Area]]="Nova Scotia",Table1[[#This Row],[Income]],0)</f>
        <v>0</v>
      </c>
      <c r="BZ289" s="14">
        <f ca="1">IF(Table1[[#This Row],[Area]]="Prince Edward Island",Table1[[#This Row],[Income]],0)</f>
        <v>0</v>
      </c>
      <c r="CB289" s="12">
        <f ca="1">IF(Table1[[#This Row],[Field of Work]]="Health",Table1[[#This Row],[Income]],0)</f>
        <v>0</v>
      </c>
      <c r="CC289" s="12">
        <f ca="1">IF(Table1[[#This Row],[Field of Work]]="Construction",Table1[[#This Row],[Income]],0)</f>
        <v>0</v>
      </c>
      <c r="CD289" s="12">
        <f ca="1">IF(Table1[[#This Row],[Field of Work]]="Teaching",Table1[[#This Row],[Income]],0)</f>
        <v>0</v>
      </c>
      <c r="CE289" s="12">
        <f ca="1">IF(Table1[[#This Row],[Field of Work]]="IT",Table1[[#This Row],[Income]],0)</f>
        <v>86590</v>
      </c>
      <c r="CF289" s="12">
        <f ca="1">IF(Table1[[#This Row],[Field of Work]]="General Work",Table1[[#This Row],[Income]],0)</f>
        <v>0</v>
      </c>
      <c r="CG289" s="12">
        <f ca="1">IF(Table1[[#This Row],[Field of Work]]="Agriculture",Table1[[#This Row],[Income]],0)</f>
        <v>0</v>
      </c>
      <c r="CI289" s="2">
        <f ca="1">IF(Table1[[#This Row],[Debts]]&gt;Table1[[#This Row],[Income]],1,0)</f>
        <v>1</v>
      </c>
      <c r="CJ289" s="2"/>
      <c r="CL289" s="2">
        <f ca="1">IF(Table1[[#This Row],[Networth of Person ($)]]&gt;$CL$6,Table1[[#This Row],[Age]],0)</f>
        <v>36</v>
      </c>
    </row>
    <row r="290" spans="2:90" x14ac:dyDescent="0.3">
      <c r="B290">
        <f t="shared" ca="1" si="96"/>
        <v>1</v>
      </c>
      <c r="C290" t="str">
        <f t="shared" ca="1" si="97"/>
        <v>Men</v>
      </c>
      <c r="D290">
        <f t="shared" ca="1" si="98"/>
        <v>27</v>
      </c>
      <c r="E290">
        <f t="shared" ca="1" si="99"/>
        <v>4</v>
      </c>
      <c r="F290" t="str">
        <f t="shared" ca="1" si="100"/>
        <v>IT</v>
      </c>
      <c r="G290">
        <f t="shared" ca="1" si="101"/>
        <v>3</v>
      </c>
      <c r="H290" t="str">
        <f t="shared" ca="1" si="102"/>
        <v>University</v>
      </c>
      <c r="I290">
        <f t="shared" ca="1" si="103"/>
        <v>4</v>
      </c>
      <c r="J290">
        <f t="shared" ca="1" si="104"/>
        <v>3</v>
      </c>
      <c r="K290">
        <f t="shared" ca="1" si="105"/>
        <v>28802</v>
      </c>
      <c r="L290">
        <f t="shared" ca="1" si="106"/>
        <v>10</v>
      </c>
      <c r="M290" t="str">
        <f t="shared" ca="1" si="107"/>
        <v>newfoundland</v>
      </c>
      <c r="N290">
        <f t="shared" ca="1" si="108"/>
        <v>144010</v>
      </c>
      <c r="O290">
        <f t="shared" ca="1" si="109"/>
        <v>139323.26828677539</v>
      </c>
      <c r="P290">
        <f t="shared" ca="1" si="110"/>
        <v>48634.273204379264</v>
      </c>
      <c r="Q290">
        <f t="shared" ca="1" si="111"/>
        <v>7808</v>
      </c>
      <c r="R290">
        <f t="shared" ca="1" si="112"/>
        <v>48739.434370948708</v>
      </c>
      <c r="S290">
        <f t="shared" ca="1" si="113"/>
        <v>33998.529001744246</v>
      </c>
      <c r="T290">
        <f t="shared" ca="1" si="114"/>
        <v>226642.80220612348</v>
      </c>
      <c r="U290">
        <f t="shared" ca="1" si="115"/>
        <v>195870.70265772409</v>
      </c>
      <c r="V290">
        <f t="shared" ca="1" si="116"/>
        <v>30772.09954839939</v>
      </c>
      <c r="Y290" s="2">
        <f ca="1">IF(Table1[[#This Row],[Gender]]="Men",1,0)</f>
        <v>1</v>
      </c>
      <c r="Z290" s="2">
        <f ca="1">IF(Table1[[#This Row],[Gender]]="Women",1,0)</f>
        <v>0</v>
      </c>
      <c r="AA290" s="2"/>
      <c r="AB290" s="2"/>
      <c r="AC290" s="2"/>
      <c r="AD290" s="2"/>
      <c r="AE290" s="2"/>
      <c r="AF290" s="2"/>
      <c r="AG290" s="2"/>
      <c r="AH290" s="2"/>
      <c r="AI290" s="2"/>
      <c r="AJ290" s="4"/>
      <c r="AM290" s="2">
        <f ca="1">IF(Table1[[#This Row],[Field of Work]]="Teaching",1,0)</f>
        <v>0</v>
      </c>
      <c r="AN290" s="2">
        <f ca="1">IF(Table1[[#This Row],[Field of Work]]="Health",1,0)</f>
        <v>0</v>
      </c>
      <c r="AO290" s="2">
        <f ca="1">IF(Table1[[#This Row],[Field of Work]]="Agriculture",1,0)</f>
        <v>0</v>
      </c>
      <c r="AP290" s="2">
        <f ca="1">IF(Table1[[#This Row],[Field of Work]]="IT",1,0)</f>
        <v>1</v>
      </c>
      <c r="AQ290" s="2">
        <f ca="1">IF(Table1[[#This Row],[Field of Work]]="Construction",1,0)</f>
        <v>0</v>
      </c>
      <c r="AR290" s="2">
        <f ca="1">IF(Table1[[#This Row],[Field of Work]]="General Work",1,0)</f>
        <v>0</v>
      </c>
      <c r="AS290" s="2"/>
      <c r="AT290" s="2"/>
      <c r="AU290" s="2"/>
      <c r="AV290" s="2"/>
      <c r="AW290" s="2"/>
      <c r="AX290" s="2"/>
      <c r="BB290" s="2">
        <f ca="1">Table1[[#This Row],[Car Value]]/Table1[[#This Row],[Cars]]</f>
        <v>16211.424401459755</v>
      </c>
      <c r="BE290" s="2">
        <f ca="1">IF(Table1[[#This Row],[Debts]]&gt;$BG$6,1,0)</f>
        <v>1</v>
      </c>
      <c r="BJ290" s="11">
        <f ca="1">Table1[[#This Row],[Mortage Left]]/Table1[[#This Row],[Value of House]]</f>
        <v>0.96745551202538294</v>
      </c>
      <c r="BK290" s="2">
        <f t="shared" ca="1" si="117"/>
        <v>0</v>
      </c>
      <c r="BN290" s="14">
        <f ca="1">IF(Table1[[#This Row],[Area]]="Yukon",Table1[[#This Row],[Income]],0)</f>
        <v>0</v>
      </c>
      <c r="BO290" s="14">
        <f ca="1">IF(Table1[[#This Row],[Area]]="BC",Table1[[#This Row],[Income]],0)</f>
        <v>0</v>
      </c>
      <c r="BP290" s="14">
        <f ca="1">IF(Table1[[#This Row],[Area]]="Northwest Territories",Table1[[#This Row],[Income]],0)</f>
        <v>0</v>
      </c>
      <c r="BQ290" s="14">
        <f ca="1">IF(Table1[[#This Row],[Area]]="Alberta",Table1[[#This Row],[Income]],0)</f>
        <v>0</v>
      </c>
      <c r="BR290" s="14">
        <f ca="1">IF(Table1[[#This Row],[Area]]="Nunavut",Table1[[#This Row],[Income]],0)</f>
        <v>0</v>
      </c>
      <c r="BS290" s="14">
        <f ca="1">IF(Table1[[#This Row],[Area]]="Saskatchewan",Table1[[#This Row],[Income]],0)</f>
        <v>0</v>
      </c>
      <c r="BT290" s="14">
        <f ca="1">IF(Table1[[#This Row],[Area]]="Manitoba",Table1[[#This Row],[Income]],0)</f>
        <v>0</v>
      </c>
      <c r="BU290" s="14">
        <f ca="1">IF(Table1[[#This Row],[Area]]="Ontario",Table1[[#This Row],[Income]],0)</f>
        <v>0</v>
      </c>
      <c r="BV290" s="14">
        <f ca="1">IF(Table1[[#This Row],[Area]]="Quebec",Table1[[#This Row],[Income]],0)</f>
        <v>0</v>
      </c>
      <c r="BW290" s="14">
        <f ca="1">IF(Table1[[#This Row],[Area]]="newfoundland",Table1[[#This Row],[Income]],0)</f>
        <v>28802</v>
      </c>
      <c r="BX290" s="14">
        <f ca="1">IF(Table1[[#This Row],[Area]]="New Brunswick",Table1[[#This Row],[Income]],0)</f>
        <v>0</v>
      </c>
      <c r="BY290" s="14">
        <f ca="1">IF(Table1[[#This Row],[Area]]="Nova Scotia",Table1[[#This Row],[Income]],0)</f>
        <v>0</v>
      </c>
      <c r="BZ290" s="14">
        <f ca="1">IF(Table1[[#This Row],[Area]]="Prince Edward Island",Table1[[#This Row],[Income]],0)</f>
        <v>0</v>
      </c>
      <c r="CB290" s="12">
        <f ca="1">IF(Table1[[#This Row],[Field of Work]]="Health",Table1[[#This Row],[Income]],0)</f>
        <v>0</v>
      </c>
      <c r="CC290" s="12">
        <f ca="1">IF(Table1[[#This Row],[Field of Work]]="Construction",Table1[[#This Row],[Income]],0)</f>
        <v>0</v>
      </c>
      <c r="CD290" s="12">
        <f ca="1">IF(Table1[[#This Row],[Field of Work]]="Teaching",Table1[[#This Row],[Income]],0)</f>
        <v>0</v>
      </c>
      <c r="CE290" s="12">
        <f ca="1">IF(Table1[[#This Row],[Field of Work]]="IT",Table1[[#This Row],[Income]],0)</f>
        <v>28802</v>
      </c>
      <c r="CF290" s="12">
        <f ca="1">IF(Table1[[#This Row],[Field of Work]]="General Work",Table1[[#This Row],[Income]],0)</f>
        <v>0</v>
      </c>
      <c r="CG290" s="12">
        <f ca="1">IF(Table1[[#This Row],[Field of Work]]="Agriculture",Table1[[#This Row],[Income]],0)</f>
        <v>0</v>
      </c>
      <c r="CI290" s="2">
        <f ca="1">IF(Table1[[#This Row],[Debts]]&gt;Table1[[#This Row],[Income]],1,0)</f>
        <v>1</v>
      </c>
      <c r="CJ290" s="2"/>
      <c r="CL290" s="2">
        <f ca="1">IF(Table1[[#This Row],[Networth of Person ($)]]&gt;$CL$6,Table1[[#This Row],[Age]],0)</f>
        <v>0</v>
      </c>
    </row>
    <row r="291" spans="2:90" x14ac:dyDescent="0.3">
      <c r="B291">
        <f t="shared" ca="1" si="96"/>
        <v>2</v>
      </c>
      <c r="C291" t="str">
        <f t="shared" ca="1" si="97"/>
        <v>Women</v>
      </c>
      <c r="D291">
        <f t="shared" ca="1" si="98"/>
        <v>26</v>
      </c>
      <c r="E291">
        <f t="shared" ca="1" si="99"/>
        <v>3</v>
      </c>
      <c r="F291" t="str">
        <f t="shared" ca="1" si="100"/>
        <v>Teaching</v>
      </c>
      <c r="G291">
        <f t="shared" ca="1" si="101"/>
        <v>4</v>
      </c>
      <c r="H291" t="str">
        <f t="shared" ca="1" si="102"/>
        <v xml:space="preserve">Technical </v>
      </c>
      <c r="I291">
        <f t="shared" ca="1" si="103"/>
        <v>1</v>
      </c>
      <c r="J291">
        <f t="shared" ca="1" si="104"/>
        <v>1</v>
      </c>
      <c r="K291">
        <f t="shared" ca="1" si="105"/>
        <v>31944</v>
      </c>
      <c r="L291">
        <f t="shared" ca="1" si="106"/>
        <v>1</v>
      </c>
      <c r="M291" t="str">
        <f t="shared" ca="1" si="107"/>
        <v>Yukon</v>
      </c>
      <c r="N291">
        <f t="shared" ca="1" si="108"/>
        <v>159720</v>
      </c>
      <c r="O291">
        <f t="shared" ca="1" si="109"/>
        <v>35216.802928789279</v>
      </c>
      <c r="P291">
        <f t="shared" ca="1" si="110"/>
        <v>11933.811118365773</v>
      </c>
      <c r="Q291">
        <f t="shared" ca="1" si="111"/>
        <v>5230</v>
      </c>
      <c r="R291">
        <f t="shared" ca="1" si="112"/>
        <v>17860.63420821014</v>
      </c>
      <c r="S291">
        <f t="shared" ca="1" si="113"/>
        <v>1660.634012356855</v>
      </c>
      <c r="T291">
        <f t="shared" ca="1" si="114"/>
        <v>173314.44513072263</v>
      </c>
      <c r="U291">
        <f t="shared" ca="1" si="115"/>
        <v>58307.437136999419</v>
      </c>
      <c r="V291">
        <f t="shared" ca="1" si="116"/>
        <v>115007.00799372321</v>
      </c>
      <c r="Y291" s="2">
        <f ca="1">IF(Table1[[#This Row],[Gender]]="Men",1,0)</f>
        <v>0</v>
      </c>
      <c r="Z291" s="2">
        <f ca="1">IF(Table1[[#This Row],[Gender]]="Women",1,0)</f>
        <v>1</v>
      </c>
      <c r="AA291" s="2"/>
      <c r="AB291" s="2"/>
      <c r="AC291" s="2"/>
      <c r="AD291" s="2"/>
      <c r="AE291" s="2"/>
      <c r="AF291" s="2"/>
      <c r="AG291" s="2"/>
      <c r="AH291" s="2"/>
      <c r="AI291" s="2"/>
      <c r="AJ291" s="4"/>
      <c r="AM291" s="2">
        <f ca="1">IF(Table1[[#This Row],[Field of Work]]="Teaching",1,0)</f>
        <v>1</v>
      </c>
      <c r="AN291" s="2">
        <f ca="1">IF(Table1[[#This Row],[Field of Work]]="Health",1,0)</f>
        <v>0</v>
      </c>
      <c r="AO291" s="2">
        <f ca="1">IF(Table1[[#This Row],[Field of Work]]="Agriculture",1,0)</f>
        <v>0</v>
      </c>
      <c r="AP291" s="2">
        <f ca="1">IF(Table1[[#This Row],[Field of Work]]="IT",1,0)</f>
        <v>0</v>
      </c>
      <c r="AQ291" s="2">
        <f ca="1">IF(Table1[[#This Row],[Field of Work]]="Construction",1,0)</f>
        <v>0</v>
      </c>
      <c r="AR291" s="2">
        <f ca="1">IF(Table1[[#This Row],[Field of Work]]="General Work",1,0)</f>
        <v>0</v>
      </c>
      <c r="AS291" s="2"/>
      <c r="AT291" s="2"/>
      <c r="AU291" s="2"/>
      <c r="AV291" s="2"/>
      <c r="AW291" s="2"/>
      <c r="AX291" s="2"/>
      <c r="BB291" s="2">
        <f ca="1">Table1[[#This Row],[Car Value]]/Table1[[#This Row],[Cars]]</f>
        <v>11933.811118365773</v>
      </c>
      <c r="BE291" s="2">
        <f ca="1">IF(Table1[[#This Row],[Debts]]&gt;$BG$6,1,0)</f>
        <v>0</v>
      </c>
      <c r="BJ291" s="11">
        <f ca="1">Table1[[#This Row],[Mortage Left]]/Table1[[#This Row],[Value of House]]</f>
        <v>0.22049087734027847</v>
      </c>
      <c r="BK291" s="2">
        <f t="shared" ca="1" si="117"/>
        <v>1</v>
      </c>
      <c r="BN291" s="14">
        <f ca="1">IF(Table1[[#This Row],[Area]]="Yukon",Table1[[#This Row],[Income]],0)</f>
        <v>31944</v>
      </c>
      <c r="BO291" s="14">
        <f ca="1">IF(Table1[[#This Row],[Area]]="BC",Table1[[#This Row],[Income]],0)</f>
        <v>0</v>
      </c>
      <c r="BP291" s="14">
        <f ca="1">IF(Table1[[#This Row],[Area]]="Northwest Territories",Table1[[#This Row],[Income]],0)</f>
        <v>0</v>
      </c>
      <c r="BQ291" s="14">
        <f ca="1">IF(Table1[[#This Row],[Area]]="Alberta",Table1[[#This Row],[Income]],0)</f>
        <v>0</v>
      </c>
      <c r="BR291" s="14">
        <f ca="1">IF(Table1[[#This Row],[Area]]="Nunavut",Table1[[#This Row],[Income]],0)</f>
        <v>0</v>
      </c>
      <c r="BS291" s="14">
        <f ca="1">IF(Table1[[#This Row],[Area]]="Saskatchewan",Table1[[#This Row],[Income]],0)</f>
        <v>0</v>
      </c>
      <c r="BT291" s="14">
        <f ca="1">IF(Table1[[#This Row],[Area]]="Manitoba",Table1[[#This Row],[Income]],0)</f>
        <v>0</v>
      </c>
      <c r="BU291" s="14">
        <f ca="1">IF(Table1[[#This Row],[Area]]="Ontario",Table1[[#This Row],[Income]],0)</f>
        <v>0</v>
      </c>
      <c r="BV291" s="14">
        <f ca="1">IF(Table1[[#This Row],[Area]]="Quebec",Table1[[#This Row],[Income]],0)</f>
        <v>0</v>
      </c>
      <c r="BW291" s="14">
        <f ca="1">IF(Table1[[#This Row],[Area]]="newfoundland",Table1[[#This Row],[Income]],0)</f>
        <v>0</v>
      </c>
      <c r="BX291" s="14">
        <f ca="1">IF(Table1[[#This Row],[Area]]="New Brunswick",Table1[[#This Row],[Income]],0)</f>
        <v>0</v>
      </c>
      <c r="BY291" s="14">
        <f ca="1">IF(Table1[[#This Row],[Area]]="Nova Scotia",Table1[[#This Row],[Income]],0)</f>
        <v>0</v>
      </c>
      <c r="BZ291" s="14">
        <f ca="1">IF(Table1[[#This Row],[Area]]="Prince Edward Island",Table1[[#This Row],[Income]],0)</f>
        <v>0</v>
      </c>
      <c r="CB291" s="12">
        <f ca="1">IF(Table1[[#This Row],[Field of Work]]="Health",Table1[[#This Row],[Income]],0)</f>
        <v>0</v>
      </c>
      <c r="CC291" s="12">
        <f ca="1">IF(Table1[[#This Row],[Field of Work]]="Construction",Table1[[#This Row],[Income]],0)</f>
        <v>0</v>
      </c>
      <c r="CD291" s="12">
        <f ca="1">IF(Table1[[#This Row],[Field of Work]]="Teaching",Table1[[#This Row],[Income]],0)</f>
        <v>31944</v>
      </c>
      <c r="CE291" s="12">
        <f ca="1">IF(Table1[[#This Row],[Field of Work]]="IT",Table1[[#This Row],[Income]],0)</f>
        <v>0</v>
      </c>
      <c r="CF291" s="12">
        <f ca="1">IF(Table1[[#This Row],[Field of Work]]="General Work",Table1[[#This Row],[Income]],0)</f>
        <v>0</v>
      </c>
      <c r="CG291" s="12">
        <f ca="1">IF(Table1[[#This Row],[Field of Work]]="Agriculture",Table1[[#This Row],[Income]],0)</f>
        <v>0</v>
      </c>
      <c r="CI291" s="2">
        <f ca="1">IF(Table1[[#This Row],[Debts]]&gt;Table1[[#This Row],[Income]],1,0)</f>
        <v>0</v>
      </c>
      <c r="CJ291" s="2"/>
      <c r="CL291" s="2">
        <f ca="1">IF(Table1[[#This Row],[Networth of Person ($)]]&gt;$CL$6,Table1[[#This Row],[Age]],0)</f>
        <v>26</v>
      </c>
    </row>
    <row r="292" spans="2:90" x14ac:dyDescent="0.3">
      <c r="B292">
        <f t="shared" ca="1" si="96"/>
        <v>2</v>
      </c>
      <c r="C292" t="str">
        <f t="shared" ca="1" si="97"/>
        <v>Women</v>
      </c>
      <c r="D292">
        <f t="shared" ca="1" si="98"/>
        <v>36</v>
      </c>
      <c r="E292">
        <f t="shared" ca="1" si="99"/>
        <v>2</v>
      </c>
      <c r="F292" t="str">
        <f t="shared" ca="1" si="100"/>
        <v>Construction</v>
      </c>
      <c r="G292">
        <f t="shared" ca="1" si="101"/>
        <v>1</v>
      </c>
      <c r="H292" t="str">
        <f t="shared" ca="1" si="102"/>
        <v>High School</v>
      </c>
      <c r="I292">
        <f t="shared" ca="1" si="103"/>
        <v>3</v>
      </c>
      <c r="J292">
        <f t="shared" ca="1" si="104"/>
        <v>2</v>
      </c>
      <c r="K292">
        <f t="shared" ca="1" si="105"/>
        <v>87368</v>
      </c>
      <c r="L292">
        <f t="shared" ca="1" si="106"/>
        <v>8</v>
      </c>
      <c r="M292" t="str">
        <f t="shared" ca="1" si="107"/>
        <v>Ontario</v>
      </c>
      <c r="N292">
        <f t="shared" ca="1" si="108"/>
        <v>436840</v>
      </c>
      <c r="O292">
        <f t="shared" ca="1" si="109"/>
        <v>153609.16990363016</v>
      </c>
      <c r="P292">
        <f t="shared" ca="1" si="110"/>
        <v>105721.69939494219</v>
      </c>
      <c r="Q292">
        <f t="shared" ca="1" si="111"/>
        <v>71001</v>
      </c>
      <c r="R292">
        <f t="shared" ca="1" si="112"/>
        <v>124571.38279837868</v>
      </c>
      <c r="S292">
        <f t="shared" ca="1" si="113"/>
        <v>107971.60626032912</v>
      </c>
      <c r="T292">
        <f t="shared" ca="1" si="114"/>
        <v>650533.30565527128</v>
      </c>
      <c r="U292">
        <f t="shared" ca="1" si="115"/>
        <v>349181.55270200886</v>
      </c>
      <c r="V292">
        <f t="shared" ca="1" si="116"/>
        <v>301351.75295326242</v>
      </c>
      <c r="Y292" s="2">
        <f ca="1">IF(Table1[[#This Row],[Gender]]="Men",1,0)</f>
        <v>0</v>
      </c>
      <c r="Z292" s="2">
        <f ca="1">IF(Table1[[#This Row],[Gender]]="Women",1,0)</f>
        <v>1</v>
      </c>
      <c r="AA292" s="2"/>
      <c r="AB292" s="2"/>
      <c r="AC292" s="2"/>
      <c r="AD292" s="2"/>
      <c r="AE292" s="2"/>
      <c r="AF292" s="2"/>
      <c r="AG292" s="2"/>
      <c r="AH292" s="2"/>
      <c r="AI292" s="2"/>
      <c r="AJ292" s="4"/>
      <c r="AM292" s="2">
        <f ca="1">IF(Table1[[#This Row],[Field of Work]]="Teaching",1,0)</f>
        <v>0</v>
      </c>
      <c r="AN292" s="2">
        <f ca="1">IF(Table1[[#This Row],[Field of Work]]="Health",1,0)</f>
        <v>0</v>
      </c>
      <c r="AO292" s="2">
        <f ca="1">IF(Table1[[#This Row],[Field of Work]]="Agriculture",1,0)</f>
        <v>0</v>
      </c>
      <c r="AP292" s="2">
        <f ca="1">IF(Table1[[#This Row],[Field of Work]]="IT",1,0)</f>
        <v>0</v>
      </c>
      <c r="AQ292" s="2">
        <f ca="1">IF(Table1[[#This Row],[Field of Work]]="Construction",1,0)</f>
        <v>1</v>
      </c>
      <c r="AR292" s="2">
        <f ca="1">IF(Table1[[#This Row],[Field of Work]]="General Work",1,0)</f>
        <v>0</v>
      </c>
      <c r="AS292" s="2"/>
      <c r="AT292" s="2"/>
      <c r="AU292" s="2"/>
      <c r="AV292" s="2"/>
      <c r="AW292" s="2"/>
      <c r="AX292" s="2"/>
      <c r="BB292" s="2">
        <f ca="1">Table1[[#This Row],[Car Value]]/Table1[[#This Row],[Cars]]</f>
        <v>52860.849697471094</v>
      </c>
      <c r="BE292" s="2">
        <f ca="1">IF(Table1[[#This Row],[Debts]]&gt;$BG$6,1,0)</f>
        <v>1</v>
      </c>
      <c r="BJ292" s="11">
        <f ca="1">Table1[[#This Row],[Mortage Left]]/Table1[[#This Row],[Value of House]]</f>
        <v>0.35163714381382233</v>
      </c>
      <c r="BK292" s="2">
        <f t="shared" ca="1" si="117"/>
        <v>0</v>
      </c>
      <c r="BN292" s="14">
        <f ca="1">IF(Table1[[#This Row],[Area]]="Yukon",Table1[[#This Row],[Income]],0)</f>
        <v>0</v>
      </c>
      <c r="BO292" s="14">
        <f ca="1">IF(Table1[[#This Row],[Area]]="BC",Table1[[#This Row],[Income]],0)</f>
        <v>0</v>
      </c>
      <c r="BP292" s="14">
        <f ca="1">IF(Table1[[#This Row],[Area]]="Northwest Territories",Table1[[#This Row],[Income]],0)</f>
        <v>0</v>
      </c>
      <c r="BQ292" s="14">
        <f ca="1">IF(Table1[[#This Row],[Area]]="Alberta",Table1[[#This Row],[Income]],0)</f>
        <v>0</v>
      </c>
      <c r="BR292" s="14">
        <f ca="1">IF(Table1[[#This Row],[Area]]="Nunavut",Table1[[#This Row],[Income]],0)</f>
        <v>0</v>
      </c>
      <c r="BS292" s="14">
        <f ca="1">IF(Table1[[#This Row],[Area]]="Saskatchewan",Table1[[#This Row],[Income]],0)</f>
        <v>0</v>
      </c>
      <c r="BT292" s="14">
        <f ca="1">IF(Table1[[#This Row],[Area]]="Manitoba",Table1[[#This Row],[Income]],0)</f>
        <v>0</v>
      </c>
      <c r="BU292" s="14">
        <f ca="1">IF(Table1[[#This Row],[Area]]="Ontario",Table1[[#This Row],[Income]],0)</f>
        <v>87368</v>
      </c>
      <c r="BV292" s="14">
        <f ca="1">IF(Table1[[#This Row],[Area]]="Quebec",Table1[[#This Row],[Income]],0)</f>
        <v>0</v>
      </c>
      <c r="BW292" s="14">
        <f ca="1">IF(Table1[[#This Row],[Area]]="newfoundland",Table1[[#This Row],[Income]],0)</f>
        <v>0</v>
      </c>
      <c r="BX292" s="14">
        <f ca="1">IF(Table1[[#This Row],[Area]]="New Brunswick",Table1[[#This Row],[Income]],0)</f>
        <v>0</v>
      </c>
      <c r="BY292" s="14">
        <f ca="1">IF(Table1[[#This Row],[Area]]="Nova Scotia",Table1[[#This Row],[Income]],0)</f>
        <v>0</v>
      </c>
      <c r="BZ292" s="14">
        <f ca="1">IF(Table1[[#This Row],[Area]]="Prince Edward Island",Table1[[#This Row],[Income]],0)</f>
        <v>0</v>
      </c>
      <c r="CB292" s="12">
        <f ca="1">IF(Table1[[#This Row],[Field of Work]]="Health",Table1[[#This Row],[Income]],0)</f>
        <v>0</v>
      </c>
      <c r="CC292" s="12">
        <f ca="1">IF(Table1[[#This Row],[Field of Work]]="Construction",Table1[[#This Row],[Income]],0)</f>
        <v>87368</v>
      </c>
      <c r="CD292" s="12">
        <f ca="1">IF(Table1[[#This Row],[Field of Work]]="Teaching",Table1[[#This Row],[Income]],0)</f>
        <v>0</v>
      </c>
      <c r="CE292" s="12">
        <f ca="1">IF(Table1[[#This Row],[Field of Work]]="IT",Table1[[#This Row],[Income]],0)</f>
        <v>0</v>
      </c>
      <c r="CF292" s="12">
        <f ca="1">IF(Table1[[#This Row],[Field of Work]]="General Work",Table1[[#This Row],[Income]],0)</f>
        <v>0</v>
      </c>
      <c r="CG292" s="12">
        <f ca="1">IF(Table1[[#This Row],[Field of Work]]="Agriculture",Table1[[#This Row],[Income]],0)</f>
        <v>0</v>
      </c>
      <c r="CI292" s="2">
        <f ca="1">IF(Table1[[#This Row],[Debts]]&gt;Table1[[#This Row],[Income]],1,0)</f>
        <v>1</v>
      </c>
      <c r="CJ292" s="2"/>
      <c r="CL292" s="2">
        <f ca="1">IF(Table1[[#This Row],[Networth of Person ($)]]&gt;$CL$6,Table1[[#This Row],[Age]],0)</f>
        <v>36</v>
      </c>
    </row>
    <row r="293" spans="2:90" x14ac:dyDescent="0.3">
      <c r="B293">
        <f t="shared" ca="1" si="96"/>
        <v>2</v>
      </c>
      <c r="C293" t="str">
        <f t="shared" ca="1" si="97"/>
        <v>Women</v>
      </c>
      <c r="D293">
        <f t="shared" ca="1" si="98"/>
        <v>43</v>
      </c>
      <c r="E293">
        <f t="shared" ca="1" si="99"/>
        <v>4</v>
      </c>
      <c r="F293" t="str">
        <f t="shared" ca="1" si="100"/>
        <v>IT</v>
      </c>
      <c r="G293">
        <f t="shared" ca="1" si="101"/>
        <v>5</v>
      </c>
      <c r="H293" t="str">
        <f t="shared" ca="1" si="102"/>
        <v>Others</v>
      </c>
      <c r="I293">
        <f t="shared" ca="1" si="103"/>
        <v>4</v>
      </c>
      <c r="J293">
        <f t="shared" ca="1" si="104"/>
        <v>3</v>
      </c>
      <c r="K293">
        <f t="shared" ca="1" si="105"/>
        <v>28303</v>
      </c>
      <c r="L293">
        <f t="shared" ca="1" si="106"/>
        <v>3</v>
      </c>
      <c r="M293" t="str">
        <f t="shared" ca="1" si="107"/>
        <v>Northwest Territories</v>
      </c>
      <c r="N293">
        <f t="shared" ca="1" si="108"/>
        <v>113212</v>
      </c>
      <c r="O293">
        <f t="shared" ca="1" si="109"/>
        <v>43302.78532613624</v>
      </c>
      <c r="P293">
        <f t="shared" ca="1" si="110"/>
        <v>53411.464005577604</v>
      </c>
      <c r="Q293">
        <f t="shared" ca="1" si="111"/>
        <v>39476</v>
      </c>
      <c r="R293">
        <f t="shared" ca="1" si="112"/>
        <v>41338.767683059748</v>
      </c>
      <c r="S293">
        <f t="shared" ca="1" si="113"/>
        <v>9399.5297754444618</v>
      </c>
      <c r="T293">
        <f t="shared" ca="1" si="114"/>
        <v>176022.99378102209</v>
      </c>
      <c r="U293">
        <f t="shared" ca="1" si="115"/>
        <v>124117.553009196</v>
      </c>
      <c r="V293">
        <f t="shared" ca="1" si="116"/>
        <v>51905.440771826092</v>
      </c>
      <c r="Y293" s="2">
        <f ca="1">IF(Table1[[#This Row],[Gender]]="Men",1,0)</f>
        <v>0</v>
      </c>
      <c r="Z293" s="2">
        <f ca="1">IF(Table1[[#This Row],[Gender]]="Women",1,0)</f>
        <v>1</v>
      </c>
      <c r="AA293" s="2"/>
      <c r="AB293" s="2"/>
      <c r="AC293" s="2"/>
      <c r="AD293" s="2"/>
      <c r="AE293" s="2"/>
      <c r="AF293" s="2"/>
      <c r="AG293" s="2"/>
      <c r="AH293" s="2"/>
      <c r="AI293" s="2"/>
      <c r="AJ293" s="4"/>
      <c r="AM293" s="2">
        <f ca="1">IF(Table1[[#This Row],[Field of Work]]="Teaching",1,0)</f>
        <v>0</v>
      </c>
      <c r="AN293" s="2">
        <f ca="1">IF(Table1[[#This Row],[Field of Work]]="Health",1,0)</f>
        <v>0</v>
      </c>
      <c r="AO293" s="2">
        <f ca="1">IF(Table1[[#This Row],[Field of Work]]="Agriculture",1,0)</f>
        <v>0</v>
      </c>
      <c r="AP293" s="2">
        <f ca="1">IF(Table1[[#This Row],[Field of Work]]="IT",1,0)</f>
        <v>1</v>
      </c>
      <c r="AQ293" s="2">
        <f ca="1">IF(Table1[[#This Row],[Field of Work]]="Construction",1,0)</f>
        <v>0</v>
      </c>
      <c r="AR293" s="2">
        <f ca="1">IF(Table1[[#This Row],[Field of Work]]="General Work",1,0)</f>
        <v>0</v>
      </c>
      <c r="AS293" s="2"/>
      <c r="AT293" s="2"/>
      <c r="AU293" s="2"/>
      <c r="AV293" s="2"/>
      <c r="AW293" s="2"/>
      <c r="AX293" s="2"/>
      <c r="BB293" s="2">
        <f ca="1">Table1[[#This Row],[Car Value]]/Table1[[#This Row],[Cars]]</f>
        <v>17803.821335192533</v>
      </c>
      <c r="BE293" s="2">
        <f ca="1">IF(Table1[[#This Row],[Debts]]&gt;$BG$6,1,0)</f>
        <v>1</v>
      </c>
      <c r="BJ293" s="11">
        <f ca="1">Table1[[#This Row],[Mortage Left]]/Table1[[#This Row],[Value of House]]</f>
        <v>0.38249289232710526</v>
      </c>
      <c r="BK293" s="2">
        <f t="shared" ca="1" si="117"/>
        <v>0</v>
      </c>
      <c r="BN293" s="14">
        <f ca="1">IF(Table1[[#This Row],[Area]]="Yukon",Table1[[#This Row],[Income]],0)</f>
        <v>0</v>
      </c>
      <c r="BO293" s="14">
        <f ca="1">IF(Table1[[#This Row],[Area]]="BC",Table1[[#This Row],[Income]],0)</f>
        <v>0</v>
      </c>
      <c r="BP293" s="14">
        <f ca="1">IF(Table1[[#This Row],[Area]]="Northwest Territories",Table1[[#This Row],[Income]],0)</f>
        <v>28303</v>
      </c>
      <c r="BQ293" s="14">
        <f ca="1">IF(Table1[[#This Row],[Area]]="Alberta",Table1[[#This Row],[Income]],0)</f>
        <v>0</v>
      </c>
      <c r="BR293" s="14">
        <f ca="1">IF(Table1[[#This Row],[Area]]="Nunavut",Table1[[#This Row],[Income]],0)</f>
        <v>0</v>
      </c>
      <c r="BS293" s="14">
        <f ca="1">IF(Table1[[#This Row],[Area]]="Saskatchewan",Table1[[#This Row],[Income]],0)</f>
        <v>0</v>
      </c>
      <c r="BT293" s="14">
        <f ca="1">IF(Table1[[#This Row],[Area]]="Manitoba",Table1[[#This Row],[Income]],0)</f>
        <v>0</v>
      </c>
      <c r="BU293" s="14">
        <f ca="1">IF(Table1[[#This Row],[Area]]="Ontario",Table1[[#This Row],[Income]],0)</f>
        <v>0</v>
      </c>
      <c r="BV293" s="14">
        <f ca="1">IF(Table1[[#This Row],[Area]]="Quebec",Table1[[#This Row],[Income]],0)</f>
        <v>0</v>
      </c>
      <c r="BW293" s="14">
        <f ca="1">IF(Table1[[#This Row],[Area]]="newfoundland",Table1[[#This Row],[Income]],0)</f>
        <v>0</v>
      </c>
      <c r="BX293" s="14">
        <f ca="1">IF(Table1[[#This Row],[Area]]="New Brunswick",Table1[[#This Row],[Income]],0)</f>
        <v>0</v>
      </c>
      <c r="BY293" s="14">
        <f ca="1">IF(Table1[[#This Row],[Area]]="Nova Scotia",Table1[[#This Row],[Income]],0)</f>
        <v>0</v>
      </c>
      <c r="BZ293" s="14">
        <f ca="1">IF(Table1[[#This Row],[Area]]="Prince Edward Island",Table1[[#This Row],[Income]],0)</f>
        <v>0</v>
      </c>
      <c r="CB293" s="12">
        <f ca="1">IF(Table1[[#This Row],[Field of Work]]="Health",Table1[[#This Row],[Income]],0)</f>
        <v>0</v>
      </c>
      <c r="CC293" s="12">
        <f ca="1">IF(Table1[[#This Row],[Field of Work]]="Construction",Table1[[#This Row],[Income]],0)</f>
        <v>0</v>
      </c>
      <c r="CD293" s="12">
        <f ca="1">IF(Table1[[#This Row],[Field of Work]]="Teaching",Table1[[#This Row],[Income]],0)</f>
        <v>0</v>
      </c>
      <c r="CE293" s="12">
        <f ca="1">IF(Table1[[#This Row],[Field of Work]]="IT",Table1[[#This Row],[Income]],0)</f>
        <v>28303</v>
      </c>
      <c r="CF293" s="12">
        <f ca="1">IF(Table1[[#This Row],[Field of Work]]="General Work",Table1[[#This Row],[Income]],0)</f>
        <v>0</v>
      </c>
      <c r="CG293" s="12">
        <f ca="1">IF(Table1[[#This Row],[Field of Work]]="Agriculture",Table1[[#This Row],[Income]],0)</f>
        <v>0</v>
      </c>
      <c r="CI293" s="2">
        <f ca="1">IF(Table1[[#This Row],[Debts]]&gt;Table1[[#This Row],[Income]],1,0)</f>
        <v>1</v>
      </c>
      <c r="CJ293" s="2"/>
      <c r="CL293" s="2">
        <f ca="1">IF(Table1[[#This Row],[Networth of Person ($)]]&gt;$CL$6,Table1[[#This Row],[Age]],0)</f>
        <v>43</v>
      </c>
    </row>
    <row r="294" spans="2:90" x14ac:dyDescent="0.3">
      <c r="B294">
        <f t="shared" ca="1" si="96"/>
        <v>1</v>
      </c>
      <c r="C294" t="str">
        <f t="shared" ca="1" si="97"/>
        <v>Men</v>
      </c>
      <c r="D294">
        <f t="shared" ca="1" si="98"/>
        <v>30</v>
      </c>
      <c r="E294">
        <f t="shared" ca="1" si="99"/>
        <v>3</v>
      </c>
      <c r="F294" t="str">
        <f t="shared" ca="1" si="100"/>
        <v>Teaching</v>
      </c>
      <c r="G294">
        <f t="shared" ca="1" si="101"/>
        <v>2</v>
      </c>
      <c r="H294" t="str">
        <f t="shared" ca="1" si="102"/>
        <v>College</v>
      </c>
      <c r="I294">
        <f t="shared" ca="1" si="103"/>
        <v>3</v>
      </c>
      <c r="J294">
        <f t="shared" ca="1" si="104"/>
        <v>3</v>
      </c>
      <c r="K294">
        <f t="shared" ca="1" si="105"/>
        <v>55306</v>
      </c>
      <c r="L294">
        <f t="shared" ca="1" si="106"/>
        <v>5</v>
      </c>
      <c r="M294" t="str">
        <f t="shared" ca="1" si="107"/>
        <v>Nunavut</v>
      </c>
      <c r="N294">
        <f t="shared" ca="1" si="108"/>
        <v>221224</v>
      </c>
      <c r="O294">
        <f t="shared" ca="1" si="109"/>
        <v>122700.78663818227</v>
      </c>
      <c r="P294">
        <f t="shared" ca="1" si="110"/>
        <v>35261.109181994165</v>
      </c>
      <c r="Q294">
        <f t="shared" ca="1" si="111"/>
        <v>3853</v>
      </c>
      <c r="R294">
        <f t="shared" ca="1" si="112"/>
        <v>101004.01578939435</v>
      </c>
      <c r="S294">
        <f t="shared" ca="1" si="113"/>
        <v>50939.849804328893</v>
      </c>
      <c r="T294">
        <f t="shared" ca="1" si="114"/>
        <v>307424.95898632304</v>
      </c>
      <c r="U294">
        <f t="shared" ca="1" si="115"/>
        <v>227557.80242757662</v>
      </c>
      <c r="V294">
        <f t="shared" ca="1" si="116"/>
        <v>79867.156558746414</v>
      </c>
      <c r="Y294" s="2">
        <f ca="1">IF(Table1[[#This Row],[Gender]]="Men",1,0)</f>
        <v>1</v>
      </c>
      <c r="Z294" s="2">
        <f ca="1">IF(Table1[[#This Row],[Gender]]="Women",1,0)</f>
        <v>0</v>
      </c>
      <c r="AA294" s="2"/>
      <c r="AB294" s="2"/>
      <c r="AC294" s="2"/>
      <c r="AD294" s="2"/>
      <c r="AE294" s="2"/>
      <c r="AF294" s="2"/>
      <c r="AG294" s="2"/>
      <c r="AH294" s="2"/>
      <c r="AI294" s="2"/>
      <c r="AJ294" s="4"/>
      <c r="AM294" s="2">
        <f ca="1">IF(Table1[[#This Row],[Field of Work]]="Teaching",1,0)</f>
        <v>1</v>
      </c>
      <c r="AN294" s="2">
        <f ca="1">IF(Table1[[#This Row],[Field of Work]]="Health",1,0)</f>
        <v>0</v>
      </c>
      <c r="AO294" s="2">
        <f ca="1">IF(Table1[[#This Row],[Field of Work]]="Agriculture",1,0)</f>
        <v>0</v>
      </c>
      <c r="AP294" s="2">
        <f ca="1">IF(Table1[[#This Row],[Field of Work]]="IT",1,0)</f>
        <v>0</v>
      </c>
      <c r="AQ294" s="2">
        <f ca="1">IF(Table1[[#This Row],[Field of Work]]="Construction",1,0)</f>
        <v>0</v>
      </c>
      <c r="AR294" s="2">
        <f ca="1">IF(Table1[[#This Row],[Field of Work]]="General Work",1,0)</f>
        <v>0</v>
      </c>
      <c r="AS294" s="2"/>
      <c r="AT294" s="2"/>
      <c r="AU294" s="2"/>
      <c r="AV294" s="2"/>
      <c r="AW294" s="2"/>
      <c r="AX294" s="2"/>
      <c r="BB294" s="2">
        <f ca="1">Table1[[#This Row],[Car Value]]/Table1[[#This Row],[Cars]]</f>
        <v>11753.703060664722</v>
      </c>
      <c r="BE294" s="2">
        <f ca="1">IF(Table1[[#This Row],[Debts]]&gt;$BG$6,1,0)</f>
        <v>1</v>
      </c>
      <c r="BJ294" s="11">
        <f ca="1">Table1[[#This Row],[Mortage Left]]/Table1[[#This Row],[Value of House]]</f>
        <v>0.55464500523533733</v>
      </c>
      <c r="BK294" s="2">
        <f t="shared" ca="1" si="117"/>
        <v>0</v>
      </c>
      <c r="BN294" s="14">
        <f ca="1">IF(Table1[[#This Row],[Area]]="Yukon",Table1[[#This Row],[Income]],0)</f>
        <v>0</v>
      </c>
      <c r="BO294" s="14">
        <f ca="1">IF(Table1[[#This Row],[Area]]="BC",Table1[[#This Row],[Income]],0)</f>
        <v>0</v>
      </c>
      <c r="BP294" s="14">
        <f ca="1">IF(Table1[[#This Row],[Area]]="Northwest Territories",Table1[[#This Row],[Income]],0)</f>
        <v>0</v>
      </c>
      <c r="BQ294" s="14">
        <f ca="1">IF(Table1[[#This Row],[Area]]="Alberta",Table1[[#This Row],[Income]],0)</f>
        <v>0</v>
      </c>
      <c r="BR294" s="14">
        <f ca="1">IF(Table1[[#This Row],[Area]]="Nunavut",Table1[[#This Row],[Income]],0)</f>
        <v>55306</v>
      </c>
      <c r="BS294" s="14">
        <f ca="1">IF(Table1[[#This Row],[Area]]="Saskatchewan",Table1[[#This Row],[Income]],0)</f>
        <v>0</v>
      </c>
      <c r="BT294" s="14">
        <f ca="1">IF(Table1[[#This Row],[Area]]="Manitoba",Table1[[#This Row],[Income]],0)</f>
        <v>0</v>
      </c>
      <c r="BU294" s="14">
        <f ca="1">IF(Table1[[#This Row],[Area]]="Ontario",Table1[[#This Row],[Income]],0)</f>
        <v>0</v>
      </c>
      <c r="BV294" s="14">
        <f ca="1">IF(Table1[[#This Row],[Area]]="Quebec",Table1[[#This Row],[Income]],0)</f>
        <v>0</v>
      </c>
      <c r="BW294" s="14">
        <f ca="1">IF(Table1[[#This Row],[Area]]="newfoundland",Table1[[#This Row],[Income]],0)</f>
        <v>0</v>
      </c>
      <c r="BX294" s="14">
        <f ca="1">IF(Table1[[#This Row],[Area]]="New Brunswick",Table1[[#This Row],[Income]],0)</f>
        <v>0</v>
      </c>
      <c r="BY294" s="14">
        <f ca="1">IF(Table1[[#This Row],[Area]]="Nova Scotia",Table1[[#This Row],[Income]],0)</f>
        <v>0</v>
      </c>
      <c r="BZ294" s="14">
        <f ca="1">IF(Table1[[#This Row],[Area]]="Prince Edward Island",Table1[[#This Row],[Income]],0)</f>
        <v>0</v>
      </c>
      <c r="CB294" s="12">
        <f ca="1">IF(Table1[[#This Row],[Field of Work]]="Health",Table1[[#This Row],[Income]],0)</f>
        <v>0</v>
      </c>
      <c r="CC294" s="12">
        <f ca="1">IF(Table1[[#This Row],[Field of Work]]="Construction",Table1[[#This Row],[Income]],0)</f>
        <v>0</v>
      </c>
      <c r="CD294" s="12">
        <f ca="1">IF(Table1[[#This Row],[Field of Work]]="Teaching",Table1[[#This Row],[Income]],0)</f>
        <v>55306</v>
      </c>
      <c r="CE294" s="12">
        <f ca="1">IF(Table1[[#This Row],[Field of Work]]="IT",Table1[[#This Row],[Income]],0)</f>
        <v>0</v>
      </c>
      <c r="CF294" s="12">
        <f ca="1">IF(Table1[[#This Row],[Field of Work]]="General Work",Table1[[#This Row],[Income]],0)</f>
        <v>0</v>
      </c>
      <c r="CG294" s="12">
        <f ca="1">IF(Table1[[#This Row],[Field of Work]]="Agriculture",Table1[[#This Row],[Income]],0)</f>
        <v>0</v>
      </c>
      <c r="CI294" s="2">
        <f ca="1">IF(Table1[[#This Row],[Debts]]&gt;Table1[[#This Row],[Income]],1,0)</f>
        <v>1</v>
      </c>
      <c r="CJ294" s="2"/>
      <c r="CL294" s="2">
        <f ca="1">IF(Table1[[#This Row],[Networth of Person ($)]]&gt;$CL$6,Table1[[#This Row],[Age]],0)</f>
        <v>30</v>
      </c>
    </row>
    <row r="295" spans="2:90" x14ac:dyDescent="0.3">
      <c r="B295">
        <f t="shared" ca="1" si="96"/>
        <v>2</v>
      </c>
      <c r="C295" t="str">
        <f t="shared" ca="1" si="97"/>
        <v>Women</v>
      </c>
      <c r="D295">
        <f t="shared" ca="1" si="98"/>
        <v>26</v>
      </c>
      <c r="E295">
        <f t="shared" ca="1" si="99"/>
        <v>5</v>
      </c>
      <c r="F295" t="str">
        <f t="shared" ca="1" si="100"/>
        <v>General Work</v>
      </c>
      <c r="G295">
        <f t="shared" ca="1" si="101"/>
        <v>5</v>
      </c>
      <c r="H295" t="str">
        <f t="shared" ca="1" si="102"/>
        <v>Others</v>
      </c>
      <c r="I295">
        <f t="shared" ca="1" si="103"/>
        <v>1</v>
      </c>
      <c r="J295">
        <f t="shared" ca="1" si="104"/>
        <v>1</v>
      </c>
      <c r="K295">
        <f t="shared" ca="1" si="105"/>
        <v>65003</v>
      </c>
      <c r="L295">
        <f t="shared" ca="1" si="106"/>
        <v>9</v>
      </c>
      <c r="M295" t="str">
        <f t="shared" ca="1" si="107"/>
        <v>Quebec</v>
      </c>
      <c r="N295">
        <f t="shared" ca="1" si="108"/>
        <v>195009</v>
      </c>
      <c r="O295">
        <f t="shared" ca="1" si="109"/>
        <v>144251.6239117838</v>
      </c>
      <c r="P295">
        <f t="shared" ca="1" si="110"/>
        <v>2706.040883147718</v>
      </c>
      <c r="Q295">
        <f t="shared" ca="1" si="111"/>
        <v>866</v>
      </c>
      <c r="R295">
        <f t="shared" ca="1" si="112"/>
        <v>17251.32480211732</v>
      </c>
      <c r="S295">
        <f t="shared" ca="1" si="113"/>
        <v>42595.191536267528</v>
      </c>
      <c r="T295">
        <f t="shared" ca="1" si="114"/>
        <v>240310.23241941523</v>
      </c>
      <c r="U295">
        <f t="shared" ca="1" si="115"/>
        <v>162368.9487139011</v>
      </c>
      <c r="V295">
        <f t="shared" ca="1" si="116"/>
        <v>77941.283705514128</v>
      </c>
      <c r="Y295" s="2">
        <f ca="1">IF(Table1[[#This Row],[Gender]]="Men",1,0)</f>
        <v>0</v>
      </c>
      <c r="Z295" s="2">
        <f ca="1">IF(Table1[[#This Row],[Gender]]="Women",1,0)</f>
        <v>1</v>
      </c>
      <c r="AA295" s="2"/>
      <c r="AB295" s="2"/>
      <c r="AC295" s="2"/>
      <c r="AD295" s="2"/>
      <c r="AE295" s="2"/>
      <c r="AF295" s="2"/>
      <c r="AG295" s="2"/>
      <c r="AH295" s="2"/>
      <c r="AI295" s="2"/>
      <c r="AJ295" s="4"/>
      <c r="AM295" s="2">
        <f ca="1">IF(Table1[[#This Row],[Field of Work]]="Teaching",1,0)</f>
        <v>0</v>
      </c>
      <c r="AN295" s="2">
        <f ca="1">IF(Table1[[#This Row],[Field of Work]]="Health",1,0)</f>
        <v>0</v>
      </c>
      <c r="AO295" s="2">
        <f ca="1">IF(Table1[[#This Row],[Field of Work]]="Agriculture",1,0)</f>
        <v>0</v>
      </c>
      <c r="AP295" s="2">
        <f ca="1">IF(Table1[[#This Row],[Field of Work]]="IT",1,0)</f>
        <v>0</v>
      </c>
      <c r="AQ295" s="2">
        <f ca="1">IF(Table1[[#This Row],[Field of Work]]="Construction",1,0)</f>
        <v>0</v>
      </c>
      <c r="AR295" s="2">
        <f ca="1">IF(Table1[[#This Row],[Field of Work]]="General Work",1,0)</f>
        <v>1</v>
      </c>
      <c r="AS295" s="2"/>
      <c r="AT295" s="2"/>
      <c r="AU295" s="2"/>
      <c r="AV295" s="2"/>
      <c r="AW295" s="2"/>
      <c r="AX295" s="2"/>
      <c r="BB295" s="2">
        <f ca="1">Table1[[#This Row],[Car Value]]/Table1[[#This Row],[Cars]]</f>
        <v>2706.040883147718</v>
      </c>
      <c r="BE295" s="2">
        <f ca="1">IF(Table1[[#This Row],[Debts]]&gt;$BG$6,1,0)</f>
        <v>0</v>
      </c>
      <c r="BJ295" s="11">
        <f ca="1">Table1[[#This Row],[Mortage Left]]/Table1[[#This Row],[Value of House]]</f>
        <v>0.73971777667586525</v>
      </c>
      <c r="BK295" s="2">
        <f t="shared" ca="1" si="117"/>
        <v>0</v>
      </c>
      <c r="BN295" s="14">
        <f ca="1">IF(Table1[[#This Row],[Area]]="Yukon",Table1[[#This Row],[Income]],0)</f>
        <v>0</v>
      </c>
      <c r="BO295" s="14">
        <f ca="1">IF(Table1[[#This Row],[Area]]="BC",Table1[[#This Row],[Income]],0)</f>
        <v>0</v>
      </c>
      <c r="BP295" s="14">
        <f ca="1">IF(Table1[[#This Row],[Area]]="Northwest Territories",Table1[[#This Row],[Income]],0)</f>
        <v>0</v>
      </c>
      <c r="BQ295" s="14">
        <f ca="1">IF(Table1[[#This Row],[Area]]="Alberta",Table1[[#This Row],[Income]],0)</f>
        <v>0</v>
      </c>
      <c r="BR295" s="14">
        <f ca="1">IF(Table1[[#This Row],[Area]]="Nunavut",Table1[[#This Row],[Income]],0)</f>
        <v>0</v>
      </c>
      <c r="BS295" s="14">
        <f ca="1">IF(Table1[[#This Row],[Area]]="Saskatchewan",Table1[[#This Row],[Income]],0)</f>
        <v>0</v>
      </c>
      <c r="BT295" s="14">
        <f ca="1">IF(Table1[[#This Row],[Area]]="Manitoba",Table1[[#This Row],[Income]],0)</f>
        <v>0</v>
      </c>
      <c r="BU295" s="14">
        <f ca="1">IF(Table1[[#This Row],[Area]]="Ontario",Table1[[#This Row],[Income]],0)</f>
        <v>0</v>
      </c>
      <c r="BV295" s="14">
        <f ca="1">IF(Table1[[#This Row],[Area]]="Quebec",Table1[[#This Row],[Income]],0)</f>
        <v>65003</v>
      </c>
      <c r="BW295" s="14">
        <f ca="1">IF(Table1[[#This Row],[Area]]="newfoundland",Table1[[#This Row],[Income]],0)</f>
        <v>0</v>
      </c>
      <c r="BX295" s="14">
        <f ca="1">IF(Table1[[#This Row],[Area]]="New Brunswick",Table1[[#This Row],[Income]],0)</f>
        <v>0</v>
      </c>
      <c r="BY295" s="14">
        <f ca="1">IF(Table1[[#This Row],[Area]]="Nova Scotia",Table1[[#This Row],[Income]],0)</f>
        <v>0</v>
      </c>
      <c r="BZ295" s="14">
        <f ca="1">IF(Table1[[#This Row],[Area]]="Prince Edward Island",Table1[[#This Row],[Income]],0)</f>
        <v>0</v>
      </c>
      <c r="CB295" s="12">
        <f ca="1">IF(Table1[[#This Row],[Field of Work]]="Health",Table1[[#This Row],[Income]],0)</f>
        <v>0</v>
      </c>
      <c r="CC295" s="12">
        <f ca="1">IF(Table1[[#This Row],[Field of Work]]="Construction",Table1[[#This Row],[Income]],0)</f>
        <v>0</v>
      </c>
      <c r="CD295" s="12">
        <f ca="1">IF(Table1[[#This Row],[Field of Work]]="Teaching",Table1[[#This Row],[Income]],0)</f>
        <v>0</v>
      </c>
      <c r="CE295" s="12">
        <f ca="1">IF(Table1[[#This Row],[Field of Work]]="IT",Table1[[#This Row],[Income]],0)</f>
        <v>0</v>
      </c>
      <c r="CF295" s="12">
        <f ca="1">IF(Table1[[#This Row],[Field of Work]]="General Work",Table1[[#This Row],[Income]],0)</f>
        <v>65003</v>
      </c>
      <c r="CG295" s="12">
        <f ca="1">IF(Table1[[#This Row],[Field of Work]]="Agriculture",Table1[[#This Row],[Income]],0)</f>
        <v>0</v>
      </c>
      <c r="CI295" s="2">
        <f ca="1">IF(Table1[[#This Row],[Debts]]&gt;Table1[[#This Row],[Income]],1,0)</f>
        <v>0</v>
      </c>
      <c r="CJ295" s="2"/>
      <c r="CL295" s="2">
        <f ca="1">IF(Table1[[#This Row],[Networth of Person ($)]]&gt;$CL$6,Table1[[#This Row],[Age]],0)</f>
        <v>26</v>
      </c>
    </row>
    <row r="296" spans="2:90" x14ac:dyDescent="0.3">
      <c r="B296">
        <f t="shared" ca="1" si="96"/>
        <v>1</v>
      </c>
      <c r="C296" t="str">
        <f t="shared" ca="1" si="97"/>
        <v>Men</v>
      </c>
      <c r="D296">
        <f t="shared" ca="1" si="98"/>
        <v>41</v>
      </c>
      <c r="E296">
        <f t="shared" ca="1" si="99"/>
        <v>4</v>
      </c>
      <c r="F296" t="str">
        <f t="shared" ca="1" si="100"/>
        <v>IT</v>
      </c>
      <c r="G296">
        <f t="shared" ca="1" si="101"/>
        <v>2</v>
      </c>
      <c r="H296" t="str">
        <f t="shared" ca="1" si="102"/>
        <v>College</v>
      </c>
      <c r="I296">
        <f t="shared" ca="1" si="103"/>
        <v>1</v>
      </c>
      <c r="J296">
        <f t="shared" ca="1" si="104"/>
        <v>2</v>
      </c>
      <c r="K296">
        <f t="shared" ca="1" si="105"/>
        <v>75302</v>
      </c>
      <c r="L296">
        <f t="shared" ca="1" si="106"/>
        <v>9</v>
      </c>
      <c r="M296" t="str">
        <f t="shared" ca="1" si="107"/>
        <v>Quebec</v>
      </c>
      <c r="N296">
        <f t="shared" ca="1" si="108"/>
        <v>451812</v>
      </c>
      <c r="O296">
        <f t="shared" ca="1" si="109"/>
        <v>262652.02494577313</v>
      </c>
      <c r="P296">
        <f t="shared" ca="1" si="110"/>
        <v>32435.54428785633</v>
      </c>
      <c r="Q296">
        <f t="shared" ca="1" si="111"/>
        <v>18342</v>
      </c>
      <c r="R296">
        <f t="shared" ca="1" si="112"/>
        <v>143579.03978106321</v>
      </c>
      <c r="S296">
        <f t="shared" ca="1" si="113"/>
        <v>15946.86519839325</v>
      </c>
      <c r="T296">
        <f t="shared" ca="1" si="114"/>
        <v>500194.40948624955</v>
      </c>
      <c r="U296">
        <f t="shared" ca="1" si="115"/>
        <v>424573.06472683634</v>
      </c>
      <c r="V296">
        <f t="shared" ca="1" si="116"/>
        <v>75621.344759413216</v>
      </c>
      <c r="Y296" s="2">
        <f ca="1">IF(Table1[[#This Row],[Gender]]="Men",1,0)</f>
        <v>1</v>
      </c>
      <c r="Z296" s="2">
        <f ca="1">IF(Table1[[#This Row],[Gender]]="Women",1,0)</f>
        <v>0</v>
      </c>
      <c r="AA296" s="2"/>
      <c r="AB296" s="2"/>
      <c r="AC296" s="2"/>
      <c r="AD296" s="2"/>
      <c r="AE296" s="2"/>
      <c r="AF296" s="2"/>
      <c r="AG296" s="2"/>
      <c r="AH296" s="2"/>
      <c r="AI296" s="2"/>
      <c r="AJ296" s="4"/>
      <c r="AM296" s="2">
        <f ca="1">IF(Table1[[#This Row],[Field of Work]]="Teaching",1,0)</f>
        <v>0</v>
      </c>
      <c r="AN296" s="2">
        <f ca="1">IF(Table1[[#This Row],[Field of Work]]="Health",1,0)</f>
        <v>0</v>
      </c>
      <c r="AO296" s="2">
        <f ca="1">IF(Table1[[#This Row],[Field of Work]]="Agriculture",1,0)</f>
        <v>0</v>
      </c>
      <c r="AP296" s="2">
        <f ca="1">IF(Table1[[#This Row],[Field of Work]]="IT",1,0)</f>
        <v>1</v>
      </c>
      <c r="AQ296" s="2">
        <f ca="1">IF(Table1[[#This Row],[Field of Work]]="Construction",1,0)</f>
        <v>0</v>
      </c>
      <c r="AR296" s="2">
        <f ca="1">IF(Table1[[#This Row],[Field of Work]]="General Work",1,0)</f>
        <v>0</v>
      </c>
      <c r="AS296" s="2"/>
      <c r="AT296" s="2"/>
      <c r="AU296" s="2"/>
      <c r="AV296" s="2"/>
      <c r="AW296" s="2"/>
      <c r="AX296" s="2"/>
      <c r="BB296" s="2">
        <f ca="1">Table1[[#This Row],[Car Value]]/Table1[[#This Row],[Cars]]</f>
        <v>16217.772143928165</v>
      </c>
      <c r="BE296" s="2">
        <f ca="1">IF(Table1[[#This Row],[Debts]]&gt;$BG$6,1,0)</f>
        <v>1</v>
      </c>
      <c r="BJ296" s="11">
        <f ca="1">Table1[[#This Row],[Mortage Left]]/Table1[[#This Row],[Value of House]]</f>
        <v>0.5813303430315554</v>
      </c>
      <c r="BK296" s="2">
        <f t="shared" ca="1" si="117"/>
        <v>0</v>
      </c>
      <c r="BN296" s="14">
        <f ca="1">IF(Table1[[#This Row],[Area]]="Yukon",Table1[[#This Row],[Income]],0)</f>
        <v>0</v>
      </c>
      <c r="BO296" s="14">
        <f ca="1">IF(Table1[[#This Row],[Area]]="BC",Table1[[#This Row],[Income]],0)</f>
        <v>0</v>
      </c>
      <c r="BP296" s="14">
        <f ca="1">IF(Table1[[#This Row],[Area]]="Northwest Territories",Table1[[#This Row],[Income]],0)</f>
        <v>0</v>
      </c>
      <c r="BQ296" s="14">
        <f ca="1">IF(Table1[[#This Row],[Area]]="Alberta",Table1[[#This Row],[Income]],0)</f>
        <v>0</v>
      </c>
      <c r="BR296" s="14">
        <f ca="1">IF(Table1[[#This Row],[Area]]="Nunavut",Table1[[#This Row],[Income]],0)</f>
        <v>0</v>
      </c>
      <c r="BS296" s="14">
        <f ca="1">IF(Table1[[#This Row],[Area]]="Saskatchewan",Table1[[#This Row],[Income]],0)</f>
        <v>0</v>
      </c>
      <c r="BT296" s="14">
        <f ca="1">IF(Table1[[#This Row],[Area]]="Manitoba",Table1[[#This Row],[Income]],0)</f>
        <v>0</v>
      </c>
      <c r="BU296" s="14">
        <f ca="1">IF(Table1[[#This Row],[Area]]="Ontario",Table1[[#This Row],[Income]],0)</f>
        <v>0</v>
      </c>
      <c r="BV296" s="14">
        <f ca="1">IF(Table1[[#This Row],[Area]]="Quebec",Table1[[#This Row],[Income]],0)</f>
        <v>75302</v>
      </c>
      <c r="BW296" s="14">
        <f ca="1">IF(Table1[[#This Row],[Area]]="newfoundland",Table1[[#This Row],[Income]],0)</f>
        <v>0</v>
      </c>
      <c r="BX296" s="14">
        <f ca="1">IF(Table1[[#This Row],[Area]]="New Brunswick",Table1[[#This Row],[Income]],0)</f>
        <v>0</v>
      </c>
      <c r="BY296" s="14">
        <f ca="1">IF(Table1[[#This Row],[Area]]="Nova Scotia",Table1[[#This Row],[Income]],0)</f>
        <v>0</v>
      </c>
      <c r="BZ296" s="14">
        <f ca="1">IF(Table1[[#This Row],[Area]]="Prince Edward Island",Table1[[#This Row],[Income]],0)</f>
        <v>0</v>
      </c>
      <c r="CB296" s="12">
        <f ca="1">IF(Table1[[#This Row],[Field of Work]]="Health",Table1[[#This Row],[Income]],0)</f>
        <v>0</v>
      </c>
      <c r="CC296" s="12">
        <f ca="1">IF(Table1[[#This Row],[Field of Work]]="Construction",Table1[[#This Row],[Income]],0)</f>
        <v>0</v>
      </c>
      <c r="CD296" s="12">
        <f ca="1">IF(Table1[[#This Row],[Field of Work]]="Teaching",Table1[[#This Row],[Income]],0)</f>
        <v>0</v>
      </c>
      <c r="CE296" s="12">
        <f ca="1">IF(Table1[[#This Row],[Field of Work]]="IT",Table1[[#This Row],[Income]],0)</f>
        <v>75302</v>
      </c>
      <c r="CF296" s="12">
        <f ca="1">IF(Table1[[#This Row],[Field of Work]]="General Work",Table1[[#This Row],[Income]],0)</f>
        <v>0</v>
      </c>
      <c r="CG296" s="12">
        <f ca="1">IF(Table1[[#This Row],[Field of Work]]="Agriculture",Table1[[#This Row],[Income]],0)</f>
        <v>0</v>
      </c>
      <c r="CI296" s="2">
        <f ca="1">IF(Table1[[#This Row],[Debts]]&gt;Table1[[#This Row],[Income]],1,0)</f>
        <v>1</v>
      </c>
      <c r="CJ296" s="2"/>
      <c r="CL296" s="2">
        <f ca="1">IF(Table1[[#This Row],[Networth of Person ($)]]&gt;$CL$6,Table1[[#This Row],[Age]],0)</f>
        <v>41</v>
      </c>
    </row>
    <row r="297" spans="2:90" x14ac:dyDescent="0.3">
      <c r="B297">
        <f t="shared" ca="1" si="96"/>
        <v>1</v>
      </c>
      <c r="C297" t="str">
        <f t="shared" ca="1" si="97"/>
        <v>Men</v>
      </c>
      <c r="D297">
        <f t="shared" ca="1" si="98"/>
        <v>36</v>
      </c>
      <c r="E297">
        <f t="shared" ca="1" si="99"/>
        <v>3</v>
      </c>
      <c r="F297" t="str">
        <f t="shared" ca="1" si="100"/>
        <v>Teaching</v>
      </c>
      <c r="G297">
        <f t="shared" ca="1" si="101"/>
        <v>3</v>
      </c>
      <c r="H297" t="str">
        <f t="shared" ca="1" si="102"/>
        <v>University</v>
      </c>
      <c r="I297">
        <f t="shared" ca="1" si="103"/>
        <v>4</v>
      </c>
      <c r="J297">
        <f t="shared" ca="1" si="104"/>
        <v>3</v>
      </c>
      <c r="K297">
        <f t="shared" ca="1" si="105"/>
        <v>46210</v>
      </c>
      <c r="L297">
        <f t="shared" ca="1" si="106"/>
        <v>6</v>
      </c>
      <c r="M297" t="str">
        <f t="shared" ca="1" si="107"/>
        <v>Saskatchewan</v>
      </c>
      <c r="N297">
        <f t="shared" ca="1" si="108"/>
        <v>138630</v>
      </c>
      <c r="O297">
        <f t="shared" ca="1" si="109"/>
        <v>112981.18105551464</v>
      </c>
      <c r="P297">
        <f t="shared" ca="1" si="110"/>
        <v>62204.513935634743</v>
      </c>
      <c r="Q297">
        <f t="shared" ca="1" si="111"/>
        <v>56107</v>
      </c>
      <c r="R297">
        <f t="shared" ca="1" si="112"/>
        <v>36577.697058138852</v>
      </c>
      <c r="S297">
        <f t="shared" ca="1" si="113"/>
        <v>36423.111285331928</v>
      </c>
      <c r="T297">
        <f t="shared" ca="1" si="114"/>
        <v>237257.62522096667</v>
      </c>
      <c r="U297">
        <f t="shared" ca="1" si="115"/>
        <v>205665.87811365348</v>
      </c>
      <c r="V297">
        <f t="shared" ca="1" si="116"/>
        <v>31591.747107313189</v>
      </c>
      <c r="Y297" s="2">
        <f ca="1">IF(Table1[[#This Row],[Gender]]="Men",1,0)</f>
        <v>1</v>
      </c>
      <c r="Z297" s="2">
        <f ca="1">IF(Table1[[#This Row],[Gender]]="Women",1,0)</f>
        <v>0</v>
      </c>
      <c r="AA297" s="2"/>
      <c r="AB297" s="2"/>
      <c r="AC297" s="2"/>
      <c r="AD297" s="2"/>
      <c r="AE297" s="2"/>
      <c r="AF297" s="2"/>
      <c r="AG297" s="2"/>
      <c r="AH297" s="2"/>
      <c r="AI297" s="2"/>
      <c r="AJ297" s="4"/>
      <c r="AM297" s="2">
        <f ca="1">IF(Table1[[#This Row],[Field of Work]]="Teaching",1,0)</f>
        <v>1</v>
      </c>
      <c r="AN297" s="2">
        <f ca="1">IF(Table1[[#This Row],[Field of Work]]="Health",1,0)</f>
        <v>0</v>
      </c>
      <c r="AO297" s="2">
        <f ca="1">IF(Table1[[#This Row],[Field of Work]]="Agriculture",1,0)</f>
        <v>0</v>
      </c>
      <c r="AP297" s="2">
        <f ca="1">IF(Table1[[#This Row],[Field of Work]]="IT",1,0)</f>
        <v>0</v>
      </c>
      <c r="AQ297" s="2">
        <f ca="1">IF(Table1[[#This Row],[Field of Work]]="Construction",1,0)</f>
        <v>0</v>
      </c>
      <c r="AR297" s="2">
        <f ca="1">IF(Table1[[#This Row],[Field of Work]]="General Work",1,0)</f>
        <v>0</v>
      </c>
      <c r="AS297" s="2"/>
      <c r="AT297" s="2"/>
      <c r="AU297" s="2"/>
      <c r="AV297" s="2"/>
      <c r="AW297" s="2"/>
      <c r="AX297" s="2"/>
      <c r="BB297" s="2">
        <f ca="1">Table1[[#This Row],[Car Value]]/Table1[[#This Row],[Cars]]</f>
        <v>20734.837978544914</v>
      </c>
      <c r="BE297" s="2">
        <f ca="1">IF(Table1[[#This Row],[Debts]]&gt;$BG$6,1,0)</f>
        <v>1</v>
      </c>
      <c r="BJ297" s="11">
        <f ca="1">Table1[[#This Row],[Mortage Left]]/Table1[[#This Row],[Value of House]]</f>
        <v>0.81498363309178845</v>
      </c>
      <c r="BK297" s="2">
        <f t="shared" ca="1" si="117"/>
        <v>0</v>
      </c>
      <c r="BN297" s="14">
        <f ca="1">IF(Table1[[#This Row],[Area]]="Yukon",Table1[[#This Row],[Income]],0)</f>
        <v>0</v>
      </c>
      <c r="BO297" s="14">
        <f ca="1">IF(Table1[[#This Row],[Area]]="BC",Table1[[#This Row],[Income]],0)</f>
        <v>0</v>
      </c>
      <c r="BP297" s="14">
        <f ca="1">IF(Table1[[#This Row],[Area]]="Northwest Territories",Table1[[#This Row],[Income]],0)</f>
        <v>0</v>
      </c>
      <c r="BQ297" s="14">
        <f ca="1">IF(Table1[[#This Row],[Area]]="Alberta",Table1[[#This Row],[Income]],0)</f>
        <v>0</v>
      </c>
      <c r="BR297" s="14">
        <f ca="1">IF(Table1[[#This Row],[Area]]="Nunavut",Table1[[#This Row],[Income]],0)</f>
        <v>0</v>
      </c>
      <c r="BS297" s="14">
        <f ca="1">IF(Table1[[#This Row],[Area]]="Saskatchewan",Table1[[#This Row],[Income]],0)</f>
        <v>46210</v>
      </c>
      <c r="BT297" s="14">
        <f ca="1">IF(Table1[[#This Row],[Area]]="Manitoba",Table1[[#This Row],[Income]],0)</f>
        <v>0</v>
      </c>
      <c r="BU297" s="14">
        <f ca="1">IF(Table1[[#This Row],[Area]]="Ontario",Table1[[#This Row],[Income]],0)</f>
        <v>0</v>
      </c>
      <c r="BV297" s="14">
        <f ca="1">IF(Table1[[#This Row],[Area]]="Quebec",Table1[[#This Row],[Income]],0)</f>
        <v>0</v>
      </c>
      <c r="BW297" s="14">
        <f ca="1">IF(Table1[[#This Row],[Area]]="newfoundland",Table1[[#This Row],[Income]],0)</f>
        <v>0</v>
      </c>
      <c r="BX297" s="14">
        <f ca="1">IF(Table1[[#This Row],[Area]]="New Brunswick",Table1[[#This Row],[Income]],0)</f>
        <v>0</v>
      </c>
      <c r="BY297" s="14">
        <f ca="1">IF(Table1[[#This Row],[Area]]="Nova Scotia",Table1[[#This Row],[Income]],0)</f>
        <v>0</v>
      </c>
      <c r="BZ297" s="14">
        <f ca="1">IF(Table1[[#This Row],[Area]]="Prince Edward Island",Table1[[#This Row],[Income]],0)</f>
        <v>0</v>
      </c>
      <c r="CB297" s="12">
        <f ca="1">IF(Table1[[#This Row],[Field of Work]]="Health",Table1[[#This Row],[Income]],0)</f>
        <v>0</v>
      </c>
      <c r="CC297" s="12">
        <f ca="1">IF(Table1[[#This Row],[Field of Work]]="Construction",Table1[[#This Row],[Income]],0)</f>
        <v>0</v>
      </c>
      <c r="CD297" s="12">
        <f ca="1">IF(Table1[[#This Row],[Field of Work]]="Teaching",Table1[[#This Row],[Income]],0)</f>
        <v>46210</v>
      </c>
      <c r="CE297" s="12">
        <f ca="1">IF(Table1[[#This Row],[Field of Work]]="IT",Table1[[#This Row],[Income]],0)</f>
        <v>0</v>
      </c>
      <c r="CF297" s="12">
        <f ca="1">IF(Table1[[#This Row],[Field of Work]]="General Work",Table1[[#This Row],[Income]],0)</f>
        <v>0</v>
      </c>
      <c r="CG297" s="12">
        <f ca="1">IF(Table1[[#This Row],[Field of Work]]="Agriculture",Table1[[#This Row],[Income]],0)</f>
        <v>0</v>
      </c>
      <c r="CI297" s="2">
        <f ca="1">IF(Table1[[#This Row],[Debts]]&gt;Table1[[#This Row],[Income]],1,0)</f>
        <v>0</v>
      </c>
      <c r="CJ297" s="2"/>
      <c r="CL297" s="2">
        <f ca="1">IF(Table1[[#This Row],[Networth of Person ($)]]&gt;$CL$6,Table1[[#This Row],[Age]],0)</f>
        <v>0</v>
      </c>
    </row>
    <row r="298" spans="2:90" x14ac:dyDescent="0.3">
      <c r="B298">
        <f t="shared" ca="1" si="96"/>
        <v>1</v>
      </c>
      <c r="C298" t="str">
        <f t="shared" ca="1" si="97"/>
        <v>Men</v>
      </c>
      <c r="D298">
        <f t="shared" ca="1" si="98"/>
        <v>42</v>
      </c>
      <c r="E298">
        <f t="shared" ca="1" si="99"/>
        <v>3</v>
      </c>
      <c r="F298" t="str">
        <f t="shared" ca="1" si="100"/>
        <v>Teaching</v>
      </c>
      <c r="G298">
        <f t="shared" ca="1" si="101"/>
        <v>6</v>
      </c>
      <c r="H298" t="str">
        <f t="shared" ca="1" si="102"/>
        <v>Others</v>
      </c>
      <c r="I298">
        <f t="shared" ca="1" si="103"/>
        <v>3</v>
      </c>
      <c r="J298">
        <f t="shared" ca="1" si="104"/>
        <v>2</v>
      </c>
      <c r="K298">
        <f t="shared" ca="1" si="105"/>
        <v>25773</v>
      </c>
      <c r="L298">
        <f t="shared" ca="1" si="106"/>
        <v>2</v>
      </c>
      <c r="M298" t="str">
        <f t="shared" ca="1" si="107"/>
        <v>BC</v>
      </c>
      <c r="N298">
        <f t="shared" ca="1" si="108"/>
        <v>154638</v>
      </c>
      <c r="O298">
        <f t="shared" ca="1" si="109"/>
        <v>35352.003395597443</v>
      </c>
      <c r="P298">
        <f t="shared" ca="1" si="110"/>
        <v>15592.296385921061</v>
      </c>
      <c r="Q298">
        <f t="shared" ca="1" si="111"/>
        <v>15159</v>
      </c>
      <c r="R298">
        <f t="shared" ca="1" si="112"/>
        <v>42082.64625233836</v>
      </c>
      <c r="S298">
        <f t="shared" ca="1" si="113"/>
        <v>13553.604174370665</v>
      </c>
      <c r="T298">
        <f t="shared" ca="1" si="114"/>
        <v>183783.90056029175</v>
      </c>
      <c r="U298">
        <f t="shared" ca="1" si="115"/>
        <v>92593.649647935803</v>
      </c>
      <c r="V298">
        <f t="shared" ca="1" si="116"/>
        <v>91190.250912355943</v>
      </c>
      <c r="Y298" s="2">
        <f ca="1">IF(Table1[[#This Row],[Gender]]="Men",1,0)</f>
        <v>1</v>
      </c>
      <c r="Z298" s="2">
        <f ca="1">IF(Table1[[#This Row],[Gender]]="Women",1,0)</f>
        <v>0</v>
      </c>
      <c r="AA298" s="2"/>
      <c r="AB298" s="2"/>
      <c r="AC298" s="2"/>
      <c r="AD298" s="2"/>
      <c r="AE298" s="2"/>
      <c r="AF298" s="2"/>
      <c r="AG298" s="2"/>
      <c r="AH298" s="2"/>
      <c r="AI298" s="2"/>
      <c r="AJ298" s="4"/>
      <c r="AM298" s="2">
        <f ca="1">IF(Table1[[#This Row],[Field of Work]]="Teaching",1,0)</f>
        <v>1</v>
      </c>
      <c r="AN298" s="2">
        <f ca="1">IF(Table1[[#This Row],[Field of Work]]="Health",1,0)</f>
        <v>0</v>
      </c>
      <c r="AO298" s="2">
        <f ca="1">IF(Table1[[#This Row],[Field of Work]]="Agriculture",1,0)</f>
        <v>0</v>
      </c>
      <c r="AP298" s="2">
        <f ca="1">IF(Table1[[#This Row],[Field of Work]]="IT",1,0)</f>
        <v>0</v>
      </c>
      <c r="AQ298" s="2">
        <f ca="1">IF(Table1[[#This Row],[Field of Work]]="Construction",1,0)</f>
        <v>0</v>
      </c>
      <c r="AR298" s="2">
        <f ca="1">IF(Table1[[#This Row],[Field of Work]]="General Work",1,0)</f>
        <v>0</v>
      </c>
      <c r="AS298" s="2"/>
      <c r="AT298" s="2"/>
      <c r="AU298" s="2"/>
      <c r="AV298" s="2"/>
      <c r="AW298" s="2"/>
      <c r="AX298" s="2"/>
      <c r="BB298" s="2">
        <f ca="1">Table1[[#This Row],[Car Value]]/Table1[[#This Row],[Cars]]</f>
        <v>7796.1481929605307</v>
      </c>
      <c r="BE298" s="2">
        <f ca="1">IF(Table1[[#This Row],[Debts]]&gt;$BG$6,1,0)</f>
        <v>1</v>
      </c>
      <c r="BJ298" s="11">
        <f ca="1">Table1[[#This Row],[Mortage Left]]/Table1[[#This Row],[Value of House]]</f>
        <v>0.22861135940452829</v>
      </c>
      <c r="BK298" s="2">
        <f t="shared" ca="1" si="117"/>
        <v>1</v>
      </c>
      <c r="BN298" s="14">
        <f ca="1">IF(Table1[[#This Row],[Area]]="Yukon",Table1[[#This Row],[Income]],0)</f>
        <v>0</v>
      </c>
      <c r="BO298" s="14">
        <f ca="1">IF(Table1[[#This Row],[Area]]="BC",Table1[[#This Row],[Income]],0)</f>
        <v>25773</v>
      </c>
      <c r="BP298" s="14">
        <f ca="1">IF(Table1[[#This Row],[Area]]="Northwest Territories",Table1[[#This Row],[Income]],0)</f>
        <v>0</v>
      </c>
      <c r="BQ298" s="14">
        <f ca="1">IF(Table1[[#This Row],[Area]]="Alberta",Table1[[#This Row],[Income]],0)</f>
        <v>0</v>
      </c>
      <c r="BR298" s="14">
        <f ca="1">IF(Table1[[#This Row],[Area]]="Nunavut",Table1[[#This Row],[Income]],0)</f>
        <v>0</v>
      </c>
      <c r="BS298" s="14">
        <f ca="1">IF(Table1[[#This Row],[Area]]="Saskatchewan",Table1[[#This Row],[Income]],0)</f>
        <v>0</v>
      </c>
      <c r="BT298" s="14">
        <f ca="1">IF(Table1[[#This Row],[Area]]="Manitoba",Table1[[#This Row],[Income]],0)</f>
        <v>0</v>
      </c>
      <c r="BU298" s="14">
        <f ca="1">IF(Table1[[#This Row],[Area]]="Ontario",Table1[[#This Row],[Income]],0)</f>
        <v>0</v>
      </c>
      <c r="BV298" s="14">
        <f ca="1">IF(Table1[[#This Row],[Area]]="Quebec",Table1[[#This Row],[Income]],0)</f>
        <v>0</v>
      </c>
      <c r="BW298" s="14">
        <f ca="1">IF(Table1[[#This Row],[Area]]="newfoundland",Table1[[#This Row],[Income]],0)</f>
        <v>0</v>
      </c>
      <c r="BX298" s="14">
        <f ca="1">IF(Table1[[#This Row],[Area]]="New Brunswick",Table1[[#This Row],[Income]],0)</f>
        <v>0</v>
      </c>
      <c r="BY298" s="14">
        <f ca="1">IF(Table1[[#This Row],[Area]]="Nova Scotia",Table1[[#This Row],[Income]],0)</f>
        <v>0</v>
      </c>
      <c r="BZ298" s="14">
        <f ca="1">IF(Table1[[#This Row],[Area]]="Prince Edward Island",Table1[[#This Row],[Income]],0)</f>
        <v>0</v>
      </c>
      <c r="CB298" s="12">
        <f ca="1">IF(Table1[[#This Row],[Field of Work]]="Health",Table1[[#This Row],[Income]],0)</f>
        <v>0</v>
      </c>
      <c r="CC298" s="12">
        <f ca="1">IF(Table1[[#This Row],[Field of Work]]="Construction",Table1[[#This Row],[Income]],0)</f>
        <v>0</v>
      </c>
      <c r="CD298" s="12">
        <f ca="1">IF(Table1[[#This Row],[Field of Work]]="Teaching",Table1[[#This Row],[Income]],0)</f>
        <v>25773</v>
      </c>
      <c r="CE298" s="12">
        <f ca="1">IF(Table1[[#This Row],[Field of Work]]="IT",Table1[[#This Row],[Income]],0)</f>
        <v>0</v>
      </c>
      <c r="CF298" s="12">
        <f ca="1">IF(Table1[[#This Row],[Field of Work]]="General Work",Table1[[#This Row],[Income]],0)</f>
        <v>0</v>
      </c>
      <c r="CG298" s="12">
        <f ca="1">IF(Table1[[#This Row],[Field of Work]]="Agriculture",Table1[[#This Row],[Income]],0)</f>
        <v>0</v>
      </c>
      <c r="CI298" s="2">
        <f ca="1">IF(Table1[[#This Row],[Debts]]&gt;Table1[[#This Row],[Income]],1,0)</f>
        <v>1</v>
      </c>
      <c r="CJ298" s="2"/>
      <c r="CL298" s="2">
        <f ca="1">IF(Table1[[#This Row],[Networth of Person ($)]]&gt;$CL$6,Table1[[#This Row],[Age]],0)</f>
        <v>42</v>
      </c>
    </row>
    <row r="299" spans="2:90" x14ac:dyDescent="0.3">
      <c r="B299">
        <f t="shared" ca="1" si="96"/>
        <v>2</v>
      </c>
      <c r="C299" t="str">
        <f t="shared" ca="1" si="97"/>
        <v>Women</v>
      </c>
      <c r="D299">
        <f t="shared" ca="1" si="98"/>
        <v>40</v>
      </c>
      <c r="E299">
        <f t="shared" ca="1" si="99"/>
        <v>1</v>
      </c>
      <c r="F299" t="str">
        <f t="shared" ca="1" si="100"/>
        <v>Health</v>
      </c>
      <c r="G299">
        <f t="shared" ca="1" si="101"/>
        <v>5</v>
      </c>
      <c r="H299" t="str">
        <f t="shared" ca="1" si="102"/>
        <v>Others</v>
      </c>
      <c r="I299">
        <f t="shared" ca="1" si="103"/>
        <v>1</v>
      </c>
      <c r="J299">
        <f t="shared" ca="1" si="104"/>
        <v>2</v>
      </c>
      <c r="K299">
        <f t="shared" ca="1" si="105"/>
        <v>69632</v>
      </c>
      <c r="L299">
        <f t="shared" ca="1" si="106"/>
        <v>8</v>
      </c>
      <c r="M299" t="str">
        <f t="shared" ca="1" si="107"/>
        <v>Ontario</v>
      </c>
      <c r="N299">
        <f t="shared" ca="1" si="108"/>
        <v>348160</v>
      </c>
      <c r="O299">
        <f t="shared" ca="1" si="109"/>
        <v>67110.201342648579</v>
      </c>
      <c r="P299">
        <f t="shared" ca="1" si="110"/>
        <v>15513.675802622389</v>
      </c>
      <c r="Q299">
        <f t="shared" ca="1" si="111"/>
        <v>5590</v>
      </c>
      <c r="R299">
        <f t="shared" ca="1" si="112"/>
        <v>73501.800264107995</v>
      </c>
      <c r="S299">
        <f t="shared" ca="1" si="113"/>
        <v>36764.609917819093</v>
      </c>
      <c r="T299">
        <f t="shared" ca="1" si="114"/>
        <v>400438.28572044149</v>
      </c>
      <c r="U299">
        <f t="shared" ca="1" si="115"/>
        <v>146202.00160675659</v>
      </c>
      <c r="V299">
        <f t="shared" ca="1" si="116"/>
        <v>254236.2841136849</v>
      </c>
      <c r="Y299" s="2">
        <f ca="1">IF(Table1[[#This Row],[Gender]]="Men",1,0)</f>
        <v>0</v>
      </c>
      <c r="Z299" s="2">
        <f ca="1">IF(Table1[[#This Row],[Gender]]="Women",1,0)</f>
        <v>1</v>
      </c>
      <c r="AA299" s="2"/>
      <c r="AB299" s="2"/>
      <c r="AC299" s="2"/>
      <c r="AD299" s="2"/>
      <c r="AE299" s="2"/>
      <c r="AF299" s="2"/>
      <c r="AG299" s="2"/>
      <c r="AH299" s="2"/>
      <c r="AI299" s="2"/>
      <c r="AJ299" s="4"/>
      <c r="AM299" s="2">
        <f ca="1">IF(Table1[[#This Row],[Field of Work]]="Teaching",1,0)</f>
        <v>0</v>
      </c>
      <c r="AN299" s="2">
        <f ca="1">IF(Table1[[#This Row],[Field of Work]]="Health",1,0)</f>
        <v>1</v>
      </c>
      <c r="AO299" s="2">
        <f ca="1">IF(Table1[[#This Row],[Field of Work]]="Agriculture",1,0)</f>
        <v>0</v>
      </c>
      <c r="AP299" s="2">
        <f ca="1">IF(Table1[[#This Row],[Field of Work]]="IT",1,0)</f>
        <v>0</v>
      </c>
      <c r="AQ299" s="2">
        <f ca="1">IF(Table1[[#This Row],[Field of Work]]="Construction",1,0)</f>
        <v>0</v>
      </c>
      <c r="AR299" s="2">
        <f ca="1">IF(Table1[[#This Row],[Field of Work]]="General Work",1,0)</f>
        <v>0</v>
      </c>
      <c r="AS299" s="2"/>
      <c r="AT299" s="2"/>
      <c r="AU299" s="2"/>
      <c r="AV299" s="2"/>
      <c r="AW299" s="2"/>
      <c r="AX299" s="2"/>
      <c r="BB299" s="2">
        <f ca="1">Table1[[#This Row],[Car Value]]/Table1[[#This Row],[Cars]]</f>
        <v>7756.8379013111944</v>
      </c>
      <c r="BE299" s="2">
        <f ca="1">IF(Table1[[#This Row],[Debts]]&gt;$BG$6,1,0)</f>
        <v>1</v>
      </c>
      <c r="BJ299" s="11">
        <f ca="1">Table1[[#This Row],[Mortage Left]]/Table1[[#This Row],[Value of House]]</f>
        <v>0.19275678234905957</v>
      </c>
      <c r="BK299" s="2">
        <f t="shared" ca="1" si="117"/>
        <v>1</v>
      </c>
      <c r="BN299" s="14">
        <f ca="1">IF(Table1[[#This Row],[Area]]="Yukon",Table1[[#This Row],[Income]],0)</f>
        <v>0</v>
      </c>
      <c r="BO299" s="14">
        <f ca="1">IF(Table1[[#This Row],[Area]]="BC",Table1[[#This Row],[Income]],0)</f>
        <v>0</v>
      </c>
      <c r="BP299" s="14">
        <f ca="1">IF(Table1[[#This Row],[Area]]="Northwest Territories",Table1[[#This Row],[Income]],0)</f>
        <v>0</v>
      </c>
      <c r="BQ299" s="14">
        <f ca="1">IF(Table1[[#This Row],[Area]]="Alberta",Table1[[#This Row],[Income]],0)</f>
        <v>0</v>
      </c>
      <c r="BR299" s="14">
        <f ca="1">IF(Table1[[#This Row],[Area]]="Nunavut",Table1[[#This Row],[Income]],0)</f>
        <v>0</v>
      </c>
      <c r="BS299" s="14">
        <f ca="1">IF(Table1[[#This Row],[Area]]="Saskatchewan",Table1[[#This Row],[Income]],0)</f>
        <v>0</v>
      </c>
      <c r="BT299" s="14">
        <f ca="1">IF(Table1[[#This Row],[Area]]="Manitoba",Table1[[#This Row],[Income]],0)</f>
        <v>0</v>
      </c>
      <c r="BU299" s="14">
        <f ca="1">IF(Table1[[#This Row],[Area]]="Ontario",Table1[[#This Row],[Income]],0)</f>
        <v>69632</v>
      </c>
      <c r="BV299" s="14">
        <f ca="1">IF(Table1[[#This Row],[Area]]="Quebec",Table1[[#This Row],[Income]],0)</f>
        <v>0</v>
      </c>
      <c r="BW299" s="14">
        <f ca="1">IF(Table1[[#This Row],[Area]]="newfoundland",Table1[[#This Row],[Income]],0)</f>
        <v>0</v>
      </c>
      <c r="BX299" s="14">
        <f ca="1">IF(Table1[[#This Row],[Area]]="New Brunswick",Table1[[#This Row],[Income]],0)</f>
        <v>0</v>
      </c>
      <c r="BY299" s="14">
        <f ca="1">IF(Table1[[#This Row],[Area]]="Nova Scotia",Table1[[#This Row],[Income]],0)</f>
        <v>0</v>
      </c>
      <c r="BZ299" s="14">
        <f ca="1">IF(Table1[[#This Row],[Area]]="Prince Edward Island",Table1[[#This Row],[Income]],0)</f>
        <v>0</v>
      </c>
      <c r="CB299" s="12">
        <f ca="1">IF(Table1[[#This Row],[Field of Work]]="Health",Table1[[#This Row],[Income]],0)</f>
        <v>69632</v>
      </c>
      <c r="CC299" s="12">
        <f ca="1">IF(Table1[[#This Row],[Field of Work]]="Construction",Table1[[#This Row],[Income]],0)</f>
        <v>0</v>
      </c>
      <c r="CD299" s="12">
        <f ca="1">IF(Table1[[#This Row],[Field of Work]]="Teaching",Table1[[#This Row],[Income]],0)</f>
        <v>0</v>
      </c>
      <c r="CE299" s="12">
        <f ca="1">IF(Table1[[#This Row],[Field of Work]]="IT",Table1[[#This Row],[Income]],0)</f>
        <v>0</v>
      </c>
      <c r="CF299" s="12">
        <f ca="1">IF(Table1[[#This Row],[Field of Work]]="General Work",Table1[[#This Row],[Income]],0)</f>
        <v>0</v>
      </c>
      <c r="CG299" s="12">
        <f ca="1">IF(Table1[[#This Row],[Field of Work]]="Agriculture",Table1[[#This Row],[Income]],0)</f>
        <v>0</v>
      </c>
      <c r="CI299" s="2">
        <f ca="1">IF(Table1[[#This Row],[Debts]]&gt;Table1[[#This Row],[Income]],1,0)</f>
        <v>1</v>
      </c>
      <c r="CJ299" s="2"/>
      <c r="CL299" s="2">
        <f ca="1">IF(Table1[[#This Row],[Networth of Person ($)]]&gt;$CL$6,Table1[[#This Row],[Age]],0)</f>
        <v>40</v>
      </c>
    </row>
    <row r="300" spans="2:90" x14ac:dyDescent="0.3">
      <c r="B300">
        <f t="shared" ca="1" si="96"/>
        <v>1</v>
      </c>
      <c r="C300" t="str">
        <f t="shared" ca="1" si="97"/>
        <v>Men</v>
      </c>
      <c r="D300">
        <f t="shared" ca="1" si="98"/>
        <v>30</v>
      </c>
      <c r="E300">
        <f t="shared" ca="1" si="99"/>
        <v>1</v>
      </c>
      <c r="F300" t="str">
        <f t="shared" ca="1" si="100"/>
        <v>Health</v>
      </c>
      <c r="G300">
        <f t="shared" ca="1" si="101"/>
        <v>6</v>
      </c>
      <c r="H300" t="str">
        <f t="shared" ca="1" si="102"/>
        <v>Others</v>
      </c>
      <c r="I300">
        <f t="shared" ca="1" si="103"/>
        <v>4</v>
      </c>
      <c r="J300">
        <f t="shared" ca="1" si="104"/>
        <v>3</v>
      </c>
      <c r="K300">
        <f t="shared" ca="1" si="105"/>
        <v>44746</v>
      </c>
      <c r="L300">
        <f t="shared" ca="1" si="106"/>
        <v>5</v>
      </c>
      <c r="M300" t="str">
        <f t="shared" ca="1" si="107"/>
        <v>Nunavut</v>
      </c>
      <c r="N300">
        <f t="shared" ca="1" si="108"/>
        <v>268476</v>
      </c>
      <c r="O300">
        <f t="shared" ca="1" si="109"/>
        <v>142043.49469817817</v>
      </c>
      <c r="P300">
        <f t="shared" ca="1" si="110"/>
        <v>77905.398011736193</v>
      </c>
      <c r="Q300">
        <f t="shared" ca="1" si="111"/>
        <v>5157</v>
      </c>
      <c r="R300">
        <f t="shared" ca="1" si="112"/>
        <v>16112.532503434724</v>
      </c>
      <c r="S300">
        <f t="shared" ca="1" si="113"/>
        <v>10387.729578633354</v>
      </c>
      <c r="T300">
        <f t="shared" ca="1" si="114"/>
        <v>356769.12759036955</v>
      </c>
      <c r="U300">
        <f t="shared" ca="1" si="115"/>
        <v>163313.02720161289</v>
      </c>
      <c r="V300">
        <f t="shared" ca="1" si="116"/>
        <v>193456.10038875666</v>
      </c>
      <c r="Y300" s="2">
        <f ca="1">IF(Table1[[#This Row],[Gender]]="Men",1,0)</f>
        <v>1</v>
      </c>
      <c r="Z300" s="2">
        <f ca="1">IF(Table1[[#This Row],[Gender]]="Women",1,0)</f>
        <v>0</v>
      </c>
      <c r="AA300" s="2"/>
      <c r="AB300" s="2"/>
      <c r="AC300" s="2"/>
      <c r="AD300" s="2"/>
      <c r="AE300" s="2"/>
      <c r="AF300" s="2"/>
      <c r="AG300" s="2"/>
      <c r="AH300" s="2"/>
      <c r="AI300" s="2"/>
      <c r="AJ300" s="4"/>
      <c r="AM300" s="2">
        <f ca="1">IF(Table1[[#This Row],[Field of Work]]="Teaching",1,0)</f>
        <v>0</v>
      </c>
      <c r="AN300" s="2">
        <f ca="1">IF(Table1[[#This Row],[Field of Work]]="Health",1,0)</f>
        <v>1</v>
      </c>
      <c r="AO300" s="2">
        <f ca="1">IF(Table1[[#This Row],[Field of Work]]="Agriculture",1,0)</f>
        <v>0</v>
      </c>
      <c r="AP300" s="2">
        <f ca="1">IF(Table1[[#This Row],[Field of Work]]="IT",1,0)</f>
        <v>0</v>
      </c>
      <c r="AQ300" s="2">
        <f ca="1">IF(Table1[[#This Row],[Field of Work]]="Construction",1,0)</f>
        <v>0</v>
      </c>
      <c r="AR300" s="2">
        <f ca="1">IF(Table1[[#This Row],[Field of Work]]="General Work",1,0)</f>
        <v>0</v>
      </c>
      <c r="AS300" s="2"/>
      <c r="AT300" s="2"/>
      <c r="AU300" s="2"/>
      <c r="AV300" s="2"/>
      <c r="AW300" s="2"/>
      <c r="AX300" s="2"/>
      <c r="BB300" s="2">
        <f ca="1">Table1[[#This Row],[Car Value]]/Table1[[#This Row],[Cars]]</f>
        <v>25968.466003912064</v>
      </c>
      <c r="BE300" s="2">
        <f ca="1">IF(Table1[[#This Row],[Debts]]&gt;$BG$6,1,0)</f>
        <v>0</v>
      </c>
      <c r="BJ300" s="11">
        <f ca="1">Table1[[#This Row],[Mortage Left]]/Table1[[#This Row],[Value of House]]</f>
        <v>0.52907334248937765</v>
      </c>
      <c r="BK300" s="2">
        <f t="shared" ca="1" si="117"/>
        <v>0</v>
      </c>
      <c r="BN300" s="14">
        <f ca="1">IF(Table1[[#This Row],[Area]]="Yukon",Table1[[#This Row],[Income]],0)</f>
        <v>0</v>
      </c>
      <c r="BO300" s="14">
        <f ca="1">IF(Table1[[#This Row],[Area]]="BC",Table1[[#This Row],[Income]],0)</f>
        <v>0</v>
      </c>
      <c r="BP300" s="14">
        <f ca="1">IF(Table1[[#This Row],[Area]]="Northwest Territories",Table1[[#This Row],[Income]],0)</f>
        <v>0</v>
      </c>
      <c r="BQ300" s="14">
        <f ca="1">IF(Table1[[#This Row],[Area]]="Alberta",Table1[[#This Row],[Income]],0)</f>
        <v>0</v>
      </c>
      <c r="BR300" s="14">
        <f ca="1">IF(Table1[[#This Row],[Area]]="Nunavut",Table1[[#This Row],[Income]],0)</f>
        <v>44746</v>
      </c>
      <c r="BS300" s="14">
        <f ca="1">IF(Table1[[#This Row],[Area]]="Saskatchewan",Table1[[#This Row],[Income]],0)</f>
        <v>0</v>
      </c>
      <c r="BT300" s="14">
        <f ca="1">IF(Table1[[#This Row],[Area]]="Manitoba",Table1[[#This Row],[Income]],0)</f>
        <v>0</v>
      </c>
      <c r="BU300" s="14">
        <f ca="1">IF(Table1[[#This Row],[Area]]="Ontario",Table1[[#This Row],[Income]],0)</f>
        <v>0</v>
      </c>
      <c r="BV300" s="14">
        <f ca="1">IF(Table1[[#This Row],[Area]]="Quebec",Table1[[#This Row],[Income]],0)</f>
        <v>0</v>
      </c>
      <c r="BW300" s="14">
        <f ca="1">IF(Table1[[#This Row],[Area]]="newfoundland",Table1[[#This Row],[Income]],0)</f>
        <v>0</v>
      </c>
      <c r="BX300" s="14">
        <f ca="1">IF(Table1[[#This Row],[Area]]="New Brunswick",Table1[[#This Row],[Income]],0)</f>
        <v>0</v>
      </c>
      <c r="BY300" s="14">
        <f ca="1">IF(Table1[[#This Row],[Area]]="Nova Scotia",Table1[[#This Row],[Income]],0)</f>
        <v>0</v>
      </c>
      <c r="BZ300" s="14">
        <f ca="1">IF(Table1[[#This Row],[Area]]="Prince Edward Island",Table1[[#This Row],[Income]],0)</f>
        <v>0</v>
      </c>
      <c r="CB300" s="12">
        <f ca="1">IF(Table1[[#This Row],[Field of Work]]="Health",Table1[[#This Row],[Income]],0)</f>
        <v>44746</v>
      </c>
      <c r="CC300" s="12">
        <f ca="1">IF(Table1[[#This Row],[Field of Work]]="Construction",Table1[[#This Row],[Income]],0)</f>
        <v>0</v>
      </c>
      <c r="CD300" s="12">
        <f ca="1">IF(Table1[[#This Row],[Field of Work]]="Teaching",Table1[[#This Row],[Income]],0)</f>
        <v>0</v>
      </c>
      <c r="CE300" s="12">
        <f ca="1">IF(Table1[[#This Row],[Field of Work]]="IT",Table1[[#This Row],[Income]],0)</f>
        <v>0</v>
      </c>
      <c r="CF300" s="12">
        <f ca="1">IF(Table1[[#This Row],[Field of Work]]="General Work",Table1[[#This Row],[Income]],0)</f>
        <v>0</v>
      </c>
      <c r="CG300" s="12">
        <f ca="1">IF(Table1[[#This Row],[Field of Work]]="Agriculture",Table1[[#This Row],[Income]],0)</f>
        <v>0</v>
      </c>
      <c r="CI300" s="2">
        <f ca="1">IF(Table1[[#This Row],[Debts]]&gt;Table1[[#This Row],[Income]],1,0)</f>
        <v>0</v>
      </c>
      <c r="CJ300" s="2"/>
      <c r="CL300" s="2">
        <f ca="1">IF(Table1[[#This Row],[Networth of Person ($)]]&gt;$CL$6,Table1[[#This Row],[Age]],0)</f>
        <v>30</v>
      </c>
    </row>
    <row r="301" spans="2:90" x14ac:dyDescent="0.3">
      <c r="B301">
        <f t="shared" ca="1" si="96"/>
        <v>1</v>
      </c>
      <c r="C301" t="str">
        <f t="shared" ca="1" si="97"/>
        <v>Men</v>
      </c>
      <c r="D301">
        <f t="shared" ca="1" si="98"/>
        <v>45</v>
      </c>
      <c r="E301">
        <f t="shared" ca="1" si="99"/>
        <v>1</v>
      </c>
      <c r="F301" t="str">
        <f t="shared" ca="1" si="100"/>
        <v>Health</v>
      </c>
      <c r="G301">
        <f t="shared" ca="1" si="101"/>
        <v>3</v>
      </c>
      <c r="H301" t="str">
        <f t="shared" ca="1" si="102"/>
        <v>University</v>
      </c>
      <c r="I301">
        <f t="shared" ca="1" si="103"/>
        <v>2</v>
      </c>
      <c r="J301">
        <f t="shared" ca="1" si="104"/>
        <v>3</v>
      </c>
      <c r="K301">
        <f t="shared" ca="1" si="105"/>
        <v>68658</v>
      </c>
      <c r="L301">
        <f t="shared" ca="1" si="106"/>
        <v>12</v>
      </c>
      <c r="M301" t="str">
        <f t="shared" ca="1" si="107"/>
        <v>Nova Scotia</v>
      </c>
      <c r="N301">
        <f t="shared" ca="1" si="108"/>
        <v>343290</v>
      </c>
      <c r="O301">
        <f t="shared" ca="1" si="109"/>
        <v>167922.6841842868</v>
      </c>
      <c r="P301">
        <f t="shared" ca="1" si="110"/>
        <v>85948.528311118993</v>
      </c>
      <c r="Q301">
        <f t="shared" ca="1" si="111"/>
        <v>23652</v>
      </c>
      <c r="R301">
        <f t="shared" ca="1" si="112"/>
        <v>56775.657148045168</v>
      </c>
      <c r="S301">
        <f t="shared" ca="1" si="113"/>
        <v>67227.555956489872</v>
      </c>
      <c r="T301">
        <f t="shared" ca="1" si="114"/>
        <v>496466.08426760888</v>
      </c>
      <c r="U301">
        <f t="shared" ca="1" si="115"/>
        <v>248350.34133233197</v>
      </c>
      <c r="V301">
        <f t="shared" ca="1" si="116"/>
        <v>248115.74293527691</v>
      </c>
      <c r="Y301" s="2">
        <f ca="1">IF(Table1[[#This Row],[Gender]]="Men",1,0)</f>
        <v>1</v>
      </c>
      <c r="Z301" s="2">
        <f ca="1">IF(Table1[[#This Row],[Gender]]="Women",1,0)</f>
        <v>0</v>
      </c>
      <c r="AA301" s="2"/>
      <c r="AB301" s="2"/>
      <c r="AC301" s="2"/>
      <c r="AD301" s="2"/>
      <c r="AE301" s="2"/>
      <c r="AF301" s="2"/>
      <c r="AG301" s="2"/>
      <c r="AH301" s="2"/>
      <c r="AI301" s="2"/>
      <c r="AJ301" s="4"/>
      <c r="AM301" s="2">
        <f ca="1">IF(Table1[[#This Row],[Field of Work]]="Teaching",1,0)</f>
        <v>0</v>
      </c>
      <c r="AN301" s="2">
        <f ca="1">IF(Table1[[#This Row],[Field of Work]]="Health",1,0)</f>
        <v>1</v>
      </c>
      <c r="AO301" s="2">
        <f ca="1">IF(Table1[[#This Row],[Field of Work]]="Agriculture",1,0)</f>
        <v>0</v>
      </c>
      <c r="AP301" s="2">
        <f ca="1">IF(Table1[[#This Row],[Field of Work]]="IT",1,0)</f>
        <v>0</v>
      </c>
      <c r="AQ301" s="2">
        <f ca="1">IF(Table1[[#This Row],[Field of Work]]="Construction",1,0)</f>
        <v>0</v>
      </c>
      <c r="AR301" s="2">
        <f ca="1">IF(Table1[[#This Row],[Field of Work]]="General Work",1,0)</f>
        <v>0</v>
      </c>
      <c r="AS301" s="2"/>
      <c r="AT301" s="2"/>
      <c r="AU301" s="2"/>
      <c r="AV301" s="2"/>
      <c r="AW301" s="2"/>
      <c r="AX301" s="2"/>
      <c r="BB301" s="2">
        <f ca="1">Table1[[#This Row],[Car Value]]/Table1[[#This Row],[Cars]]</f>
        <v>28649.509437039665</v>
      </c>
      <c r="BE301" s="2">
        <f ca="1">IF(Table1[[#This Row],[Debts]]&gt;$BG$6,1,0)</f>
        <v>1</v>
      </c>
      <c r="BJ301" s="11">
        <f ca="1">Table1[[#This Row],[Mortage Left]]/Table1[[#This Row],[Value of House]]</f>
        <v>0.48915693490718287</v>
      </c>
      <c r="BK301" s="2">
        <f t="shared" ca="1" si="117"/>
        <v>0</v>
      </c>
      <c r="BN301" s="14">
        <f ca="1">IF(Table1[[#This Row],[Area]]="Yukon",Table1[[#This Row],[Income]],0)</f>
        <v>0</v>
      </c>
      <c r="BO301" s="14">
        <f ca="1">IF(Table1[[#This Row],[Area]]="BC",Table1[[#This Row],[Income]],0)</f>
        <v>0</v>
      </c>
      <c r="BP301" s="14">
        <f ca="1">IF(Table1[[#This Row],[Area]]="Northwest Territories",Table1[[#This Row],[Income]],0)</f>
        <v>0</v>
      </c>
      <c r="BQ301" s="14">
        <f ca="1">IF(Table1[[#This Row],[Area]]="Alberta",Table1[[#This Row],[Income]],0)</f>
        <v>0</v>
      </c>
      <c r="BR301" s="14">
        <f ca="1">IF(Table1[[#This Row],[Area]]="Nunavut",Table1[[#This Row],[Income]],0)</f>
        <v>0</v>
      </c>
      <c r="BS301" s="14">
        <f ca="1">IF(Table1[[#This Row],[Area]]="Saskatchewan",Table1[[#This Row],[Income]],0)</f>
        <v>0</v>
      </c>
      <c r="BT301" s="14">
        <f ca="1">IF(Table1[[#This Row],[Area]]="Manitoba",Table1[[#This Row],[Income]],0)</f>
        <v>0</v>
      </c>
      <c r="BU301" s="14">
        <f ca="1">IF(Table1[[#This Row],[Area]]="Ontario",Table1[[#This Row],[Income]],0)</f>
        <v>0</v>
      </c>
      <c r="BV301" s="14">
        <f ca="1">IF(Table1[[#This Row],[Area]]="Quebec",Table1[[#This Row],[Income]],0)</f>
        <v>0</v>
      </c>
      <c r="BW301" s="14">
        <f ca="1">IF(Table1[[#This Row],[Area]]="newfoundland",Table1[[#This Row],[Income]],0)</f>
        <v>0</v>
      </c>
      <c r="BX301" s="14">
        <f ca="1">IF(Table1[[#This Row],[Area]]="New Brunswick",Table1[[#This Row],[Income]],0)</f>
        <v>0</v>
      </c>
      <c r="BY301" s="14">
        <f ca="1">IF(Table1[[#This Row],[Area]]="Nova Scotia",Table1[[#This Row],[Income]],0)</f>
        <v>68658</v>
      </c>
      <c r="BZ301" s="14">
        <f ca="1">IF(Table1[[#This Row],[Area]]="Prince Edward Island",Table1[[#This Row],[Income]],0)</f>
        <v>0</v>
      </c>
      <c r="CB301" s="12">
        <f ca="1">IF(Table1[[#This Row],[Field of Work]]="Health",Table1[[#This Row],[Income]],0)</f>
        <v>68658</v>
      </c>
      <c r="CC301" s="12">
        <f ca="1">IF(Table1[[#This Row],[Field of Work]]="Construction",Table1[[#This Row],[Income]],0)</f>
        <v>0</v>
      </c>
      <c r="CD301" s="12">
        <f ca="1">IF(Table1[[#This Row],[Field of Work]]="Teaching",Table1[[#This Row],[Income]],0)</f>
        <v>0</v>
      </c>
      <c r="CE301" s="12">
        <f ca="1">IF(Table1[[#This Row],[Field of Work]]="IT",Table1[[#This Row],[Income]],0)</f>
        <v>0</v>
      </c>
      <c r="CF301" s="12">
        <f ca="1">IF(Table1[[#This Row],[Field of Work]]="General Work",Table1[[#This Row],[Income]],0)</f>
        <v>0</v>
      </c>
      <c r="CG301" s="12">
        <f ca="1">IF(Table1[[#This Row],[Field of Work]]="Agriculture",Table1[[#This Row],[Income]],0)</f>
        <v>0</v>
      </c>
      <c r="CI301" s="2">
        <f ca="1">IF(Table1[[#This Row],[Debts]]&gt;Table1[[#This Row],[Income]],1,0)</f>
        <v>0</v>
      </c>
      <c r="CJ301" s="2"/>
      <c r="CL301" s="2">
        <f ca="1">IF(Table1[[#This Row],[Networth of Person ($)]]&gt;$CL$6,Table1[[#This Row],[Age]],0)</f>
        <v>45</v>
      </c>
    </row>
    <row r="302" spans="2:90" x14ac:dyDescent="0.3">
      <c r="B302">
        <f t="shared" ca="1" si="96"/>
        <v>1</v>
      </c>
      <c r="C302" t="str">
        <f t="shared" ca="1" si="97"/>
        <v>Men</v>
      </c>
      <c r="D302">
        <f t="shared" ca="1" si="98"/>
        <v>43</v>
      </c>
      <c r="E302">
        <f t="shared" ca="1" si="99"/>
        <v>4</v>
      </c>
      <c r="F302" t="str">
        <f t="shared" ca="1" si="100"/>
        <v>IT</v>
      </c>
      <c r="G302">
        <f t="shared" ca="1" si="101"/>
        <v>5</v>
      </c>
      <c r="H302" t="str">
        <f t="shared" ca="1" si="102"/>
        <v>Others</v>
      </c>
      <c r="I302">
        <f t="shared" ca="1" si="103"/>
        <v>3</v>
      </c>
      <c r="J302">
        <f t="shared" ca="1" si="104"/>
        <v>1</v>
      </c>
      <c r="K302">
        <f t="shared" ca="1" si="105"/>
        <v>87150</v>
      </c>
      <c r="L302">
        <f t="shared" ca="1" si="106"/>
        <v>2</v>
      </c>
      <c r="M302" t="str">
        <f t="shared" ca="1" si="107"/>
        <v>BC</v>
      </c>
      <c r="N302">
        <f t="shared" ca="1" si="108"/>
        <v>435750</v>
      </c>
      <c r="O302">
        <f t="shared" ca="1" si="109"/>
        <v>308220.13305948459</v>
      </c>
      <c r="P302">
        <f t="shared" ca="1" si="110"/>
        <v>28271.379770402735</v>
      </c>
      <c r="Q302">
        <f t="shared" ca="1" si="111"/>
        <v>7954</v>
      </c>
      <c r="R302">
        <f t="shared" ca="1" si="112"/>
        <v>3553.3947943268472</v>
      </c>
      <c r="S302">
        <f t="shared" ca="1" si="113"/>
        <v>52044.148387211841</v>
      </c>
      <c r="T302">
        <f t="shared" ca="1" si="114"/>
        <v>516065.52815761458</v>
      </c>
      <c r="U302">
        <f t="shared" ca="1" si="115"/>
        <v>319727.52785381145</v>
      </c>
      <c r="V302">
        <f t="shared" ca="1" si="116"/>
        <v>196338.00030380313</v>
      </c>
      <c r="Y302" s="2">
        <f ca="1">IF(Table1[[#This Row],[Gender]]="Men",1,0)</f>
        <v>1</v>
      </c>
      <c r="Z302" s="2">
        <f ca="1">IF(Table1[[#This Row],[Gender]]="Women",1,0)</f>
        <v>0</v>
      </c>
      <c r="AA302" s="2"/>
      <c r="AB302" s="2"/>
      <c r="AC302" s="2"/>
      <c r="AD302" s="2"/>
      <c r="AE302" s="2"/>
      <c r="AF302" s="2"/>
      <c r="AG302" s="2"/>
      <c r="AH302" s="2"/>
      <c r="AI302" s="2"/>
      <c r="AJ302" s="4"/>
      <c r="AM302" s="2">
        <f ca="1">IF(Table1[[#This Row],[Field of Work]]="Teaching",1,0)</f>
        <v>0</v>
      </c>
      <c r="AN302" s="2">
        <f ca="1">IF(Table1[[#This Row],[Field of Work]]="Health",1,0)</f>
        <v>0</v>
      </c>
      <c r="AO302" s="2">
        <f ca="1">IF(Table1[[#This Row],[Field of Work]]="Agriculture",1,0)</f>
        <v>0</v>
      </c>
      <c r="AP302" s="2">
        <f ca="1">IF(Table1[[#This Row],[Field of Work]]="IT",1,0)</f>
        <v>1</v>
      </c>
      <c r="AQ302" s="2">
        <f ca="1">IF(Table1[[#This Row],[Field of Work]]="Construction",1,0)</f>
        <v>0</v>
      </c>
      <c r="AR302" s="2">
        <f ca="1">IF(Table1[[#This Row],[Field of Work]]="General Work",1,0)</f>
        <v>0</v>
      </c>
      <c r="AS302" s="2"/>
      <c r="AT302" s="2"/>
      <c r="AU302" s="2"/>
      <c r="AV302" s="2"/>
      <c r="AW302" s="2"/>
      <c r="AX302" s="2"/>
      <c r="BB302" s="2">
        <f ca="1">Table1[[#This Row],[Car Value]]/Table1[[#This Row],[Cars]]</f>
        <v>28271.379770402735</v>
      </c>
      <c r="BE302" s="2">
        <f ca="1">IF(Table1[[#This Row],[Debts]]&gt;$BG$6,1,0)</f>
        <v>0</v>
      </c>
      <c r="BJ302" s="11">
        <f ca="1">Table1[[#This Row],[Mortage Left]]/Table1[[#This Row],[Value of House]]</f>
        <v>0.70733249124379716</v>
      </c>
      <c r="BK302" s="2">
        <f t="shared" ca="1" si="117"/>
        <v>0</v>
      </c>
      <c r="BN302" s="14">
        <f ca="1">IF(Table1[[#This Row],[Area]]="Yukon",Table1[[#This Row],[Income]],0)</f>
        <v>0</v>
      </c>
      <c r="BO302" s="14">
        <f ca="1">IF(Table1[[#This Row],[Area]]="BC",Table1[[#This Row],[Income]],0)</f>
        <v>87150</v>
      </c>
      <c r="BP302" s="14">
        <f ca="1">IF(Table1[[#This Row],[Area]]="Northwest Territories",Table1[[#This Row],[Income]],0)</f>
        <v>0</v>
      </c>
      <c r="BQ302" s="14">
        <f ca="1">IF(Table1[[#This Row],[Area]]="Alberta",Table1[[#This Row],[Income]],0)</f>
        <v>0</v>
      </c>
      <c r="BR302" s="14">
        <f ca="1">IF(Table1[[#This Row],[Area]]="Nunavut",Table1[[#This Row],[Income]],0)</f>
        <v>0</v>
      </c>
      <c r="BS302" s="14">
        <f ca="1">IF(Table1[[#This Row],[Area]]="Saskatchewan",Table1[[#This Row],[Income]],0)</f>
        <v>0</v>
      </c>
      <c r="BT302" s="14">
        <f ca="1">IF(Table1[[#This Row],[Area]]="Manitoba",Table1[[#This Row],[Income]],0)</f>
        <v>0</v>
      </c>
      <c r="BU302" s="14">
        <f ca="1">IF(Table1[[#This Row],[Area]]="Ontario",Table1[[#This Row],[Income]],0)</f>
        <v>0</v>
      </c>
      <c r="BV302" s="14">
        <f ca="1">IF(Table1[[#This Row],[Area]]="Quebec",Table1[[#This Row],[Income]],0)</f>
        <v>0</v>
      </c>
      <c r="BW302" s="14">
        <f ca="1">IF(Table1[[#This Row],[Area]]="newfoundland",Table1[[#This Row],[Income]],0)</f>
        <v>0</v>
      </c>
      <c r="BX302" s="14">
        <f ca="1">IF(Table1[[#This Row],[Area]]="New Brunswick",Table1[[#This Row],[Income]],0)</f>
        <v>0</v>
      </c>
      <c r="BY302" s="14">
        <f ca="1">IF(Table1[[#This Row],[Area]]="Nova Scotia",Table1[[#This Row],[Income]],0)</f>
        <v>0</v>
      </c>
      <c r="BZ302" s="14">
        <f ca="1">IF(Table1[[#This Row],[Area]]="Prince Edward Island",Table1[[#This Row],[Income]],0)</f>
        <v>0</v>
      </c>
      <c r="CB302" s="12">
        <f ca="1">IF(Table1[[#This Row],[Field of Work]]="Health",Table1[[#This Row],[Income]],0)</f>
        <v>0</v>
      </c>
      <c r="CC302" s="12">
        <f ca="1">IF(Table1[[#This Row],[Field of Work]]="Construction",Table1[[#This Row],[Income]],0)</f>
        <v>0</v>
      </c>
      <c r="CD302" s="12">
        <f ca="1">IF(Table1[[#This Row],[Field of Work]]="Teaching",Table1[[#This Row],[Income]],0)</f>
        <v>0</v>
      </c>
      <c r="CE302" s="12">
        <f ca="1">IF(Table1[[#This Row],[Field of Work]]="IT",Table1[[#This Row],[Income]],0)</f>
        <v>87150</v>
      </c>
      <c r="CF302" s="12">
        <f ca="1">IF(Table1[[#This Row],[Field of Work]]="General Work",Table1[[#This Row],[Income]],0)</f>
        <v>0</v>
      </c>
      <c r="CG302" s="12">
        <f ca="1">IF(Table1[[#This Row],[Field of Work]]="Agriculture",Table1[[#This Row],[Income]],0)</f>
        <v>0</v>
      </c>
      <c r="CI302" s="2">
        <f ca="1">IF(Table1[[#This Row],[Debts]]&gt;Table1[[#This Row],[Income]],1,0)</f>
        <v>0</v>
      </c>
      <c r="CJ302" s="2"/>
      <c r="CL302" s="2">
        <f ca="1">IF(Table1[[#This Row],[Networth of Person ($)]]&gt;$CL$6,Table1[[#This Row],[Age]],0)</f>
        <v>43</v>
      </c>
    </row>
    <row r="303" spans="2:90" x14ac:dyDescent="0.3">
      <c r="B303">
        <f t="shared" ca="1" si="96"/>
        <v>1</v>
      </c>
      <c r="C303" t="str">
        <f t="shared" ca="1" si="97"/>
        <v>Men</v>
      </c>
      <c r="D303">
        <f t="shared" ca="1" si="98"/>
        <v>37</v>
      </c>
      <c r="E303">
        <f t="shared" ca="1" si="99"/>
        <v>5</v>
      </c>
      <c r="F303" t="str">
        <f t="shared" ca="1" si="100"/>
        <v>General Work</v>
      </c>
      <c r="G303">
        <f t="shared" ca="1" si="101"/>
        <v>6</v>
      </c>
      <c r="H303" t="str">
        <f t="shared" ca="1" si="102"/>
        <v>Others</v>
      </c>
      <c r="I303">
        <f t="shared" ca="1" si="103"/>
        <v>3</v>
      </c>
      <c r="J303">
        <f t="shared" ca="1" si="104"/>
        <v>2</v>
      </c>
      <c r="K303">
        <f t="shared" ca="1" si="105"/>
        <v>56881</v>
      </c>
      <c r="L303">
        <f t="shared" ca="1" si="106"/>
        <v>8</v>
      </c>
      <c r="M303" t="str">
        <f t="shared" ca="1" si="107"/>
        <v>Ontario</v>
      </c>
      <c r="N303">
        <f t="shared" ca="1" si="108"/>
        <v>341286</v>
      </c>
      <c r="O303">
        <f t="shared" ca="1" si="109"/>
        <v>153115.17541150932</v>
      </c>
      <c r="P303">
        <f t="shared" ca="1" si="110"/>
        <v>71805.837715064335</v>
      </c>
      <c r="Q303">
        <f t="shared" ca="1" si="111"/>
        <v>63740</v>
      </c>
      <c r="R303">
        <f t="shared" ca="1" si="112"/>
        <v>36927.246968138621</v>
      </c>
      <c r="S303">
        <f t="shared" ca="1" si="113"/>
        <v>84673.807149519693</v>
      </c>
      <c r="T303">
        <f t="shared" ca="1" si="114"/>
        <v>497765.64486458403</v>
      </c>
      <c r="U303">
        <f t="shared" ca="1" si="115"/>
        <v>253782.42237964793</v>
      </c>
      <c r="V303">
        <f t="shared" ca="1" si="116"/>
        <v>243983.22248493609</v>
      </c>
      <c r="Y303" s="2">
        <f ca="1">IF(Table1[[#This Row],[Gender]]="Men",1,0)</f>
        <v>1</v>
      </c>
      <c r="Z303" s="2">
        <f ca="1">IF(Table1[[#This Row],[Gender]]="Women",1,0)</f>
        <v>0</v>
      </c>
      <c r="AA303" s="2"/>
      <c r="AB303" s="2"/>
      <c r="AC303" s="2"/>
      <c r="AD303" s="2"/>
      <c r="AE303" s="2"/>
      <c r="AF303" s="2"/>
      <c r="AG303" s="2"/>
      <c r="AH303" s="2"/>
      <c r="AI303" s="2"/>
      <c r="AJ303" s="4"/>
      <c r="AM303" s="2">
        <f ca="1">IF(Table1[[#This Row],[Field of Work]]="Teaching",1,0)</f>
        <v>0</v>
      </c>
      <c r="AN303" s="2">
        <f ca="1">IF(Table1[[#This Row],[Field of Work]]="Health",1,0)</f>
        <v>0</v>
      </c>
      <c r="AO303" s="2">
        <f ca="1">IF(Table1[[#This Row],[Field of Work]]="Agriculture",1,0)</f>
        <v>0</v>
      </c>
      <c r="AP303" s="2">
        <f ca="1">IF(Table1[[#This Row],[Field of Work]]="IT",1,0)</f>
        <v>0</v>
      </c>
      <c r="AQ303" s="2">
        <f ca="1">IF(Table1[[#This Row],[Field of Work]]="Construction",1,0)</f>
        <v>0</v>
      </c>
      <c r="AR303" s="2">
        <f ca="1">IF(Table1[[#This Row],[Field of Work]]="General Work",1,0)</f>
        <v>1</v>
      </c>
      <c r="AS303" s="2"/>
      <c r="AT303" s="2"/>
      <c r="AU303" s="2"/>
      <c r="AV303" s="2"/>
      <c r="AW303" s="2"/>
      <c r="AX303" s="2"/>
      <c r="BB303" s="2">
        <f ca="1">Table1[[#This Row],[Car Value]]/Table1[[#This Row],[Cars]]</f>
        <v>35902.918857532168</v>
      </c>
      <c r="BE303" s="2">
        <f ca="1">IF(Table1[[#This Row],[Debts]]&gt;$BG$6,1,0)</f>
        <v>1</v>
      </c>
      <c r="BJ303" s="11">
        <f ca="1">Table1[[#This Row],[Mortage Left]]/Table1[[#This Row],[Value of House]]</f>
        <v>0.44864182946710185</v>
      </c>
      <c r="BK303" s="2">
        <f t="shared" ca="1" si="117"/>
        <v>0</v>
      </c>
      <c r="BN303" s="14">
        <f ca="1">IF(Table1[[#This Row],[Area]]="Yukon",Table1[[#This Row],[Income]],0)</f>
        <v>0</v>
      </c>
      <c r="BO303" s="14">
        <f ca="1">IF(Table1[[#This Row],[Area]]="BC",Table1[[#This Row],[Income]],0)</f>
        <v>0</v>
      </c>
      <c r="BP303" s="14">
        <f ca="1">IF(Table1[[#This Row],[Area]]="Northwest Territories",Table1[[#This Row],[Income]],0)</f>
        <v>0</v>
      </c>
      <c r="BQ303" s="14">
        <f ca="1">IF(Table1[[#This Row],[Area]]="Alberta",Table1[[#This Row],[Income]],0)</f>
        <v>0</v>
      </c>
      <c r="BR303" s="14">
        <f ca="1">IF(Table1[[#This Row],[Area]]="Nunavut",Table1[[#This Row],[Income]],0)</f>
        <v>0</v>
      </c>
      <c r="BS303" s="14">
        <f ca="1">IF(Table1[[#This Row],[Area]]="Saskatchewan",Table1[[#This Row],[Income]],0)</f>
        <v>0</v>
      </c>
      <c r="BT303" s="14">
        <f ca="1">IF(Table1[[#This Row],[Area]]="Manitoba",Table1[[#This Row],[Income]],0)</f>
        <v>0</v>
      </c>
      <c r="BU303" s="14">
        <f ca="1">IF(Table1[[#This Row],[Area]]="Ontario",Table1[[#This Row],[Income]],0)</f>
        <v>56881</v>
      </c>
      <c r="BV303" s="14">
        <f ca="1">IF(Table1[[#This Row],[Area]]="Quebec",Table1[[#This Row],[Income]],0)</f>
        <v>0</v>
      </c>
      <c r="BW303" s="14">
        <f ca="1">IF(Table1[[#This Row],[Area]]="newfoundland",Table1[[#This Row],[Income]],0)</f>
        <v>0</v>
      </c>
      <c r="BX303" s="14">
        <f ca="1">IF(Table1[[#This Row],[Area]]="New Brunswick",Table1[[#This Row],[Income]],0)</f>
        <v>0</v>
      </c>
      <c r="BY303" s="14">
        <f ca="1">IF(Table1[[#This Row],[Area]]="Nova Scotia",Table1[[#This Row],[Income]],0)</f>
        <v>0</v>
      </c>
      <c r="BZ303" s="14">
        <f ca="1">IF(Table1[[#This Row],[Area]]="Prince Edward Island",Table1[[#This Row],[Income]],0)</f>
        <v>0</v>
      </c>
      <c r="CB303" s="12">
        <f ca="1">IF(Table1[[#This Row],[Field of Work]]="Health",Table1[[#This Row],[Income]],0)</f>
        <v>0</v>
      </c>
      <c r="CC303" s="12">
        <f ca="1">IF(Table1[[#This Row],[Field of Work]]="Construction",Table1[[#This Row],[Income]],0)</f>
        <v>0</v>
      </c>
      <c r="CD303" s="12">
        <f ca="1">IF(Table1[[#This Row],[Field of Work]]="Teaching",Table1[[#This Row],[Income]],0)</f>
        <v>0</v>
      </c>
      <c r="CE303" s="12">
        <f ca="1">IF(Table1[[#This Row],[Field of Work]]="IT",Table1[[#This Row],[Income]],0)</f>
        <v>0</v>
      </c>
      <c r="CF303" s="12">
        <f ca="1">IF(Table1[[#This Row],[Field of Work]]="General Work",Table1[[#This Row],[Income]],0)</f>
        <v>56881</v>
      </c>
      <c r="CG303" s="12">
        <f ca="1">IF(Table1[[#This Row],[Field of Work]]="Agriculture",Table1[[#This Row],[Income]],0)</f>
        <v>0</v>
      </c>
      <c r="CI303" s="2">
        <f ca="1">IF(Table1[[#This Row],[Debts]]&gt;Table1[[#This Row],[Income]],1,0)</f>
        <v>0</v>
      </c>
      <c r="CJ303" s="2"/>
      <c r="CL303" s="2">
        <f ca="1">IF(Table1[[#This Row],[Networth of Person ($)]]&gt;$CL$6,Table1[[#This Row],[Age]],0)</f>
        <v>37</v>
      </c>
    </row>
    <row r="304" spans="2:90" x14ac:dyDescent="0.3">
      <c r="B304">
        <f t="shared" ca="1" si="96"/>
        <v>1</v>
      </c>
      <c r="C304" t="str">
        <f t="shared" ca="1" si="97"/>
        <v>Men</v>
      </c>
      <c r="D304">
        <f t="shared" ca="1" si="98"/>
        <v>30</v>
      </c>
      <c r="E304">
        <f t="shared" ca="1" si="99"/>
        <v>1</v>
      </c>
      <c r="F304" t="str">
        <f t="shared" ca="1" si="100"/>
        <v>Health</v>
      </c>
      <c r="G304">
        <f t="shared" ca="1" si="101"/>
        <v>3</v>
      </c>
      <c r="H304" t="str">
        <f t="shared" ca="1" si="102"/>
        <v>University</v>
      </c>
      <c r="I304">
        <f t="shared" ca="1" si="103"/>
        <v>2</v>
      </c>
      <c r="J304">
        <f t="shared" ca="1" si="104"/>
        <v>2</v>
      </c>
      <c r="K304">
        <f t="shared" ca="1" si="105"/>
        <v>56203</v>
      </c>
      <c r="L304">
        <f t="shared" ca="1" si="106"/>
        <v>3</v>
      </c>
      <c r="M304" t="str">
        <f t="shared" ca="1" si="107"/>
        <v>Northwest Territories</v>
      </c>
      <c r="N304">
        <f t="shared" ca="1" si="108"/>
        <v>281015</v>
      </c>
      <c r="O304">
        <f t="shared" ca="1" si="109"/>
        <v>112513.1689617019</v>
      </c>
      <c r="P304">
        <f t="shared" ca="1" si="110"/>
        <v>107887.27332200865</v>
      </c>
      <c r="Q304">
        <f t="shared" ca="1" si="111"/>
        <v>88908</v>
      </c>
      <c r="R304">
        <f t="shared" ca="1" si="112"/>
        <v>58246.353192770897</v>
      </c>
      <c r="S304">
        <f t="shared" ca="1" si="113"/>
        <v>25868.834687682844</v>
      </c>
      <c r="T304">
        <f t="shared" ca="1" si="114"/>
        <v>414771.10800969152</v>
      </c>
      <c r="U304">
        <f t="shared" ca="1" si="115"/>
        <v>259667.52215447283</v>
      </c>
      <c r="V304">
        <f t="shared" ca="1" si="116"/>
        <v>155103.5858552187</v>
      </c>
      <c r="Y304" s="2">
        <f ca="1">IF(Table1[[#This Row],[Gender]]="Men",1,0)</f>
        <v>1</v>
      </c>
      <c r="Z304" s="2">
        <f ca="1">IF(Table1[[#This Row],[Gender]]="Women",1,0)</f>
        <v>0</v>
      </c>
      <c r="AA304" s="2"/>
      <c r="AB304" s="2"/>
      <c r="AC304" s="2"/>
      <c r="AD304" s="2"/>
      <c r="AE304" s="2"/>
      <c r="AF304" s="2"/>
      <c r="AG304" s="2"/>
      <c r="AH304" s="2"/>
      <c r="AI304" s="2"/>
      <c r="AJ304" s="4"/>
      <c r="AM304" s="2">
        <f ca="1">IF(Table1[[#This Row],[Field of Work]]="Teaching",1,0)</f>
        <v>0</v>
      </c>
      <c r="AN304" s="2">
        <f ca="1">IF(Table1[[#This Row],[Field of Work]]="Health",1,0)</f>
        <v>1</v>
      </c>
      <c r="AO304" s="2">
        <f ca="1">IF(Table1[[#This Row],[Field of Work]]="Agriculture",1,0)</f>
        <v>0</v>
      </c>
      <c r="AP304" s="2">
        <f ca="1">IF(Table1[[#This Row],[Field of Work]]="IT",1,0)</f>
        <v>0</v>
      </c>
      <c r="AQ304" s="2">
        <f ca="1">IF(Table1[[#This Row],[Field of Work]]="Construction",1,0)</f>
        <v>0</v>
      </c>
      <c r="AR304" s="2">
        <f ca="1">IF(Table1[[#This Row],[Field of Work]]="General Work",1,0)</f>
        <v>0</v>
      </c>
      <c r="AS304" s="2"/>
      <c r="AT304" s="2"/>
      <c r="AU304" s="2"/>
      <c r="AV304" s="2"/>
      <c r="AW304" s="2"/>
      <c r="AX304" s="2"/>
      <c r="BB304" s="2">
        <f ca="1">Table1[[#This Row],[Car Value]]/Table1[[#This Row],[Cars]]</f>
        <v>53943.636661004326</v>
      </c>
      <c r="BE304" s="2">
        <f ca="1">IF(Table1[[#This Row],[Debts]]&gt;$BG$6,1,0)</f>
        <v>1</v>
      </c>
      <c r="BJ304" s="11">
        <f ca="1">Table1[[#This Row],[Mortage Left]]/Table1[[#This Row],[Value of House]]</f>
        <v>0.40038136384784406</v>
      </c>
      <c r="BK304" s="2">
        <f t="shared" ca="1" si="117"/>
        <v>0</v>
      </c>
      <c r="BN304" s="14">
        <f ca="1">IF(Table1[[#This Row],[Area]]="Yukon",Table1[[#This Row],[Income]],0)</f>
        <v>0</v>
      </c>
      <c r="BO304" s="14">
        <f ca="1">IF(Table1[[#This Row],[Area]]="BC",Table1[[#This Row],[Income]],0)</f>
        <v>0</v>
      </c>
      <c r="BP304" s="14">
        <f ca="1">IF(Table1[[#This Row],[Area]]="Northwest Territories",Table1[[#This Row],[Income]],0)</f>
        <v>56203</v>
      </c>
      <c r="BQ304" s="14">
        <f ca="1">IF(Table1[[#This Row],[Area]]="Alberta",Table1[[#This Row],[Income]],0)</f>
        <v>0</v>
      </c>
      <c r="BR304" s="14">
        <f ca="1">IF(Table1[[#This Row],[Area]]="Nunavut",Table1[[#This Row],[Income]],0)</f>
        <v>0</v>
      </c>
      <c r="BS304" s="14">
        <f ca="1">IF(Table1[[#This Row],[Area]]="Saskatchewan",Table1[[#This Row],[Income]],0)</f>
        <v>0</v>
      </c>
      <c r="BT304" s="14">
        <f ca="1">IF(Table1[[#This Row],[Area]]="Manitoba",Table1[[#This Row],[Income]],0)</f>
        <v>0</v>
      </c>
      <c r="BU304" s="14">
        <f ca="1">IF(Table1[[#This Row],[Area]]="Ontario",Table1[[#This Row],[Income]],0)</f>
        <v>0</v>
      </c>
      <c r="BV304" s="14">
        <f ca="1">IF(Table1[[#This Row],[Area]]="Quebec",Table1[[#This Row],[Income]],0)</f>
        <v>0</v>
      </c>
      <c r="BW304" s="14">
        <f ca="1">IF(Table1[[#This Row],[Area]]="newfoundland",Table1[[#This Row],[Income]],0)</f>
        <v>0</v>
      </c>
      <c r="BX304" s="14">
        <f ca="1">IF(Table1[[#This Row],[Area]]="New Brunswick",Table1[[#This Row],[Income]],0)</f>
        <v>0</v>
      </c>
      <c r="BY304" s="14">
        <f ca="1">IF(Table1[[#This Row],[Area]]="Nova Scotia",Table1[[#This Row],[Income]],0)</f>
        <v>0</v>
      </c>
      <c r="BZ304" s="14">
        <f ca="1">IF(Table1[[#This Row],[Area]]="Prince Edward Island",Table1[[#This Row],[Income]],0)</f>
        <v>0</v>
      </c>
      <c r="CB304" s="12">
        <f ca="1">IF(Table1[[#This Row],[Field of Work]]="Health",Table1[[#This Row],[Income]],0)</f>
        <v>56203</v>
      </c>
      <c r="CC304" s="12">
        <f ca="1">IF(Table1[[#This Row],[Field of Work]]="Construction",Table1[[#This Row],[Income]],0)</f>
        <v>0</v>
      </c>
      <c r="CD304" s="12">
        <f ca="1">IF(Table1[[#This Row],[Field of Work]]="Teaching",Table1[[#This Row],[Income]],0)</f>
        <v>0</v>
      </c>
      <c r="CE304" s="12">
        <f ca="1">IF(Table1[[#This Row],[Field of Work]]="IT",Table1[[#This Row],[Income]],0)</f>
        <v>0</v>
      </c>
      <c r="CF304" s="12">
        <f ca="1">IF(Table1[[#This Row],[Field of Work]]="General Work",Table1[[#This Row],[Income]],0)</f>
        <v>0</v>
      </c>
      <c r="CG304" s="12">
        <f ca="1">IF(Table1[[#This Row],[Field of Work]]="Agriculture",Table1[[#This Row],[Income]],0)</f>
        <v>0</v>
      </c>
      <c r="CI304" s="2">
        <f ca="1">IF(Table1[[#This Row],[Debts]]&gt;Table1[[#This Row],[Income]],1,0)</f>
        <v>1</v>
      </c>
      <c r="CJ304" s="2"/>
      <c r="CL304" s="2">
        <f ca="1">IF(Table1[[#This Row],[Networth of Person ($)]]&gt;$CL$6,Table1[[#This Row],[Age]],0)</f>
        <v>30</v>
      </c>
    </row>
    <row r="305" spans="2:90" x14ac:dyDescent="0.3">
      <c r="B305">
        <f t="shared" ca="1" si="96"/>
        <v>1</v>
      </c>
      <c r="C305" t="str">
        <f t="shared" ca="1" si="97"/>
        <v>Men</v>
      </c>
      <c r="D305">
        <f t="shared" ca="1" si="98"/>
        <v>35</v>
      </c>
      <c r="E305">
        <f t="shared" ca="1" si="99"/>
        <v>2</v>
      </c>
      <c r="F305" t="str">
        <f t="shared" ca="1" si="100"/>
        <v>Construction</v>
      </c>
      <c r="G305">
        <f t="shared" ca="1" si="101"/>
        <v>1</v>
      </c>
      <c r="H305" t="str">
        <f t="shared" ca="1" si="102"/>
        <v>High School</v>
      </c>
      <c r="I305">
        <f t="shared" ca="1" si="103"/>
        <v>1</v>
      </c>
      <c r="J305">
        <f t="shared" ca="1" si="104"/>
        <v>1</v>
      </c>
      <c r="K305">
        <f t="shared" ca="1" si="105"/>
        <v>62245</v>
      </c>
      <c r="L305">
        <f t="shared" ca="1" si="106"/>
        <v>4</v>
      </c>
      <c r="M305" t="str">
        <f t="shared" ca="1" si="107"/>
        <v>Alberta</v>
      </c>
      <c r="N305">
        <f t="shared" ca="1" si="108"/>
        <v>311225</v>
      </c>
      <c r="O305">
        <f t="shared" ca="1" si="109"/>
        <v>239084.10304575053</v>
      </c>
      <c r="P305">
        <f t="shared" ca="1" si="110"/>
        <v>43842.250997294395</v>
      </c>
      <c r="Q305">
        <f t="shared" ca="1" si="111"/>
        <v>1658</v>
      </c>
      <c r="R305">
        <f t="shared" ca="1" si="112"/>
        <v>54104.698092856015</v>
      </c>
      <c r="S305">
        <f t="shared" ca="1" si="113"/>
        <v>49400.308869907414</v>
      </c>
      <c r="T305">
        <f t="shared" ca="1" si="114"/>
        <v>404467.55986720178</v>
      </c>
      <c r="U305">
        <f t="shared" ca="1" si="115"/>
        <v>294846.80113860656</v>
      </c>
      <c r="V305">
        <f t="shared" ca="1" si="116"/>
        <v>109620.75872859522</v>
      </c>
      <c r="Y305" s="2">
        <f ca="1">IF(Table1[[#This Row],[Gender]]="Men",1,0)</f>
        <v>1</v>
      </c>
      <c r="Z305" s="2">
        <f ca="1">IF(Table1[[#This Row],[Gender]]="Women",1,0)</f>
        <v>0</v>
      </c>
      <c r="AA305" s="2"/>
      <c r="AB305" s="2"/>
      <c r="AC305" s="2"/>
      <c r="AD305" s="2"/>
      <c r="AE305" s="2"/>
      <c r="AF305" s="2"/>
      <c r="AG305" s="2"/>
      <c r="AH305" s="2"/>
      <c r="AI305" s="2"/>
      <c r="AJ305" s="4"/>
      <c r="AM305" s="2">
        <f ca="1">IF(Table1[[#This Row],[Field of Work]]="Teaching",1,0)</f>
        <v>0</v>
      </c>
      <c r="AN305" s="2">
        <f ca="1">IF(Table1[[#This Row],[Field of Work]]="Health",1,0)</f>
        <v>0</v>
      </c>
      <c r="AO305" s="2">
        <f ca="1">IF(Table1[[#This Row],[Field of Work]]="Agriculture",1,0)</f>
        <v>0</v>
      </c>
      <c r="AP305" s="2">
        <f ca="1">IF(Table1[[#This Row],[Field of Work]]="IT",1,0)</f>
        <v>0</v>
      </c>
      <c r="AQ305" s="2">
        <f ca="1">IF(Table1[[#This Row],[Field of Work]]="Construction",1,0)</f>
        <v>1</v>
      </c>
      <c r="AR305" s="2">
        <f ca="1">IF(Table1[[#This Row],[Field of Work]]="General Work",1,0)</f>
        <v>0</v>
      </c>
      <c r="AS305" s="2"/>
      <c r="AT305" s="2"/>
      <c r="AU305" s="2"/>
      <c r="AV305" s="2"/>
      <c r="AW305" s="2"/>
      <c r="AX305" s="2"/>
      <c r="BB305" s="2">
        <f ca="1">Table1[[#This Row],[Car Value]]/Table1[[#This Row],[Cars]]</f>
        <v>43842.250997294395</v>
      </c>
      <c r="BE305" s="2">
        <f ca="1">IF(Table1[[#This Row],[Debts]]&gt;$BG$6,1,0)</f>
        <v>1</v>
      </c>
      <c r="BJ305" s="11">
        <f ca="1">Table1[[#This Row],[Mortage Left]]/Table1[[#This Row],[Value of House]]</f>
        <v>0.76820339961683837</v>
      </c>
      <c r="BK305" s="2">
        <f t="shared" ca="1" si="117"/>
        <v>0</v>
      </c>
      <c r="BN305" s="14">
        <f ca="1">IF(Table1[[#This Row],[Area]]="Yukon",Table1[[#This Row],[Income]],0)</f>
        <v>0</v>
      </c>
      <c r="BO305" s="14">
        <f ca="1">IF(Table1[[#This Row],[Area]]="BC",Table1[[#This Row],[Income]],0)</f>
        <v>0</v>
      </c>
      <c r="BP305" s="14">
        <f ca="1">IF(Table1[[#This Row],[Area]]="Northwest Territories",Table1[[#This Row],[Income]],0)</f>
        <v>0</v>
      </c>
      <c r="BQ305" s="14">
        <f ca="1">IF(Table1[[#This Row],[Area]]="Alberta",Table1[[#This Row],[Income]],0)</f>
        <v>62245</v>
      </c>
      <c r="BR305" s="14">
        <f ca="1">IF(Table1[[#This Row],[Area]]="Nunavut",Table1[[#This Row],[Income]],0)</f>
        <v>0</v>
      </c>
      <c r="BS305" s="14">
        <f ca="1">IF(Table1[[#This Row],[Area]]="Saskatchewan",Table1[[#This Row],[Income]],0)</f>
        <v>0</v>
      </c>
      <c r="BT305" s="14">
        <f ca="1">IF(Table1[[#This Row],[Area]]="Manitoba",Table1[[#This Row],[Income]],0)</f>
        <v>0</v>
      </c>
      <c r="BU305" s="14">
        <f ca="1">IF(Table1[[#This Row],[Area]]="Ontario",Table1[[#This Row],[Income]],0)</f>
        <v>0</v>
      </c>
      <c r="BV305" s="14">
        <f ca="1">IF(Table1[[#This Row],[Area]]="Quebec",Table1[[#This Row],[Income]],0)</f>
        <v>0</v>
      </c>
      <c r="BW305" s="14">
        <f ca="1">IF(Table1[[#This Row],[Area]]="newfoundland",Table1[[#This Row],[Income]],0)</f>
        <v>0</v>
      </c>
      <c r="BX305" s="14">
        <f ca="1">IF(Table1[[#This Row],[Area]]="New Brunswick",Table1[[#This Row],[Income]],0)</f>
        <v>0</v>
      </c>
      <c r="BY305" s="14">
        <f ca="1">IF(Table1[[#This Row],[Area]]="Nova Scotia",Table1[[#This Row],[Income]],0)</f>
        <v>0</v>
      </c>
      <c r="BZ305" s="14">
        <f ca="1">IF(Table1[[#This Row],[Area]]="Prince Edward Island",Table1[[#This Row],[Income]],0)</f>
        <v>0</v>
      </c>
      <c r="CB305" s="12">
        <f ca="1">IF(Table1[[#This Row],[Field of Work]]="Health",Table1[[#This Row],[Income]],0)</f>
        <v>0</v>
      </c>
      <c r="CC305" s="12">
        <f ca="1">IF(Table1[[#This Row],[Field of Work]]="Construction",Table1[[#This Row],[Income]],0)</f>
        <v>62245</v>
      </c>
      <c r="CD305" s="12">
        <f ca="1">IF(Table1[[#This Row],[Field of Work]]="Teaching",Table1[[#This Row],[Income]],0)</f>
        <v>0</v>
      </c>
      <c r="CE305" s="12">
        <f ca="1">IF(Table1[[#This Row],[Field of Work]]="IT",Table1[[#This Row],[Income]],0)</f>
        <v>0</v>
      </c>
      <c r="CF305" s="12">
        <f ca="1">IF(Table1[[#This Row],[Field of Work]]="General Work",Table1[[#This Row],[Income]],0)</f>
        <v>0</v>
      </c>
      <c r="CG305" s="12">
        <f ca="1">IF(Table1[[#This Row],[Field of Work]]="Agriculture",Table1[[#This Row],[Income]],0)</f>
        <v>0</v>
      </c>
      <c r="CI305" s="2">
        <f ca="1">IF(Table1[[#This Row],[Debts]]&gt;Table1[[#This Row],[Income]],1,0)</f>
        <v>0</v>
      </c>
      <c r="CJ305" s="2"/>
      <c r="CL305" s="2">
        <f ca="1">IF(Table1[[#This Row],[Networth of Person ($)]]&gt;$CL$6,Table1[[#This Row],[Age]],0)</f>
        <v>35</v>
      </c>
    </row>
    <row r="306" spans="2:90" x14ac:dyDescent="0.3">
      <c r="B306">
        <f t="shared" ca="1" si="96"/>
        <v>1</v>
      </c>
      <c r="C306" t="str">
        <f t="shared" ca="1" si="97"/>
        <v>Men</v>
      </c>
      <c r="D306">
        <f t="shared" ca="1" si="98"/>
        <v>38</v>
      </c>
      <c r="E306">
        <f t="shared" ca="1" si="99"/>
        <v>1</v>
      </c>
      <c r="F306" t="str">
        <f t="shared" ca="1" si="100"/>
        <v>Health</v>
      </c>
      <c r="G306">
        <f t="shared" ca="1" si="101"/>
        <v>3</v>
      </c>
      <c r="H306" t="str">
        <f t="shared" ca="1" si="102"/>
        <v>University</v>
      </c>
      <c r="I306">
        <f t="shared" ca="1" si="103"/>
        <v>1</v>
      </c>
      <c r="J306">
        <f t="shared" ca="1" si="104"/>
        <v>2</v>
      </c>
      <c r="K306">
        <f t="shared" ca="1" si="105"/>
        <v>72329</v>
      </c>
      <c r="L306">
        <f t="shared" ca="1" si="106"/>
        <v>11</v>
      </c>
      <c r="M306" t="str">
        <f t="shared" ca="1" si="107"/>
        <v>New Brunswick</v>
      </c>
      <c r="N306">
        <f t="shared" ca="1" si="108"/>
        <v>361645</v>
      </c>
      <c r="O306">
        <f t="shared" ca="1" si="109"/>
        <v>223406.67919869471</v>
      </c>
      <c r="P306">
        <f t="shared" ca="1" si="110"/>
        <v>59721.936157632743</v>
      </c>
      <c r="Q306">
        <f t="shared" ca="1" si="111"/>
        <v>13332</v>
      </c>
      <c r="R306">
        <f t="shared" ca="1" si="112"/>
        <v>125142.02704482766</v>
      </c>
      <c r="S306">
        <f t="shared" ca="1" si="113"/>
        <v>1033.6118357934615</v>
      </c>
      <c r="T306">
        <f t="shared" ca="1" si="114"/>
        <v>422400.54799342621</v>
      </c>
      <c r="U306">
        <f t="shared" ca="1" si="115"/>
        <v>361880.70624352235</v>
      </c>
      <c r="V306">
        <f t="shared" ca="1" si="116"/>
        <v>60519.841749903862</v>
      </c>
      <c r="Y306" s="2">
        <f ca="1">IF(Table1[[#This Row],[Gender]]="Men",1,0)</f>
        <v>1</v>
      </c>
      <c r="Z306" s="2">
        <f ca="1">IF(Table1[[#This Row],[Gender]]="Women",1,0)</f>
        <v>0</v>
      </c>
      <c r="AA306" s="2"/>
      <c r="AB306" s="2"/>
      <c r="AC306" s="2"/>
      <c r="AD306" s="2"/>
      <c r="AE306" s="2"/>
      <c r="AF306" s="2"/>
      <c r="AG306" s="2"/>
      <c r="AH306" s="2"/>
      <c r="AI306" s="2"/>
      <c r="AJ306" s="4"/>
      <c r="AM306" s="2">
        <f ca="1">IF(Table1[[#This Row],[Field of Work]]="Teaching",1,0)</f>
        <v>0</v>
      </c>
      <c r="AN306" s="2">
        <f ca="1">IF(Table1[[#This Row],[Field of Work]]="Health",1,0)</f>
        <v>1</v>
      </c>
      <c r="AO306" s="2">
        <f ca="1">IF(Table1[[#This Row],[Field of Work]]="Agriculture",1,0)</f>
        <v>0</v>
      </c>
      <c r="AP306" s="2">
        <f ca="1">IF(Table1[[#This Row],[Field of Work]]="IT",1,0)</f>
        <v>0</v>
      </c>
      <c r="AQ306" s="2">
        <f ca="1">IF(Table1[[#This Row],[Field of Work]]="Construction",1,0)</f>
        <v>0</v>
      </c>
      <c r="AR306" s="2">
        <f ca="1">IF(Table1[[#This Row],[Field of Work]]="General Work",1,0)</f>
        <v>0</v>
      </c>
      <c r="AS306" s="2"/>
      <c r="AT306" s="2"/>
      <c r="AU306" s="2"/>
      <c r="AV306" s="2"/>
      <c r="AW306" s="2"/>
      <c r="AX306" s="2"/>
      <c r="BB306" s="2">
        <f ca="1">Table1[[#This Row],[Car Value]]/Table1[[#This Row],[Cars]]</f>
        <v>29860.968078816371</v>
      </c>
      <c r="BE306" s="2">
        <f ca="1">IF(Table1[[#This Row],[Debts]]&gt;$BG$6,1,0)</f>
        <v>1</v>
      </c>
      <c r="BJ306" s="11">
        <f ca="1">Table1[[#This Row],[Mortage Left]]/Table1[[#This Row],[Value of House]]</f>
        <v>0.6177513285091587</v>
      </c>
      <c r="BK306" s="2">
        <f t="shared" ca="1" si="117"/>
        <v>0</v>
      </c>
      <c r="BN306" s="14">
        <f ca="1">IF(Table1[[#This Row],[Area]]="Yukon",Table1[[#This Row],[Income]],0)</f>
        <v>0</v>
      </c>
      <c r="BO306" s="14">
        <f ca="1">IF(Table1[[#This Row],[Area]]="BC",Table1[[#This Row],[Income]],0)</f>
        <v>0</v>
      </c>
      <c r="BP306" s="14">
        <f ca="1">IF(Table1[[#This Row],[Area]]="Northwest Territories",Table1[[#This Row],[Income]],0)</f>
        <v>0</v>
      </c>
      <c r="BQ306" s="14">
        <f ca="1">IF(Table1[[#This Row],[Area]]="Alberta",Table1[[#This Row],[Income]],0)</f>
        <v>0</v>
      </c>
      <c r="BR306" s="14">
        <f ca="1">IF(Table1[[#This Row],[Area]]="Nunavut",Table1[[#This Row],[Income]],0)</f>
        <v>0</v>
      </c>
      <c r="BS306" s="14">
        <f ca="1">IF(Table1[[#This Row],[Area]]="Saskatchewan",Table1[[#This Row],[Income]],0)</f>
        <v>0</v>
      </c>
      <c r="BT306" s="14">
        <f ca="1">IF(Table1[[#This Row],[Area]]="Manitoba",Table1[[#This Row],[Income]],0)</f>
        <v>0</v>
      </c>
      <c r="BU306" s="14">
        <f ca="1">IF(Table1[[#This Row],[Area]]="Ontario",Table1[[#This Row],[Income]],0)</f>
        <v>0</v>
      </c>
      <c r="BV306" s="14">
        <f ca="1">IF(Table1[[#This Row],[Area]]="Quebec",Table1[[#This Row],[Income]],0)</f>
        <v>0</v>
      </c>
      <c r="BW306" s="14">
        <f ca="1">IF(Table1[[#This Row],[Area]]="newfoundland",Table1[[#This Row],[Income]],0)</f>
        <v>0</v>
      </c>
      <c r="BX306" s="14">
        <f ca="1">IF(Table1[[#This Row],[Area]]="New Brunswick",Table1[[#This Row],[Income]],0)</f>
        <v>72329</v>
      </c>
      <c r="BY306" s="14">
        <f ca="1">IF(Table1[[#This Row],[Area]]="Nova Scotia",Table1[[#This Row],[Income]],0)</f>
        <v>0</v>
      </c>
      <c r="BZ306" s="14">
        <f ca="1">IF(Table1[[#This Row],[Area]]="Prince Edward Island",Table1[[#This Row],[Income]],0)</f>
        <v>0</v>
      </c>
      <c r="CB306" s="12">
        <f ca="1">IF(Table1[[#This Row],[Field of Work]]="Health",Table1[[#This Row],[Income]],0)</f>
        <v>72329</v>
      </c>
      <c r="CC306" s="12">
        <f ca="1">IF(Table1[[#This Row],[Field of Work]]="Construction",Table1[[#This Row],[Income]],0)</f>
        <v>0</v>
      </c>
      <c r="CD306" s="12">
        <f ca="1">IF(Table1[[#This Row],[Field of Work]]="Teaching",Table1[[#This Row],[Income]],0)</f>
        <v>0</v>
      </c>
      <c r="CE306" s="12">
        <f ca="1">IF(Table1[[#This Row],[Field of Work]]="IT",Table1[[#This Row],[Income]],0)</f>
        <v>0</v>
      </c>
      <c r="CF306" s="12">
        <f ca="1">IF(Table1[[#This Row],[Field of Work]]="General Work",Table1[[#This Row],[Income]],0)</f>
        <v>0</v>
      </c>
      <c r="CG306" s="12">
        <f ca="1">IF(Table1[[#This Row],[Field of Work]]="Agriculture",Table1[[#This Row],[Income]],0)</f>
        <v>0</v>
      </c>
      <c r="CI306" s="2">
        <f ca="1">IF(Table1[[#This Row],[Debts]]&gt;Table1[[#This Row],[Income]],1,0)</f>
        <v>1</v>
      </c>
      <c r="CJ306" s="2"/>
      <c r="CL306" s="2">
        <f ca="1">IF(Table1[[#This Row],[Networth of Person ($)]]&gt;$CL$6,Table1[[#This Row],[Age]],0)</f>
        <v>38</v>
      </c>
    </row>
    <row r="307" spans="2:90" x14ac:dyDescent="0.3">
      <c r="B307">
        <f t="shared" ca="1" si="96"/>
        <v>1</v>
      </c>
      <c r="C307" t="str">
        <f t="shared" ca="1" si="97"/>
        <v>Men</v>
      </c>
      <c r="D307">
        <f t="shared" ca="1" si="98"/>
        <v>43</v>
      </c>
      <c r="E307">
        <f t="shared" ca="1" si="99"/>
        <v>6</v>
      </c>
      <c r="F307" t="str">
        <f t="shared" ca="1" si="100"/>
        <v>Agriculture</v>
      </c>
      <c r="G307">
        <f t="shared" ca="1" si="101"/>
        <v>2</v>
      </c>
      <c r="H307" t="str">
        <f t="shared" ca="1" si="102"/>
        <v>College</v>
      </c>
      <c r="I307">
        <f t="shared" ca="1" si="103"/>
        <v>4</v>
      </c>
      <c r="J307">
        <f t="shared" ca="1" si="104"/>
        <v>3</v>
      </c>
      <c r="K307">
        <f t="shared" ca="1" si="105"/>
        <v>56609</v>
      </c>
      <c r="L307">
        <f t="shared" ca="1" si="106"/>
        <v>6</v>
      </c>
      <c r="M307" t="str">
        <f t="shared" ca="1" si="107"/>
        <v>Saskatchewan</v>
      </c>
      <c r="N307">
        <f t="shared" ca="1" si="108"/>
        <v>226436</v>
      </c>
      <c r="O307">
        <f t="shared" ca="1" si="109"/>
        <v>8631.3575594523791</v>
      </c>
      <c r="P307">
        <f t="shared" ca="1" si="110"/>
        <v>30331.229048452158</v>
      </c>
      <c r="Q307">
        <f t="shared" ca="1" si="111"/>
        <v>19547</v>
      </c>
      <c r="R307">
        <f t="shared" ca="1" si="112"/>
        <v>75818.334750965267</v>
      </c>
      <c r="S307">
        <f t="shared" ca="1" si="113"/>
        <v>82848.397750610922</v>
      </c>
      <c r="T307">
        <f t="shared" ca="1" si="114"/>
        <v>339615.62679906306</v>
      </c>
      <c r="U307">
        <f t="shared" ca="1" si="115"/>
        <v>103996.69231041765</v>
      </c>
      <c r="V307">
        <f t="shared" ca="1" si="116"/>
        <v>235618.93448864541</v>
      </c>
      <c r="Y307" s="2">
        <f ca="1">IF(Table1[[#This Row],[Gender]]="Men",1,0)</f>
        <v>1</v>
      </c>
      <c r="Z307" s="2">
        <f ca="1">IF(Table1[[#This Row],[Gender]]="Women",1,0)</f>
        <v>0</v>
      </c>
      <c r="AA307" s="2"/>
      <c r="AB307" s="2"/>
      <c r="AC307" s="2"/>
      <c r="AD307" s="2"/>
      <c r="AE307" s="2"/>
      <c r="AF307" s="2"/>
      <c r="AG307" s="2"/>
      <c r="AH307" s="2"/>
      <c r="AI307" s="2"/>
      <c r="AJ307" s="4"/>
      <c r="AM307" s="2">
        <f ca="1">IF(Table1[[#This Row],[Field of Work]]="Teaching",1,0)</f>
        <v>0</v>
      </c>
      <c r="AN307" s="2">
        <f ca="1">IF(Table1[[#This Row],[Field of Work]]="Health",1,0)</f>
        <v>0</v>
      </c>
      <c r="AO307" s="2">
        <f ca="1">IF(Table1[[#This Row],[Field of Work]]="Agriculture",1,0)</f>
        <v>1</v>
      </c>
      <c r="AP307" s="2">
        <f ca="1">IF(Table1[[#This Row],[Field of Work]]="IT",1,0)</f>
        <v>0</v>
      </c>
      <c r="AQ307" s="2">
        <f ca="1">IF(Table1[[#This Row],[Field of Work]]="Construction",1,0)</f>
        <v>0</v>
      </c>
      <c r="AR307" s="2">
        <f ca="1">IF(Table1[[#This Row],[Field of Work]]="General Work",1,0)</f>
        <v>0</v>
      </c>
      <c r="AS307" s="2"/>
      <c r="AT307" s="2"/>
      <c r="AU307" s="2"/>
      <c r="AV307" s="2"/>
      <c r="AW307" s="2"/>
      <c r="AX307" s="2"/>
      <c r="BB307" s="2">
        <f ca="1">Table1[[#This Row],[Car Value]]/Table1[[#This Row],[Cars]]</f>
        <v>10110.409682817386</v>
      </c>
      <c r="BE307" s="2">
        <f ca="1">IF(Table1[[#This Row],[Debts]]&gt;$BG$6,1,0)</f>
        <v>1</v>
      </c>
      <c r="BJ307" s="11">
        <f ca="1">Table1[[#This Row],[Mortage Left]]/Table1[[#This Row],[Value of House]]</f>
        <v>3.8118309630325475E-2</v>
      </c>
      <c r="BK307" s="2">
        <f t="shared" ca="1" si="117"/>
        <v>1</v>
      </c>
      <c r="BN307" s="14">
        <f ca="1">IF(Table1[[#This Row],[Area]]="Yukon",Table1[[#This Row],[Income]],0)</f>
        <v>0</v>
      </c>
      <c r="BO307" s="14">
        <f ca="1">IF(Table1[[#This Row],[Area]]="BC",Table1[[#This Row],[Income]],0)</f>
        <v>0</v>
      </c>
      <c r="BP307" s="14">
        <f ca="1">IF(Table1[[#This Row],[Area]]="Northwest Territories",Table1[[#This Row],[Income]],0)</f>
        <v>0</v>
      </c>
      <c r="BQ307" s="14">
        <f ca="1">IF(Table1[[#This Row],[Area]]="Alberta",Table1[[#This Row],[Income]],0)</f>
        <v>0</v>
      </c>
      <c r="BR307" s="14">
        <f ca="1">IF(Table1[[#This Row],[Area]]="Nunavut",Table1[[#This Row],[Income]],0)</f>
        <v>0</v>
      </c>
      <c r="BS307" s="14">
        <f ca="1">IF(Table1[[#This Row],[Area]]="Saskatchewan",Table1[[#This Row],[Income]],0)</f>
        <v>56609</v>
      </c>
      <c r="BT307" s="14">
        <f ca="1">IF(Table1[[#This Row],[Area]]="Manitoba",Table1[[#This Row],[Income]],0)</f>
        <v>0</v>
      </c>
      <c r="BU307" s="14">
        <f ca="1">IF(Table1[[#This Row],[Area]]="Ontario",Table1[[#This Row],[Income]],0)</f>
        <v>0</v>
      </c>
      <c r="BV307" s="14">
        <f ca="1">IF(Table1[[#This Row],[Area]]="Quebec",Table1[[#This Row],[Income]],0)</f>
        <v>0</v>
      </c>
      <c r="BW307" s="14">
        <f ca="1">IF(Table1[[#This Row],[Area]]="newfoundland",Table1[[#This Row],[Income]],0)</f>
        <v>0</v>
      </c>
      <c r="BX307" s="14">
        <f ca="1">IF(Table1[[#This Row],[Area]]="New Brunswick",Table1[[#This Row],[Income]],0)</f>
        <v>0</v>
      </c>
      <c r="BY307" s="14">
        <f ca="1">IF(Table1[[#This Row],[Area]]="Nova Scotia",Table1[[#This Row],[Income]],0)</f>
        <v>0</v>
      </c>
      <c r="BZ307" s="14">
        <f ca="1">IF(Table1[[#This Row],[Area]]="Prince Edward Island",Table1[[#This Row],[Income]],0)</f>
        <v>0</v>
      </c>
      <c r="CB307" s="12">
        <f ca="1">IF(Table1[[#This Row],[Field of Work]]="Health",Table1[[#This Row],[Income]],0)</f>
        <v>0</v>
      </c>
      <c r="CC307" s="12">
        <f ca="1">IF(Table1[[#This Row],[Field of Work]]="Construction",Table1[[#This Row],[Income]],0)</f>
        <v>0</v>
      </c>
      <c r="CD307" s="12">
        <f ca="1">IF(Table1[[#This Row],[Field of Work]]="Teaching",Table1[[#This Row],[Income]],0)</f>
        <v>0</v>
      </c>
      <c r="CE307" s="12">
        <f ca="1">IF(Table1[[#This Row],[Field of Work]]="IT",Table1[[#This Row],[Income]],0)</f>
        <v>0</v>
      </c>
      <c r="CF307" s="12">
        <f ca="1">IF(Table1[[#This Row],[Field of Work]]="General Work",Table1[[#This Row],[Income]],0)</f>
        <v>0</v>
      </c>
      <c r="CG307" s="12">
        <f ca="1">IF(Table1[[#This Row],[Field of Work]]="Agriculture",Table1[[#This Row],[Income]],0)</f>
        <v>56609</v>
      </c>
      <c r="CI307" s="2">
        <f ca="1">IF(Table1[[#This Row],[Debts]]&gt;Table1[[#This Row],[Income]],1,0)</f>
        <v>1</v>
      </c>
      <c r="CJ307" s="2"/>
      <c r="CL307" s="2">
        <f ca="1">IF(Table1[[#This Row],[Networth of Person ($)]]&gt;$CL$6,Table1[[#This Row],[Age]],0)</f>
        <v>43</v>
      </c>
    </row>
    <row r="308" spans="2:90" x14ac:dyDescent="0.3">
      <c r="B308">
        <f t="shared" ca="1" si="96"/>
        <v>1</v>
      </c>
      <c r="C308" t="str">
        <f t="shared" ca="1" si="97"/>
        <v>Men</v>
      </c>
      <c r="D308">
        <f t="shared" ca="1" si="98"/>
        <v>27</v>
      </c>
      <c r="E308">
        <f t="shared" ca="1" si="99"/>
        <v>3</v>
      </c>
      <c r="F308" t="str">
        <f t="shared" ca="1" si="100"/>
        <v>Teaching</v>
      </c>
      <c r="G308">
        <f t="shared" ca="1" si="101"/>
        <v>6</v>
      </c>
      <c r="H308" t="str">
        <f t="shared" ca="1" si="102"/>
        <v>Others</v>
      </c>
      <c r="I308">
        <f t="shared" ca="1" si="103"/>
        <v>4</v>
      </c>
      <c r="J308">
        <f t="shared" ca="1" si="104"/>
        <v>3</v>
      </c>
      <c r="K308">
        <f t="shared" ca="1" si="105"/>
        <v>61765</v>
      </c>
      <c r="L308">
        <f t="shared" ca="1" si="106"/>
        <v>12</v>
      </c>
      <c r="M308" t="str">
        <f t="shared" ca="1" si="107"/>
        <v>Nova Scotia</v>
      </c>
      <c r="N308">
        <f t="shared" ca="1" si="108"/>
        <v>370590</v>
      </c>
      <c r="O308">
        <f t="shared" ca="1" si="109"/>
        <v>183708.39881148297</v>
      </c>
      <c r="P308">
        <f t="shared" ca="1" si="110"/>
        <v>178932.55441968114</v>
      </c>
      <c r="Q308">
        <f t="shared" ca="1" si="111"/>
        <v>141293</v>
      </c>
      <c r="R308">
        <f t="shared" ca="1" si="112"/>
        <v>88614.252926163987</v>
      </c>
      <c r="S308">
        <f t="shared" ca="1" si="113"/>
        <v>46334.887593993357</v>
      </c>
      <c r="T308">
        <f t="shared" ca="1" si="114"/>
        <v>595857.44201367453</v>
      </c>
      <c r="U308">
        <f t="shared" ca="1" si="115"/>
        <v>413615.6517376469</v>
      </c>
      <c r="V308">
        <f t="shared" ca="1" si="116"/>
        <v>182241.79027602763</v>
      </c>
      <c r="Y308" s="2">
        <f ca="1">IF(Table1[[#This Row],[Gender]]="Men",1,0)</f>
        <v>1</v>
      </c>
      <c r="Z308" s="2">
        <f ca="1">IF(Table1[[#This Row],[Gender]]="Women",1,0)</f>
        <v>0</v>
      </c>
      <c r="AA308" s="2"/>
      <c r="AB308" s="2"/>
      <c r="AC308" s="2"/>
      <c r="AD308" s="2"/>
      <c r="AE308" s="2"/>
      <c r="AF308" s="2"/>
      <c r="AG308" s="2"/>
      <c r="AH308" s="2"/>
      <c r="AI308" s="2"/>
      <c r="AJ308" s="4"/>
      <c r="AM308" s="2">
        <f ca="1">IF(Table1[[#This Row],[Field of Work]]="Teaching",1,0)</f>
        <v>1</v>
      </c>
      <c r="AN308" s="2">
        <f ca="1">IF(Table1[[#This Row],[Field of Work]]="Health",1,0)</f>
        <v>0</v>
      </c>
      <c r="AO308" s="2">
        <f ca="1">IF(Table1[[#This Row],[Field of Work]]="Agriculture",1,0)</f>
        <v>0</v>
      </c>
      <c r="AP308" s="2">
        <f ca="1">IF(Table1[[#This Row],[Field of Work]]="IT",1,0)</f>
        <v>0</v>
      </c>
      <c r="AQ308" s="2">
        <f ca="1">IF(Table1[[#This Row],[Field of Work]]="Construction",1,0)</f>
        <v>0</v>
      </c>
      <c r="AR308" s="2">
        <f ca="1">IF(Table1[[#This Row],[Field of Work]]="General Work",1,0)</f>
        <v>0</v>
      </c>
      <c r="AS308" s="2"/>
      <c r="AT308" s="2"/>
      <c r="AU308" s="2"/>
      <c r="AV308" s="2"/>
      <c r="AW308" s="2"/>
      <c r="AX308" s="2"/>
      <c r="BB308" s="2">
        <f ca="1">Table1[[#This Row],[Car Value]]/Table1[[#This Row],[Cars]]</f>
        <v>59644.184806560377</v>
      </c>
      <c r="BE308" s="2">
        <f ca="1">IF(Table1[[#This Row],[Debts]]&gt;$BG$6,1,0)</f>
        <v>1</v>
      </c>
      <c r="BJ308" s="11">
        <f ca="1">Table1[[#This Row],[Mortage Left]]/Table1[[#This Row],[Value of House]]</f>
        <v>0.49571871559265757</v>
      </c>
      <c r="BK308" s="2">
        <f t="shared" ca="1" si="117"/>
        <v>0</v>
      </c>
      <c r="BN308" s="14">
        <f ca="1">IF(Table1[[#This Row],[Area]]="Yukon",Table1[[#This Row],[Income]],0)</f>
        <v>0</v>
      </c>
      <c r="BO308" s="14">
        <f ca="1">IF(Table1[[#This Row],[Area]]="BC",Table1[[#This Row],[Income]],0)</f>
        <v>0</v>
      </c>
      <c r="BP308" s="14">
        <f ca="1">IF(Table1[[#This Row],[Area]]="Northwest Territories",Table1[[#This Row],[Income]],0)</f>
        <v>0</v>
      </c>
      <c r="BQ308" s="14">
        <f ca="1">IF(Table1[[#This Row],[Area]]="Alberta",Table1[[#This Row],[Income]],0)</f>
        <v>0</v>
      </c>
      <c r="BR308" s="14">
        <f ca="1">IF(Table1[[#This Row],[Area]]="Nunavut",Table1[[#This Row],[Income]],0)</f>
        <v>0</v>
      </c>
      <c r="BS308" s="14">
        <f ca="1">IF(Table1[[#This Row],[Area]]="Saskatchewan",Table1[[#This Row],[Income]],0)</f>
        <v>0</v>
      </c>
      <c r="BT308" s="14">
        <f ca="1">IF(Table1[[#This Row],[Area]]="Manitoba",Table1[[#This Row],[Income]],0)</f>
        <v>0</v>
      </c>
      <c r="BU308" s="14">
        <f ca="1">IF(Table1[[#This Row],[Area]]="Ontario",Table1[[#This Row],[Income]],0)</f>
        <v>0</v>
      </c>
      <c r="BV308" s="14">
        <f ca="1">IF(Table1[[#This Row],[Area]]="Quebec",Table1[[#This Row],[Income]],0)</f>
        <v>0</v>
      </c>
      <c r="BW308" s="14">
        <f ca="1">IF(Table1[[#This Row],[Area]]="newfoundland",Table1[[#This Row],[Income]],0)</f>
        <v>0</v>
      </c>
      <c r="BX308" s="14">
        <f ca="1">IF(Table1[[#This Row],[Area]]="New Brunswick",Table1[[#This Row],[Income]],0)</f>
        <v>0</v>
      </c>
      <c r="BY308" s="14">
        <f ca="1">IF(Table1[[#This Row],[Area]]="Nova Scotia",Table1[[#This Row],[Income]],0)</f>
        <v>61765</v>
      </c>
      <c r="BZ308" s="14">
        <f ca="1">IF(Table1[[#This Row],[Area]]="Prince Edward Island",Table1[[#This Row],[Income]],0)</f>
        <v>0</v>
      </c>
      <c r="CB308" s="12">
        <f ca="1">IF(Table1[[#This Row],[Field of Work]]="Health",Table1[[#This Row],[Income]],0)</f>
        <v>0</v>
      </c>
      <c r="CC308" s="12">
        <f ca="1">IF(Table1[[#This Row],[Field of Work]]="Construction",Table1[[#This Row],[Income]],0)</f>
        <v>0</v>
      </c>
      <c r="CD308" s="12">
        <f ca="1">IF(Table1[[#This Row],[Field of Work]]="Teaching",Table1[[#This Row],[Income]],0)</f>
        <v>61765</v>
      </c>
      <c r="CE308" s="12">
        <f ca="1">IF(Table1[[#This Row],[Field of Work]]="IT",Table1[[#This Row],[Income]],0)</f>
        <v>0</v>
      </c>
      <c r="CF308" s="12">
        <f ca="1">IF(Table1[[#This Row],[Field of Work]]="General Work",Table1[[#This Row],[Income]],0)</f>
        <v>0</v>
      </c>
      <c r="CG308" s="12">
        <f ca="1">IF(Table1[[#This Row],[Field of Work]]="Agriculture",Table1[[#This Row],[Income]],0)</f>
        <v>0</v>
      </c>
      <c r="CI308" s="2">
        <f ca="1">IF(Table1[[#This Row],[Debts]]&gt;Table1[[#This Row],[Income]],1,0)</f>
        <v>1</v>
      </c>
      <c r="CJ308" s="2"/>
      <c r="CL308" s="2">
        <f ca="1">IF(Table1[[#This Row],[Networth of Person ($)]]&gt;$CL$6,Table1[[#This Row],[Age]],0)</f>
        <v>27</v>
      </c>
    </row>
    <row r="309" spans="2:90" x14ac:dyDescent="0.3">
      <c r="B309">
        <f t="shared" ca="1" si="96"/>
        <v>1</v>
      </c>
      <c r="C309" t="str">
        <f t="shared" ca="1" si="97"/>
        <v>Men</v>
      </c>
      <c r="D309">
        <f t="shared" ca="1" si="98"/>
        <v>27</v>
      </c>
      <c r="E309">
        <f t="shared" ca="1" si="99"/>
        <v>1</v>
      </c>
      <c r="F309" t="str">
        <f t="shared" ca="1" si="100"/>
        <v>Health</v>
      </c>
      <c r="G309">
        <f t="shared" ca="1" si="101"/>
        <v>4</v>
      </c>
      <c r="H309" t="str">
        <f t="shared" ca="1" si="102"/>
        <v xml:space="preserve">Technical </v>
      </c>
      <c r="I309">
        <f t="shared" ca="1" si="103"/>
        <v>3</v>
      </c>
      <c r="J309">
        <f t="shared" ca="1" si="104"/>
        <v>3</v>
      </c>
      <c r="K309">
        <f t="shared" ca="1" si="105"/>
        <v>58737</v>
      </c>
      <c r="L309">
        <f t="shared" ca="1" si="106"/>
        <v>8</v>
      </c>
      <c r="M309" t="str">
        <f t="shared" ca="1" si="107"/>
        <v>Ontario</v>
      </c>
      <c r="N309">
        <f t="shared" ca="1" si="108"/>
        <v>234948</v>
      </c>
      <c r="O309">
        <f t="shared" ca="1" si="109"/>
        <v>181371.17167864024</v>
      </c>
      <c r="P309">
        <f t="shared" ca="1" si="110"/>
        <v>89951.737398519821</v>
      </c>
      <c r="Q309">
        <f t="shared" ca="1" si="111"/>
        <v>88279</v>
      </c>
      <c r="R309">
        <f t="shared" ca="1" si="112"/>
        <v>64577.973354060625</v>
      </c>
      <c r="S309">
        <f t="shared" ca="1" si="113"/>
        <v>56620.211301108153</v>
      </c>
      <c r="T309">
        <f t="shared" ca="1" si="114"/>
        <v>381519.948699628</v>
      </c>
      <c r="U309">
        <f t="shared" ca="1" si="115"/>
        <v>334228.14503270085</v>
      </c>
      <c r="V309">
        <f t="shared" ca="1" si="116"/>
        <v>47291.803666927153</v>
      </c>
      <c r="Y309" s="2">
        <f ca="1">IF(Table1[[#This Row],[Gender]]="Men",1,0)</f>
        <v>1</v>
      </c>
      <c r="Z309" s="2">
        <f ca="1">IF(Table1[[#This Row],[Gender]]="Women",1,0)</f>
        <v>0</v>
      </c>
      <c r="AA309" s="2"/>
      <c r="AB309" s="2"/>
      <c r="AC309" s="2"/>
      <c r="AD309" s="2"/>
      <c r="AE309" s="2"/>
      <c r="AF309" s="2"/>
      <c r="AG309" s="2"/>
      <c r="AH309" s="2"/>
      <c r="AI309" s="2"/>
      <c r="AJ309" s="4"/>
      <c r="AM309" s="2">
        <f ca="1">IF(Table1[[#This Row],[Field of Work]]="Teaching",1,0)</f>
        <v>0</v>
      </c>
      <c r="AN309" s="2">
        <f ca="1">IF(Table1[[#This Row],[Field of Work]]="Health",1,0)</f>
        <v>1</v>
      </c>
      <c r="AO309" s="2">
        <f ca="1">IF(Table1[[#This Row],[Field of Work]]="Agriculture",1,0)</f>
        <v>0</v>
      </c>
      <c r="AP309" s="2">
        <f ca="1">IF(Table1[[#This Row],[Field of Work]]="IT",1,0)</f>
        <v>0</v>
      </c>
      <c r="AQ309" s="2">
        <f ca="1">IF(Table1[[#This Row],[Field of Work]]="Construction",1,0)</f>
        <v>0</v>
      </c>
      <c r="AR309" s="2">
        <f ca="1">IF(Table1[[#This Row],[Field of Work]]="General Work",1,0)</f>
        <v>0</v>
      </c>
      <c r="AS309" s="2"/>
      <c r="AT309" s="2"/>
      <c r="AU309" s="2"/>
      <c r="AV309" s="2"/>
      <c r="AW309" s="2"/>
      <c r="AX309" s="2"/>
      <c r="BB309" s="2">
        <f ca="1">Table1[[#This Row],[Car Value]]/Table1[[#This Row],[Cars]]</f>
        <v>29983.912466173275</v>
      </c>
      <c r="BE309" s="2">
        <f ca="1">IF(Table1[[#This Row],[Debts]]&gt;$BG$6,1,0)</f>
        <v>1</v>
      </c>
      <c r="BJ309" s="11">
        <f ca="1">Table1[[#This Row],[Mortage Left]]/Table1[[#This Row],[Value of House]]</f>
        <v>0.77196303726203341</v>
      </c>
      <c r="BK309" s="2">
        <f t="shared" ca="1" si="117"/>
        <v>0</v>
      </c>
      <c r="BN309" s="14">
        <f ca="1">IF(Table1[[#This Row],[Area]]="Yukon",Table1[[#This Row],[Income]],0)</f>
        <v>0</v>
      </c>
      <c r="BO309" s="14">
        <f ca="1">IF(Table1[[#This Row],[Area]]="BC",Table1[[#This Row],[Income]],0)</f>
        <v>0</v>
      </c>
      <c r="BP309" s="14">
        <f ca="1">IF(Table1[[#This Row],[Area]]="Northwest Territories",Table1[[#This Row],[Income]],0)</f>
        <v>0</v>
      </c>
      <c r="BQ309" s="14">
        <f ca="1">IF(Table1[[#This Row],[Area]]="Alberta",Table1[[#This Row],[Income]],0)</f>
        <v>0</v>
      </c>
      <c r="BR309" s="14">
        <f ca="1">IF(Table1[[#This Row],[Area]]="Nunavut",Table1[[#This Row],[Income]],0)</f>
        <v>0</v>
      </c>
      <c r="BS309" s="14">
        <f ca="1">IF(Table1[[#This Row],[Area]]="Saskatchewan",Table1[[#This Row],[Income]],0)</f>
        <v>0</v>
      </c>
      <c r="BT309" s="14">
        <f ca="1">IF(Table1[[#This Row],[Area]]="Manitoba",Table1[[#This Row],[Income]],0)</f>
        <v>0</v>
      </c>
      <c r="BU309" s="14">
        <f ca="1">IF(Table1[[#This Row],[Area]]="Ontario",Table1[[#This Row],[Income]],0)</f>
        <v>58737</v>
      </c>
      <c r="BV309" s="14">
        <f ca="1">IF(Table1[[#This Row],[Area]]="Quebec",Table1[[#This Row],[Income]],0)</f>
        <v>0</v>
      </c>
      <c r="BW309" s="14">
        <f ca="1">IF(Table1[[#This Row],[Area]]="newfoundland",Table1[[#This Row],[Income]],0)</f>
        <v>0</v>
      </c>
      <c r="BX309" s="14">
        <f ca="1">IF(Table1[[#This Row],[Area]]="New Brunswick",Table1[[#This Row],[Income]],0)</f>
        <v>0</v>
      </c>
      <c r="BY309" s="14">
        <f ca="1">IF(Table1[[#This Row],[Area]]="Nova Scotia",Table1[[#This Row],[Income]],0)</f>
        <v>0</v>
      </c>
      <c r="BZ309" s="14">
        <f ca="1">IF(Table1[[#This Row],[Area]]="Prince Edward Island",Table1[[#This Row],[Income]],0)</f>
        <v>0</v>
      </c>
      <c r="CB309" s="12">
        <f ca="1">IF(Table1[[#This Row],[Field of Work]]="Health",Table1[[#This Row],[Income]],0)</f>
        <v>58737</v>
      </c>
      <c r="CC309" s="12">
        <f ca="1">IF(Table1[[#This Row],[Field of Work]]="Construction",Table1[[#This Row],[Income]],0)</f>
        <v>0</v>
      </c>
      <c r="CD309" s="12">
        <f ca="1">IF(Table1[[#This Row],[Field of Work]]="Teaching",Table1[[#This Row],[Income]],0)</f>
        <v>0</v>
      </c>
      <c r="CE309" s="12">
        <f ca="1">IF(Table1[[#This Row],[Field of Work]]="IT",Table1[[#This Row],[Income]],0)</f>
        <v>0</v>
      </c>
      <c r="CF309" s="12">
        <f ca="1">IF(Table1[[#This Row],[Field of Work]]="General Work",Table1[[#This Row],[Income]],0)</f>
        <v>0</v>
      </c>
      <c r="CG309" s="12">
        <f ca="1">IF(Table1[[#This Row],[Field of Work]]="Agriculture",Table1[[#This Row],[Income]],0)</f>
        <v>0</v>
      </c>
      <c r="CI309" s="2">
        <f ca="1">IF(Table1[[#This Row],[Debts]]&gt;Table1[[#This Row],[Income]],1,0)</f>
        <v>1</v>
      </c>
      <c r="CJ309" s="2"/>
      <c r="CL309" s="2">
        <f ca="1">IF(Table1[[#This Row],[Networth of Person ($)]]&gt;$CL$6,Table1[[#This Row],[Age]],0)</f>
        <v>0</v>
      </c>
    </row>
    <row r="310" spans="2:90" x14ac:dyDescent="0.3">
      <c r="B310">
        <f t="shared" ca="1" si="96"/>
        <v>2</v>
      </c>
      <c r="C310" t="str">
        <f t="shared" ca="1" si="97"/>
        <v>Women</v>
      </c>
      <c r="D310">
        <f t="shared" ca="1" si="98"/>
        <v>33</v>
      </c>
      <c r="E310">
        <f t="shared" ca="1" si="99"/>
        <v>3</v>
      </c>
      <c r="F310" t="str">
        <f t="shared" ca="1" si="100"/>
        <v>Teaching</v>
      </c>
      <c r="G310">
        <f t="shared" ca="1" si="101"/>
        <v>5</v>
      </c>
      <c r="H310" t="str">
        <f t="shared" ca="1" si="102"/>
        <v>Others</v>
      </c>
      <c r="I310">
        <f t="shared" ca="1" si="103"/>
        <v>0</v>
      </c>
      <c r="J310">
        <f t="shared" ca="1" si="104"/>
        <v>3</v>
      </c>
      <c r="K310">
        <f t="shared" ca="1" si="105"/>
        <v>45393</v>
      </c>
      <c r="L310">
        <f t="shared" ca="1" si="106"/>
        <v>8</v>
      </c>
      <c r="M310" t="str">
        <f t="shared" ca="1" si="107"/>
        <v>Ontario</v>
      </c>
      <c r="N310">
        <f t="shared" ca="1" si="108"/>
        <v>136179</v>
      </c>
      <c r="O310">
        <f t="shared" ca="1" si="109"/>
        <v>4826.7247554630521</v>
      </c>
      <c r="P310">
        <f t="shared" ca="1" si="110"/>
        <v>87779.960849739378</v>
      </c>
      <c r="Q310">
        <f t="shared" ca="1" si="111"/>
        <v>54059</v>
      </c>
      <c r="R310">
        <f t="shared" ca="1" si="112"/>
        <v>78358.568916990873</v>
      </c>
      <c r="S310">
        <f t="shared" ca="1" si="113"/>
        <v>65270.77178249009</v>
      </c>
      <c r="T310">
        <f t="shared" ca="1" si="114"/>
        <v>289229.73263222945</v>
      </c>
      <c r="U310">
        <f t="shared" ca="1" si="115"/>
        <v>137244.29367245393</v>
      </c>
      <c r="V310">
        <f t="shared" ca="1" si="116"/>
        <v>151985.43895977552</v>
      </c>
      <c r="Y310" s="2">
        <f ca="1">IF(Table1[[#This Row],[Gender]]="Men",1,0)</f>
        <v>0</v>
      </c>
      <c r="Z310" s="2">
        <f ca="1">IF(Table1[[#This Row],[Gender]]="Women",1,0)</f>
        <v>1</v>
      </c>
      <c r="AA310" s="2"/>
      <c r="AB310" s="2"/>
      <c r="AC310" s="2"/>
      <c r="AD310" s="2"/>
      <c r="AE310" s="2"/>
      <c r="AF310" s="2"/>
      <c r="AG310" s="2"/>
      <c r="AH310" s="2"/>
      <c r="AI310" s="2"/>
      <c r="AJ310" s="4"/>
      <c r="AM310" s="2">
        <f ca="1">IF(Table1[[#This Row],[Field of Work]]="Teaching",1,0)</f>
        <v>1</v>
      </c>
      <c r="AN310" s="2">
        <f ca="1">IF(Table1[[#This Row],[Field of Work]]="Health",1,0)</f>
        <v>0</v>
      </c>
      <c r="AO310" s="2">
        <f ca="1">IF(Table1[[#This Row],[Field of Work]]="Agriculture",1,0)</f>
        <v>0</v>
      </c>
      <c r="AP310" s="2">
        <f ca="1">IF(Table1[[#This Row],[Field of Work]]="IT",1,0)</f>
        <v>0</v>
      </c>
      <c r="AQ310" s="2">
        <f ca="1">IF(Table1[[#This Row],[Field of Work]]="Construction",1,0)</f>
        <v>0</v>
      </c>
      <c r="AR310" s="2">
        <f ca="1">IF(Table1[[#This Row],[Field of Work]]="General Work",1,0)</f>
        <v>0</v>
      </c>
      <c r="AS310" s="2"/>
      <c r="AT310" s="2"/>
      <c r="AU310" s="2"/>
      <c r="AV310" s="2"/>
      <c r="AW310" s="2"/>
      <c r="AX310" s="2"/>
      <c r="BB310" s="2">
        <f ca="1">Table1[[#This Row],[Car Value]]/Table1[[#This Row],[Cars]]</f>
        <v>29259.986949913127</v>
      </c>
      <c r="BE310" s="2">
        <f ca="1">IF(Table1[[#This Row],[Debts]]&gt;$BG$6,1,0)</f>
        <v>1</v>
      </c>
      <c r="BJ310" s="11">
        <f ca="1">Table1[[#This Row],[Mortage Left]]/Table1[[#This Row],[Value of House]]</f>
        <v>3.5443972679069846E-2</v>
      </c>
      <c r="BK310" s="2">
        <f t="shared" ca="1" si="117"/>
        <v>1</v>
      </c>
      <c r="BN310" s="14">
        <f ca="1">IF(Table1[[#This Row],[Area]]="Yukon",Table1[[#This Row],[Income]],0)</f>
        <v>0</v>
      </c>
      <c r="BO310" s="14">
        <f ca="1">IF(Table1[[#This Row],[Area]]="BC",Table1[[#This Row],[Income]],0)</f>
        <v>0</v>
      </c>
      <c r="BP310" s="14">
        <f ca="1">IF(Table1[[#This Row],[Area]]="Northwest Territories",Table1[[#This Row],[Income]],0)</f>
        <v>0</v>
      </c>
      <c r="BQ310" s="14">
        <f ca="1">IF(Table1[[#This Row],[Area]]="Alberta",Table1[[#This Row],[Income]],0)</f>
        <v>0</v>
      </c>
      <c r="BR310" s="14">
        <f ca="1">IF(Table1[[#This Row],[Area]]="Nunavut",Table1[[#This Row],[Income]],0)</f>
        <v>0</v>
      </c>
      <c r="BS310" s="14">
        <f ca="1">IF(Table1[[#This Row],[Area]]="Saskatchewan",Table1[[#This Row],[Income]],0)</f>
        <v>0</v>
      </c>
      <c r="BT310" s="14">
        <f ca="1">IF(Table1[[#This Row],[Area]]="Manitoba",Table1[[#This Row],[Income]],0)</f>
        <v>0</v>
      </c>
      <c r="BU310" s="14">
        <f ca="1">IF(Table1[[#This Row],[Area]]="Ontario",Table1[[#This Row],[Income]],0)</f>
        <v>45393</v>
      </c>
      <c r="BV310" s="14">
        <f ca="1">IF(Table1[[#This Row],[Area]]="Quebec",Table1[[#This Row],[Income]],0)</f>
        <v>0</v>
      </c>
      <c r="BW310" s="14">
        <f ca="1">IF(Table1[[#This Row],[Area]]="newfoundland",Table1[[#This Row],[Income]],0)</f>
        <v>0</v>
      </c>
      <c r="BX310" s="14">
        <f ca="1">IF(Table1[[#This Row],[Area]]="New Brunswick",Table1[[#This Row],[Income]],0)</f>
        <v>0</v>
      </c>
      <c r="BY310" s="14">
        <f ca="1">IF(Table1[[#This Row],[Area]]="Nova Scotia",Table1[[#This Row],[Income]],0)</f>
        <v>0</v>
      </c>
      <c r="BZ310" s="14">
        <f ca="1">IF(Table1[[#This Row],[Area]]="Prince Edward Island",Table1[[#This Row],[Income]],0)</f>
        <v>0</v>
      </c>
      <c r="CB310" s="12">
        <f ca="1">IF(Table1[[#This Row],[Field of Work]]="Health",Table1[[#This Row],[Income]],0)</f>
        <v>0</v>
      </c>
      <c r="CC310" s="12">
        <f ca="1">IF(Table1[[#This Row],[Field of Work]]="Construction",Table1[[#This Row],[Income]],0)</f>
        <v>0</v>
      </c>
      <c r="CD310" s="12">
        <f ca="1">IF(Table1[[#This Row],[Field of Work]]="Teaching",Table1[[#This Row],[Income]],0)</f>
        <v>45393</v>
      </c>
      <c r="CE310" s="12">
        <f ca="1">IF(Table1[[#This Row],[Field of Work]]="IT",Table1[[#This Row],[Income]],0)</f>
        <v>0</v>
      </c>
      <c r="CF310" s="12">
        <f ca="1">IF(Table1[[#This Row],[Field of Work]]="General Work",Table1[[#This Row],[Income]],0)</f>
        <v>0</v>
      </c>
      <c r="CG310" s="12">
        <f ca="1">IF(Table1[[#This Row],[Field of Work]]="Agriculture",Table1[[#This Row],[Income]],0)</f>
        <v>0</v>
      </c>
      <c r="CI310" s="2">
        <f ca="1">IF(Table1[[#This Row],[Debts]]&gt;Table1[[#This Row],[Income]],1,0)</f>
        <v>1</v>
      </c>
      <c r="CJ310" s="2"/>
      <c r="CL310" s="2">
        <f ca="1">IF(Table1[[#This Row],[Networth of Person ($)]]&gt;$CL$6,Table1[[#This Row],[Age]],0)</f>
        <v>33</v>
      </c>
    </row>
    <row r="311" spans="2:90" x14ac:dyDescent="0.3">
      <c r="B311">
        <f t="shared" ca="1" si="96"/>
        <v>2</v>
      </c>
      <c r="C311" t="str">
        <f t="shared" ca="1" si="97"/>
        <v>Women</v>
      </c>
      <c r="D311">
        <f t="shared" ca="1" si="98"/>
        <v>26</v>
      </c>
      <c r="E311">
        <f t="shared" ca="1" si="99"/>
        <v>1</v>
      </c>
      <c r="F311" t="str">
        <f t="shared" ca="1" si="100"/>
        <v>Health</v>
      </c>
      <c r="G311">
        <f t="shared" ca="1" si="101"/>
        <v>5</v>
      </c>
      <c r="H311" t="str">
        <f t="shared" ca="1" si="102"/>
        <v>Others</v>
      </c>
      <c r="I311">
        <f t="shared" ca="1" si="103"/>
        <v>2</v>
      </c>
      <c r="J311">
        <f t="shared" ca="1" si="104"/>
        <v>2</v>
      </c>
      <c r="K311">
        <f t="shared" ca="1" si="105"/>
        <v>60600</v>
      </c>
      <c r="L311">
        <f t="shared" ca="1" si="106"/>
        <v>2</v>
      </c>
      <c r="M311" t="str">
        <f t="shared" ca="1" si="107"/>
        <v>BC</v>
      </c>
      <c r="N311">
        <f t="shared" ca="1" si="108"/>
        <v>181800</v>
      </c>
      <c r="O311">
        <f t="shared" ca="1" si="109"/>
        <v>2935.6421963992875</v>
      </c>
      <c r="P311">
        <f t="shared" ca="1" si="110"/>
        <v>57967.378503070446</v>
      </c>
      <c r="Q311">
        <f t="shared" ca="1" si="111"/>
        <v>51894</v>
      </c>
      <c r="R311">
        <f t="shared" ca="1" si="112"/>
        <v>80928.6566723164</v>
      </c>
      <c r="S311">
        <f t="shared" ca="1" si="113"/>
        <v>9946.316476118951</v>
      </c>
      <c r="T311">
        <f t="shared" ca="1" si="114"/>
        <v>249713.6949791894</v>
      </c>
      <c r="U311">
        <f t="shared" ca="1" si="115"/>
        <v>135758.2988687157</v>
      </c>
      <c r="V311">
        <f t="shared" ca="1" si="116"/>
        <v>113955.3961104737</v>
      </c>
      <c r="Y311" s="2">
        <f ca="1">IF(Table1[[#This Row],[Gender]]="Men",1,0)</f>
        <v>0</v>
      </c>
      <c r="Z311" s="2">
        <f ca="1">IF(Table1[[#This Row],[Gender]]="Women",1,0)</f>
        <v>1</v>
      </c>
      <c r="AA311" s="2"/>
      <c r="AB311" s="2"/>
      <c r="AC311" s="2"/>
      <c r="AD311" s="2"/>
      <c r="AE311" s="2"/>
      <c r="AF311" s="2"/>
      <c r="AG311" s="2"/>
      <c r="AH311" s="2"/>
      <c r="AI311" s="2"/>
      <c r="AJ311" s="4"/>
      <c r="AM311" s="2">
        <f ca="1">IF(Table1[[#This Row],[Field of Work]]="Teaching",1,0)</f>
        <v>0</v>
      </c>
      <c r="AN311" s="2">
        <f ca="1">IF(Table1[[#This Row],[Field of Work]]="Health",1,0)</f>
        <v>1</v>
      </c>
      <c r="AO311" s="2">
        <f ca="1">IF(Table1[[#This Row],[Field of Work]]="Agriculture",1,0)</f>
        <v>0</v>
      </c>
      <c r="AP311" s="2">
        <f ca="1">IF(Table1[[#This Row],[Field of Work]]="IT",1,0)</f>
        <v>0</v>
      </c>
      <c r="AQ311" s="2">
        <f ca="1">IF(Table1[[#This Row],[Field of Work]]="Construction",1,0)</f>
        <v>0</v>
      </c>
      <c r="AR311" s="2">
        <f ca="1">IF(Table1[[#This Row],[Field of Work]]="General Work",1,0)</f>
        <v>0</v>
      </c>
      <c r="AS311" s="2"/>
      <c r="AT311" s="2"/>
      <c r="AU311" s="2"/>
      <c r="AV311" s="2"/>
      <c r="AW311" s="2"/>
      <c r="AX311" s="2"/>
      <c r="BB311" s="2">
        <f ca="1">Table1[[#This Row],[Car Value]]/Table1[[#This Row],[Cars]]</f>
        <v>28983.689251535223</v>
      </c>
      <c r="BE311" s="2">
        <f ca="1">IF(Table1[[#This Row],[Debts]]&gt;$BG$6,1,0)</f>
        <v>1</v>
      </c>
      <c r="BJ311" s="11">
        <f ca="1">Table1[[#This Row],[Mortage Left]]/Table1[[#This Row],[Value of House]]</f>
        <v>1.614764684488057E-2</v>
      </c>
      <c r="BK311" s="2">
        <f t="shared" ca="1" si="117"/>
        <v>1</v>
      </c>
      <c r="BN311" s="14">
        <f ca="1">IF(Table1[[#This Row],[Area]]="Yukon",Table1[[#This Row],[Income]],0)</f>
        <v>0</v>
      </c>
      <c r="BO311" s="14">
        <f ca="1">IF(Table1[[#This Row],[Area]]="BC",Table1[[#This Row],[Income]],0)</f>
        <v>60600</v>
      </c>
      <c r="BP311" s="14">
        <f ca="1">IF(Table1[[#This Row],[Area]]="Northwest Territories",Table1[[#This Row],[Income]],0)</f>
        <v>0</v>
      </c>
      <c r="BQ311" s="14">
        <f ca="1">IF(Table1[[#This Row],[Area]]="Alberta",Table1[[#This Row],[Income]],0)</f>
        <v>0</v>
      </c>
      <c r="BR311" s="14">
        <f ca="1">IF(Table1[[#This Row],[Area]]="Nunavut",Table1[[#This Row],[Income]],0)</f>
        <v>0</v>
      </c>
      <c r="BS311" s="14">
        <f ca="1">IF(Table1[[#This Row],[Area]]="Saskatchewan",Table1[[#This Row],[Income]],0)</f>
        <v>0</v>
      </c>
      <c r="BT311" s="14">
        <f ca="1">IF(Table1[[#This Row],[Area]]="Manitoba",Table1[[#This Row],[Income]],0)</f>
        <v>0</v>
      </c>
      <c r="BU311" s="14">
        <f ca="1">IF(Table1[[#This Row],[Area]]="Ontario",Table1[[#This Row],[Income]],0)</f>
        <v>0</v>
      </c>
      <c r="BV311" s="14">
        <f ca="1">IF(Table1[[#This Row],[Area]]="Quebec",Table1[[#This Row],[Income]],0)</f>
        <v>0</v>
      </c>
      <c r="BW311" s="14">
        <f ca="1">IF(Table1[[#This Row],[Area]]="newfoundland",Table1[[#This Row],[Income]],0)</f>
        <v>0</v>
      </c>
      <c r="BX311" s="14">
        <f ca="1">IF(Table1[[#This Row],[Area]]="New Brunswick",Table1[[#This Row],[Income]],0)</f>
        <v>0</v>
      </c>
      <c r="BY311" s="14">
        <f ca="1">IF(Table1[[#This Row],[Area]]="Nova Scotia",Table1[[#This Row],[Income]],0)</f>
        <v>0</v>
      </c>
      <c r="BZ311" s="14">
        <f ca="1">IF(Table1[[#This Row],[Area]]="Prince Edward Island",Table1[[#This Row],[Income]],0)</f>
        <v>0</v>
      </c>
      <c r="CB311" s="12">
        <f ca="1">IF(Table1[[#This Row],[Field of Work]]="Health",Table1[[#This Row],[Income]],0)</f>
        <v>60600</v>
      </c>
      <c r="CC311" s="12">
        <f ca="1">IF(Table1[[#This Row],[Field of Work]]="Construction",Table1[[#This Row],[Income]],0)</f>
        <v>0</v>
      </c>
      <c r="CD311" s="12">
        <f ca="1">IF(Table1[[#This Row],[Field of Work]]="Teaching",Table1[[#This Row],[Income]],0)</f>
        <v>0</v>
      </c>
      <c r="CE311" s="12">
        <f ca="1">IF(Table1[[#This Row],[Field of Work]]="IT",Table1[[#This Row],[Income]],0)</f>
        <v>0</v>
      </c>
      <c r="CF311" s="12">
        <f ca="1">IF(Table1[[#This Row],[Field of Work]]="General Work",Table1[[#This Row],[Income]],0)</f>
        <v>0</v>
      </c>
      <c r="CG311" s="12">
        <f ca="1">IF(Table1[[#This Row],[Field of Work]]="Agriculture",Table1[[#This Row],[Income]],0)</f>
        <v>0</v>
      </c>
      <c r="CI311" s="2">
        <f ca="1">IF(Table1[[#This Row],[Debts]]&gt;Table1[[#This Row],[Income]],1,0)</f>
        <v>1</v>
      </c>
      <c r="CJ311" s="2"/>
      <c r="CL311" s="2">
        <f ca="1">IF(Table1[[#This Row],[Networth of Person ($)]]&gt;$CL$6,Table1[[#This Row],[Age]],0)</f>
        <v>26</v>
      </c>
    </row>
    <row r="312" spans="2:90" x14ac:dyDescent="0.3">
      <c r="B312">
        <f t="shared" ca="1" si="96"/>
        <v>2</v>
      </c>
      <c r="C312" t="str">
        <f t="shared" ca="1" si="97"/>
        <v>Women</v>
      </c>
      <c r="D312">
        <f t="shared" ca="1" si="98"/>
        <v>43</v>
      </c>
      <c r="E312">
        <f t="shared" ca="1" si="99"/>
        <v>2</v>
      </c>
      <c r="F312" t="str">
        <f t="shared" ca="1" si="100"/>
        <v>Construction</v>
      </c>
      <c r="G312">
        <f t="shared" ca="1" si="101"/>
        <v>4</v>
      </c>
      <c r="H312" t="str">
        <f t="shared" ca="1" si="102"/>
        <v xml:space="preserve">Technical </v>
      </c>
      <c r="I312">
        <f t="shared" ca="1" si="103"/>
        <v>1</v>
      </c>
      <c r="J312">
        <f t="shared" ca="1" si="104"/>
        <v>3</v>
      </c>
      <c r="K312">
        <f t="shared" ca="1" si="105"/>
        <v>52342</v>
      </c>
      <c r="L312">
        <f t="shared" ca="1" si="106"/>
        <v>4</v>
      </c>
      <c r="M312" t="str">
        <f t="shared" ca="1" si="107"/>
        <v>Alberta</v>
      </c>
      <c r="N312">
        <f t="shared" ca="1" si="108"/>
        <v>157026</v>
      </c>
      <c r="O312">
        <f t="shared" ca="1" si="109"/>
        <v>29980.017679251789</v>
      </c>
      <c r="P312">
        <f t="shared" ca="1" si="110"/>
        <v>10397.213900352586</v>
      </c>
      <c r="Q312">
        <f t="shared" ca="1" si="111"/>
        <v>1830</v>
      </c>
      <c r="R312">
        <f t="shared" ca="1" si="112"/>
        <v>59878.354431798303</v>
      </c>
      <c r="S312">
        <f t="shared" ca="1" si="113"/>
        <v>5312.1286060526445</v>
      </c>
      <c r="T312">
        <f t="shared" ca="1" si="114"/>
        <v>172735.34250640523</v>
      </c>
      <c r="U312">
        <f t="shared" ca="1" si="115"/>
        <v>91688.372111050092</v>
      </c>
      <c r="V312">
        <f t="shared" ca="1" si="116"/>
        <v>81046.970395355136</v>
      </c>
      <c r="Y312" s="2">
        <f ca="1">IF(Table1[[#This Row],[Gender]]="Men",1,0)</f>
        <v>0</v>
      </c>
      <c r="Z312" s="2">
        <f ca="1">IF(Table1[[#This Row],[Gender]]="Women",1,0)</f>
        <v>1</v>
      </c>
      <c r="AA312" s="2"/>
      <c r="AB312" s="2"/>
      <c r="AC312" s="2"/>
      <c r="AD312" s="2"/>
      <c r="AE312" s="2"/>
      <c r="AF312" s="2"/>
      <c r="AG312" s="2"/>
      <c r="AH312" s="2"/>
      <c r="AI312" s="2"/>
      <c r="AJ312" s="4"/>
      <c r="AM312" s="2">
        <f ca="1">IF(Table1[[#This Row],[Field of Work]]="Teaching",1,0)</f>
        <v>0</v>
      </c>
      <c r="AN312" s="2">
        <f ca="1">IF(Table1[[#This Row],[Field of Work]]="Health",1,0)</f>
        <v>0</v>
      </c>
      <c r="AO312" s="2">
        <f ca="1">IF(Table1[[#This Row],[Field of Work]]="Agriculture",1,0)</f>
        <v>0</v>
      </c>
      <c r="AP312" s="2">
        <f ca="1">IF(Table1[[#This Row],[Field of Work]]="IT",1,0)</f>
        <v>0</v>
      </c>
      <c r="AQ312" s="2">
        <f ca="1">IF(Table1[[#This Row],[Field of Work]]="Construction",1,0)</f>
        <v>1</v>
      </c>
      <c r="AR312" s="2">
        <f ca="1">IF(Table1[[#This Row],[Field of Work]]="General Work",1,0)</f>
        <v>0</v>
      </c>
      <c r="AS312" s="2"/>
      <c r="AT312" s="2"/>
      <c r="AU312" s="2"/>
      <c r="AV312" s="2"/>
      <c r="AW312" s="2"/>
      <c r="AX312" s="2"/>
      <c r="BB312" s="2">
        <f ca="1">Table1[[#This Row],[Car Value]]/Table1[[#This Row],[Cars]]</f>
        <v>3465.7379667841956</v>
      </c>
      <c r="BE312" s="2">
        <f ca="1">IF(Table1[[#This Row],[Debts]]&gt;$BG$6,1,0)</f>
        <v>1</v>
      </c>
      <c r="BJ312" s="11">
        <f ca="1">Table1[[#This Row],[Mortage Left]]/Table1[[#This Row],[Value of House]]</f>
        <v>0.19092390864730546</v>
      </c>
      <c r="BK312" s="2">
        <f t="shared" ca="1" si="117"/>
        <v>1</v>
      </c>
      <c r="BN312" s="14">
        <f ca="1">IF(Table1[[#This Row],[Area]]="Yukon",Table1[[#This Row],[Income]],0)</f>
        <v>0</v>
      </c>
      <c r="BO312" s="14">
        <f ca="1">IF(Table1[[#This Row],[Area]]="BC",Table1[[#This Row],[Income]],0)</f>
        <v>0</v>
      </c>
      <c r="BP312" s="14">
        <f ca="1">IF(Table1[[#This Row],[Area]]="Northwest Territories",Table1[[#This Row],[Income]],0)</f>
        <v>0</v>
      </c>
      <c r="BQ312" s="14">
        <f ca="1">IF(Table1[[#This Row],[Area]]="Alberta",Table1[[#This Row],[Income]],0)</f>
        <v>52342</v>
      </c>
      <c r="BR312" s="14">
        <f ca="1">IF(Table1[[#This Row],[Area]]="Nunavut",Table1[[#This Row],[Income]],0)</f>
        <v>0</v>
      </c>
      <c r="BS312" s="14">
        <f ca="1">IF(Table1[[#This Row],[Area]]="Saskatchewan",Table1[[#This Row],[Income]],0)</f>
        <v>0</v>
      </c>
      <c r="BT312" s="14">
        <f ca="1">IF(Table1[[#This Row],[Area]]="Manitoba",Table1[[#This Row],[Income]],0)</f>
        <v>0</v>
      </c>
      <c r="BU312" s="14">
        <f ca="1">IF(Table1[[#This Row],[Area]]="Ontario",Table1[[#This Row],[Income]],0)</f>
        <v>0</v>
      </c>
      <c r="BV312" s="14">
        <f ca="1">IF(Table1[[#This Row],[Area]]="Quebec",Table1[[#This Row],[Income]],0)</f>
        <v>0</v>
      </c>
      <c r="BW312" s="14">
        <f ca="1">IF(Table1[[#This Row],[Area]]="newfoundland",Table1[[#This Row],[Income]],0)</f>
        <v>0</v>
      </c>
      <c r="BX312" s="14">
        <f ca="1">IF(Table1[[#This Row],[Area]]="New Brunswick",Table1[[#This Row],[Income]],0)</f>
        <v>0</v>
      </c>
      <c r="BY312" s="14">
        <f ca="1">IF(Table1[[#This Row],[Area]]="Nova Scotia",Table1[[#This Row],[Income]],0)</f>
        <v>0</v>
      </c>
      <c r="BZ312" s="14">
        <f ca="1">IF(Table1[[#This Row],[Area]]="Prince Edward Island",Table1[[#This Row],[Income]],0)</f>
        <v>0</v>
      </c>
      <c r="CB312" s="12">
        <f ca="1">IF(Table1[[#This Row],[Field of Work]]="Health",Table1[[#This Row],[Income]],0)</f>
        <v>0</v>
      </c>
      <c r="CC312" s="12">
        <f ca="1">IF(Table1[[#This Row],[Field of Work]]="Construction",Table1[[#This Row],[Income]],0)</f>
        <v>52342</v>
      </c>
      <c r="CD312" s="12">
        <f ca="1">IF(Table1[[#This Row],[Field of Work]]="Teaching",Table1[[#This Row],[Income]],0)</f>
        <v>0</v>
      </c>
      <c r="CE312" s="12">
        <f ca="1">IF(Table1[[#This Row],[Field of Work]]="IT",Table1[[#This Row],[Income]],0)</f>
        <v>0</v>
      </c>
      <c r="CF312" s="12">
        <f ca="1">IF(Table1[[#This Row],[Field of Work]]="General Work",Table1[[#This Row],[Income]],0)</f>
        <v>0</v>
      </c>
      <c r="CG312" s="12">
        <f ca="1">IF(Table1[[#This Row],[Field of Work]]="Agriculture",Table1[[#This Row],[Income]],0)</f>
        <v>0</v>
      </c>
      <c r="CI312" s="2">
        <f ca="1">IF(Table1[[#This Row],[Debts]]&gt;Table1[[#This Row],[Income]],1,0)</f>
        <v>1</v>
      </c>
      <c r="CJ312" s="2"/>
      <c r="CL312" s="2">
        <f ca="1">IF(Table1[[#This Row],[Networth of Person ($)]]&gt;$CL$6,Table1[[#This Row],[Age]],0)</f>
        <v>43</v>
      </c>
    </row>
    <row r="313" spans="2:90" x14ac:dyDescent="0.3">
      <c r="B313">
        <f t="shared" ca="1" si="96"/>
        <v>2</v>
      </c>
      <c r="C313" t="str">
        <f t="shared" ca="1" si="97"/>
        <v>Women</v>
      </c>
      <c r="D313">
        <f t="shared" ca="1" si="98"/>
        <v>43</v>
      </c>
      <c r="E313">
        <f t="shared" ca="1" si="99"/>
        <v>4</v>
      </c>
      <c r="F313" t="str">
        <f t="shared" ca="1" si="100"/>
        <v>IT</v>
      </c>
      <c r="G313">
        <f t="shared" ca="1" si="101"/>
        <v>1</v>
      </c>
      <c r="H313" t="str">
        <f t="shared" ca="1" si="102"/>
        <v>High School</v>
      </c>
      <c r="I313">
        <f t="shared" ca="1" si="103"/>
        <v>0</v>
      </c>
      <c r="J313">
        <f t="shared" ca="1" si="104"/>
        <v>2</v>
      </c>
      <c r="K313">
        <f t="shared" ca="1" si="105"/>
        <v>44383</v>
      </c>
      <c r="L313">
        <f t="shared" ca="1" si="106"/>
        <v>4</v>
      </c>
      <c r="M313" t="str">
        <f t="shared" ca="1" si="107"/>
        <v>Alberta</v>
      </c>
      <c r="N313">
        <f t="shared" ca="1" si="108"/>
        <v>177532</v>
      </c>
      <c r="O313">
        <f t="shared" ca="1" si="109"/>
        <v>55803.734784550885</v>
      </c>
      <c r="P313">
        <f t="shared" ca="1" si="110"/>
        <v>21275.631903344638</v>
      </c>
      <c r="Q313">
        <f t="shared" ca="1" si="111"/>
        <v>12029</v>
      </c>
      <c r="R313">
        <f t="shared" ca="1" si="112"/>
        <v>79871.314626355466</v>
      </c>
      <c r="S313">
        <f t="shared" ca="1" si="113"/>
        <v>64736.423917747117</v>
      </c>
      <c r="T313">
        <f t="shared" ca="1" si="114"/>
        <v>263544.05582109175</v>
      </c>
      <c r="U313">
        <f t="shared" ca="1" si="115"/>
        <v>147704.04941090633</v>
      </c>
      <c r="V313">
        <f t="shared" ca="1" si="116"/>
        <v>115840.00641018542</v>
      </c>
      <c r="Y313" s="2">
        <f ca="1">IF(Table1[[#This Row],[Gender]]="Men",1,0)</f>
        <v>0</v>
      </c>
      <c r="Z313" s="2">
        <f ca="1">IF(Table1[[#This Row],[Gender]]="Women",1,0)</f>
        <v>1</v>
      </c>
      <c r="AA313" s="2"/>
      <c r="AB313" s="2"/>
      <c r="AC313" s="2"/>
      <c r="AD313" s="2"/>
      <c r="AE313" s="2"/>
      <c r="AF313" s="2"/>
      <c r="AG313" s="2"/>
      <c r="AH313" s="2"/>
      <c r="AI313" s="2"/>
      <c r="AJ313" s="4"/>
      <c r="AM313" s="2">
        <f ca="1">IF(Table1[[#This Row],[Field of Work]]="Teaching",1,0)</f>
        <v>0</v>
      </c>
      <c r="AN313" s="2">
        <f ca="1">IF(Table1[[#This Row],[Field of Work]]="Health",1,0)</f>
        <v>0</v>
      </c>
      <c r="AO313" s="2">
        <f ca="1">IF(Table1[[#This Row],[Field of Work]]="Agriculture",1,0)</f>
        <v>0</v>
      </c>
      <c r="AP313" s="2">
        <f ca="1">IF(Table1[[#This Row],[Field of Work]]="IT",1,0)</f>
        <v>1</v>
      </c>
      <c r="AQ313" s="2">
        <f ca="1">IF(Table1[[#This Row],[Field of Work]]="Construction",1,0)</f>
        <v>0</v>
      </c>
      <c r="AR313" s="2">
        <f ca="1">IF(Table1[[#This Row],[Field of Work]]="General Work",1,0)</f>
        <v>0</v>
      </c>
      <c r="AS313" s="2"/>
      <c r="AT313" s="2"/>
      <c r="AU313" s="2"/>
      <c r="AV313" s="2"/>
      <c r="AW313" s="2"/>
      <c r="AX313" s="2"/>
      <c r="BB313" s="2">
        <f ca="1">Table1[[#This Row],[Car Value]]/Table1[[#This Row],[Cars]]</f>
        <v>10637.815951672319</v>
      </c>
      <c r="BE313" s="2">
        <f ca="1">IF(Table1[[#This Row],[Debts]]&gt;$BG$6,1,0)</f>
        <v>1</v>
      </c>
      <c r="BJ313" s="11">
        <f ca="1">Table1[[#This Row],[Mortage Left]]/Table1[[#This Row],[Value of House]]</f>
        <v>0.31433057017636756</v>
      </c>
      <c r="BK313" s="2">
        <f t="shared" ca="1" si="117"/>
        <v>0</v>
      </c>
      <c r="BN313" s="14">
        <f ca="1">IF(Table1[[#This Row],[Area]]="Yukon",Table1[[#This Row],[Income]],0)</f>
        <v>0</v>
      </c>
      <c r="BO313" s="14">
        <f ca="1">IF(Table1[[#This Row],[Area]]="BC",Table1[[#This Row],[Income]],0)</f>
        <v>0</v>
      </c>
      <c r="BP313" s="14">
        <f ca="1">IF(Table1[[#This Row],[Area]]="Northwest Territories",Table1[[#This Row],[Income]],0)</f>
        <v>0</v>
      </c>
      <c r="BQ313" s="14">
        <f ca="1">IF(Table1[[#This Row],[Area]]="Alberta",Table1[[#This Row],[Income]],0)</f>
        <v>44383</v>
      </c>
      <c r="BR313" s="14">
        <f ca="1">IF(Table1[[#This Row],[Area]]="Nunavut",Table1[[#This Row],[Income]],0)</f>
        <v>0</v>
      </c>
      <c r="BS313" s="14">
        <f ca="1">IF(Table1[[#This Row],[Area]]="Saskatchewan",Table1[[#This Row],[Income]],0)</f>
        <v>0</v>
      </c>
      <c r="BT313" s="14">
        <f ca="1">IF(Table1[[#This Row],[Area]]="Manitoba",Table1[[#This Row],[Income]],0)</f>
        <v>0</v>
      </c>
      <c r="BU313" s="14">
        <f ca="1">IF(Table1[[#This Row],[Area]]="Ontario",Table1[[#This Row],[Income]],0)</f>
        <v>0</v>
      </c>
      <c r="BV313" s="14">
        <f ca="1">IF(Table1[[#This Row],[Area]]="Quebec",Table1[[#This Row],[Income]],0)</f>
        <v>0</v>
      </c>
      <c r="BW313" s="14">
        <f ca="1">IF(Table1[[#This Row],[Area]]="newfoundland",Table1[[#This Row],[Income]],0)</f>
        <v>0</v>
      </c>
      <c r="BX313" s="14">
        <f ca="1">IF(Table1[[#This Row],[Area]]="New Brunswick",Table1[[#This Row],[Income]],0)</f>
        <v>0</v>
      </c>
      <c r="BY313" s="14">
        <f ca="1">IF(Table1[[#This Row],[Area]]="Nova Scotia",Table1[[#This Row],[Income]],0)</f>
        <v>0</v>
      </c>
      <c r="BZ313" s="14">
        <f ca="1">IF(Table1[[#This Row],[Area]]="Prince Edward Island",Table1[[#This Row],[Income]],0)</f>
        <v>0</v>
      </c>
      <c r="CB313" s="12">
        <f ca="1">IF(Table1[[#This Row],[Field of Work]]="Health",Table1[[#This Row],[Income]],0)</f>
        <v>0</v>
      </c>
      <c r="CC313" s="12">
        <f ca="1">IF(Table1[[#This Row],[Field of Work]]="Construction",Table1[[#This Row],[Income]],0)</f>
        <v>0</v>
      </c>
      <c r="CD313" s="12">
        <f ca="1">IF(Table1[[#This Row],[Field of Work]]="Teaching",Table1[[#This Row],[Income]],0)</f>
        <v>0</v>
      </c>
      <c r="CE313" s="12">
        <f ca="1">IF(Table1[[#This Row],[Field of Work]]="IT",Table1[[#This Row],[Income]],0)</f>
        <v>44383</v>
      </c>
      <c r="CF313" s="12">
        <f ca="1">IF(Table1[[#This Row],[Field of Work]]="General Work",Table1[[#This Row],[Income]],0)</f>
        <v>0</v>
      </c>
      <c r="CG313" s="12">
        <f ca="1">IF(Table1[[#This Row],[Field of Work]]="Agriculture",Table1[[#This Row],[Income]],0)</f>
        <v>0</v>
      </c>
      <c r="CI313" s="2">
        <f ca="1">IF(Table1[[#This Row],[Debts]]&gt;Table1[[#This Row],[Income]],1,0)</f>
        <v>1</v>
      </c>
      <c r="CJ313" s="2"/>
      <c r="CL313" s="2">
        <f ca="1">IF(Table1[[#This Row],[Networth of Person ($)]]&gt;$CL$6,Table1[[#This Row],[Age]],0)</f>
        <v>43</v>
      </c>
    </row>
    <row r="314" spans="2:90" x14ac:dyDescent="0.3">
      <c r="B314">
        <f t="shared" ca="1" si="96"/>
        <v>1</v>
      </c>
      <c r="C314" t="str">
        <f t="shared" ca="1" si="97"/>
        <v>Men</v>
      </c>
      <c r="D314">
        <f t="shared" ca="1" si="98"/>
        <v>28</v>
      </c>
      <c r="E314">
        <f t="shared" ca="1" si="99"/>
        <v>1</v>
      </c>
      <c r="F314" t="str">
        <f t="shared" ca="1" si="100"/>
        <v>Health</v>
      </c>
      <c r="G314">
        <f t="shared" ca="1" si="101"/>
        <v>4</v>
      </c>
      <c r="H314" t="str">
        <f t="shared" ca="1" si="102"/>
        <v xml:space="preserve">Technical </v>
      </c>
      <c r="I314">
        <f t="shared" ca="1" si="103"/>
        <v>1</v>
      </c>
      <c r="J314">
        <f t="shared" ca="1" si="104"/>
        <v>3</v>
      </c>
      <c r="K314">
        <f t="shared" ca="1" si="105"/>
        <v>70491</v>
      </c>
      <c r="L314">
        <f t="shared" ca="1" si="106"/>
        <v>5</v>
      </c>
      <c r="M314" t="str">
        <f t="shared" ca="1" si="107"/>
        <v>Nunavut</v>
      </c>
      <c r="N314">
        <f t="shared" ca="1" si="108"/>
        <v>211473</v>
      </c>
      <c r="O314">
        <f t="shared" ca="1" si="109"/>
        <v>25759.350474961222</v>
      </c>
      <c r="P314">
        <f t="shared" ca="1" si="110"/>
        <v>79289.465090368481</v>
      </c>
      <c r="Q314">
        <f t="shared" ca="1" si="111"/>
        <v>13150</v>
      </c>
      <c r="R314">
        <f t="shared" ca="1" si="112"/>
        <v>104231.53048957238</v>
      </c>
      <c r="S314">
        <f t="shared" ca="1" si="113"/>
        <v>33760.57097286894</v>
      </c>
      <c r="T314">
        <f t="shared" ca="1" si="114"/>
        <v>324523.03606323741</v>
      </c>
      <c r="U314">
        <f t="shared" ca="1" si="115"/>
        <v>143140.8809645336</v>
      </c>
      <c r="V314">
        <f t="shared" ca="1" si="116"/>
        <v>181382.15509870381</v>
      </c>
      <c r="Y314" s="2">
        <f ca="1">IF(Table1[[#This Row],[Gender]]="Men",1,0)</f>
        <v>1</v>
      </c>
      <c r="Z314" s="2">
        <f ca="1">IF(Table1[[#This Row],[Gender]]="Women",1,0)</f>
        <v>0</v>
      </c>
      <c r="AA314" s="2"/>
      <c r="AB314" s="2"/>
      <c r="AC314" s="2"/>
      <c r="AD314" s="2"/>
      <c r="AE314" s="2"/>
      <c r="AF314" s="2"/>
      <c r="AG314" s="2"/>
      <c r="AH314" s="2"/>
      <c r="AI314" s="2"/>
      <c r="AJ314" s="4"/>
      <c r="AM314" s="2">
        <f ca="1">IF(Table1[[#This Row],[Field of Work]]="Teaching",1,0)</f>
        <v>0</v>
      </c>
      <c r="AN314" s="2">
        <f ca="1">IF(Table1[[#This Row],[Field of Work]]="Health",1,0)</f>
        <v>1</v>
      </c>
      <c r="AO314" s="2">
        <f ca="1">IF(Table1[[#This Row],[Field of Work]]="Agriculture",1,0)</f>
        <v>0</v>
      </c>
      <c r="AP314" s="2">
        <f ca="1">IF(Table1[[#This Row],[Field of Work]]="IT",1,0)</f>
        <v>0</v>
      </c>
      <c r="AQ314" s="2">
        <f ca="1">IF(Table1[[#This Row],[Field of Work]]="Construction",1,0)</f>
        <v>0</v>
      </c>
      <c r="AR314" s="2">
        <f ca="1">IF(Table1[[#This Row],[Field of Work]]="General Work",1,0)</f>
        <v>0</v>
      </c>
      <c r="AS314" s="2"/>
      <c r="AT314" s="2"/>
      <c r="AU314" s="2"/>
      <c r="AV314" s="2"/>
      <c r="AW314" s="2"/>
      <c r="AX314" s="2"/>
      <c r="BB314" s="2">
        <f ca="1">Table1[[#This Row],[Car Value]]/Table1[[#This Row],[Cars]]</f>
        <v>26429.821696789495</v>
      </c>
      <c r="BE314" s="2">
        <f ca="1">IF(Table1[[#This Row],[Debts]]&gt;$BG$6,1,0)</f>
        <v>1</v>
      </c>
      <c r="BJ314" s="11">
        <f ca="1">Table1[[#This Row],[Mortage Left]]/Table1[[#This Row],[Value of House]]</f>
        <v>0.12180916937368469</v>
      </c>
      <c r="BK314" s="2">
        <f t="shared" ca="1" si="117"/>
        <v>1</v>
      </c>
      <c r="BN314" s="14">
        <f ca="1">IF(Table1[[#This Row],[Area]]="Yukon",Table1[[#This Row],[Income]],0)</f>
        <v>0</v>
      </c>
      <c r="BO314" s="14">
        <f ca="1">IF(Table1[[#This Row],[Area]]="BC",Table1[[#This Row],[Income]],0)</f>
        <v>0</v>
      </c>
      <c r="BP314" s="14">
        <f ca="1">IF(Table1[[#This Row],[Area]]="Northwest Territories",Table1[[#This Row],[Income]],0)</f>
        <v>0</v>
      </c>
      <c r="BQ314" s="14">
        <f ca="1">IF(Table1[[#This Row],[Area]]="Alberta",Table1[[#This Row],[Income]],0)</f>
        <v>0</v>
      </c>
      <c r="BR314" s="14">
        <f ca="1">IF(Table1[[#This Row],[Area]]="Nunavut",Table1[[#This Row],[Income]],0)</f>
        <v>70491</v>
      </c>
      <c r="BS314" s="14">
        <f ca="1">IF(Table1[[#This Row],[Area]]="Saskatchewan",Table1[[#This Row],[Income]],0)</f>
        <v>0</v>
      </c>
      <c r="BT314" s="14">
        <f ca="1">IF(Table1[[#This Row],[Area]]="Manitoba",Table1[[#This Row],[Income]],0)</f>
        <v>0</v>
      </c>
      <c r="BU314" s="14">
        <f ca="1">IF(Table1[[#This Row],[Area]]="Ontario",Table1[[#This Row],[Income]],0)</f>
        <v>0</v>
      </c>
      <c r="BV314" s="14">
        <f ca="1">IF(Table1[[#This Row],[Area]]="Quebec",Table1[[#This Row],[Income]],0)</f>
        <v>0</v>
      </c>
      <c r="BW314" s="14">
        <f ca="1">IF(Table1[[#This Row],[Area]]="newfoundland",Table1[[#This Row],[Income]],0)</f>
        <v>0</v>
      </c>
      <c r="BX314" s="14">
        <f ca="1">IF(Table1[[#This Row],[Area]]="New Brunswick",Table1[[#This Row],[Income]],0)</f>
        <v>0</v>
      </c>
      <c r="BY314" s="14">
        <f ca="1">IF(Table1[[#This Row],[Area]]="Nova Scotia",Table1[[#This Row],[Income]],0)</f>
        <v>0</v>
      </c>
      <c r="BZ314" s="14">
        <f ca="1">IF(Table1[[#This Row],[Area]]="Prince Edward Island",Table1[[#This Row],[Income]],0)</f>
        <v>0</v>
      </c>
      <c r="CB314" s="12">
        <f ca="1">IF(Table1[[#This Row],[Field of Work]]="Health",Table1[[#This Row],[Income]],0)</f>
        <v>70491</v>
      </c>
      <c r="CC314" s="12">
        <f ca="1">IF(Table1[[#This Row],[Field of Work]]="Construction",Table1[[#This Row],[Income]],0)</f>
        <v>0</v>
      </c>
      <c r="CD314" s="12">
        <f ca="1">IF(Table1[[#This Row],[Field of Work]]="Teaching",Table1[[#This Row],[Income]],0)</f>
        <v>0</v>
      </c>
      <c r="CE314" s="12">
        <f ca="1">IF(Table1[[#This Row],[Field of Work]]="IT",Table1[[#This Row],[Income]],0)</f>
        <v>0</v>
      </c>
      <c r="CF314" s="12">
        <f ca="1">IF(Table1[[#This Row],[Field of Work]]="General Work",Table1[[#This Row],[Income]],0)</f>
        <v>0</v>
      </c>
      <c r="CG314" s="12">
        <f ca="1">IF(Table1[[#This Row],[Field of Work]]="Agriculture",Table1[[#This Row],[Income]],0)</f>
        <v>0</v>
      </c>
      <c r="CI314" s="2">
        <f ca="1">IF(Table1[[#This Row],[Debts]]&gt;Table1[[#This Row],[Income]],1,0)</f>
        <v>1</v>
      </c>
      <c r="CJ314" s="2"/>
      <c r="CL314" s="2">
        <f ca="1">IF(Table1[[#This Row],[Networth of Person ($)]]&gt;$CL$6,Table1[[#This Row],[Age]],0)</f>
        <v>28</v>
      </c>
    </row>
    <row r="315" spans="2:90" x14ac:dyDescent="0.3">
      <c r="B315">
        <f t="shared" ca="1" si="96"/>
        <v>1</v>
      </c>
      <c r="C315" t="str">
        <f t="shared" ca="1" si="97"/>
        <v>Men</v>
      </c>
      <c r="D315">
        <f t="shared" ca="1" si="98"/>
        <v>30</v>
      </c>
      <c r="E315">
        <f t="shared" ca="1" si="99"/>
        <v>4</v>
      </c>
      <c r="F315" t="str">
        <f t="shared" ca="1" si="100"/>
        <v>IT</v>
      </c>
      <c r="G315">
        <f t="shared" ca="1" si="101"/>
        <v>4</v>
      </c>
      <c r="H315" t="str">
        <f t="shared" ca="1" si="102"/>
        <v xml:space="preserve">Technical </v>
      </c>
      <c r="I315">
        <f t="shared" ca="1" si="103"/>
        <v>1</v>
      </c>
      <c r="J315">
        <f t="shared" ca="1" si="104"/>
        <v>3</v>
      </c>
      <c r="K315">
        <f t="shared" ca="1" si="105"/>
        <v>76323</v>
      </c>
      <c r="L315">
        <f t="shared" ca="1" si="106"/>
        <v>1</v>
      </c>
      <c r="M315" t="str">
        <f t="shared" ca="1" si="107"/>
        <v>Yukon</v>
      </c>
      <c r="N315">
        <f t="shared" ca="1" si="108"/>
        <v>457938</v>
      </c>
      <c r="O315">
        <f t="shared" ca="1" si="109"/>
        <v>284966.71463295136</v>
      </c>
      <c r="P315">
        <f t="shared" ca="1" si="110"/>
        <v>86875.744060298486</v>
      </c>
      <c r="Q315">
        <f t="shared" ca="1" si="111"/>
        <v>23012</v>
      </c>
      <c r="R315">
        <f t="shared" ca="1" si="112"/>
        <v>3122.6733850089372</v>
      </c>
      <c r="S315">
        <f t="shared" ca="1" si="113"/>
        <v>80564.931498687001</v>
      </c>
      <c r="T315">
        <f t="shared" ca="1" si="114"/>
        <v>625378.67555898544</v>
      </c>
      <c r="U315">
        <f t="shared" ca="1" si="115"/>
        <v>311101.3880179603</v>
      </c>
      <c r="V315">
        <f t="shared" ca="1" si="116"/>
        <v>314277.28754102514</v>
      </c>
      <c r="Y315" s="2">
        <f ca="1">IF(Table1[[#This Row],[Gender]]="Men",1,0)</f>
        <v>1</v>
      </c>
      <c r="Z315" s="2">
        <f ca="1">IF(Table1[[#This Row],[Gender]]="Women",1,0)</f>
        <v>0</v>
      </c>
      <c r="AA315" s="2"/>
      <c r="AB315" s="2"/>
      <c r="AC315" s="2"/>
      <c r="AD315" s="2"/>
      <c r="AE315" s="2"/>
      <c r="AF315" s="2"/>
      <c r="AG315" s="2"/>
      <c r="AH315" s="2"/>
      <c r="AI315" s="2"/>
      <c r="AJ315" s="4"/>
      <c r="AM315" s="2">
        <f ca="1">IF(Table1[[#This Row],[Field of Work]]="Teaching",1,0)</f>
        <v>0</v>
      </c>
      <c r="AN315" s="2">
        <f ca="1">IF(Table1[[#This Row],[Field of Work]]="Health",1,0)</f>
        <v>0</v>
      </c>
      <c r="AO315" s="2">
        <f ca="1">IF(Table1[[#This Row],[Field of Work]]="Agriculture",1,0)</f>
        <v>0</v>
      </c>
      <c r="AP315" s="2">
        <f ca="1">IF(Table1[[#This Row],[Field of Work]]="IT",1,0)</f>
        <v>1</v>
      </c>
      <c r="AQ315" s="2">
        <f ca="1">IF(Table1[[#This Row],[Field of Work]]="Construction",1,0)</f>
        <v>0</v>
      </c>
      <c r="AR315" s="2">
        <f ca="1">IF(Table1[[#This Row],[Field of Work]]="General Work",1,0)</f>
        <v>0</v>
      </c>
      <c r="AS315" s="2"/>
      <c r="AT315" s="2"/>
      <c r="AU315" s="2"/>
      <c r="AV315" s="2"/>
      <c r="AW315" s="2"/>
      <c r="AX315" s="2"/>
      <c r="BB315" s="2">
        <f ca="1">Table1[[#This Row],[Car Value]]/Table1[[#This Row],[Cars]]</f>
        <v>28958.58135343283</v>
      </c>
      <c r="BE315" s="2">
        <f ca="1">IF(Table1[[#This Row],[Debts]]&gt;$BG$6,1,0)</f>
        <v>0</v>
      </c>
      <c r="BJ315" s="11">
        <f ca="1">Table1[[#This Row],[Mortage Left]]/Table1[[#This Row],[Value of House]]</f>
        <v>0.62228230597362821</v>
      </c>
      <c r="BK315" s="2">
        <f t="shared" ca="1" si="117"/>
        <v>0</v>
      </c>
      <c r="BN315" s="14">
        <f ca="1">IF(Table1[[#This Row],[Area]]="Yukon",Table1[[#This Row],[Income]],0)</f>
        <v>76323</v>
      </c>
      <c r="BO315" s="14">
        <f ca="1">IF(Table1[[#This Row],[Area]]="BC",Table1[[#This Row],[Income]],0)</f>
        <v>0</v>
      </c>
      <c r="BP315" s="14">
        <f ca="1">IF(Table1[[#This Row],[Area]]="Northwest Territories",Table1[[#This Row],[Income]],0)</f>
        <v>0</v>
      </c>
      <c r="BQ315" s="14">
        <f ca="1">IF(Table1[[#This Row],[Area]]="Alberta",Table1[[#This Row],[Income]],0)</f>
        <v>0</v>
      </c>
      <c r="BR315" s="14">
        <f ca="1">IF(Table1[[#This Row],[Area]]="Nunavut",Table1[[#This Row],[Income]],0)</f>
        <v>0</v>
      </c>
      <c r="BS315" s="14">
        <f ca="1">IF(Table1[[#This Row],[Area]]="Saskatchewan",Table1[[#This Row],[Income]],0)</f>
        <v>0</v>
      </c>
      <c r="BT315" s="14">
        <f ca="1">IF(Table1[[#This Row],[Area]]="Manitoba",Table1[[#This Row],[Income]],0)</f>
        <v>0</v>
      </c>
      <c r="BU315" s="14">
        <f ca="1">IF(Table1[[#This Row],[Area]]="Ontario",Table1[[#This Row],[Income]],0)</f>
        <v>0</v>
      </c>
      <c r="BV315" s="14">
        <f ca="1">IF(Table1[[#This Row],[Area]]="Quebec",Table1[[#This Row],[Income]],0)</f>
        <v>0</v>
      </c>
      <c r="BW315" s="14">
        <f ca="1">IF(Table1[[#This Row],[Area]]="newfoundland",Table1[[#This Row],[Income]],0)</f>
        <v>0</v>
      </c>
      <c r="BX315" s="14">
        <f ca="1">IF(Table1[[#This Row],[Area]]="New Brunswick",Table1[[#This Row],[Income]],0)</f>
        <v>0</v>
      </c>
      <c r="BY315" s="14">
        <f ca="1">IF(Table1[[#This Row],[Area]]="Nova Scotia",Table1[[#This Row],[Income]],0)</f>
        <v>0</v>
      </c>
      <c r="BZ315" s="14">
        <f ca="1">IF(Table1[[#This Row],[Area]]="Prince Edward Island",Table1[[#This Row],[Income]],0)</f>
        <v>0</v>
      </c>
      <c r="CB315" s="12">
        <f ca="1">IF(Table1[[#This Row],[Field of Work]]="Health",Table1[[#This Row],[Income]],0)</f>
        <v>0</v>
      </c>
      <c r="CC315" s="12">
        <f ca="1">IF(Table1[[#This Row],[Field of Work]]="Construction",Table1[[#This Row],[Income]],0)</f>
        <v>0</v>
      </c>
      <c r="CD315" s="12">
        <f ca="1">IF(Table1[[#This Row],[Field of Work]]="Teaching",Table1[[#This Row],[Income]],0)</f>
        <v>0</v>
      </c>
      <c r="CE315" s="12">
        <f ca="1">IF(Table1[[#This Row],[Field of Work]]="IT",Table1[[#This Row],[Income]],0)</f>
        <v>76323</v>
      </c>
      <c r="CF315" s="12">
        <f ca="1">IF(Table1[[#This Row],[Field of Work]]="General Work",Table1[[#This Row],[Income]],0)</f>
        <v>0</v>
      </c>
      <c r="CG315" s="12">
        <f ca="1">IF(Table1[[#This Row],[Field of Work]]="Agriculture",Table1[[#This Row],[Income]],0)</f>
        <v>0</v>
      </c>
      <c r="CI315" s="2">
        <f ca="1">IF(Table1[[#This Row],[Debts]]&gt;Table1[[#This Row],[Income]],1,0)</f>
        <v>0</v>
      </c>
      <c r="CJ315" s="2"/>
      <c r="CL315" s="2">
        <f ca="1">IF(Table1[[#This Row],[Networth of Person ($)]]&gt;$CL$6,Table1[[#This Row],[Age]],0)</f>
        <v>30</v>
      </c>
    </row>
    <row r="316" spans="2:90" x14ac:dyDescent="0.3">
      <c r="B316">
        <f t="shared" ca="1" si="96"/>
        <v>1</v>
      </c>
      <c r="C316" t="str">
        <f t="shared" ca="1" si="97"/>
        <v>Men</v>
      </c>
      <c r="D316">
        <f t="shared" ca="1" si="98"/>
        <v>28</v>
      </c>
      <c r="E316">
        <f t="shared" ca="1" si="99"/>
        <v>3</v>
      </c>
      <c r="F316" t="str">
        <f t="shared" ca="1" si="100"/>
        <v>Teaching</v>
      </c>
      <c r="G316">
        <f t="shared" ca="1" si="101"/>
        <v>4</v>
      </c>
      <c r="H316" t="str">
        <f t="shared" ca="1" si="102"/>
        <v xml:space="preserve">Technical </v>
      </c>
      <c r="I316">
        <f t="shared" ca="1" si="103"/>
        <v>4</v>
      </c>
      <c r="J316">
        <f t="shared" ca="1" si="104"/>
        <v>2</v>
      </c>
      <c r="K316">
        <f t="shared" ca="1" si="105"/>
        <v>55685</v>
      </c>
      <c r="L316">
        <f t="shared" ca="1" si="106"/>
        <v>13</v>
      </c>
      <c r="M316" t="str">
        <f t="shared" ca="1" si="107"/>
        <v>Prince Edward Island</v>
      </c>
      <c r="N316">
        <f t="shared" ca="1" si="108"/>
        <v>278425</v>
      </c>
      <c r="O316">
        <f t="shared" ca="1" si="109"/>
        <v>28555.103692706689</v>
      </c>
      <c r="P316">
        <f t="shared" ca="1" si="110"/>
        <v>16892.59689823219</v>
      </c>
      <c r="Q316">
        <f t="shared" ca="1" si="111"/>
        <v>3097</v>
      </c>
      <c r="R316">
        <f t="shared" ca="1" si="112"/>
        <v>70267.420307681605</v>
      </c>
      <c r="S316">
        <f t="shared" ca="1" si="113"/>
        <v>63929.805988130451</v>
      </c>
      <c r="T316">
        <f t="shared" ca="1" si="114"/>
        <v>359247.40288636263</v>
      </c>
      <c r="U316">
        <f t="shared" ca="1" si="115"/>
        <v>101919.52400038829</v>
      </c>
      <c r="V316">
        <f t="shared" ca="1" si="116"/>
        <v>257327.87888597435</v>
      </c>
      <c r="Y316" s="2">
        <f ca="1">IF(Table1[[#This Row],[Gender]]="Men",1,0)</f>
        <v>1</v>
      </c>
      <c r="Z316" s="2">
        <f ca="1">IF(Table1[[#This Row],[Gender]]="Women",1,0)</f>
        <v>0</v>
      </c>
      <c r="AA316" s="2"/>
      <c r="AB316" s="2"/>
      <c r="AC316" s="2"/>
      <c r="AD316" s="2"/>
      <c r="AE316" s="2"/>
      <c r="AF316" s="2"/>
      <c r="AG316" s="2"/>
      <c r="AH316" s="2"/>
      <c r="AI316" s="2"/>
      <c r="AJ316" s="4"/>
      <c r="AM316" s="2">
        <f ca="1">IF(Table1[[#This Row],[Field of Work]]="Teaching",1,0)</f>
        <v>1</v>
      </c>
      <c r="AN316" s="2">
        <f ca="1">IF(Table1[[#This Row],[Field of Work]]="Health",1,0)</f>
        <v>0</v>
      </c>
      <c r="AO316" s="2">
        <f ca="1">IF(Table1[[#This Row],[Field of Work]]="Agriculture",1,0)</f>
        <v>0</v>
      </c>
      <c r="AP316" s="2">
        <f ca="1">IF(Table1[[#This Row],[Field of Work]]="IT",1,0)</f>
        <v>0</v>
      </c>
      <c r="AQ316" s="2">
        <f ca="1">IF(Table1[[#This Row],[Field of Work]]="Construction",1,0)</f>
        <v>0</v>
      </c>
      <c r="AR316" s="2">
        <f ca="1">IF(Table1[[#This Row],[Field of Work]]="General Work",1,0)</f>
        <v>0</v>
      </c>
      <c r="AS316" s="2"/>
      <c r="AT316" s="2"/>
      <c r="AU316" s="2"/>
      <c r="AV316" s="2"/>
      <c r="AW316" s="2"/>
      <c r="AX316" s="2"/>
      <c r="BB316" s="2">
        <f ca="1">Table1[[#This Row],[Car Value]]/Table1[[#This Row],[Cars]]</f>
        <v>8446.2984491160951</v>
      </c>
      <c r="BE316" s="2">
        <f ca="1">IF(Table1[[#This Row],[Debts]]&gt;$BG$6,1,0)</f>
        <v>1</v>
      </c>
      <c r="BJ316" s="11">
        <f ca="1">Table1[[#This Row],[Mortage Left]]/Table1[[#This Row],[Value of House]]</f>
        <v>0.1025594098687499</v>
      </c>
      <c r="BK316" s="2">
        <f t="shared" ca="1" si="117"/>
        <v>1</v>
      </c>
      <c r="BN316" s="14">
        <f ca="1">IF(Table1[[#This Row],[Area]]="Yukon",Table1[[#This Row],[Income]],0)</f>
        <v>0</v>
      </c>
      <c r="BO316" s="14">
        <f ca="1">IF(Table1[[#This Row],[Area]]="BC",Table1[[#This Row],[Income]],0)</f>
        <v>0</v>
      </c>
      <c r="BP316" s="14">
        <f ca="1">IF(Table1[[#This Row],[Area]]="Northwest Territories",Table1[[#This Row],[Income]],0)</f>
        <v>0</v>
      </c>
      <c r="BQ316" s="14">
        <f ca="1">IF(Table1[[#This Row],[Area]]="Alberta",Table1[[#This Row],[Income]],0)</f>
        <v>0</v>
      </c>
      <c r="BR316" s="14">
        <f ca="1">IF(Table1[[#This Row],[Area]]="Nunavut",Table1[[#This Row],[Income]],0)</f>
        <v>0</v>
      </c>
      <c r="BS316" s="14">
        <f ca="1">IF(Table1[[#This Row],[Area]]="Saskatchewan",Table1[[#This Row],[Income]],0)</f>
        <v>0</v>
      </c>
      <c r="BT316" s="14">
        <f ca="1">IF(Table1[[#This Row],[Area]]="Manitoba",Table1[[#This Row],[Income]],0)</f>
        <v>0</v>
      </c>
      <c r="BU316" s="14">
        <f ca="1">IF(Table1[[#This Row],[Area]]="Ontario",Table1[[#This Row],[Income]],0)</f>
        <v>0</v>
      </c>
      <c r="BV316" s="14">
        <f ca="1">IF(Table1[[#This Row],[Area]]="Quebec",Table1[[#This Row],[Income]],0)</f>
        <v>0</v>
      </c>
      <c r="BW316" s="14">
        <f ca="1">IF(Table1[[#This Row],[Area]]="newfoundland",Table1[[#This Row],[Income]],0)</f>
        <v>0</v>
      </c>
      <c r="BX316" s="14">
        <f ca="1">IF(Table1[[#This Row],[Area]]="New Brunswick",Table1[[#This Row],[Income]],0)</f>
        <v>0</v>
      </c>
      <c r="BY316" s="14">
        <f ca="1">IF(Table1[[#This Row],[Area]]="Nova Scotia",Table1[[#This Row],[Income]],0)</f>
        <v>0</v>
      </c>
      <c r="BZ316" s="14">
        <f ca="1">IF(Table1[[#This Row],[Area]]="Prince Edward Island",Table1[[#This Row],[Income]],0)</f>
        <v>55685</v>
      </c>
      <c r="CB316" s="12">
        <f ca="1">IF(Table1[[#This Row],[Field of Work]]="Health",Table1[[#This Row],[Income]],0)</f>
        <v>0</v>
      </c>
      <c r="CC316" s="12">
        <f ca="1">IF(Table1[[#This Row],[Field of Work]]="Construction",Table1[[#This Row],[Income]],0)</f>
        <v>0</v>
      </c>
      <c r="CD316" s="12">
        <f ca="1">IF(Table1[[#This Row],[Field of Work]]="Teaching",Table1[[#This Row],[Income]],0)</f>
        <v>55685</v>
      </c>
      <c r="CE316" s="12">
        <f ca="1">IF(Table1[[#This Row],[Field of Work]]="IT",Table1[[#This Row],[Income]],0)</f>
        <v>0</v>
      </c>
      <c r="CF316" s="12">
        <f ca="1">IF(Table1[[#This Row],[Field of Work]]="General Work",Table1[[#This Row],[Income]],0)</f>
        <v>0</v>
      </c>
      <c r="CG316" s="12">
        <f ca="1">IF(Table1[[#This Row],[Field of Work]]="Agriculture",Table1[[#This Row],[Income]],0)</f>
        <v>0</v>
      </c>
      <c r="CI316" s="2">
        <f ca="1">IF(Table1[[#This Row],[Debts]]&gt;Table1[[#This Row],[Income]],1,0)</f>
        <v>1</v>
      </c>
      <c r="CJ316" s="2"/>
      <c r="CL316" s="2">
        <f ca="1">IF(Table1[[#This Row],[Networth of Person ($)]]&gt;$CL$6,Table1[[#This Row],[Age]],0)</f>
        <v>28</v>
      </c>
    </row>
    <row r="317" spans="2:90" x14ac:dyDescent="0.3">
      <c r="B317">
        <f t="shared" ca="1" si="96"/>
        <v>2</v>
      </c>
      <c r="C317" t="str">
        <f t="shared" ca="1" si="97"/>
        <v>Women</v>
      </c>
      <c r="D317">
        <f t="shared" ca="1" si="98"/>
        <v>42</v>
      </c>
      <c r="E317">
        <f t="shared" ca="1" si="99"/>
        <v>6</v>
      </c>
      <c r="F317" t="str">
        <f t="shared" ca="1" si="100"/>
        <v>Agriculture</v>
      </c>
      <c r="G317">
        <f t="shared" ca="1" si="101"/>
        <v>5</v>
      </c>
      <c r="H317" t="str">
        <f t="shared" ca="1" si="102"/>
        <v>Others</v>
      </c>
      <c r="I317">
        <f t="shared" ca="1" si="103"/>
        <v>0</v>
      </c>
      <c r="J317">
        <f t="shared" ca="1" si="104"/>
        <v>1</v>
      </c>
      <c r="K317">
        <f t="shared" ca="1" si="105"/>
        <v>40394</v>
      </c>
      <c r="L317">
        <f t="shared" ca="1" si="106"/>
        <v>10</v>
      </c>
      <c r="M317" t="str">
        <f t="shared" ca="1" si="107"/>
        <v>newfoundland</v>
      </c>
      <c r="N317">
        <f t="shared" ca="1" si="108"/>
        <v>161576</v>
      </c>
      <c r="O317">
        <f t="shared" ca="1" si="109"/>
        <v>71642.524670135972</v>
      </c>
      <c r="P317">
        <f t="shared" ca="1" si="110"/>
        <v>13851.492407619915</v>
      </c>
      <c r="Q317">
        <f t="shared" ca="1" si="111"/>
        <v>4729</v>
      </c>
      <c r="R317">
        <f t="shared" ca="1" si="112"/>
        <v>55920.286414695693</v>
      </c>
      <c r="S317">
        <f t="shared" ca="1" si="113"/>
        <v>52033.64148967294</v>
      </c>
      <c r="T317">
        <f t="shared" ca="1" si="114"/>
        <v>227461.13389729286</v>
      </c>
      <c r="U317">
        <f t="shared" ca="1" si="115"/>
        <v>132291.81108483166</v>
      </c>
      <c r="V317">
        <f t="shared" ca="1" si="116"/>
        <v>95169.322812461207</v>
      </c>
      <c r="Y317" s="2">
        <f ca="1">IF(Table1[[#This Row],[Gender]]="Men",1,0)</f>
        <v>0</v>
      </c>
      <c r="Z317" s="2">
        <f ca="1">IF(Table1[[#This Row],[Gender]]="Women",1,0)</f>
        <v>1</v>
      </c>
      <c r="AA317" s="2"/>
      <c r="AB317" s="2"/>
      <c r="AC317" s="2"/>
      <c r="AD317" s="2"/>
      <c r="AE317" s="2"/>
      <c r="AF317" s="2"/>
      <c r="AG317" s="2"/>
      <c r="AH317" s="2"/>
      <c r="AI317" s="2"/>
      <c r="AJ317" s="4"/>
      <c r="AM317" s="2">
        <f ca="1">IF(Table1[[#This Row],[Field of Work]]="Teaching",1,0)</f>
        <v>0</v>
      </c>
      <c r="AN317" s="2">
        <f ca="1">IF(Table1[[#This Row],[Field of Work]]="Health",1,0)</f>
        <v>0</v>
      </c>
      <c r="AO317" s="2">
        <f ca="1">IF(Table1[[#This Row],[Field of Work]]="Agriculture",1,0)</f>
        <v>1</v>
      </c>
      <c r="AP317" s="2">
        <f ca="1">IF(Table1[[#This Row],[Field of Work]]="IT",1,0)</f>
        <v>0</v>
      </c>
      <c r="AQ317" s="2">
        <f ca="1">IF(Table1[[#This Row],[Field of Work]]="Construction",1,0)</f>
        <v>0</v>
      </c>
      <c r="AR317" s="2">
        <f ca="1">IF(Table1[[#This Row],[Field of Work]]="General Work",1,0)</f>
        <v>0</v>
      </c>
      <c r="AS317" s="2"/>
      <c r="AT317" s="2"/>
      <c r="AU317" s="2"/>
      <c r="AV317" s="2"/>
      <c r="AW317" s="2"/>
      <c r="AX317" s="2"/>
      <c r="BB317" s="2">
        <f ca="1">Table1[[#This Row],[Car Value]]/Table1[[#This Row],[Cars]]</f>
        <v>13851.492407619915</v>
      </c>
      <c r="BE317" s="2">
        <f ca="1">IF(Table1[[#This Row],[Debts]]&gt;$BG$6,1,0)</f>
        <v>1</v>
      </c>
      <c r="BJ317" s="11">
        <f ca="1">Table1[[#This Row],[Mortage Left]]/Table1[[#This Row],[Value of House]]</f>
        <v>0.44339830587547641</v>
      </c>
      <c r="BK317" s="2">
        <f t="shared" ca="1" si="117"/>
        <v>0</v>
      </c>
      <c r="BN317" s="14">
        <f ca="1">IF(Table1[[#This Row],[Area]]="Yukon",Table1[[#This Row],[Income]],0)</f>
        <v>0</v>
      </c>
      <c r="BO317" s="14">
        <f ca="1">IF(Table1[[#This Row],[Area]]="BC",Table1[[#This Row],[Income]],0)</f>
        <v>0</v>
      </c>
      <c r="BP317" s="14">
        <f ca="1">IF(Table1[[#This Row],[Area]]="Northwest Territories",Table1[[#This Row],[Income]],0)</f>
        <v>0</v>
      </c>
      <c r="BQ317" s="14">
        <f ca="1">IF(Table1[[#This Row],[Area]]="Alberta",Table1[[#This Row],[Income]],0)</f>
        <v>0</v>
      </c>
      <c r="BR317" s="14">
        <f ca="1">IF(Table1[[#This Row],[Area]]="Nunavut",Table1[[#This Row],[Income]],0)</f>
        <v>0</v>
      </c>
      <c r="BS317" s="14">
        <f ca="1">IF(Table1[[#This Row],[Area]]="Saskatchewan",Table1[[#This Row],[Income]],0)</f>
        <v>0</v>
      </c>
      <c r="BT317" s="14">
        <f ca="1">IF(Table1[[#This Row],[Area]]="Manitoba",Table1[[#This Row],[Income]],0)</f>
        <v>0</v>
      </c>
      <c r="BU317" s="14">
        <f ca="1">IF(Table1[[#This Row],[Area]]="Ontario",Table1[[#This Row],[Income]],0)</f>
        <v>0</v>
      </c>
      <c r="BV317" s="14">
        <f ca="1">IF(Table1[[#This Row],[Area]]="Quebec",Table1[[#This Row],[Income]],0)</f>
        <v>0</v>
      </c>
      <c r="BW317" s="14">
        <f ca="1">IF(Table1[[#This Row],[Area]]="newfoundland",Table1[[#This Row],[Income]],0)</f>
        <v>40394</v>
      </c>
      <c r="BX317" s="14">
        <f ca="1">IF(Table1[[#This Row],[Area]]="New Brunswick",Table1[[#This Row],[Income]],0)</f>
        <v>0</v>
      </c>
      <c r="BY317" s="14">
        <f ca="1">IF(Table1[[#This Row],[Area]]="Nova Scotia",Table1[[#This Row],[Income]],0)</f>
        <v>0</v>
      </c>
      <c r="BZ317" s="14">
        <f ca="1">IF(Table1[[#This Row],[Area]]="Prince Edward Island",Table1[[#This Row],[Income]],0)</f>
        <v>0</v>
      </c>
      <c r="CB317" s="12">
        <f ca="1">IF(Table1[[#This Row],[Field of Work]]="Health",Table1[[#This Row],[Income]],0)</f>
        <v>0</v>
      </c>
      <c r="CC317" s="12">
        <f ca="1">IF(Table1[[#This Row],[Field of Work]]="Construction",Table1[[#This Row],[Income]],0)</f>
        <v>0</v>
      </c>
      <c r="CD317" s="12">
        <f ca="1">IF(Table1[[#This Row],[Field of Work]]="Teaching",Table1[[#This Row],[Income]],0)</f>
        <v>0</v>
      </c>
      <c r="CE317" s="12">
        <f ca="1">IF(Table1[[#This Row],[Field of Work]]="IT",Table1[[#This Row],[Income]],0)</f>
        <v>0</v>
      </c>
      <c r="CF317" s="12">
        <f ca="1">IF(Table1[[#This Row],[Field of Work]]="General Work",Table1[[#This Row],[Income]],0)</f>
        <v>0</v>
      </c>
      <c r="CG317" s="12">
        <f ca="1">IF(Table1[[#This Row],[Field of Work]]="Agriculture",Table1[[#This Row],[Income]],0)</f>
        <v>40394</v>
      </c>
      <c r="CI317" s="2">
        <f ca="1">IF(Table1[[#This Row],[Debts]]&gt;Table1[[#This Row],[Income]],1,0)</f>
        <v>1</v>
      </c>
      <c r="CJ317" s="2"/>
      <c r="CL317" s="2">
        <f ca="1">IF(Table1[[#This Row],[Networth of Person ($)]]&gt;$CL$6,Table1[[#This Row],[Age]],0)</f>
        <v>42</v>
      </c>
    </row>
    <row r="318" spans="2:90" x14ac:dyDescent="0.3">
      <c r="B318">
        <f t="shared" ca="1" si="96"/>
        <v>1</v>
      </c>
      <c r="C318" t="str">
        <f t="shared" ca="1" si="97"/>
        <v>Men</v>
      </c>
      <c r="D318">
        <f t="shared" ca="1" si="98"/>
        <v>29</v>
      </c>
      <c r="E318">
        <f t="shared" ca="1" si="99"/>
        <v>6</v>
      </c>
      <c r="F318" t="str">
        <f t="shared" ca="1" si="100"/>
        <v>Agriculture</v>
      </c>
      <c r="G318">
        <f t="shared" ca="1" si="101"/>
        <v>5</v>
      </c>
      <c r="H318" t="str">
        <f t="shared" ca="1" si="102"/>
        <v>Others</v>
      </c>
      <c r="I318">
        <f t="shared" ca="1" si="103"/>
        <v>3</v>
      </c>
      <c r="J318">
        <f t="shared" ca="1" si="104"/>
        <v>1</v>
      </c>
      <c r="K318">
        <f t="shared" ca="1" si="105"/>
        <v>83145</v>
      </c>
      <c r="L318">
        <f t="shared" ca="1" si="106"/>
        <v>3</v>
      </c>
      <c r="M318" t="str">
        <f t="shared" ca="1" si="107"/>
        <v>Northwest Territories</v>
      </c>
      <c r="N318">
        <f t="shared" ca="1" si="108"/>
        <v>249435</v>
      </c>
      <c r="O318">
        <f t="shared" ca="1" si="109"/>
        <v>230106.21417714425</v>
      </c>
      <c r="P318">
        <f t="shared" ca="1" si="110"/>
        <v>64654.729071842434</v>
      </c>
      <c r="Q318">
        <f t="shared" ca="1" si="111"/>
        <v>12188</v>
      </c>
      <c r="R318">
        <f t="shared" ca="1" si="112"/>
        <v>141507.77508113673</v>
      </c>
      <c r="S318">
        <f t="shared" ca="1" si="113"/>
        <v>82192.059884251925</v>
      </c>
      <c r="T318">
        <f t="shared" ca="1" si="114"/>
        <v>396281.78895609436</v>
      </c>
      <c r="U318">
        <f t="shared" ca="1" si="115"/>
        <v>383801.98925828096</v>
      </c>
      <c r="V318">
        <f t="shared" ca="1" si="116"/>
        <v>12479.799697813403</v>
      </c>
      <c r="Y318" s="2">
        <f ca="1">IF(Table1[[#This Row],[Gender]]="Men",1,0)</f>
        <v>1</v>
      </c>
      <c r="Z318" s="2">
        <f ca="1">IF(Table1[[#This Row],[Gender]]="Women",1,0)</f>
        <v>0</v>
      </c>
      <c r="AA318" s="2"/>
      <c r="AB318" s="2"/>
      <c r="AC318" s="2"/>
      <c r="AD318" s="2"/>
      <c r="AE318" s="2"/>
      <c r="AF318" s="2"/>
      <c r="AG318" s="2"/>
      <c r="AH318" s="2"/>
      <c r="AI318" s="2"/>
      <c r="AJ318" s="4"/>
      <c r="AM318" s="2">
        <f ca="1">IF(Table1[[#This Row],[Field of Work]]="Teaching",1,0)</f>
        <v>0</v>
      </c>
      <c r="AN318" s="2">
        <f ca="1">IF(Table1[[#This Row],[Field of Work]]="Health",1,0)</f>
        <v>0</v>
      </c>
      <c r="AO318" s="2">
        <f ca="1">IF(Table1[[#This Row],[Field of Work]]="Agriculture",1,0)</f>
        <v>1</v>
      </c>
      <c r="AP318" s="2">
        <f ca="1">IF(Table1[[#This Row],[Field of Work]]="IT",1,0)</f>
        <v>0</v>
      </c>
      <c r="AQ318" s="2">
        <f ca="1">IF(Table1[[#This Row],[Field of Work]]="Construction",1,0)</f>
        <v>0</v>
      </c>
      <c r="AR318" s="2">
        <f ca="1">IF(Table1[[#This Row],[Field of Work]]="General Work",1,0)</f>
        <v>0</v>
      </c>
      <c r="AS318" s="2"/>
      <c r="AT318" s="2"/>
      <c r="AU318" s="2"/>
      <c r="AV318" s="2"/>
      <c r="AW318" s="2"/>
      <c r="AX318" s="2"/>
      <c r="BB318" s="2">
        <f ca="1">Table1[[#This Row],[Car Value]]/Table1[[#This Row],[Cars]]</f>
        <v>64654.729071842434</v>
      </c>
      <c r="BE318" s="2">
        <f ca="1">IF(Table1[[#This Row],[Debts]]&gt;$BG$6,1,0)</f>
        <v>1</v>
      </c>
      <c r="BJ318" s="11">
        <f ca="1">Table1[[#This Row],[Mortage Left]]/Table1[[#This Row],[Value of House]]</f>
        <v>0.92250972869542869</v>
      </c>
      <c r="BK318" s="2">
        <f t="shared" ca="1" si="117"/>
        <v>0</v>
      </c>
      <c r="BN318" s="14">
        <f ca="1">IF(Table1[[#This Row],[Area]]="Yukon",Table1[[#This Row],[Income]],0)</f>
        <v>0</v>
      </c>
      <c r="BO318" s="14">
        <f ca="1">IF(Table1[[#This Row],[Area]]="BC",Table1[[#This Row],[Income]],0)</f>
        <v>0</v>
      </c>
      <c r="BP318" s="14">
        <f ca="1">IF(Table1[[#This Row],[Area]]="Northwest Territories",Table1[[#This Row],[Income]],0)</f>
        <v>83145</v>
      </c>
      <c r="BQ318" s="14">
        <f ca="1">IF(Table1[[#This Row],[Area]]="Alberta",Table1[[#This Row],[Income]],0)</f>
        <v>0</v>
      </c>
      <c r="BR318" s="14">
        <f ca="1">IF(Table1[[#This Row],[Area]]="Nunavut",Table1[[#This Row],[Income]],0)</f>
        <v>0</v>
      </c>
      <c r="BS318" s="14">
        <f ca="1">IF(Table1[[#This Row],[Area]]="Saskatchewan",Table1[[#This Row],[Income]],0)</f>
        <v>0</v>
      </c>
      <c r="BT318" s="14">
        <f ca="1">IF(Table1[[#This Row],[Area]]="Manitoba",Table1[[#This Row],[Income]],0)</f>
        <v>0</v>
      </c>
      <c r="BU318" s="14">
        <f ca="1">IF(Table1[[#This Row],[Area]]="Ontario",Table1[[#This Row],[Income]],0)</f>
        <v>0</v>
      </c>
      <c r="BV318" s="14">
        <f ca="1">IF(Table1[[#This Row],[Area]]="Quebec",Table1[[#This Row],[Income]],0)</f>
        <v>0</v>
      </c>
      <c r="BW318" s="14">
        <f ca="1">IF(Table1[[#This Row],[Area]]="newfoundland",Table1[[#This Row],[Income]],0)</f>
        <v>0</v>
      </c>
      <c r="BX318" s="14">
        <f ca="1">IF(Table1[[#This Row],[Area]]="New Brunswick",Table1[[#This Row],[Income]],0)</f>
        <v>0</v>
      </c>
      <c r="BY318" s="14">
        <f ca="1">IF(Table1[[#This Row],[Area]]="Nova Scotia",Table1[[#This Row],[Income]],0)</f>
        <v>0</v>
      </c>
      <c r="BZ318" s="14">
        <f ca="1">IF(Table1[[#This Row],[Area]]="Prince Edward Island",Table1[[#This Row],[Income]],0)</f>
        <v>0</v>
      </c>
      <c r="CB318" s="12">
        <f ca="1">IF(Table1[[#This Row],[Field of Work]]="Health",Table1[[#This Row],[Income]],0)</f>
        <v>0</v>
      </c>
      <c r="CC318" s="12">
        <f ca="1">IF(Table1[[#This Row],[Field of Work]]="Construction",Table1[[#This Row],[Income]],0)</f>
        <v>0</v>
      </c>
      <c r="CD318" s="12">
        <f ca="1">IF(Table1[[#This Row],[Field of Work]]="Teaching",Table1[[#This Row],[Income]],0)</f>
        <v>0</v>
      </c>
      <c r="CE318" s="12">
        <f ca="1">IF(Table1[[#This Row],[Field of Work]]="IT",Table1[[#This Row],[Income]],0)</f>
        <v>0</v>
      </c>
      <c r="CF318" s="12">
        <f ca="1">IF(Table1[[#This Row],[Field of Work]]="General Work",Table1[[#This Row],[Income]],0)</f>
        <v>0</v>
      </c>
      <c r="CG318" s="12">
        <f ca="1">IF(Table1[[#This Row],[Field of Work]]="Agriculture",Table1[[#This Row],[Income]],0)</f>
        <v>83145</v>
      </c>
      <c r="CI318" s="2">
        <f ca="1">IF(Table1[[#This Row],[Debts]]&gt;Table1[[#This Row],[Income]],1,0)</f>
        <v>1</v>
      </c>
      <c r="CJ318" s="2"/>
      <c r="CL318" s="2">
        <f ca="1">IF(Table1[[#This Row],[Networth of Person ($)]]&gt;$CL$6,Table1[[#This Row],[Age]],0)</f>
        <v>0</v>
      </c>
    </row>
    <row r="319" spans="2:90" x14ac:dyDescent="0.3">
      <c r="B319">
        <f t="shared" ca="1" si="96"/>
        <v>2</v>
      </c>
      <c r="C319" t="str">
        <f t="shared" ca="1" si="97"/>
        <v>Women</v>
      </c>
      <c r="D319">
        <f t="shared" ca="1" si="98"/>
        <v>40</v>
      </c>
      <c r="E319">
        <f t="shared" ca="1" si="99"/>
        <v>1</v>
      </c>
      <c r="F319" t="str">
        <f t="shared" ca="1" si="100"/>
        <v>Health</v>
      </c>
      <c r="G319">
        <f t="shared" ca="1" si="101"/>
        <v>4</v>
      </c>
      <c r="H319" t="str">
        <f t="shared" ca="1" si="102"/>
        <v xml:space="preserve">Technical </v>
      </c>
      <c r="I319">
        <f t="shared" ca="1" si="103"/>
        <v>0</v>
      </c>
      <c r="J319">
        <f t="shared" ca="1" si="104"/>
        <v>2</v>
      </c>
      <c r="K319">
        <f t="shared" ca="1" si="105"/>
        <v>54624</v>
      </c>
      <c r="L319">
        <f t="shared" ca="1" si="106"/>
        <v>4</v>
      </c>
      <c r="M319" t="str">
        <f t="shared" ca="1" si="107"/>
        <v>Alberta</v>
      </c>
      <c r="N319">
        <f t="shared" ca="1" si="108"/>
        <v>273120</v>
      </c>
      <c r="O319">
        <f t="shared" ca="1" si="109"/>
        <v>244080.66943138299</v>
      </c>
      <c r="P319">
        <f t="shared" ca="1" si="110"/>
        <v>26707.427670889534</v>
      </c>
      <c r="Q319">
        <f t="shared" ca="1" si="111"/>
        <v>21140</v>
      </c>
      <c r="R319">
        <f t="shared" ca="1" si="112"/>
        <v>82681.930523621748</v>
      </c>
      <c r="S319">
        <f t="shared" ca="1" si="113"/>
        <v>70361.992952415152</v>
      </c>
      <c r="T319">
        <f t="shared" ca="1" si="114"/>
        <v>370189.42062330467</v>
      </c>
      <c r="U319">
        <f t="shared" ca="1" si="115"/>
        <v>347902.59995500476</v>
      </c>
      <c r="V319">
        <f t="shared" ca="1" si="116"/>
        <v>22286.820668299915</v>
      </c>
      <c r="Y319" s="2">
        <f ca="1">IF(Table1[[#This Row],[Gender]]="Men",1,0)</f>
        <v>0</v>
      </c>
      <c r="Z319" s="2">
        <f ca="1">IF(Table1[[#This Row],[Gender]]="Women",1,0)</f>
        <v>1</v>
      </c>
      <c r="AA319" s="2"/>
      <c r="AB319" s="2"/>
      <c r="AC319" s="2"/>
      <c r="AD319" s="2"/>
      <c r="AE319" s="2"/>
      <c r="AF319" s="2"/>
      <c r="AG319" s="2"/>
      <c r="AH319" s="2"/>
      <c r="AI319" s="2"/>
      <c r="AJ319" s="4"/>
      <c r="AM319" s="2">
        <f ca="1">IF(Table1[[#This Row],[Field of Work]]="Teaching",1,0)</f>
        <v>0</v>
      </c>
      <c r="AN319" s="2">
        <f ca="1">IF(Table1[[#This Row],[Field of Work]]="Health",1,0)</f>
        <v>1</v>
      </c>
      <c r="AO319" s="2">
        <f ca="1">IF(Table1[[#This Row],[Field of Work]]="Agriculture",1,0)</f>
        <v>0</v>
      </c>
      <c r="AP319" s="2">
        <f ca="1">IF(Table1[[#This Row],[Field of Work]]="IT",1,0)</f>
        <v>0</v>
      </c>
      <c r="AQ319" s="2">
        <f ca="1">IF(Table1[[#This Row],[Field of Work]]="Construction",1,0)</f>
        <v>0</v>
      </c>
      <c r="AR319" s="2">
        <f ca="1">IF(Table1[[#This Row],[Field of Work]]="General Work",1,0)</f>
        <v>0</v>
      </c>
      <c r="AS319" s="2"/>
      <c r="AT319" s="2"/>
      <c r="AU319" s="2"/>
      <c r="AV319" s="2"/>
      <c r="AW319" s="2"/>
      <c r="AX319" s="2"/>
      <c r="BB319" s="2">
        <f ca="1">Table1[[#This Row],[Car Value]]/Table1[[#This Row],[Cars]]</f>
        <v>13353.713835444767</v>
      </c>
      <c r="BE319" s="2">
        <f ca="1">IF(Table1[[#This Row],[Debts]]&gt;$BG$6,1,0)</f>
        <v>1</v>
      </c>
      <c r="BJ319" s="11">
        <f ca="1">Table1[[#This Row],[Mortage Left]]/Table1[[#This Row],[Value of House]]</f>
        <v>0.89367556177278484</v>
      </c>
      <c r="BK319" s="2">
        <f t="shared" ca="1" si="117"/>
        <v>0</v>
      </c>
      <c r="BN319" s="14">
        <f ca="1">IF(Table1[[#This Row],[Area]]="Yukon",Table1[[#This Row],[Income]],0)</f>
        <v>0</v>
      </c>
      <c r="BO319" s="14">
        <f ca="1">IF(Table1[[#This Row],[Area]]="BC",Table1[[#This Row],[Income]],0)</f>
        <v>0</v>
      </c>
      <c r="BP319" s="14">
        <f ca="1">IF(Table1[[#This Row],[Area]]="Northwest Territories",Table1[[#This Row],[Income]],0)</f>
        <v>0</v>
      </c>
      <c r="BQ319" s="14">
        <f ca="1">IF(Table1[[#This Row],[Area]]="Alberta",Table1[[#This Row],[Income]],0)</f>
        <v>54624</v>
      </c>
      <c r="BR319" s="14">
        <f ca="1">IF(Table1[[#This Row],[Area]]="Nunavut",Table1[[#This Row],[Income]],0)</f>
        <v>0</v>
      </c>
      <c r="BS319" s="14">
        <f ca="1">IF(Table1[[#This Row],[Area]]="Saskatchewan",Table1[[#This Row],[Income]],0)</f>
        <v>0</v>
      </c>
      <c r="BT319" s="14">
        <f ca="1">IF(Table1[[#This Row],[Area]]="Manitoba",Table1[[#This Row],[Income]],0)</f>
        <v>0</v>
      </c>
      <c r="BU319" s="14">
        <f ca="1">IF(Table1[[#This Row],[Area]]="Ontario",Table1[[#This Row],[Income]],0)</f>
        <v>0</v>
      </c>
      <c r="BV319" s="14">
        <f ca="1">IF(Table1[[#This Row],[Area]]="Quebec",Table1[[#This Row],[Income]],0)</f>
        <v>0</v>
      </c>
      <c r="BW319" s="14">
        <f ca="1">IF(Table1[[#This Row],[Area]]="newfoundland",Table1[[#This Row],[Income]],0)</f>
        <v>0</v>
      </c>
      <c r="BX319" s="14">
        <f ca="1">IF(Table1[[#This Row],[Area]]="New Brunswick",Table1[[#This Row],[Income]],0)</f>
        <v>0</v>
      </c>
      <c r="BY319" s="14">
        <f ca="1">IF(Table1[[#This Row],[Area]]="Nova Scotia",Table1[[#This Row],[Income]],0)</f>
        <v>0</v>
      </c>
      <c r="BZ319" s="14">
        <f ca="1">IF(Table1[[#This Row],[Area]]="Prince Edward Island",Table1[[#This Row],[Income]],0)</f>
        <v>0</v>
      </c>
      <c r="CB319" s="12">
        <f ca="1">IF(Table1[[#This Row],[Field of Work]]="Health",Table1[[#This Row],[Income]],0)</f>
        <v>54624</v>
      </c>
      <c r="CC319" s="12">
        <f ca="1">IF(Table1[[#This Row],[Field of Work]]="Construction",Table1[[#This Row],[Income]],0)</f>
        <v>0</v>
      </c>
      <c r="CD319" s="12">
        <f ca="1">IF(Table1[[#This Row],[Field of Work]]="Teaching",Table1[[#This Row],[Income]],0)</f>
        <v>0</v>
      </c>
      <c r="CE319" s="12">
        <f ca="1">IF(Table1[[#This Row],[Field of Work]]="IT",Table1[[#This Row],[Income]],0)</f>
        <v>0</v>
      </c>
      <c r="CF319" s="12">
        <f ca="1">IF(Table1[[#This Row],[Field of Work]]="General Work",Table1[[#This Row],[Income]],0)</f>
        <v>0</v>
      </c>
      <c r="CG319" s="12">
        <f ca="1">IF(Table1[[#This Row],[Field of Work]]="Agriculture",Table1[[#This Row],[Income]],0)</f>
        <v>0</v>
      </c>
      <c r="CI319" s="2">
        <f ca="1">IF(Table1[[#This Row],[Debts]]&gt;Table1[[#This Row],[Income]],1,0)</f>
        <v>1</v>
      </c>
      <c r="CJ319" s="2"/>
      <c r="CL319" s="2">
        <f ca="1">IF(Table1[[#This Row],[Networth of Person ($)]]&gt;$CL$6,Table1[[#This Row],[Age]],0)</f>
        <v>0</v>
      </c>
    </row>
    <row r="320" spans="2:90" x14ac:dyDescent="0.3">
      <c r="B320">
        <f t="shared" ca="1" si="96"/>
        <v>2</v>
      </c>
      <c r="C320" t="str">
        <f t="shared" ca="1" si="97"/>
        <v>Women</v>
      </c>
      <c r="D320">
        <f t="shared" ca="1" si="98"/>
        <v>43</v>
      </c>
      <c r="E320">
        <f t="shared" ca="1" si="99"/>
        <v>1</v>
      </c>
      <c r="F320" t="str">
        <f t="shared" ca="1" si="100"/>
        <v>Health</v>
      </c>
      <c r="G320">
        <f t="shared" ca="1" si="101"/>
        <v>1</v>
      </c>
      <c r="H320" t="str">
        <f t="shared" ca="1" si="102"/>
        <v>High School</v>
      </c>
      <c r="I320">
        <f t="shared" ca="1" si="103"/>
        <v>2</v>
      </c>
      <c r="J320">
        <f t="shared" ca="1" si="104"/>
        <v>2</v>
      </c>
      <c r="K320">
        <f t="shared" ca="1" si="105"/>
        <v>77027</v>
      </c>
      <c r="L320">
        <f t="shared" ca="1" si="106"/>
        <v>3</v>
      </c>
      <c r="M320" t="str">
        <f t="shared" ca="1" si="107"/>
        <v>Northwest Territories</v>
      </c>
      <c r="N320">
        <f t="shared" ca="1" si="108"/>
        <v>462162</v>
      </c>
      <c r="O320">
        <f t="shared" ca="1" si="109"/>
        <v>404720.5325761087</v>
      </c>
      <c r="P320">
        <f t="shared" ca="1" si="110"/>
        <v>10601.608430403756</v>
      </c>
      <c r="Q320">
        <f t="shared" ca="1" si="111"/>
        <v>262</v>
      </c>
      <c r="R320">
        <f t="shared" ca="1" si="112"/>
        <v>69510.739722321887</v>
      </c>
      <c r="S320">
        <f t="shared" ca="1" si="113"/>
        <v>53446.780637069867</v>
      </c>
      <c r="T320">
        <f t="shared" ca="1" si="114"/>
        <v>526210.38906747359</v>
      </c>
      <c r="U320">
        <f t="shared" ca="1" si="115"/>
        <v>474493.27229843056</v>
      </c>
      <c r="V320">
        <f t="shared" ca="1" si="116"/>
        <v>51717.11676904303</v>
      </c>
      <c r="Y320" s="2">
        <f ca="1">IF(Table1[[#This Row],[Gender]]="Men",1,0)</f>
        <v>0</v>
      </c>
      <c r="Z320" s="2">
        <f ca="1">IF(Table1[[#This Row],[Gender]]="Women",1,0)</f>
        <v>1</v>
      </c>
      <c r="AA320" s="2"/>
      <c r="AB320" s="2"/>
      <c r="AC320" s="2"/>
      <c r="AD320" s="2"/>
      <c r="AE320" s="2"/>
      <c r="AF320" s="2"/>
      <c r="AG320" s="2"/>
      <c r="AH320" s="2"/>
      <c r="AI320" s="2"/>
      <c r="AJ320" s="4"/>
      <c r="AM320" s="2">
        <f ca="1">IF(Table1[[#This Row],[Field of Work]]="Teaching",1,0)</f>
        <v>0</v>
      </c>
      <c r="AN320" s="2">
        <f ca="1">IF(Table1[[#This Row],[Field of Work]]="Health",1,0)</f>
        <v>1</v>
      </c>
      <c r="AO320" s="2">
        <f ca="1">IF(Table1[[#This Row],[Field of Work]]="Agriculture",1,0)</f>
        <v>0</v>
      </c>
      <c r="AP320" s="2">
        <f ca="1">IF(Table1[[#This Row],[Field of Work]]="IT",1,0)</f>
        <v>0</v>
      </c>
      <c r="AQ320" s="2">
        <f ca="1">IF(Table1[[#This Row],[Field of Work]]="Construction",1,0)</f>
        <v>0</v>
      </c>
      <c r="AR320" s="2">
        <f ca="1">IF(Table1[[#This Row],[Field of Work]]="General Work",1,0)</f>
        <v>0</v>
      </c>
      <c r="AS320" s="2"/>
      <c r="AT320" s="2"/>
      <c r="AU320" s="2"/>
      <c r="AV320" s="2"/>
      <c r="AW320" s="2"/>
      <c r="AX320" s="2"/>
      <c r="BB320" s="2">
        <f ca="1">Table1[[#This Row],[Car Value]]/Table1[[#This Row],[Cars]]</f>
        <v>5300.8042152018779</v>
      </c>
      <c r="BE320" s="2">
        <f ca="1">IF(Table1[[#This Row],[Debts]]&gt;$BG$6,1,0)</f>
        <v>1</v>
      </c>
      <c r="BJ320" s="11">
        <f ca="1">Table1[[#This Row],[Mortage Left]]/Table1[[#This Row],[Value of House]]</f>
        <v>0.87571140114528823</v>
      </c>
      <c r="BK320" s="2">
        <f t="shared" ca="1" si="117"/>
        <v>0</v>
      </c>
      <c r="BN320" s="14">
        <f ca="1">IF(Table1[[#This Row],[Area]]="Yukon",Table1[[#This Row],[Income]],0)</f>
        <v>0</v>
      </c>
      <c r="BO320" s="14">
        <f ca="1">IF(Table1[[#This Row],[Area]]="BC",Table1[[#This Row],[Income]],0)</f>
        <v>0</v>
      </c>
      <c r="BP320" s="14">
        <f ca="1">IF(Table1[[#This Row],[Area]]="Northwest Territories",Table1[[#This Row],[Income]],0)</f>
        <v>77027</v>
      </c>
      <c r="BQ320" s="14">
        <f ca="1">IF(Table1[[#This Row],[Area]]="Alberta",Table1[[#This Row],[Income]],0)</f>
        <v>0</v>
      </c>
      <c r="BR320" s="14">
        <f ca="1">IF(Table1[[#This Row],[Area]]="Nunavut",Table1[[#This Row],[Income]],0)</f>
        <v>0</v>
      </c>
      <c r="BS320" s="14">
        <f ca="1">IF(Table1[[#This Row],[Area]]="Saskatchewan",Table1[[#This Row],[Income]],0)</f>
        <v>0</v>
      </c>
      <c r="BT320" s="14">
        <f ca="1">IF(Table1[[#This Row],[Area]]="Manitoba",Table1[[#This Row],[Income]],0)</f>
        <v>0</v>
      </c>
      <c r="BU320" s="14">
        <f ca="1">IF(Table1[[#This Row],[Area]]="Ontario",Table1[[#This Row],[Income]],0)</f>
        <v>0</v>
      </c>
      <c r="BV320" s="14">
        <f ca="1">IF(Table1[[#This Row],[Area]]="Quebec",Table1[[#This Row],[Income]],0)</f>
        <v>0</v>
      </c>
      <c r="BW320" s="14">
        <f ca="1">IF(Table1[[#This Row],[Area]]="newfoundland",Table1[[#This Row],[Income]],0)</f>
        <v>0</v>
      </c>
      <c r="BX320" s="14">
        <f ca="1">IF(Table1[[#This Row],[Area]]="New Brunswick",Table1[[#This Row],[Income]],0)</f>
        <v>0</v>
      </c>
      <c r="BY320" s="14">
        <f ca="1">IF(Table1[[#This Row],[Area]]="Nova Scotia",Table1[[#This Row],[Income]],0)</f>
        <v>0</v>
      </c>
      <c r="BZ320" s="14">
        <f ca="1">IF(Table1[[#This Row],[Area]]="Prince Edward Island",Table1[[#This Row],[Income]],0)</f>
        <v>0</v>
      </c>
      <c r="CB320" s="12">
        <f ca="1">IF(Table1[[#This Row],[Field of Work]]="Health",Table1[[#This Row],[Income]],0)</f>
        <v>77027</v>
      </c>
      <c r="CC320" s="12">
        <f ca="1">IF(Table1[[#This Row],[Field of Work]]="Construction",Table1[[#This Row],[Income]],0)</f>
        <v>0</v>
      </c>
      <c r="CD320" s="12">
        <f ca="1">IF(Table1[[#This Row],[Field of Work]]="Teaching",Table1[[#This Row],[Income]],0)</f>
        <v>0</v>
      </c>
      <c r="CE320" s="12">
        <f ca="1">IF(Table1[[#This Row],[Field of Work]]="IT",Table1[[#This Row],[Income]],0)</f>
        <v>0</v>
      </c>
      <c r="CF320" s="12">
        <f ca="1">IF(Table1[[#This Row],[Field of Work]]="General Work",Table1[[#This Row],[Income]],0)</f>
        <v>0</v>
      </c>
      <c r="CG320" s="12">
        <f ca="1">IF(Table1[[#This Row],[Field of Work]]="Agriculture",Table1[[#This Row],[Income]],0)</f>
        <v>0</v>
      </c>
      <c r="CI320" s="2">
        <f ca="1">IF(Table1[[#This Row],[Debts]]&gt;Table1[[#This Row],[Income]],1,0)</f>
        <v>0</v>
      </c>
      <c r="CJ320" s="2"/>
      <c r="CL320" s="2">
        <f ca="1">IF(Table1[[#This Row],[Networth of Person ($)]]&gt;$CL$6,Table1[[#This Row],[Age]],0)</f>
        <v>43</v>
      </c>
    </row>
    <row r="321" spans="2:90" x14ac:dyDescent="0.3">
      <c r="B321">
        <f t="shared" ca="1" si="96"/>
        <v>2</v>
      </c>
      <c r="C321" t="str">
        <f t="shared" ca="1" si="97"/>
        <v>Women</v>
      </c>
      <c r="D321">
        <f t="shared" ca="1" si="98"/>
        <v>29</v>
      </c>
      <c r="E321">
        <f t="shared" ca="1" si="99"/>
        <v>3</v>
      </c>
      <c r="F321" t="str">
        <f t="shared" ca="1" si="100"/>
        <v>Teaching</v>
      </c>
      <c r="G321">
        <f t="shared" ca="1" si="101"/>
        <v>6</v>
      </c>
      <c r="H321" t="str">
        <f t="shared" ca="1" si="102"/>
        <v>Others</v>
      </c>
      <c r="I321">
        <f t="shared" ca="1" si="103"/>
        <v>1</v>
      </c>
      <c r="J321">
        <f t="shared" ca="1" si="104"/>
        <v>2</v>
      </c>
      <c r="K321">
        <f t="shared" ca="1" si="105"/>
        <v>34567</v>
      </c>
      <c r="L321">
        <f t="shared" ca="1" si="106"/>
        <v>8</v>
      </c>
      <c r="M321" t="str">
        <f t="shared" ca="1" si="107"/>
        <v>Ontario</v>
      </c>
      <c r="N321">
        <f t="shared" ca="1" si="108"/>
        <v>172835</v>
      </c>
      <c r="O321">
        <f t="shared" ca="1" si="109"/>
        <v>119363.82790693206</v>
      </c>
      <c r="P321">
        <f t="shared" ca="1" si="110"/>
        <v>33114.225012666982</v>
      </c>
      <c r="Q321">
        <f t="shared" ca="1" si="111"/>
        <v>19335</v>
      </c>
      <c r="R321">
        <f t="shared" ca="1" si="112"/>
        <v>5726.0074252840504</v>
      </c>
      <c r="S321">
        <f t="shared" ca="1" si="113"/>
        <v>6583.1391307079984</v>
      </c>
      <c r="T321">
        <f t="shared" ca="1" si="114"/>
        <v>212532.36414337499</v>
      </c>
      <c r="U321">
        <f t="shared" ca="1" si="115"/>
        <v>144424.83533221608</v>
      </c>
      <c r="V321">
        <f t="shared" ca="1" si="116"/>
        <v>68107.528811158903</v>
      </c>
      <c r="Y321" s="2">
        <f ca="1">IF(Table1[[#This Row],[Gender]]="Men",1,0)</f>
        <v>0</v>
      </c>
      <c r="Z321" s="2">
        <f ca="1">IF(Table1[[#This Row],[Gender]]="Women",1,0)</f>
        <v>1</v>
      </c>
      <c r="AA321" s="2"/>
      <c r="AB321" s="2"/>
      <c r="AC321" s="2"/>
      <c r="AD321" s="2"/>
      <c r="AE321" s="2"/>
      <c r="AF321" s="2"/>
      <c r="AG321" s="2"/>
      <c r="AH321" s="2"/>
      <c r="AI321" s="2"/>
      <c r="AJ321" s="4"/>
      <c r="AM321" s="2">
        <f ca="1">IF(Table1[[#This Row],[Field of Work]]="Teaching",1,0)</f>
        <v>1</v>
      </c>
      <c r="AN321" s="2">
        <f ca="1">IF(Table1[[#This Row],[Field of Work]]="Health",1,0)</f>
        <v>0</v>
      </c>
      <c r="AO321" s="2">
        <f ca="1">IF(Table1[[#This Row],[Field of Work]]="Agriculture",1,0)</f>
        <v>0</v>
      </c>
      <c r="AP321" s="2">
        <f ca="1">IF(Table1[[#This Row],[Field of Work]]="IT",1,0)</f>
        <v>0</v>
      </c>
      <c r="AQ321" s="2">
        <f ca="1">IF(Table1[[#This Row],[Field of Work]]="Construction",1,0)</f>
        <v>0</v>
      </c>
      <c r="AR321" s="2">
        <f ca="1">IF(Table1[[#This Row],[Field of Work]]="General Work",1,0)</f>
        <v>0</v>
      </c>
      <c r="AS321" s="2"/>
      <c r="AT321" s="2"/>
      <c r="AU321" s="2"/>
      <c r="AV321" s="2"/>
      <c r="AW321" s="2"/>
      <c r="AX321" s="2"/>
      <c r="BB321" s="2">
        <f ca="1">Table1[[#This Row],[Car Value]]/Table1[[#This Row],[Cars]]</f>
        <v>16557.112506333491</v>
      </c>
      <c r="BE321" s="2">
        <f ca="1">IF(Table1[[#This Row],[Debts]]&gt;$BG$6,1,0)</f>
        <v>0</v>
      </c>
      <c r="BJ321" s="11">
        <f ca="1">Table1[[#This Row],[Mortage Left]]/Table1[[#This Row],[Value of House]]</f>
        <v>0.69062300984714931</v>
      </c>
      <c r="BK321" s="2">
        <f t="shared" ca="1" si="117"/>
        <v>0</v>
      </c>
      <c r="BN321" s="14">
        <f ca="1">IF(Table1[[#This Row],[Area]]="Yukon",Table1[[#This Row],[Income]],0)</f>
        <v>0</v>
      </c>
      <c r="BO321" s="14">
        <f ca="1">IF(Table1[[#This Row],[Area]]="BC",Table1[[#This Row],[Income]],0)</f>
        <v>0</v>
      </c>
      <c r="BP321" s="14">
        <f ca="1">IF(Table1[[#This Row],[Area]]="Northwest Territories",Table1[[#This Row],[Income]],0)</f>
        <v>0</v>
      </c>
      <c r="BQ321" s="14">
        <f ca="1">IF(Table1[[#This Row],[Area]]="Alberta",Table1[[#This Row],[Income]],0)</f>
        <v>0</v>
      </c>
      <c r="BR321" s="14">
        <f ca="1">IF(Table1[[#This Row],[Area]]="Nunavut",Table1[[#This Row],[Income]],0)</f>
        <v>0</v>
      </c>
      <c r="BS321" s="14">
        <f ca="1">IF(Table1[[#This Row],[Area]]="Saskatchewan",Table1[[#This Row],[Income]],0)</f>
        <v>0</v>
      </c>
      <c r="BT321" s="14">
        <f ca="1">IF(Table1[[#This Row],[Area]]="Manitoba",Table1[[#This Row],[Income]],0)</f>
        <v>0</v>
      </c>
      <c r="BU321" s="14">
        <f ca="1">IF(Table1[[#This Row],[Area]]="Ontario",Table1[[#This Row],[Income]],0)</f>
        <v>34567</v>
      </c>
      <c r="BV321" s="14">
        <f ca="1">IF(Table1[[#This Row],[Area]]="Quebec",Table1[[#This Row],[Income]],0)</f>
        <v>0</v>
      </c>
      <c r="BW321" s="14">
        <f ca="1">IF(Table1[[#This Row],[Area]]="newfoundland",Table1[[#This Row],[Income]],0)</f>
        <v>0</v>
      </c>
      <c r="BX321" s="14">
        <f ca="1">IF(Table1[[#This Row],[Area]]="New Brunswick",Table1[[#This Row],[Income]],0)</f>
        <v>0</v>
      </c>
      <c r="BY321" s="14">
        <f ca="1">IF(Table1[[#This Row],[Area]]="Nova Scotia",Table1[[#This Row],[Income]],0)</f>
        <v>0</v>
      </c>
      <c r="BZ321" s="14">
        <f ca="1">IF(Table1[[#This Row],[Area]]="Prince Edward Island",Table1[[#This Row],[Income]],0)</f>
        <v>0</v>
      </c>
      <c r="CB321" s="12">
        <f ca="1">IF(Table1[[#This Row],[Field of Work]]="Health",Table1[[#This Row],[Income]],0)</f>
        <v>0</v>
      </c>
      <c r="CC321" s="12">
        <f ca="1">IF(Table1[[#This Row],[Field of Work]]="Construction",Table1[[#This Row],[Income]],0)</f>
        <v>0</v>
      </c>
      <c r="CD321" s="12">
        <f ca="1">IF(Table1[[#This Row],[Field of Work]]="Teaching",Table1[[#This Row],[Income]],0)</f>
        <v>34567</v>
      </c>
      <c r="CE321" s="12">
        <f ca="1">IF(Table1[[#This Row],[Field of Work]]="IT",Table1[[#This Row],[Income]],0)</f>
        <v>0</v>
      </c>
      <c r="CF321" s="12">
        <f ca="1">IF(Table1[[#This Row],[Field of Work]]="General Work",Table1[[#This Row],[Income]],0)</f>
        <v>0</v>
      </c>
      <c r="CG321" s="12">
        <f ca="1">IF(Table1[[#This Row],[Field of Work]]="Agriculture",Table1[[#This Row],[Income]],0)</f>
        <v>0</v>
      </c>
      <c r="CI321" s="2">
        <f ca="1">IF(Table1[[#This Row],[Debts]]&gt;Table1[[#This Row],[Income]],1,0)</f>
        <v>0</v>
      </c>
      <c r="CJ321" s="2"/>
      <c r="CL321" s="2">
        <f ca="1">IF(Table1[[#This Row],[Networth of Person ($)]]&gt;$CL$6,Table1[[#This Row],[Age]],0)</f>
        <v>29</v>
      </c>
    </row>
    <row r="322" spans="2:90" x14ac:dyDescent="0.3">
      <c r="B322">
        <f t="shared" ca="1" si="96"/>
        <v>2</v>
      </c>
      <c r="C322" t="str">
        <f t="shared" ca="1" si="97"/>
        <v>Women</v>
      </c>
      <c r="D322">
        <f t="shared" ca="1" si="98"/>
        <v>41</v>
      </c>
      <c r="E322">
        <f t="shared" ca="1" si="99"/>
        <v>2</v>
      </c>
      <c r="F322" t="str">
        <f t="shared" ca="1" si="100"/>
        <v>Construction</v>
      </c>
      <c r="G322">
        <f t="shared" ca="1" si="101"/>
        <v>4</v>
      </c>
      <c r="H322" t="str">
        <f t="shared" ca="1" si="102"/>
        <v xml:space="preserve">Technical </v>
      </c>
      <c r="I322">
        <f t="shared" ca="1" si="103"/>
        <v>1</v>
      </c>
      <c r="J322">
        <f t="shared" ca="1" si="104"/>
        <v>3</v>
      </c>
      <c r="K322">
        <f t="shared" ca="1" si="105"/>
        <v>68260</v>
      </c>
      <c r="L322">
        <f t="shared" ca="1" si="106"/>
        <v>10</v>
      </c>
      <c r="M322" t="str">
        <f t="shared" ca="1" si="107"/>
        <v>newfoundland</v>
      </c>
      <c r="N322">
        <f t="shared" ca="1" si="108"/>
        <v>341300</v>
      </c>
      <c r="O322">
        <f t="shared" ca="1" si="109"/>
        <v>89048.233904694789</v>
      </c>
      <c r="P322">
        <f t="shared" ca="1" si="110"/>
        <v>193531.89747012904</v>
      </c>
      <c r="Q322">
        <f t="shared" ca="1" si="111"/>
        <v>122580</v>
      </c>
      <c r="R322">
        <f t="shared" ca="1" si="112"/>
        <v>45220.700931823267</v>
      </c>
      <c r="S322">
        <f t="shared" ca="1" si="113"/>
        <v>46182.950690991747</v>
      </c>
      <c r="T322">
        <f t="shared" ca="1" si="114"/>
        <v>581014.84816112078</v>
      </c>
      <c r="U322">
        <f t="shared" ca="1" si="115"/>
        <v>256848.93483651805</v>
      </c>
      <c r="V322">
        <f t="shared" ca="1" si="116"/>
        <v>324165.91332460276</v>
      </c>
      <c r="Y322" s="2">
        <f ca="1">IF(Table1[[#This Row],[Gender]]="Men",1,0)</f>
        <v>0</v>
      </c>
      <c r="Z322" s="2">
        <f ca="1">IF(Table1[[#This Row],[Gender]]="Women",1,0)</f>
        <v>1</v>
      </c>
      <c r="AA322" s="2"/>
      <c r="AB322" s="2"/>
      <c r="AC322" s="2"/>
      <c r="AD322" s="2"/>
      <c r="AE322" s="2"/>
      <c r="AF322" s="2"/>
      <c r="AG322" s="2"/>
      <c r="AH322" s="2"/>
      <c r="AI322" s="2"/>
      <c r="AJ322" s="4"/>
      <c r="AM322" s="2">
        <f ca="1">IF(Table1[[#This Row],[Field of Work]]="Teaching",1,0)</f>
        <v>0</v>
      </c>
      <c r="AN322" s="2">
        <f ca="1">IF(Table1[[#This Row],[Field of Work]]="Health",1,0)</f>
        <v>0</v>
      </c>
      <c r="AO322" s="2">
        <f ca="1">IF(Table1[[#This Row],[Field of Work]]="Agriculture",1,0)</f>
        <v>0</v>
      </c>
      <c r="AP322" s="2">
        <f ca="1">IF(Table1[[#This Row],[Field of Work]]="IT",1,0)</f>
        <v>0</v>
      </c>
      <c r="AQ322" s="2">
        <f ca="1">IF(Table1[[#This Row],[Field of Work]]="Construction",1,0)</f>
        <v>1</v>
      </c>
      <c r="AR322" s="2">
        <f ca="1">IF(Table1[[#This Row],[Field of Work]]="General Work",1,0)</f>
        <v>0</v>
      </c>
      <c r="AS322" s="2"/>
      <c r="AT322" s="2"/>
      <c r="AU322" s="2"/>
      <c r="AV322" s="2"/>
      <c r="AW322" s="2"/>
      <c r="AX322" s="2"/>
      <c r="BB322" s="2">
        <f ca="1">Table1[[#This Row],[Car Value]]/Table1[[#This Row],[Cars]]</f>
        <v>64510.632490043012</v>
      </c>
      <c r="BE322" s="2">
        <f ca="1">IF(Table1[[#This Row],[Debts]]&gt;$BG$6,1,0)</f>
        <v>1</v>
      </c>
      <c r="BJ322" s="11">
        <f ca="1">Table1[[#This Row],[Mortage Left]]/Table1[[#This Row],[Value of House]]</f>
        <v>0.26090897715996131</v>
      </c>
      <c r="BK322" s="2">
        <f t="shared" ca="1" si="117"/>
        <v>1</v>
      </c>
      <c r="BN322" s="14">
        <f ca="1">IF(Table1[[#This Row],[Area]]="Yukon",Table1[[#This Row],[Income]],0)</f>
        <v>0</v>
      </c>
      <c r="BO322" s="14">
        <f ca="1">IF(Table1[[#This Row],[Area]]="BC",Table1[[#This Row],[Income]],0)</f>
        <v>0</v>
      </c>
      <c r="BP322" s="14">
        <f ca="1">IF(Table1[[#This Row],[Area]]="Northwest Territories",Table1[[#This Row],[Income]],0)</f>
        <v>0</v>
      </c>
      <c r="BQ322" s="14">
        <f ca="1">IF(Table1[[#This Row],[Area]]="Alberta",Table1[[#This Row],[Income]],0)</f>
        <v>0</v>
      </c>
      <c r="BR322" s="14">
        <f ca="1">IF(Table1[[#This Row],[Area]]="Nunavut",Table1[[#This Row],[Income]],0)</f>
        <v>0</v>
      </c>
      <c r="BS322" s="14">
        <f ca="1">IF(Table1[[#This Row],[Area]]="Saskatchewan",Table1[[#This Row],[Income]],0)</f>
        <v>0</v>
      </c>
      <c r="BT322" s="14">
        <f ca="1">IF(Table1[[#This Row],[Area]]="Manitoba",Table1[[#This Row],[Income]],0)</f>
        <v>0</v>
      </c>
      <c r="BU322" s="14">
        <f ca="1">IF(Table1[[#This Row],[Area]]="Ontario",Table1[[#This Row],[Income]],0)</f>
        <v>0</v>
      </c>
      <c r="BV322" s="14">
        <f ca="1">IF(Table1[[#This Row],[Area]]="Quebec",Table1[[#This Row],[Income]],0)</f>
        <v>0</v>
      </c>
      <c r="BW322" s="14">
        <f ca="1">IF(Table1[[#This Row],[Area]]="newfoundland",Table1[[#This Row],[Income]],0)</f>
        <v>68260</v>
      </c>
      <c r="BX322" s="14">
        <f ca="1">IF(Table1[[#This Row],[Area]]="New Brunswick",Table1[[#This Row],[Income]],0)</f>
        <v>0</v>
      </c>
      <c r="BY322" s="14">
        <f ca="1">IF(Table1[[#This Row],[Area]]="Nova Scotia",Table1[[#This Row],[Income]],0)</f>
        <v>0</v>
      </c>
      <c r="BZ322" s="14">
        <f ca="1">IF(Table1[[#This Row],[Area]]="Prince Edward Island",Table1[[#This Row],[Income]],0)</f>
        <v>0</v>
      </c>
      <c r="CB322" s="12">
        <f ca="1">IF(Table1[[#This Row],[Field of Work]]="Health",Table1[[#This Row],[Income]],0)</f>
        <v>0</v>
      </c>
      <c r="CC322" s="12">
        <f ca="1">IF(Table1[[#This Row],[Field of Work]]="Construction",Table1[[#This Row],[Income]],0)</f>
        <v>68260</v>
      </c>
      <c r="CD322" s="12">
        <f ca="1">IF(Table1[[#This Row],[Field of Work]]="Teaching",Table1[[#This Row],[Income]],0)</f>
        <v>0</v>
      </c>
      <c r="CE322" s="12">
        <f ca="1">IF(Table1[[#This Row],[Field of Work]]="IT",Table1[[#This Row],[Income]],0)</f>
        <v>0</v>
      </c>
      <c r="CF322" s="12">
        <f ca="1">IF(Table1[[#This Row],[Field of Work]]="General Work",Table1[[#This Row],[Income]],0)</f>
        <v>0</v>
      </c>
      <c r="CG322" s="12">
        <f ca="1">IF(Table1[[#This Row],[Field of Work]]="Agriculture",Table1[[#This Row],[Income]],0)</f>
        <v>0</v>
      </c>
      <c r="CI322" s="2">
        <f ca="1">IF(Table1[[#This Row],[Debts]]&gt;Table1[[#This Row],[Income]],1,0)</f>
        <v>0</v>
      </c>
      <c r="CJ322" s="2"/>
      <c r="CL322" s="2">
        <f ca="1">IF(Table1[[#This Row],[Networth of Person ($)]]&gt;$CL$6,Table1[[#This Row],[Age]],0)</f>
        <v>41</v>
      </c>
    </row>
    <row r="323" spans="2:90" x14ac:dyDescent="0.3">
      <c r="B323">
        <f t="shared" ca="1" si="96"/>
        <v>1</v>
      </c>
      <c r="C323" t="str">
        <f t="shared" ca="1" si="97"/>
        <v>Men</v>
      </c>
      <c r="D323">
        <f t="shared" ca="1" si="98"/>
        <v>35</v>
      </c>
      <c r="E323">
        <f t="shared" ca="1" si="99"/>
        <v>6</v>
      </c>
      <c r="F323" t="str">
        <f t="shared" ca="1" si="100"/>
        <v>Agriculture</v>
      </c>
      <c r="G323">
        <f t="shared" ca="1" si="101"/>
        <v>3</v>
      </c>
      <c r="H323" t="str">
        <f t="shared" ca="1" si="102"/>
        <v>University</v>
      </c>
      <c r="I323">
        <f t="shared" ca="1" si="103"/>
        <v>1</v>
      </c>
      <c r="J323">
        <f t="shared" ca="1" si="104"/>
        <v>2</v>
      </c>
      <c r="K323">
        <f t="shared" ca="1" si="105"/>
        <v>42508</v>
      </c>
      <c r="L323">
        <f t="shared" ca="1" si="106"/>
        <v>3</v>
      </c>
      <c r="M323" t="str">
        <f t="shared" ca="1" si="107"/>
        <v>Northwest Territories</v>
      </c>
      <c r="N323">
        <f t="shared" ca="1" si="108"/>
        <v>212540</v>
      </c>
      <c r="O323">
        <f t="shared" ca="1" si="109"/>
        <v>173858.22415492876</v>
      </c>
      <c r="P323">
        <f t="shared" ca="1" si="110"/>
        <v>33316.171051940481</v>
      </c>
      <c r="Q323">
        <f t="shared" ca="1" si="111"/>
        <v>32166</v>
      </c>
      <c r="R323">
        <f t="shared" ca="1" si="112"/>
        <v>82777.876841511214</v>
      </c>
      <c r="S323">
        <f t="shared" ca="1" si="113"/>
        <v>18121.758827421658</v>
      </c>
      <c r="T323">
        <f t="shared" ca="1" si="114"/>
        <v>263977.92987936211</v>
      </c>
      <c r="U323">
        <f t="shared" ca="1" si="115"/>
        <v>288802.10099643999</v>
      </c>
      <c r="V323">
        <f t="shared" ca="1" si="116"/>
        <v>-24824.171117077873</v>
      </c>
      <c r="Y323" s="2">
        <f ca="1">IF(Table1[[#This Row],[Gender]]="Men",1,0)</f>
        <v>1</v>
      </c>
      <c r="Z323" s="2">
        <f ca="1">IF(Table1[[#This Row],[Gender]]="Women",1,0)</f>
        <v>0</v>
      </c>
      <c r="AA323" s="2"/>
      <c r="AB323" s="2"/>
      <c r="AC323" s="2"/>
      <c r="AD323" s="2"/>
      <c r="AE323" s="2"/>
      <c r="AF323" s="2"/>
      <c r="AG323" s="2"/>
      <c r="AH323" s="2"/>
      <c r="AI323" s="2"/>
      <c r="AJ323" s="4"/>
      <c r="AM323" s="2">
        <f ca="1">IF(Table1[[#This Row],[Field of Work]]="Teaching",1,0)</f>
        <v>0</v>
      </c>
      <c r="AN323" s="2">
        <f ca="1">IF(Table1[[#This Row],[Field of Work]]="Health",1,0)</f>
        <v>0</v>
      </c>
      <c r="AO323" s="2">
        <f ca="1">IF(Table1[[#This Row],[Field of Work]]="Agriculture",1,0)</f>
        <v>1</v>
      </c>
      <c r="AP323" s="2">
        <f ca="1">IF(Table1[[#This Row],[Field of Work]]="IT",1,0)</f>
        <v>0</v>
      </c>
      <c r="AQ323" s="2">
        <f ca="1">IF(Table1[[#This Row],[Field of Work]]="Construction",1,0)</f>
        <v>0</v>
      </c>
      <c r="AR323" s="2">
        <f ca="1">IF(Table1[[#This Row],[Field of Work]]="General Work",1,0)</f>
        <v>0</v>
      </c>
      <c r="AS323" s="2"/>
      <c r="AT323" s="2"/>
      <c r="AU323" s="2"/>
      <c r="AV323" s="2"/>
      <c r="AW323" s="2"/>
      <c r="AX323" s="2"/>
      <c r="BB323" s="2">
        <f ca="1">Table1[[#This Row],[Car Value]]/Table1[[#This Row],[Cars]]</f>
        <v>16658.08552597024</v>
      </c>
      <c r="BE323" s="2">
        <f ca="1">IF(Table1[[#This Row],[Debts]]&gt;$BG$6,1,0)</f>
        <v>1</v>
      </c>
      <c r="BJ323" s="11">
        <f ca="1">Table1[[#This Row],[Mortage Left]]/Table1[[#This Row],[Value of House]]</f>
        <v>0.81800237204727932</v>
      </c>
      <c r="BK323" s="2">
        <f t="shared" ca="1" si="117"/>
        <v>0</v>
      </c>
      <c r="BN323" s="14">
        <f ca="1">IF(Table1[[#This Row],[Area]]="Yukon",Table1[[#This Row],[Income]],0)</f>
        <v>0</v>
      </c>
      <c r="BO323" s="14">
        <f ca="1">IF(Table1[[#This Row],[Area]]="BC",Table1[[#This Row],[Income]],0)</f>
        <v>0</v>
      </c>
      <c r="BP323" s="14">
        <f ca="1">IF(Table1[[#This Row],[Area]]="Northwest Territories",Table1[[#This Row],[Income]],0)</f>
        <v>42508</v>
      </c>
      <c r="BQ323" s="14">
        <f ca="1">IF(Table1[[#This Row],[Area]]="Alberta",Table1[[#This Row],[Income]],0)</f>
        <v>0</v>
      </c>
      <c r="BR323" s="14">
        <f ca="1">IF(Table1[[#This Row],[Area]]="Nunavut",Table1[[#This Row],[Income]],0)</f>
        <v>0</v>
      </c>
      <c r="BS323" s="14">
        <f ca="1">IF(Table1[[#This Row],[Area]]="Saskatchewan",Table1[[#This Row],[Income]],0)</f>
        <v>0</v>
      </c>
      <c r="BT323" s="14">
        <f ca="1">IF(Table1[[#This Row],[Area]]="Manitoba",Table1[[#This Row],[Income]],0)</f>
        <v>0</v>
      </c>
      <c r="BU323" s="14">
        <f ca="1">IF(Table1[[#This Row],[Area]]="Ontario",Table1[[#This Row],[Income]],0)</f>
        <v>0</v>
      </c>
      <c r="BV323" s="14">
        <f ca="1">IF(Table1[[#This Row],[Area]]="Quebec",Table1[[#This Row],[Income]],0)</f>
        <v>0</v>
      </c>
      <c r="BW323" s="14">
        <f ca="1">IF(Table1[[#This Row],[Area]]="newfoundland",Table1[[#This Row],[Income]],0)</f>
        <v>0</v>
      </c>
      <c r="BX323" s="14">
        <f ca="1">IF(Table1[[#This Row],[Area]]="New Brunswick",Table1[[#This Row],[Income]],0)</f>
        <v>0</v>
      </c>
      <c r="BY323" s="14">
        <f ca="1">IF(Table1[[#This Row],[Area]]="Nova Scotia",Table1[[#This Row],[Income]],0)</f>
        <v>0</v>
      </c>
      <c r="BZ323" s="14">
        <f ca="1">IF(Table1[[#This Row],[Area]]="Prince Edward Island",Table1[[#This Row],[Income]],0)</f>
        <v>0</v>
      </c>
      <c r="CB323" s="12">
        <f ca="1">IF(Table1[[#This Row],[Field of Work]]="Health",Table1[[#This Row],[Income]],0)</f>
        <v>0</v>
      </c>
      <c r="CC323" s="12">
        <f ca="1">IF(Table1[[#This Row],[Field of Work]]="Construction",Table1[[#This Row],[Income]],0)</f>
        <v>0</v>
      </c>
      <c r="CD323" s="12">
        <f ca="1">IF(Table1[[#This Row],[Field of Work]]="Teaching",Table1[[#This Row],[Income]],0)</f>
        <v>0</v>
      </c>
      <c r="CE323" s="12">
        <f ca="1">IF(Table1[[#This Row],[Field of Work]]="IT",Table1[[#This Row],[Income]],0)</f>
        <v>0</v>
      </c>
      <c r="CF323" s="12">
        <f ca="1">IF(Table1[[#This Row],[Field of Work]]="General Work",Table1[[#This Row],[Income]],0)</f>
        <v>0</v>
      </c>
      <c r="CG323" s="12">
        <f ca="1">IF(Table1[[#This Row],[Field of Work]]="Agriculture",Table1[[#This Row],[Income]],0)</f>
        <v>42508</v>
      </c>
      <c r="CI323" s="2">
        <f ca="1">IF(Table1[[#This Row],[Debts]]&gt;Table1[[#This Row],[Income]],1,0)</f>
        <v>1</v>
      </c>
      <c r="CJ323" s="2"/>
      <c r="CL323" s="2">
        <f ca="1">IF(Table1[[#This Row],[Networth of Person ($)]]&gt;$CL$6,Table1[[#This Row],[Age]],0)</f>
        <v>0</v>
      </c>
    </row>
    <row r="324" spans="2:90" x14ac:dyDescent="0.3">
      <c r="B324">
        <f t="shared" ca="1" si="96"/>
        <v>2</v>
      </c>
      <c r="C324" t="str">
        <f t="shared" ca="1" si="97"/>
        <v>Women</v>
      </c>
      <c r="D324">
        <f t="shared" ca="1" si="98"/>
        <v>41</v>
      </c>
      <c r="E324">
        <f t="shared" ca="1" si="99"/>
        <v>3</v>
      </c>
      <c r="F324" t="str">
        <f t="shared" ca="1" si="100"/>
        <v>Teaching</v>
      </c>
      <c r="G324">
        <f t="shared" ca="1" si="101"/>
        <v>1</v>
      </c>
      <c r="H324" t="str">
        <f t="shared" ca="1" si="102"/>
        <v>High School</v>
      </c>
      <c r="I324">
        <f t="shared" ca="1" si="103"/>
        <v>2</v>
      </c>
      <c r="J324">
        <f t="shared" ca="1" si="104"/>
        <v>3</v>
      </c>
      <c r="K324">
        <f t="shared" ca="1" si="105"/>
        <v>38623</v>
      </c>
      <c r="L324">
        <f t="shared" ca="1" si="106"/>
        <v>10</v>
      </c>
      <c r="M324" t="str">
        <f t="shared" ca="1" si="107"/>
        <v>newfoundland</v>
      </c>
      <c r="N324">
        <f t="shared" ca="1" si="108"/>
        <v>115869</v>
      </c>
      <c r="O324">
        <f t="shared" ca="1" si="109"/>
        <v>49966.542898300839</v>
      </c>
      <c r="P324">
        <f t="shared" ca="1" si="110"/>
        <v>83850.437107473233</v>
      </c>
      <c r="Q324">
        <f t="shared" ca="1" si="111"/>
        <v>32845</v>
      </c>
      <c r="R324">
        <f t="shared" ca="1" si="112"/>
        <v>28691.212476782475</v>
      </c>
      <c r="S324">
        <f t="shared" ca="1" si="113"/>
        <v>1284.9849743724221</v>
      </c>
      <c r="T324">
        <f t="shared" ca="1" si="114"/>
        <v>201004.42208184567</v>
      </c>
      <c r="U324">
        <f t="shared" ca="1" si="115"/>
        <v>111502.7553750833</v>
      </c>
      <c r="V324">
        <f t="shared" ca="1" si="116"/>
        <v>89501.666706762364</v>
      </c>
      <c r="Y324" s="2">
        <f ca="1">IF(Table1[[#This Row],[Gender]]="Men",1,0)</f>
        <v>0</v>
      </c>
      <c r="Z324" s="2">
        <f ca="1">IF(Table1[[#This Row],[Gender]]="Women",1,0)</f>
        <v>1</v>
      </c>
      <c r="AA324" s="2"/>
      <c r="AB324" s="2"/>
      <c r="AC324" s="2"/>
      <c r="AD324" s="2"/>
      <c r="AE324" s="2"/>
      <c r="AF324" s="2"/>
      <c r="AG324" s="2"/>
      <c r="AH324" s="2"/>
      <c r="AI324" s="2"/>
      <c r="AJ324" s="4"/>
      <c r="AM324" s="2">
        <f ca="1">IF(Table1[[#This Row],[Field of Work]]="Teaching",1,0)</f>
        <v>1</v>
      </c>
      <c r="AN324" s="2">
        <f ca="1">IF(Table1[[#This Row],[Field of Work]]="Health",1,0)</f>
        <v>0</v>
      </c>
      <c r="AO324" s="2">
        <f ca="1">IF(Table1[[#This Row],[Field of Work]]="Agriculture",1,0)</f>
        <v>0</v>
      </c>
      <c r="AP324" s="2">
        <f ca="1">IF(Table1[[#This Row],[Field of Work]]="IT",1,0)</f>
        <v>0</v>
      </c>
      <c r="AQ324" s="2">
        <f ca="1">IF(Table1[[#This Row],[Field of Work]]="Construction",1,0)</f>
        <v>0</v>
      </c>
      <c r="AR324" s="2">
        <f ca="1">IF(Table1[[#This Row],[Field of Work]]="General Work",1,0)</f>
        <v>0</v>
      </c>
      <c r="AS324" s="2"/>
      <c r="AT324" s="2"/>
      <c r="AU324" s="2"/>
      <c r="AV324" s="2"/>
      <c r="AW324" s="2"/>
      <c r="AX324" s="2"/>
      <c r="BB324" s="2">
        <f ca="1">Table1[[#This Row],[Car Value]]/Table1[[#This Row],[Cars]]</f>
        <v>27950.145702491078</v>
      </c>
      <c r="BE324" s="2">
        <f ca="1">IF(Table1[[#This Row],[Debts]]&gt;$BG$6,1,0)</f>
        <v>1</v>
      </c>
      <c r="BJ324" s="11">
        <f ca="1">Table1[[#This Row],[Mortage Left]]/Table1[[#This Row],[Value of House]]</f>
        <v>0.43123305541862655</v>
      </c>
      <c r="BK324" s="2">
        <f t="shared" ca="1" si="117"/>
        <v>0</v>
      </c>
      <c r="BN324" s="14">
        <f ca="1">IF(Table1[[#This Row],[Area]]="Yukon",Table1[[#This Row],[Income]],0)</f>
        <v>0</v>
      </c>
      <c r="BO324" s="14">
        <f ca="1">IF(Table1[[#This Row],[Area]]="BC",Table1[[#This Row],[Income]],0)</f>
        <v>0</v>
      </c>
      <c r="BP324" s="14">
        <f ca="1">IF(Table1[[#This Row],[Area]]="Northwest Territories",Table1[[#This Row],[Income]],0)</f>
        <v>0</v>
      </c>
      <c r="BQ324" s="14">
        <f ca="1">IF(Table1[[#This Row],[Area]]="Alberta",Table1[[#This Row],[Income]],0)</f>
        <v>0</v>
      </c>
      <c r="BR324" s="14">
        <f ca="1">IF(Table1[[#This Row],[Area]]="Nunavut",Table1[[#This Row],[Income]],0)</f>
        <v>0</v>
      </c>
      <c r="BS324" s="14">
        <f ca="1">IF(Table1[[#This Row],[Area]]="Saskatchewan",Table1[[#This Row],[Income]],0)</f>
        <v>0</v>
      </c>
      <c r="BT324" s="14">
        <f ca="1">IF(Table1[[#This Row],[Area]]="Manitoba",Table1[[#This Row],[Income]],0)</f>
        <v>0</v>
      </c>
      <c r="BU324" s="14">
        <f ca="1">IF(Table1[[#This Row],[Area]]="Ontario",Table1[[#This Row],[Income]],0)</f>
        <v>0</v>
      </c>
      <c r="BV324" s="14">
        <f ca="1">IF(Table1[[#This Row],[Area]]="Quebec",Table1[[#This Row],[Income]],0)</f>
        <v>0</v>
      </c>
      <c r="BW324" s="14">
        <f ca="1">IF(Table1[[#This Row],[Area]]="newfoundland",Table1[[#This Row],[Income]],0)</f>
        <v>38623</v>
      </c>
      <c r="BX324" s="14">
        <f ca="1">IF(Table1[[#This Row],[Area]]="New Brunswick",Table1[[#This Row],[Income]],0)</f>
        <v>0</v>
      </c>
      <c r="BY324" s="14">
        <f ca="1">IF(Table1[[#This Row],[Area]]="Nova Scotia",Table1[[#This Row],[Income]],0)</f>
        <v>0</v>
      </c>
      <c r="BZ324" s="14">
        <f ca="1">IF(Table1[[#This Row],[Area]]="Prince Edward Island",Table1[[#This Row],[Income]],0)</f>
        <v>0</v>
      </c>
      <c r="CB324" s="12">
        <f ca="1">IF(Table1[[#This Row],[Field of Work]]="Health",Table1[[#This Row],[Income]],0)</f>
        <v>0</v>
      </c>
      <c r="CC324" s="12">
        <f ca="1">IF(Table1[[#This Row],[Field of Work]]="Construction",Table1[[#This Row],[Income]],0)</f>
        <v>0</v>
      </c>
      <c r="CD324" s="12">
        <f ca="1">IF(Table1[[#This Row],[Field of Work]]="Teaching",Table1[[#This Row],[Income]],0)</f>
        <v>38623</v>
      </c>
      <c r="CE324" s="12">
        <f ca="1">IF(Table1[[#This Row],[Field of Work]]="IT",Table1[[#This Row],[Income]],0)</f>
        <v>0</v>
      </c>
      <c r="CF324" s="12">
        <f ca="1">IF(Table1[[#This Row],[Field of Work]]="General Work",Table1[[#This Row],[Income]],0)</f>
        <v>0</v>
      </c>
      <c r="CG324" s="12">
        <f ca="1">IF(Table1[[#This Row],[Field of Work]]="Agriculture",Table1[[#This Row],[Income]],0)</f>
        <v>0</v>
      </c>
      <c r="CI324" s="2">
        <f ca="1">IF(Table1[[#This Row],[Debts]]&gt;Table1[[#This Row],[Income]],1,0)</f>
        <v>0</v>
      </c>
      <c r="CJ324" s="2"/>
      <c r="CL324" s="2">
        <f ca="1">IF(Table1[[#This Row],[Networth of Person ($)]]&gt;$CL$6,Table1[[#This Row],[Age]],0)</f>
        <v>41</v>
      </c>
    </row>
    <row r="325" spans="2:90" x14ac:dyDescent="0.3">
      <c r="B325">
        <f t="shared" ca="1" si="96"/>
        <v>2</v>
      </c>
      <c r="C325" t="str">
        <f t="shared" ca="1" si="97"/>
        <v>Women</v>
      </c>
      <c r="D325">
        <f t="shared" ca="1" si="98"/>
        <v>41</v>
      </c>
      <c r="E325">
        <f t="shared" ca="1" si="99"/>
        <v>3</v>
      </c>
      <c r="F325" t="str">
        <f t="shared" ca="1" si="100"/>
        <v>Teaching</v>
      </c>
      <c r="G325">
        <f t="shared" ca="1" si="101"/>
        <v>3</v>
      </c>
      <c r="H325" t="str">
        <f t="shared" ca="1" si="102"/>
        <v>University</v>
      </c>
      <c r="I325">
        <f t="shared" ca="1" si="103"/>
        <v>4</v>
      </c>
      <c r="J325">
        <f t="shared" ca="1" si="104"/>
        <v>1</v>
      </c>
      <c r="K325">
        <f t="shared" ca="1" si="105"/>
        <v>84677</v>
      </c>
      <c r="L325">
        <f t="shared" ca="1" si="106"/>
        <v>12</v>
      </c>
      <c r="M325" t="str">
        <f t="shared" ca="1" si="107"/>
        <v>Nova Scotia</v>
      </c>
      <c r="N325">
        <f t="shared" ca="1" si="108"/>
        <v>508062</v>
      </c>
      <c r="O325">
        <f t="shared" ca="1" si="109"/>
        <v>207371.31905215952</v>
      </c>
      <c r="P325">
        <f t="shared" ca="1" si="110"/>
        <v>7365.8949844882454</v>
      </c>
      <c r="Q325">
        <f t="shared" ca="1" si="111"/>
        <v>1437</v>
      </c>
      <c r="R325">
        <f t="shared" ca="1" si="112"/>
        <v>130053.90447212388</v>
      </c>
      <c r="S325">
        <f t="shared" ca="1" si="113"/>
        <v>29739.901386929829</v>
      </c>
      <c r="T325">
        <f t="shared" ca="1" si="114"/>
        <v>545167.79637141805</v>
      </c>
      <c r="U325">
        <f t="shared" ca="1" si="115"/>
        <v>338862.22352428338</v>
      </c>
      <c r="V325">
        <f t="shared" ca="1" si="116"/>
        <v>206305.57284713467</v>
      </c>
      <c r="Y325" s="2">
        <f ca="1">IF(Table1[[#This Row],[Gender]]="Men",1,0)</f>
        <v>0</v>
      </c>
      <c r="Z325" s="2">
        <f ca="1">IF(Table1[[#This Row],[Gender]]="Women",1,0)</f>
        <v>1</v>
      </c>
      <c r="AA325" s="2"/>
      <c r="AB325" s="2"/>
      <c r="AC325" s="2"/>
      <c r="AD325" s="2"/>
      <c r="AE325" s="2"/>
      <c r="AF325" s="2"/>
      <c r="AG325" s="2"/>
      <c r="AH325" s="2"/>
      <c r="AI325" s="2"/>
      <c r="AJ325" s="4"/>
      <c r="AM325" s="2">
        <f ca="1">IF(Table1[[#This Row],[Field of Work]]="Teaching",1,0)</f>
        <v>1</v>
      </c>
      <c r="AN325" s="2">
        <f ca="1">IF(Table1[[#This Row],[Field of Work]]="Health",1,0)</f>
        <v>0</v>
      </c>
      <c r="AO325" s="2">
        <f ca="1">IF(Table1[[#This Row],[Field of Work]]="Agriculture",1,0)</f>
        <v>0</v>
      </c>
      <c r="AP325" s="2">
        <f ca="1">IF(Table1[[#This Row],[Field of Work]]="IT",1,0)</f>
        <v>0</v>
      </c>
      <c r="AQ325" s="2">
        <f ca="1">IF(Table1[[#This Row],[Field of Work]]="Construction",1,0)</f>
        <v>0</v>
      </c>
      <c r="AR325" s="2">
        <f ca="1">IF(Table1[[#This Row],[Field of Work]]="General Work",1,0)</f>
        <v>0</v>
      </c>
      <c r="AS325" s="2"/>
      <c r="AT325" s="2"/>
      <c r="AU325" s="2"/>
      <c r="AV325" s="2"/>
      <c r="AW325" s="2"/>
      <c r="AX325" s="2"/>
      <c r="BB325" s="2">
        <f ca="1">Table1[[#This Row],[Car Value]]/Table1[[#This Row],[Cars]]</f>
        <v>7365.8949844882454</v>
      </c>
      <c r="BE325" s="2">
        <f ca="1">IF(Table1[[#This Row],[Debts]]&gt;$BG$6,1,0)</f>
        <v>1</v>
      </c>
      <c r="BJ325" s="11">
        <f ca="1">Table1[[#This Row],[Mortage Left]]/Table1[[#This Row],[Value of House]]</f>
        <v>0.40816144299742851</v>
      </c>
      <c r="BK325" s="2">
        <f t="shared" ca="1" si="117"/>
        <v>0</v>
      </c>
      <c r="BN325" s="14">
        <f ca="1">IF(Table1[[#This Row],[Area]]="Yukon",Table1[[#This Row],[Income]],0)</f>
        <v>0</v>
      </c>
      <c r="BO325" s="14">
        <f ca="1">IF(Table1[[#This Row],[Area]]="BC",Table1[[#This Row],[Income]],0)</f>
        <v>0</v>
      </c>
      <c r="BP325" s="14">
        <f ca="1">IF(Table1[[#This Row],[Area]]="Northwest Territories",Table1[[#This Row],[Income]],0)</f>
        <v>0</v>
      </c>
      <c r="BQ325" s="14">
        <f ca="1">IF(Table1[[#This Row],[Area]]="Alberta",Table1[[#This Row],[Income]],0)</f>
        <v>0</v>
      </c>
      <c r="BR325" s="14">
        <f ca="1">IF(Table1[[#This Row],[Area]]="Nunavut",Table1[[#This Row],[Income]],0)</f>
        <v>0</v>
      </c>
      <c r="BS325" s="14">
        <f ca="1">IF(Table1[[#This Row],[Area]]="Saskatchewan",Table1[[#This Row],[Income]],0)</f>
        <v>0</v>
      </c>
      <c r="BT325" s="14">
        <f ca="1">IF(Table1[[#This Row],[Area]]="Manitoba",Table1[[#This Row],[Income]],0)</f>
        <v>0</v>
      </c>
      <c r="BU325" s="14">
        <f ca="1">IF(Table1[[#This Row],[Area]]="Ontario",Table1[[#This Row],[Income]],0)</f>
        <v>0</v>
      </c>
      <c r="BV325" s="14">
        <f ca="1">IF(Table1[[#This Row],[Area]]="Quebec",Table1[[#This Row],[Income]],0)</f>
        <v>0</v>
      </c>
      <c r="BW325" s="14">
        <f ca="1">IF(Table1[[#This Row],[Area]]="newfoundland",Table1[[#This Row],[Income]],0)</f>
        <v>0</v>
      </c>
      <c r="BX325" s="14">
        <f ca="1">IF(Table1[[#This Row],[Area]]="New Brunswick",Table1[[#This Row],[Income]],0)</f>
        <v>0</v>
      </c>
      <c r="BY325" s="14">
        <f ca="1">IF(Table1[[#This Row],[Area]]="Nova Scotia",Table1[[#This Row],[Income]],0)</f>
        <v>84677</v>
      </c>
      <c r="BZ325" s="14">
        <f ca="1">IF(Table1[[#This Row],[Area]]="Prince Edward Island",Table1[[#This Row],[Income]],0)</f>
        <v>0</v>
      </c>
      <c r="CB325" s="12">
        <f ca="1">IF(Table1[[#This Row],[Field of Work]]="Health",Table1[[#This Row],[Income]],0)</f>
        <v>0</v>
      </c>
      <c r="CC325" s="12">
        <f ca="1">IF(Table1[[#This Row],[Field of Work]]="Construction",Table1[[#This Row],[Income]],0)</f>
        <v>0</v>
      </c>
      <c r="CD325" s="12">
        <f ca="1">IF(Table1[[#This Row],[Field of Work]]="Teaching",Table1[[#This Row],[Income]],0)</f>
        <v>84677</v>
      </c>
      <c r="CE325" s="12">
        <f ca="1">IF(Table1[[#This Row],[Field of Work]]="IT",Table1[[#This Row],[Income]],0)</f>
        <v>0</v>
      </c>
      <c r="CF325" s="12">
        <f ca="1">IF(Table1[[#This Row],[Field of Work]]="General Work",Table1[[#This Row],[Income]],0)</f>
        <v>0</v>
      </c>
      <c r="CG325" s="12">
        <f ca="1">IF(Table1[[#This Row],[Field of Work]]="Agriculture",Table1[[#This Row],[Income]],0)</f>
        <v>0</v>
      </c>
      <c r="CI325" s="2">
        <f ca="1">IF(Table1[[#This Row],[Debts]]&gt;Table1[[#This Row],[Income]],1,0)</f>
        <v>1</v>
      </c>
      <c r="CJ325" s="2"/>
      <c r="CL325" s="2">
        <f ca="1">IF(Table1[[#This Row],[Networth of Person ($)]]&gt;$CL$6,Table1[[#This Row],[Age]],0)</f>
        <v>41</v>
      </c>
    </row>
    <row r="326" spans="2:90" x14ac:dyDescent="0.3">
      <c r="B326">
        <f t="shared" ca="1" si="96"/>
        <v>1</v>
      </c>
      <c r="C326" t="str">
        <f t="shared" ca="1" si="97"/>
        <v>Men</v>
      </c>
      <c r="D326">
        <f t="shared" ca="1" si="98"/>
        <v>33</v>
      </c>
      <c r="E326">
        <f t="shared" ca="1" si="99"/>
        <v>5</v>
      </c>
      <c r="F326" t="str">
        <f t="shared" ca="1" si="100"/>
        <v>General Work</v>
      </c>
      <c r="G326">
        <f t="shared" ca="1" si="101"/>
        <v>3</v>
      </c>
      <c r="H326" t="str">
        <f t="shared" ca="1" si="102"/>
        <v>University</v>
      </c>
      <c r="I326">
        <f t="shared" ca="1" si="103"/>
        <v>2</v>
      </c>
      <c r="J326">
        <f t="shared" ca="1" si="104"/>
        <v>3</v>
      </c>
      <c r="K326">
        <f t="shared" ca="1" si="105"/>
        <v>33421</v>
      </c>
      <c r="L326">
        <f t="shared" ca="1" si="106"/>
        <v>11</v>
      </c>
      <c r="M326" t="str">
        <f t="shared" ca="1" si="107"/>
        <v>New Brunswick</v>
      </c>
      <c r="N326">
        <f t="shared" ca="1" si="108"/>
        <v>100263</v>
      </c>
      <c r="O326">
        <f t="shared" ca="1" si="109"/>
        <v>72521.233060384038</v>
      </c>
      <c r="P326">
        <f t="shared" ca="1" si="110"/>
        <v>13281.186266904746</v>
      </c>
      <c r="Q326">
        <f t="shared" ca="1" si="111"/>
        <v>4674</v>
      </c>
      <c r="R326">
        <f t="shared" ca="1" si="112"/>
        <v>34532.38728808322</v>
      </c>
      <c r="S326">
        <f t="shared" ca="1" si="113"/>
        <v>43655.475747428245</v>
      </c>
      <c r="T326">
        <f t="shared" ca="1" si="114"/>
        <v>157199.66201433298</v>
      </c>
      <c r="U326">
        <f t="shared" ca="1" si="115"/>
        <v>111727.62034846726</v>
      </c>
      <c r="V326">
        <f t="shared" ca="1" si="116"/>
        <v>45472.04166586572</v>
      </c>
      <c r="Y326" s="2">
        <f ca="1">IF(Table1[[#This Row],[Gender]]="Men",1,0)</f>
        <v>1</v>
      </c>
      <c r="Z326" s="2">
        <f ca="1">IF(Table1[[#This Row],[Gender]]="Women",1,0)</f>
        <v>0</v>
      </c>
      <c r="AA326" s="2"/>
      <c r="AB326" s="2"/>
      <c r="AC326" s="2"/>
      <c r="AD326" s="2"/>
      <c r="AE326" s="2"/>
      <c r="AF326" s="2"/>
      <c r="AG326" s="2"/>
      <c r="AH326" s="2"/>
      <c r="AI326" s="2"/>
      <c r="AJ326" s="4"/>
      <c r="AM326" s="2">
        <f ca="1">IF(Table1[[#This Row],[Field of Work]]="Teaching",1,0)</f>
        <v>0</v>
      </c>
      <c r="AN326" s="2">
        <f ca="1">IF(Table1[[#This Row],[Field of Work]]="Health",1,0)</f>
        <v>0</v>
      </c>
      <c r="AO326" s="2">
        <f ca="1">IF(Table1[[#This Row],[Field of Work]]="Agriculture",1,0)</f>
        <v>0</v>
      </c>
      <c r="AP326" s="2">
        <f ca="1">IF(Table1[[#This Row],[Field of Work]]="IT",1,0)</f>
        <v>0</v>
      </c>
      <c r="AQ326" s="2">
        <f ca="1">IF(Table1[[#This Row],[Field of Work]]="Construction",1,0)</f>
        <v>0</v>
      </c>
      <c r="AR326" s="2">
        <f ca="1">IF(Table1[[#This Row],[Field of Work]]="General Work",1,0)</f>
        <v>1</v>
      </c>
      <c r="AS326" s="2"/>
      <c r="AT326" s="2"/>
      <c r="AU326" s="2"/>
      <c r="AV326" s="2"/>
      <c r="AW326" s="2"/>
      <c r="AX326" s="2"/>
      <c r="BB326" s="2">
        <f ca="1">Table1[[#This Row],[Car Value]]/Table1[[#This Row],[Cars]]</f>
        <v>4427.0620889682486</v>
      </c>
      <c r="BE326" s="2">
        <f ca="1">IF(Table1[[#This Row],[Debts]]&gt;$BG$6,1,0)</f>
        <v>1</v>
      </c>
      <c r="BJ326" s="11">
        <f ca="1">Table1[[#This Row],[Mortage Left]]/Table1[[#This Row],[Value of House]]</f>
        <v>0.72331002523746579</v>
      </c>
      <c r="BK326" s="2">
        <f t="shared" ca="1" si="117"/>
        <v>0</v>
      </c>
      <c r="BN326" s="14">
        <f ca="1">IF(Table1[[#This Row],[Area]]="Yukon",Table1[[#This Row],[Income]],0)</f>
        <v>0</v>
      </c>
      <c r="BO326" s="14">
        <f ca="1">IF(Table1[[#This Row],[Area]]="BC",Table1[[#This Row],[Income]],0)</f>
        <v>0</v>
      </c>
      <c r="BP326" s="14">
        <f ca="1">IF(Table1[[#This Row],[Area]]="Northwest Territories",Table1[[#This Row],[Income]],0)</f>
        <v>0</v>
      </c>
      <c r="BQ326" s="14">
        <f ca="1">IF(Table1[[#This Row],[Area]]="Alberta",Table1[[#This Row],[Income]],0)</f>
        <v>0</v>
      </c>
      <c r="BR326" s="14">
        <f ca="1">IF(Table1[[#This Row],[Area]]="Nunavut",Table1[[#This Row],[Income]],0)</f>
        <v>0</v>
      </c>
      <c r="BS326" s="14">
        <f ca="1">IF(Table1[[#This Row],[Area]]="Saskatchewan",Table1[[#This Row],[Income]],0)</f>
        <v>0</v>
      </c>
      <c r="BT326" s="14">
        <f ca="1">IF(Table1[[#This Row],[Area]]="Manitoba",Table1[[#This Row],[Income]],0)</f>
        <v>0</v>
      </c>
      <c r="BU326" s="14">
        <f ca="1">IF(Table1[[#This Row],[Area]]="Ontario",Table1[[#This Row],[Income]],0)</f>
        <v>0</v>
      </c>
      <c r="BV326" s="14">
        <f ca="1">IF(Table1[[#This Row],[Area]]="Quebec",Table1[[#This Row],[Income]],0)</f>
        <v>0</v>
      </c>
      <c r="BW326" s="14">
        <f ca="1">IF(Table1[[#This Row],[Area]]="newfoundland",Table1[[#This Row],[Income]],0)</f>
        <v>0</v>
      </c>
      <c r="BX326" s="14">
        <f ca="1">IF(Table1[[#This Row],[Area]]="New Brunswick",Table1[[#This Row],[Income]],0)</f>
        <v>33421</v>
      </c>
      <c r="BY326" s="14">
        <f ca="1">IF(Table1[[#This Row],[Area]]="Nova Scotia",Table1[[#This Row],[Income]],0)</f>
        <v>0</v>
      </c>
      <c r="BZ326" s="14">
        <f ca="1">IF(Table1[[#This Row],[Area]]="Prince Edward Island",Table1[[#This Row],[Income]],0)</f>
        <v>0</v>
      </c>
      <c r="CB326" s="12">
        <f ca="1">IF(Table1[[#This Row],[Field of Work]]="Health",Table1[[#This Row],[Income]],0)</f>
        <v>0</v>
      </c>
      <c r="CC326" s="12">
        <f ca="1">IF(Table1[[#This Row],[Field of Work]]="Construction",Table1[[#This Row],[Income]],0)</f>
        <v>0</v>
      </c>
      <c r="CD326" s="12">
        <f ca="1">IF(Table1[[#This Row],[Field of Work]]="Teaching",Table1[[#This Row],[Income]],0)</f>
        <v>0</v>
      </c>
      <c r="CE326" s="12">
        <f ca="1">IF(Table1[[#This Row],[Field of Work]]="IT",Table1[[#This Row],[Income]],0)</f>
        <v>0</v>
      </c>
      <c r="CF326" s="12">
        <f ca="1">IF(Table1[[#This Row],[Field of Work]]="General Work",Table1[[#This Row],[Income]],0)</f>
        <v>33421</v>
      </c>
      <c r="CG326" s="12">
        <f ca="1">IF(Table1[[#This Row],[Field of Work]]="Agriculture",Table1[[#This Row],[Income]],0)</f>
        <v>0</v>
      </c>
      <c r="CI326" s="2">
        <f ca="1">IF(Table1[[#This Row],[Debts]]&gt;Table1[[#This Row],[Income]],1,0)</f>
        <v>1</v>
      </c>
      <c r="CJ326" s="2"/>
      <c r="CL326" s="2">
        <f ca="1">IF(Table1[[#This Row],[Networth of Person ($)]]&gt;$CL$6,Table1[[#This Row],[Age]],0)</f>
        <v>0</v>
      </c>
    </row>
    <row r="327" spans="2:90" x14ac:dyDescent="0.3">
      <c r="B327">
        <f t="shared" ca="1" si="96"/>
        <v>1</v>
      </c>
      <c r="C327" t="str">
        <f t="shared" ca="1" si="97"/>
        <v>Men</v>
      </c>
      <c r="D327">
        <f t="shared" ca="1" si="98"/>
        <v>35</v>
      </c>
      <c r="E327">
        <f t="shared" ca="1" si="99"/>
        <v>6</v>
      </c>
      <c r="F327" t="str">
        <f t="shared" ca="1" si="100"/>
        <v>Agriculture</v>
      </c>
      <c r="G327">
        <f t="shared" ca="1" si="101"/>
        <v>4</v>
      </c>
      <c r="H327" t="str">
        <f t="shared" ca="1" si="102"/>
        <v xml:space="preserve">Technical </v>
      </c>
      <c r="I327">
        <f t="shared" ca="1" si="103"/>
        <v>0</v>
      </c>
      <c r="J327">
        <f t="shared" ca="1" si="104"/>
        <v>1</v>
      </c>
      <c r="K327">
        <f t="shared" ca="1" si="105"/>
        <v>55654</v>
      </c>
      <c r="L327">
        <f t="shared" ca="1" si="106"/>
        <v>2</v>
      </c>
      <c r="M327" t="str">
        <f t="shared" ca="1" si="107"/>
        <v>BC</v>
      </c>
      <c r="N327">
        <f t="shared" ca="1" si="108"/>
        <v>222616</v>
      </c>
      <c r="O327">
        <f t="shared" ca="1" si="109"/>
        <v>164420.45940593732</v>
      </c>
      <c r="P327">
        <f t="shared" ca="1" si="110"/>
        <v>18988.825430394339</v>
      </c>
      <c r="Q327">
        <f t="shared" ca="1" si="111"/>
        <v>8218</v>
      </c>
      <c r="R327">
        <f t="shared" ca="1" si="112"/>
        <v>73848.476803426878</v>
      </c>
      <c r="S327">
        <f t="shared" ca="1" si="113"/>
        <v>43794.436762058227</v>
      </c>
      <c r="T327">
        <f t="shared" ca="1" si="114"/>
        <v>285399.26219245256</v>
      </c>
      <c r="U327">
        <f t="shared" ca="1" si="115"/>
        <v>246486.93620936421</v>
      </c>
      <c r="V327">
        <f t="shared" ca="1" si="116"/>
        <v>38912.325983088347</v>
      </c>
      <c r="Y327" s="2">
        <f ca="1">IF(Table1[[#This Row],[Gender]]="Men",1,0)</f>
        <v>1</v>
      </c>
      <c r="Z327" s="2">
        <f ca="1">IF(Table1[[#This Row],[Gender]]="Women",1,0)</f>
        <v>0</v>
      </c>
      <c r="AA327" s="2"/>
      <c r="AB327" s="2"/>
      <c r="AC327" s="2"/>
      <c r="AD327" s="2"/>
      <c r="AE327" s="2"/>
      <c r="AF327" s="2"/>
      <c r="AG327" s="2"/>
      <c r="AH327" s="2"/>
      <c r="AI327" s="2"/>
      <c r="AJ327" s="4"/>
      <c r="AM327" s="2">
        <f ca="1">IF(Table1[[#This Row],[Field of Work]]="Teaching",1,0)</f>
        <v>0</v>
      </c>
      <c r="AN327" s="2">
        <f ca="1">IF(Table1[[#This Row],[Field of Work]]="Health",1,0)</f>
        <v>0</v>
      </c>
      <c r="AO327" s="2">
        <f ca="1">IF(Table1[[#This Row],[Field of Work]]="Agriculture",1,0)</f>
        <v>1</v>
      </c>
      <c r="AP327" s="2">
        <f ca="1">IF(Table1[[#This Row],[Field of Work]]="IT",1,0)</f>
        <v>0</v>
      </c>
      <c r="AQ327" s="2">
        <f ca="1">IF(Table1[[#This Row],[Field of Work]]="Construction",1,0)</f>
        <v>0</v>
      </c>
      <c r="AR327" s="2">
        <f ca="1">IF(Table1[[#This Row],[Field of Work]]="General Work",1,0)</f>
        <v>0</v>
      </c>
      <c r="AS327" s="2"/>
      <c r="AT327" s="2"/>
      <c r="AU327" s="2"/>
      <c r="AV327" s="2"/>
      <c r="AW327" s="2"/>
      <c r="AX327" s="2"/>
      <c r="BB327" s="2">
        <f ca="1">Table1[[#This Row],[Car Value]]/Table1[[#This Row],[Cars]]</f>
        <v>18988.825430394339</v>
      </c>
      <c r="BE327" s="2">
        <f ca="1">IF(Table1[[#This Row],[Debts]]&gt;$BG$6,1,0)</f>
        <v>1</v>
      </c>
      <c r="BJ327" s="11">
        <f ca="1">Table1[[#This Row],[Mortage Left]]/Table1[[#This Row],[Value of House]]</f>
        <v>0.73858329772315257</v>
      </c>
      <c r="BK327" s="2">
        <f t="shared" ca="1" si="117"/>
        <v>0</v>
      </c>
      <c r="BN327" s="14">
        <f ca="1">IF(Table1[[#This Row],[Area]]="Yukon",Table1[[#This Row],[Income]],0)</f>
        <v>0</v>
      </c>
      <c r="BO327" s="14">
        <f ca="1">IF(Table1[[#This Row],[Area]]="BC",Table1[[#This Row],[Income]],0)</f>
        <v>55654</v>
      </c>
      <c r="BP327" s="14">
        <f ca="1">IF(Table1[[#This Row],[Area]]="Northwest Territories",Table1[[#This Row],[Income]],0)</f>
        <v>0</v>
      </c>
      <c r="BQ327" s="14">
        <f ca="1">IF(Table1[[#This Row],[Area]]="Alberta",Table1[[#This Row],[Income]],0)</f>
        <v>0</v>
      </c>
      <c r="BR327" s="14">
        <f ca="1">IF(Table1[[#This Row],[Area]]="Nunavut",Table1[[#This Row],[Income]],0)</f>
        <v>0</v>
      </c>
      <c r="BS327" s="14">
        <f ca="1">IF(Table1[[#This Row],[Area]]="Saskatchewan",Table1[[#This Row],[Income]],0)</f>
        <v>0</v>
      </c>
      <c r="BT327" s="14">
        <f ca="1">IF(Table1[[#This Row],[Area]]="Manitoba",Table1[[#This Row],[Income]],0)</f>
        <v>0</v>
      </c>
      <c r="BU327" s="14">
        <f ca="1">IF(Table1[[#This Row],[Area]]="Ontario",Table1[[#This Row],[Income]],0)</f>
        <v>0</v>
      </c>
      <c r="BV327" s="14">
        <f ca="1">IF(Table1[[#This Row],[Area]]="Quebec",Table1[[#This Row],[Income]],0)</f>
        <v>0</v>
      </c>
      <c r="BW327" s="14">
        <f ca="1">IF(Table1[[#This Row],[Area]]="newfoundland",Table1[[#This Row],[Income]],0)</f>
        <v>0</v>
      </c>
      <c r="BX327" s="14">
        <f ca="1">IF(Table1[[#This Row],[Area]]="New Brunswick",Table1[[#This Row],[Income]],0)</f>
        <v>0</v>
      </c>
      <c r="BY327" s="14">
        <f ca="1">IF(Table1[[#This Row],[Area]]="Nova Scotia",Table1[[#This Row],[Income]],0)</f>
        <v>0</v>
      </c>
      <c r="BZ327" s="14">
        <f ca="1">IF(Table1[[#This Row],[Area]]="Prince Edward Island",Table1[[#This Row],[Income]],0)</f>
        <v>0</v>
      </c>
      <c r="CB327" s="12">
        <f ca="1">IF(Table1[[#This Row],[Field of Work]]="Health",Table1[[#This Row],[Income]],0)</f>
        <v>0</v>
      </c>
      <c r="CC327" s="12">
        <f ca="1">IF(Table1[[#This Row],[Field of Work]]="Construction",Table1[[#This Row],[Income]],0)</f>
        <v>0</v>
      </c>
      <c r="CD327" s="12">
        <f ca="1">IF(Table1[[#This Row],[Field of Work]]="Teaching",Table1[[#This Row],[Income]],0)</f>
        <v>0</v>
      </c>
      <c r="CE327" s="12">
        <f ca="1">IF(Table1[[#This Row],[Field of Work]]="IT",Table1[[#This Row],[Income]],0)</f>
        <v>0</v>
      </c>
      <c r="CF327" s="12">
        <f ca="1">IF(Table1[[#This Row],[Field of Work]]="General Work",Table1[[#This Row],[Income]],0)</f>
        <v>0</v>
      </c>
      <c r="CG327" s="12">
        <f ca="1">IF(Table1[[#This Row],[Field of Work]]="Agriculture",Table1[[#This Row],[Income]],0)</f>
        <v>55654</v>
      </c>
      <c r="CI327" s="2">
        <f ca="1">IF(Table1[[#This Row],[Debts]]&gt;Table1[[#This Row],[Income]],1,0)</f>
        <v>1</v>
      </c>
      <c r="CJ327" s="2"/>
      <c r="CL327" s="2">
        <f ca="1">IF(Table1[[#This Row],[Networth of Person ($)]]&gt;$CL$6,Table1[[#This Row],[Age]],0)</f>
        <v>0</v>
      </c>
    </row>
    <row r="328" spans="2:90" x14ac:dyDescent="0.3">
      <c r="B328">
        <f t="shared" ref="B328:B391" ca="1" si="118">RANDBETWEEN(1,2)</f>
        <v>2</v>
      </c>
      <c r="C328" t="str">
        <f t="shared" ref="C328:C391" ca="1" si="119">IF(B328=1,"Men","Women")</f>
        <v>Women</v>
      </c>
      <c r="D328">
        <f t="shared" ref="D328:D391" ca="1" si="120">RANDBETWEEN(25,45)</f>
        <v>42</v>
      </c>
      <c r="E328">
        <f t="shared" ref="E328:E391" ca="1" si="121">RANDBETWEEN(1,6)</f>
        <v>2</v>
      </c>
      <c r="F328" t="str">
        <f t="shared" ref="F328:F391" ca="1" si="122">VLOOKUP(E328,$AA$6:$AB$11,2)</f>
        <v>Construction</v>
      </c>
      <c r="G328">
        <f t="shared" ref="G328:G391" ca="1" si="123">RANDBETWEEN(1,6)</f>
        <v>6</v>
      </c>
      <c r="H328" t="str">
        <f t="shared" ref="H328:H391" ca="1" si="124">VLOOKUP(G328,$AC$6:$AD$10,2)</f>
        <v>Others</v>
      </c>
      <c r="I328">
        <f t="shared" ref="I328:I391" ca="1" si="125">RANDBETWEEN(0,4)</f>
        <v>4</v>
      </c>
      <c r="J328">
        <f t="shared" ref="J328:J391" ca="1" si="126">RANDBETWEEN(1,3)</f>
        <v>2</v>
      </c>
      <c r="K328">
        <f t="shared" ref="K328:K391" ca="1" si="127">RANDBETWEEN(25000,90000)</f>
        <v>39636</v>
      </c>
      <c r="L328">
        <f t="shared" ref="L328:L391" ca="1" si="128">RANDBETWEEN(1,13)</f>
        <v>8</v>
      </c>
      <c r="M328" t="str">
        <f t="shared" ref="M328:M391" ca="1" si="129">VLOOKUP(L328,$AE$6:$AF$18,2)</f>
        <v>Ontario</v>
      </c>
      <c r="N328">
        <f t="shared" ref="N328:N391" ca="1" si="130">K328*RANDBETWEEN(3,6)</f>
        <v>237816</v>
      </c>
      <c r="O328">
        <f t="shared" ref="O328:O391" ca="1" si="131">RAND()*N328</f>
        <v>15756.143050039927</v>
      </c>
      <c r="P328">
        <f t="shared" ref="P328:P391" ca="1" si="132">J328*RAND()*K328</f>
        <v>44695.065142464664</v>
      </c>
      <c r="Q328">
        <f t="shared" ref="Q328:Q391" ca="1" si="133">RANDBETWEEN(0,P328)</f>
        <v>14826</v>
      </c>
      <c r="R328">
        <f t="shared" ref="R328:R391" ca="1" si="134">RAND()*K328*2</f>
        <v>32607.142137723047</v>
      </c>
      <c r="S328">
        <f t="shared" ref="S328:S391" ca="1" si="135">RAND()*K328*1.5</f>
        <v>51055.213810698886</v>
      </c>
      <c r="T328">
        <f t="shared" ref="T328:T391" ca="1" si="136">N328+P328+S328</f>
        <v>333566.27895316354</v>
      </c>
      <c r="U328">
        <f t="shared" ref="U328:U391" ca="1" si="137">O328+Q328+R328</f>
        <v>63189.285187762973</v>
      </c>
      <c r="V328">
        <f t="shared" ref="V328:V391" ca="1" si="138">T328-U328</f>
        <v>270376.99376540055</v>
      </c>
      <c r="Y328" s="2">
        <f ca="1">IF(Table1[[#This Row],[Gender]]="Men",1,0)</f>
        <v>0</v>
      </c>
      <c r="Z328" s="2">
        <f ca="1">IF(Table1[[#This Row],[Gender]]="Women",1,0)</f>
        <v>1</v>
      </c>
      <c r="AA328" s="2"/>
      <c r="AB328" s="2"/>
      <c r="AC328" s="2"/>
      <c r="AD328" s="2"/>
      <c r="AE328" s="2"/>
      <c r="AF328" s="2"/>
      <c r="AG328" s="2"/>
      <c r="AH328" s="2"/>
      <c r="AI328" s="2"/>
      <c r="AJ328" s="4"/>
      <c r="AM328" s="2">
        <f ca="1">IF(Table1[[#This Row],[Field of Work]]="Teaching",1,0)</f>
        <v>0</v>
      </c>
      <c r="AN328" s="2">
        <f ca="1">IF(Table1[[#This Row],[Field of Work]]="Health",1,0)</f>
        <v>0</v>
      </c>
      <c r="AO328" s="2">
        <f ca="1">IF(Table1[[#This Row],[Field of Work]]="Agriculture",1,0)</f>
        <v>0</v>
      </c>
      <c r="AP328" s="2">
        <f ca="1">IF(Table1[[#This Row],[Field of Work]]="IT",1,0)</f>
        <v>0</v>
      </c>
      <c r="AQ328" s="2">
        <f ca="1">IF(Table1[[#This Row],[Field of Work]]="Construction",1,0)</f>
        <v>1</v>
      </c>
      <c r="AR328" s="2">
        <f ca="1">IF(Table1[[#This Row],[Field of Work]]="General Work",1,0)</f>
        <v>0</v>
      </c>
      <c r="AS328" s="2"/>
      <c r="AT328" s="2"/>
      <c r="AU328" s="2"/>
      <c r="AV328" s="2"/>
      <c r="AW328" s="2"/>
      <c r="AX328" s="2"/>
      <c r="BB328" s="2">
        <f ca="1">Table1[[#This Row],[Car Value]]/Table1[[#This Row],[Cars]]</f>
        <v>22347.532571232332</v>
      </c>
      <c r="BE328" s="2">
        <f ca="1">IF(Table1[[#This Row],[Debts]]&gt;$BG$6,1,0)</f>
        <v>1</v>
      </c>
      <c r="BJ328" s="11">
        <f ca="1">Table1[[#This Row],[Mortage Left]]/Table1[[#This Row],[Value of House]]</f>
        <v>6.6253502918390383E-2</v>
      </c>
      <c r="BK328" s="2">
        <f t="shared" ref="BK328:BK391" ca="1" si="139">IF(BJ328&lt;$BK$6,1,0)</f>
        <v>1</v>
      </c>
      <c r="BN328" s="14">
        <f ca="1">IF(Table1[[#This Row],[Area]]="Yukon",Table1[[#This Row],[Income]],0)</f>
        <v>0</v>
      </c>
      <c r="BO328" s="14">
        <f ca="1">IF(Table1[[#This Row],[Area]]="BC",Table1[[#This Row],[Income]],0)</f>
        <v>0</v>
      </c>
      <c r="BP328" s="14">
        <f ca="1">IF(Table1[[#This Row],[Area]]="Northwest Territories",Table1[[#This Row],[Income]],0)</f>
        <v>0</v>
      </c>
      <c r="BQ328" s="14">
        <f ca="1">IF(Table1[[#This Row],[Area]]="Alberta",Table1[[#This Row],[Income]],0)</f>
        <v>0</v>
      </c>
      <c r="BR328" s="14">
        <f ca="1">IF(Table1[[#This Row],[Area]]="Nunavut",Table1[[#This Row],[Income]],0)</f>
        <v>0</v>
      </c>
      <c r="BS328" s="14">
        <f ca="1">IF(Table1[[#This Row],[Area]]="Saskatchewan",Table1[[#This Row],[Income]],0)</f>
        <v>0</v>
      </c>
      <c r="BT328" s="14">
        <f ca="1">IF(Table1[[#This Row],[Area]]="Manitoba",Table1[[#This Row],[Income]],0)</f>
        <v>0</v>
      </c>
      <c r="BU328" s="14">
        <f ca="1">IF(Table1[[#This Row],[Area]]="Ontario",Table1[[#This Row],[Income]],0)</f>
        <v>39636</v>
      </c>
      <c r="BV328" s="14">
        <f ca="1">IF(Table1[[#This Row],[Area]]="Quebec",Table1[[#This Row],[Income]],0)</f>
        <v>0</v>
      </c>
      <c r="BW328" s="14">
        <f ca="1">IF(Table1[[#This Row],[Area]]="newfoundland",Table1[[#This Row],[Income]],0)</f>
        <v>0</v>
      </c>
      <c r="BX328" s="14">
        <f ca="1">IF(Table1[[#This Row],[Area]]="New Brunswick",Table1[[#This Row],[Income]],0)</f>
        <v>0</v>
      </c>
      <c r="BY328" s="14">
        <f ca="1">IF(Table1[[#This Row],[Area]]="Nova Scotia",Table1[[#This Row],[Income]],0)</f>
        <v>0</v>
      </c>
      <c r="BZ328" s="14">
        <f ca="1">IF(Table1[[#This Row],[Area]]="Prince Edward Island",Table1[[#This Row],[Income]],0)</f>
        <v>0</v>
      </c>
      <c r="CB328" s="12">
        <f ca="1">IF(Table1[[#This Row],[Field of Work]]="Health",Table1[[#This Row],[Income]],0)</f>
        <v>0</v>
      </c>
      <c r="CC328" s="12">
        <f ca="1">IF(Table1[[#This Row],[Field of Work]]="Construction",Table1[[#This Row],[Income]],0)</f>
        <v>39636</v>
      </c>
      <c r="CD328" s="12">
        <f ca="1">IF(Table1[[#This Row],[Field of Work]]="Teaching",Table1[[#This Row],[Income]],0)</f>
        <v>0</v>
      </c>
      <c r="CE328" s="12">
        <f ca="1">IF(Table1[[#This Row],[Field of Work]]="IT",Table1[[#This Row],[Income]],0)</f>
        <v>0</v>
      </c>
      <c r="CF328" s="12">
        <f ca="1">IF(Table1[[#This Row],[Field of Work]]="General Work",Table1[[#This Row],[Income]],0)</f>
        <v>0</v>
      </c>
      <c r="CG328" s="12">
        <f ca="1">IF(Table1[[#This Row],[Field of Work]]="Agriculture",Table1[[#This Row],[Income]],0)</f>
        <v>0</v>
      </c>
      <c r="CI328" s="2">
        <f ca="1">IF(Table1[[#This Row],[Debts]]&gt;Table1[[#This Row],[Income]],1,0)</f>
        <v>0</v>
      </c>
      <c r="CJ328" s="2"/>
      <c r="CL328" s="2">
        <f ca="1">IF(Table1[[#This Row],[Networth of Person ($)]]&gt;$CL$6,Table1[[#This Row],[Age]],0)</f>
        <v>42</v>
      </c>
    </row>
    <row r="329" spans="2:90" x14ac:dyDescent="0.3">
      <c r="B329">
        <f t="shared" ca="1" si="118"/>
        <v>1</v>
      </c>
      <c r="C329" t="str">
        <f t="shared" ca="1" si="119"/>
        <v>Men</v>
      </c>
      <c r="D329">
        <f t="shared" ca="1" si="120"/>
        <v>38</v>
      </c>
      <c r="E329">
        <f t="shared" ca="1" si="121"/>
        <v>5</v>
      </c>
      <c r="F329" t="str">
        <f t="shared" ca="1" si="122"/>
        <v>General Work</v>
      </c>
      <c r="G329">
        <f t="shared" ca="1" si="123"/>
        <v>1</v>
      </c>
      <c r="H329" t="str">
        <f t="shared" ca="1" si="124"/>
        <v>High School</v>
      </c>
      <c r="I329">
        <f t="shared" ca="1" si="125"/>
        <v>1</v>
      </c>
      <c r="J329">
        <f t="shared" ca="1" si="126"/>
        <v>2</v>
      </c>
      <c r="K329">
        <f t="shared" ca="1" si="127"/>
        <v>59772</v>
      </c>
      <c r="L329">
        <f t="shared" ca="1" si="128"/>
        <v>9</v>
      </c>
      <c r="M329" t="str">
        <f t="shared" ca="1" si="129"/>
        <v>Quebec</v>
      </c>
      <c r="N329">
        <f t="shared" ca="1" si="130"/>
        <v>298860</v>
      </c>
      <c r="O329">
        <f t="shared" ca="1" si="131"/>
        <v>171548.29744564593</v>
      </c>
      <c r="P329">
        <f t="shared" ca="1" si="132"/>
        <v>54625.985082983469</v>
      </c>
      <c r="Q329">
        <f t="shared" ca="1" si="133"/>
        <v>52325</v>
      </c>
      <c r="R329">
        <f t="shared" ca="1" si="134"/>
        <v>25279.052424980615</v>
      </c>
      <c r="S329">
        <f t="shared" ca="1" si="135"/>
        <v>6010.4490124697013</v>
      </c>
      <c r="T329">
        <f t="shared" ca="1" si="136"/>
        <v>359496.43409545312</v>
      </c>
      <c r="U329">
        <f t="shared" ca="1" si="137"/>
        <v>249152.34987062655</v>
      </c>
      <c r="V329">
        <f t="shared" ca="1" si="138"/>
        <v>110344.08422482657</v>
      </c>
      <c r="Y329" s="2">
        <f ca="1">IF(Table1[[#This Row],[Gender]]="Men",1,0)</f>
        <v>1</v>
      </c>
      <c r="Z329" s="2">
        <f ca="1">IF(Table1[[#This Row],[Gender]]="Women",1,0)</f>
        <v>0</v>
      </c>
      <c r="AA329" s="2"/>
      <c r="AB329" s="2"/>
      <c r="AC329" s="2"/>
      <c r="AD329" s="2"/>
      <c r="AE329" s="2"/>
      <c r="AF329" s="2"/>
      <c r="AG329" s="2"/>
      <c r="AH329" s="2"/>
      <c r="AI329" s="2"/>
      <c r="AJ329" s="4"/>
      <c r="AM329" s="2">
        <f ca="1">IF(Table1[[#This Row],[Field of Work]]="Teaching",1,0)</f>
        <v>0</v>
      </c>
      <c r="AN329" s="2">
        <f ca="1">IF(Table1[[#This Row],[Field of Work]]="Health",1,0)</f>
        <v>0</v>
      </c>
      <c r="AO329" s="2">
        <f ca="1">IF(Table1[[#This Row],[Field of Work]]="Agriculture",1,0)</f>
        <v>0</v>
      </c>
      <c r="AP329" s="2">
        <f ca="1">IF(Table1[[#This Row],[Field of Work]]="IT",1,0)</f>
        <v>0</v>
      </c>
      <c r="AQ329" s="2">
        <f ca="1">IF(Table1[[#This Row],[Field of Work]]="Construction",1,0)</f>
        <v>0</v>
      </c>
      <c r="AR329" s="2">
        <f ca="1">IF(Table1[[#This Row],[Field of Work]]="General Work",1,0)</f>
        <v>1</v>
      </c>
      <c r="AS329" s="2"/>
      <c r="AT329" s="2"/>
      <c r="AU329" s="2"/>
      <c r="AV329" s="2"/>
      <c r="AW329" s="2"/>
      <c r="AX329" s="2"/>
      <c r="BB329" s="2">
        <f ca="1">Table1[[#This Row],[Car Value]]/Table1[[#This Row],[Cars]]</f>
        <v>27312.992541491734</v>
      </c>
      <c r="BE329" s="2">
        <f ca="1">IF(Table1[[#This Row],[Debts]]&gt;$BG$6,1,0)</f>
        <v>1</v>
      </c>
      <c r="BJ329" s="11">
        <f ca="1">Table1[[#This Row],[Mortage Left]]/Table1[[#This Row],[Value of House]]</f>
        <v>0.57400889194153093</v>
      </c>
      <c r="BK329" s="2">
        <f t="shared" ca="1" si="139"/>
        <v>0</v>
      </c>
      <c r="BN329" s="14">
        <f ca="1">IF(Table1[[#This Row],[Area]]="Yukon",Table1[[#This Row],[Income]],0)</f>
        <v>0</v>
      </c>
      <c r="BO329" s="14">
        <f ca="1">IF(Table1[[#This Row],[Area]]="BC",Table1[[#This Row],[Income]],0)</f>
        <v>0</v>
      </c>
      <c r="BP329" s="14">
        <f ca="1">IF(Table1[[#This Row],[Area]]="Northwest Territories",Table1[[#This Row],[Income]],0)</f>
        <v>0</v>
      </c>
      <c r="BQ329" s="14">
        <f ca="1">IF(Table1[[#This Row],[Area]]="Alberta",Table1[[#This Row],[Income]],0)</f>
        <v>0</v>
      </c>
      <c r="BR329" s="14">
        <f ca="1">IF(Table1[[#This Row],[Area]]="Nunavut",Table1[[#This Row],[Income]],0)</f>
        <v>0</v>
      </c>
      <c r="BS329" s="14">
        <f ca="1">IF(Table1[[#This Row],[Area]]="Saskatchewan",Table1[[#This Row],[Income]],0)</f>
        <v>0</v>
      </c>
      <c r="BT329" s="14">
        <f ca="1">IF(Table1[[#This Row],[Area]]="Manitoba",Table1[[#This Row],[Income]],0)</f>
        <v>0</v>
      </c>
      <c r="BU329" s="14">
        <f ca="1">IF(Table1[[#This Row],[Area]]="Ontario",Table1[[#This Row],[Income]],0)</f>
        <v>0</v>
      </c>
      <c r="BV329" s="14">
        <f ca="1">IF(Table1[[#This Row],[Area]]="Quebec",Table1[[#This Row],[Income]],0)</f>
        <v>59772</v>
      </c>
      <c r="BW329" s="14">
        <f ca="1">IF(Table1[[#This Row],[Area]]="newfoundland",Table1[[#This Row],[Income]],0)</f>
        <v>0</v>
      </c>
      <c r="BX329" s="14">
        <f ca="1">IF(Table1[[#This Row],[Area]]="New Brunswick",Table1[[#This Row],[Income]],0)</f>
        <v>0</v>
      </c>
      <c r="BY329" s="14">
        <f ca="1">IF(Table1[[#This Row],[Area]]="Nova Scotia",Table1[[#This Row],[Income]],0)</f>
        <v>0</v>
      </c>
      <c r="BZ329" s="14">
        <f ca="1">IF(Table1[[#This Row],[Area]]="Prince Edward Island",Table1[[#This Row],[Income]],0)</f>
        <v>0</v>
      </c>
      <c r="CB329" s="12">
        <f ca="1">IF(Table1[[#This Row],[Field of Work]]="Health",Table1[[#This Row],[Income]],0)</f>
        <v>0</v>
      </c>
      <c r="CC329" s="12">
        <f ca="1">IF(Table1[[#This Row],[Field of Work]]="Construction",Table1[[#This Row],[Income]],0)</f>
        <v>0</v>
      </c>
      <c r="CD329" s="12">
        <f ca="1">IF(Table1[[#This Row],[Field of Work]]="Teaching",Table1[[#This Row],[Income]],0)</f>
        <v>0</v>
      </c>
      <c r="CE329" s="12">
        <f ca="1">IF(Table1[[#This Row],[Field of Work]]="IT",Table1[[#This Row],[Income]],0)</f>
        <v>0</v>
      </c>
      <c r="CF329" s="12">
        <f ca="1">IF(Table1[[#This Row],[Field of Work]]="General Work",Table1[[#This Row],[Income]],0)</f>
        <v>59772</v>
      </c>
      <c r="CG329" s="12">
        <f ca="1">IF(Table1[[#This Row],[Field of Work]]="Agriculture",Table1[[#This Row],[Income]],0)</f>
        <v>0</v>
      </c>
      <c r="CI329" s="2">
        <f ca="1">IF(Table1[[#This Row],[Debts]]&gt;Table1[[#This Row],[Income]],1,0)</f>
        <v>0</v>
      </c>
      <c r="CJ329" s="2"/>
      <c r="CL329" s="2">
        <f ca="1">IF(Table1[[#This Row],[Networth of Person ($)]]&gt;$CL$6,Table1[[#This Row],[Age]],0)</f>
        <v>38</v>
      </c>
    </row>
    <row r="330" spans="2:90" x14ac:dyDescent="0.3">
      <c r="B330">
        <f t="shared" ca="1" si="118"/>
        <v>2</v>
      </c>
      <c r="C330" t="str">
        <f t="shared" ca="1" si="119"/>
        <v>Women</v>
      </c>
      <c r="D330">
        <f t="shared" ca="1" si="120"/>
        <v>25</v>
      </c>
      <c r="E330">
        <f t="shared" ca="1" si="121"/>
        <v>1</v>
      </c>
      <c r="F330" t="str">
        <f t="shared" ca="1" si="122"/>
        <v>Health</v>
      </c>
      <c r="G330">
        <f t="shared" ca="1" si="123"/>
        <v>5</v>
      </c>
      <c r="H330" t="str">
        <f t="shared" ca="1" si="124"/>
        <v>Others</v>
      </c>
      <c r="I330">
        <f t="shared" ca="1" si="125"/>
        <v>2</v>
      </c>
      <c r="J330">
        <f t="shared" ca="1" si="126"/>
        <v>3</v>
      </c>
      <c r="K330">
        <f t="shared" ca="1" si="127"/>
        <v>34221</v>
      </c>
      <c r="L330">
        <f t="shared" ca="1" si="128"/>
        <v>8</v>
      </c>
      <c r="M330" t="str">
        <f t="shared" ca="1" si="129"/>
        <v>Ontario</v>
      </c>
      <c r="N330">
        <f t="shared" ca="1" si="130"/>
        <v>205326</v>
      </c>
      <c r="O330">
        <f t="shared" ca="1" si="131"/>
        <v>127876.32119041459</v>
      </c>
      <c r="P330">
        <f t="shared" ca="1" si="132"/>
        <v>48913.710368094202</v>
      </c>
      <c r="Q330">
        <f t="shared" ca="1" si="133"/>
        <v>28915</v>
      </c>
      <c r="R330">
        <f t="shared" ca="1" si="134"/>
        <v>20547.607125350041</v>
      </c>
      <c r="S330">
        <f t="shared" ca="1" si="135"/>
        <v>17544.012798358646</v>
      </c>
      <c r="T330">
        <f t="shared" ca="1" si="136"/>
        <v>271783.72316645284</v>
      </c>
      <c r="U330">
        <f t="shared" ca="1" si="137"/>
        <v>177338.92831576464</v>
      </c>
      <c r="V330">
        <f t="shared" ca="1" si="138"/>
        <v>94444.794850688195</v>
      </c>
      <c r="Y330" s="2">
        <f ca="1">IF(Table1[[#This Row],[Gender]]="Men",1,0)</f>
        <v>0</v>
      </c>
      <c r="Z330" s="2">
        <f ca="1">IF(Table1[[#This Row],[Gender]]="Women",1,0)</f>
        <v>1</v>
      </c>
      <c r="AA330" s="2"/>
      <c r="AB330" s="2"/>
      <c r="AC330" s="2"/>
      <c r="AD330" s="2"/>
      <c r="AE330" s="2"/>
      <c r="AF330" s="2"/>
      <c r="AG330" s="2"/>
      <c r="AH330" s="2"/>
      <c r="AI330" s="2"/>
      <c r="AJ330" s="4"/>
      <c r="AM330" s="2">
        <f ca="1">IF(Table1[[#This Row],[Field of Work]]="Teaching",1,0)</f>
        <v>0</v>
      </c>
      <c r="AN330" s="2">
        <f ca="1">IF(Table1[[#This Row],[Field of Work]]="Health",1,0)</f>
        <v>1</v>
      </c>
      <c r="AO330" s="2">
        <f ca="1">IF(Table1[[#This Row],[Field of Work]]="Agriculture",1,0)</f>
        <v>0</v>
      </c>
      <c r="AP330" s="2">
        <f ca="1">IF(Table1[[#This Row],[Field of Work]]="IT",1,0)</f>
        <v>0</v>
      </c>
      <c r="AQ330" s="2">
        <f ca="1">IF(Table1[[#This Row],[Field of Work]]="Construction",1,0)</f>
        <v>0</v>
      </c>
      <c r="AR330" s="2">
        <f ca="1">IF(Table1[[#This Row],[Field of Work]]="General Work",1,0)</f>
        <v>0</v>
      </c>
      <c r="AS330" s="2"/>
      <c r="AT330" s="2"/>
      <c r="AU330" s="2"/>
      <c r="AV330" s="2"/>
      <c r="AW330" s="2"/>
      <c r="AX330" s="2"/>
      <c r="BB330" s="2">
        <f ca="1">Table1[[#This Row],[Car Value]]/Table1[[#This Row],[Cars]]</f>
        <v>16304.570122698067</v>
      </c>
      <c r="BE330" s="2">
        <f ca="1">IF(Table1[[#This Row],[Debts]]&gt;$BG$6,1,0)</f>
        <v>1</v>
      </c>
      <c r="BJ330" s="11">
        <f ca="1">Table1[[#This Row],[Mortage Left]]/Table1[[#This Row],[Value of House]]</f>
        <v>0.62279653424512527</v>
      </c>
      <c r="BK330" s="2">
        <f t="shared" ca="1" si="139"/>
        <v>0</v>
      </c>
      <c r="BN330" s="14">
        <f ca="1">IF(Table1[[#This Row],[Area]]="Yukon",Table1[[#This Row],[Income]],0)</f>
        <v>0</v>
      </c>
      <c r="BO330" s="14">
        <f ca="1">IF(Table1[[#This Row],[Area]]="BC",Table1[[#This Row],[Income]],0)</f>
        <v>0</v>
      </c>
      <c r="BP330" s="14">
        <f ca="1">IF(Table1[[#This Row],[Area]]="Northwest Territories",Table1[[#This Row],[Income]],0)</f>
        <v>0</v>
      </c>
      <c r="BQ330" s="14">
        <f ca="1">IF(Table1[[#This Row],[Area]]="Alberta",Table1[[#This Row],[Income]],0)</f>
        <v>0</v>
      </c>
      <c r="BR330" s="14">
        <f ca="1">IF(Table1[[#This Row],[Area]]="Nunavut",Table1[[#This Row],[Income]],0)</f>
        <v>0</v>
      </c>
      <c r="BS330" s="14">
        <f ca="1">IF(Table1[[#This Row],[Area]]="Saskatchewan",Table1[[#This Row],[Income]],0)</f>
        <v>0</v>
      </c>
      <c r="BT330" s="14">
        <f ca="1">IF(Table1[[#This Row],[Area]]="Manitoba",Table1[[#This Row],[Income]],0)</f>
        <v>0</v>
      </c>
      <c r="BU330" s="14">
        <f ca="1">IF(Table1[[#This Row],[Area]]="Ontario",Table1[[#This Row],[Income]],0)</f>
        <v>34221</v>
      </c>
      <c r="BV330" s="14">
        <f ca="1">IF(Table1[[#This Row],[Area]]="Quebec",Table1[[#This Row],[Income]],0)</f>
        <v>0</v>
      </c>
      <c r="BW330" s="14">
        <f ca="1">IF(Table1[[#This Row],[Area]]="newfoundland",Table1[[#This Row],[Income]],0)</f>
        <v>0</v>
      </c>
      <c r="BX330" s="14">
        <f ca="1">IF(Table1[[#This Row],[Area]]="New Brunswick",Table1[[#This Row],[Income]],0)</f>
        <v>0</v>
      </c>
      <c r="BY330" s="14">
        <f ca="1">IF(Table1[[#This Row],[Area]]="Nova Scotia",Table1[[#This Row],[Income]],0)</f>
        <v>0</v>
      </c>
      <c r="BZ330" s="14">
        <f ca="1">IF(Table1[[#This Row],[Area]]="Prince Edward Island",Table1[[#This Row],[Income]],0)</f>
        <v>0</v>
      </c>
      <c r="CB330" s="12">
        <f ca="1">IF(Table1[[#This Row],[Field of Work]]="Health",Table1[[#This Row],[Income]],0)</f>
        <v>34221</v>
      </c>
      <c r="CC330" s="12">
        <f ca="1">IF(Table1[[#This Row],[Field of Work]]="Construction",Table1[[#This Row],[Income]],0)</f>
        <v>0</v>
      </c>
      <c r="CD330" s="12">
        <f ca="1">IF(Table1[[#This Row],[Field of Work]]="Teaching",Table1[[#This Row],[Income]],0)</f>
        <v>0</v>
      </c>
      <c r="CE330" s="12">
        <f ca="1">IF(Table1[[#This Row],[Field of Work]]="IT",Table1[[#This Row],[Income]],0)</f>
        <v>0</v>
      </c>
      <c r="CF330" s="12">
        <f ca="1">IF(Table1[[#This Row],[Field of Work]]="General Work",Table1[[#This Row],[Income]],0)</f>
        <v>0</v>
      </c>
      <c r="CG330" s="12">
        <f ca="1">IF(Table1[[#This Row],[Field of Work]]="Agriculture",Table1[[#This Row],[Income]],0)</f>
        <v>0</v>
      </c>
      <c r="CI330" s="2">
        <f ca="1">IF(Table1[[#This Row],[Debts]]&gt;Table1[[#This Row],[Income]],1,0)</f>
        <v>0</v>
      </c>
      <c r="CJ330" s="2"/>
      <c r="CL330" s="2">
        <f ca="1">IF(Table1[[#This Row],[Networth of Person ($)]]&gt;$CL$6,Table1[[#This Row],[Age]],0)</f>
        <v>25</v>
      </c>
    </row>
    <row r="331" spans="2:90" x14ac:dyDescent="0.3">
      <c r="B331">
        <f t="shared" ca="1" si="118"/>
        <v>2</v>
      </c>
      <c r="C331" t="str">
        <f t="shared" ca="1" si="119"/>
        <v>Women</v>
      </c>
      <c r="D331">
        <f t="shared" ca="1" si="120"/>
        <v>25</v>
      </c>
      <c r="E331">
        <f t="shared" ca="1" si="121"/>
        <v>5</v>
      </c>
      <c r="F331" t="str">
        <f t="shared" ca="1" si="122"/>
        <v>General Work</v>
      </c>
      <c r="G331">
        <f t="shared" ca="1" si="123"/>
        <v>4</v>
      </c>
      <c r="H331" t="str">
        <f t="shared" ca="1" si="124"/>
        <v xml:space="preserve">Technical </v>
      </c>
      <c r="I331">
        <f t="shared" ca="1" si="125"/>
        <v>1</v>
      </c>
      <c r="J331">
        <f t="shared" ca="1" si="126"/>
        <v>2</v>
      </c>
      <c r="K331">
        <f t="shared" ca="1" si="127"/>
        <v>30671</v>
      </c>
      <c r="L331">
        <f t="shared" ca="1" si="128"/>
        <v>3</v>
      </c>
      <c r="M331" t="str">
        <f t="shared" ca="1" si="129"/>
        <v>Northwest Territories</v>
      </c>
      <c r="N331">
        <f t="shared" ca="1" si="130"/>
        <v>184026</v>
      </c>
      <c r="O331">
        <f t="shared" ca="1" si="131"/>
        <v>84069.101459570607</v>
      </c>
      <c r="P331">
        <f t="shared" ca="1" si="132"/>
        <v>14726.535504419317</v>
      </c>
      <c r="Q331">
        <f t="shared" ca="1" si="133"/>
        <v>1186</v>
      </c>
      <c r="R331">
        <f t="shared" ca="1" si="134"/>
        <v>8242.5059418253222</v>
      </c>
      <c r="S331">
        <f t="shared" ca="1" si="135"/>
        <v>45695.306300698168</v>
      </c>
      <c r="T331">
        <f t="shared" ca="1" si="136"/>
        <v>244447.8418051175</v>
      </c>
      <c r="U331">
        <f t="shared" ca="1" si="137"/>
        <v>93497.60740139593</v>
      </c>
      <c r="V331">
        <f t="shared" ca="1" si="138"/>
        <v>150950.23440372158</v>
      </c>
      <c r="Y331" s="2">
        <f ca="1">IF(Table1[[#This Row],[Gender]]="Men",1,0)</f>
        <v>0</v>
      </c>
      <c r="Z331" s="2">
        <f ca="1">IF(Table1[[#This Row],[Gender]]="Women",1,0)</f>
        <v>1</v>
      </c>
      <c r="AA331" s="2"/>
      <c r="AB331" s="2"/>
      <c r="AC331" s="2"/>
      <c r="AD331" s="2"/>
      <c r="AE331" s="2"/>
      <c r="AF331" s="2"/>
      <c r="AG331" s="2"/>
      <c r="AH331" s="2"/>
      <c r="AI331" s="2"/>
      <c r="AJ331" s="4"/>
      <c r="AM331" s="2">
        <f ca="1">IF(Table1[[#This Row],[Field of Work]]="Teaching",1,0)</f>
        <v>0</v>
      </c>
      <c r="AN331" s="2">
        <f ca="1">IF(Table1[[#This Row],[Field of Work]]="Health",1,0)</f>
        <v>0</v>
      </c>
      <c r="AO331" s="2">
        <f ca="1">IF(Table1[[#This Row],[Field of Work]]="Agriculture",1,0)</f>
        <v>0</v>
      </c>
      <c r="AP331" s="2">
        <f ca="1">IF(Table1[[#This Row],[Field of Work]]="IT",1,0)</f>
        <v>0</v>
      </c>
      <c r="AQ331" s="2">
        <f ca="1">IF(Table1[[#This Row],[Field of Work]]="Construction",1,0)</f>
        <v>0</v>
      </c>
      <c r="AR331" s="2">
        <f ca="1">IF(Table1[[#This Row],[Field of Work]]="General Work",1,0)</f>
        <v>1</v>
      </c>
      <c r="AS331" s="2"/>
      <c r="AT331" s="2"/>
      <c r="AU331" s="2"/>
      <c r="AV331" s="2"/>
      <c r="AW331" s="2"/>
      <c r="AX331" s="2"/>
      <c r="BB331" s="2">
        <f ca="1">Table1[[#This Row],[Car Value]]/Table1[[#This Row],[Cars]]</f>
        <v>7363.2677522096583</v>
      </c>
      <c r="BE331" s="2">
        <f ca="1">IF(Table1[[#This Row],[Debts]]&gt;$BG$6,1,0)</f>
        <v>0</v>
      </c>
      <c r="BJ331" s="11">
        <f ca="1">Table1[[#This Row],[Mortage Left]]/Table1[[#This Row],[Value of House]]</f>
        <v>0.4568327380890233</v>
      </c>
      <c r="BK331" s="2">
        <f t="shared" ca="1" si="139"/>
        <v>0</v>
      </c>
      <c r="BN331" s="14">
        <f ca="1">IF(Table1[[#This Row],[Area]]="Yukon",Table1[[#This Row],[Income]],0)</f>
        <v>0</v>
      </c>
      <c r="BO331" s="14">
        <f ca="1">IF(Table1[[#This Row],[Area]]="BC",Table1[[#This Row],[Income]],0)</f>
        <v>0</v>
      </c>
      <c r="BP331" s="14">
        <f ca="1">IF(Table1[[#This Row],[Area]]="Northwest Territories",Table1[[#This Row],[Income]],0)</f>
        <v>30671</v>
      </c>
      <c r="BQ331" s="14">
        <f ca="1">IF(Table1[[#This Row],[Area]]="Alberta",Table1[[#This Row],[Income]],0)</f>
        <v>0</v>
      </c>
      <c r="BR331" s="14">
        <f ca="1">IF(Table1[[#This Row],[Area]]="Nunavut",Table1[[#This Row],[Income]],0)</f>
        <v>0</v>
      </c>
      <c r="BS331" s="14">
        <f ca="1">IF(Table1[[#This Row],[Area]]="Saskatchewan",Table1[[#This Row],[Income]],0)</f>
        <v>0</v>
      </c>
      <c r="BT331" s="14">
        <f ca="1">IF(Table1[[#This Row],[Area]]="Manitoba",Table1[[#This Row],[Income]],0)</f>
        <v>0</v>
      </c>
      <c r="BU331" s="14">
        <f ca="1">IF(Table1[[#This Row],[Area]]="Ontario",Table1[[#This Row],[Income]],0)</f>
        <v>0</v>
      </c>
      <c r="BV331" s="14">
        <f ca="1">IF(Table1[[#This Row],[Area]]="Quebec",Table1[[#This Row],[Income]],0)</f>
        <v>0</v>
      </c>
      <c r="BW331" s="14">
        <f ca="1">IF(Table1[[#This Row],[Area]]="newfoundland",Table1[[#This Row],[Income]],0)</f>
        <v>0</v>
      </c>
      <c r="BX331" s="14">
        <f ca="1">IF(Table1[[#This Row],[Area]]="New Brunswick",Table1[[#This Row],[Income]],0)</f>
        <v>0</v>
      </c>
      <c r="BY331" s="14">
        <f ca="1">IF(Table1[[#This Row],[Area]]="Nova Scotia",Table1[[#This Row],[Income]],0)</f>
        <v>0</v>
      </c>
      <c r="BZ331" s="14">
        <f ca="1">IF(Table1[[#This Row],[Area]]="Prince Edward Island",Table1[[#This Row],[Income]],0)</f>
        <v>0</v>
      </c>
      <c r="CB331" s="12">
        <f ca="1">IF(Table1[[#This Row],[Field of Work]]="Health",Table1[[#This Row],[Income]],0)</f>
        <v>0</v>
      </c>
      <c r="CC331" s="12">
        <f ca="1">IF(Table1[[#This Row],[Field of Work]]="Construction",Table1[[#This Row],[Income]],0)</f>
        <v>0</v>
      </c>
      <c r="CD331" s="12">
        <f ca="1">IF(Table1[[#This Row],[Field of Work]]="Teaching",Table1[[#This Row],[Income]],0)</f>
        <v>0</v>
      </c>
      <c r="CE331" s="12">
        <f ca="1">IF(Table1[[#This Row],[Field of Work]]="IT",Table1[[#This Row],[Income]],0)</f>
        <v>0</v>
      </c>
      <c r="CF331" s="12">
        <f ca="1">IF(Table1[[#This Row],[Field of Work]]="General Work",Table1[[#This Row],[Income]],0)</f>
        <v>30671</v>
      </c>
      <c r="CG331" s="12">
        <f ca="1">IF(Table1[[#This Row],[Field of Work]]="Agriculture",Table1[[#This Row],[Income]],0)</f>
        <v>0</v>
      </c>
      <c r="CI331" s="2">
        <f ca="1">IF(Table1[[#This Row],[Debts]]&gt;Table1[[#This Row],[Income]],1,0)</f>
        <v>0</v>
      </c>
      <c r="CJ331" s="2"/>
      <c r="CL331" s="2">
        <f ca="1">IF(Table1[[#This Row],[Networth of Person ($)]]&gt;$CL$6,Table1[[#This Row],[Age]],0)</f>
        <v>25</v>
      </c>
    </row>
    <row r="332" spans="2:90" x14ac:dyDescent="0.3">
      <c r="B332">
        <f t="shared" ca="1" si="118"/>
        <v>1</v>
      </c>
      <c r="C332" t="str">
        <f t="shared" ca="1" si="119"/>
        <v>Men</v>
      </c>
      <c r="D332">
        <f t="shared" ca="1" si="120"/>
        <v>27</v>
      </c>
      <c r="E332">
        <f t="shared" ca="1" si="121"/>
        <v>5</v>
      </c>
      <c r="F332" t="str">
        <f t="shared" ca="1" si="122"/>
        <v>General Work</v>
      </c>
      <c r="G332">
        <f t="shared" ca="1" si="123"/>
        <v>1</v>
      </c>
      <c r="H332" t="str">
        <f t="shared" ca="1" si="124"/>
        <v>High School</v>
      </c>
      <c r="I332">
        <f t="shared" ca="1" si="125"/>
        <v>4</v>
      </c>
      <c r="J332">
        <f t="shared" ca="1" si="126"/>
        <v>1</v>
      </c>
      <c r="K332">
        <f t="shared" ca="1" si="127"/>
        <v>35682</v>
      </c>
      <c r="L332">
        <f t="shared" ca="1" si="128"/>
        <v>4</v>
      </c>
      <c r="M332" t="str">
        <f t="shared" ca="1" si="129"/>
        <v>Alberta</v>
      </c>
      <c r="N332">
        <f t="shared" ca="1" si="130"/>
        <v>214092</v>
      </c>
      <c r="O332">
        <f t="shared" ca="1" si="131"/>
        <v>73147.336617044275</v>
      </c>
      <c r="P332">
        <f t="shared" ca="1" si="132"/>
        <v>6936.3920902995133</v>
      </c>
      <c r="Q332">
        <f t="shared" ca="1" si="133"/>
        <v>302</v>
      </c>
      <c r="R332">
        <f t="shared" ca="1" si="134"/>
        <v>9465.6914319549705</v>
      </c>
      <c r="S332">
        <f t="shared" ca="1" si="135"/>
        <v>50982.105579919073</v>
      </c>
      <c r="T332">
        <f t="shared" ca="1" si="136"/>
        <v>272010.49767021858</v>
      </c>
      <c r="U332">
        <f t="shared" ca="1" si="137"/>
        <v>82915.028048999244</v>
      </c>
      <c r="V332">
        <f t="shared" ca="1" si="138"/>
        <v>189095.46962121932</v>
      </c>
      <c r="Y332" s="2">
        <f ca="1">IF(Table1[[#This Row],[Gender]]="Men",1,0)</f>
        <v>1</v>
      </c>
      <c r="Z332" s="2">
        <f ca="1">IF(Table1[[#This Row],[Gender]]="Women",1,0)</f>
        <v>0</v>
      </c>
      <c r="AA332" s="2"/>
      <c r="AB332" s="2"/>
      <c r="AC332" s="2"/>
      <c r="AD332" s="2"/>
      <c r="AE332" s="2"/>
      <c r="AF332" s="2"/>
      <c r="AG332" s="2"/>
      <c r="AH332" s="2"/>
      <c r="AI332" s="2"/>
      <c r="AJ332" s="4"/>
      <c r="AM332" s="2">
        <f ca="1">IF(Table1[[#This Row],[Field of Work]]="Teaching",1,0)</f>
        <v>0</v>
      </c>
      <c r="AN332" s="2">
        <f ca="1">IF(Table1[[#This Row],[Field of Work]]="Health",1,0)</f>
        <v>0</v>
      </c>
      <c r="AO332" s="2">
        <f ca="1">IF(Table1[[#This Row],[Field of Work]]="Agriculture",1,0)</f>
        <v>0</v>
      </c>
      <c r="AP332" s="2">
        <f ca="1">IF(Table1[[#This Row],[Field of Work]]="IT",1,0)</f>
        <v>0</v>
      </c>
      <c r="AQ332" s="2">
        <f ca="1">IF(Table1[[#This Row],[Field of Work]]="Construction",1,0)</f>
        <v>0</v>
      </c>
      <c r="AR332" s="2">
        <f ca="1">IF(Table1[[#This Row],[Field of Work]]="General Work",1,0)</f>
        <v>1</v>
      </c>
      <c r="AS332" s="2"/>
      <c r="AT332" s="2"/>
      <c r="AU332" s="2"/>
      <c r="AV332" s="2"/>
      <c r="AW332" s="2"/>
      <c r="AX332" s="2"/>
      <c r="BB332" s="2">
        <f ca="1">Table1[[#This Row],[Car Value]]/Table1[[#This Row],[Cars]]</f>
        <v>6936.3920902995133</v>
      </c>
      <c r="BE332" s="2">
        <f ca="1">IF(Table1[[#This Row],[Debts]]&gt;$BG$6,1,0)</f>
        <v>0</v>
      </c>
      <c r="BJ332" s="11">
        <f ca="1">Table1[[#This Row],[Mortage Left]]/Table1[[#This Row],[Value of House]]</f>
        <v>0.34166310098950115</v>
      </c>
      <c r="BK332" s="2">
        <f t="shared" ca="1" si="139"/>
        <v>0</v>
      </c>
      <c r="BN332" s="14">
        <f ca="1">IF(Table1[[#This Row],[Area]]="Yukon",Table1[[#This Row],[Income]],0)</f>
        <v>0</v>
      </c>
      <c r="BO332" s="14">
        <f ca="1">IF(Table1[[#This Row],[Area]]="BC",Table1[[#This Row],[Income]],0)</f>
        <v>0</v>
      </c>
      <c r="BP332" s="14">
        <f ca="1">IF(Table1[[#This Row],[Area]]="Northwest Territories",Table1[[#This Row],[Income]],0)</f>
        <v>0</v>
      </c>
      <c r="BQ332" s="14">
        <f ca="1">IF(Table1[[#This Row],[Area]]="Alberta",Table1[[#This Row],[Income]],0)</f>
        <v>35682</v>
      </c>
      <c r="BR332" s="14">
        <f ca="1">IF(Table1[[#This Row],[Area]]="Nunavut",Table1[[#This Row],[Income]],0)</f>
        <v>0</v>
      </c>
      <c r="BS332" s="14">
        <f ca="1">IF(Table1[[#This Row],[Area]]="Saskatchewan",Table1[[#This Row],[Income]],0)</f>
        <v>0</v>
      </c>
      <c r="BT332" s="14">
        <f ca="1">IF(Table1[[#This Row],[Area]]="Manitoba",Table1[[#This Row],[Income]],0)</f>
        <v>0</v>
      </c>
      <c r="BU332" s="14">
        <f ca="1">IF(Table1[[#This Row],[Area]]="Ontario",Table1[[#This Row],[Income]],0)</f>
        <v>0</v>
      </c>
      <c r="BV332" s="14">
        <f ca="1">IF(Table1[[#This Row],[Area]]="Quebec",Table1[[#This Row],[Income]],0)</f>
        <v>0</v>
      </c>
      <c r="BW332" s="14">
        <f ca="1">IF(Table1[[#This Row],[Area]]="newfoundland",Table1[[#This Row],[Income]],0)</f>
        <v>0</v>
      </c>
      <c r="BX332" s="14">
        <f ca="1">IF(Table1[[#This Row],[Area]]="New Brunswick",Table1[[#This Row],[Income]],0)</f>
        <v>0</v>
      </c>
      <c r="BY332" s="14">
        <f ca="1">IF(Table1[[#This Row],[Area]]="Nova Scotia",Table1[[#This Row],[Income]],0)</f>
        <v>0</v>
      </c>
      <c r="BZ332" s="14">
        <f ca="1">IF(Table1[[#This Row],[Area]]="Prince Edward Island",Table1[[#This Row],[Income]],0)</f>
        <v>0</v>
      </c>
      <c r="CB332" s="12">
        <f ca="1">IF(Table1[[#This Row],[Field of Work]]="Health",Table1[[#This Row],[Income]],0)</f>
        <v>0</v>
      </c>
      <c r="CC332" s="12">
        <f ca="1">IF(Table1[[#This Row],[Field of Work]]="Construction",Table1[[#This Row],[Income]],0)</f>
        <v>0</v>
      </c>
      <c r="CD332" s="12">
        <f ca="1">IF(Table1[[#This Row],[Field of Work]]="Teaching",Table1[[#This Row],[Income]],0)</f>
        <v>0</v>
      </c>
      <c r="CE332" s="12">
        <f ca="1">IF(Table1[[#This Row],[Field of Work]]="IT",Table1[[#This Row],[Income]],0)</f>
        <v>0</v>
      </c>
      <c r="CF332" s="12">
        <f ca="1">IF(Table1[[#This Row],[Field of Work]]="General Work",Table1[[#This Row],[Income]],0)</f>
        <v>35682</v>
      </c>
      <c r="CG332" s="12">
        <f ca="1">IF(Table1[[#This Row],[Field of Work]]="Agriculture",Table1[[#This Row],[Income]],0)</f>
        <v>0</v>
      </c>
      <c r="CI332" s="2">
        <f ca="1">IF(Table1[[#This Row],[Debts]]&gt;Table1[[#This Row],[Income]],1,0)</f>
        <v>0</v>
      </c>
      <c r="CJ332" s="2"/>
      <c r="CL332" s="2">
        <f ca="1">IF(Table1[[#This Row],[Networth of Person ($)]]&gt;$CL$6,Table1[[#This Row],[Age]],0)</f>
        <v>27</v>
      </c>
    </row>
    <row r="333" spans="2:90" x14ac:dyDescent="0.3">
      <c r="B333">
        <f t="shared" ca="1" si="118"/>
        <v>2</v>
      </c>
      <c r="C333" t="str">
        <f t="shared" ca="1" si="119"/>
        <v>Women</v>
      </c>
      <c r="D333">
        <f t="shared" ca="1" si="120"/>
        <v>29</v>
      </c>
      <c r="E333">
        <f t="shared" ca="1" si="121"/>
        <v>6</v>
      </c>
      <c r="F333" t="str">
        <f t="shared" ca="1" si="122"/>
        <v>Agriculture</v>
      </c>
      <c r="G333">
        <f t="shared" ca="1" si="123"/>
        <v>3</v>
      </c>
      <c r="H333" t="str">
        <f t="shared" ca="1" si="124"/>
        <v>University</v>
      </c>
      <c r="I333">
        <f t="shared" ca="1" si="125"/>
        <v>4</v>
      </c>
      <c r="J333">
        <f t="shared" ca="1" si="126"/>
        <v>3</v>
      </c>
      <c r="K333">
        <f t="shared" ca="1" si="127"/>
        <v>73672</v>
      </c>
      <c r="L333">
        <f t="shared" ca="1" si="128"/>
        <v>10</v>
      </c>
      <c r="M333" t="str">
        <f t="shared" ca="1" si="129"/>
        <v>newfoundland</v>
      </c>
      <c r="N333">
        <f t="shared" ca="1" si="130"/>
        <v>221016</v>
      </c>
      <c r="O333">
        <f t="shared" ca="1" si="131"/>
        <v>66623.636535996382</v>
      </c>
      <c r="P333">
        <f t="shared" ca="1" si="132"/>
        <v>11545.864050828781</v>
      </c>
      <c r="Q333">
        <f t="shared" ca="1" si="133"/>
        <v>7007</v>
      </c>
      <c r="R333">
        <f t="shared" ca="1" si="134"/>
        <v>22175.792241722571</v>
      </c>
      <c r="S333">
        <f t="shared" ca="1" si="135"/>
        <v>25607.715922713651</v>
      </c>
      <c r="T333">
        <f t="shared" ca="1" si="136"/>
        <v>258169.57997354245</v>
      </c>
      <c r="U333">
        <f t="shared" ca="1" si="137"/>
        <v>95806.428777718946</v>
      </c>
      <c r="V333">
        <f t="shared" ca="1" si="138"/>
        <v>162363.15119582351</v>
      </c>
      <c r="Y333" s="2">
        <f ca="1">IF(Table1[[#This Row],[Gender]]="Men",1,0)</f>
        <v>0</v>
      </c>
      <c r="Z333" s="2">
        <f ca="1">IF(Table1[[#This Row],[Gender]]="Women",1,0)</f>
        <v>1</v>
      </c>
      <c r="AA333" s="2"/>
      <c r="AB333" s="2"/>
      <c r="AC333" s="2"/>
      <c r="AD333" s="2"/>
      <c r="AE333" s="2"/>
      <c r="AF333" s="2"/>
      <c r="AG333" s="2"/>
      <c r="AH333" s="2"/>
      <c r="AI333" s="2"/>
      <c r="AJ333" s="4"/>
      <c r="AM333" s="2">
        <f ca="1">IF(Table1[[#This Row],[Field of Work]]="Teaching",1,0)</f>
        <v>0</v>
      </c>
      <c r="AN333" s="2">
        <f ca="1">IF(Table1[[#This Row],[Field of Work]]="Health",1,0)</f>
        <v>0</v>
      </c>
      <c r="AO333" s="2">
        <f ca="1">IF(Table1[[#This Row],[Field of Work]]="Agriculture",1,0)</f>
        <v>1</v>
      </c>
      <c r="AP333" s="2">
        <f ca="1">IF(Table1[[#This Row],[Field of Work]]="IT",1,0)</f>
        <v>0</v>
      </c>
      <c r="AQ333" s="2">
        <f ca="1">IF(Table1[[#This Row],[Field of Work]]="Construction",1,0)</f>
        <v>0</v>
      </c>
      <c r="AR333" s="2">
        <f ca="1">IF(Table1[[#This Row],[Field of Work]]="General Work",1,0)</f>
        <v>0</v>
      </c>
      <c r="AS333" s="2"/>
      <c r="AT333" s="2"/>
      <c r="AU333" s="2"/>
      <c r="AV333" s="2"/>
      <c r="AW333" s="2"/>
      <c r="AX333" s="2"/>
      <c r="BB333" s="2">
        <f ca="1">Table1[[#This Row],[Car Value]]/Table1[[#This Row],[Cars]]</f>
        <v>3848.6213502762603</v>
      </c>
      <c r="BE333" s="2">
        <f ca="1">IF(Table1[[#This Row],[Debts]]&gt;$BG$6,1,0)</f>
        <v>1</v>
      </c>
      <c r="BJ333" s="11">
        <f ca="1">Table1[[#This Row],[Mortage Left]]/Table1[[#This Row],[Value of House]]</f>
        <v>0.30144259481664848</v>
      </c>
      <c r="BK333" s="2">
        <f t="shared" ca="1" si="139"/>
        <v>0</v>
      </c>
      <c r="BN333" s="14">
        <f ca="1">IF(Table1[[#This Row],[Area]]="Yukon",Table1[[#This Row],[Income]],0)</f>
        <v>0</v>
      </c>
      <c r="BO333" s="14">
        <f ca="1">IF(Table1[[#This Row],[Area]]="BC",Table1[[#This Row],[Income]],0)</f>
        <v>0</v>
      </c>
      <c r="BP333" s="14">
        <f ca="1">IF(Table1[[#This Row],[Area]]="Northwest Territories",Table1[[#This Row],[Income]],0)</f>
        <v>0</v>
      </c>
      <c r="BQ333" s="14">
        <f ca="1">IF(Table1[[#This Row],[Area]]="Alberta",Table1[[#This Row],[Income]],0)</f>
        <v>0</v>
      </c>
      <c r="BR333" s="14">
        <f ca="1">IF(Table1[[#This Row],[Area]]="Nunavut",Table1[[#This Row],[Income]],0)</f>
        <v>0</v>
      </c>
      <c r="BS333" s="14">
        <f ca="1">IF(Table1[[#This Row],[Area]]="Saskatchewan",Table1[[#This Row],[Income]],0)</f>
        <v>0</v>
      </c>
      <c r="BT333" s="14">
        <f ca="1">IF(Table1[[#This Row],[Area]]="Manitoba",Table1[[#This Row],[Income]],0)</f>
        <v>0</v>
      </c>
      <c r="BU333" s="14">
        <f ca="1">IF(Table1[[#This Row],[Area]]="Ontario",Table1[[#This Row],[Income]],0)</f>
        <v>0</v>
      </c>
      <c r="BV333" s="14">
        <f ca="1">IF(Table1[[#This Row],[Area]]="Quebec",Table1[[#This Row],[Income]],0)</f>
        <v>0</v>
      </c>
      <c r="BW333" s="14">
        <f ca="1">IF(Table1[[#This Row],[Area]]="newfoundland",Table1[[#This Row],[Income]],0)</f>
        <v>73672</v>
      </c>
      <c r="BX333" s="14">
        <f ca="1">IF(Table1[[#This Row],[Area]]="New Brunswick",Table1[[#This Row],[Income]],0)</f>
        <v>0</v>
      </c>
      <c r="BY333" s="14">
        <f ca="1">IF(Table1[[#This Row],[Area]]="Nova Scotia",Table1[[#This Row],[Income]],0)</f>
        <v>0</v>
      </c>
      <c r="BZ333" s="14">
        <f ca="1">IF(Table1[[#This Row],[Area]]="Prince Edward Island",Table1[[#This Row],[Income]],0)</f>
        <v>0</v>
      </c>
      <c r="CB333" s="12">
        <f ca="1">IF(Table1[[#This Row],[Field of Work]]="Health",Table1[[#This Row],[Income]],0)</f>
        <v>0</v>
      </c>
      <c r="CC333" s="12">
        <f ca="1">IF(Table1[[#This Row],[Field of Work]]="Construction",Table1[[#This Row],[Income]],0)</f>
        <v>0</v>
      </c>
      <c r="CD333" s="12">
        <f ca="1">IF(Table1[[#This Row],[Field of Work]]="Teaching",Table1[[#This Row],[Income]],0)</f>
        <v>0</v>
      </c>
      <c r="CE333" s="12">
        <f ca="1">IF(Table1[[#This Row],[Field of Work]]="IT",Table1[[#This Row],[Income]],0)</f>
        <v>0</v>
      </c>
      <c r="CF333" s="12">
        <f ca="1">IF(Table1[[#This Row],[Field of Work]]="General Work",Table1[[#This Row],[Income]],0)</f>
        <v>0</v>
      </c>
      <c r="CG333" s="12">
        <f ca="1">IF(Table1[[#This Row],[Field of Work]]="Agriculture",Table1[[#This Row],[Income]],0)</f>
        <v>73672</v>
      </c>
      <c r="CI333" s="2">
        <f ca="1">IF(Table1[[#This Row],[Debts]]&gt;Table1[[#This Row],[Income]],1,0)</f>
        <v>0</v>
      </c>
      <c r="CJ333" s="2"/>
      <c r="CL333" s="2">
        <f ca="1">IF(Table1[[#This Row],[Networth of Person ($)]]&gt;$CL$6,Table1[[#This Row],[Age]],0)</f>
        <v>29</v>
      </c>
    </row>
    <row r="334" spans="2:90" x14ac:dyDescent="0.3">
      <c r="B334">
        <f t="shared" ca="1" si="118"/>
        <v>2</v>
      </c>
      <c r="C334" t="str">
        <f t="shared" ca="1" si="119"/>
        <v>Women</v>
      </c>
      <c r="D334">
        <f t="shared" ca="1" si="120"/>
        <v>26</v>
      </c>
      <c r="E334">
        <f t="shared" ca="1" si="121"/>
        <v>4</v>
      </c>
      <c r="F334" t="str">
        <f t="shared" ca="1" si="122"/>
        <v>IT</v>
      </c>
      <c r="G334">
        <f t="shared" ca="1" si="123"/>
        <v>6</v>
      </c>
      <c r="H334" t="str">
        <f t="shared" ca="1" si="124"/>
        <v>Others</v>
      </c>
      <c r="I334">
        <f t="shared" ca="1" si="125"/>
        <v>1</v>
      </c>
      <c r="J334">
        <f t="shared" ca="1" si="126"/>
        <v>1</v>
      </c>
      <c r="K334">
        <f t="shared" ca="1" si="127"/>
        <v>80069</v>
      </c>
      <c r="L334">
        <f t="shared" ca="1" si="128"/>
        <v>5</v>
      </c>
      <c r="M334" t="str">
        <f t="shared" ca="1" si="129"/>
        <v>Nunavut</v>
      </c>
      <c r="N334">
        <f t="shared" ca="1" si="130"/>
        <v>480414</v>
      </c>
      <c r="O334">
        <f t="shared" ca="1" si="131"/>
        <v>450304.16129004542</v>
      </c>
      <c r="P334">
        <f t="shared" ca="1" si="132"/>
        <v>64152.556388122299</v>
      </c>
      <c r="Q334">
        <f t="shared" ca="1" si="133"/>
        <v>11321</v>
      </c>
      <c r="R334">
        <f t="shared" ca="1" si="134"/>
        <v>41456.000759311559</v>
      </c>
      <c r="S334">
        <f t="shared" ca="1" si="135"/>
        <v>52914.699835567299</v>
      </c>
      <c r="T334">
        <f t="shared" ca="1" si="136"/>
        <v>597481.25622368953</v>
      </c>
      <c r="U334">
        <f t="shared" ca="1" si="137"/>
        <v>503081.16204935696</v>
      </c>
      <c r="V334">
        <f t="shared" ca="1" si="138"/>
        <v>94400.094174332567</v>
      </c>
      <c r="Y334" s="2">
        <f ca="1">IF(Table1[[#This Row],[Gender]]="Men",1,0)</f>
        <v>0</v>
      </c>
      <c r="Z334" s="2">
        <f ca="1">IF(Table1[[#This Row],[Gender]]="Women",1,0)</f>
        <v>1</v>
      </c>
      <c r="AA334" s="2"/>
      <c r="AB334" s="2"/>
      <c r="AC334" s="2"/>
      <c r="AD334" s="2"/>
      <c r="AE334" s="2"/>
      <c r="AF334" s="2"/>
      <c r="AG334" s="2"/>
      <c r="AH334" s="2"/>
      <c r="AI334" s="2"/>
      <c r="AJ334" s="4"/>
      <c r="AM334" s="2">
        <f ca="1">IF(Table1[[#This Row],[Field of Work]]="Teaching",1,0)</f>
        <v>0</v>
      </c>
      <c r="AN334" s="2">
        <f ca="1">IF(Table1[[#This Row],[Field of Work]]="Health",1,0)</f>
        <v>0</v>
      </c>
      <c r="AO334" s="2">
        <f ca="1">IF(Table1[[#This Row],[Field of Work]]="Agriculture",1,0)</f>
        <v>0</v>
      </c>
      <c r="AP334" s="2">
        <f ca="1">IF(Table1[[#This Row],[Field of Work]]="IT",1,0)</f>
        <v>1</v>
      </c>
      <c r="AQ334" s="2">
        <f ca="1">IF(Table1[[#This Row],[Field of Work]]="Construction",1,0)</f>
        <v>0</v>
      </c>
      <c r="AR334" s="2">
        <f ca="1">IF(Table1[[#This Row],[Field of Work]]="General Work",1,0)</f>
        <v>0</v>
      </c>
      <c r="AS334" s="2"/>
      <c r="AT334" s="2"/>
      <c r="AU334" s="2"/>
      <c r="AV334" s="2"/>
      <c r="AW334" s="2"/>
      <c r="AX334" s="2"/>
      <c r="BB334" s="2">
        <f ca="1">Table1[[#This Row],[Car Value]]/Table1[[#This Row],[Cars]]</f>
        <v>64152.556388122299</v>
      </c>
      <c r="BE334" s="2">
        <f ca="1">IF(Table1[[#This Row],[Debts]]&gt;$BG$6,1,0)</f>
        <v>1</v>
      </c>
      <c r="BJ334" s="11">
        <f ca="1">Table1[[#This Row],[Mortage Left]]/Table1[[#This Row],[Value of House]]</f>
        <v>0.93732522634653737</v>
      </c>
      <c r="BK334" s="2">
        <f t="shared" ca="1" si="139"/>
        <v>0</v>
      </c>
      <c r="BN334" s="14">
        <f ca="1">IF(Table1[[#This Row],[Area]]="Yukon",Table1[[#This Row],[Income]],0)</f>
        <v>0</v>
      </c>
      <c r="BO334" s="14">
        <f ca="1">IF(Table1[[#This Row],[Area]]="BC",Table1[[#This Row],[Income]],0)</f>
        <v>0</v>
      </c>
      <c r="BP334" s="14">
        <f ca="1">IF(Table1[[#This Row],[Area]]="Northwest Territories",Table1[[#This Row],[Income]],0)</f>
        <v>0</v>
      </c>
      <c r="BQ334" s="14">
        <f ca="1">IF(Table1[[#This Row],[Area]]="Alberta",Table1[[#This Row],[Income]],0)</f>
        <v>0</v>
      </c>
      <c r="BR334" s="14">
        <f ca="1">IF(Table1[[#This Row],[Area]]="Nunavut",Table1[[#This Row],[Income]],0)</f>
        <v>80069</v>
      </c>
      <c r="BS334" s="14">
        <f ca="1">IF(Table1[[#This Row],[Area]]="Saskatchewan",Table1[[#This Row],[Income]],0)</f>
        <v>0</v>
      </c>
      <c r="BT334" s="14">
        <f ca="1">IF(Table1[[#This Row],[Area]]="Manitoba",Table1[[#This Row],[Income]],0)</f>
        <v>0</v>
      </c>
      <c r="BU334" s="14">
        <f ca="1">IF(Table1[[#This Row],[Area]]="Ontario",Table1[[#This Row],[Income]],0)</f>
        <v>0</v>
      </c>
      <c r="BV334" s="14">
        <f ca="1">IF(Table1[[#This Row],[Area]]="Quebec",Table1[[#This Row],[Income]],0)</f>
        <v>0</v>
      </c>
      <c r="BW334" s="14">
        <f ca="1">IF(Table1[[#This Row],[Area]]="newfoundland",Table1[[#This Row],[Income]],0)</f>
        <v>0</v>
      </c>
      <c r="BX334" s="14">
        <f ca="1">IF(Table1[[#This Row],[Area]]="New Brunswick",Table1[[#This Row],[Income]],0)</f>
        <v>0</v>
      </c>
      <c r="BY334" s="14">
        <f ca="1">IF(Table1[[#This Row],[Area]]="Nova Scotia",Table1[[#This Row],[Income]],0)</f>
        <v>0</v>
      </c>
      <c r="BZ334" s="14">
        <f ca="1">IF(Table1[[#This Row],[Area]]="Prince Edward Island",Table1[[#This Row],[Income]],0)</f>
        <v>0</v>
      </c>
      <c r="CB334" s="12">
        <f ca="1">IF(Table1[[#This Row],[Field of Work]]="Health",Table1[[#This Row],[Income]],0)</f>
        <v>0</v>
      </c>
      <c r="CC334" s="12">
        <f ca="1">IF(Table1[[#This Row],[Field of Work]]="Construction",Table1[[#This Row],[Income]],0)</f>
        <v>0</v>
      </c>
      <c r="CD334" s="12">
        <f ca="1">IF(Table1[[#This Row],[Field of Work]]="Teaching",Table1[[#This Row],[Income]],0)</f>
        <v>0</v>
      </c>
      <c r="CE334" s="12">
        <f ca="1">IF(Table1[[#This Row],[Field of Work]]="IT",Table1[[#This Row],[Income]],0)</f>
        <v>80069</v>
      </c>
      <c r="CF334" s="12">
        <f ca="1">IF(Table1[[#This Row],[Field of Work]]="General Work",Table1[[#This Row],[Income]],0)</f>
        <v>0</v>
      </c>
      <c r="CG334" s="12">
        <f ca="1">IF(Table1[[#This Row],[Field of Work]]="Agriculture",Table1[[#This Row],[Income]],0)</f>
        <v>0</v>
      </c>
      <c r="CI334" s="2">
        <f ca="1">IF(Table1[[#This Row],[Debts]]&gt;Table1[[#This Row],[Income]],1,0)</f>
        <v>0</v>
      </c>
      <c r="CJ334" s="2"/>
      <c r="CL334" s="2">
        <f ca="1">IF(Table1[[#This Row],[Networth of Person ($)]]&gt;$CL$6,Table1[[#This Row],[Age]],0)</f>
        <v>26</v>
      </c>
    </row>
    <row r="335" spans="2:90" x14ac:dyDescent="0.3">
      <c r="B335">
        <f t="shared" ca="1" si="118"/>
        <v>2</v>
      </c>
      <c r="C335" t="str">
        <f t="shared" ca="1" si="119"/>
        <v>Women</v>
      </c>
      <c r="D335">
        <f t="shared" ca="1" si="120"/>
        <v>43</v>
      </c>
      <c r="E335">
        <f t="shared" ca="1" si="121"/>
        <v>6</v>
      </c>
      <c r="F335" t="str">
        <f t="shared" ca="1" si="122"/>
        <v>Agriculture</v>
      </c>
      <c r="G335">
        <f t="shared" ca="1" si="123"/>
        <v>3</v>
      </c>
      <c r="H335" t="str">
        <f t="shared" ca="1" si="124"/>
        <v>University</v>
      </c>
      <c r="I335">
        <f t="shared" ca="1" si="125"/>
        <v>3</v>
      </c>
      <c r="J335">
        <f t="shared" ca="1" si="126"/>
        <v>3</v>
      </c>
      <c r="K335">
        <f t="shared" ca="1" si="127"/>
        <v>59871</v>
      </c>
      <c r="L335">
        <f t="shared" ca="1" si="128"/>
        <v>3</v>
      </c>
      <c r="M335" t="str">
        <f t="shared" ca="1" si="129"/>
        <v>Northwest Territories</v>
      </c>
      <c r="N335">
        <f t="shared" ca="1" si="130"/>
        <v>179613</v>
      </c>
      <c r="O335">
        <f t="shared" ca="1" si="131"/>
        <v>80389.53728528574</v>
      </c>
      <c r="P335">
        <f t="shared" ca="1" si="132"/>
        <v>142481.83871519103</v>
      </c>
      <c r="Q335">
        <f t="shared" ca="1" si="133"/>
        <v>72036</v>
      </c>
      <c r="R335">
        <f t="shared" ca="1" si="134"/>
        <v>18132.171939118558</v>
      </c>
      <c r="S335">
        <f t="shared" ca="1" si="135"/>
        <v>20387.107036150948</v>
      </c>
      <c r="T335">
        <f t="shared" ca="1" si="136"/>
        <v>342481.94575134193</v>
      </c>
      <c r="U335">
        <f t="shared" ca="1" si="137"/>
        <v>170557.7092244043</v>
      </c>
      <c r="V335">
        <f t="shared" ca="1" si="138"/>
        <v>171924.23652693763</v>
      </c>
      <c r="Y335" s="2">
        <f ca="1">IF(Table1[[#This Row],[Gender]]="Men",1,0)</f>
        <v>0</v>
      </c>
      <c r="Z335" s="2">
        <f ca="1">IF(Table1[[#This Row],[Gender]]="Women",1,0)</f>
        <v>1</v>
      </c>
      <c r="AA335" s="2"/>
      <c r="AB335" s="2"/>
      <c r="AC335" s="2"/>
      <c r="AD335" s="2"/>
      <c r="AE335" s="2"/>
      <c r="AF335" s="2"/>
      <c r="AG335" s="2"/>
      <c r="AH335" s="2"/>
      <c r="AI335" s="2"/>
      <c r="AJ335" s="4"/>
      <c r="AM335" s="2">
        <f ca="1">IF(Table1[[#This Row],[Field of Work]]="Teaching",1,0)</f>
        <v>0</v>
      </c>
      <c r="AN335" s="2">
        <f ca="1">IF(Table1[[#This Row],[Field of Work]]="Health",1,0)</f>
        <v>0</v>
      </c>
      <c r="AO335" s="2">
        <f ca="1">IF(Table1[[#This Row],[Field of Work]]="Agriculture",1,0)</f>
        <v>1</v>
      </c>
      <c r="AP335" s="2">
        <f ca="1">IF(Table1[[#This Row],[Field of Work]]="IT",1,0)</f>
        <v>0</v>
      </c>
      <c r="AQ335" s="2">
        <f ca="1">IF(Table1[[#This Row],[Field of Work]]="Construction",1,0)</f>
        <v>0</v>
      </c>
      <c r="AR335" s="2">
        <f ca="1">IF(Table1[[#This Row],[Field of Work]]="General Work",1,0)</f>
        <v>0</v>
      </c>
      <c r="AS335" s="2"/>
      <c r="AT335" s="2"/>
      <c r="AU335" s="2"/>
      <c r="AV335" s="2"/>
      <c r="AW335" s="2"/>
      <c r="AX335" s="2"/>
      <c r="BB335" s="2">
        <f ca="1">Table1[[#This Row],[Car Value]]/Table1[[#This Row],[Cars]]</f>
        <v>47493.946238397009</v>
      </c>
      <c r="BE335" s="2">
        <f ca="1">IF(Table1[[#This Row],[Debts]]&gt;$BG$6,1,0)</f>
        <v>0</v>
      </c>
      <c r="BJ335" s="11">
        <f ca="1">Table1[[#This Row],[Mortage Left]]/Table1[[#This Row],[Value of House]]</f>
        <v>0.4475708177319333</v>
      </c>
      <c r="BK335" s="2">
        <f t="shared" ca="1" si="139"/>
        <v>0</v>
      </c>
      <c r="BN335" s="14">
        <f ca="1">IF(Table1[[#This Row],[Area]]="Yukon",Table1[[#This Row],[Income]],0)</f>
        <v>0</v>
      </c>
      <c r="BO335" s="14">
        <f ca="1">IF(Table1[[#This Row],[Area]]="BC",Table1[[#This Row],[Income]],0)</f>
        <v>0</v>
      </c>
      <c r="BP335" s="14">
        <f ca="1">IF(Table1[[#This Row],[Area]]="Northwest Territories",Table1[[#This Row],[Income]],0)</f>
        <v>59871</v>
      </c>
      <c r="BQ335" s="14">
        <f ca="1">IF(Table1[[#This Row],[Area]]="Alberta",Table1[[#This Row],[Income]],0)</f>
        <v>0</v>
      </c>
      <c r="BR335" s="14">
        <f ca="1">IF(Table1[[#This Row],[Area]]="Nunavut",Table1[[#This Row],[Income]],0)</f>
        <v>0</v>
      </c>
      <c r="BS335" s="14">
        <f ca="1">IF(Table1[[#This Row],[Area]]="Saskatchewan",Table1[[#This Row],[Income]],0)</f>
        <v>0</v>
      </c>
      <c r="BT335" s="14">
        <f ca="1">IF(Table1[[#This Row],[Area]]="Manitoba",Table1[[#This Row],[Income]],0)</f>
        <v>0</v>
      </c>
      <c r="BU335" s="14">
        <f ca="1">IF(Table1[[#This Row],[Area]]="Ontario",Table1[[#This Row],[Income]],0)</f>
        <v>0</v>
      </c>
      <c r="BV335" s="14">
        <f ca="1">IF(Table1[[#This Row],[Area]]="Quebec",Table1[[#This Row],[Income]],0)</f>
        <v>0</v>
      </c>
      <c r="BW335" s="14">
        <f ca="1">IF(Table1[[#This Row],[Area]]="newfoundland",Table1[[#This Row],[Income]],0)</f>
        <v>0</v>
      </c>
      <c r="BX335" s="14">
        <f ca="1">IF(Table1[[#This Row],[Area]]="New Brunswick",Table1[[#This Row],[Income]],0)</f>
        <v>0</v>
      </c>
      <c r="BY335" s="14">
        <f ca="1">IF(Table1[[#This Row],[Area]]="Nova Scotia",Table1[[#This Row],[Income]],0)</f>
        <v>0</v>
      </c>
      <c r="BZ335" s="14">
        <f ca="1">IF(Table1[[#This Row],[Area]]="Prince Edward Island",Table1[[#This Row],[Income]],0)</f>
        <v>0</v>
      </c>
      <c r="CB335" s="12">
        <f ca="1">IF(Table1[[#This Row],[Field of Work]]="Health",Table1[[#This Row],[Income]],0)</f>
        <v>0</v>
      </c>
      <c r="CC335" s="12">
        <f ca="1">IF(Table1[[#This Row],[Field of Work]]="Construction",Table1[[#This Row],[Income]],0)</f>
        <v>0</v>
      </c>
      <c r="CD335" s="12">
        <f ca="1">IF(Table1[[#This Row],[Field of Work]]="Teaching",Table1[[#This Row],[Income]],0)</f>
        <v>0</v>
      </c>
      <c r="CE335" s="12">
        <f ca="1">IF(Table1[[#This Row],[Field of Work]]="IT",Table1[[#This Row],[Income]],0)</f>
        <v>0</v>
      </c>
      <c r="CF335" s="12">
        <f ca="1">IF(Table1[[#This Row],[Field of Work]]="General Work",Table1[[#This Row],[Income]],0)</f>
        <v>0</v>
      </c>
      <c r="CG335" s="12">
        <f ca="1">IF(Table1[[#This Row],[Field of Work]]="Agriculture",Table1[[#This Row],[Income]],0)</f>
        <v>59871</v>
      </c>
      <c r="CI335" s="2">
        <f ca="1">IF(Table1[[#This Row],[Debts]]&gt;Table1[[#This Row],[Income]],1,0)</f>
        <v>0</v>
      </c>
      <c r="CJ335" s="2"/>
      <c r="CL335" s="2">
        <f ca="1">IF(Table1[[#This Row],[Networth of Person ($)]]&gt;$CL$6,Table1[[#This Row],[Age]],0)</f>
        <v>43</v>
      </c>
    </row>
    <row r="336" spans="2:90" x14ac:dyDescent="0.3">
      <c r="B336">
        <f t="shared" ca="1" si="118"/>
        <v>2</v>
      </c>
      <c r="C336" t="str">
        <f t="shared" ca="1" si="119"/>
        <v>Women</v>
      </c>
      <c r="D336">
        <f t="shared" ca="1" si="120"/>
        <v>33</v>
      </c>
      <c r="E336">
        <f t="shared" ca="1" si="121"/>
        <v>3</v>
      </c>
      <c r="F336" t="str">
        <f t="shared" ca="1" si="122"/>
        <v>Teaching</v>
      </c>
      <c r="G336">
        <f t="shared" ca="1" si="123"/>
        <v>5</v>
      </c>
      <c r="H336" t="str">
        <f t="shared" ca="1" si="124"/>
        <v>Others</v>
      </c>
      <c r="I336">
        <f t="shared" ca="1" si="125"/>
        <v>4</v>
      </c>
      <c r="J336">
        <f t="shared" ca="1" si="126"/>
        <v>2</v>
      </c>
      <c r="K336">
        <f t="shared" ca="1" si="127"/>
        <v>60467</v>
      </c>
      <c r="L336">
        <f t="shared" ca="1" si="128"/>
        <v>7</v>
      </c>
      <c r="M336" t="str">
        <f t="shared" ca="1" si="129"/>
        <v>Manitoba</v>
      </c>
      <c r="N336">
        <f t="shared" ca="1" si="130"/>
        <v>181401</v>
      </c>
      <c r="O336">
        <f t="shared" ca="1" si="131"/>
        <v>37208.574167195911</v>
      </c>
      <c r="P336">
        <f t="shared" ca="1" si="132"/>
        <v>116682.92884756965</v>
      </c>
      <c r="Q336">
        <f t="shared" ca="1" si="133"/>
        <v>25959</v>
      </c>
      <c r="R336">
        <f t="shared" ca="1" si="134"/>
        <v>6453.7541159657812</v>
      </c>
      <c r="S336">
        <f t="shared" ca="1" si="135"/>
        <v>11601.622282985227</v>
      </c>
      <c r="T336">
        <f t="shared" ca="1" si="136"/>
        <v>309685.55113055487</v>
      </c>
      <c r="U336">
        <f t="shared" ca="1" si="137"/>
        <v>69621.328283161696</v>
      </c>
      <c r="V336">
        <f t="shared" ca="1" si="138"/>
        <v>240064.22284739319</v>
      </c>
      <c r="Y336" s="2">
        <f ca="1">IF(Table1[[#This Row],[Gender]]="Men",1,0)</f>
        <v>0</v>
      </c>
      <c r="Z336" s="2">
        <f ca="1">IF(Table1[[#This Row],[Gender]]="Women",1,0)</f>
        <v>1</v>
      </c>
      <c r="AA336" s="2"/>
      <c r="AB336" s="2"/>
      <c r="AC336" s="2"/>
      <c r="AD336" s="2"/>
      <c r="AE336" s="2"/>
      <c r="AF336" s="2"/>
      <c r="AG336" s="2"/>
      <c r="AH336" s="2"/>
      <c r="AI336" s="2"/>
      <c r="AJ336" s="4"/>
      <c r="AM336" s="2">
        <f ca="1">IF(Table1[[#This Row],[Field of Work]]="Teaching",1,0)</f>
        <v>1</v>
      </c>
      <c r="AN336" s="2">
        <f ca="1">IF(Table1[[#This Row],[Field of Work]]="Health",1,0)</f>
        <v>0</v>
      </c>
      <c r="AO336" s="2">
        <f ca="1">IF(Table1[[#This Row],[Field of Work]]="Agriculture",1,0)</f>
        <v>0</v>
      </c>
      <c r="AP336" s="2">
        <f ca="1">IF(Table1[[#This Row],[Field of Work]]="IT",1,0)</f>
        <v>0</v>
      </c>
      <c r="AQ336" s="2">
        <f ca="1">IF(Table1[[#This Row],[Field of Work]]="Construction",1,0)</f>
        <v>0</v>
      </c>
      <c r="AR336" s="2">
        <f ca="1">IF(Table1[[#This Row],[Field of Work]]="General Work",1,0)</f>
        <v>0</v>
      </c>
      <c r="AS336" s="2"/>
      <c r="AT336" s="2"/>
      <c r="AU336" s="2"/>
      <c r="AV336" s="2"/>
      <c r="AW336" s="2"/>
      <c r="AX336" s="2"/>
      <c r="BB336" s="2">
        <f ca="1">Table1[[#This Row],[Car Value]]/Table1[[#This Row],[Cars]]</f>
        <v>58341.464423784826</v>
      </c>
      <c r="BE336" s="2">
        <f ca="1">IF(Table1[[#This Row],[Debts]]&gt;$BG$6,1,0)</f>
        <v>0</v>
      </c>
      <c r="BJ336" s="11">
        <f ca="1">Table1[[#This Row],[Mortage Left]]/Table1[[#This Row],[Value of House]]</f>
        <v>0.2051178007133142</v>
      </c>
      <c r="BK336" s="2">
        <f t="shared" ca="1" si="139"/>
        <v>1</v>
      </c>
      <c r="BN336" s="14">
        <f ca="1">IF(Table1[[#This Row],[Area]]="Yukon",Table1[[#This Row],[Income]],0)</f>
        <v>0</v>
      </c>
      <c r="BO336" s="14">
        <f ca="1">IF(Table1[[#This Row],[Area]]="BC",Table1[[#This Row],[Income]],0)</f>
        <v>0</v>
      </c>
      <c r="BP336" s="14">
        <f ca="1">IF(Table1[[#This Row],[Area]]="Northwest Territories",Table1[[#This Row],[Income]],0)</f>
        <v>0</v>
      </c>
      <c r="BQ336" s="14">
        <f ca="1">IF(Table1[[#This Row],[Area]]="Alberta",Table1[[#This Row],[Income]],0)</f>
        <v>0</v>
      </c>
      <c r="BR336" s="14">
        <f ca="1">IF(Table1[[#This Row],[Area]]="Nunavut",Table1[[#This Row],[Income]],0)</f>
        <v>0</v>
      </c>
      <c r="BS336" s="14">
        <f ca="1">IF(Table1[[#This Row],[Area]]="Saskatchewan",Table1[[#This Row],[Income]],0)</f>
        <v>0</v>
      </c>
      <c r="BT336" s="14">
        <f ca="1">IF(Table1[[#This Row],[Area]]="Manitoba",Table1[[#This Row],[Income]],0)</f>
        <v>60467</v>
      </c>
      <c r="BU336" s="14">
        <f ca="1">IF(Table1[[#This Row],[Area]]="Ontario",Table1[[#This Row],[Income]],0)</f>
        <v>0</v>
      </c>
      <c r="BV336" s="14">
        <f ca="1">IF(Table1[[#This Row],[Area]]="Quebec",Table1[[#This Row],[Income]],0)</f>
        <v>0</v>
      </c>
      <c r="BW336" s="14">
        <f ca="1">IF(Table1[[#This Row],[Area]]="newfoundland",Table1[[#This Row],[Income]],0)</f>
        <v>0</v>
      </c>
      <c r="BX336" s="14">
        <f ca="1">IF(Table1[[#This Row],[Area]]="New Brunswick",Table1[[#This Row],[Income]],0)</f>
        <v>0</v>
      </c>
      <c r="BY336" s="14">
        <f ca="1">IF(Table1[[#This Row],[Area]]="Nova Scotia",Table1[[#This Row],[Income]],0)</f>
        <v>0</v>
      </c>
      <c r="BZ336" s="14">
        <f ca="1">IF(Table1[[#This Row],[Area]]="Prince Edward Island",Table1[[#This Row],[Income]],0)</f>
        <v>0</v>
      </c>
      <c r="CB336" s="12">
        <f ca="1">IF(Table1[[#This Row],[Field of Work]]="Health",Table1[[#This Row],[Income]],0)</f>
        <v>0</v>
      </c>
      <c r="CC336" s="12">
        <f ca="1">IF(Table1[[#This Row],[Field of Work]]="Construction",Table1[[#This Row],[Income]],0)</f>
        <v>0</v>
      </c>
      <c r="CD336" s="12">
        <f ca="1">IF(Table1[[#This Row],[Field of Work]]="Teaching",Table1[[#This Row],[Income]],0)</f>
        <v>60467</v>
      </c>
      <c r="CE336" s="12">
        <f ca="1">IF(Table1[[#This Row],[Field of Work]]="IT",Table1[[#This Row],[Income]],0)</f>
        <v>0</v>
      </c>
      <c r="CF336" s="12">
        <f ca="1">IF(Table1[[#This Row],[Field of Work]]="General Work",Table1[[#This Row],[Income]],0)</f>
        <v>0</v>
      </c>
      <c r="CG336" s="12">
        <f ca="1">IF(Table1[[#This Row],[Field of Work]]="Agriculture",Table1[[#This Row],[Income]],0)</f>
        <v>0</v>
      </c>
      <c r="CI336" s="2">
        <f ca="1">IF(Table1[[#This Row],[Debts]]&gt;Table1[[#This Row],[Income]],1,0)</f>
        <v>0</v>
      </c>
      <c r="CJ336" s="2"/>
      <c r="CL336" s="2">
        <f ca="1">IF(Table1[[#This Row],[Networth of Person ($)]]&gt;$CL$6,Table1[[#This Row],[Age]],0)</f>
        <v>33</v>
      </c>
    </row>
    <row r="337" spans="2:90" x14ac:dyDescent="0.3">
      <c r="B337">
        <f t="shared" ca="1" si="118"/>
        <v>1</v>
      </c>
      <c r="C337" t="str">
        <f t="shared" ca="1" si="119"/>
        <v>Men</v>
      </c>
      <c r="D337">
        <f t="shared" ca="1" si="120"/>
        <v>45</v>
      </c>
      <c r="E337">
        <f t="shared" ca="1" si="121"/>
        <v>2</v>
      </c>
      <c r="F337" t="str">
        <f t="shared" ca="1" si="122"/>
        <v>Construction</v>
      </c>
      <c r="G337">
        <f t="shared" ca="1" si="123"/>
        <v>4</v>
      </c>
      <c r="H337" t="str">
        <f t="shared" ca="1" si="124"/>
        <v xml:space="preserve">Technical </v>
      </c>
      <c r="I337">
        <f t="shared" ca="1" si="125"/>
        <v>3</v>
      </c>
      <c r="J337">
        <f t="shared" ca="1" si="126"/>
        <v>1</v>
      </c>
      <c r="K337">
        <f t="shared" ca="1" si="127"/>
        <v>38301</v>
      </c>
      <c r="L337">
        <f t="shared" ca="1" si="128"/>
        <v>4</v>
      </c>
      <c r="M337" t="str">
        <f t="shared" ca="1" si="129"/>
        <v>Alberta</v>
      </c>
      <c r="N337">
        <f t="shared" ca="1" si="130"/>
        <v>191505</v>
      </c>
      <c r="O337">
        <f t="shared" ca="1" si="131"/>
        <v>69108.993829748244</v>
      </c>
      <c r="P337">
        <f t="shared" ca="1" si="132"/>
        <v>3207.9154588096335</v>
      </c>
      <c r="Q337">
        <f t="shared" ca="1" si="133"/>
        <v>668</v>
      </c>
      <c r="R337">
        <f t="shared" ca="1" si="134"/>
        <v>19012.057544524174</v>
      </c>
      <c r="S337">
        <f t="shared" ca="1" si="135"/>
        <v>41153.074957781733</v>
      </c>
      <c r="T337">
        <f t="shared" ca="1" si="136"/>
        <v>235865.99041659138</v>
      </c>
      <c r="U337">
        <f t="shared" ca="1" si="137"/>
        <v>88789.051374272414</v>
      </c>
      <c r="V337">
        <f t="shared" ca="1" si="138"/>
        <v>147076.93904231896</v>
      </c>
      <c r="Y337" s="2">
        <f ca="1">IF(Table1[[#This Row],[Gender]]="Men",1,0)</f>
        <v>1</v>
      </c>
      <c r="Z337" s="2">
        <f ca="1">IF(Table1[[#This Row],[Gender]]="Women",1,0)</f>
        <v>0</v>
      </c>
      <c r="AA337" s="2"/>
      <c r="AB337" s="2"/>
      <c r="AC337" s="2"/>
      <c r="AD337" s="2"/>
      <c r="AE337" s="2"/>
      <c r="AF337" s="2"/>
      <c r="AG337" s="2"/>
      <c r="AH337" s="2"/>
      <c r="AI337" s="2"/>
      <c r="AJ337" s="4"/>
      <c r="AM337" s="2">
        <f ca="1">IF(Table1[[#This Row],[Field of Work]]="Teaching",1,0)</f>
        <v>0</v>
      </c>
      <c r="AN337" s="2">
        <f ca="1">IF(Table1[[#This Row],[Field of Work]]="Health",1,0)</f>
        <v>0</v>
      </c>
      <c r="AO337" s="2">
        <f ca="1">IF(Table1[[#This Row],[Field of Work]]="Agriculture",1,0)</f>
        <v>0</v>
      </c>
      <c r="AP337" s="2">
        <f ca="1">IF(Table1[[#This Row],[Field of Work]]="IT",1,0)</f>
        <v>0</v>
      </c>
      <c r="AQ337" s="2">
        <f ca="1">IF(Table1[[#This Row],[Field of Work]]="Construction",1,0)</f>
        <v>1</v>
      </c>
      <c r="AR337" s="2">
        <f ca="1">IF(Table1[[#This Row],[Field of Work]]="General Work",1,0)</f>
        <v>0</v>
      </c>
      <c r="AS337" s="2"/>
      <c r="AT337" s="2"/>
      <c r="AU337" s="2"/>
      <c r="AV337" s="2"/>
      <c r="AW337" s="2"/>
      <c r="AX337" s="2"/>
      <c r="BB337" s="2">
        <f ca="1">Table1[[#This Row],[Car Value]]/Table1[[#This Row],[Cars]]</f>
        <v>3207.9154588096335</v>
      </c>
      <c r="BE337" s="2">
        <f ca="1">IF(Table1[[#This Row],[Debts]]&gt;$BG$6,1,0)</f>
        <v>0</v>
      </c>
      <c r="BJ337" s="11">
        <f ca="1">Table1[[#This Row],[Mortage Left]]/Table1[[#This Row],[Value of House]]</f>
        <v>0.36087305203388026</v>
      </c>
      <c r="BK337" s="2">
        <f t="shared" ca="1" si="139"/>
        <v>0</v>
      </c>
      <c r="BN337" s="14">
        <f ca="1">IF(Table1[[#This Row],[Area]]="Yukon",Table1[[#This Row],[Income]],0)</f>
        <v>0</v>
      </c>
      <c r="BO337" s="14">
        <f ca="1">IF(Table1[[#This Row],[Area]]="BC",Table1[[#This Row],[Income]],0)</f>
        <v>0</v>
      </c>
      <c r="BP337" s="14">
        <f ca="1">IF(Table1[[#This Row],[Area]]="Northwest Territories",Table1[[#This Row],[Income]],0)</f>
        <v>0</v>
      </c>
      <c r="BQ337" s="14">
        <f ca="1">IF(Table1[[#This Row],[Area]]="Alberta",Table1[[#This Row],[Income]],0)</f>
        <v>38301</v>
      </c>
      <c r="BR337" s="14">
        <f ca="1">IF(Table1[[#This Row],[Area]]="Nunavut",Table1[[#This Row],[Income]],0)</f>
        <v>0</v>
      </c>
      <c r="BS337" s="14">
        <f ca="1">IF(Table1[[#This Row],[Area]]="Saskatchewan",Table1[[#This Row],[Income]],0)</f>
        <v>0</v>
      </c>
      <c r="BT337" s="14">
        <f ca="1">IF(Table1[[#This Row],[Area]]="Manitoba",Table1[[#This Row],[Income]],0)</f>
        <v>0</v>
      </c>
      <c r="BU337" s="14">
        <f ca="1">IF(Table1[[#This Row],[Area]]="Ontario",Table1[[#This Row],[Income]],0)</f>
        <v>0</v>
      </c>
      <c r="BV337" s="14">
        <f ca="1">IF(Table1[[#This Row],[Area]]="Quebec",Table1[[#This Row],[Income]],0)</f>
        <v>0</v>
      </c>
      <c r="BW337" s="14">
        <f ca="1">IF(Table1[[#This Row],[Area]]="newfoundland",Table1[[#This Row],[Income]],0)</f>
        <v>0</v>
      </c>
      <c r="BX337" s="14">
        <f ca="1">IF(Table1[[#This Row],[Area]]="New Brunswick",Table1[[#This Row],[Income]],0)</f>
        <v>0</v>
      </c>
      <c r="BY337" s="14">
        <f ca="1">IF(Table1[[#This Row],[Area]]="Nova Scotia",Table1[[#This Row],[Income]],0)</f>
        <v>0</v>
      </c>
      <c r="BZ337" s="14">
        <f ca="1">IF(Table1[[#This Row],[Area]]="Prince Edward Island",Table1[[#This Row],[Income]],0)</f>
        <v>0</v>
      </c>
      <c r="CB337" s="12">
        <f ca="1">IF(Table1[[#This Row],[Field of Work]]="Health",Table1[[#This Row],[Income]],0)</f>
        <v>0</v>
      </c>
      <c r="CC337" s="12">
        <f ca="1">IF(Table1[[#This Row],[Field of Work]]="Construction",Table1[[#This Row],[Income]],0)</f>
        <v>38301</v>
      </c>
      <c r="CD337" s="12">
        <f ca="1">IF(Table1[[#This Row],[Field of Work]]="Teaching",Table1[[#This Row],[Income]],0)</f>
        <v>0</v>
      </c>
      <c r="CE337" s="12">
        <f ca="1">IF(Table1[[#This Row],[Field of Work]]="IT",Table1[[#This Row],[Income]],0)</f>
        <v>0</v>
      </c>
      <c r="CF337" s="12">
        <f ca="1">IF(Table1[[#This Row],[Field of Work]]="General Work",Table1[[#This Row],[Income]],0)</f>
        <v>0</v>
      </c>
      <c r="CG337" s="12">
        <f ca="1">IF(Table1[[#This Row],[Field of Work]]="Agriculture",Table1[[#This Row],[Income]],0)</f>
        <v>0</v>
      </c>
      <c r="CI337" s="2">
        <f ca="1">IF(Table1[[#This Row],[Debts]]&gt;Table1[[#This Row],[Income]],1,0)</f>
        <v>0</v>
      </c>
      <c r="CJ337" s="2"/>
      <c r="CL337" s="2">
        <f ca="1">IF(Table1[[#This Row],[Networth of Person ($)]]&gt;$CL$6,Table1[[#This Row],[Age]],0)</f>
        <v>45</v>
      </c>
    </row>
    <row r="338" spans="2:90" x14ac:dyDescent="0.3">
      <c r="B338">
        <f t="shared" ca="1" si="118"/>
        <v>1</v>
      </c>
      <c r="C338" t="str">
        <f t="shared" ca="1" si="119"/>
        <v>Men</v>
      </c>
      <c r="D338">
        <f t="shared" ca="1" si="120"/>
        <v>39</v>
      </c>
      <c r="E338">
        <f t="shared" ca="1" si="121"/>
        <v>6</v>
      </c>
      <c r="F338" t="str">
        <f t="shared" ca="1" si="122"/>
        <v>Agriculture</v>
      </c>
      <c r="G338">
        <f t="shared" ca="1" si="123"/>
        <v>4</v>
      </c>
      <c r="H338" t="str">
        <f t="shared" ca="1" si="124"/>
        <v xml:space="preserve">Technical </v>
      </c>
      <c r="I338">
        <f t="shared" ca="1" si="125"/>
        <v>1</v>
      </c>
      <c r="J338">
        <f t="shared" ca="1" si="126"/>
        <v>3</v>
      </c>
      <c r="K338">
        <f t="shared" ca="1" si="127"/>
        <v>42209</v>
      </c>
      <c r="L338">
        <f t="shared" ca="1" si="128"/>
        <v>3</v>
      </c>
      <c r="M338" t="str">
        <f t="shared" ca="1" si="129"/>
        <v>Northwest Territories</v>
      </c>
      <c r="N338">
        <f t="shared" ca="1" si="130"/>
        <v>211045</v>
      </c>
      <c r="O338">
        <f t="shared" ca="1" si="131"/>
        <v>51646.274625337712</v>
      </c>
      <c r="P338">
        <f t="shared" ca="1" si="132"/>
        <v>32278.706509266965</v>
      </c>
      <c r="Q338">
        <f t="shared" ca="1" si="133"/>
        <v>13597</v>
      </c>
      <c r="R338">
        <f t="shared" ca="1" si="134"/>
        <v>5239.3672811756605</v>
      </c>
      <c r="S338">
        <f t="shared" ca="1" si="135"/>
        <v>55291.869904628991</v>
      </c>
      <c r="T338">
        <f t="shared" ca="1" si="136"/>
        <v>298615.57641389599</v>
      </c>
      <c r="U338">
        <f t="shared" ca="1" si="137"/>
        <v>70482.641906513367</v>
      </c>
      <c r="V338">
        <f t="shared" ca="1" si="138"/>
        <v>228132.93450738263</v>
      </c>
      <c r="Y338" s="2">
        <f ca="1">IF(Table1[[#This Row],[Gender]]="Men",1,0)</f>
        <v>1</v>
      </c>
      <c r="Z338" s="2">
        <f ca="1">IF(Table1[[#This Row],[Gender]]="Women",1,0)</f>
        <v>0</v>
      </c>
      <c r="AA338" s="2"/>
      <c r="AB338" s="2"/>
      <c r="AC338" s="2"/>
      <c r="AD338" s="2"/>
      <c r="AE338" s="2"/>
      <c r="AF338" s="2"/>
      <c r="AG338" s="2"/>
      <c r="AH338" s="2"/>
      <c r="AI338" s="2"/>
      <c r="AJ338" s="4"/>
      <c r="AM338" s="2">
        <f ca="1">IF(Table1[[#This Row],[Field of Work]]="Teaching",1,0)</f>
        <v>0</v>
      </c>
      <c r="AN338" s="2">
        <f ca="1">IF(Table1[[#This Row],[Field of Work]]="Health",1,0)</f>
        <v>0</v>
      </c>
      <c r="AO338" s="2">
        <f ca="1">IF(Table1[[#This Row],[Field of Work]]="Agriculture",1,0)</f>
        <v>1</v>
      </c>
      <c r="AP338" s="2">
        <f ca="1">IF(Table1[[#This Row],[Field of Work]]="IT",1,0)</f>
        <v>0</v>
      </c>
      <c r="AQ338" s="2">
        <f ca="1">IF(Table1[[#This Row],[Field of Work]]="Construction",1,0)</f>
        <v>0</v>
      </c>
      <c r="AR338" s="2">
        <f ca="1">IF(Table1[[#This Row],[Field of Work]]="General Work",1,0)</f>
        <v>0</v>
      </c>
      <c r="AS338" s="2"/>
      <c r="AT338" s="2"/>
      <c r="AU338" s="2"/>
      <c r="AV338" s="2"/>
      <c r="AW338" s="2"/>
      <c r="AX338" s="2"/>
      <c r="BB338" s="2">
        <f ca="1">Table1[[#This Row],[Car Value]]/Table1[[#This Row],[Cars]]</f>
        <v>10759.568836422322</v>
      </c>
      <c r="BE338" s="2">
        <f ca="1">IF(Table1[[#This Row],[Debts]]&gt;$BG$6,1,0)</f>
        <v>0</v>
      </c>
      <c r="BJ338" s="11">
        <f ca="1">Table1[[#This Row],[Mortage Left]]/Table1[[#This Row],[Value of House]]</f>
        <v>0.24471688324924878</v>
      </c>
      <c r="BK338" s="2">
        <f t="shared" ca="1" si="139"/>
        <v>1</v>
      </c>
      <c r="BN338" s="14">
        <f ca="1">IF(Table1[[#This Row],[Area]]="Yukon",Table1[[#This Row],[Income]],0)</f>
        <v>0</v>
      </c>
      <c r="BO338" s="14">
        <f ca="1">IF(Table1[[#This Row],[Area]]="BC",Table1[[#This Row],[Income]],0)</f>
        <v>0</v>
      </c>
      <c r="BP338" s="14">
        <f ca="1">IF(Table1[[#This Row],[Area]]="Northwest Territories",Table1[[#This Row],[Income]],0)</f>
        <v>42209</v>
      </c>
      <c r="BQ338" s="14">
        <f ca="1">IF(Table1[[#This Row],[Area]]="Alberta",Table1[[#This Row],[Income]],0)</f>
        <v>0</v>
      </c>
      <c r="BR338" s="14">
        <f ca="1">IF(Table1[[#This Row],[Area]]="Nunavut",Table1[[#This Row],[Income]],0)</f>
        <v>0</v>
      </c>
      <c r="BS338" s="14">
        <f ca="1">IF(Table1[[#This Row],[Area]]="Saskatchewan",Table1[[#This Row],[Income]],0)</f>
        <v>0</v>
      </c>
      <c r="BT338" s="14">
        <f ca="1">IF(Table1[[#This Row],[Area]]="Manitoba",Table1[[#This Row],[Income]],0)</f>
        <v>0</v>
      </c>
      <c r="BU338" s="14">
        <f ca="1">IF(Table1[[#This Row],[Area]]="Ontario",Table1[[#This Row],[Income]],0)</f>
        <v>0</v>
      </c>
      <c r="BV338" s="14">
        <f ca="1">IF(Table1[[#This Row],[Area]]="Quebec",Table1[[#This Row],[Income]],0)</f>
        <v>0</v>
      </c>
      <c r="BW338" s="14">
        <f ca="1">IF(Table1[[#This Row],[Area]]="newfoundland",Table1[[#This Row],[Income]],0)</f>
        <v>0</v>
      </c>
      <c r="BX338" s="14">
        <f ca="1">IF(Table1[[#This Row],[Area]]="New Brunswick",Table1[[#This Row],[Income]],0)</f>
        <v>0</v>
      </c>
      <c r="BY338" s="14">
        <f ca="1">IF(Table1[[#This Row],[Area]]="Nova Scotia",Table1[[#This Row],[Income]],0)</f>
        <v>0</v>
      </c>
      <c r="BZ338" s="14">
        <f ca="1">IF(Table1[[#This Row],[Area]]="Prince Edward Island",Table1[[#This Row],[Income]],0)</f>
        <v>0</v>
      </c>
      <c r="CB338" s="12">
        <f ca="1">IF(Table1[[#This Row],[Field of Work]]="Health",Table1[[#This Row],[Income]],0)</f>
        <v>0</v>
      </c>
      <c r="CC338" s="12">
        <f ca="1">IF(Table1[[#This Row],[Field of Work]]="Construction",Table1[[#This Row],[Income]],0)</f>
        <v>0</v>
      </c>
      <c r="CD338" s="12">
        <f ca="1">IF(Table1[[#This Row],[Field of Work]]="Teaching",Table1[[#This Row],[Income]],0)</f>
        <v>0</v>
      </c>
      <c r="CE338" s="12">
        <f ca="1">IF(Table1[[#This Row],[Field of Work]]="IT",Table1[[#This Row],[Income]],0)</f>
        <v>0</v>
      </c>
      <c r="CF338" s="12">
        <f ca="1">IF(Table1[[#This Row],[Field of Work]]="General Work",Table1[[#This Row],[Income]],0)</f>
        <v>0</v>
      </c>
      <c r="CG338" s="12">
        <f ca="1">IF(Table1[[#This Row],[Field of Work]]="Agriculture",Table1[[#This Row],[Income]],0)</f>
        <v>42209</v>
      </c>
      <c r="CI338" s="2">
        <f ca="1">IF(Table1[[#This Row],[Debts]]&gt;Table1[[#This Row],[Income]],1,0)</f>
        <v>0</v>
      </c>
      <c r="CJ338" s="2"/>
      <c r="CL338" s="2">
        <f ca="1">IF(Table1[[#This Row],[Networth of Person ($)]]&gt;$CL$6,Table1[[#This Row],[Age]],0)</f>
        <v>39</v>
      </c>
    </row>
    <row r="339" spans="2:90" x14ac:dyDescent="0.3">
      <c r="B339">
        <f t="shared" ca="1" si="118"/>
        <v>1</v>
      </c>
      <c r="C339" t="str">
        <f t="shared" ca="1" si="119"/>
        <v>Men</v>
      </c>
      <c r="D339">
        <f t="shared" ca="1" si="120"/>
        <v>33</v>
      </c>
      <c r="E339">
        <f t="shared" ca="1" si="121"/>
        <v>3</v>
      </c>
      <c r="F339" t="str">
        <f t="shared" ca="1" si="122"/>
        <v>Teaching</v>
      </c>
      <c r="G339">
        <f t="shared" ca="1" si="123"/>
        <v>2</v>
      </c>
      <c r="H339" t="str">
        <f t="shared" ca="1" si="124"/>
        <v>College</v>
      </c>
      <c r="I339">
        <f t="shared" ca="1" si="125"/>
        <v>3</v>
      </c>
      <c r="J339">
        <f t="shared" ca="1" si="126"/>
        <v>2</v>
      </c>
      <c r="K339">
        <f t="shared" ca="1" si="127"/>
        <v>55461</v>
      </c>
      <c r="L339">
        <f t="shared" ca="1" si="128"/>
        <v>6</v>
      </c>
      <c r="M339" t="str">
        <f t="shared" ca="1" si="129"/>
        <v>Saskatchewan</v>
      </c>
      <c r="N339">
        <f t="shared" ca="1" si="130"/>
        <v>166383</v>
      </c>
      <c r="O339">
        <f t="shared" ca="1" si="131"/>
        <v>149404.94602031287</v>
      </c>
      <c r="P339">
        <f t="shared" ca="1" si="132"/>
        <v>66972.178582094115</v>
      </c>
      <c r="Q339">
        <f t="shared" ca="1" si="133"/>
        <v>32203</v>
      </c>
      <c r="R339">
        <f t="shared" ca="1" si="134"/>
        <v>108464.22030364363</v>
      </c>
      <c r="S339">
        <f t="shared" ca="1" si="135"/>
        <v>14950.088545114173</v>
      </c>
      <c r="T339">
        <f t="shared" ca="1" si="136"/>
        <v>248305.2671272083</v>
      </c>
      <c r="U339">
        <f t="shared" ca="1" si="137"/>
        <v>290072.16632395651</v>
      </c>
      <c r="V339">
        <f t="shared" ca="1" si="138"/>
        <v>-41766.899196748214</v>
      </c>
      <c r="Y339" s="2">
        <f ca="1">IF(Table1[[#This Row],[Gender]]="Men",1,0)</f>
        <v>1</v>
      </c>
      <c r="Z339" s="2">
        <f ca="1">IF(Table1[[#This Row],[Gender]]="Women",1,0)</f>
        <v>0</v>
      </c>
      <c r="AA339" s="2"/>
      <c r="AB339" s="2"/>
      <c r="AC339" s="2"/>
      <c r="AD339" s="2"/>
      <c r="AE339" s="2"/>
      <c r="AF339" s="2"/>
      <c r="AG339" s="2"/>
      <c r="AH339" s="2"/>
      <c r="AI339" s="2"/>
      <c r="AJ339" s="4"/>
      <c r="AM339" s="2">
        <f ca="1">IF(Table1[[#This Row],[Field of Work]]="Teaching",1,0)</f>
        <v>1</v>
      </c>
      <c r="AN339" s="2">
        <f ca="1">IF(Table1[[#This Row],[Field of Work]]="Health",1,0)</f>
        <v>0</v>
      </c>
      <c r="AO339" s="2">
        <f ca="1">IF(Table1[[#This Row],[Field of Work]]="Agriculture",1,0)</f>
        <v>0</v>
      </c>
      <c r="AP339" s="2">
        <f ca="1">IF(Table1[[#This Row],[Field of Work]]="IT",1,0)</f>
        <v>0</v>
      </c>
      <c r="AQ339" s="2">
        <f ca="1">IF(Table1[[#This Row],[Field of Work]]="Construction",1,0)</f>
        <v>0</v>
      </c>
      <c r="AR339" s="2">
        <f ca="1">IF(Table1[[#This Row],[Field of Work]]="General Work",1,0)</f>
        <v>0</v>
      </c>
      <c r="AS339" s="2"/>
      <c r="AT339" s="2"/>
      <c r="AU339" s="2"/>
      <c r="AV339" s="2"/>
      <c r="AW339" s="2"/>
      <c r="AX339" s="2"/>
      <c r="BB339" s="2">
        <f ca="1">Table1[[#This Row],[Car Value]]/Table1[[#This Row],[Cars]]</f>
        <v>33486.089291047057</v>
      </c>
      <c r="BE339" s="2">
        <f ca="1">IF(Table1[[#This Row],[Debts]]&gt;$BG$6,1,0)</f>
        <v>1</v>
      </c>
      <c r="BJ339" s="11">
        <f ca="1">Table1[[#This Row],[Mortage Left]]/Table1[[#This Row],[Value of House]]</f>
        <v>0.89795800063896469</v>
      </c>
      <c r="BK339" s="2">
        <f t="shared" ca="1" si="139"/>
        <v>0</v>
      </c>
      <c r="BN339" s="14">
        <f ca="1">IF(Table1[[#This Row],[Area]]="Yukon",Table1[[#This Row],[Income]],0)</f>
        <v>0</v>
      </c>
      <c r="BO339" s="14">
        <f ca="1">IF(Table1[[#This Row],[Area]]="BC",Table1[[#This Row],[Income]],0)</f>
        <v>0</v>
      </c>
      <c r="BP339" s="14">
        <f ca="1">IF(Table1[[#This Row],[Area]]="Northwest Territories",Table1[[#This Row],[Income]],0)</f>
        <v>0</v>
      </c>
      <c r="BQ339" s="14">
        <f ca="1">IF(Table1[[#This Row],[Area]]="Alberta",Table1[[#This Row],[Income]],0)</f>
        <v>0</v>
      </c>
      <c r="BR339" s="14">
        <f ca="1">IF(Table1[[#This Row],[Area]]="Nunavut",Table1[[#This Row],[Income]],0)</f>
        <v>0</v>
      </c>
      <c r="BS339" s="14">
        <f ca="1">IF(Table1[[#This Row],[Area]]="Saskatchewan",Table1[[#This Row],[Income]],0)</f>
        <v>55461</v>
      </c>
      <c r="BT339" s="14">
        <f ca="1">IF(Table1[[#This Row],[Area]]="Manitoba",Table1[[#This Row],[Income]],0)</f>
        <v>0</v>
      </c>
      <c r="BU339" s="14">
        <f ca="1">IF(Table1[[#This Row],[Area]]="Ontario",Table1[[#This Row],[Income]],0)</f>
        <v>0</v>
      </c>
      <c r="BV339" s="14">
        <f ca="1">IF(Table1[[#This Row],[Area]]="Quebec",Table1[[#This Row],[Income]],0)</f>
        <v>0</v>
      </c>
      <c r="BW339" s="14">
        <f ca="1">IF(Table1[[#This Row],[Area]]="newfoundland",Table1[[#This Row],[Income]],0)</f>
        <v>0</v>
      </c>
      <c r="BX339" s="14">
        <f ca="1">IF(Table1[[#This Row],[Area]]="New Brunswick",Table1[[#This Row],[Income]],0)</f>
        <v>0</v>
      </c>
      <c r="BY339" s="14">
        <f ca="1">IF(Table1[[#This Row],[Area]]="Nova Scotia",Table1[[#This Row],[Income]],0)</f>
        <v>0</v>
      </c>
      <c r="BZ339" s="14">
        <f ca="1">IF(Table1[[#This Row],[Area]]="Prince Edward Island",Table1[[#This Row],[Income]],0)</f>
        <v>0</v>
      </c>
      <c r="CB339" s="12">
        <f ca="1">IF(Table1[[#This Row],[Field of Work]]="Health",Table1[[#This Row],[Income]],0)</f>
        <v>0</v>
      </c>
      <c r="CC339" s="12">
        <f ca="1">IF(Table1[[#This Row],[Field of Work]]="Construction",Table1[[#This Row],[Income]],0)</f>
        <v>0</v>
      </c>
      <c r="CD339" s="12">
        <f ca="1">IF(Table1[[#This Row],[Field of Work]]="Teaching",Table1[[#This Row],[Income]],0)</f>
        <v>55461</v>
      </c>
      <c r="CE339" s="12">
        <f ca="1">IF(Table1[[#This Row],[Field of Work]]="IT",Table1[[#This Row],[Income]],0)</f>
        <v>0</v>
      </c>
      <c r="CF339" s="12">
        <f ca="1">IF(Table1[[#This Row],[Field of Work]]="General Work",Table1[[#This Row],[Income]],0)</f>
        <v>0</v>
      </c>
      <c r="CG339" s="12">
        <f ca="1">IF(Table1[[#This Row],[Field of Work]]="Agriculture",Table1[[#This Row],[Income]],0)</f>
        <v>0</v>
      </c>
      <c r="CI339" s="2">
        <f ca="1">IF(Table1[[#This Row],[Debts]]&gt;Table1[[#This Row],[Income]],1,0)</f>
        <v>1</v>
      </c>
      <c r="CJ339" s="2"/>
      <c r="CL339" s="2">
        <f ca="1">IF(Table1[[#This Row],[Networth of Person ($)]]&gt;$CL$6,Table1[[#This Row],[Age]],0)</f>
        <v>0</v>
      </c>
    </row>
    <row r="340" spans="2:90" x14ac:dyDescent="0.3">
      <c r="B340">
        <f t="shared" ca="1" si="118"/>
        <v>2</v>
      </c>
      <c r="C340" t="str">
        <f t="shared" ca="1" si="119"/>
        <v>Women</v>
      </c>
      <c r="D340">
        <f t="shared" ca="1" si="120"/>
        <v>42</v>
      </c>
      <c r="E340">
        <f t="shared" ca="1" si="121"/>
        <v>2</v>
      </c>
      <c r="F340" t="str">
        <f t="shared" ca="1" si="122"/>
        <v>Construction</v>
      </c>
      <c r="G340">
        <f t="shared" ca="1" si="123"/>
        <v>1</v>
      </c>
      <c r="H340" t="str">
        <f t="shared" ca="1" si="124"/>
        <v>High School</v>
      </c>
      <c r="I340">
        <f t="shared" ca="1" si="125"/>
        <v>2</v>
      </c>
      <c r="J340">
        <f t="shared" ca="1" si="126"/>
        <v>2</v>
      </c>
      <c r="K340">
        <f t="shared" ca="1" si="127"/>
        <v>32852</v>
      </c>
      <c r="L340">
        <f t="shared" ca="1" si="128"/>
        <v>1</v>
      </c>
      <c r="M340" t="str">
        <f t="shared" ca="1" si="129"/>
        <v>Yukon</v>
      </c>
      <c r="N340">
        <f t="shared" ca="1" si="130"/>
        <v>164260</v>
      </c>
      <c r="O340">
        <f t="shared" ca="1" si="131"/>
        <v>40617.769534391198</v>
      </c>
      <c r="P340">
        <f t="shared" ca="1" si="132"/>
        <v>25607.438795846021</v>
      </c>
      <c r="Q340">
        <f t="shared" ca="1" si="133"/>
        <v>21044</v>
      </c>
      <c r="R340">
        <f t="shared" ca="1" si="134"/>
        <v>60258.335243739275</v>
      </c>
      <c r="S340">
        <f t="shared" ca="1" si="135"/>
        <v>47205.767847721356</v>
      </c>
      <c r="T340">
        <f t="shared" ca="1" si="136"/>
        <v>237073.20664356736</v>
      </c>
      <c r="U340">
        <f t="shared" ca="1" si="137"/>
        <v>121920.10477813048</v>
      </c>
      <c r="V340">
        <f t="shared" ca="1" si="138"/>
        <v>115153.10186543688</v>
      </c>
      <c r="Y340" s="2">
        <f ca="1">IF(Table1[[#This Row],[Gender]]="Men",1,0)</f>
        <v>0</v>
      </c>
      <c r="Z340" s="2">
        <f ca="1">IF(Table1[[#This Row],[Gender]]="Women",1,0)</f>
        <v>1</v>
      </c>
      <c r="AA340" s="2"/>
      <c r="AB340" s="2"/>
      <c r="AC340" s="2"/>
      <c r="AD340" s="2"/>
      <c r="AE340" s="2"/>
      <c r="AF340" s="2"/>
      <c r="AG340" s="2"/>
      <c r="AH340" s="2"/>
      <c r="AI340" s="2"/>
      <c r="AJ340" s="4"/>
      <c r="AM340" s="2">
        <f ca="1">IF(Table1[[#This Row],[Field of Work]]="Teaching",1,0)</f>
        <v>0</v>
      </c>
      <c r="AN340" s="2">
        <f ca="1">IF(Table1[[#This Row],[Field of Work]]="Health",1,0)</f>
        <v>0</v>
      </c>
      <c r="AO340" s="2">
        <f ca="1">IF(Table1[[#This Row],[Field of Work]]="Agriculture",1,0)</f>
        <v>0</v>
      </c>
      <c r="AP340" s="2">
        <f ca="1">IF(Table1[[#This Row],[Field of Work]]="IT",1,0)</f>
        <v>0</v>
      </c>
      <c r="AQ340" s="2">
        <f ca="1">IF(Table1[[#This Row],[Field of Work]]="Construction",1,0)</f>
        <v>1</v>
      </c>
      <c r="AR340" s="2">
        <f ca="1">IF(Table1[[#This Row],[Field of Work]]="General Work",1,0)</f>
        <v>0</v>
      </c>
      <c r="AS340" s="2"/>
      <c r="AT340" s="2"/>
      <c r="AU340" s="2"/>
      <c r="AV340" s="2"/>
      <c r="AW340" s="2"/>
      <c r="AX340" s="2"/>
      <c r="BB340" s="2">
        <f ca="1">Table1[[#This Row],[Car Value]]/Table1[[#This Row],[Cars]]</f>
        <v>12803.719397923011</v>
      </c>
      <c r="BE340" s="2">
        <f ca="1">IF(Table1[[#This Row],[Debts]]&gt;$BG$6,1,0)</f>
        <v>1</v>
      </c>
      <c r="BJ340" s="11">
        <f ca="1">Table1[[#This Row],[Mortage Left]]/Table1[[#This Row],[Value of House]]</f>
        <v>0.24727730143912821</v>
      </c>
      <c r="BK340" s="2">
        <f t="shared" ca="1" si="139"/>
        <v>1</v>
      </c>
      <c r="BN340" s="14">
        <f ca="1">IF(Table1[[#This Row],[Area]]="Yukon",Table1[[#This Row],[Income]],0)</f>
        <v>32852</v>
      </c>
      <c r="BO340" s="14">
        <f ca="1">IF(Table1[[#This Row],[Area]]="BC",Table1[[#This Row],[Income]],0)</f>
        <v>0</v>
      </c>
      <c r="BP340" s="14">
        <f ca="1">IF(Table1[[#This Row],[Area]]="Northwest Territories",Table1[[#This Row],[Income]],0)</f>
        <v>0</v>
      </c>
      <c r="BQ340" s="14">
        <f ca="1">IF(Table1[[#This Row],[Area]]="Alberta",Table1[[#This Row],[Income]],0)</f>
        <v>0</v>
      </c>
      <c r="BR340" s="14">
        <f ca="1">IF(Table1[[#This Row],[Area]]="Nunavut",Table1[[#This Row],[Income]],0)</f>
        <v>0</v>
      </c>
      <c r="BS340" s="14">
        <f ca="1">IF(Table1[[#This Row],[Area]]="Saskatchewan",Table1[[#This Row],[Income]],0)</f>
        <v>0</v>
      </c>
      <c r="BT340" s="14">
        <f ca="1">IF(Table1[[#This Row],[Area]]="Manitoba",Table1[[#This Row],[Income]],0)</f>
        <v>0</v>
      </c>
      <c r="BU340" s="14">
        <f ca="1">IF(Table1[[#This Row],[Area]]="Ontario",Table1[[#This Row],[Income]],0)</f>
        <v>0</v>
      </c>
      <c r="BV340" s="14">
        <f ca="1">IF(Table1[[#This Row],[Area]]="Quebec",Table1[[#This Row],[Income]],0)</f>
        <v>0</v>
      </c>
      <c r="BW340" s="14">
        <f ca="1">IF(Table1[[#This Row],[Area]]="newfoundland",Table1[[#This Row],[Income]],0)</f>
        <v>0</v>
      </c>
      <c r="BX340" s="14">
        <f ca="1">IF(Table1[[#This Row],[Area]]="New Brunswick",Table1[[#This Row],[Income]],0)</f>
        <v>0</v>
      </c>
      <c r="BY340" s="14">
        <f ca="1">IF(Table1[[#This Row],[Area]]="Nova Scotia",Table1[[#This Row],[Income]],0)</f>
        <v>0</v>
      </c>
      <c r="BZ340" s="14">
        <f ca="1">IF(Table1[[#This Row],[Area]]="Prince Edward Island",Table1[[#This Row],[Income]],0)</f>
        <v>0</v>
      </c>
      <c r="CB340" s="12">
        <f ca="1">IF(Table1[[#This Row],[Field of Work]]="Health",Table1[[#This Row],[Income]],0)</f>
        <v>0</v>
      </c>
      <c r="CC340" s="12">
        <f ca="1">IF(Table1[[#This Row],[Field of Work]]="Construction",Table1[[#This Row],[Income]],0)</f>
        <v>32852</v>
      </c>
      <c r="CD340" s="12">
        <f ca="1">IF(Table1[[#This Row],[Field of Work]]="Teaching",Table1[[#This Row],[Income]],0)</f>
        <v>0</v>
      </c>
      <c r="CE340" s="12">
        <f ca="1">IF(Table1[[#This Row],[Field of Work]]="IT",Table1[[#This Row],[Income]],0)</f>
        <v>0</v>
      </c>
      <c r="CF340" s="12">
        <f ca="1">IF(Table1[[#This Row],[Field of Work]]="General Work",Table1[[#This Row],[Income]],0)</f>
        <v>0</v>
      </c>
      <c r="CG340" s="12">
        <f ca="1">IF(Table1[[#This Row],[Field of Work]]="Agriculture",Table1[[#This Row],[Income]],0)</f>
        <v>0</v>
      </c>
      <c r="CI340" s="2">
        <f ca="1">IF(Table1[[#This Row],[Debts]]&gt;Table1[[#This Row],[Income]],1,0)</f>
        <v>1</v>
      </c>
      <c r="CJ340" s="2"/>
      <c r="CL340" s="2">
        <f ca="1">IF(Table1[[#This Row],[Networth of Person ($)]]&gt;$CL$6,Table1[[#This Row],[Age]],0)</f>
        <v>42</v>
      </c>
    </row>
    <row r="341" spans="2:90" x14ac:dyDescent="0.3">
      <c r="B341">
        <f t="shared" ca="1" si="118"/>
        <v>1</v>
      </c>
      <c r="C341" t="str">
        <f t="shared" ca="1" si="119"/>
        <v>Men</v>
      </c>
      <c r="D341">
        <f t="shared" ca="1" si="120"/>
        <v>35</v>
      </c>
      <c r="E341">
        <f t="shared" ca="1" si="121"/>
        <v>2</v>
      </c>
      <c r="F341" t="str">
        <f t="shared" ca="1" si="122"/>
        <v>Construction</v>
      </c>
      <c r="G341">
        <f t="shared" ca="1" si="123"/>
        <v>2</v>
      </c>
      <c r="H341" t="str">
        <f t="shared" ca="1" si="124"/>
        <v>College</v>
      </c>
      <c r="I341">
        <f t="shared" ca="1" si="125"/>
        <v>0</v>
      </c>
      <c r="J341">
        <f t="shared" ca="1" si="126"/>
        <v>1</v>
      </c>
      <c r="K341">
        <f t="shared" ca="1" si="127"/>
        <v>81721</v>
      </c>
      <c r="L341">
        <f t="shared" ca="1" si="128"/>
        <v>4</v>
      </c>
      <c r="M341" t="str">
        <f t="shared" ca="1" si="129"/>
        <v>Alberta</v>
      </c>
      <c r="N341">
        <f t="shared" ca="1" si="130"/>
        <v>408605</v>
      </c>
      <c r="O341">
        <f t="shared" ca="1" si="131"/>
        <v>376221.38434054161</v>
      </c>
      <c r="P341">
        <f t="shared" ca="1" si="132"/>
        <v>80673.504186519407</v>
      </c>
      <c r="Q341">
        <f t="shared" ca="1" si="133"/>
        <v>59509</v>
      </c>
      <c r="R341">
        <f t="shared" ca="1" si="134"/>
        <v>6895.2085761114604</v>
      </c>
      <c r="S341">
        <f t="shared" ca="1" si="135"/>
        <v>95571.109345904406</v>
      </c>
      <c r="T341">
        <f t="shared" ca="1" si="136"/>
        <v>584849.61353242386</v>
      </c>
      <c r="U341">
        <f t="shared" ca="1" si="137"/>
        <v>442625.59291665308</v>
      </c>
      <c r="V341">
        <f t="shared" ca="1" si="138"/>
        <v>142224.02061577077</v>
      </c>
      <c r="Y341" s="2">
        <f ca="1">IF(Table1[[#This Row],[Gender]]="Men",1,0)</f>
        <v>1</v>
      </c>
      <c r="Z341" s="2">
        <f ca="1">IF(Table1[[#This Row],[Gender]]="Women",1,0)</f>
        <v>0</v>
      </c>
      <c r="AA341" s="2"/>
      <c r="AB341" s="2"/>
      <c r="AC341" s="2"/>
      <c r="AD341" s="2"/>
      <c r="AE341" s="2"/>
      <c r="AF341" s="2"/>
      <c r="AG341" s="2"/>
      <c r="AH341" s="2"/>
      <c r="AI341" s="2"/>
      <c r="AJ341" s="4"/>
      <c r="AM341" s="2">
        <f ca="1">IF(Table1[[#This Row],[Field of Work]]="Teaching",1,0)</f>
        <v>0</v>
      </c>
      <c r="AN341" s="2">
        <f ca="1">IF(Table1[[#This Row],[Field of Work]]="Health",1,0)</f>
        <v>0</v>
      </c>
      <c r="AO341" s="2">
        <f ca="1">IF(Table1[[#This Row],[Field of Work]]="Agriculture",1,0)</f>
        <v>0</v>
      </c>
      <c r="AP341" s="2">
        <f ca="1">IF(Table1[[#This Row],[Field of Work]]="IT",1,0)</f>
        <v>0</v>
      </c>
      <c r="AQ341" s="2">
        <f ca="1">IF(Table1[[#This Row],[Field of Work]]="Construction",1,0)</f>
        <v>1</v>
      </c>
      <c r="AR341" s="2">
        <f ca="1">IF(Table1[[#This Row],[Field of Work]]="General Work",1,0)</f>
        <v>0</v>
      </c>
      <c r="AS341" s="2"/>
      <c r="AT341" s="2"/>
      <c r="AU341" s="2"/>
      <c r="AV341" s="2"/>
      <c r="AW341" s="2"/>
      <c r="AX341" s="2"/>
      <c r="BB341" s="2">
        <f ca="1">Table1[[#This Row],[Car Value]]/Table1[[#This Row],[Cars]]</f>
        <v>80673.504186519407</v>
      </c>
      <c r="BE341" s="2">
        <f ca="1">IF(Table1[[#This Row],[Debts]]&gt;$BG$6,1,0)</f>
        <v>0</v>
      </c>
      <c r="BJ341" s="11">
        <f ca="1">Table1[[#This Row],[Mortage Left]]/Table1[[#This Row],[Value of House]]</f>
        <v>0.92074591436850162</v>
      </c>
      <c r="BK341" s="2">
        <f t="shared" ca="1" si="139"/>
        <v>0</v>
      </c>
      <c r="BN341" s="14">
        <f ca="1">IF(Table1[[#This Row],[Area]]="Yukon",Table1[[#This Row],[Income]],0)</f>
        <v>0</v>
      </c>
      <c r="BO341" s="14">
        <f ca="1">IF(Table1[[#This Row],[Area]]="BC",Table1[[#This Row],[Income]],0)</f>
        <v>0</v>
      </c>
      <c r="BP341" s="14">
        <f ca="1">IF(Table1[[#This Row],[Area]]="Northwest Territories",Table1[[#This Row],[Income]],0)</f>
        <v>0</v>
      </c>
      <c r="BQ341" s="14">
        <f ca="1">IF(Table1[[#This Row],[Area]]="Alberta",Table1[[#This Row],[Income]],0)</f>
        <v>81721</v>
      </c>
      <c r="BR341" s="14">
        <f ca="1">IF(Table1[[#This Row],[Area]]="Nunavut",Table1[[#This Row],[Income]],0)</f>
        <v>0</v>
      </c>
      <c r="BS341" s="14">
        <f ca="1">IF(Table1[[#This Row],[Area]]="Saskatchewan",Table1[[#This Row],[Income]],0)</f>
        <v>0</v>
      </c>
      <c r="BT341" s="14">
        <f ca="1">IF(Table1[[#This Row],[Area]]="Manitoba",Table1[[#This Row],[Income]],0)</f>
        <v>0</v>
      </c>
      <c r="BU341" s="14">
        <f ca="1">IF(Table1[[#This Row],[Area]]="Ontario",Table1[[#This Row],[Income]],0)</f>
        <v>0</v>
      </c>
      <c r="BV341" s="14">
        <f ca="1">IF(Table1[[#This Row],[Area]]="Quebec",Table1[[#This Row],[Income]],0)</f>
        <v>0</v>
      </c>
      <c r="BW341" s="14">
        <f ca="1">IF(Table1[[#This Row],[Area]]="newfoundland",Table1[[#This Row],[Income]],0)</f>
        <v>0</v>
      </c>
      <c r="BX341" s="14">
        <f ca="1">IF(Table1[[#This Row],[Area]]="New Brunswick",Table1[[#This Row],[Income]],0)</f>
        <v>0</v>
      </c>
      <c r="BY341" s="14">
        <f ca="1">IF(Table1[[#This Row],[Area]]="Nova Scotia",Table1[[#This Row],[Income]],0)</f>
        <v>0</v>
      </c>
      <c r="BZ341" s="14">
        <f ca="1">IF(Table1[[#This Row],[Area]]="Prince Edward Island",Table1[[#This Row],[Income]],0)</f>
        <v>0</v>
      </c>
      <c r="CB341" s="12">
        <f ca="1">IF(Table1[[#This Row],[Field of Work]]="Health",Table1[[#This Row],[Income]],0)</f>
        <v>0</v>
      </c>
      <c r="CC341" s="12">
        <f ca="1">IF(Table1[[#This Row],[Field of Work]]="Construction",Table1[[#This Row],[Income]],0)</f>
        <v>81721</v>
      </c>
      <c r="CD341" s="12">
        <f ca="1">IF(Table1[[#This Row],[Field of Work]]="Teaching",Table1[[#This Row],[Income]],0)</f>
        <v>0</v>
      </c>
      <c r="CE341" s="12">
        <f ca="1">IF(Table1[[#This Row],[Field of Work]]="IT",Table1[[#This Row],[Income]],0)</f>
        <v>0</v>
      </c>
      <c r="CF341" s="12">
        <f ca="1">IF(Table1[[#This Row],[Field of Work]]="General Work",Table1[[#This Row],[Income]],0)</f>
        <v>0</v>
      </c>
      <c r="CG341" s="12">
        <f ca="1">IF(Table1[[#This Row],[Field of Work]]="Agriculture",Table1[[#This Row],[Income]],0)</f>
        <v>0</v>
      </c>
      <c r="CI341" s="2">
        <f ca="1">IF(Table1[[#This Row],[Debts]]&gt;Table1[[#This Row],[Income]],1,0)</f>
        <v>0</v>
      </c>
      <c r="CJ341" s="2"/>
      <c r="CL341" s="2">
        <f ca="1">IF(Table1[[#This Row],[Networth of Person ($)]]&gt;$CL$6,Table1[[#This Row],[Age]],0)</f>
        <v>35</v>
      </c>
    </row>
    <row r="342" spans="2:90" x14ac:dyDescent="0.3">
      <c r="B342">
        <f t="shared" ca="1" si="118"/>
        <v>2</v>
      </c>
      <c r="C342" t="str">
        <f t="shared" ca="1" si="119"/>
        <v>Women</v>
      </c>
      <c r="D342">
        <f t="shared" ca="1" si="120"/>
        <v>29</v>
      </c>
      <c r="E342">
        <f t="shared" ca="1" si="121"/>
        <v>2</v>
      </c>
      <c r="F342" t="str">
        <f t="shared" ca="1" si="122"/>
        <v>Construction</v>
      </c>
      <c r="G342">
        <f t="shared" ca="1" si="123"/>
        <v>2</v>
      </c>
      <c r="H342" t="str">
        <f t="shared" ca="1" si="124"/>
        <v>College</v>
      </c>
      <c r="I342">
        <f t="shared" ca="1" si="125"/>
        <v>4</v>
      </c>
      <c r="J342">
        <f t="shared" ca="1" si="126"/>
        <v>2</v>
      </c>
      <c r="K342">
        <f t="shared" ca="1" si="127"/>
        <v>50892</v>
      </c>
      <c r="L342">
        <f t="shared" ca="1" si="128"/>
        <v>6</v>
      </c>
      <c r="M342" t="str">
        <f t="shared" ca="1" si="129"/>
        <v>Saskatchewan</v>
      </c>
      <c r="N342">
        <f t="shared" ca="1" si="130"/>
        <v>152676</v>
      </c>
      <c r="O342">
        <f t="shared" ca="1" si="131"/>
        <v>148470.93004599179</v>
      </c>
      <c r="P342">
        <f t="shared" ca="1" si="132"/>
        <v>49981.225372618661</v>
      </c>
      <c r="Q342">
        <f t="shared" ca="1" si="133"/>
        <v>7635</v>
      </c>
      <c r="R342">
        <f t="shared" ca="1" si="134"/>
        <v>85124.683405633841</v>
      </c>
      <c r="S342">
        <f t="shared" ca="1" si="135"/>
        <v>2053.0505888361467</v>
      </c>
      <c r="T342">
        <f t="shared" ca="1" si="136"/>
        <v>204710.27596145478</v>
      </c>
      <c r="U342">
        <f t="shared" ca="1" si="137"/>
        <v>241230.61345162563</v>
      </c>
      <c r="V342">
        <f t="shared" ca="1" si="138"/>
        <v>-36520.337490170845</v>
      </c>
      <c r="Y342" s="2">
        <f ca="1">IF(Table1[[#This Row],[Gender]]="Men",1,0)</f>
        <v>0</v>
      </c>
      <c r="Z342" s="2">
        <f ca="1">IF(Table1[[#This Row],[Gender]]="Women",1,0)</f>
        <v>1</v>
      </c>
      <c r="AA342" s="2"/>
      <c r="AB342" s="2"/>
      <c r="AC342" s="2"/>
      <c r="AD342" s="2"/>
      <c r="AE342" s="2"/>
      <c r="AF342" s="2"/>
      <c r="AG342" s="2"/>
      <c r="AH342" s="2"/>
      <c r="AI342" s="2"/>
      <c r="AJ342" s="4"/>
      <c r="AM342" s="2">
        <f ca="1">IF(Table1[[#This Row],[Field of Work]]="Teaching",1,0)</f>
        <v>0</v>
      </c>
      <c r="AN342" s="2">
        <f ca="1">IF(Table1[[#This Row],[Field of Work]]="Health",1,0)</f>
        <v>0</v>
      </c>
      <c r="AO342" s="2">
        <f ca="1">IF(Table1[[#This Row],[Field of Work]]="Agriculture",1,0)</f>
        <v>0</v>
      </c>
      <c r="AP342" s="2">
        <f ca="1">IF(Table1[[#This Row],[Field of Work]]="IT",1,0)</f>
        <v>0</v>
      </c>
      <c r="AQ342" s="2">
        <f ca="1">IF(Table1[[#This Row],[Field of Work]]="Construction",1,0)</f>
        <v>1</v>
      </c>
      <c r="AR342" s="2">
        <f ca="1">IF(Table1[[#This Row],[Field of Work]]="General Work",1,0)</f>
        <v>0</v>
      </c>
      <c r="AS342" s="2"/>
      <c r="AT342" s="2"/>
      <c r="AU342" s="2"/>
      <c r="AV342" s="2"/>
      <c r="AW342" s="2"/>
      <c r="AX342" s="2"/>
      <c r="BB342" s="2">
        <f ca="1">Table1[[#This Row],[Car Value]]/Table1[[#This Row],[Cars]]</f>
        <v>24990.61268630933</v>
      </c>
      <c r="BE342" s="2">
        <f ca="1">IF(Table1[[#This Row],[Debts]]&gt;$BG$6,1,0)</f>
        <v>1</v>
      </c>
      <c r="BJ342" s="11">
        <f ca="1">Table1[[#This Row],[Mortage Left]]/Table1[[#This Row],[Value of House]]</f>
        <v>0.97245755748114826</v>
      </c>
      <c r="BK342" s="2">
        <f t="shared" ca="1" si="139"/>
        <v>0</v>
      </c>
      <c r="BN342" s="14">
        <f ca="1">IF(Table1[[#This Row],[Area]]="Yukon",Table1[[#This Row],[Income]],0)</f>
        <v>0</v>
      </c>
      <c r="BO342" s="14">
        <f ca="1">IF(Table1[[#This Row],[Area]]="BC",Table1[[#This Row],[Income]],0)</f>
        <v>0</v>
      </c>
      <c r="BP342" s="14">
        <f ca="1">IF(Table1[[#This Row],[Area]]="Northwest Territories",Table1[[#This Row],[Income]],0)</f>
        <v>0</v>
      </c>
      <c r="BQ342" s="14">
        <f ca="1">IF(Table1[[#This Row],[Area]]="Alberta",Table1[[#This Row],[Income]],0)</f>
        <v>0</v>
      </c>
      <c r="BR342" s="14">
        <f ca="1">IF(Table1[[#This Row],[Area]]="Nunavut",Table1[[#This Row],[Income]],0)</f>
        <v>0</v>
      </c>
      <c r="BS342" s="14">
        <f ca="1">IF(Table1[[#This Row],[Area]]="Saskatchewan",Table1[[#This Row],[Income]],0)</f>
        <v>50892</v>
      </c>
      <c r="BT342" s="14">
        <f ca="1">IF(Table1[[#This Row],[Area]]="Manitoba",Table1[[#This Row],[Income]],0)</f>
        <v>0</v>
      </c>
      <c r="BU342" s="14">
        <f ca="1">IF(Table1[[#This Row],[Area]]="Ontario",Table1[[#This Row],[Income]],0)</f>
        <v>0</v>
      </c>
      <c r="BV342" s="14">
        <f ca="1">IF(Table1[[#This Row],[Area]]="Quebec",Table1[[#This Row],[Income]],0)</f>
        <v>0</v>
      </c>
      <c r="BW342" s="14">
        <f ca="1">IF(Table1[[#This Row],[Area]]="newfoundland",Table1[[#This Row],[Income]],0)</f>
        <v>0</v>
      </c>
      <c r="BX342" s="14">
        <f ca="1">IF(Table1[[#This Row],[Area]]="New Brunswick",Table1[[#This Row],[Income]],0)</f>
        <v>0</v>
      </c>
      <c r="BY342" s="14">
        <f ca="1">IF(Table1[[#This Row],[Area]]="Nova Scotia",Table1[[#This Row],[Income]],0)</f>
        <v>0</v>
      </c>
      <c r="BZ342" s="14">
        <f ca="1">IF(Table1[[#This Row],[Area]]="Prince Edward Island",Table1[[#This Row],[Income]],0)</f>
        <v>0</v>
      </c>
      <c r="CB342" s="12">
        <f ca="1">IF(Table1[[#This Row],[Field of Work]]="Health",Table1[[#This Row],[Income]],0)</f>
        <v>0</v>
      </c>
      <c r="CC342" s="12">
        <f ca="1">IF(Table1[[#This Row],[Field of Work]]="Construction",Table1[[#This Row],[Income]],0)</f>
        <v>50892</v>
      </c>
      <c r="CD342" s="12">
        <f ca="1">IF(Table1[[#This Row],[Field of Work]]="Teaching",Table1[[#This Row],[Income]],0)</f>
        <v>0</v>
      </c>
      <c r="CE342" s="12">
        <f ca="1">IF(Table1[[#This Row],[Field of Work]]="IT",Table1[[#This Row],[Income]],0)</f>
        <v>0</v>
      </c>
      <c r="CF342" s="12">
        <f ca="1">IF(Table1[[#This Row],[Field of Work]]="General Work",Table1[[#This Row],[Income]],0)</f>
        <v>0</v>
      </c>
      <c r="CG342" s="12">
        <f ca="1">IF(Table1[[#This Row],[Field of Work]]="Agriculture",Table1[[#This Row],[Income]],0)</f>
        <v>0</v>
      </c>
      <c r="CI342" s="2">
        <f ca="1">IF(Table1[[#This Row],[Debts]]&gt;Table1[[#This Row],[Income]],1,0)</f>
        <v>1</v>
      </c>
      <c r="CJ342" s="2"/>
      <c r="CL342" s="2">
        <f ca="1">IF(Table1[[#This Row],[Networth of Person ($)]]&gt;$CL$6,Table1[[#This Row],[Age]],0)</f>
        <v>0</v>
      </c>
    </row>
    <row r="343" spans="2:90" x14ac:dyDescent="0.3">
      <c r="B343">
        <f t="shared" ca="1" si="118"/>
        <v>1</v>
      </c>
      <c r="C343" t="str">
        <f t="shared" ca="1" si="119"/>
        <v>Men</v>
      </c>
      <c r="D343">
        <f t="shared" ca="1" si="120"/>
        <v>43</v>
      </c>
      <c r="E343">
        <f t="shared" ca="1" si="121"/>
        <v>1</v>
      </c>
      <c r="F343" t="str">
        <f t="shared" ca="1" si="122"/>
        <v>Health</v>
      </c>
      <c r="G343">
        <f t="shared" ca="1" si="123"/>
        <v>6</v>
      </c>
      <c r="H343" t="str">
        <f t="shared" ca="1" si="124"/>
        <v>Others</v>
      </c>
      <c r="I343">
        <f t="shared" ca="1" si="125"/>
        <v>3</v>
      </c>
      <c r="J343">
        <f t="shared" ca="1" si="126"/>
        <v>3</v>
      </c>
      <c r="K343">
        <f t="shared" ca="1" si="127"/>
        <v>65814</v>
      </c>
      <c r="L343">
        <f t="shared" ca="1" si="128"/>
        <v>2</v>
      </c>
      <c r="M343" t="str">
        <f t="shared" ca="1" si="129"/>
        <v>BC</v>
      </c>
      <c r="N343">
        <f t="shared" ca="1" si="130"/>
        <v>197442</v>
      </c>
      <c r="O343">
        <f t="shared" ca="1" si="131"/>
        <v>162434.43555586477</v>
      </c>
      <c r="P343">
        <f t="shared" ca="1" si="132"/>
        <v>50785.820905508866</v>
      </c>
      <c r="Q343">
        <f t="shared" ca="1" si="133"/>
        <v>43924</v>
      </c>
      <c r="R343">
        <f t="shared" ca="1" si="134"/>
        <v>97504.520468089249</v>
      </c>
      <c r="S343">
        <f t="shared" ca="1" si="135"/>
        <v>15001.240168091208</v>
      </c>
      <c r="T343">
        <f t="shared" ca="1" si="136"/>
        <v>263229.06107360008</v>
      </c>
      <c r="U343">
        <f t="shared" ca="1" si="137"/>
        <v>303862.95602395403</v>
      </c>
      <c r="V343">
        <f t="shared" ca="1" si="138"/>
        <v>-40633.894950353948</v>
      </c>
      <c r="Y343" s="2">
        <f ca="1">IF(Table1[[#This Row],[Gender]]="Men",1,0)</f>
        <v>1</v>
      </c>
      <c r="Z343" s="2">
        <f ca="1">IF(Table1[[#This Row],[Gender]]="Women",1,0)</f>
        <v>0</v>
      </c>
      <c r="AA343" s="2"/>
      <c r="AB343" s="2"/>
      <c r="AC343" s="2"/>
      <c r="AD343" s="2"/>
      <c r="AE343" s="2"/>
      <c r="AF343" s="2"/>
      <c r="AG343" s="2"/>
      <c r="AH343" s="2"/>
      <c r="AI343" s="2"/>
      <c r="AJ343" s="4"/>
      <c r="AM343" s="2">
        <f ca="1">IF(Table1[[#This Row],[Field of Work]]="Teaching",1,0)</f>
        <v>0</v>
      </c>
      <c r="AN343" s="2">
        <f ca="1">IF(Table1[[#This Row],[Field of Work]]="Health",1,0)</f>
        <v>1</v>
      </c>
      <c r="AO343" s="2">
        <f ca="1">IF(Table1[[#This Row],[Field of Work]]="Agriculture",1,0)</f>
        <v>0</v>
      </c>
      <c r="AP343" s="2">
        <f ca="1">IF(Table1[[#This Row],[Field of Work]]="IT",1,0)</f>
        <v>0</v>
      </c>
      <c r="AQ343" s="2">
        <f ca="1">IF(Table1[[#This Row],[Field of Work]]="Construction",1,0)</f>
        <v>0</v>
      </c>
      <c r="AR343" s="2">
        <f ca="1">IF(Table1[[#This Row],[Field of Work]]="General Work",1,0)</f>
        <v>0</v>
      </c>
      <c r="AS343" s="2"/>
      <c r="AT343" s="2"/>
      <c r="AU343" s="2"/>
      <c r="AV343" s="2"/>
      <c r="AW343" s="2"/>
      <c r="AX343" s="2"/>
      <c r="BB343" s="2">
        <f ca="1">Table1[[#This Row],[Car Value]]/Table1[[#This Row],[Cars]]</f>
        <v>16928.606968502954</v>
      </c>
      <c r="BE343" s="2">
        <f ca="1">IF(Table1[[#This Row],[Debts]]&gt;$BG$6,1,0)</f>
        <v>1</v>
      </c>
      <c r="BJ343" s="11">
        <f ca="1">Table1[[#This Row],[Mortage Left]]/Table1[[#This Row],[Value of House]]</f>
        <v>0.82269443966260858</v>
      </c>
      <c r="BK343" s="2">
        <f t="shared" ca="1" si="139"/>
        <v>0</v>
      </c>
      <c r="BN343" s="14">
        <f ca="1">IF(Table1[[#This Row],[Area]]="Yukon",Table1[[#This Row],[Income]],0)</f>
        <v>0</v>
      </c>
      <c r="BO343" s="14">
        <f ca="1">IF(Table1[[#This Row],[Area]]="BC",Table1[[#This Row],[Income]],0)</f>
        <v>65814</v>
      </c>
      <c r="BP343" s="14">
        <f ca="1">IF(Table1[[#This Row],[Area]]="Northwest Territories",Table1[[#This Row],[Income]],0)</f>
        <v>0</v>
      </c>
      <c r="BQ343" s="14">
        <f ca="1">IF(Table1[[#This Row],[Area]]="Alberta",Table1[[#This Row],[Income]],0)</f>
        <v>0</v>
      </c>
      <c r="BR343" s="14">
        <f ca="1">IF(Table1[[#This Row],[Area]]="Nunavut",Table1[[#This Row],[Income]],0)</f>
        <v>0</v>
      </c>
      <c r="BS343" s="14">
        <f ca="1">IF(Table1[[#This Row],[Area]]="Saskatchewan",Table1[[#This Row],[Income]],0)</f>
        <v>0</v>
      </c>
      <c r="BT343" s="14">
        <f ca="1">IF(Table1[[#This Row],[Area]]="Manitoba",Table1[[#This Row],[Income]],0)</f>
        <v>0</v>
      </c>
      <c r="BU343" s="14">
        <f ca="1">IF(Table1[[#This Row],[Area]]="Ontario",Table1[[#This Row],[Income]],0)</f>
        <v>0</v>
      </c>
      <c r="BV343" s="14">
        <f ca="1">IF(Table1[[#This Row],[Area]]="Quebec",Table1[[#This Row],[Income]],0)</f>
        <v>0</v>
      </c>
      <c r="BW343" s="14">
        <f ca="1">IF(Table1[[#This Row],[Area]]="newfoundland",Table1[[#This Row],[Income]],0)</f>
        <v>0</v>
      </c>
      <c r="BX343" s="14">
        <f ca="1">IF(Table1[[#This Row],[Area]]="New Brunswick",Table1[[#This Row],[Income]],0)</f>
        <v>0</v>
      </c>
      <c r="BY343" s="14">
        <f ca="1">IF(Table1[[#This Row],[Area]]="Nova Scotia",Table1[[#This Row],[Income]],0)</f>
        <v>0</v>
      </c>
      <c r="BZ343" s="14">
        <f ca="1">IF(Table1[[#This Row],[Area]]="Prince Edward Island",Table1[[#This Row],[Income]],0)</f>
        <v>0</v>
      </c>
      <c r="CB343" s="12">
        <f ca="1">IF(Table1[[#This Row],[Field of Work]]="Health",Table1[[#This Row],[Income]],0)</f>
        <v>65814</v>
      </c>
      <c r="CC343" s="12">
        <f ca="1">IF(Table1[[#This Row],[Field of Work]]="Construction",Table1[[#This Row],[Income]],0)</f>
        <v>0</v>
      </c>
      <c r="CD343" s="12">
        <f ca="1">IF(Table1[[#This Row],[Field of Work]]="Teaching",Table1[[#This Row],[Income]],0)</f>
        <v>0</v>
      </c>
      <c r="CE343" s="12">
        <f ca="1">IF(Table1[[#This Row],[Field of Work]]="IT",Table1[[#This Row],[Income]],0)</f>
        <v>0</v>
      </c>
      <c r="CF343" s="12">
        <f ca="1">IF(Table1[[#This Row],[Field of Work]]="General Work",Table1[[#This Row],[Income]],0)</f>
        <v>0</v>
      </c>
      <c r="CG343" s="12">
        <f ca="1">IF(Table1[[#This Row],[Field of Work]]="Agriculture",Table1[[#This Row],[Income]],0)</f>
        <v>0</v>
      </c>
      <c r="CI343" s="2">
        <f ca="1">IF(Table1[[#This Row],[Debts]]&gt;Table1[[#This Row],[Income]],1,0)</f>
        <v>1</v>
      </c>
      <c r="CJ343" s="2"/>
      <c r="CL343" s="2">
        <f ca="1">IF(Table1[[#This Row],[Networth of Person ($)]]&gt;$CL$6,Table1[[#This Row],[Age]],0)</f>
        <v>0</v>
      </c>
    </row>
    <row r="344" spans="2:90" x14ac:dyDescent="0.3">
      <c r="B344">
        <f t="shared" ca="1" si="118"/>
        <v>2</v>
      </c>
      <c r="C344" t="str">
        <f t="shared" ca="1" si="119"/>
        <v>Women</v>
      </c>
      <c r="D344">
        <f t="shared" ca="1" si="120"/>
        <v>37</v>
      </c>
      <c r="E344">
        <f t="shared" ca="1" si="121"/>
        <v>4</v>
      </c>
      <c r="F344" t="str">
        <f t="shared" ca="1" si="122"/>
        <v>IT</v>
      </c>
      <c r="G344">
        <f t="shared" ca="1" si="123"/>
        <v>5</v>
      </c>
      <c r="H344" t="str">
        <f t="shared" ca="1" si="124"/>
        <v>Others</v>
      </c>
      <c r="I344">
        <f t="shared" ca="1" si="125"/>
        <v>2</v>
      </c>
      <c r="J344">
        <f t="shared" ca="1" si="126"/>
        <v>3</v>
      </c>
      <c r="K344">
        <f t="shared" ca="1" si="127"/>
        <v>54043</v>
      </c>
      <c r="L344">
        <f t="shared" ca="1" si="128"/>
        <v>11</v>
      </c>
      <c r="M344" t="str">
        <f t="shared" ca="1" si="129"/>
        <v>New Brunswick</v>
      </c>
      <c r="N344">
        <f t="shared" ca="1" si="130"/>
        <v>216172</v>
      </c>
      <c r="O344">
        <f t="shared" ca="1" si="131"/>
        <v>195428.75526244059</v>
      </c>
      <c r="P344">
        <f t="shared" ca="1" si="132"/>
        <v>97612.851089916367</v>
      </c>
      <c r="Q344">
        <f t="shared" ca="1" si="133"/>
        <v>46007</v>
      </c>
      <c r="R344">
        <f t="shared" ca="1" si="134"/>
        <v>61616.486339009352</v>
      </c>
      <c r="S344">
        <f t="shared" ca="1" si="135"/>
        <v>31280.395649538514</v>
      </c>
      <c r="T344">
        <f t="shared" ca="1" si="136"/>
        <v>345065.24673945486</v>
      </c>
      <c r="U344">
        <f t="shared" ca="1" si="137"/>
        <v>303052.24160144996</v>
      </c>
      <c r="V344">
        <f t="shared" ca="1" si="138"/>
        <v>42013.005138004897</v>
      </c>
      <c r="Y344" s="2">
        <f ca="1">IF(Table1[[#This Row],[Gender]]="Men",1,0)</f>
        <v>0</v>
      </c>
      <c r="Z344" s="2">
        <f ca="1">IF(Table1[[#This Row],[Gender]]="Women",1,0)</f>
        <v>1</v>
      </c>
      <c r="AA344" s="2"/>
      <c r="AB344" s="2"/>
      <c r="AC344" s="2"/>
      <c r="AD344" s="2"/>
      <c r="AE344" s="2"/>
      <c r="AF344" s="2"/>
      <c r="AG344" s="2"/>
      <c r="AH344" s="2"/>
      <c r="AI344" s="2"/>
      <c r="AJ344" s="4"/>
      <c r="AM344" s="2">
        <f ca="1">IF(Table1[[#This Row],[Field of Work]]="Teaching",1,0)</f>
        <v>0</v>
      </c>
      <c r="AN344" s="2">
        <f ca="1">IF(Table1[[#This Row],[Field of Work]]="Health",1,0)</f>
        <v>0</v>
      </c>
      <c r="AO344" s="2">
        <f ca="1">IF(Table1[[#This Row],[Field of Work]]="Agriculture",1,0)</f>
        <v>0</v>
      </c>
      <c r="AP344" s="2">
        <f ca="1">IF(Table1[[#This Row],[Field of Work]]="IT",1,0)</f>
        <v>1</v>
      </c>
      <c r="AQ344" s="2">
        <f ca="1">IF(Table1[[#This Row],[Field of Work]]="Construction",1,0)</f>
        <v>0</v>
      </c>
      <c r="AR344" s="2">
        <f ca="1">IF(Table1[[#This Row],[Field of Work]]="General Work",1,0)</f>
        <v>0</v>
      </c>
      <c r="AS344" s="2"/>
      <c r="AT344" s="2"/>
      <c r="AU344" s="2"/>
      <c r="AV344" s="2"/>
      <c r="AW344" s="2"/>
      <c r="AX344" s="2"/>
      <c r="BB344" s="2">
        <f ca="1">Table1[[#This Row],[Car Value]]/Table1[[#This Row],[Cars]]</f>
        <v>32537.617029972123</v>
      </c>
      <c r="BE344" s="2">
        <f ca="1">IF(Table1[[#This Row],[Debts]]&gt;$BG$6,1,0)</f>
        <v>1</v>
      </c>
      <c r="BJ344" s="11">
        <f ca="1">Table1[[#This Row],[Mortage Left]]/Table1[[#This Row],[Value of House]]</f>
        <v>0.90404286985567328</v>
      </c>
      <c r="BK344" s="2">
        <f t="shared" ca="1" si="139"/>
        <v>0</v>
      </c>
      <c r="BN344" s="14">
        <f ca="1">IF(Table1[[#This Row],[Area]]="Yukon",Table1[[#This Row],[Income]],0)</f>
        <v>0</v>
      </c>
      <c r="BO344" s="14">
        <f ca="1">IF(Table1[[#This Row],[Area]]="BC",Table1[[#This Row],[Income]],0)</f>
        <v>0</v>
      </c>
      <c r="BP344" s="14">
        <f ca="1">IF(Table1[[#This Row],[Area]]="Northwest Territories",Table1[[#This Row],[Income]],0)</f>
        <v>0</v>
      </c>
      <c r="BQ344" s="14">
        <f ca="1">IF(Table1[[#This Row],[Area]]="Alberta",Table1[[#This Row],[Income]],0)</f>
        <v>0</v>
      </c>
      <c r="BR344" s="14">
        <f ca="1">IF(Table1[[#This Row],[Area]]="Nunavut",Table1[[#This Row],[Income]],0)</f>
        <v>0</v>
      </c>
      <c r="BS344" s="14">
        <f ca="1">IF(Table1[[#This Row],[Area]]="Saskatchewan",Table1[[#This Row],[Income]],0)</f>
        <v>0</v>
      </c>
      <c r="BT344" s="14">
        <f ca="1">IF(Table1[[#This Row],[Area]]="Manitoba",Table1[[#This Row],[Income]],0)</f>
        <v>0</v>
      </c>
      <c r="BU344" s="14">
        <f ca="1">IF(Table1[[#This Row],[Area]]="Ontario",Table1[[#This Row],[Income]],0)</f>
        <v>0</v>
      </c>
      <c r="BV344" s="14">
        <f ca="1">IF(Table1[[#This Row],[Area]]="Quebec",Table1[[#This Row],[Income]],0)</f>
        <v>0</v>
      </c>
      <c r="BW344" s="14">
        <f ca="1">IF(Table1[[#This Row],[Area]]="newfoundland",Table1[[#This Row],[Income]],0)</f>
        <v>0</v>
      </c>
      <c r="BX344" s="14">
        <f ca="1">IF(Table1[[#This Row],[Area]]="New Brunswick",Table1[[#This Row],[Income]],0)</f>
        <v>54043</v>
      </c>
      <c r="BY344" s="14">
        <f ca="1">IF(Table1[[#This Row],[Area]]="Nova Scotia",Table1[[#This Row],[Income]],0)</f>
        <v>0</v>
      </c>
      <c r="BZ344" s="14">
        <f ca="1">IF(Table1[[#This Row],[Area]]="Prince Edward Island",Table1[[#This Row],[Income]],0)</f>
        <v>0</v>
      </c>
      <c r="CB344" s="12">
        <f ca="1">IF(Table1[[#This Row],[Field of Work]]="Health",Table1[[#This Row],[Income]],0)</f>
        <v>0</v>
      </c>
      <c r="CC344" s="12">
        <f ca="1">IF(Table1[[#This Row],[Field of Work]]="Construction",Table1[[#This Row],[Income]],0)</f>
        <v>0</v>
      </c>
      <c r="CD344" s="12">
        <f ca="1">IF(Table1[[#This Row],[Field of Work]]="Teaching",Table1[[#This Row],[Income]],0)</f>
        <v>0</v>
      </c>
      <c r="CE344" s="12">
        <f ca="1">IF(Table1[[#This Row],[Field of Work]]="IT",Table1[[#This Row],[Income]],0)</f>
        <v>54043</v>
      </c>
      <c r="CF344" s="12">
        <f ca="1">IF(Table1[[#This Row],[Field of Work]]="General Work",Table1[[#This Row],[Income]],0)</f>
        <v>0</v>
      </c>
      <c r="CG344" s="12">
        <f ca="1">IF(Table1[[#This Row],[Field of Work]]="Agriculture",Table1[[#This Row],[Income]],0)</f>
        <v>0</v>
      </c>
      <c r="CI344" s="2">
        <f ca="1">IF(Table1[[#This Row],[Debts]]&gt;Table1[[#This Row],[Income]],1,0)</f>
        <v>1</v>
      </c>
      <c r="CJ344" s="2"/>
      <c r="CL344" s="2">
        <f ca="1">IF(Table1[[#This Row],[Networth of Person ($)]]&gt;$CL$6,Table1[[#This Row],[Age]],0)</f>
        <v>0</v>
      </c>
    </row>
    <row r="345" spans="2:90" x14ac:dyDescent="0.3">
      <c r="B345">
        <f t="shared" ca="1" si="118"/>
        <v>2</v>
      </c>
      <c r="C345" t="str">
        <f t="shared" ca="1" si="119"/>
        <v>Women</v>
      </c>
      <c r="D345">
        <f t="shared" ca="1" si="120"/>
        <v>45</v>
      </c>
      <c r="E345">
        <f t="shared" ca="1" si="121"/>
        <v>3</v>
      </c>
      <c r="F345" t="str">
        <f t="shared" ca="1" si="122"/>
        <v>Teaching</v>
      </c>
      <c r="G345">
        <f t="shared" ca="1" si="123"/>
        <v>6</v>
      </c>
      <c r="H345" t="str">
        <f t="shared" ca="1" si="124"/>
        <v>Others</v>
      </c>
      <c r="I345">
        <f t="shared" ca="1" si="125"/>
        <v>0</v>
      </c>
      <c r="J345">
        <f t="shared" ca="1" si="126"/>
        <v>3</v>
      </c>
      <c r="K345">
        <f t="shared" ca="1" si="127"/>
        <v>57705</v>
      </c>
      <c r="L345">
        <f t="shared" ca="1" si="128"/>
        <v>12</v>
      </c>
      <c r="M345" t="str">
        <f t="shared" ca="1" si="129"/>
        <v>Nova Scotia</v>
      </c>
      <c r="N345">
        <f t="shared" ca="1" si="130"/>
        <v>346230</v>
      </c>
      <c r="O345">
        <f t="shared" ca="1" si="131"/>
        <v>294777.2444427039</v>
      </c>
      <c r="P345">
        <f t="shared" ca="1" si="132"/>
        <v>45743.083149390157</v>
      </c>
      <c r="Q345">
        <f t="shared" ca="1" si="133"/>
        <v>14062</v>
      </c>
      <c r="R345">
        <f t="shared" ca="1" si="134"/>
        <v>76885.047279511477</v>
      </c>
      <c r="S345">
        <f t="shared" ca="1" si="135"/>
        <v>21200.222782603159</v>
      </c>
      <c r="T345">
        <f t="shared" ca="1" si="136"/>
        <v>413173.30593199335</v>
      </c>
      <c r="U345">
        <f t="shared" ca="1" si="137"/>
        <v>385724.29172221536</v>
      </c>
      <c r="V345">
        <f t="shared" ca="1" si="138"/>
        <v>27449.01420977799</v>
      </c>
      <c r="Y345" s="2">
        <f ca="1">IF(Table1[[#This Row],[Gender]]="Men",1,0)</f>
        <v>0</v>
      </c>
      <c r="Z345" s="2">
        <f ca="1">IF(Table1[[#This Row],[Gender]]="Women",1,0)</f>
        <v>1</v>
      </c>
      <c r="AA345" s="2"/>
      <c r="AB345" s="2"/>
      <c r="AC345" s="2"/>
      <c r="AD345" s="2"/>
      <c r="AE345" s="2"/>
      <c r="AF345" s="2"/>
      <c r="AG345" s="2"/>
      <c r="AH345" s="2"/>
      <c r="AI345" s="2"/>
      <c r="AJ345" s="4"/>
      <c r="AM345" s="2">
        <f ca="1">IF(Table1[[#This Row],[Field of Work]]="Teaching",1,0)</f>
        <v>1</v>
      </c>
      <c r="AN345" s="2">
        <f ca="1">IF(Table1[[#This Row],[Field of Work]]="Health",1,0)</f>
        <v>0</v>
      </c>
      <c r="AO345" s="2">
        <f ca="1">IF(Table1[[#This Row],[Field of Work]]="Agriculture",1,0)</f>
        <v>0</v>
      </c>
      <c r="AP345" s="2">
        <f ca="1">IF(Table1[[#This Row],[Field of Work]]="IT",1,0)</f>
        <v>0</v>
      </c>
      <c r="AQ345" s="2">
        <f ca="1">IF(Table1[[#This Row],[Field of Work]]="Construction",1,0)</f>
        <v>0</v>
      </c>
      <c r="AR345" s="2">
        <f ca="1">IF(Table1[[#This Row],[Field of Work]]="General Work",1,0)</f>
        <v>0</v>
      </c>
      <c r="AS345" s="2"/>
      <c r="AT345" s="2"/>
      <c r="AU345" s="2"/>
      <c r="AV345" s="2"/>
      <c r="AW345" s="2"/>
      <c r="AX345" s="2"/>
      <c r="BB345" s="2">
        <f ca="1">Table1[[#This Row],[Car Value]]/Table1[[#This Row],[Cars]]</f>
        <v>15247.694383130052</v>
      </c>
      <c r="BE345" s="2">
        <f ca="1">IF(Table1[[#This Row],[Debts]]&gt;$BG$6,1,0)</f>
        <v>1</v>
      </c>
      <c r="BJ345" s="11">
        <f ca="1">Table1[[#This Row],[Mortage Left]]/Table1[[#This Row],[Value of House]]</f>
        <v>0.85139140005979808</v>
      </c>
      <c r="BK345" s="2">
        <f t="shared" ca="1" si="139"/>
        <v>0</v>
      </c>
      <c r="BN345" s="14">
        <f ca="1">IF(Table1[[#This Row],[Area]]="Yukon",Table1[[#This Row],[Income]],0)</f>
        <v>0</v>
      </c>
      <c r="BO345" s="14">
        <f ca="1">IF(Table1[[#This Row],[Area]]="BC",Table1[[#This Row],[Income]],0)</f>
        <v>0</v>
      </c>
      <c r="BP345" s="14">
        <f ca="1">IF(Table1[[#This Row],[Area]]="Northwest Territories",Table1[[#This Row],[Income]],0)</f>
        <v>0</v>
      </c>
      <c r="BQ345" s="14">
        <f ca="1">IF(Table1[[#This Row],[Area]]="Alberta",Table1[[#This Row],[Income]],0)</f>
        <v>0</v>
      </c>
      <c r="BR345" s="14">
        <f ca="1">IF(Table1[[#This Row],[Area]]="Nunavut",Table1[[#This Row],[Income]],0)</f>
        <v>0</v>
      </c>
      <c r="BS345" s="14">
        <f ca="1">IF(Table1[[#This Row],[Area]]="Saskatchewan",Table1[[#This Row],[Income]],0)</f>
        <v>0</v>
      </c>
      <c r="BT345" s="14">
        <f ca="1">IF(Table1[[#This Row],[Area]]="Manitoba",Table1[[#This Row],[Income]],0)</f>
        <v>0</v>
      </c>
      <c r="BU345" s="14">
        <f ca="1">IF(Table1[[#This Row],[Area]]="Ontario",Table1[[#This Row],[Income]],0)</f>
        <v>0</v>
      </c>
      <c r="BV345" s="14">
        <f ca="1">IF(Table1[[#This Row],[Area]]="Quebec",Table1[[#This Row],[Income]],0)</f>
        <v>0</v>
      </c>
      <c r="BW345" s="14">
        <f ca="1">IF(Table1[[#This Row],[Area]]="newfoundland",Table1[[#This Row],[Income]],0)</f>
        <v>0</v>
      </c>
      <c r="BX345" s="14">
        <f ca="1">IF(Table1[[#This Row],[Area]]="New Brunswick",Table1[[#This Row],[Income]],0)</f>
        <v>0</v>
      </c>
      <c r="BY345" s="14">
        <f ca="1">IF(Table1[[#This Row],[Area]]="Nova Scotia",Table1[[#This Row],[Income]],0)</f>
        <v>57705</v>
      </c>
      <c r="BZ345" s="14">
        <f ca="1">IF(Table1[[#This Row],[Area]]="Prince Edward Island",Table1[[#This Row],[Income]],0)</f>
        <v>0</v>
      </c>
      <c r="CB345" s="12">
        <f ca="1">IF(Table1[[#This Row],[Field of Work]]="Health",Table1[[#This Row],[Income]],0)</f>
        <v>0</v>
      </c>
      <c r="CC345" s="12">
        <f ca="1">IF(Table1[[#This Row],[Field of Work]]="Construction",Table1[[#This Row],[Income]],0)</f>
        <v>0</v>
      </c>
      <c r="CD345" s="12">
        <f ca="1">IF(Table1[[#This Row],[Field of Work]]="Teaching",Table1[[#This Row],[Income]],0)</f>
        <v>57705</v>
      </c>
      <c r="CE345" s="12">
        <f ca="1">IF(Table1[[#This Row],[Field of Work]]="IT",Table1[[#This Row],[Income]],0)</f>
        <v>0</v>
      </c>
      <c r="CF345" s="12">
        <f ca="1">IF(Table1[[#This Row],[Field of Work]]="General Work",Table1[[#This Row],[Income]],0)</f>
        <v>0</v>
      </c>
      <c r="CG345" s="12">
        <f ca="1">IF(Table1[[#This Row],[Field of Work]]="Agriculture",Table1[[#This Row],[Income]],0)</f>
        <v>0</v>
      </c>
      <c r="CI345" s="2">
        <f ca="1">IF(Table1[[#This Row],[Debts]]&gt;Table1[[#This Row],[Income]],1,0)</f>
        <v>1</v>
      </c>
      <c r="CJ345" s="2"/>
      <c r="CL345" s="2">
        <f ca="1">IF(Table1[[#This Row],[Networth of Person ($)]]&gt;$CL$6,Table1[[#This Row],[Age]],0)</f>
        <v>0</v>
      </c>
    </row>
    <row r="346" spans="2:90" x14ac:dyDescent="0.3">
      <c r="B346">
        <f t="shared" ca="1" si="118"/>
        <v>2</v>
      </c>
      <c r="C346" t="str">
        <f t="shared" ca="1" si="119"/>
        <v>Women</v>
      </c>
      <c r="D346">
        <f t="shared" ca="1" si="120"/>
        <v>30</v>
      </c>
      <c r="E346">
        <f t="shared" ca="1" si="121"/>
        <v>2</v>
      </c>
      <c r="F346" t="str">
        <f t="shared" ca="1" si="122"/>
        <v>Construction</v>
      </c>
      <c r="G346">
        <f t="shared" ca="1" si="123"/>
        <v>3</v>
      </c>
      <c r="H346" t="str">
        <f t="shared" ca="1" si="124"/>
        <v>University</v>
      </c>
      <c r="I346">
        <f t="shared" ca="1" si="125"/>
        <v>3</v>
      </c>
      <c r="J346">
        <f t="shared" ca="1" si="126"/>
        <v>1</v>
      </c>
      <c r="K346">
        <f t="shared" ca="1" si="127"/>
        <v>52705</v>
      </c>
      <c r="L346">
        <f t="shared" ca="1" si="128"/>
        <v>7</v>
      </c>
      <c r="M346" t="str">
        <f t="shared" ca="1" si="129"/>
        <v>Manitoba</v>
      </c>
      <c r="N346">
        <f t="shared" ca="1" si="130"/>
        <v>316230</v>
      </c>
      <c r="O346">
        <f t="shared" ca="1" si="131"/>
        <v>205984.63374034126</v>
      </c>
      <c r="P346">
        <f t="shared" ca="1" si="132"/>
        <v>22086.01174070689</v>
      </c>
      <c r="Q346">
        <f t="shared" ca="1" si="133"/>
        <v>12056</v>
      </c>
      <c r="R346">
        <f t="shared" ca="1" si="134"/>
        <v>102394.40626937554</v>
      </c>
      <c r="S346">
        <f t="shared" ca="1" si="135"/>
        <v>25305.744604726497</v>
      </c>
      <c r="T346">
        <f t="shared" ca="1" si="136"/>
        <v>363621.75634543336</v>
      </c>
      <c r="U346">
        <f t="shared" ca="1" si="137"/>
        <v>320435.04000971682</v>
      </c>
      <c r="V346">
        <f t="shared" ca="1" si="138"/>
        <v>43186.716335716541</v>
      </c>
      <c r="Y346" s="2">
        <f ca="1">IF(Table1[[#This Row],[Gender]]="Men",1,0)</f>
        <v>0</v>
      </c>
      <c r="Z346" s="2">
        <f ca="1">IF(Table1[[#This Row],[Gender]]="Women",1,0)</f>
        <v>1</v>
      </c>
      <c r="AA346" s="2"/>
      <c r="AB346" s="2"/>
      <c r="AC346" s="2"/>
      <c r="AD346" s="2"/>
      <c r="AE346" s="2"/>
      <c r="AF346" s="2"/>
      <c r="AG346" s="2"/>
      <c r="AH346" s="2"/>
      <c r="AI346" s="2"/>
      <c r="AJ346" s="4"/>
      <c r="AM346" s="2">
        <f ca="1">IF(Table1[[#This Row],[Field of Work]]="Teaching",1,0)</f>
        <v>0</v>
      </c>
      <c r="AN346" s="2">
        <f ca="1">IF(Table1[[#This Row],[Field of Work]]="Health",1,0)</f>
        <v>0</v>
      </c>
      <c r="AO346" s="2">
        <f ca="1">IF(Table1[[#This Row],[Field of Work]]="Agriculture",1,0)</f>
        <v>0</v>
      </c>
      <c r="AP346" s="2">
        <f ca="1">IF(Table1[[#This Row],[Field of Work]]="IT",1,0)</f>
        <v>0</v>
      </c>
      <c r="AQ346" s="2">
        <f ca="1">IF(Table1[[#This Row],[Field of Work]]="Construction",1,0)</f>
        <v>1</v>
      </c>
      <c r="AR346" s="2">
        <f ca="1">IF(Table1[[#This Row],[Field of Work]]="General Work",1,0)</f>
        <v>0</v>
      </c>
      <c r="AS346" s="2"/>
      <c r="AT346" s="2"/>
      <c r="AU346" s="2"/>
      <c r="AV346" s="2"/>
      <c r="AW346" s="2"/>
      <c r="AX346" s="2"/>
      <c r="BB346" s="2">
        <f ca="1">Table1[[#This Row],[Car Value]]/Table1[[#This Row],[Cars]]</f>
        <v>22086.01174070689</v>
      </c>
      <c r="BE346" s="2">
        <f ca="1">IF(Table1[[#This Row],[Debts]]&gt;$BG$6,1,0)</f>
        <v>1</v>
      </c>
      <c r="BJ346" s="11">
        <f ca="1">Table1[[#This Row],[Mortage Left]]/Table1[[#This Row],[Value of House]]</f>
        <v>0.65137600398552087</v>
      </c>
      <c r="BK346" s="2">
        <f t="shared" ca="1" si="139"/>
        <v>0</v>
      </c>
      <c r="BN346" s="14">
        <f ca="1">IF(Table1[[#This Row],[Area]]="Yukon",Table1[[#This Row],[Income]],0)</f>
        <v>0</v>
      </c>
      <c r="BO346" s="14">
        <f ca="1">IF(Table1[[#This Row],[Area]]="BC",Table1[[#This Row],[Income]],0)</f>
        <v>0</v>
      </c>
      <c r="BP346" s="14">
        <f ca="1">IF(Table1[[#This Row],[Area]]="Northwest Territories",Table1[[#This Row],[Income]],0)</f>
        <v>0</v>
      </c>
      <c r="BQ346" s="14">
        <f ca="1">IF(Table1[[#This Row],[Area]]="Alberta",Table1[[#This Row],[Income]],0)</f>
        <v>0</v>
      </c>
      <c r="BR346" s="14">
        <f ca="1">IF(Table1[[#This Row],[Area]]="Nunavut",Table1[[#This Row],[Income]],0)</f>
        <v>0</v>
      </c>
      <c r="BS346" s="14">
        <f ca="1">IF(Table1[[#This Row],[Area]]="Saskatchewan",Table1[[#This Row],[Income]],0)</f>
        <v>0</v>
      </c>
      <c r="BT346" s="14">
        <f ca="1">IF(Table1[[#This Row],[Area]]="Manitoba",Table1[[#This Row],[Income]],0)</f>
        <v>52705</v>
      </c>
      <c r="BU346" s="14">
        <f ca="1">IF(Table1[[#This Row],[Area]]="Ontario",Table1[[#This Row],[Income]],0)</f>
        <v>0</v>
      </c>
      <c r="BV346" s="14">
        <f ca="1">IF(Table1[[#This Row],[Area]]="Quebec",Table1[[#This Row],[Income]],0)</f>
        <v>0</v>
      </c>
      <c r="BW346" s="14">
        <f ca="1">IF(Table1[[#This Row],[Area]]="newfoundland",Table1[[#This Row],[Income]],0)</f>
        <v>0</v>
      </c>
      <c r="BX346" s="14">
        <f ca="1">IF(Table1[[#This Row],[Area]]="New Brunswick",Table1[[#This Row],[Income]],0)</f>
        <v>0</v>
      </c>
      <c r="BY346" s="14">
        <f ca="1">IF(Table1[[#This Row],[Area]]="Nova Scotia",Table1[[#This Row],[Income]],0)</f>
        <v>0</v>
      </c>
      <c r="BZ346" s="14">
        <f ca="1">IF(Table1[[#This Row],[Area]]="Prince Edward Island",Table1[[#This Row],[Income]],0)</f>
        <v>0</v>
      </c>
      <c r="CB346" s="12">
        <f ca="1">IF(Table1[[#This Row],[Field of Work]]="Health",Table1[[#This Row],[Income]],0)</f>
        <v>0</v>
      </c>
      <c r="CC346" s="12">
        <f ca="1">IF(Table1[[#This Row],[Field of Work]]="Construction",Table1[[#This Row],[Income]],0)</f>
        <v>52705</v>
      </c>
      <c r="CD346" s="12">
        <f ca="1">IF(Table1[[#This Row],[Field of Work]]="Teaching",Table1[[#This Row],[Income]],0)</f>
        <v>0</v>
      </c>
      <c r="CE346" s="12">
        <f ca="1">IF(Table1[[#This Row],[Field of Work]]="IT",Table1[[#This Row],[Income]],0)</f>
        <v>0</v>
      </c>
      <c r="CF346" s="12">
        <f ca="1">IF(Table1[[#This Row],[Field of Work]]="General Work",Table1[[#This Row],[Income]],0)</f>
        <v>0</v>
      </c>
      <c r="CG346" s="12">
        <f ca="1">IF(Table1[[#This Row],[Field of Work]]="Agriculture",Table1[[#This Row],[Income]],0)</f>
        <v>0</v>
      </c>
      <c r="CI346" s="2">
        <f ca="1">IF(Table1[[#This Row],[Debts]]&gt;Table1[[#This Row],[Income]],1,0)</f>
        <v>1</v>
      </c>
      <c r="CJ346" s="2"/>
      <c r="CL346" s="2">
        <f ca="1">IF(Table1[[#This Row],[Networth of Person ($)]]&gt;$CL$6,Table1[[#This Row],[Age]],0)</f>
        <v>0</v>
      </c>
    </row>
    <row r="347" spans="2:90" x14ac:dyDescent="0.3">
      <c r="B347">
        <f t="shared" ca="1" si="118"/>
        <v>1</v>
      </c>
      <c r="C347" t="str">
        <f t="shared" ca="1" si="119"/>
        <v>Men</v>
      </c>
      <c r="D347">
        <f t="shared" ca="1" si="120"/>
        <v>34</v>
      </c>
      <c r="E347">
        <f t="shared" ca="1" si="121"/>
        <v>2</v>
      </c>
      <c r="F347" t="str">
        <f t="shared" ca="1" si="122"/>
        <v>Construction</v>
      </c>
      <c r="G347">
        <f t="shared" ca="1" si="123"/>
        <v>4</v>
      </c>
      <c r="H347" t="str">
        <f t="shared" ca="1" si="124"/>
        <v xml:space="preserve">Technical </v>
      </c>
      <c r="I347">
        <f t="shared" ca="1" si="125"/>
        <v>3</v>
      </c>
      <c r="J347">
        <f t="shared" ca="1" si="126"/>
        <v>1</v>
      </c>
      <c r="K347">
        <f t="shared" ca="1" si="127"/>
        <v>67388</v>
      </c>
      <c r="L347">
        <f t="shared" ca="1" si="128"/>
        <v>2</v>
      </c>
      <c r="M347" t="str">
        <f t="shared" ca="1" si="129"/>
        <v>BC</v>
      </c>
      <c r="N347">
        <f t="shared" ca="1" si="130"/>
        <v>202164</v>
      </c>
      <c r="O347">
        <f t="shared" ca="1" si="131"/>
        <v>2126.7002478814729</v>
      </c>
      <c r="P347">
        <f t="shared" ca="1" si="132"/>
        <v>1777.0226181983362</v>
      </c>
      <c r="Q347">
        <f t="shared" ca="1" si="133"/>
        <v>1550</v>
      </c>
      <c r="R347">
        <f t="shared" ca="1" si="134"/>
        <v>127551.58422544021</v>
      </c>
      <c r="S347">
        <f t="shared" ca="1" si="135"/>
        <v>25113.437523144312</v>
      </c>
      <c r="T347">
        <f t="shared" ca="1" si="136"/>
        <v>229054.46014134266</v>
      </c>
      <c r="U347">
        <f t="shared" ca="1" si="137"/>
        <v>131228.28447332169</v>
      </c>
      <c r="V347">
        <f t="shared" ca="1" si="138"/>
        <v>97826.175668020966</v>
      </c>
      <c r="Y347" s="2">
        <f ca="1">IF(Table1[[#This Row],[Gender]]="Men",1,0)</f>
        <v>1</v>
      </c>
      <c r="Z347" s="2">
        <f ca="1">IF(Table1[[#This Row],[Gender]]="Women",1,0)</f>
        <v>0</v>
      </c>
      <c r="AA347" s="2"/>
      <c r="AB347" s="2"/>
      <c r="AC347" s="2"/>
      <c r="AD347" s="2"/>
      <c r="AE347" s="2"/>
      <c r="AF347" s="2"/>
      <c r="AG347" s="2"/>
      <c r="AH347" s="2"/>
      <c r="AI347" s="2"/>
      <c r="AJ347" s="4"/>
      <c r="AM347" s="2">
        <f ca="1">IF(Table1[[#This Row],[Field of Work]]="Teaching",1,0)</f>
        <v>0</v>
      </c>
      <c r="AN347" s="2">
        <f ca="1">IF(Table1[[#This Row],[Field of Work]]="Health",1,0)</f>
        <v>0</v>
      </c>
      <c r="AO347" s="2">
        <f ca="1">IF(Table1[[#This Row],[Field of Work]]="Agriculture",1,0)</f>
        <v>0</v>
      </c>
      <c r="AP347" s="2">
        <f ca="1">IF(Table1[[#This Row],[Field of Work]]="IT",1,0)</f>
        <v>0</v>
      </c>
      <c r="AQ347" s="2">
        <f ca="1">IF(Table1[[#This Row],[Field of Work]]="Construction",1,0)</f>
        <v>1</v>
      </c>
      <c r="AR347" s="2">
        <f ca="1">IF(Table1[[#This Row],[Field of Work]]="General Work",1,0)</f>
        <v>0</v>
      </c>
      <c r="AS347" s="2"/>
      <c r="AT347" s="2"/>
      <c r="AU347" s="2"/>
      <c r="AV347" s="2"/>
      <c r="AW347" s="2"/>
      <c r="AX347" s="2"/>
      <c r="BB347" s="2">
        <f ca="1">Table1[[#This Row],[Car Value]]/Table1[[#This Row],[Cars]]</f>
        <v>1777.0226181983362</v>
      </c>
      <c r="BE347" s="2">
        <f ca="1">IF(Table1[[#This Row],[Debts]]&gt;$BG$6,1,0)</f>
        <v>1</v>
      </c>
      <c r="BJ347" s="11">
        <f ca="1">Table1[[#This Row],[Mortage Left]]/Table1[[#This Row],[Value of House]]</f>
        <v>1.0519678319985126E-2</v>
      </c>
      <c r="BK347" s="2">
        <f t="shared" ca="1" si="139"/>
        <v>1</v>
      </c>
      <c r="BN347" s="14">
        <f ca="1">IF(Table1[[#This Row],[Area]]="Yukon",Table1[[#This Row],[Income]],0)</f>
        <v>0</v>
      </c>
      <c r="BO347" s="14">
        <f ca="1">IF(Table1[[#This Row],[Area]]="BC",Table1[[#This Row],[Income]],0)</f>
        <v>67388</v>
      </c>
      <c r="BP347" s="14">
        <f ca="1">IF(Table1[[#This Row],[Area]]="Northwest Territories",Table1[[#This Row],[Income]],0)</f>
        <v>0</v>
      </c>
      <c r="BQ347" s="14">
        <f ca="1">IF(Table1[[#This Row],[Area]]="Alberta",Table1[[#This Row],[Income]],0)</f>
        <v>0</v>
      </c>
      <c r="BR347" s="14">
        <f ca="1">IF(Table1[[#This Row],[Area]]="Nunavut",Table1[[#This Row],[Income]],0)</f>
        <v>0</v>
      </c>
      <c r="BS347" s="14">
        <f ca="1">IF(Table1[[#This Row],[Area]]="Saskatchewan",Table1[[#This Row],[Income]],0)</f>
        <v>0</v>
      </c>
      <c r="BT347" s="14">
        <f ca="1">IF(Table1[[#This Row],[Area]]="Manitoba",Table1[[#This Row],[Income]],0)</f>
        <v>0</v>
      </c>
      <c r="BU347" s="14">
        <f ca="1">IF(Table1[[#This Row],[Area]]="Ontario",Table1[[#This Row],[Income]],0)</f>
        <v>0</v>
      </c>
      <c r="BV347" s="14">
        <f ca="1">IF(Table1[[#This Row],[Area]]="Quebec",Table1[[#This Row],[Income]],0)</f>
        <v>0</v>
      </c>
      <c r="BW347" s="14">
        <f ca="1">IF(Table1[[#This Row],[Area]]="newfoundland",Table1[[#This Row],[Income]],0)</f>
        <v>0</v>
      </c>
      <c r="BX347" s="14">
        <f ca="1">IF(Table1[[#This Row],[Area]]="New Brunswick",Table1[[#This Row],[Income]],0)</f>
        <v>0</v>
      </c>
      <c r="BY347" s="14">
        <f ca="1">IF(Table1[[#This Row],[Area]]="Nova Scotia",Table1[[#This Row],[Income]],0)</f>
        <v>0</v>
      </c>
      <c r="BZ347" s="14">
        <f ca="1">IF(Table1[[#This Row],[Area]]="Prince Edward Island",Table1[[#This Row],[Income]],0)</f>
        <v>0</v>
      </c>
      <c r="CB347" s="12">
        <f ca="1">IF(Table1[[#This Row],[Field of Work]]="Health",Table1[[#This Row],[Income]],0)</f>
        <v>0</v>
      </c>
      <c r="CC347" s="12">
        <f ca="1">IF(Table1[[#This Row],[Field of Work]]="Construction",Table1[[#This Row],[Income]],0)</f>
        <v>67388</v>
      </c>
      <c r="CD347" s="12">
        <f ca="1">IF(Table1[[#This Row],[Field of Work]]="Teaching",Table1[[#This Row],[Income]],0)</f>
        <v>0</v>
      </c>
      <c r="CE347" s="12">
        <f ca="1">IF(Table1[[#This Row],[Field of Work]]="IT",Table1[[#This Row],[Income]],0)</f>
        <v>0</v>
      </c>
      <c r="CF347" s="12">
        <f ca="1">IF(Table1[[#This Row],[Field of Work]]="General Work",Table1[[#This Row],[Income]],0)</f>
        <v>0</v>
      </c>
      <c r="CG347" s="12">
        <f ca="1">IF(Table1[[#This Row],[Field of Work]]="Agriculture",Table1[[#This Row],[Income]],0)</f>
        <v>0</v>
      </c>
      <c r="CI347" s="2">
        <f ca="1">IF(Table1[[#This Row],[Debts]]&gt;Table1[[#This Row],[Income]],1,0)</f>
        <v>1</v>
      </c>
      <c r="CJ347" s="2"/>
      <c r="CL347" s="2">
        <f ca="1">IF(Table1[[#This Row],[Networth of Person ($)]]&gt;$CL$6,Table1[[#This Row],[Age]],0)</f>
        <v>34</v>
      </c>
    </row>
    <row r="348" spans="2:90" x14ac:dyDescent="0.3">
      <c r="B348">
        <f t="shared" ca="1" si="118"/>
        <v>2</v>
      </c>
      <c r="C348" t="str">
        <f t="shared" ca="1" si="119"/>
        <v>Women</v>
      </c>
      <c r="D348">
        <f t="shared" ca="1" si="120"/>
        <v>35</v>
      </c>
      <c r="E348">
        <f t="shared" ca="1" si="121"/>
        <v>3</v>
      </c>
      <c r="F348" t="str">
        <f t="shared" ca="1" si="122"/>
        <v>Teaching</v>
      </c>
      <c r="G348">
        <f t="shared" ca="1" si="123"/>
        <v>1</v>
      </c>
      <c r="H348" t="str">
        <f t="shared" ca="1" si="124"/>
        <v>High School</v>
      </c>
      <c r="I348">
        <f t="shared" ca="1" si="125"/>
        <v>1</v>
      </c>
      <c r="J348">
        <f t="shared" ca="1" si="126"/>
        <v>2</v>
      </c>
      <c r="K348">
        <f t="shared" ca="1" si="127"/>
        <v>34598</v>
      </c>
      <c r="L348">
        <f t="shared" ca="1" si="128"/>
        <v>7</v>
      </c>
      <c r="M348" t="str">
        <f t="shared" ca="1" si="129"/>
        <v>Manitoba</v>
      </c>
      <c r="N348">
        <f t="shared" ca="1" si="130"/>
        <v>138392</v>
      </c>
      <c r="O348">
        <f t="shared" ca="1" si="131"/>
        <v>84549.984904934623</v>
      </c>
      <c r="P348">
        <f t="shared" ca="1" si="132"/>
        <v>41146.25124668896</v>
      </c>
      <c r="Q348">
        <f t="shared" ca="1" si="133"/>
        <v>24317</v>
      </c>
      <c r="R348">
        <f t="shared" ca="1" si="134"/>
        <v>31832.011233588113</v>
      </c>
      <c r="S348">
        <f t="shared" ca="1" si="135"/>
        <v>45799.489810034072</v>
      </c>
      <c r="T348">
        <f t="shared" ca="1" si="136"/>
        <v>225337.74105672303</v>
      </c>
      <c r="U348">
        <f t="shared" ca="1" si="137"/>
        <v>140698.99613852275</v>
      </c>
      <c r="V348">
        <f t="shared" ca="1" si="138"/>
        <v>84638.744918200275</v>
      </c>
      <c r="Y348" s="2">
        <f ca="1">IF(Table1[[#This Row],[Gender]]="Men",1,0)</f>
        <v>0</v>
      </c>
      <c r="Z348" s="2">
        <f ca="1">IF(Table1[[#This Row],[Gender]]="Women",1,0)</f>
        <v>1</v>
      </c>
      <c r="AA348" s="2"/>
      <c r="AB348" s="2"/>
      <c r="AC348" s="2"/>
      <c r="AD348" s="2"/>
      <c r="AE348" s="2"/>
      <c r="AF348" s="2"/>
      <c r="AG348" s="2"/>
      <c r="AH348" s="2"/>
      <c r="AI348" s="2"/>
      <c r="AJ348" s="4"/>
      <c r="AM348" s="2">
        <f ca="1">IF(Table1[[#This Row],[Field of Work]]="Teaching",1,0)</f>
        <v>1</v>
      </c>
      <c r="AN348" s="2">
        <f ca="1">IF(Table1[[#This Row],[Field of Work]]="Health",1,0)</f>
        <v>0</v>
      </c>
      <c r="AO348" s="2">
        <f ca="1">IF(Table1[[#This Row],[Field of Work]]="Agriculture",1,0)</f>
        <v>0</v>
      </c>
      <c r="AP348" s="2">
        <f ca="1">IF(Table1[[#This Row],[Field of Work]]="IT",1,0)</f>
        <v>0</v>
      </c>
      <c r="AQ348" s="2">
        <f ca="1">IF(Table1[[#This Row],[Field of Work]]="Construction",1,0)</f>
        <v>0</v>
      </c>
      <c r="AR348" s="2">
        <f ca="1">IF(Table1[[#This Row],[Field of Work]]="General Work",1,0)</f>
        <v>0</v>
      </c>
      <c r="AS348" s="2"/>
      <c r="AT348" s="2"/>
      <c r="AU348" s="2"/>
      <c r="AV348" s="2"/>
      <c r="AW348" s="2"/>
      <c r="AX348" s="2"/>
      <c r="BB348" s="2">
        <f ca="1">Table1[[#This Row],[Car Value]]/Table1[[#This Row],[Cars]]</f>
        <v>20573.12562334448</v>
      </c>
      <c r="BE348" s="2">
        <f ca="1">IF(Table1[[#This Row],[Debts]]&gt;$BG$6,1,0)</f>
        <v>1</v>
      </c>
      <c r="BJ348" s="11">
        <f ca="1">Table1[[#This Row],[Mortage Left]]/Table1[[#This Row],[Value of House]]</f>
        <v>0.61094561033104966</v>
      </c>
      <c r="BK348" s="2">
        <f t="shared" ca="1" si="139"/>
        <v>0</v>
      </c>
      <c r="BN348" s="14">
        <f ca="1">IF(Table1[[#This Row],[Area]]="Yukon",Table1[[#This Row],[Income]],0)</f>
        <v>0</v>
      </c>
      <c r="BO348" s="14">
        <f ca="1">IF(Table1[[#This Row],[Area]]="BC",Table1[[#This Row],[Income]],0)</f>
        <v>0</v>
      </c>
      <c r="BP348" s="14">
        <f ca="1">IF(Table1[[#This Row],[Area]]="Northwest Territories",Table1[[#This Row],[Income]],0)</f>
        <v>0</v>
      </c>
      <c r="BQ348" s="14">
        <f ca="1">IF(Table1[[#This Row],[Area]]="Alberta",Table1[[#This Row],[Income]],0)</f>
        <v>0</v>
      </c>
      <c r="BR348" s="14">
        <f ca="1">IF(Table1[[#This Row],[Area]]="Nunavut",Table1[[#This Row],[Income]],0)</f>
        <v>0</v>
      </c>
      <c r="BS348" s="14">
        <f ca="1">IF(Table1[[#This Row],[Area]]="Saskatchewan",Table1[[#This Row],[Income]],0)</f>
        <v>0</v>
      </c>
      <c r="BT348" s="14">
        <f ca="1">IF(Table1[[#This Row],[Area]]="Manitoba",Table1[[#This Row],[Income]],0)</f>
        <v>34598</v>
      </c>
      <c r="BU348" s="14">
        <f ca="1">IF(Table1[[#This Row],[Area]]="Ontario",Table1[[#This Row],[Income]],0)</f>
        <v>0</v>
      </c>
      <c r="BV348" s="14">
        <f ca="1">IF(Table1[[#This Row],[Area]]="Quebec",Table1[[#This Row],[Income]],0)</f>
        <v>0</v>
      </c>
      <c r="BW348" s="14">
        <f ca="1">IF(Table1[[#This Row],[Area]]="newfoundland",Table1[[#This Row],[Income]],0)</f>
        <v>0</v>
      </c>
      <c r="BX348" s="14">
        <f ca="1">IF(Table1[[#This Row],[Area]]="New Brunswick",Table1[[#This Row],[Income]],0)</f>
        <v>0</v>
      </c>
      <c r="BY348" s="14">
        <f ca="1">IF(Table1[[#This Row],[Area]]="Nova Scotia",Table1[[#This Row],[Income]],0)</f>
        <v>0</v>
      </c>
      <c r="BZ348" s="14">
        <f ca="1">IF(Table1[[#This Row],[Area]]="Prince Edward Island",Table1[[#This Row],[Income]],0)</f>
        <v>0</v>
      </c>
      <c r="CB348" s="12">
        <f ca="1">IF(Table1[[#This Row],[Field of Work]]="Health",Table1[[#This Row],[Income]],0)</f>
        <v>0</v>
      </c>
      <c r="CC348" s="12">
        <f ca="1">IF(Table1[[#This Row],[Field of Work]]="Construction",Table1[[#This Row],[Income]],0)</f>
        <v>0</v>
      </c>
      <c r="CD348" s="12">
        <f ca="1">IF(Table1[[#This Row],[Field of Work]]="Teaching",Table1[[#This Row],[Income]],0)</f>
        <v>34598</v>
      </c>
      <c r="CE348" s="12">
        <f ca="1">IF(Table1[[#This Row],[Field of Work]]="IT",Table1[[#This Row],[Income]],0)</f>
        <v>0</v>
      </c>
      <c r="CF348" s="12">
        <f ca="1">IF(Table1[[#This Row],[Field of Work]]="General Work",Table1[[#This Row],[Income]],0)</f>
        <v>0</v>
      </c>
      <c r="CG348" s="12">
        <f ca="1">IF(Table1[[#This Row],[Field of Work]]="Agriculture",Table1[[#This Row],[Income]],0)</f>
        <v>0</v>
      </c>
      <c r="CI348" s="2">
        <f ca="1">IF(Table1[[#This Row],[Debts]]&gt;Table1[[#This Row],[Income]],1,0)</f>
        <v>0</v>
      </c>
      <c r="CJ348" s="2"/>
      <c r="CL348" s="2">
        <f ca="1">IF(Table1[[#This Row],[Networth of Person ($)]]&gt;$CL$6,Table1[[#This Row],[Age]],0)</f>
        <v>35</v>
      </c>
    </row>
    <row r="349" spans="2:90" x14ac:dyDescent="0.3">
      <c r="B349">
        <f t="shared" ca="1" si="118"/>
        <v>2</v>
      </c>
      <c r="C349" t="str">
        <f t="shared" ca="1" si="119"/>
        <v>Women</v>
      </c>
      <c r="D349">
        <f t="shared" ca="1" si="120"/>
        <v>33</v>
      </c>
      <c r="E349">
        <f t="shared" ca="1" si="121"/>
        <v>1</v>
      </c>
      <c r="F349" t="str">
        <f t="shared" ca="1" si="122"/>
        <v>Health</v>
      </c>
      <c r="G349">
        <f t="shared" ca="1" si="123"/>
        <v>1</v>
      </c>
      <c r="H349" t="str">
        <f t="shared" ca="1" si="124"/>
        <v>High School</v>
      </c>
      <c r="I349">
        <f t="shared" ca="1" si="125"/>
        <v>1</v>
      </c>
      <c r="J349">
        <f t="shared" ca="1" si="126"/>
        <v>2</v>
      </c>
      <c r="K349">
        <f t="shared" ca="1" si="127"/>
        <v>67598</v>
      </c>
      <c r="L349">
        <f t="shared" ca="1" si="128"/>
        <v>5</v>
      </c>
      <c r="M349" t="str">
        <f t="shared" ca="1" si="129"/>
        <v>Nunavut</v>
      </c>
      <c r="N349">
        <f t="shared" ca="1" si="130"/>
        <v>405588</v>
      </c>
      <c r="O349">
        <f t="shared" ca="1" si="131"/>
        <v>289091.22791290202</v>
      </c>
      <c r="P349">
        <f t="shared" ca="1" si="132"/>
        <v>85125.30042561407</v>
      </c>
      <c r="Q349">
        <f t="shared" ca="1" si="133"/>
        <v>71215</v>
      </c>
      <c r="R349">
        <f t="shared" ca="1" si="134"/>
        <v>117046.76715037435</v>
      </c>
      <c r="S349">
        <f t="shared" ca="1" si="135"/>
        <v>47445.622753032461</v>
      </c>
      <c r="T349">
        <f t="shared" ca="1" si="136"/>
        <v>538158.92317864648</v>
      </c>
      <c r="U349">
        <f t="shared" ca="1" si="137"/>
        <v>477352.99506327638</v>
      </c>
      <c r="V349">
        <f t="shared" ca="1" si="138"/>
        <v>60805.928115370101</v>
      </c>
      <c r="Y349" s="2">
        <f ca="1">IF(Table1[[#This Row],[Gender]]="Men",1,0)</f>
        <v>0</v>
      </c>
      <c r="Z349" s="2">
        <f ca="1">IF(Table1[[#This Row],[Gender]]="Women",1,0)</f>
        <v>1</v>
      </c>
      <c r="AA349" s="2"/>
      <c r="AB349" s="2"/>
      <c r="AC349" s="2"/>
      <c r="AD349" s="2"/>
      <c r="AE349" s="2"/>
      <c r="AF349" s="2"/>
      <c r="AG349" s="2"/>
      <c r="AH349" s="2"/>
      <c r="AI349" s="2"/>
      <c r="AJ349" s="4"/>
      <c r="AM349" s="2">
        <f ca="1">IF(Table1[[#This Row],[Field of Work]]="Teaching",1,0)</f>
        <v>0</v>
      </c>
      <c r="AN349" s="2">
        <f ca="1">IF(Table1[[#This Row],[Field of Work]]="Health",1,0)</f>
        <v>1</v>
      </c>
      <c r="AO349" s="2">
        <f ca="1">IF(Table1[[#This Row],[Field of Work]]="Agriculture",1,0)</f>
        <v>0</v>
      </c>
      <c r="AP349" s="2">
        <f ca="1">IF(Table1[[#This Row],[Field of Work]]="IT",1,0)</f>
        <v>0</v>
      </c>
      <c r="AQ349" s="2">
        <f ca="1">IF(Table1[[#This Row],[Field of Work]]="Construction",1,0)</f>
        <v>0</v>
      </c>
      <c r="AR349" s="2">
        <f ca="1">IF(Table1[[#This Row],[Field of Work]]="General Work",1,0)</f>
        <v>0</v>
      </c>
      <c r="AS349" s="2"/>
      <c r="AT349" s="2"/>
      <c r="AU349" s="2"/>
      <c r="AV349" s="2"/>
      <c r="AW349" s="2"/>
      <c r="AX349" s="2"/>
      <c r="BB349" s="2">
        <f ca="1">Table1[[#This Row],[Car Value]]/Table1[[#This Row],[Cars]]</f>
        <v>42562.650212807035</v>
      </c>
      <c r="BE349" s="2">
        <f ca="1">IF(Table1[[#This Row],[Debts]]&gt;$BG$6,1,0)</f>
        <v>1</v>
      </c>
      <c r="BJ349" s="11">
        <f ca="1">Table1[[#This Row],[Mortage Left]]/Table1[[#This Row],[Value of House]]</f>
        <v>0.71277066361160102</v>
      </c>
      <c r="BK349" s="2">
        <f t="shared" ca="1" si="139"/>
        <v>0</v>
      </c>
      <c r="BN349" s="14">
        <f ca="1">IF(Table1[[#This Row],[Area]]="Yukon",Table1[[#This Row],[Income]],0)</f>
        <v>0</v>
      </c>
      <c r="BO349" s="14">
        <f ca="1">IF(Table1[[#This Row],[Area]]="BC",Table1[[#This Row],[Income]],0)</f>
        <v>0</v>
      </c>
      <c r="BP349" s="14">
        <f ca="1">IF(Table1[[#This Row],[Area]]="Northwest Territories",Table1[[#This Row],[Income]],0)</f>
        <v>0</v>
      </c>
      <c r="BQ349" s="14">
        <f ca="1">IF(Table1[[#This Row],[Area]]="Alberta",Table1[[#This Row],[Income]],0)</f>
        <v>0</v>
      </c>
      <c r="BR349" s="14">
        <f ca="1">IF(Table1[[#This Row],[Area]]="Nunavut",Table1[[#This Row],[Income]],0)</f>
        <v>67598</v>
      </c>
      <c r="BS349" s="14">
        <f ca="1">IF(Table1[[#This Row],[Area]]="Saskatchewan",Table1[[#This Row],[Income]],0)</f>
        <v>0</v>
      </c>
      <c r="BT349" s="14">
        <f ca="1">IF(Table1[[#This Row],[Area]]="Manitoba",Table1[[#This Row],[Income]],0)</f>
        <v>0</v>
      </c>
      <c r="BU349" s="14">
        <f ca="1">IF(Table1[[#This Row],[Area]]="Ontario",Table1[[#This Row],[Income]],0)</f>
        <v>0</v>
      </c>
      <c r="BV349" s="14">
        <f ca="1">IF(Table1[[#This Row],[Area]]="Quebec",Table1[[#This Row],[Income]],0)</f>
        <v>0</v>
      </c>
      <c r="BW349" s="14">
        <f ca="1">IF(Table1[[#This Row],[Area]]="newfoundland",Table1[[#This Row],[Income]],0)</f>
        <v>0</v>
      </c>
      <c r="BX349" s="14">
        <f ca="1">IF(Table1[[#This Row],[Area]]="New Brunswick",Table1[[#This Row],[Income]],0)</f>
        <v>0</v>
      </c>
      <c r="BY349" s="14">
        <f ca="1">IF(Table1[[#This Row],[Area]]="Nova Scotia",Table1[[#This Row],[Income]],0)</f>
        <v>0</v>
      </c>
      <c r="BZ349" s="14">
        <f ca="1">IF(Table1[[#This Row],[Area]]="Prince Edward Island",Table1[[#This Row],[Income]],0)</f>
        <v>0</v>
      </c>
      <c r="CB349" s="12">
        <f ca="1">IF(Table1[[#This Row],[Field of Work]]="Health",Table1[[#This Row],[Income]],0)</f>
        <v>67598</v>
      </c>
      <c r="CC349" s="12">
        <f ca="1">IF(Table1[[#This Row],[Field of Work]]="Construction",Table1[[#This Row],[Income]],0)</f>
        <v>0</v>
      </c>
      <c r="CD349" s="12">
        <f ca="1">IF(Table1[[#This Row],[Field of Work]]="Teaching",Table1[[#This Row],[Income]],0)</f>
        <v>0</v>
      </c>
      <c r="CE349" s="12">
        <f ca="1">IF(Table1[[#This Row],[Field of Work]]="IT",Table1[[#This Row],[Income]],0)</f>
        <v>0</v>
      </c>
      <c r="CF349" s="12">
        <f ca="1">IF(Table1[[#This Row],[Field of Work]]="General Work",Table1[[#This Row],[Income]],0)</f>
        <v>0</v>
      </c>
      <c r="CG349" s="12">
        <f ca="1">IF(Table1[[#This Row],[Field of Work]]="Agriculture",Table1[[#This Row],[Income]],0)</f>
        <v>0</v>
      </c>
      <c r="CI349" s="2">
        <f ca="1">IF(Table1[[#This Row],[Debts]]&gt;Table1[[#This Row],[Income]],1,0)</f>
        <v>1</v>
      </c>
      <c r="CJ349" s="2"/>
      <c r="CL349" s="2">
        <f ca="1">IF(Table1[[#This Row],[Networth of Person ($)]]&gt;$CL$6,Table1[[#This Row],[Age]],0)</f>
        <v>33</v>
      </c>
    </row>
    <row r="350" spans="2:90" x14ac:dyDescent="0.3">
      <c r="B350">
        <f t="shared" ca="1" si="118"/>
        <v>1</v>
      </c>
      <c r="C350" t="str">
        <f t="shared" ca="1" si="119"/>
        <v>Men</v>
      </c>
      <c r="D350">
        <f t="shared" ca="1" si="120"/>
        <v>40</v>
      </c>
      <c r="E350">
        <f t="shared" ca="1" si="121"/>
        <v>2</v>
      </c>
      <c r="F350" t="str">
        <f t="shared" ca="1" si="122"/>
        <v>Construction</v>
      </c>
      <c r="G350">
        <f t="shared" ca="1" si="123"/>
        <v>1</v>
      </c>
      <c r="H350" t="str">
        <f t="shared" ca="1" si="124"/>
        <v>High School</v>
      </c>
      <c r="I350">
        <f t="shared" ca="1" si="125"/>
        <v>2</v>
      </c>
      <c r="J350">
        <f t="shared" ca="1" si="126"/>
        <v>2</v>
      </c>
      <c r="K350">
        <f t="shared" ca="1" si="127"/>
        <v>65769</v>
      </c>
      <c r="L350">
        <f t="shared" ca="1" si="128"/>
        <v>2</v>
      </c>
      <c r="M350" t="str">
        <f t="shared" ca="1" si="129"/>
        <v>BC</v>
      </c>
      <c r="N350">
        <f t="shared" ca="1" si="130"/>
        <v>328845</v>
      </c>
      <c r="O350">
        <f t="shared" ca="1" si="131"/>
        <v>204116.71045603309</v>
      </c>
      <c r="P350">
        <f t="shared" ca="1" si="132"/>
        <v>12825.064432477302</v>
      </c>
      <c r="Q350">
        <f t="shared" ca="1" si="133"/>
        <v>6003</v>
      </c>
      <c r="R350">
        <f t="shared" ca="1" si="134"/>
        <v>50373.748071645452</v>
      </c>
      <c r="S350">
        <f t="shared" ca="1" si="135"/>
        <v>35635.322261481371</v>
      </c>
      <c r="T350">
        <f t="shared" ca="1" si="136"/>
        <v>377305.38669395866</v>
      </c>
      <c r="U350">
        <f t="shared" ca="1" si="137"/>
        <v>260493.45852767854</v>
      </c>
      <c r="V350">
        <f t="shared" ca="1" si="138"/>
        <v>116811.92816628012</v>
      </c>
      <c r="Y350" s="2">
        <f ca="1">IF(Table1[[#This Row],[Gender]]="Men",1,0)</f>
        <v>1</v>
      </c>
      <c r="Z350" s="2">
        <f ca="1">IF(Table1[[#This Row],[Gender]]="Women",1,0)</f>
        <v>0</v>
      </c>
      <c r="AA350" s="2"/>
      <c r="AB350" s="2"/>
      <c r="AC350" s="2"/>
      <c r="AD350" s="2"/>
      <c r="AE350" s="2"/>
      <c r="AF350" s="2"/>
      <c r="AG350" s="2"/>
      <c r="AH350" s="2"/>
      <c r="AI350" s="2"/>
      <c r="AJ350" s="4"/>
      <c r="AM350" s="2">
        <f ca="1">IF(Table1[[#This Row],[Field of Work]]="Teaching",1,0)</f>
        <v>0</v>
      </c>
      <c r="AN350" s="2">
        <f ca="1">IF(Table1[[#This Row],[Field of Work]]="Health",1,0)</f>
        <v>0</v>
      </c>
      <c r="AO350" s="2">
        <f ca="1">IF(Table1[[#This Row],[Field of Work]]="Agriculture",1,0)</f>
        <v>0</v>
      </c>
      <c r="AP350" s="2">
        <f ca="1">IF(Table1[[#This Row],[Field of Work]]="IT",1,0)</f>
        <v>0</v>
      </c>
      <c r="AQ350" s="2">
        <f ca="1">IF(Table1[[#This Row],[Field of Work]]="Construction",1,0)</f>
        <v>1</v>
      </c>
      <c r="AR350" s="2">
        <f ca="1">IF(Table1[[#This Row],[Field of Work]]="General Work",1,0)</f>
        <v>0</v>
      </c>
      <c r="AS350" s="2"/>
      <c r="AT350" s="2"/>
      <c r="AU350" s="2"/>
      <c r="AV350" s="2"/>
      <c r="AW350" s="2"/>
      <c r="AX350" s="2"/>
      <c r="BB350" s="2">
        <f ca="1">Table1[[#This Row],[Car Value]]/Table1[[#This Row],[Cars]]</f>
        <v>6412.532216238651</v>
      </c>
      <c r="BE350" s="2">
        <f ca="1">IF(Table1[[#This Row],[Debts]]&gt;$BG$6,1,0)</f>
        <v>1</v>
      </c>
      <c r="BJ350" s="11">
        <f ca="1">Table1[[#This Row],[Mortage Left]]/Table1[[#This Row],[Value of House]]</f>
        <v>0.62070796410477003</v>
      </c>
      <c r="BK350" s="2">
        <f t="shared" ca="1" si="139"/>
        <v>0</v>
      </c>
      <c r="BN350" s="14">
        <f ca="1">IF(Table1[[#This Row],[Area]]="Yukon",Table1[[#This Row],[Income]],0)</f>
        <v>0</v>
      </c>
      <c r="BO350" s="14">
        <f ca="1">IF(Table1[[#This Row],[Area]]="BC",Table1[[#This Row],[Income]],0)</f>
        <v>65769</v>
      </c>
      <c r="BP350" s="14">
        <f ca="1">IF(Table1[[#This Row],[Area]]="Northwest Territories",Table1[[#This Row],[Income]],0)</f>
        <v>0</v>
      </c>
      <c r="BQ350" s="14">
        <f ca="1">IF(Table1[[#This Row],[Area]]="Alberta",Table1[[#This Row],[Income]],0)</f>
        <v>0</v>
      </c>
      <c r="BR350" s="14">
        <f ca="1">IF(Table1[[#This Row],[Area]]="Nunavut",Table1[[#This Row],[Income]],0)</f>
        <v>0</v>
      </c>
      <c r="BS350" s="14">
        <f ca="1">IF(Table1[[#This Row],[Area]]="Saskatchewan",Table1[[#This Row],[Income]],0)</f>
        <v>0</v>
      </c>
      <c r="BT350" s="14">
        <f ca="1">IF(Table1[[#This Row],[Area]]="Manitoba",Table1[[#This Row],[Income]],0)</f>
        <v>0</v>
      </c>
      <c r="BU350" s="14">
        <f ca="1">IF(Table1[[#This Row],[Area]]="Ontario",Table1[[#This Row],[Income]],0)</f>
        <v>0</v>
      </c>
      <c r="BV350" s="14">
        <f ca="1">IF(Table1[[#This Row],[Area]]="Quebec",Table1[[#This Row],[Income]],0)</f>
        <v>0</v>
      </c>
      <c r="BW350" s="14">
        <f ca="1">IF(Table1[[#This Row],[Area]]="newfoundland",Table1[[#This Row],[Income]],0)</f>
        <v>0</v>
      </c>
      <c r="BX350" s="14">
        <f ca="1">IF(Table1[[#This Row],[Area]]="New Brunswick",Table1[[#This Row],[Income]],0)</f>
        <v>0</v>
      </c>
      <c r="BY350" s="14">
        <f ca="1">IF(Table1[[#This Row],[Area]]="Nova Scotia",Table1[[#This Row],[Income]],0)</f>
        <v>0</v>
      </c>
      <c r="BZ350" s="14">
        <f ca="1">IF(Table1[[#This Row],[Area]]="Prince Edward Island",Table1[[#This Row],[Income]],0)</f>
        <v>0</v>
      </c>
      <c r="CB350" s="12">
        <f ca="1">IF(Table1[[#This Row],[Field of Work]]="Health",Table1[[#This Row],[Income]],0)</f>
        <v>0</v>
      </c>
      <c r="CC350" s="12">
        <f ca="1">IF(Table1[[#This Row],[Field of Work]]="Construction",Table1[[#This Row],[Income]],0)</f>
        <v>65769</v>
      </c>
      <c r="CD350" s="12">
        <f ca="1">IF(Table1[[#This Row],[Field of Work]]="Teaching",Table1[[#This Row],[Income]],0)</f>
        <v>0</v>
      </c>
      <c r="CE350" s="12">
        <f ca="1">IF(Table1[[#This Row],[Field of Work]]="IT",Table1[[#This Row],[Income]],0)</f>
        <v>0</v>
      </c>
      <c r="CF350" s="12">
        <f ca="1">IF(Table1[[#This Row],[Field of Work]]="General Work",Table1[[#This Row],[Income]],0)</f>
        <v>0</v>
      </c>
      <c r="CG350" s="12">
        <f ca="1">IF(Table1[[#This Row],[Field of Work]]="Agriculture",Table1[[#This Row],[Income]],0)</f>
        <v>0</v>
      </c>
      <c r="CI350" s="2">
        <f ca="1">IF(Table1[[#This Row],[Debts]]&gt;Table1[[#This Row],[Income]],1,0)</f>
        <v>0</v>
      </c>
      <c r="CJ350" s="2"/>
      <c r="CL350" s="2">
        <f ca="1">IF(Table1[[#This Row],[Networth of Person ($)]]&gt;$CL$6,Table1[[#This Row],[Age]],0)</f>
        <v>40</v>
      </c>
    </row>
    <row r="351" spans="2:90" x14ac:dyDescent="0.3">
      <c r="B351">
        <f t="shared" ca="1" si="118"/>
        <v>2</v>
      </c>
      <c r="C351" t="str">
        <f t="shared" ca="1" si="119"/>
        <v>Women</v>
      </c>
      <c r="D351">
        <f t="shared" ca="1" si="120"/>
        <v>36</v>
      </c>
      <c r="E351">
        <f t="shared" ca="1" si="121"/>
        <v>1</v>
      </c>
      <c r="F351" t="str">
        <f t="shared" ca="1" si="122"/>
        <v>Health</v>
      </c>
      <c r="G351">
        <f t="shared" ca="1" si="123"/>
        <v>1</v>
      </c>
      <c r="H351" t="str">
        <f t="shared" ca="1" si="124"/>
        <v>High School</v>
      </c>
      <c r="I351">
        <f t="shared" ca="1" si="125"/>
        <v>0</v>
      </c>
      <c r="J351">
        <f t="shared" ca="1" si="126"/>
        <v>2</v>
      </c>
      <c r="K351">
        <f t="shared" ca="1" si="127"/>
        <v>76242</v>
      </c>
      <c r="L351">
        <f t="shared" ca="1" si="128"/>
        <v>3</v>
      </c>
      <c r="M351" t="str">
        <f t="shared" ca="1" si="129"/>
        <v>Northwest Territories</v>
      </c>
      <c r="N351">
        <f t="shared" ca="1" si="130"/>
        <v>228726</v>
      </c>
      <c r="O351">
        <f t="shared" ca="1" si="131"/>
        <v>185073.47551495777</v>
      </c>
      <c r="P351">
        <f t="shared" ca="1" si="132"/>
        <v>85519.287781658539</v>
      </c>
      <c r="Q351">
        <f t="shared" ca="1" si="133"/>
        <v>32089</v>
      </c>
      <c r="R351">
        <f t="shared" ca="1" si="134"/>
        <v>102430.8639103797</v>
      </c>
      <c r="S351">
        <f t="shared" ca="1" si="135"/>
        <v>19800.781284918121</v>
      </c>
      <c r="T351">
        <f t="shared" ca="1" si="136"/>
        <v>334046.06906657666</v>
      </c>
      <c r="U351">
        <f t="shared" ca="1" si="137"/>
        <v>319593.3394253375</v>
      </c>
      <c r="V351">
        <f t="shared" ca="1" si="138"/>
        <v>14452.729641239159</v>
      </c>
      <c r="Y351" s="2">
        <f ca="1">IF(Table1[[#This Row],[Gender]]="Men",1,0)</f>
        <v>0</v>
      </c>
      <c r="Z351" s="2">
        <f ca="1">IF(Table1[[#This Row],[Gender]]="Women",1,0)</f>
        <v>1</v>
      </c>
      <c r="AA351" s="2"/>
      <c r="AB351" s="2"/>
      <c r="AC351" s="2"/>
      <c r="AD351" s="2"/>
      <c r="AE351" s="2"/>
      <c r="AF351" s="2"/>
      <c r="AG351" s="2"/>
      <c r="AH351" s="2"/>
      <c r="AI351" s="2"/>
      <c r="AJ351" s="4"/>
      <c r="AM351" s="2">
        <f ca="1">IF(Table1[[#This Row],[Field of Work]]="Teaching",1,0)</f>
        <v>0</v>
      </c>
      <c r="AN351" s="2">
        <f ca="1">IF(Table1[[#This Row],[Field of Work]]="Health",1,0)</f>
        <v>1</v>
      </c>
      <c r="AO351" s="2">
        <f ca="1">IF(Table1[[#This Row],[Field of Work]]="Agriculture",1,0)</f>
        <v>0</v>
      </c>
      <c r="AP351" s="2">
        <f ca="1">IF(Table1[[#This Row],[Field of Work]]="IT",1,0)</f>
        <v>0</v>
      </c>
      <c r="AQ351" s="2">
        <f ca="1">IF(Table1[[#This Row],[Field of Work]]="Construction",1,0)</f>
        <v>0</v>
      </c>
      <c r="AR351" s="2">
        <f ca="1">IF(Table1[[#This Row],[Field of Work]]="General Work",1,0)</f>
        <v>0</v>
      </c>
      <c r="AS351" s="2"/>
      <c r="AT351" s="2"/>
      <c r="AU351" s="2"/>
      <c r="AV351" s="2"/>
      <c r="AW351" s="2"/>
      <c r="AX351" s="2"/>
      <c r="BB351" s="2">
        <f ca="1">Table1[[#This Row],[Car Value]]/Table1[[#This Row],[Cars]]</f>
        <v>42759.643890829269</v>
      </c>
      <c r="BE351" s="2">
        <f ca="1">IF(Table1[[#This Row],[Debts]]&gt;$BG$6,1,0)</f>
        <v>1</v>
      </c>
      <c r="BJ351" s="11">
        <f ca="1">Table1[[#This Row],[Mortage Left]]/Table1[[#This Row],[Value of House]]</f>
        <v>0.80914926818532995</v>
      </c>
      <c r="BK351" s="2">
        <f t="shared" ca="1" si="139"/>
        <v>0</v>
      </c>
      <c r="BN351" s="14">
        <f ca="1">IF(Table1[[#This Row],[Area]]="Yukon",Table1[[#This Row],[Income]],0)</f>
        <v>0</v>
      </c>
      <c r="BO351" s="14">
        <f ca="1">IF(Table1[[#This Row],[Area]]="BC",Table1[[#This Row],[Income]],0)</f>
        <v>0</v>
      </c>
      <c r="BP351" s="14">
        <f ca="1">IF(Table1[[#This Row],[Area]]="Northwest Territories",Table1[[#This Row],[Income]],0)</f>
        <v>76242</v>
      </c>
      <c r="BQ351" s="14">
        <f ca="1">IF(Table1[[#This Row],[Area]]="Alberta",Table1[[#This Row],[Income]],0)</f>
        <v>0</v>
      </c>
      <c r="BR351" s="14">
        <f ca="1">IF(Table1[[#This Row],[Area]]="Nunavut",Table1[[#This Row],[Income]],0)</f>
        <v>0</v>
      </c>
      <c r="BS351" s="14">
        <f ca="1">IF(Table1[[#This Row],[Area]]="Saskatchewan",Table1[[#This Row],[Income]],0)</f>
        <v>0</v>
      </c>
      <c r="BT351" s="14">
        <f ca="1">IF(Table1[[#This Row],[Area]]="Manitoba",Table1[[#This Row],[Income]],0)</f>
        <v>0</v>
      </c>
      <c r="BU351" s="14">
        <f ca="1">IF(Table1[[#This Row],[Area]]="Ontario",Table1[[#This Row],[Income]],0)</f>
        <v>0</v>
      </c>
      <c r="BV351" s="14">
        <f ca="1">IF(Table1[[#This Row],[Area]]="Quebec",Table1[[#This Row],[Income]],0)</f>
        <v>0</v>
      </c>
      <c r="BW351" s="14">
        <f ca="1">IF(Table1[[#This Row],[Area]]="newfoundland",Table1[[#This Row],[Income]],0)</f>
        <v>0</v>
      </c>
      <c r="BX351" s="14">
        <f ca="1">IF(Table1[[#This Row],[Area]]="New Brunswick",Table1[[#This Row],[Income]],0)</f>
        <v>0</v>
      </c>
      <c r="BY351" s="14">
        <f ca="1">IF(Table1[[#This Row],[Area]]="Nova Scotia",Table1[[#This Row],[Income]],0)</f>
        <v>0</v>
      </c>
      <c r="BZ351" s="14">
        <f ca="1">IF(Table1[[#This Row],[Area]]="Prince Edward Island",Table1[[#This Row],[Income]],0)</f>
        <v>0</v>
      </c>
      <c r="CB351" s="12">
        <f ca="1">IF(Table1[[#This Row],[Field of Work]]="Health",Table1[[#This Row],[Income]],0)</f>
        <v>76242</v>
      </c>
      <c r="CC351" s="12">
        <f ca="1">IF(Table1[[#This Row],[Field of Work]]="Construction",Table1[[#This Row],[Income]],0)</f>
        <v>0</v>
      </c>
      <c r="CD351" s="12">
        <f ca="1">IF(Table1[[#This Row],[Field of Work]]="Teaching",Table1[[#This Row],[Income]],0)</f>
        <v>0</v>
      </c>
      <c r="CE351" s="12">
        <f ca="1">IF(Table1[[#This Row],[Field of Work]]="IT",Table1[[#This Row],[Income]],0)</f>
        <v>0</v>
      </c>
      <c r="CF351" s="12">
        <f ca="1">IF(Table1[[#This Row],[Field of Work]]="General Work",Table1[[#This Row],[Income]],0)</f>
        <v>0</v>
      </c>
      <c r="CG351" s="12">
        <f ca="1">IF(Table1[[#This Row],[Field of Work]]="Agriculture",Table1[[#This Row],[Income]],0)</f>
        <v>0</v>
      </c>
      <c r="CI351" s="2">
        <f ca="1">IF(Table1[[#This Row],[Debts]]&gt;Table1[[#This Row],[Income]],1,0)</f>
        <v>1</v>
      </c>
      <c r="CJ351" s="2"/>
      <c r="CL351" s="2">
        <f ca="1">IF(Table1[[#This Row],[Networth of Person ($)]]&gt;$CL$6,Table1[[#This Row],[Age]],0)</f>
        <v>0</v>
      </c>
    </row>
    <row r="352" spans="2:90" x14ac:dyDescent="0.3">
      <c r="B352">
        <f t="shared" ca="1" si="118"/>
        <v>1</v>
      </c>
      <c r="C352" t="str">
        <f t="shared" ca="1" si="119"/>
        <v>Men</v>
      </c>
      <c r="D352">
        <f t="shared" ca="1" si="120"/>
        <v>45</v>
      </c>
      <c r="E352">
        <f t="shared" ca="1" si="121"/>
        <v>6</v>
      </c>
      <c r="F352" t="str">
        <f t="shared" ca="1" si="122"/>
        <v>Agriculture</v>
      </c>
      <c r="G352">
        <f t="shared" ca="1" si="123"/>
        <v>3</v>
      </c>
      <c r="H352" t="str">
        <f t="shared" ca="1" si="124"/>
        <v>University</v>
      </c>
      <c r="I352">
        <f t="shared" ca="1" si="125"/>
        <v>4</v>
      </c>
      <c r="J352">
        <f t="shared" ca="1" si="126"/>
        <v>2</v>
      </c>
      <c r="K352">
        <f t="shared" ca="1" si="127"/>
        <v>61800</v>
      </c>
      <c r="L352">
        <f t="shared" ca="1" si="128"/>
        <v>6</v>
      </c>
      <c r="M352" t="str">
        <f t="shared" ca="1" si="129"/>
        <v>Saskatchewan</v>
      </c>
      <c r="N352">
        <f t="shared" ca="1" si="130"/>
        <v>309000</v>
      </c>
      <c r="O352">
        <f t="shared" ca="1" si="131"/>
        <v>42980.168499911422</v>
      </c>
      <c r="P352">
        <f t="shared" ca="1" si="132"/>
        <v>76637.948795531905</v>
      </c>
      <c r="Q352">
        <f t="shared" ca="1" si="133"/>
        <v>37865</v>
      </c>
      <c r="R352">
        <f t="shared" ca="1" si="134"/>
        <v>104502.36460180658</v>
      </c>
      <c r="S352">
        <f t="shared" ca="1" si="135"/>
        <v>35112.567638764463</v>
      </c>
      <c r="T352">
        <f t="shared" ca="1" si="136"/>
        <v>420750.51643429633</v>
      </c>
      <c r="U352">
        <f t="shared" ca="1" si="137"/>
        <v>185347.533101718</v>
      </c>
      <c r="V352">
        <f t="shared" ca="1" si="138"/>
        <v>235402.98333257833</v>
      </c>
      <c r="Y352" s="2">
        <f ca="1">IF(Table1[[#This Row],[Gender]]="Men",1,0)</f>
        <v>1</v>
      </c>
      <c r="Z352" s="2">
        <f ca="1">IF(Table1[[#This Row],[Gender]]="Women",1,0)</f>
        <v>0</v>
      </c>
      <c r="AA352" s="2"/>
      <c r="AB352" s="2"/>
      <c r="AC352" s="2"/>
      <c r="AD352" s="2"/>
      <c r="AE352" s="2"/>
      <c r="AF352" s="2"/>
      <c r="AG352" s="2"/>
      <c r="AH352" s="2"/>
      <c r="AI352" s="2"/>
      <c r="AJ352" s="4"/>
      <c r="AM352" s="2">
        <f ca="1">IF(Table1[[#This Row],[Field of Work]]="Teaching",1,0)</f>
        <v>0</v>
      </c>
      <c r="AN352" s="2">
        <f ca="1">IF(Table1[[#This Row],[Field of Work]]="Health",1,0)</f>
        <v>0</v>
      </c>
      <c r="AO352" s="2">
        <f ca="1">IF(Table1[[#This Row],[Field of Work]]="Agriculture",1,0)</f>
        <v>1</v>
      </c>
      <c r="AP352" s="2">
        <f ca="1">IF(Table1[[#This Row],[Field of Work]]="IT",1,0)</f>
        <v>0</v>
      </c>
      <c r="AQ352" s="2">
        <f ca="1">IF(Table1[[#This Row],[Field of Work]]="Construction",1,0)</f>
        <v>0</v>
      </c>
      <c r="AR352" s="2">
        <f ca="1">IF(Table1[[#This Row],[Field of Work]]="General Work",1,0)</f>
        <v>0</v>
      </c>
      <c r="AS352" s="2"/>
      <c r="AT352" s="2"/>
      <c r="AU352" s="2"/>
      <c r="AV352" s="2"/>
      <c r="AW352" s="2"/>
      <c r="AX352" s="2"/>
      <c r="BB352" s="2">
        <f ca="1">Table1[[#This Row],[Car Value]]/Table1[[#This Row],[Cars]]</f>
        <v>38318.974397765953</v>
      </c>
      <c r="BE352" s="2">
        <f ca="1">IF(Table1[[#This Row],[Debts]]&gt;$BG$6,1,0)</f>
        <v>1</v>
      </c>
      <c r="BJ352" s="11">
        <f ca="1">Table1[[#This Row],[Mortage Left]]/Table1[[#This Row],[Value of House]]</f>
        <v>0.13909439643984278</v>
      </c>
      <c r="BK352" s="2">
        <f t="shared" ca="1" si="139"/>
        <v>1</v>
      </c>
      <c r="BN352" s="14">
        <f ca="1">IF(Table1[[#This Row],[Area]]="Yukon",Table1[[#This Row],[Income]],0)</f>
        <v>0</v>
      </c>
      <c r="BO352" s="14">
        <f ca="1">IF(Table1[[#This Row],[Area]]="BC",Table1[[#This Row],[Income]],0)</f>
        <v>0</v>
      </c>
      <c r="BP352" s="14">
        <f ca="1">IF(Table1[[#This Row],[Area]]="Northwest Territories",Table1[[#This Row],[Income]],0)</f>
        <v>0</v>
      </c>
      <c r="BQ352" s="14">
        <f ca="1">IF(Table1[[#This Row],[Area]]="Alberta",Table1[[#This Row],[Income]],0)</f>
        <v>0</v>
      </c>
      <c r="BR352" s="14">
        <f ca="1">IF(Table1[[#This Row],[Area]]="Nunavut",Table1[[#This Row],[Income]],0)</f>
        <v>0</v>
      </c>
      <c r="BS352" s="14">
        <f ca="1">IF(Table1[[#This Row],[Area]]="Saskatchewan",Table1[[#This Row],[Income]],0)</f>
        <v>61800</v>
      </c>
      <c r="BT352" s="14">
        <f ca="1">IF(Table1[[#This Row],[Area]]="Manitoba",Table1[[#This Row],[Income]],0)</f>
        <v>0</v>
      </c>
      <c r="BU352" s="14">
        <f ca="1">IF(Table1[[#This Row],[Area]]="Ontario",Table1[[#This Row],[Income]],0)</f>
        <v>0</v>
      </c>
      <c r="BV352" s="14">
        <f ca="1">IF(Table1[[#This Row],[Area]]="Quebec",Table1[[#This Row],[Income]],0)</f>
        <v>0</v>
      </c>
      <c r="BW352" s="14">
        <f ca="1">IF(Table1[[#This Row],[Area]]="newfoundland",Table1[[#This Row],[Income]],0)</f>
        <v>0</v>
      </c>
      <c r="BX352" s="14">
        <f ca="1">IF(Table1[[#This Row],[Area]]="New Brunswick",Table1[[#This Row],[Income]],0)</f>
        <v>0</v>
      </c>
      <c r="BY352" s="14">
        <f ca="1">IF(Table1[[#This Row],[Area]]="Nova Scotia",Table1[[#This Row],[Income]],0)</f>
        <v>0</v>
      </c>
      <c r="BZ352" s="14">
        <f ca="1">IF(Table1[[#This Row],[Area]]="Prince Edward Island",Table1[[#This Row],[Income]],0)</f>
        <v>0</v>
      </c>
      <c r="CB352" s="12">
        <f ca="1">IF(Table1[[#This Row],[Field of Work]]="Health",Table1[[#This Row],[Income]],0)</f>
        <v>0</v>
      </c>
      <c r="CC352" s="12">
        <f ca="1">IF(Table1[[#This Row],[Field of Work]]="Construction",Table1[[#This Row],[Income]],0)</f>
        <v>0</v>
      </c>
      <c r="CD352" s="12">
        <f ca="1">IF(Table1[[#This Row],[Field of Work]]="Teaching",Table1[[#This Row],[Income]],0)</f>
        <v>0</v>
      </c>
      <c r="CE352" s="12">
        <f ca="1">IF(Table1[[#This Row],[Field of Work]]="IT",Table1[[#This Row],[Income]],0)</f>
        <v>0</v>
      </c>
      <c r="CF352" s="12">
        <f ca="1">IF(Table1[[#This Row],[Field of Work]]="General Work",Table1[[#This Row],[Income]],0)</f>
        <v>0</v>
      </c>
      <c r="CG352" s="12">
        <f ca="1">IF(Table1[[#This Row],[Field of Work]]="Agriculture",Table1[[#This Row],[Income]],0)</f>
        <v>61800</v>
      </c>
      <c r="CI352" s="2">
        <f ca="1">IF(Table1[[#This Row],[Debts]]&gt;Table1[[#This Row],[Income]],1,0)</f>
        <v>1</v>
      </c>
      <c r="CJ352" s="2"/>
      <c r="CL352" s="2">
        <f ca="1">IF(Table1[[#This Row],[Networth of Person ($)]]&gt;$CL$6,Table1[[#This Row],[Age]],0)</f>
        <v>45</v>
      </c>
    </row>
    <row r="353" spans="2:90" x14ac:dyDescent="0.3">
      <c r="B353">
        <f t="shared" ca="1" si="118"/>
        <v>1</v>
      </c>
      <c r="C353" t="str">
        <f t="shared" ca="1" si="119"/>
        <v>Men</v>
      </c>
      <c r="D353">
        <f t="shared" ca="1" si="120"/>
        <v>27</v>
      </c>
      <c r="E353">
        <f t="shared" ca="1" si="121"/>
        <v>1</v>
      </c>
      <c r="F353" t="str">
        <f t="shared" ca="1" si="122"/>
        <v>Health</v>
      </c>
      <c r="G353">
        <f t="shared" ca="1" si="123"/>
        <v>5</v>
      </c>
      <c r="H353" t="str">
        <f t="shared" ca="1" si="124"/>
        <v>Others</v>
      </c>
      <c r="I353">
        <f t="shared" ca="1" si="125"/>
        <v>4</v>
      </c>
      <c r="J353">
        <f t="shared" ca="1" si="126"/>
        <v>3</v>
      </c>
      <c r="K353">
        <f t="shared" ca="1" si="127"/>
        <v>75581</v>
      </c>
      <c r="L353">
        <f t="shared" ca="1" si="128"/>
        <v>4</v>
      </c>
      <c r="M353" t="str">
        <f t="shared" ca="1" si="129"/>
        <v>Alberta</v>
      </c>
      <c r="N353">
        <f t="shared" ca="1" si="130"/>
        <v>377905</v>
      </c>
      <c r="O353">
        <f t="shared" ca="1" si="131"/>
        <v>121224.93416235417</v>
      </c>
      <c r="P353">
        <f t="shared" ca="1" si="132"/>
        <v>72073.087872016404</v>
      </c>
      <c r="Q353">
        <f t="shared" ca="1" si="133"/>
        <v>54033</v>
      </c>
      <c r="R353">
        <f t="shared" ca="1" si="134"/>
        <v>41449.684076109392</v>
      </c>
      <c r="S353">
        <f t="shared" ca="1" si="135"/>
        <v>85186.522836605785</v>
      </c>
      <c r="T353">
        <f t="shared" ca="1" si="136"/>
        <v>535164.61070862226</v>
      </c>
      <c r="U353">
        <f t="shared" ca="1" si="137"/>
        <v>216707.61823846353</v>
      </c>
      <c r="V353">
        <f t="shared" ca="1" si="138"/>
        <v>318456.99247015873</v>
      </c>
      <c r="Y353" s="2">
        <f ca="1">IF(Table1[[#This Row],[Gender]]="Men",1,0)</f>
        <v>1</v>
      </c>
      <c r="Z353" s="2">
        <f ca="1">IF(Table1[[#This Row],[Gender]]="Women",1,0)</f>
        <v>0</v>
      </c>
      <c r="AA353" s="2"/>
      <c r="AB353" s="2"/>
      <c r="AC353" s="2"/>
      <c r="AD353" s="2"/>
      <c r="AE353" s="2"/>
      <c r="AF353" s="2"/>
      <c r="AG353" s="2"/>
      <c r="AH353" s="2"/>
      <c r="AI353" s="2"/>
      <c r="AJ353" s="4"/>
      <c r="AM353" s="2">
        <f ca="1">IF(Table1[[#This Row],[Field of Work]]="Teaching",1,0)</f>
        <v>0</v>
      </c>
      <c r="AN353" s="2">
        <f ca="1">IF(Table1[[#This Row],[Field of Work]]="Health",1,0)</f>
        <v>1</v>
      </c>
      <c r="AO353" s="2">
        <f ca="1">IF(Table1[[#This Row],[Field of Work]]="Agriculture",1,0)</f>
        <v>0</v>
      </c>
      <c r="AP353" s="2">
        <f ca="1">IF(Table1[[#This Row],[Field of Work]]="IT",1,0)</f>
        <v>0</v>
      </c>
      <c r="AQ353" s="2">
        <f ca="1">IF(Table1[[#This Row],[Field of Work]]="Construction",1,0)</f>
        <v>0</v>
      </c>
      <c r="AR353" s="2">
        <f ca="1">IF(Table1[[#This Row],[Field of Work]]="General Work",1,0)</f>
        <v>0</v>
      </c>
      <c r="AS353" s="2"/>
      <c r="AT353" s="2"/>
      <c r="AU353" s="2"/>
      <c r="AV353" s="2"/>
      <c r="AW353" s="2"/>
      <c r="AX353" s="2"/>
      <c r="BB353" s="2">
        <f ca="1">Table1[[#This Row],[Car Value]]/Table1[[#This Row],[Cars]]</f>
        <v>24024.362624005469</v>
      </c>
      <c r="BE353" s="2">
        <f ca="1">IF(Table1[[#This Row],[Debts]]&gt;$BG$6,1,0)</f>
        <v>1</v>
      </c>
      <c r="BJ353" s="11">
        <f ca="1">Table1[[#This Row],[Mortage Left]]/Table1[[#This Row],[Value of House]]</f>
        <v>0.32078150371747971</v>
      </c>
      <c r="BK353" s="2">
        <f t="shared" ca="1" si="139"/>
        <v>0</v>
      </c>
      <c r="BN353" s="14">
        <f ca="1">IF(Table1[[#This Row],[Area]]="Yukon",Table1[[#This Row],[Income]],0)</f>
        <v>0</v>
      </c>
      <c r="BO353" s="14">
        <f ca="1">IF(Table1[[#This Row],[Area]]="BC",Table1[[#This Row],[Income]],0)</f>
        <v>0</v>
      </c>
      <c r="BP353" s="14">
        <f ca="1">IF(Table1[[#This Row],[Area]]="Northwest Territories",Table1[[#This Row],[Income]],0)</f>
        <v>0</v>
      </c>
      <c r="BQ353" s="14">
        <f ca="1">IF(Table1[[#This Row],[Area]]="Alberta",Table1[[#This Row],[Income]],0)</f>
        <v>75581</v>
      </c>
      <c r="BR353" s="14">
        <f ca="1">IF(Table1[[#This Row],[Area]]="Nunavut",Table1[[#This Row],[Income]],0)</f>
        <v>0</v>
      </c>
      <c r="BS353" s="14">
        <f ca="1">IF(Table1[[#This Row],[Area]]="Saskatchewan",Table1[[#This Row],[Income]],0)</f>
        <v>0</v>
      </c>
      <c r="BT353" s="14">
        <f ca="1">IF(Table1[[#This Row],[Area]]="Manitoba",Table1[[#This Row],[Income]],0)</f>
        <v>0</v>
      </c>
      <c r="BU353" s="14">
        <f ca="1">IF(Table1[[#This Row],[Area]]="Ontario",Table1[[#This Row],[Income]],0)</f>
        <v>0</v>
      </c>
      <c r="BV353" s="14">
        <f ca="1">IF(Table1[[#This Row],[Area]]="Quebec",Table1[[#This Row],[Income]],0)</f>
        <v>0</v>
      </c>
      <c r="BW353" s="14">
        <f ca="1">IF(Table1[[#This Row],[Area]]="newfoundland",Table1[[#This Row],[Income]],0)</f>
        <v>0</v>
      </c>
      <c r="BX353" s="14">
        <f ca="1">IF(Table1[[#This Row],[Area]]="New Brunswick",Table1[[#This Row],[Income]],0)</f>
        <v>0</v>
      </c>
      <c r="BY353" s="14">
        <f ca="1">IF(Table1[[#This Row],[Area]]="Nova Scotia",Table1[[#This Row],[Income]],0)</f>
        <v>0</v>
      </c>
      <c r="BZ353" s="14">
        <f ca="1">IF(Table1[[#This Row],[Area]]="Prince Edward Island",Table1[[#This Row],[Income]],0)</f>
        <v>0</v>
      </c>
      <c r="CB353" s="12">
        <f ca="1">IF(Table1[[#This Row],[Field of Work]]="Health",Table1[[#This Row],[Income]],0)</f>
        <v>75581</v>
      </c>
      <c r="CC353" s="12">
        <f ca="1">IF(Table1[[#This Row],[Field of Work]]="Construction",Table1[[#This Row],[Income]],0)</f>
        <v>0</v>
      </c>
      <c r="CD353" s="12">
        <f ca="1">IF(Table1[[#This Row],[Field of Work]]="Teaching",Table1[[#This Row],[Income]],0)</f>
        <v>0</v>
      </c>
      <c r="CE353" s="12">
        <f ca="1">IF(Table1[[#This Row],[Field of Work]]="IT",Table1[[#This Row],[Income]],0)</f>
        <v>0</v>
      </c>
      <c r="CF353" s="12">
        <f ca="1">IF(Table1[[#This Row],[Field of Work]]="General Work",Table1[[#This Row],[Income]],0)</f>
        <v>0</v>
      </c>
      <c r="CG353" s="12">
        <f ca="1">IF(Table1[[#This Row],[Field of Work]]="Agriculture",Table1[[#This Row],[Income]],0)</f>
        <v>0</v>
      </c>
      <c r="CI353" s="2">
        <f ca="1">IF(Table1[[#This Row],[Debts]]&gt;Table1[[#This Row],[Income]],1,0)</f>
        <v>0</v>
      </c>
      <c r="CJ353" s="2"/>
      <c r="CL353" s="2">
        <f ca="1">IF(Table1[[#This Row],[Networth of Person ($)]]&gt;$CL$6,Table1[[#This Row],[Age]],0)</f>
        <v>27</v>
      </c>
    </row>
    <row r="354" spans="2:90" x14ac:dyDescent="0.3">
      <c r="B354">
        <f t="shared" ca="1" si="118"/>
        <v>2</v>
      </c>
      <c r="C354" t="str">
        <f t="shared" ca="1" si="119"/>
        <v>Women</v>
      </c>
      <c r="D354">
        <f t="shared" ca="1" si="120"/>
        <v>43</v>
      </c>
      <c r="E354">
        <f t="shared" ca="1" si="121"/>
        <v>3</v>
      </c>
      <c r="F354" t="str">
        <f t="shared" ca="1" si="122"/>
        <v>Teaching</v>
      </c>
      <c r="G354">
        <f t="shared" ca="1" si="123"/>
        <v>5</v>
      </c>
      <c r="H354" t="str">
        <f t="shared" ca="1" si="124"/>
        <v>Others</v>
      </c>
      <c r="I354">
        <f t="shared" ca="1" si="125"/>
        <v>2</v>
      </c>
      <c r="J354">
        <f t="shared" ca="1" si="126"/>
        <v>1</v>
      </c>
      <c r="K354">
        <f t="shared" ca="1" si="127"/>
        <v>30084</v>
      </c>
      <c r="L354">
        <f t="shared" ca="1" si="128"/>
        <v>9</v>
      </c>
      <c r="M354" t="str">
        <f t="shared" ca="1" si="129"/>
        <v>Quebec</v>
      </c>
      <c r="N354">
        <f t="shared" ca="1" si="130"/>
        <v>180504</v>
      </c>
      <c r="O354">
        <f t="shared" ca="1" si="131"/>
        <v>8320.0999611281241</v>
      </c>
      <c r="P354">
        <f t="shared" ca="1" si="132"/>
        <v>18901.91585638675</v>
      </c>
      <c r="Q354">
        <f t="shared" ca="1" si="133"/>
        <v>17954</v>
      </c>
      <c r="R354">
        <f t="shared" ca="1" si="134"/>
        <v>35602.75531717197</v>
      </c>
      <c r="S354">
        <f t="shared" ca="1" si="135"/>
        <v>23149.887634633669</v>
      </c>
      <c r="T354">
        <f t="shared" ca="1" si="136"/>
        <v>222555.8034910204</v>
      </c>
      <c r="U354">
        <f t="shared" ca="1" si="137"/>
        <v>61876.855278300092</v>
      </c>
      <c r="V354">
        <f t="shared" ca="1" si="138"/>
        <v>160678.94821272031</v>
      </c>
      <c r="Y354" s="2">
        <f ca="1">IF(Table1[[#This Row],[Gender]]="Men",1,0)</f>
        <v>0</v>
      </c>
      <c r="Z354" s="2">
        <f ca="1">IF(Table1[[#This Row],[Gender]]="Women",1,0)</f>
        <v>1</v>
      </c>
      <c r="AA354" s="2"/>
      <c r="AB354" s="2"/>
      <c r="AC354" s="2"/>
      <c r="AD354" s="2"/>
      <c r="AE354" s="2"/>
      <c r="AF354" s="2"/>
      <c r="AG354" s="2"/>
      <c r="AH354" s="2"/>
      <c r="AI354" s="2"/>
      <c r="AJ354" s="4"/>
      <c r="AM354" s="2">
        <f ca="1">IF(Table1[[#This Row],[Field of Work]]="Teaching",1,0)</f>
        <v>1</v>
      </c>
      <c r="AN354" s="2">
        <f ca="1">IF(Table1[[#This Row],[Field of Work]]="Health",1,0)</f>
        <v>0</v>
      </c>
      <c r="AO354" s="2">
        <f ca="1">IF(Table1[[#This Row],[Field of Work]]="Agriculture",1,0)</f>
        <v>0</v>
      </c>
      <c r="AP354" s="2">
        <f ca="1">IF(Table1[[#This Row],[Field of Work]]="IT",1,0)</f>
        <v>0</v>
      </c>
      <c r="AQ354" s="2">
        <f ca="1">IF(Table1[[#This Row],[Field of Work]]="Construction",1,0)</f>
        <v>0</v>
      </c>
      <c r="AR354" s="2">
        <f ca="1">IF(Table1[[#This Row],[Field of Work]]="General Work",1,0)</f>
        <v>0</v>
      </c>
      <c r="AS354" s="2"/>
      <c r="AT354" s="2"/>
      <c r="AU354" s="2"/>
      <c r="AV354" s="2"/>
      <c r="AW354" s="2"/>
      <c r="AX354" s="2"/>
      <c r="BB354" s="2">
        <f ca="1">Table1[[#This Row],[Car Value]]/Table1[[#This Row],[Cars]]</f>
        <v>18901.91585638675</v>
      </c>
      <c r="BE354" s="2">
        <f ca="1">IF(Table1[[#This Row],[Debts]]&gt;$BG$6,1,0)</f>
        <v>1</v>
      </c>
      <c r="BJ354" s="11">
        <f ca="1">Table1[[#This Row],[Mortage Left]]/Table1[[#This Row],[Value of House]]</f>
        <v>4.6093715159376658E-2</v>
      </c>
      <c r="BK354" s="2">
        <f t="shared" ca="1" si="139"/>
        <v>1</v>
      </c>
      <c r="BN354" s="14">
        <f ca="1">IF(Table1[[#This Row],[Area]]="Yukon",Table1[[#This Row],[Income]],0)</f>
        <v>0</v>
      </c>
      <c r="BO354" s="14">
        <f ca="1">IF(Table1[[#This Row],[Area]]="BC",Table1[[#This Row],[Income]],0)</f>
        <v>0</v>
      </c>
      <c r="BP354" s="14">
        <f ca="1">IF(Table1[[#This Row],[Area]]="Northwest Territories",Table1[[#This Row],[Income]],0)</f>
        <v>0</v>
      </c>
      <c r="BQ354" s="14">
        <f ca="1">IF(Table1[[#This Row],[Area]]="Alberta",Table1[[#This Row],[Income]],0)</f>
        <v>0</v>
      </c>
      <c r="BR354" s="14">
        <f ca="1">IF(Table1[[#This Row],[Area]]="Nunavut",Table1[[#This Row],[Income]],0)</f>
        <v>0</v>
      </c>
      <c r="BS354" s="14">
        <f ca="1">IF(Table1[[#This Row],[Area]]="Saskatchewan",Table1[[#This Row],[Income]],0)</f>
        <v>0</v>
      </c>
      <c r="BT354" s="14">
        <f ca="1">IF(Table1[[#This Row],[Area]]="Manitoba",Table1[[#This Row],[Income]],0)</f>
        <v>0</v>
      </c>
      <c r="BU354" s="14">
        <f ca="1">IF(Table1[[#This Row],[Area]]="Ontario",Table1[[#This Row],[Income]],0)</f>
        <v>0</v>
      </c>
      <c r="BV354" s="14">
        <f ca="1">IF(Table1[[#This Row],[Area]]="Quebec",Table1[[#This Row],[Income]],0)</f>
        <v>30084</v>
      </c>
      <c r="BW354" s="14">
        <f ca="1">IF(Table1[[#This Row],[Area]]="newfoundland",Table1[[#This Row],[Income]],0)</f>
        <v>0</v>
      </c>
      <c r="BX354" s="14">
        <f ca="1">IF(Table1[[#This Row],[Area]]="New Brunswick",Table1[[#This Row],[Income]],0)</f>
        <v>0</v>
      </c>
      <c r="BY354" s="14">
        <f ca="1">IF(Table1[[#This Row],[Area]]="Nova Scotia",Table1[[#This Row],[Income]],0)</f>
        <v>0</v>
      </c>
      <c r="BZ354" s="14">
        <f ca="1">IF(Table1[[#This Row],[Area]]="Prince Edward Island",Table1[[#This Row],[Income]],0)</f>
        <v>0</v>
      </c>
      <c r="CB354" s="12">
        <f ca="1">IF(Table1[[#This Row],[Field of Work]]="Health",Table1[[#This Row],[Income]],0)</f>
        <v>0</v>
      </c>
      <c r="CC354" s="12">
        <f ca="1">IF(Table1[[#This Row],[Field of Work]]="Construction",Table1[[#This Row],[Income]],0)</f>
        <v>0</v>
      </c>
      <c r="CD354" s="12">
        <f ca="1">IF(Table1[[#This Row],[Field of Work]]="Teaching",Table1[[#This Row],[Income]],0)</f>
        <v>30084</v>
      </c>
      <c r="CE354" s="12">
        <f ca="1">IF(Table1[[#This Row],[Field of Work]]="IT",Table1[[#This Row],[Income]],0)</f>
        <v>0</v>
      </c>
      <c r="CF354" s="12">
        <f ca="1">IF(Table1[[#This Row],[Field of Work]]="General Work",Table1[[#This Row],[Income]],0)</f>
        <v>0</v>
      </c>
      <c r="CG354" s="12">
        <f ca="1">IF(Table1[[#This Row],[Field of Work]]="Agriculture",Table1[[#This Row],[Income]],0)</f>
        <v>0</v>
      </c>
      <c r="CI354" s="2">
        <f ca="1">IF(Table1[[#This Row],[Debts]]&gt;Table1[[#This Row],[Income]],1,0)</f>
        <v>1</v>
      </c>
      <c r="CJ354" s="2"/>
      <c r="CL354" s="2">
        <f ca="1">IF(Table1[[#This Row],[Networth of Person ($)]]&gt;$CL$6,Table1[[#This Row],[Age]],0)</f>
        <v>43</v>
      </c>
    </row>
    <row r="355" spans="2:90" x14ac:dyDescent="0.3">
      <c r="B355">
        <f t="shared" ca="1" si="118"/>
        <v>2</v>
      </c>
      <c r="C355" t="str">
        <f t="shared" ca="1" si="119"/>
        <v>Women</v>
      </c>
      <c r="D355">
        <f t="shared" ca="1" si="120"/>
        <v>29</v>
      </c>
      <c r="E355">
        <f t="shared" ca="1" si="121"/>
        <v>5</v>
      </c>
      <c r="F355" t="str">
        <f t="shared" ca="1" si="122"/>
        <v>General Work</v>
      </c>
      <c r="G355">
        <f t="shared" ca="1" si="123"/>
        <v>2</v>
      </c>
      <c r="H355" t="str">
        <f t="shared" ca="1" si="124"/>
        <v>College</v>
      </c>
      <c r="I355">
        <f t="shared" ca="1" si="125"/>
        <v>3</v>
      </c>
      <c r="J355">
        <f t="shared" ca="1" si="126"/>
        <v>1</v>
      </c>
      <c r="K355">
        <f t="shared" ca="1" si="127"/>
        <v>79600</v>
      </c>
      <c r="L355">
        <f t="shared" ca="1" si="128"/>
        <v>5</v>
      </c>
      <c r="M355" t="str">
        <f t="shared" ca="1" si="129"/>
        <v>Nunavut</v>
      </c>
      <c r="N355">
        <f t="shared" ca="1" si="130"/>
        <v>318400</v>
      </c>
      <c r="O355">
        <f t="shared" ca="1" si="131"/>
        <v>46570.967197353777</v>
      </c>
      <c r="P355">
        <f t="shared" ca="1" si="132"/>
        <v>78408.285179156403</v>
      </c>
      <c r="Q355">
        <f t="shared" ca="1" si="133"/>
        <v>49418</v>
      </c>
      <c r="R355">
        <f t="shared" ca="1" si="134"/>
        <v>43410.566470939455</v>
      </c>
      <c r="S355">
        <f t="shared" ca="1" si="135"/>
        <v>93023.531213519571</v>
      </c>
      <c r="T355">
        <f t="shared" ca="1" si="136"/>
        <v>489831.81639267597</v>
      </c>
      <c r="U355">
        <f t="shared" ca="1" si="137"/>
        <v>139399.53366829324</v>
      </c>
      <c r="V355">
        <f t="shared" ca="1" si="138"/>
        <v>350432.28272438271</v>
      </c>
      <c r="Y355" s="2">
        <f ca="1">IF(Table1[[#This Row],[Gender]]="Men",1,0)</f>
        <v>0</v>
      </c>
      <c r="Z355" s="2">
        <f ca="1">IF(Table1[[#This Row],[Gender]]="Women",1,0)</f>
        <v>1</v>
      </c>
      <c r="AA355" s="2"/>
      <c r="AB355" s="2"/>
      <c r="AC355" s="2"/>
      <c r="AD355" s="2"/>
      <c r="AE355" s="2"/>
      <c r="AF355" s="2"/>
      <c r="AG355" s="2"/>
      <c r="AH355" s="2"/>
      <c r="AI355" s="2"/>
      <c r="AJ355" s="4"/>
      <c r="AM355" s="2">
        <f ca="1">IF(Table1[[#This Row],[Field of Work]]="Teaching",1,0)</f>
        <v>0</v>
      </c>
      <c r="AN355" s="2">
        <f ca="1">IF(Table1[[#This Row],[Field of Work]]="Health",1,0)</f>
        <v>0</v>
      </c>
      <c r="AO355" s="2">
        <f ca="1">IF(Table1[[#This Row],[Field of Work]]="Agriculture",1,0)</f>
        <v>0</v>
      </c>
      <c r="AP355" s="2">
        <f ca="1">IF(Table1[[#This Row],[Field of Work]]="IT",1,0)</f>
        <v>0</v>
      </c>
      <c r="AQ355" s="2">
        <f ca="1">IF(Table1[[#This Row],[Field of Work]]="Construction",1,0)</f>
        <v>0</v>
      </c>
      <c r="AR355" s="2">
        <f ca="1">IF(Table1[[#This Row],[Field of Work]]="General Work",1,0)</f>
        <v>1</v>
      </c>
      <c r="AS355" s="2"/>
      <c r="AT355" s="2"/>
      <c r="AU355" s="2"/>
      <c r="AV355" s="2"/>
      <c r="AW355" s="2"/>
      <c r="AX355" s="2"/>
      <c r="BB355" s="2">
        <f ca="1">Table1[[#This Row],[Car Value]]/Table1[[#This Row],[Cars]]</f>
        <v>78408.285179156403</v>
      </c>
      <c r="BE355" s="2">
        <f ca="1">IF(Table1[[#This Row],[Debts]]&gt;$BG$6,1,0)</f>
        <v>1</v>
      </c>
      <c r="BJ355" s="11">
        <f ca="1">Table1[[#This Row],[Mortage Left]]/Table1[[#This Row],[Value of House]]</f>
        <v>0.14626560049420156</v>
      </c>
      <c r="BK355" s="2">
        <f t="shared" ca="1" si="139"/>
        <v>1</v>
      </c>
      <c r="BN355" s="14">
        <f ca="1">IF(Table1[[#This Row],[Area]]="Yukon",Table1[[#This Row],[Income]],0)</f>
        <v>0</v>
      </c>
      <c r="BO355" s="14">
        <f ca="1">IF(Table1[[#This Row],[Area]]="BC",Table1[[#This Row],[Income]],0)</f>
        <v>0</v>
      </c>
      <c r="BP355" s="14">
        <f ca="1">IF(Table1[[#This Row],[Area]]="Northwest Territories",Table1[[#This Row],[Income]],0)</f>
        <v>0</v>
      </c>
      <c r="BQ355" s="14">
        <f ca="1">IF(Table1[[#This Row],[Area]]="Alberta",Table1[[#This Row],[Income]],0)</f>
        <v>0</v>
      </c>
      <c r="BR355" s="14">
        <f ca="1">IF(Table1[[#This Row],[Area]]="Nunavut",Table1[[#This Row],[Income]],0)</f>
        <v>79600</v>
      </c>
      <c r="BS355" s="14">
        <f ca="1">IF(Table1[[#This Row],[Area]]="Saskatchewan",Table1[[#This Row],[Income]],0)</f>
        <v>0</v>
      </c>
      <c r="BT355" s="14">
        <f ca="1">IF(Table1[[#This Row],[Area]]="Manitoba",Table1[[#This Row],[Income]],0)</f>
        <v>0</v>
      </c>
      <c r="BU355" s="14">
        <f ca="1">IF(Table1[[#This Row],[Area]]="Ontario",Table1[[#This Row],[Income]],0)</f>
        <v>0</v>
      </c>
      <c r="BV355" s="14">
        <f ca="1">IF(Table1[[#This Row],[Area]]="Quebec",Table1[[#This Row],[Income]],0)</f>
        <v>0</v>
      </c>
      <c r="BW355" s="14">
        <f ca="1">IF(Table1[[#This Row],[Area]]="newfoundland",Table1[[#This Row],[Income]],0)</f>
        <v>0</v>
      </c>
      <c r="BX355" s="14">
        <f ca="1">IF(Table1[[#This Row],[Area]]="New Brunswick",Table1[[#This Row],[Income]],0)</f>
        <v>0</v>
      </c>
      <c r="BY355" s="14">
        <f ca="1">IF(Table1[[#This Row],[Area]]="Nova Scotia",Table1[[#This Row],[Income]],0)</f>
        <v>0</v>
      </c>
      <c r="BZ355" s="14">
        <f ca="1">IF(Table1[[#This Row],[Area]]="Prince Edward Island",Table1[[#This Row],[Income]],0)</f>
        <v>0</v>
      </c>
      <c r="CB355" s="12">
        <f ca="1">IF(Table1[[#This Row],[Field of Work]]="Health",Table1[[#This Row],[Income]],0)</f>
        <v>0</v>
      </c>
      <c r="CC355" s="12">
        <f ca="1">IF(Table1[[#This Row],[Field of Work]]="Construction",Table1[[#This Row],[Income]],0)</f>
        <v>0</v>
      </c>
      <c r="CD355" s="12">
        <f ca="1">IF(Table1[[#This Row],[Field of Work]]="Teaching",Table1[[#This Row],[Income]],0)</f>
        <v>0</v>
      </c>
      <c r="CE355" s="12">
        <f ca="1">IF(Table1[[#This Row],[Field of Work]]="IT",Table1[[#This Row],[Income]],0)</f>
        <v>0</v>
      </c>
      <c r="CF355" s="12">
        <f ca="1">IF(Table1[[#This Row],[Field of Work]]="General Work",Table1[[#This Row],[Income]],0)</f>
        <v>79600</v>
      </c>
      <c r="CG355" s="12">
        <f ca="1">IF(Table1[[#This Row],[Field of Work]]="Agriculture",Table1[[#This Row],[Income]],0)</f>
        <v>0</v>
      </c>
      <c r="CI355" s="2">
        <f ca="1">IF(Table1[[#This Row],[Debts]]&gt;Table1[[#This Row],[Income]],1,0)</f>
        <v>0</v>
      </c>
      <c r="CJ355" s="2"/>
      <c r="CL355" s="2">
        <f ca="1">IF(Table1[[#This Row],[Networth of Person ($)]]&gt;$CL$6,Table1[[#This Row],[Age]],0)</f>
        <v>29</v>
      </c>
    </row>
    <row r="356" spans="2:90" x14ac:dyDescent="0.3">
      <c r="B356">
        <f t="shared" ca="1" si="118"/>
        <v>2</v>
      </c>
      <c r="C356" t="str">
        <f t="shared" ca="1" si="119"/>
        <v>Women</v>
      </c>
      <c r="D356">
        <f t="shared" ca="1" si="120"/>
        <v>35</v>
      </c>
      <c r="E356">
        <f t="shared" ca="1" si="121"/>
        <v>6</v>
      </c>
      <c r="F356" t="str">
        <f t="shared" ca="1" si="122"/>
        <v>Agriculture</v>
      </c>
      <c r="G356">
        <f t="shared" ca="1" si="123"/>
        <v>5</v>
      </c>
      <c r="H356" t="str">
        <f t="shared" ca="1" si="124"/>
        <v>Others</v>
      </c>
      <c r="I356">
        <f t="shared" ca="1" si="125"/>
        <v>3</v>
      </c>
      <c r="J356">
        <f t="shared" ca="1" si="126"/>
        <v>1</v>
      </c>
      <c r="K356">
        <f t="shared" ca="1" si="127"/>
        <v>30647</v>
      </c>
      <c r="L356">
        <f t="shared" ca="1" si="128"/>
        <v>5</v>
      </c>
      <c r="M356" t="str">
        <f t="shared" ca="1" si="129"/>
        <v>Nunavut</v>
      </c>
      <c r="N356">
        <f t="shared" ca="1" si="130"/>
        <v>183882</v>
      </c>
      <c r="O356">
        <f t="shared" ca="1" si="131"/>
        <v>120873.17697376024</v>
      </c>
      <c r="P356">
        <f t="shared" ca="1" si="132"/>
        <v>4664.3600858330419</v>
      </c>
      <c r="Q356">
        <f t="shared" ca="1" si="133"/>
        <v>4015</v>
      </c>
      <c r="R356">
        <f t="shared" ca="1" si="134"/>
        <v>24890.165833967265</v>
      </c>
      <c r="S356">
        <f t="shared" ca="1" si="135"/>
        <v>13014.155337548746</v>
      </c>
      <c r="T356">
        <f t="shared" ca="1" si="136"/>
        <v>201560.51542338179</v>
      </c>
      <c r="U356">
        <f t="shared" ca="1" si="137"/>
        <v>149778.34280772752</v>
      </c>
      <c r="V356">
        <f t="shared" ca="1" si="138"/>
        <v>51782.172615654272</v>
      </c>
      <c r="Y356" s="2">
        <f ca="1">IF(Table1[[#This Row],[Gender]]="Men",1,0)</f>
        <v>0</v>
      </c>
      <c r="Z356" s="2">
        <f ca="1">IF(Table1[[#This Row],[Gender]]="Women",1,0)</f>
        <v>1</v>
      </c>
      <c r="AA356" s="2"/>
      <c r="AB356" s="2"/>
      <c r="AC356" s="2"/>
      <c r="AD356" s="2"/>
      <c r="AE356" s="2"/>
      <c r="AF356" s="2"/>
      <c r="AG356" s="2"/>
      <c r="AH356" s="2"/>
      <c r="AI356" s="2"/>
      <c r="AJ356" s="4"/>
      <c r="AM356" s="2">
        <f ca="1">IF(Table1[[#This Row],[Field of Work]]="Teaching",1,0)</f>
        <v>0</v>
      </c>
      <c r="AN356" s="2">
        <f ca="1">IF(Table1[[#This Row],[Field of Work]]="Health",1,0)</f>
        <v>0</v>
      </c>
      <c r="AO356" s="2">
        <f ca="1">IF(Table1[[#This Row],[Field of Work]]="Agriculture",1,0)</f>
        <v>1</v>
      </c>
      <c r="AP356" s="2">
        <f ca="1">IF(Table1[[#This Row],[Field of Work]]="IT",1,0)</f>
        <v>0</v>
      </c>
      <c r="AQ356" s="2">
        <f ca="1">IF(Table1[[#This Row],[Field of Work]]="Construction",1,0)</f>
        <v>0</v>
      </c>
      <c r="AR356" s="2">
        <f ca="1">IF(Table1[[#This Row],[Field of Work]]="General Work",1,0)</f>
        <v>0</v>
      </c>
      <c r="AS356" s="2"/>
      <c r="AT356" s="2"/>
      <c r="AU356" s="2"/>
      <c r="AV356" s="2"/>
      <c r="AW356" s="2"/>
      <c r="AX356" s="2"/>
      <c r="BB356" s="2">
        <f ca="1">Table1[[#This Row],[Car Value]]/Table1[[#This Row],[Cars]]</f>
        <v>4664.3600858330419</v>
      </c>
      <c r="BE356" s="2">
        <f ca="1">IF(Table1[[#This Row],[Debts]]&gt;$BG$6,1,0)</f>
        <v>1</v>
      </c>
      <c r="BJ356" s="11">
        <f ca="1">Table1[[#This Row],[Mortage Left]]/Table1[[#This Row],[Value of House]]</f>
        <v>0.65734099571333926</v>
      </c>
      <c r="BK356" s="2">
        <f t="shared" ca="1" si="139"/>
        <v>0</v>
      </c>
      <c r="BN356" s="14">
        <f ca="1">IF(Table1[[#This Row],[Area]]="Yukon",Table1[[#This Row],[Income]],0)</f>
        <v>0</v>
      </c>
      <c r="BO356" s="14">
        <f ca="1">IF(Table1[[#This Row],[Area]]="BC",Table1[[#This Row],[Income]],0)</f>
        <v>0</v>
      </c>
      <c r="BP356" s="14">
        <f ca="1">IF(Table1[[#This Row],[Area]]="Northwest Territories",Table1[[#This Row],[Income]],0)</f>
        <v>0</v>
      </c>
      <c r="BQ356" s="14">
        <f ca="1">IF(Table1[[#This Row],[Area]]="Alberta",Table1[[#This Row],[Income]],0)</f>
        <v>0</v>
      </c>
      <c r="BR356" s="14">
        <f ca="1">IF(Table1[[#This Row],[Area]]="Nunavut",Table1[[#This Row],[Income]],0)</f>
        <v>30647</v>
      </c>
      <c r="BS356" s="14">
        <f ca="1">IF(Table1[[#This Row],[Area]]="Saskatchewan",Table1[[#This Row],[Income]],0)</f>
        <v>0</v>
      </c>
      <c r="BT356" s="14">
        <f ca="1">IF(Table1[[#This Row],[Area]]="Manitoba",Table1[[#This Row],[Income]],0)</f>
        <v>0</v>
      </c>
      <c r="BU356" s="14">
        <f ca="1">IF(Table1[[#This Row],[Area]]="Ontario",Table1[[#This Row],[Income]],0)</f>
        <v>0</v>
      </c>
      <c r="BV356" s="14">
        <f ca="1">IF(Table1[[#This Row],[Area]]="Quebec",Table1[[#This Row],[Income]],0)</f>
        <v>0</v>
      </c>
      <c r="BW356" s="14">
        <f ca="1">IF(Table1[[#This Row],[Area]]="newfoundland",Table1[[#This Row],[Income]],0)</f>
        <v>0</v>
      </c>
      <c r="BX356" s="14">
        <f ca="1">IF(Table1[[#This Row],[Area]]="New Brunswick",Table1[[#This Row],[Income]],0)</f>
        <v>0</v>
      </c>
      <c r="BY356" s="14">
        <f ca="1">IF(Table1[[#This Row],[Area]]="Nova Scotia",Table1[[#This Row],[Income]],0)</f>
        <v>0</v>
      </c>
      <c r="BZ356" s="14">
        <f ca="1">IF(Table1[[#This Row],[Area]]="Prince Edward Island",Table1[[#This Row],[Income]],0)</f>
        <v>0</v>
      </c>
      <c r="CB356" s="12">
        <f ca="1">IF(Table1[[#This Row],[Field of Work]]="Health",Table1[[#This Row],[Income]],0)</f>
        <v>0</v>
      </c>
      <c r="CC356" s="12">
        <f ca="1">IF(Table1[[#This Row],[Field of Work]]="Construction",Table1[[#This Row],[Income]],0)</f>
        <v>0</v>
      </c>
      <c r="CD356" s="12">
        <f ca="1">IF(Table1[[#This Row],[Field of Work]]="Teaching",Table1[[#This Row],[Income]],0)</f>
        <v>0</v>
      </c>
      <c r="CE356" s="12">
        <f ca="1">IF(Table1[[#This Row],[Field of Work]]="IT",Table1[[#This Row],[Income]],0)</f>
        <v>0</v>
      </c>
      <c r="CF356" s="12">
        <f ca="1">IF(Table1[[#This Row],[Field of Work]]="General Work",Table1[[#This Row],[Income]],0)</f>
        <v>0</v>
      </c>
      <c r="CG356" s="12">
        <f ca="1">IF(Table1[[#This Row],[Field of Work]]="Agriculture",Table1[[#This Row],[Income]],0)</f>
        <v>30647</v>
      </c>
      <c r="CI356" s="2">
        <f ca="1">IF(Table1[[#This Row],[Debts]]&gt;Table1[[#This Row],[Income]],1,0)</f>
        <v>0</v>
      </c>
      <c r="CJ356" s="2"/>
      <c r="CL356" s="2">
        <f ca="1">IF(Table1[[#This Row],[Networth of Person ($)]]&gt;$CL$6,Table1[[#This Row],[Age]],0)</f>
        <v>35</v>
      </c>
    </row>
    <row r="357" spans="2:90" x14ac:dyDescent="0.3">
      <c r="B357">
        <f t="shared" ca="1" si="118"/>
        <v>1</v>
      </c>
      <c r="C357" t="str">
        <f t="shared" ca="1" si="119"/>
        <v>Men</v>
      </c>
      <c r="D357">
        <f t="shared" ca="1" si="120"/>
        <v>35</v>
      </c>
      <c r="E357">
        <f t="shared" ca="1" si="121"/>
        <v>4</v>
      </c>
      <c r="F357" t="str">
        <f t="shared" ca="1" si="122"/>
        <v>IT</v>
      </c>
      <c r="G357">
        <f t="shared" ca="1" si="123"/>
        <v>6</v>
      </c>
      <c r="H357" t="str">
        <f t="shared" ca="1" si="124"/>
        <v>Others</v>
      </c>
      <c r="I357">
        <f t="shared" ca="1" si="125"/>
        <v>4</v>
      </c>
      <c r="J357">
        <f t="shared" ca="1" si="126"/>
        <v>3</v>
      </c>
      <c r="K357">
        <f t="shared" ca="1" si="127"/>
        <v>77001</v>
      </c>
      <c r="L357">
        <f t="shared" ca="1" si="128"/>
        <v>6</v>
      </c>
      <c r="M357" t="str">
        <f t="shared" ca="1" si="129"/>
        <v>Saskatchewan</v>
      </c>
      <c r="N357">
        <f t="shared" ca="1" si="130"/>
        <v>385005</v>
      </c>
      <c r="O357">
        <f t="shared" ca="1" si="131"/>
        <v>379506.2478889919</v>
      </c>
      <c r="P357">
        <f t="shared" ca="1" si="132"/>
        <v>14093.759929644302</v>
      </c>
      <c r="Q357">
        <f t="shared" ca="1" si="133"/>
        <v>9120</v>
      </c>
      <c r="R357">
        <f t="shared" ca="1" si="134"/>
        <v>2912.466341649178</v>
      </c>
      <c r="S357">
        <f t="shared" ca="1" si="135"/>
        <v>89622.174778977103</v>
      </c>
      <c r="T357">
        <f t="shared" ca="1" si="136"/>
        <v>488720.93470862141</v>
      </c>
      <c r="U357">
        <f t="shared" ca="1" si="137"/>
        <v>391538.71423064108</v>
      </c>
      <c r="V357">
        <f t="shared" ca="1" si="138"/>
        <v>97182.220477980329</v>
      </c>
      <c r="Y357" s="2">
        <f ca="1">IF(Table1[[#This Row],[Gender]]="Men",1,0)</f>
        <v>1</v>
      </c>
      <c r="Z357" s="2">
        <f ca="1">IF(Table1[[#This Row],[Gender]]="Women",1,0)</f>
        <v>0</v>
      </c>
      <c r="AA357" s="2"/>
      <c r="AB357" s="2"/>
      <c r="AC357" s="2"/>
      <c r="AD357" s="2"/>
      <c r="AE357" s="2"/>
      <c r="AF357" s="2"/>
      <c r="AG357" s="2"/>
      <c r="AH357" s="2"/>
      <c r="AI357" s="2"/>
      <c r="AJ357" s="4"/>
      <c r="AM357" s="2">
        <f ca="1">IF(Table1[[#This Row],[Field of Work]]="Teaching",1,0)</f>
        <v>0</v>
      </c>
      <c r="AN357" s="2">
        <f ca="1">IF(Table1[[#This Row],[Field of Work]]="Health",1,0)</f>
        <v>0</v>
      </c>
      <c r="AO357" s="2">
        <f ca="1">IF(Table1[[#This Row],[Field of Work]]="Agriculture",1,0)</f>
        <v>0</v>
      </c>
      <c r="AP357" s="2">
        <f ca="1">IF(Table1[[#This Row],[Field of Work]]="IT",1,0)</f>
        <v>1</v>
      </c>
      <c r="AQ357" s="2">
        <f ca="1">IF(Table1[[#This Row],[Field of Work]]="Construction",1,0)</f>
        <v>0</v>
      </c>
      <c r="AR357" s="2">
        <f ca="1">IF(Table1[[#This Row],[Field of Work]]="General Work",1,0)</f>
        <v>0</v>
      </c>
      <c r="AS357" s="2"/>
      <c r="AT357" s="2"/>
      <c r="AU357" s="2"/>
      <c r="AV357" s="2"/>
      <c r="AW357" s="2"/>
      <c r="AX357" s="2"/>
      <c r="BB357" s="2">
        <f ca="1">Table1[[#This Row],[Car Value]]/Table1[[#This Row],[Cars]]</f>
        <v>4697.9199765481007</v>
      </c>
      <c r="BE357" s="2">
        <f ca="1">IF(Table1[[#This Row],[Debts]]&gt;$BG$6,1,0)</f>
        <v>0</v>
      </c>
      <c r="BJ357" s="11">
        <f ca="1">Table1[[#This Row],[Mortage Left]]/Table1[[#This Row],[Value of House]]</f>
        <v>0.98571771246864825</v>
      </c>
      <c r="BK357" s="2">
        <f t="shared" ca="1" si="139"/>
        <v>0</v>
      </c>
      <c r="BN357" s="14">
        <f ca="1">IF(Table1[[#This Row],[Area]]="Yukon",Table1[[#This Row],[Income]],0)</f>
        <v>0</v>
      </c>
      <c r="BO357" s="14">
        <f ca="1">IF(Table1[[#This Row],[Area]]="BC",Table1[[#This Row],[Income]],0)</f>
        <v>0</v>
      </c>
      <c r="BP357" s="14">
        <f ca="1">IF(Table1[[#This Row],[Area]]="Northwest Territories",Table1[[#This Row],[Income]],0)</f>
        <v>0</v>
      </c>
      <c r="BQ357" s="14">
        <f ca="1">IF(Table1[[#This Row],[Area]]="Alberta",Table1[[#This Row],[Income]],0)</f>
        <v>0</v>
      </c>
      <c r="BR357" s="14">
        <f ca="1">IF(Table1[[#This Row],[Area]]="Nunavut",Table1[[#This Row],[Income]],0)</f>
        <v>0</v>
      </c>
      <c r="BS357" s="14">
        <f ca="1">IF(Table1[[#This Row],[Area]]="Saskatchewan",Table1[[#This Row],[Income]],0)</f>
        <v>77001</v>
      </c>
      <c r="BT357" s="14">
        <f ca="1">IF(Table1[[#This Row],[Area]]="Manitoba",Table1[[#This Row],[Income]],0)</f>
        <v>0</v>
      </c>
      <c r="BU357" s="14">
        <f ca="1">IF(Table1[[#This Row],[Area]]="Ontario",Table1[[#This Row],[Income]],0)</f>
        <v>0</v>
      </c>
      <c r="BV357" s="14">
        <f ca="1">IF(Table1[[#This Row],[Area]]="Quebec",Table1[[#This Row],[Income]],0)</f>
        <v>0</v>
      </c>
      <c r="BW357" s="14">
        <f ca="1">IF(Table1[[#This Row],[Area]]="newfoundland",Table1[[#This Row],[Income]],0)</f>
        <v>0</v>
      </c>
      <c r="BX357" s="14">
        <f ca="1">IF(Table1[[#This Row],[Area]]="New Brunswick",Table1[[#This Row],[Income]],0)</f>
        <v>0</v>
      </c>
      <c r="BY357" s="14">
        <f ca="1">IF(Table1[[#This Row],[Area]]="Nova Scotia",Table1[[#This Row],[Income]],0)</f>
        <v>0</v>
      </c>
      <c r="BZ357" s="14">
        <f ca="1">IF(Table1[[#This Row],[Area]]="Prince Edward Island",Table1[[#This Row],[Income]],0)</f>
        <v>0</v>
      </c>
      <c r="CB357" s="12">
        <f ca="1">IF(Table1[[#This Row],[Field of Work]]="Health",Table1[[#This Row],[Income]],0)</f>
        <v>0</v>
      </c>
      <c r="CC357" s="12">
        <f ca="1">IF(Table1[[#This Row],[Field of Work]]="Construction",Table1[[#This Row],[Income]],0)</f>
        <v>0</v>
      </c>
      <c r="CD357" s="12">
        <f ca="1">IF(Table1[[#This Row],[Field of Work]]="Teaching",Table1[[#This Row],[Income]],0)</f>
        <v>0</v>
      </c>
      <c r="CE357" s="12">
        <f ca="1">IF(Table1[[#This Row],[Field of Work]]="IT",Table1[[#This Row],[Income]],0)</f>
        <v>77001</v>
      </c>
      <c r="CF357" s="12">
        <f ca="1">IF(Table1[[#This Row],[Field of Work]]="General Work",Table1[[#This Row],[Income]],0)</f>
        <v>0</v>
      </c>
      <c r="CG357" s="12">
        <f ca="1">IF(Table1[[#This Row],[Field of Work]]="Agriculture",Table1[[#This Row],[Income]],0)</f>
        <v>0</v>
      </c>
      <c r="CI357" s="2">
        <f ca="1">IF(Table1[[#This Row],[Debts]]&gt;Table1[[#This Row],[Income]],1,0)</f>
        <v>0</v>
      </c>
      <c r="CJ357" s="2"/>
      <c r="CL357" s="2">
        <f ca="1">IF(Table1[[#This Row],[Networth of Person ($)]]&gt;$CL$6,Table1[[#This Row],[Age]],0)</f>
        <v>35</v>
      </c>
    </row>
    <row r="358" spans="2:90" x14ac:dyDescent="0.3">
      <c r="B358">
        <f t="shared" ca="1" si="118"/>
        <v>2</v>
      </c>
      <c r="C358" t="str">
        <f t="shared" ca="1" si="119"/>
        <v>Women</v>
      </c>
      <c r="D358">
        <f t="shared" ca="1" si="120"/>
        <v>43</v>
      </c>
      <c r="E358">
        <f t="shared" ca="1" si="121"/>
        <v>4</v>
      </c>
      <c r="F358" t="str">
        <f t="shared" ca="1" si="122"/>
        <v>IT</v>
      </c>
      <c r="G358">
        <f t="shared" ca="1" si="123"/>
        <v>2</v>
      </c>
      <c r="H358" t="str">
        <f t="shared" ca="1" si="124"/>
        <v>College</v>
      </c>
      <c r="I358">
        <f t="shared" ca="1" si="125"/>
        <v>0</v>
      </c>
      <c r="J358">
        <f t="shared" ca="1" si="126"/>
        <v>1</v>
      </c>
      <c r="K358">
        <f t="shared" ca="1" si="127"/>
        <v>34905</v>
      </c>
      <c r="L358">
        <f t="shared" ca="1" si="128"/>
        <v>5</v>
      </c>
      <c r="M358" t="str">
        <f t="shared" ca="1" si="129"/>
        <v>Nunavut</v>
      </c>
      <c r="N358">
        <f t="shared" ca="1" si="130"/>
        <v>139620</v>
      </c>
      <c r="O358">
        <f t="shared" ca="1" si="131"/>
        <v>120594.63611440019</v>
      </c>
      <c r="P358">
        <f t="shared" ca="1" si="132"/>
        <v>27810.149900725861</v>
      </c>
      <c r="Q358">
        <f t="shared" ca="1" si="133"/>
        <v>19079</v>
      </c>
      <c r="R358">
        <f t="shared" ca="1" si="134"/>
        <v>3762.2404768888041</v>
      </c>
      <c r="S358">
        <f t="shared" ca="1" si="135"/>
        <v>17411.247237385527</v>
      </c>
      <c r="T358">
        <f t="shared" ca="1" si="136"/>
        <v>184841.39713811141</v>
      </c>
      <c r="U358">
        <f t="shared" ca="1" si="137"/>
        <v>143435.87659128898</v>
      </c>
      <c r="V358">
        <f t="shared" ca="1" si="138"/>
        <v>41405.52054682243</v>
      </c>
      <c r="Y358" s="2">
        <f ca="1">IF(Table1[[#This Row],[Gender]]="Men",1,0)</f>
        <v>0</v>
      </c>
      <c r="Z358" s="2">
        <f ca="1">IF(Table1[[#This Row],[Gender]]="Women",1,0)</f>
        <v>1</v>
      </c>
      <c r="AA358" s="2"/>
      <c r="AB358" s="2"/>
      <c r="AC358" s="2"/>
      <c r="AD358" s="2"/>
      <c r="AE358" s="2"/>
      <c r="AF358" s="2"/>
      <c r="AG358" s="2"/>
      <c r="AH358" s="2"/>
      <c r="AI358" s="2"/>
      <c r="AJ358" s="4"/>
      <c r="AM358" s="2">
        <f ca="1">IF(Table1[[#This Row],[Field of Work]]="Teaching",1,0)</f>
        <v>0</v>
      </c>
      <c r="AN358" s="2">
        <f ca="1">IF(Table1[[#This Row],[Field of Work]]="Health",1,0)</f>
        <v>0</v>
      </c>
      <c r="AO358" s="2">
        <f ca="1">IF(Table1[[#This Row],[Field of Work]]="Agriculture",1,0)</f>
        <v>0</v>
      </c>
      <c r="AP358" s="2">
        <f ca="1">IF(Table1[[#This Row],[Field of Work]]="IT",1,0)</f>
        <v>1</v>
      </c>
      <c r="AQ358" s="2">
        <f ca="1">IF(Table1[[#This Row],[Field of Work]]="Construction",1,0)</f>
        <v>0</v>
      </c>
      <c r="AR358" s="2">
        <f ca="1">IF(Table1[[#This Row],[Field of Work]]="General Work",1,0)</f>
        <v>0</v>
      </c>
      <c r="AS358" s="2"/>
      <c r="AT358" s="2"/>
      <c r="AU358" s="2"/>
      <c r="AV358" s="2"/>
      <c r="AW358" s="2"/>
      <c r="AX358" s="2"/>
      <c r="BB358" s="2">
        <f ca="1">Table1[[#This Row],[Car Value]]/Table1[[#This Row],[Cars]]</f>
        <v>27810.149900725861</v>
      </c>
      <c r="BE358" s="2">
        <f ca="1">IF(Table1[[#This Row],[Debts]]&gt;$BG$6,1,0)</f>
        <v>0</v>
      </c>
      <c r="BJ358" s="11">
        <f ca="1">Table1[[#This Row],[Mortage Left]]/Table1[[#This Row],[Value of House]]</f>
        <v>0.86373468066466252</v>
      </c>
      <c r="BK358" s="2">
        <f t="shared" ca="1" si="139"/>
        <v>0</v>
      </c>
      <c r="BN358" s="14">
        <f ca="1">IF(Table1[[#This Row],[Area]]="Yukon",Table1[[#This Row],[Income]],0)</f>
        <v>0</v>
      </c>
      <c r="BO358" s="14">
        <f ca="1">IF(Table1[[#This Row],[Area]]="BC",Table1[[#This Row],[Income]],0)</f>
        <v>0</v>
      </c>
      <c r="BP358" s="14">
        <f ca="1">IF(Table1[[#This Row],[Area]]="Northwest Territories",Table1[[#This Row],[Income]],0)</f>
        <v>0</v>
      </c>
      <c r="BQ358" s="14">
        <f ca="1">IF(Table1[[#This Row],[Area]]="Alberta",Table1[[#This Row],[Income]],0)</f>
        <v>0</v>
      </c>
      <c r="BR358" s="14">
        <f ca="1">IF(Table1[[#This Row],[Area]]="Nunavut",Table1[[#This Row],[Income]],0)</f>
        <v>34905</v>
      </c>
      <c r="BS358" s="14">
        <f ca="1">IF(Table1[[#This Row],[Area]]="Saskatchewan",Table1[[#This Row],[Income]],0)</f>
        <v>0</v>
      </c>
      <c r="BT358" s="14">
        <f ca="1">IF(Table1[[#This Row],[Area]]="Manitoba",Table1[[#This Row],[Income]],0)</f>
        <v>0</v>
      </c>
      <c r="BU358" s="14">
        <f ca="1">IF(Table1[[#This Row],[Area]]="Ontario",Table1[[#This Row],[Income]],0)</f>
        <v>0</v>
      </c>
      <c r="BV358" s="14">
        <f ca="1">IF(Table1[[#This Row],[Area]]="Quebec",Table1[[#This Row],[Income]],0)</f>
        <v>0</v>
      </c>
      <c r="BW358" s="14">
        <f ca="1">IF(Table1[[#This Row],[Area]]="newfoundland",Table1[[#This Row],[Income]],0)</f>
        <v>0</v>
      </c>
      <c r="BX358" s="14">
        <f ca="1">IF(Table1[[#This Row],[Area]]="New Brunswick",Table1[[#This Row],[Income]],0)</f>
        <v>0</v>
      </c>
      <c r="BY358" s="14">
        <f ca="1">IF(Table1[[#This Row],[Area]]="Nova Scotia",Table1[[#This Row],[Income]],0)</f>
        <v>0</v>
      </c>
      <c r="BZ358" s="14">
        <f ca="1">IF(Table1[[#This Row],[Area]]="Prince Edward Island",Table1[[#This Row],[Income]],0)</f>
        <v>0</v>
      </c>
      <c r="CB358" s="12">
        <f ca="1">IF(Table1[[#This Row],[Field of Work]]="Health",Table1[[#This Row],[Income]],0)</f>
        <v>0</v>
      </c>
      <c r="CC358" s="12">
        <f ca="1">IF(Table1[[#This Row],[Field of Work]]="Construction",Table1[[#This Row],[Income]],0)</f>
        <v>0</v>
      </c>
      <c r="CD358" s="12">
        <f ca="1">IF(Table1[[#This Row],[Field of Work]]="Teaching",Table1[[#This Row],[Income]],0)</f>
        <v>0</v>
      </c>
      <c r="CE358" s="12">
        <f ca="1">IF(Table1[[#This Row],[Field of Work]]="IT",Table1[[#This Row],[Income]],0)</f>
        <v>34905</v>
      </c>
      <c r="CF358" s="12">
        <f ca="1">IF(Table1[[#This Row],[Field of Work]]="General Work",Table1[[#This Row],[Income]],0)</f>
        <v>0</v>
      </c>
      <c r="CG358" s="12">
        <f ca="1">IF(Table1[[#This Row],[Field of Work]]="Agriculture",Table1[[#This Row],[Income]],0)</f>
        <v>0</v>
      </c>
      <c r="CI358" s="2">
        <f ca="1">IF(Table1[[#This Row],[Debts]]&gt;Table1[[#This Row],[Income]],1,0)</f>
        <v>0</v>
      </c>
      <c r="CJ358" s="2"/>
      <c r="CL358" s="2">
        <f ca="1">IF(Table1[[#This Row],[Networth of Person ($)]]&gt;$CL$6,Table1[[#This Row],[Age]],0)</f>
        <v>0</v>
      </c>
    </row>
    <row r="359" spans="2:90" x14ac:dyDescent="0.3">
      <c r="B359">
        <f t="shared" ca="1" si="118"/>
        <v>2</v>
      </c>
      <c r="C359" t="str">
        <f t="shared" ca="1" si="119"/>
        <v>Women</v>
      </c>
      <c r="D359">
        <f t="shared" ca="1" si="120"/>
        <v>41</v>
      </c>
      <c r="E359">
        <f t="shared" ca="1" si="121"/>
        <v>4</v>
      </c>
      <c r="F359" t="str">
        <f t="shared" ca="1" si="122"/>
        <v>IT</v>
      </c>
      <c r="G359">
        <f t="shared" ca="1" si="123"/>
        <v>2</v>
      </c>
      <c r="H359" t="str">
        <f t="shared" ca="1" si="124"/>
        <v>College</v>
      </c>
      <c r="I359">
        <f t="shared" ca="1" si="125"/>
        <v>2</v>
      </c>
      <c r="J359">
        <f t="shared" ca="1" si="126"/>
        <v>3</v>
      </c>
      <c r="K359">
        <f t="shared" ca="1" si="127"/>
        <v>38765</v>
      </c>
      <c r="L359">
        <f t="shared" ca="1" si="128"/>
        <v>8</v>
      </c>
      <c r="M359" t="str">
        <f t="shared" ca="1" si="129"/>
        <v>Ontario</v>
      </c>
      <c r="N359">
        <f t="shared" ca="1" si="130"/>
        <v>155060</v>
      </c>
      <c r="O359">
        <f t="shared" ca="1" si="131"/>
        <v>133214.5211311552</v>
      </c>
      <c r="P359">
        <f t="shared" ca="1" si="132"/>
        <v>55259.486991857026</v>
      </c>
      <c r="Q359">
        <f t="shared" ca="1" si="133"/>
        <v>53374</v>
      </c>
      <c r="R359">
        <f t="shared" ca="1" si="134"/>
        <v>57347.621930498295</v>
      </c>
      <c r="S359">
        <f t="shared" ca="1" si="135"/>
        <v>51163.535476413352</v>
      </c>
      <c r="T359">
        <f t="shared" ca="1" si="136"/>
        <v>261483.02246827038</v>
      </c>
      <c r="U359">
        <f t="shared" ca="1" si="137"/>
        <v>243936.14306165348</v>
      </c>
      <c r="V359">
        <f t="shared" ca="1" si="138"/>
        <v>17546.879406616907</v>
      </c>
      <c r="Y359" s="2">
        <f ca="1">IF(Table1[[#This Row],[Gender]]="Men",1,0)</f>
        <v>0</v>
      </c>
      <c r="Z359" s="2">
        <f ca="1">IF(Table1[[#This Row],[Gender]]="Women",1,0)</f>
        <v>1</v>
      </c>
      <c r="AA359" s="2"/>
      <c r="AB359" s="2"/>
      <c r="AC359" s="2"/>
      <c r="AD359" s="2"/>
      <c r="AE359" s="2"/>
      <c r="AF359" s="2"/>
      <c r="AG359" s="2"/>
      <c r="AH359" s="2"/>
      <c r="AI359" s="2"/>
      <c r="AJ359" s="4"/>
      <c r="AM359" s="2">
        <f ca="1">IF(Table1[[#This Row],[Field of Work]]="Teaching",1,0)</f>
        <v>0</v>
      </c>
      <c r="AN359" s="2">
        <f ca="1">IF(Table1[[#This Row],[Field of Work]]="Health",1,0)</f>
        <v>0</v>
      </c>
      <c r="AO359" s="2">
        <f ca="1">IF(Table1[[#This Row],[Field of Work]]="Agriculture",1,0)</f>
        <v>0</v>
      </c>
      <c r="AP359" s="2">
        <f ca="1">IF(Table1[[#This Row],[Field of Work]]="IT",1,0)</f>
        <v>1</v>
      </c>
      <c r="AQ359" s="2">
        <f ca="1">IF(Table1[[#This Row],[Field of Work]]="Construction",1,0)</f>
        <v>0</v>
      </c>
      <c r="AR359" s="2">
        <f ca="1">IF(Table1[[#This Row],[Field of Work]]="General Work",1,0)</f>
        <v>0</v>
      </c>
      <c r="AS359" s="2"/>
      <c r="AT359" s="2"/>
      <c r="AU359" s="2"/>
      <c r="AV359" s="2"/>
      <c r="AW359" s="2"/>
      <c r="AX359" s="2"/>
      <c r="BB359" s="2">
        <f ca="1">Table1[[#This Row],[Car Value]]/Table1[[#This Row],[Cars]]</f>
        <v>18419.828997285676</v>
      </c>
      <c r="BE359" s="2">
        <f ca="1">IF(Table1[[#This Row],[Debts]]&gt;$BG$6,1,0)</f>
        <v>1</v>
      </c>
      <c r="BJ359" s="11">
        <f ca="1">Table1[[#This Row],[Mortage Left]]/Table1[[#This Row],[Value of House]]</f>
        <v>0.85911596240910093</v>
      </c>
      <c r="BK359" s="2">
        <f t="shared" ca="1" si="139"/>
        <v>0</v>
      </c>
      <c r="BN359" s="14">
        <f ca="1">IF(Table1[[#This Row],[Area]]="Yukon",Table1[[#This Row],[Income]],0)</f>
        <v>0</v>
      </c>
      <c r="BO359" s="14">
        <f ca="1">IF(Table1[[#This Row],[Area]]="BC",Table1[[#This Row],[Income]],0)</f>
        <v>0</v>
      </c>
      <c r="BP359" s="14">
        <f ca="1">IF(Table1[[#This Row],[Area]]="Northwest Territories",Table1[[#This Row],[Income]],0)</f>
        <v>0</v>
      </c>
      <c r="BQ359" s="14">
        <f ca="1">IF(Table1[[#This Row],[Area]]="Alberta",Table1[[#This Row],[Income]],0)</f>
        <v>0</v>
      </c>
      <c r="BR359" s="14">
        <f ca="1">IF(Table1[[#This Row],[Area]]="Nunavut",Table1[[#This Row],[Income]],0)</f>
        <v>0</v>
      </c>
      <c r="BS359" s="14">
        <f ca="1">IF(Table1[[#This Row],[Area]]="Saskatchewan",Table1[[#This Row],[Income]],0)</f>
        <v>0</v>
      </c>
      <c r="BT359" s="14">
        <f ca="1">IF(Table1[[#This Row],[Area]]="Manitoba",Table1[[#This Row],[Income]],0)</f>
        <v>0</v>
      </c>
      <c r="BU359" s="14">
        <f ca="1">IF(Table1[[#This Row],[Area]]="Ontario",Table1[[#This Row],[Income]],0)</f>
        <v>38765</v>
      </c>
      <c r="BV359" s="14">
        <f ca="1">IF(Table1[[#This Row],[Area]]="Quebec",Table1[[#This Row],[Income]],0)</f>
        <v>0</v>
      </c>
      <c r="BW359" s="14">
        <f ca="1">IF(Table1[[#This Row],[Area]]="newfoundland",Table1[[#This Row],[Income]],0)</f>
        <v>0</v>
      </c>
      <c r="BX359" s="14">
        <f ca="1">IF(Table1[[#This Row],[Area]]="New Brunswick",Table1[[#This Row],[Income]],0)</f>
        <v>0</v>
      </c>
      <c r="BY359" s="14">
        <f ca="1">IF(Table1[[#This Row],[Area]]="Nova Scotia",Table1[[#This Row],[Income]],0)</f>
        <v>0</v>
      </c>
      <c r="BZ359" s="14">
        <f ca="1">IF(Table1[[#This Row],[Area]]="Prince Edward Island",Table1[[#This Row],[Income]],0)</f>
        <v>0</v>
      </c>
      <c r="CB359" s="12">
        <f ca="1">IF(Table1[[#This Row],[Field of Work]]="Health",Table1[[#This Row],[Income]],0)</f>
        <v>0</v>
      </c>
      <c r="CC359" s="12">
        <f ca="1">IF(Table1[[#This Row],[Field of Work]]="Construction",Table1[[#This Row],[Income]],0)</f>
        <v>0</v>
      </c>
      <c r="CD359" s="12">
        <f ca="1">IF(Table1[[#This Row],[Field of Work]]="Teaching",Table1[[#This Row],[Income]],0)</f>
        <v>0</v>
      </c>
      <c r="CE359" s="12">
        <f ca="1">IF(Table1[[#This Row],[Field of Work]]="IT",Table1[[#This Row],[Income]],0)</f>
        <v>38765</v>
      </c>
      <c r="CF359" s="12">
        <f ca="1">IF(Table1[[#This Row],[Field of Work]]="General Work",Table1[[#This Row],[Income]],0)</f>
        <v>0</v>
      </c>
      <c r="CG359" s="12">
        <f ca="1">IF(Table1[[#This Row],[Field of Work]]="Agriculture",Table1[[#This Row],[Income]],0)</f>
        <v>0</v>
      </c>
      <c r="CI359" s="2">
        <f ca="1">IF(Table1[[#This Row],[Debts]]&gt;Table1[[#This Row],[Income]],1,0)</f>
        <v>1</v>
      </c>
      <c r="CJ359" s="2"/>
      <c r="CL359" s="2">
        <f ca="1">IF(Table1[[#This Row],[Networth of Person ($)]]&gt;$CL$6,Table1[[#This Row],[Age]],0)</f>
        <v>0</v>
      </c>
    </row>
    <row r="360" spans="2:90" x14ac:dyDescent="0.3">
      <c r="B360">
        <f t="shared" ca="1" si="118"/>
        <v>2</v>
      </c>
      <c r="C360" t="str">
        <f t="shared" ca="1" si="119"/>
        <v>Women</v>
      </c>
      <c r="D360">
        <f t="shared" ca="1" si="120"/>
        <v>39</v>
      </c>
      <c r="E360">
        <f t="shared" ca="1" si="121"/>
        <v>4</v>
      </c>
      <c r="F360" t="str">
        <f t="shared" ca="1" si="122"/>
        <v>IT</v>
      </c>
      <c r="G360">
        <f t="shared" ca="1" si="123"/>
        <v>6</v>
      </c>
      <c r="H360" t="str">
        <f t="shared" ca="1" si="124"/>
        <v>Others</v>
      </c>
      <c r="I360">
        <f t="shared" ca="1" si="125"/>
        <v>4</v>
      </c>
      <c r="J360">
        <f t="shared" ca="1" si="126"/>
        <v>1</v>
      </c>
      <c r="K360">
        <f t="shared" ca="1" si="127"/>
        <v>65033</v>
      </c>
      <c r="L360">
        <f t="shared" ca="1" si="128"/>
        <v>1</v>
      </c>
      <c r="M360" t="str">
        <f t="shared" ca="1" si="129"/>
        <v>Yukon</v>
      </c>
      <c r="N360">
        <f t="shared" ca="1" si="130"/>
        <v>260132</v>
      </c>
      <c r="O360">
        <f t="shared" ca="1" si="131"/>
        <v>194336.56699567847</v>
      </c>
      <c r="P360">
        <f t="shared" ca="1" si="132"/>
        <v>2627.186640101485</v>
      </c>
      <c r="Q360">
        <f t="shared" ca="1" si="133"/>
        <v>2467</v>
      </c>
      <c r="R360">
        <f t="shared" ca="1" si="134"/>
        <v>93363.361483144923</v>
      </c>
      <c r="S360">
        <f t="shared" ca="1" si="135"/>
        <v>54191.458435398556</v>
      </c>
      <c r="T360">
        <f t="shared" ca="1" si="136"/>
        <v>316950.64507550001</v>
      </c>
      <c r="U360">
        <f t="shared" ca="1" si="137"/>
        <v>290166.92847882339</v>
      </c>
      <c r="V360">
        <f t="shared" ca="1" si="138"/>
        <v>26783.716596676619</v>
      </c>
      <c r="Y360" s="2">
        <f ca="1">IF(Table1[[#This Row],[Gender]]="Men",1,0)</f>
        <v>0</v>
      </c>
      <c r="Z360" s="2">
        <f ca="1">IF(Table1[[#This Row],[Gender]]="Women",1,0)</f>
        <v>1</v>
      </c>
      <c r="AA360" s="2"/>
      <c r="AB360" s="2"/>
      <c r="AC360" s="2"/>
      <c r="AD360" s="2"/>
      <c r="AE360" s="2"/>
      <c r="AF360" s="2"/>
      <c r="AG360" s="2"/>
      <c r="AH360" s="2"/>
      <c r="AI360" s="2"/>
      <c r="AJ360" s="4"/>
      <c r="AM360" s="2">
        <f ca="1">IF(Table1[[#This Row],[Field of Work]]="Teaching",1,0)</f>
        <v>0</v>
      </c>
      <c r="AN360" s="2">
        <f ca="1">IF(Table1[[#This Row],[Field of Work]]="Health",1,0)</f>
        <v>0</v>
      </c>
      <c r="AO360" s="2">
        <f ca="1">IF(Table1[[#This Row],[Field of Work]]="Agriculture",1,0)</f>
        <v>0</v>
      </c>
      <c r="AP360" s="2">
        <f ca="1">IF(Table1[[#This Row],[Field of Work]]="IT",1,0)</f>
        <v>1</v>
      </c>
      <c r="AQ360" s="2">
        <f ca="1">IF(Table1[[#This Row],[Field of Work]]="Construction",1,0)</f>
        <v>0</v>
      </c>
      <c r="AR360" s="2">
        <f ca="1">IF(Table1[[#This Row],[Field of Work]]="General Work",1,0)</f>
        <v>0</v>
      </c>
      <c r="AS360" s="2"/>
      <c r="AT360" s="2"/>
      <c r="AU360" s="2"/>
      <c r="AV360" s="2"/>
      <c r="AW360" s="2"/>
      <c r="AX360" s="2"/>
      <c r="BB360" s="2">
        <f ca="1">Table1[[#This Row],[Car Value]]/Table1[[#This Row],[Cars]]</f>
        <v>2627.186640101485</v>
      </c>
      <c r="BE360" s="2">
        <f ca="1">IF(Table1[[#This Row],[Debts]]&gt;$BG$6,1,0)</f>
        <v>1</v>
      </c>
      <c r="BJ360" s="11">
        <f ca="1">Table1[[#This Row],[Mortage Left]]/Table1[[#This Row],[Value of House]]</f>
        <v>0.74706905338704377</v>
      </c>
      <c r="BK360" s="2">
        <f t="shared" ca="1" si="139"/>
        <v>0</v>
      </c>
      <c r="BN360" s="14">
        <f ca="1">IF(Table1[[#This Row],[Area]]="Yukon",Table1[[#This Row],[Income]],0)</f>
        <v>65033</v>
      </c>
      <c r="BO360" s="14">
        <f ca="1">IF(Table1[[#This Row],[Area]]="BC",Table1[[#This Row],[Income]],0)</f>
        <v>0</v>
      </c>
      <c r="BP360" s="14">
        <f ca="1">IF(Table1[[#This Row],[Area]]="Northwest Territories",Table1[[#This Row],[Income]],0)</f>
        <v>0</v>
      </c>
      <c r="BQ360" s="14">
        <f ca="1">IF(Table1[[#This Row],[Area]]="Alberta",Table1[[#This Row],[Income]],0)</f>
        <v>0</v>
      </c>
      <c r="BR360" s="14">
        <f ca="1">IF(Table1[[#This Row],[Area]]="Nunavut",Table1[[#This Row],[Income]],0)</f>
        <v>0</v>
      </c>
      <c r="BS360" s="14">
        <f ca="1">IF(Table1[[#This Row],[Area]]="Saskatchewan",Table1[[#This Row],[Income]],0)</f>
        <v>0</v>
      </c>
      <c r="BT360" s="14">
        <f ca="1">IF(Table1[[#This Row],[Area]]="Manitoba",Table1[[#This Row],[Income]],0)</f>
        <v>0</v>
      </c>
      <c r="BU360" s="14">
        <f ca="1">IF(Table1[[#This Row],[Area]]="Ontario",Table1[[#This Row],[Income]],0)</f>
        <v>0</v>
      </c>
      <c r="BV360" s="14">
        <f ca="1">IF(Table1[[#This Row],[Area]]="Quebec",Table1[[#This Row],[Income]],0)</f>
        <v>0</v>
      </c>
      <c r="BW360" s="14">
        <f ca="1">IF(Table1[[#This Row],[Area]]="newfoundland",Table1[[#This Row],[Income]],0)</f>
        <v>0</v>
      </c>
      <c r="BX360" s="14">
        <f ca="1">IF(Table1[[#This Row],[Area]]="New Brunswick",Table1[[#This Row],[Income]],0)</f>
        <v>0</v>
      </c>
      <c r="BY360" s="14">
        <f ca="1">IF(Table1[[#This Row],[Area]]="Nova Scotia",Table1[[#This Row],[Income]],0)</f>
        <v>0</v>
      </c>
      <c r="BZ360" s="14">
        <f ca="1">IF(Table1[[#This Row],[Area]]="Prince Edward Island",Table1[[#This Row],[Income]],0)</f>
        <v>0</v>
      </c>
      <c r="CB360" s="12">
        <f ca="1">IF(Table1[[#This Row],[Field of Work]]="Health",Table1[[#This Row],[Income]],0)</f>
        <v>0</v>
      </c>
      <c r="CC360" s="12">
        <f ca="1">IF(Table1[[#This Row],[Field of Work]]="Construction",Table1[[#This Row],[Income]],0)</f>
        <v>0</v>
      </c>
      <c r="CD360" s="12">
        <f ca="1">IF(Table1[[#This Row],[Field of Work]]="Teaching",Table1[[#This Row],[Income]],0)</f>
        <v>0</v>
      </c>
      <c r="CE360" s="12">
        <f ca="1">IF(Table1[[#This Row],[Field of Work]]="IT",Table1[[#This Row],[Income]],0)</f>
        <v>65033</v>
      </c>
      <c r="CF360" s="12">
        <f ca="1">IF(Table1[[#This Row],[Field of Work]]="General Work",Table1[[#This Row],[Income]],0)</f>
        <v>0</v>
      </c>
      <c r="CG360" s="12">
        <f ca="1">IF(Table1[[#This Row],[Field of Work]]="Agriculture",Table1[[#This Row],[Income]],0)</f>
        <v>0</v>
      </c>
      <c r="CI360" s="2">
        <f ca="1">IF(Table1[[#This Row],[Debts]]&gt;Table1[[#This Row],[Income]],1,0)</f>
        <v>1</v>
      </c>
      <c r="CJ360" s="2"/>
      <c r="CL360" s="2">
        <f ca="1">IF(Table1[[#This Row],[Networth of Person ($)]]&gt;$CL$6,Table1[[#This Row],[Age]],0)</f>
        <v>0</v>
      </c>
    </row>
    <row r="361" spans="2:90" x14ac:dyDescent="0.3">
      <c r="B361">
        <f t="shared" ca="1" si="118"/>
        <v>2</v>
      </c>
      <c r="C361" t="str">
        <f t="shared" ca="1" si="119"/>
        <v>Women</v>
      </c>
      <c r="D361">
        <f t="shared" ca="1" si="120"/>
        <v>44</v>
      </c>
      <c r="E361">
        <f t="shared" ca="1" si="121"/>
        <v>3</v>
      </c>
      <c r="F361" t="str">
        <f t="shared" ca="1" si="122"/>
        <v>Teaching</v>
      </c>
      <c r="G361">
        <f t="shared" ca="1" si="123"/>
        <v>6</v>
      </c>
      <c r="H361" t="str">
        <f t="shared" ca="1" si="124"/>
        <v>Others</v>
      </c>
      <c r="I361">
        <f t="shared" ca="1" si="125"/>
        <v>2</v>
      </c>
      <c r="J361">
        <f t="shared" ca="1" si="126"/>
        <v>3</v>
      </c>
      <c r="K361">
        <f t="shared" ca="1" si="127"/>
        <v>34168</v>
      </c>
      <c r="L361">
        <f t="shared" ca="1" si="128"/>
        <v>9</v>
      </c>
      <c r="M361" t="str">
        <f t="shared" ca="1" si="129"/>
        <v>Quebec</v>
      </c>
      <c r="N361">
        <f t="shared" ca="1" si="130"/>
        <v>170840</v>
      </c>
      <c r="O361">
        <f t="shared" ca="1" si="131"/>
        <v>73507.047872984927</v>
      </c>
      <c r="P361">
        <f t="shared" ca="1" si="132"/>
        <v>101066.73924594492</v>
      </c>
      <c r="Q361">
        <f t="shared" ca="1" si="133"/>
        <v>51033</v>
      </c>
      <c r="R361">
        <f t="shared" ca="1" si="134"/>
        <v>64383.054340995099</v>
      </c>
      <c r="S361">
        <f t="shared" ca="1" si="135"/>
        <v>34319.091300000131</v>
      </c>
      <c r="T361">
        <f t="shared" ca="1" si="136"/>
        <v>306225.83054594503</v>
      </c>
      <c r="U361">
        <f t="shared" ca="1" si="137"/>
        <v>188923.10221398002</v>
      </c>
      <c r="V361">
        <f t="shared" ca="1" si="138"/>
        <v>117302.72833196502</v>
      </c>
      <c r="Y361" s="2">
        <f ca="1">IF(Table1[[#This Row],[Gender]]="Men",1,0)</f>
        <v>0</v>
      </c>
      <c r="Z361" s="2">
        <f ca="1">IF(Table1[[#This Row],[Gender]]="Women",1,0)</f>
        <v>1</v>
      </c>
      <c r="AA361" s="2"/>
      <c r="AB361" s="2"/>
      <c r="AC361" s="2"/>
      <c r="AD361" s="2"/>
      <c r="AE361" s="2"/>
      <c r="AF361" s="2"/>
      <c r="AG361" s="2"/>
      <c r="AH361" s="2"/>
      <c r="AI361" s="2"/>
      <c r="AJ361" s="4"/>
      <c r="AM361" s="2">
        <f ca="1">IF(Table1[[#This Row],[Field of Work]]="Teaching",1,0)</f>
        <v>1</v>
      </c>
      <c r="AN361" s="2">
        <f ca="1">IF(Table1[[#This Row],[Field of Work]]="Health",1,0)</f>
        <v>0</v>
      </c>
      <c r="AO361" s="2">
        <f ca="1">IF(Table1[[#This Row],[Field of Work]]="Agriculture",1,0)</f>
        <v>0</v>
      </c>
      <c r="AP361" s="2">
        <f ca="1">IF(Table1[[#This Row],[Field of Work]]="IT",1,0)</f>
        <v>0</v>
      </c>
      <c r="AQ361" s="2">
        <f ca="1">IF(Table1[[#This Row],[Field of Work]]="Construction",1,0)</f>
        <v>0</v>
      </c>
      <c r="AR361" s="2">
        <f ca="1">IF(Table1[[#This Row],[Field of Work]]="General Work",1,0)</f>
        <v>0</v>
      </c>
      <c r="AS361" s="2"/>
      <c r="AT361" s="2"/>
      <c r="AU361" s="2"/>
      <c r="AV361" s="2"/>
      <c r="AW361" s="2"/>
      <c r="AX361" s="2"/>
      <c r="BB361" s="2">
        <f ca="1">Table1[[#This Row],[Car Value]]/Table1[[#This Row],[Cars]]</f>
        <v>33688.913081981642</v>
      </c>
      <c r="BE361" s="2">
        <f ca="1">IF(Table1[[#This Row],[Debts]]&gt;$BG$6,1,0)</f>
        <v>1</v>
      </c>
      <c r="BJ361" s="11">
        <f ca="1">Table1[[#This Row],[Mortage Left]]/Table1[[#This Row],[Value of House]]</f>
        <v>0.43026836732021145</v>
      </c>
      <c r="BK361" s="2">
        <f t="shared" ca="1" si="139"/>
        <v>0</v>
      </c>
      <c r="BN361" s="14">
        <f ca="1">IF(Table1[[#This Row],[Area]]="Yukon",Table1[[#This Row],[Income]],0)</f>
        <v>0</v>
      </c>
      <c r="BO361" s="14">
        <f ca="1">IF(Table1[[#This Row],[Area]]="BC",Table1[[#This Row],[Income]],0)</f>
        <v>0</v>
      </c>
      <c r="BP361" s="14">
        <f ca="1">IF(Table1[[#This Row],[Area]]="Northwest Territories",Table1[[#This Row],[Income]],0)</f>
        <v>0</v>
      </c>
      <c r="BQ361" s="14">
        <f ca="1">IF(Table1[[#This Row],[Area]]="Alberta",Table1[[#This Row],[Income]],0)</f>
        <v>0</v>
      </c>
      <c r="BR361" s="14">
        <f ca="1">IF(Table1[[#This Row],[Area]]="Nunavut",Table1[[#This Row],[Income]],0)</f>
        <v>0</v>
      </c>
      <c r="BS361" s="14">
        <f ca="1">IF(Table1[[#This Row],[Area]]="Saskatchewan",Table1[[#This Row],[Income]],0)</f>
        <v>0</v>
      </c>
      <c r="BT361" s="14">
        <f ca="1">IF(Table1[[#This Row],[Area]]="Manitoba",Table1[[#This Row],[Income]],0)</f>
        <v>0</v>
      </c>
      <c r="BU361" s="14">
        <f ca="1">IF(Table1[[#This Row],[Area]]="Ontario",Table1[[#This Row],[Income]],0)</f>
        <v>0</v>
      </c>
      <c r="BV361" s="14">
        <f ca="1">IF(Table1[[#This Row],[Area]]="Quebec",Table1[[#This Row],[Income]],0)</f>
        <v>34168</v>
      </c>
      <c r="BW361" s="14">
        <f ca="1">IF(Table1[[#This Row],[Area]]="newfoundland",Table1[[#This Row],[Income]],0)</f>
        <v>0</v>
      </c>
      <c r="BX361" s="14">
        <f ca="1">IF(Table1[[#This Row],[Area]]="New Brunswick",Table1[[#This Row],[Income]],0)</f>
        <v>0</v>
      </c>
      <c r="BY361" s="14">
        <f ca="1">IF(Table1[[#This Row],[Area]]="Nova Scotia",Table1[[#This Row],[Income]],0)</f>
        <v>0</v>
      </c>
      <c r="BZ361" s="14">
        <f ca="1">IF(Table1[[#This Row],[Area]]="Prince Edward Island",Table1[[#This Row],[Income]],0)</f>
        <v>0</v>
      </c>
      <c r="CB361" s="12">
        <f ca="1">IF(Table1[[#This Row],[Field of Work]]="Health",Table1[[#This Row],[Income]],0)</f>
        <v>0</v>
      </c>
      <c r="CC361" s="12">
        <f ca="1">IF(Table1[[#This Row],[Field of Work]]="Construction",Table1[[#This Row],[Income]],0)</f>
        <v>0</v>
      </c>
      <c r="CD361" s="12">
        <f ca="1">IF(Table1[[#This Row],[Field of Work]]="Teaching",Table1[[#This Row],[Income]],0)</f>
        <v>34168</v>
      </c>
      <c r="CE361" s="12">
        <f ca="1">IF(Table1[[#This Row],[Field of Work]]="IT",Table1[[#This Row],[Income]],0)</f>
        <v>0</v>
      </c>
      <c r="CF361" s="12">
        <f ca="1">IF(Table1[[#This Row],[Field of Work]]="General Work",Table1[[#This Row],[Income]],0)</f>
        <v>0</v>
      </c>
      <c r="CG361" s="12">
        <f ca="1">IF(Table1[[#This Row],[Field of Work]]="Agriculture",Table1[[#This Row],[Income]],0)</f>
        <v>0</v>
      </c>
      <c r="CI361" s="2">
        <f ca="1">IF(Table1[[#This Row],[Debts]]&gt;Table1[[#This Row],[Income]],1,0)</f>
        <v>1</v>
      </c>
      <c r="CJ361" s="2"/>
      <c r="CL361" s="2">
        <f ca="1">IF(Table1[[#This Row],[Networth of Person ($)]]&gt;$CL$6,Table1[[#This Row],[Age]],0)</f>
        <v>44</v>
      </c>
    </row>
    <row r="362" spans="2:90" x14ac:dyDescent="0.3">
      <c r="B362">
        <f t="shared" ca="1" si="118"/>
        <v>1</v>
      </c>
      <c r="C362" t="str">
        <f t="shared" ca="1" si="119"/>
        <v>Men</v>
      </c>
      <c r="D362">
        <f t="shared" ca="1" si="120"/>
        <v>44</v>
      </c>
      <c r="E362">
        <f t="shared" ca="1" si="121"/>
        <v>3</v>
      </c>
      <c r="F362" t="str">
        <f t="shared" ca="1" si="122"/>
        <v>Teaching</v>
      </c>
      <c r="G362">
        <f t="shared" ca="1" si="123"/>
        <v>4</v>
      </c>
      <c r="H362" t="str">
        <f t="shared" ca="1" si="124"/>
        <v xml:space="preserve">Technical </v>
      </c>
      <c r="I362">
        <f t="shared" ca="1" si="125"/>
        <v>1</v>
      </c>
      <c r="J362">
        <f t="shared" ca="1" si="126"/>
        <v>3</v>
      </c>
      <c r="K362">
        <f t="shared" ca="1" si="127"/>
        <v>60836</v>
      </c>
      <c r="L362">
        <f t="shared" ca="1" si="128"/>
        <v>6</v>
      </c>
      <c r="M362" t="str">
        <f t="shared" ca="1" si="129"/>
        <v>Saskatchewan</v>
      </c>
      <c r="N362">
        <f t="shared" ca="1" si="130"/>
        <v>304180</v>
      </c>
      <c r="O362">
        <f t="shared" ca="1" si="131"/>
        <v>302687.59906275891</v>
      </c>
      <c r="P362">
        <f t="shared" ca="1" si="132"/>
        <v>164176.26843878342</v>
      </c>
      <c r="Q362">
        <f t="shared" ca="1" si="133"/>
        <v>36633</v>
      </c>
      <c r="R362">
        <f t="shared" ca="1" si="134"/>
        <v>114901.12538473372</v>
      </c>
      <c r="S362">
        <f t="shared" ca="1" si="135"/>
        <v>43562.327449680568</v>
      </c>
      <c r="T362">
        <f t="shared" ca="1" si="136"/>
        <v>511918.59588846401</v>
      </c>
      <c r="U362">
        <f t="shared" ca="1" si="137"/>
        <v>454221.72444749263</v>
      </c>
      <c r="V362">
        <f t="shared" ca="1" si="138"/>
        <v>57696.871440971387</v>
      </c>
      <c r="Y362" s="2">
        <f ca="1">IF(Table1[[#This Row],[Gender]]="Men",1,0)</f>
        <v>1</v>
      </c>
      <c r="Z362" s="2">
        <f ca="1">IF(Table1[[#This Row],[Gender]]="Women",1,0)</f>
        <v>0</v>
      </c>
      <c r="AA362" s="2"/>
      <c r="AB362" s="2"/>
      <c r="AC362" s="2"/>
      <c r="AD362" s="2"/>
      <c r="AE362" s="2"/>
      <c r="AF362" s="2"/>
      <c r="AG362" s="2"/>
      <c r="AH362" s="2"/>
      <c r="AI362" s="2"/>
      <c r="AJ362" s="4"/>
      <c r="AM362" s="2">
        <f ca="1">IF(Table1[[#This Row],[Field of Work]]="Teaching",1,0)</f>
        <v>1</v>
      </c>
      <c r="AN362" s="2">
        <f ca="1">IF(Table1[[#This Row],[Field of Work]]="Health",1,0)</f>
        <v>0</v>
      </c>
      <c r="AO362" s="2">
        <f ca="1">IF(Table1[[#This Row],[Field of Work]]="Agriculture",1,0)</f>
        <v>0</v>
      </c>
      <c r="AP362" s="2">
        <f ca="1">IF(Table1[[#This Row],[Field of Work]]="IT",1,0)</f>
        <v>0</v>
      </c>
      <c r="AQ362" s="2">
        <f ca="1">IF(Table1[[#This Row],[Field of Work]]="Construction",1,0)</f>
        <v>0</v>
      </c>
      <c r="AR362" s="2">
        <f ca="1">IF(Table1[[#This Row],[Field of Work]]="General Work",1,0)</f>
        <v>0</v>
      </c>
      <c r="AS362" s="2"/>
      <c r="AT362" s="2"/>
      <c r="AU362" s="2"/>
      <c r="AV362" s="2"/>
      <c r="AW362" s="2"/>
      <c r="AX362" s="2"/>
      <c r="BB362" s="2">
        <f ca="1">Table1[[#This Row],[Car Value]]/Table1[[#This Row],[Cars]]</f>
        <v>54725.422812927805</v>
      </c>
      <c r="BE362" s="2">
        <f ca="1">IF(Table1[[#This Row],[Debts]]&gt;$BG$6,1,0)</f>
        <v>1</v>
      </c>
      <c r="BJ362" s="11">
        <f ca="1">Table1[[#This Row],[Mortage Left]]/Table1[[#This Row],[Value of House]]</f>
        <v>0.99509369144177429</v>
      </c>
      <c r="BK362" s="2">
        <f t="shared" ca="1" si="139"/>
        <v>0</v>
      </c>
      <c r="BN362" s="14">
        <f ca="1">IF(Table1[[#This Row],[Area]]="Yukon",Table1[[#This Row],[Income]],0)</f>
        <v>0</v>
      </c>
      <c r="BO362" s="14">
        <f ca="1">IF(Table1[[#This Row],[Area]]="BC",Table1[[#This Row],[Income]],0)</f>
        <v>0</v>
      </c>
      <c r="BP362" s="14">
        <f ca="1">IF(Table1[[#This Row],[Area]]="Northwest Territories",Table1[[#This Row],[Income]],0)</f>
        <v>0</v>
      </c>
      <c r="BQ362" s="14">
        <f ca="1">IF(Table1[[#This Row],[Area]]="Alberta",Table1[[#This Row],[Income]],0)</f>
        <v>0</v>
      </c>
      <c r="BR362" s="14">
        <f ca="1">IF(Table1[[#This Row],[Area]]="Nunavut",Table1[[#This Row],[Income]],0)</f>
        <v>0</v>
      </c>
      <c r="BS362" s="14">
        <f ca="1">IF(Table1[[#This Row],[Area]]="Saskatchewan",Table1[[#This Row],[Income]],0)</f>
        <v>60836</v>
      </c>
      <c r="BT362" s="14">
        <f ca="1">IF(Table1[[#This Row],[Area]]="Manitoba",Table1[[#This Row],[Income]],0)</f>
        <v>0</v>
      </c>
      <c r="BU362" s="14">
        <f ca="1">IF(Table1[[#This Row],[Area]]="Ontario",Table1[[#This Row],[Income]],0)</f>
        <v>0</v>
      </c>
      <c r="BV362" s="14">
        <f ca="1">IF(Table1[[#This Row],[Area]]="Quebec",Table1[[#This Row],[Income]],0)</f>
        <v>0</v>
      </c>
      <c r="BW362" s="14">
        <f ca="1">IF(Table1[[#This Row],[Area]]="newfoundland",Table1[[#This Row],[Income]],0)</f>
        <v>0</v>
      </c>
      <c r="BX362" s="14">
        <f ca="1">IF(Table1[[#This Row],[Area]]="New Brunswick",Table1[[#This Row],[Income]],0)</f>
        <v>0</v>
      </c>
      <c r="BY362" s="14">
        <f ca="1">IF(Table1[[#This Row],[Area]]="Nova Scotia",Table1[[#This Row],[Income]],0)</f>
        <v>0</v>
      </c>
      <c r="BZ362" s="14">
        <f ca="1">IF(Table1[[#This Row],[Area]]="Prince Edward Island",Table1[[#This Row],[Income]],0)</f>
        <v>0</v>
      </c>
      <c r="CB362" s="12">
        <f ca="1">IF(Table1[[#This Row],[Field of Work]]="Health",Table1[[#This Row],[Income]],0)</f>
        <v>0</v>
      </c>
      <c r="CC362" s="12">
        <f ca="1">IF(Table1[[#This Row],[Field of Work]]="Construction",Table1[[#This Row],[Income]],0)</f>
        <v>0</v>
      </c>
      <c r="CD362" s="12">
        <f ca="1">IF(Table1[[#This Row],[Field of Work]]="Teaching",Table1[[#This Row],[Income]],0)</f>
        <v>60836</v>
      </c>
      <c r="CE362" s="12">
        <f ca="1">IF(Table1[[#This Row],[Field of Work]]="IT",Table1[[#This Row],[Income]],0)</f>
        <v>0</v>
      </c>
      <c r="CF362" s="12">
        <f ca="1">IF(Table1[[#This Row],[Field of Work]]="General Work",Table1[[#This Row],[Income]],0)</f>
        <v>0</v>
      </c>
      <c r="CG362" s="12">
        <f ca="1">IF(Table1[[#This Row],[Field of Work]]="Agriculture",Table1[[#This Row],[Income]],0)</f>
        <v>0</v>
      </c>
      <c r="CI362" s="2">
        <f ca="1">IF(Table1[[#This Row],[Debts]]&gt;Table1[[#This Row],[Income]],1,0)</f>
        <v>1</v>
      </c>
      <c r="CJ362" s="2"/>
      <c r="CL362" s="2">
        <f ca="1">IF(Table1[[#This Row],[Networth of Person ($)]]&gt;$CL$6,Table1[[#This Row],[Age]],0)</f>
        <v>44</v>
      </c>
    </row>
    <row r="363" spans="2:90" x14ac:dyDescent="0.3">
      <c r="B363">
        <f t="shared" ca="1" si="118"/>
        <v>2</v>
      </c>
      <c r="C363" t="str">
        <f t="shared" ca="1" si="119"/>
        <v>Women</v>
      </c>
      <c r="D363">
        <f t="shared" ca="1" si="120"/>
        <v>27</v>
      </c>
      <c r="E363">
        <f t="shared" ca="1" si="121"/>
        <v>5</v>
      </c>
      <c r="F363" t="str">
        <f t="shared" ca="1" si="122"/>
        <v>General Work</v>
      </c>
      <c r="G363">
        <f t="shared" ca="1" si="123"/>
        <v>6</v>
      </c>
      <c r="H363" t="str">
        <f t="shared" ca="1" si="124"/>
        <v>Others</v>
      </c>
      <c r="I363">
        <f t="shared" ca="1" si="125"/>
        <v>1</v>
      </c>
      <c r="J363">
        <f t="shared" ca="1" si="126"/>
        <v>3</v>
      </c>
      <c r="K363">
        <f t="shared" ca="1" si="127"/>
        <v>25073</v>
      </c>
      <c r="L363">
        <f t="shared" ca="1" si="128"/>
        <v>5</v>
      </c>
      <c r="M363" t="str">
        <f t="shared" ca="1" si="129"/>
        <v>Nunavut</v>
      </c>
      <c r="N363">
        <f t="shared" ca="1" si="130"/>
        <v>150438</v>
      </c>
      <c r="O363">
        <f t="shared" ca="1" si="131"/>
        <v>114224.8827761374</v>
      </c>
      <c r="P363">
        <f t="shared" ca="1" si="132"/>
        <v>29635.967163172067</v>
      </c>
      <c r="Q363">
        <f t="shared" ca="1" si="133"/>
        <v>25359</v>
      </c>
      <c r="R363">
        <f t="shared" ca="1" si="134"/>
        <v>47155.346408820871</v>
      </c>
      <c r="S363">
        <f t="shared" ca="1" si="135"/>
        <v>22221.906286905985</v>
      </c>
      <c r="T363">
        <f t="shared" ca="1" si="136"/>
        <v>202295.87345007804</v>
      </c>
      <c r="U363">
        <f t="shared" ca="1" si="137"/>
        <v>186739.22918495827</v>
      </c>
      <c r="V363">
        <f t="shared" ca="1" si="138"/>
        <v>15556.644265119772</v>
      </c>
      <c r="Y363" s="2">
        <f ca="1">IF(Table1[[#This Row],[Gender]]="Men",1,0)</f>
        <v>0</v>
      </c>
      <c r="Z363" s="2">
        <f ca="1">IF(Table1[[#This Row],[Gender]]="Women",1,0)</f>
        <v>1</v>
      </c>
      <c r="AA363" s="2"/>
      <c r="AB363" s="2"/>
      <c r="AC363" s="2"/>
      <c r="AD363" s="2"/>
      <c r="AE363" s="2"/>
      <c r="AF363" s="2"/>
      <c r="AG363" s="2"/>
      <c r="AH363" s="2"/>
      <c r="AI363" s="2"/>
      <c r="AJ363" s="4"/>
      <c r="AM363" s="2">
        <f ca="1">IF(Table1[[#This Row],[Field of Work]]="Teaching",1,0)</f>
        <v>0</v>
      </c>
      <c r="AN363" s="2">
        <f ca="1">IF(Table1[[#This Row],[Field of Work]]="Health",1,0)</f>
        <v>0</v>
      </c>
      <c r="AO363" s="2">
        <f ca="1">IF(Table1[[#This Row],[Field of Work]]="Agriculture",1,0)</f>
        <v>0</v>
      </c>
      <c r="AP363" s="2">
        <f ca="1">IF(Table1[[#This Row],[Field of Work]]="IT",1,0)</f>
        <v>0</v>
      </c>
      <c r="AQ363" s="2">
        <f ca="1">IF(Table1[[#This Row],[Field of Work]]="Construction",1,0)</f>
        <v>0</v>
      </c>
      <c r="AR363" s="2">
        <f ca="1">IF(Table1[[#This Row],[Field of Work]]="General Work",1,0)</f>
        <v>1</v>
      </c>
      <c r="AS363" s="2"/>
      <c r="AT363" s="2"/>
      <c r="AU363" s="2"/>
      <c r="AV363" s="2"/>
      <c r="AW363" s="2"/>
      <c r="AX363" s="2"/>
      <c r="BB363" s="2">
        <f ca="1">Table1[[#This Row],[Car Value]]/Table1[[#This Row],[Cars]]</f>
        <v>9878.6557210573555</v>
      </c>
      <c r="BE363" s="2">
        <f ca="1">IF(Table1[[#This Row],[Debts]]&gt;$BG$6,1,0)</f>
        <v>1</v>
      </c>
      <c r="BJ363" s="11">
        <f ca="1">Table1[[#This Row],[Mortage Left]]/Table1[[#This Row],[Value of House]]</f>
        <v>0.75928211473256357</v>
      </c>
      <c r="BK363" s="2">
        <f t="shared" ca="1" si="139"/>
        <v>0</v>
      </c>
      <c r="BN363" s="14">
        <f ca="1">IF(Table1[[#This Row],[Area]]="Yukon",Table1[[#This Row],[Income]],0)</f>
        <v>0</v>
      </c>
      <c r="BO363" s="14">
        <f ca="1">IF(Table1[[#This Row],[Area]]="BC",Table1[[#This Row],[Income]],0)</f>
        <v>0</v>
      </c>
      <c r="BP363" s="14">
        <f ca="1">IF(Table1[[#This Row],[Area]]="Northwest Territories",Table1[[#This Row],[Income]],0)</f>
        <v>0</v>
      </c>
      <c r="BQ363" s="14">
        <f ca="1">IF(Table1[[#This Row],[Area]]="Alberta",Table1[[#This Row],[Income]],0)</f>
        <v>0</v>
      </c>
      <c r="BR363" s="14">
        <f ca="1">IF(Table1[[#This Row],[Area]]="Nunavut",Table1[[#This Row],[Income]],0)</f>
        <v>25073</v>
      </c>
      <c r="BS363" s="14">
        <f ca="1">IF(Table1[[#This Row],[Area]]="Saskatchewan",Table1[[#This Row],[Income]],0)</f>
        <v>0</v>
      </c>
      <c r="BT363" s="14">
        <f ca="1">IF(Table1[[#This Row],[Area]]="Manitoba",Table1[[#This Row],[Income]],0)</f>
        <v>0</v>
      </c>
      <c r="BU363" s="14">
        <f ca="1">IF(Table1[[#This Row],[Area]]="Ontario",Table1[[#This Row],[Income]],0)</f>
        <v>0</v>
      </c>
      <c r="BV363" s="14">
        <f ca="1">IF(Table1[[#This Row],[Area]]="Quebec",Table1[[#This Row],[Income]],0)</f>
        <v>0</v>
      </c>
      <c r="BW363" s="14">
        <f ca="1">IF(Table1[[#This Row],[Area]]="newfoundland",Table1[[#This Row],[Income]],0)</f>
        <v>0</v>
      </c>
      <c r="BX363" s="14">
        <f ca="1">IF(Table1[[#This Row],[Area]]="New Brunswick",Table1[[#This Row],[Income]],0)</f>
        <v>0</v>
      </c>
      <c r="BY363" s="14">
        <f ca="1">IF(Table1[[#This Row],[Area]]="Nova Scotia",Table1[[#This Row],[Income]],0)</f>
        <v>0</v>
      </c>
      <c r="BZ363" s="14">
        <f ca="1">IF(Table1[[#This Row],[Area]]="Prince Edward Island",Table1[[#This Row],[Income]],0)</f>
        <v>0</v>
      </c>
      <c r="CB363" s="12">
        <f ca="1">IF(Table1[[#This Row],[Field of Work]]="Health",Table1[[#This Row],[Income]],0)</f>
        <v>0</v>
      </c>
      <c r="CC363" s="12">
        <f ca="1">IF(Table1[[#This Row],[Field of Work]]="Construction",Table1[[#This Row],[Income]],0)</f>
        <v>0</v>
      </c>
      <c r="CD363" s="12">
        <f ca="1">IF(Table1[[#This Row],[Field of Work]]="Teaching",Table1[[#This Row],[Income]],0)</f>
        <v>0</v>
      </c>
      <c r="CE363" s="12">
        <f ca="1">IF(Table1[[#This Row],[Field of Work]]="IT",Table1[[#This Row],[Income]],0)</f>
        <v>0</v>
      </c>
      <c r="CF363" s="12">
        <f ca="1">IF(Table1[[#This Row],[Field of Work]]="General Work",Table1[[#This Row],[Income]],0)</f>
        <v>25073</v>
      </c>
      <c r="CG363" s="12">
        <f ca="1">IF(Table1[[#This Row],[Field of Work]]="Agriculture",Table1[[#This Row],[Income]],0)</f>
        <v>0</v>
      </c>
      <c r="CI363" s="2">
        <f ca="1">IF(Table1[[#This Row],[Debts]]&gt;Table1[[#This Row],[Income]],1,0)</f>
        <v>1</v>
      </c>
      <c r="CJ363" s="2"/>
      <c r="CL363" s="2">
        <f ca="1">IF(Table1[[#This Row],[Networth of Person ($)]]&gt;$CL$6,Table1[[#This Row],[Age]],0)</f>
        <v>0</v>
      </c>
    </row>
    <row r="364" spans="2:90" x14ac:dyDescent="0.3">
      <c r="B364">
        <f t="shared" ca="1" si="118"/>
        <v>1</v>
      </c>
      <c r="C364" t="str">
        <f t="shared" ca="1" si="119"/>
        <v>Men</v>
      </c>
      <c r="D364">
        <f t="shared" ca="1" si="120"/>
        <v>39</v>
      </c>
      <c r="E364">
        <f t="shared" ca="1" si="121"/>
        <v>1</v>
      </c>
      <c r="F364" t="str">
        <f t="shared" ca="1" si="122"/>
        <v>Health</v>
      </c>
      <c r="G364">
        <f t="shared" ca="1" si="123"/>
        <v>2</v>
      </c>
      <c r="H364" t="str">
        <f t="shared" ca="1" si="124"/>
        <v>College</v>
      </c>
      <c r="I364">
        <f t="shared" ca="1" si="125"/>
        <v>4</v>
      </c>
      <c r="J364">
        <f t="shared" ca="1" si="126"/>
        <v>2</v>
      </c>
      <c r="K364">
        <f t="shared" ca="1" si="127"/>
        <v>34273</v>
      </c>
      <c r="L364">
        <f t="shared" ca="1" si="128"/>
        <v>7</v>
      </c>
      <c r="M364" t="str">
        <f t="shared" ca="1" si="129"/>
        <v>Manitoba</v>
      </c>
      <c r="N364">
        <f t="shared" ca="1" si="130"/>
        <v>137092</v>
      </c>
      <c r="O364">
        <f t="shared" ca="1" si="131"/>
        <v>56843.694078620894</v>
      </c>
      <c r="P364">
        <f t="shared" ca="1" si="132"/>
        <v>50144.769021933309</v>
      </c>
      <c r="Q364">
        <f t="shared" ca="1" si="133"/>
        <v>38532</v>
      </c>
      <c r="R364">
        <f t="shared" ca="1" si="134"/>
        <v>62872.90915214592</v>
      </c>
      <c r="S364">
        <f t="shared" ca="1" si="135"/>
        <v>7070.48462849312</v>
      </c>
      <c r="T364">
        <f t="shared" ca="1" si="136"/>
        <v>194307.25365042643</v>
      </c>
      <c r="U364">
        <f t="shared" ca="1" si="137"/>
        <v>158248.60323076684</v>
      </c>
      <c r="V364">
        <f t="shared" ca="1" si="138"/>
        <v>36058.650419659592</v>
      </c>
      <c r="Y364" s="2">
        <f ca="1">IF(Table1[[#This Row],[Gender]]="Men",1,0)</f>
        <v>1</v>
      </c>
      <c r="Z364" s="2">
        <f ca="1">IF(Table1[[#This Row],[Gender]]="Women",1,0)</f>
        <v>0</v>
      </c>
      <c r="AA364" s="2"/>
      <c r="AB364" s="2"/>
      <c r="AC364" s="2"/>
      <c r="AD364" s="2"/>
      <c r="AE364" s="2"/>
      <c r="AF364" s="2"/>
      <c r="AG364" s="2"/>
      <c r="AH364" s="2"/>
      <c r="AI364" s="2"/>
      <c r="AJ364" s="4"/>
      <c r="AM364" s="2">
        <f ca="1">IF(Table1[[#This Row],[Field of Work]]="Teaching",1,0)</f>
        <v>0</v>
      </c>
      <c r="AN364" s="2">
        <f ca="1">IF(Table1[[#This Row],[Field of Work]]="Health",1,0)</f>
        <v>1</v>
      </c>
      <c r="AO364" s="2">
        <f ca="1">IF(Table1[[#This Row],[Field of Work]]="Agriculture",1,0)</f>
        <v>0</v>
      </c>
      <c r="AP364" s="2">
        <f ca="1">IF(Table1[[#This Row],[Field of Work]]="IT",1,0)</f>
        <v>0</v>
      </c>
      <c r="AQ364" s="2">
        <f ca="1">IF(Table1[[#This Row],[Field of Work]]="Construction",1,0)</f>
        <v>0</v>
      </c>
      <c r="AR364" s="2">
        <f ca="1">IF(Table1[[#This Row],[Field of Work]]="General Work",1,0)</f>
        <v>0</v>
      </c>
      <c r="AS364" s="2"/>
      <c r="AT364" s="2"/>
      <c r="AU364" s="2"/>
      <c r="AV364" s="2"/>
      <c r="AW364" s="2"/>
      <c r="AX364" s="2"/>
      <c r="BB364" s="2">
        <f ca="1">Table1[[#This Row],[Car Value]]/Table1[[#This Row],[Cars]]</f>
        <v>25072.384510966654</v>
      </c>
      <c r="BE364" s="2">
        <f ca="1">IF(Table1[[#This Row],[Debts]]&gt;$BG$6,1,0)</f>
        <v>1</v>
      </c>
      <c r="BJ364" s="11">
        <f ca="1">Table1[[#This Row],[Mortage Left]]/Table1[[#This Row],[Value of House]]</f>
        <v>0.41463903129738344</v>
      </c>
      <c r="BK364" s="2">
        <f t="shared" ca="1" si="139"/>
        <v>0</v>
      </c>
      <c r="BN364" s="14">
        <f ca="1">IF(Table1[[#This Row],[Area]]="Yukon",Table1[[#This Row],[Income]],0)</f>
        <v>0</v>
      </c>
      <c r="BO364" s="14">
        <f ca="1">IF(Table1[[#This Row],[Area]]="BC",Table1[[#This Row],[Income]],0)</f>
        <v>0</v>
      </c>
      <c r="BP364" s="14">
        <f ca="1">IF(Table1[[#This Row],[Area]]="Northwest Territories",Table1[[#This Row],[Income]],0)</f>
        <v>0</v>
      </c>
      <c r="BQ364" s="14">
        <f ca="1">IF(Table1[[#This Row],[Area]]="Alberta",Table1[[#This Row],[Income]],0)</f>
        <v>0</v>
      </c>
      <c r="BR364" s="14">
        <f ca="1">IF(Table1[[#This Row],[Area]]="Nunavut",Table1[[#This Row],[Income]],0)</f>
        <v>0</v>
      </c>
      <c r="BS364" s="14">
        <f ca="1">IF(Table1[[#This Row],[Area]]="Saskatchewan",Table1[[#This Row],[Income]],0)</f>
        <v>0</v>
      </c>
      <c r="BT364" s="14">
        <f ca="1">IF(Table1[[#This Row],[Area]]="Manitoba",Table1[[#This Row],[Income]],0)</f>
        <v>34273</v>
      </c>
      <c r="BU364" s="14">
        <f ca="1">IF(Table1[[#This Row],[Area]]="Ontario",Table1[[#This Row],[Income]],0)</f>
        <v>0</v>
      </c>
      <c r="BV364" s="14">
        <f ca="1">IF(Table1[[#This Row],[Area]]="Quebec",Table1[[#This Row],[Income]],0)</f>
        <v>0</v>
      </c>
      <c r="BW364" s="14">
        <f ca="1">IF(Table1[[#This Row],[Area]]="newfoundland",Table1[[#This Row],[Income]],0)</f>
        <v>0</v>
      </c>
      <c r="BX364" s="14">
        <f ca="1">IF(Table1[[#This Row],[Area]]="New Brunswick",Table1[[#This Row],[Income]],0)</f>
        <v>0</v>
      </c>
      <c r="BY364" s="14">
        <f ca="1">IF(Table1[[#This Row],[Area]]="Nova Scotia",Table1[[#This Row],[Income]],0)</f>
        <v>0</v>
      </c>
      <c r="BZ364" s="14">
        <f ca="1">IF(Table1[[#This Row],[Area]]="Prince Edward Island",Table1[[#This Row],[Income]],0)</f>
        <v>0</v>
      </c>
      <c r="CB364" s="12">
        <f ca="1">IF(Table1[[#This Row],[Field of Work]]="Health",Table1[[#This Row],[Income]],0)</f>
        <v>34273</v>
      </c>
      <c r="CC364" s="12">
        <f ca="1">IF(Table1[[#This Row],[Field of Work]]="Construction",Table1[[#This Row],[Income]],0)</f>
        <v>0</v>
      </c>
      <c r="CD364" s="12">
        <f ca="1">IF(Table1[[#This Row],[Field of Work]]="Teaching",Table1[[#This Row],[Income]],0)</f>
        <v>0</v>
      </c>
      <c r="CE364" s="12">
        <f ca="1">IF(Table1[[#This Row],[Field of Work]]="IT",Table1[[#This Row],[Income]],0)</f>
        <v>0</v>
      </c>
      <c r="CF364" s="12">
        <f ca="1">IF(Table1[[#This Row],[Field of Work]]="General Work",Table1[[#This Row],[Income]],0)</f>
        <v>0</v>
      </c>
      <c r="CG364" s="12">
        <f ca="1">IF(Table1[[#This Row],[Field of Work]]="Agriculture",Table1[[#This Row],[Income]],0)</f>
        <v>0</v>
      </c>
      <c r="CI364" s="2">
        <f ca="1">IF(Table1[[#This Row],[Debts]]&gt;Table1[[#This Row],[Income]],1,0)</f>
        <v>1</v>
      </c>
      <c r="CJ364" s="2"/>
      <c r="CL364" s="2">
        <f ca="1">IF(Table1[[#This Row],[Networth of Person ($)]]&gt;$CL$6,Table1[[#This Row],[Age]],0)</f>
        <v>0</v>
      </c>
    </row>
    <row r="365" spans="2:90" x14ac:dyDescent="0.3">
      <c r="B365">
        <f t="shared" ca="1" si="118"/>
        <v>2</v>
      </c>
      <c r="C365" t="str">
        <f t="shared" ca="1" si="119"/>
        <v>Women</v>
      </c>
      <c r="D365">
        <f t="shared" ca="1" si="120"/>
        <v>41</v>
      </c>
      <c r="E365">
        <f t="shared" ca="1" si="121"/>
        <v>6</v>
      </c>
      <c r="F365" t="str">
        <f t="shared" ca="1" si="122"/>
        <v>Agriculture</v>
      </c>
      <c r="G365">
        <f t="shared" ca="1" si="123"/>
        <v>4</v>
      </c>
      <c r="H365" t="str">
        <f t="shared" ca="1" si="124"/>
        <v xml:space="preserve">Technical </v>
      </c>
      <c r="I365">
        <f t="shared" ca="1" si="125"/>
        <v>2</v>
      </c>
      <c r="J365">
        <f t="shared" ca="1" si="126"/>
        <v>2</v>
      </c>
      <c r="K365">
        <f t="shared" ca="1" si="127"/>
        <v>71574</v>
      </c>
      <c r="L365">
        <f t="shared" ca="1" si="128"/>
        <v>9</v>
      </c>
      <c r="M365" t="str">
        <f t="shared" ca="1" si="129"/>
        <v>Quebec</v>
      </c>
      <c r="N365">
        <f t="shared" ca="1" si="130"/>
        <v>286296</v>
      </c>
      <c r="O365">
        <f t="shared" ca="1" si="131"/>
        <v>197125.82412381255</v>
      </c>
      <c r="P365">
        <f t="shared" ca="1" si="132"/>
        <v>31817.395613004144</v>
      </c>
      <c r="Q365">
        <f t="shared" ca="1" si="133"/>
        <v>20224</v>
      </c>
      <c r="R365">
        <f t="shared" ca="1" si="134"/>
        <v>141925.56479397483</v>
      </c>
      <c r="S365">
        <f t="shared" ca="1" si="135"/>
        <v>58882.566433214175</v>
      </c>
      <c r="T365">
        <f t="shared" ca="1" si="136"/>
        <v>376995.96204621834</v>
      </c>
      <c r="U365">
        <f t="shared" ca="1" si="137"/>
        <v>359275.38891778735</v>
      </c>
      <c r="V365">
        <f t="shared" ca="1" si="138"/>
        <v>17720.573128430988</v>
      </c>
      <c r="Y365" s="2">
        <f ca="1">IF(Table1[[#This Row],[Gender]]="Men",1,0)</f>
        <v>0</v>
      </c>
      <c r="Z365" s="2">
        <f ca="1">IF(Table1[[#This Row],[Gender]]="Women",1,0)</f>
        <v>1</v>
      </c>
      <c r="AA365" s="2"/>
      <c r="AB365" s="2"/>
      <c r="AC365" s="2"/>
      <c r="AD365" s="2"/>
      <c r="AE365" s="2"/>
      <c r="AF365" s="2"/>
      <c r="AG365" s="2"/>
      <c r="AH365" s="2"/>
      <c r="AI365" s="2"/>
      <c r="AJ365" s="4"/>
      <c r="AM365" s="2">
        <f ca="1">IF(Table1[[#This Row],[Field of Work]]="Teaching",1,0)</f>
        <v>0</v>
      </c>
      <c r="AN365" s="2">
        <f ca="1">IF(Table1[[#This Row],[Field of Work]]="Health",1,0)</f>
        <v>0</v>
      </c>
      <c r="AO365" s="2">
        <f ca="1">IF(Table1[[#This Row],[Field of Work]]="Agriculture",1,0)</f>
        <v>1</v>
      </c>
      <c r="AP365" s="2">
        <f ca="1">IF(Table1[[#This Row],[Field of Work]]="IT",1,0)</f>
        <v>0</v>
      </c>
      <c r="AQ365" s="2">
        <f ca="1">IF(Table1[[#This Row],[Field of Work]]="Construction",1,0)</f>
        <v>0</v>
      </c>
      <c r="AR365" s="2">
        <f ca="1">IF(Table1[[#This Row],[Field of Work]]="General Work",1,0)</f>
        <v>0</v>
      </c>
      <c r="AS365" s="2"/>
      <c r="AT365" s="2"/>
      <c r="AU365" s="2"/>
      <c r="AV365" s="2"/>
      <c r="AW365" s="2"/>
      <c r="AX365" s="2"/>
      <c r="BB365" s="2">
        <f ca="1">Table1[[#This Row],[Car Value]]/Table1[[#This Row],[Cars]]</f>
        <v>15908.697806502072</v>
      </c>
      <c r="BE365" s="2">
        <f ca="1">IF(Table1[[#This Row],[Debts]]&gt;$BG$6,1,0)</f>
        <v>1</v>
      </c>
      <c r="BJ365" s="11">
        <f ca="1">Table1[[#This Row],[Mortage Left]]/Table1[[#This Row],[Value of House]]</f>
        <v>0.68853852000661042</v>
      </c>
      <c r="BK365" s="2">
        <f t="shared" ca="1" si="139"/>
        <v>0</v>
      </c>
      <c r="BN365" s="14">
        <f ca="1">IF(Table1[[#This Row],[Area]]="Yukon",Table1[[#This Row],[Income]],0)</f>
        <v>0</v>
      </c>
      <c r="BO365" s="14">
        <f ca="1">IF(Table1[[#This Row],[Area]]="BC",Table1[[#This Row],[Income]],0)</f>
        <v>0</v>
      </c>
      <c r="BP365" s="14">
        <f ca="1">IF(Table1[[#This Row],[Area]]="Northwest Territories",Table1[[#This Row],[Income]],0)</f>
        <v>0</v>
      </c>
      <c r="BQ365" s="14">
        <f ca="1">IF(Table1[[#This Row],[Area]]="Alberta",Table1[[#This Row],[Income]],0)</f>
        <v>0</v>
      </c>
      <c r="BR365" s="14">
        <f ca="1">IF(Table1[[#This Row],[Area]]="Nunavut",Table1[[#This Row],[Income]],0)</f>
        <v>0</v>
      </c>
      <c r="BS365" s="14">
        <f ca="1">IF(Table1[[#This Row],[Area]]="Saskatchewan",Table1[[#This Row],[Income]],0)</f>
        <v>0</v>
      </c>
      <c r="BT365" s="14">
        <f ca="1">IF(Table1[[#This Row],[Area]]="Manitoba",Table1[[#This Row],[Income]],0)</f>
        <v>0</v>
      </c>
      <c r="BU365" s="14">
        <f ca="1">IF(Table1[[#This Row],[Area]]="Ontario",Table1[[#This Row],[Income]],0)</f>
        <v>0</v>
      </c>
      <c r="BV365" s="14">
        <f ca="1">IF(Table1[[#This Row],[Area]]="Quebec",Table1[[#This Row],[Income]],0)</f>
        <v>71574</v>
      </c>
      <c r="BW365" s="14">
        <f ca="1">IF(Table1[[#This Row],[Area]]="newfoundland",Table1[[#This Row],[Income]],0)</f>
        <v>0</v>
      </c>
      <c r="BX365" s="14">
        <f ca="1">IF(Table1[[#This Row],[Area]]="New Brunswick",Table1[[#This Row],[Income]],0)</f>
        <v>0</v>
      </c>
      <c r="BY365" s="14">
        <f ca="1">IF(Table1[[#This Row],[Area]]="Nova Scotia",Table1[[#This Row],[Income]],0)</f>
        <v>0</v>
      </c>
      <c r="BZ365" s="14">
        <f ca="1">IF(Table1[[#This Row],[Area]]="Prince Edward Island",Table1[[#This Row],[Income]],0)</f>
        <v>0</v>
      </c>
      <c r="CB365" s="12">
        <f ca="1">IF(Table1[[#This Row],[Field of Work]]="Health",Table1[[#This Row],[Income]],0)</f>
        <v>0</v>
      </c>
      <c r="CC365" s="12">
        <f ca="1">IF(Table1[[#This Row],[Field of Work]]="Construction",Table1[[#This Row],[Income]],0)</f>
        <v>0</v>
      </c>
      <c r="CD365" s="12">
        <f ca="1">IF(Table1[[#This Row],[Field of Work]]="Teaching",Table1[[#This Row],[Income]],0)</f>
        <v>0</v>
      </c>
      <c r="CE365" s="12">
        <f ca="1">IF(Table1[[#This Row],[Field of Work]]="IT",Table1[[#This Row],[Income]],0)</f>
        <v>0</v>
      </c>
      <c r="CF365" s="12">
        <f ca="1">IF(Table1[[#This Row],[Field of Work]]="General Work",Table1[[#This Row],[Income]],0)</f>
        <v>0</v>
      </c>
      <c r="CG365" s="12">
        <f ca="1">IF(Table1[[#This Row],[Field of Work]]="Agriculture",Table1[[#This Row],[Income]],0)</f>
        <v>71574</v>
      </c>
      <c r="CI365" s="2">
        <f ca="1">IF(Table1[[#This Row],[Debts]]&gt;Table1[[#This Row],[Income]],1,0)</f>
        <v>1</v>
      </c>
      <c r="CJ365" s="2"/>
      <c r="CL365" s="2">
        <f ca="1">IF(Table1[[#This Row],[Networth of Person ($)]]&gt;$CL$6,Table1[[#This Row],[Age]],0)</f>
        <v>0</v>
      </c>
    </row>
    <row r="366" spans="2:90" x14ac:dyDescent="0.3">
      <c r="B366">
        <f t="shared" ca="1" si="118"/>
        <v>1</v>
      </c>
      <c r="C366" t="str">
        <f t="shared" ca="1" si="119"/>
        <v>Men</v>
      </c>
      <c r="D366">
        <f t="shared" ca="1" si="120"/>
        <v>33</v>
      </c>
      <c r="E366">
        <f t="shared" ca="1" si="121"/>
        <v>4</v>
      </c>
      <c r="F366" t="str">
        <f t="shared" ca="1" si="122"/>
        <v>IT</v>
      </c>
      <c r="G366">
        <f t="shared" ca="1" si="123"/>
        <v>1</v>
      </c>
      <c r="H366" t="str">
        <f t="shared" ca="1" si="124"/>
        <v>High School</v>
      </c>
      <c r="I366">
        <f t="shared" ca="1" si="125"/>
        <v>1</v>
      </c>
      <c r="J366">
        <f t="shared" ca="1" si="126"/>
        <v>1</v>
      </c>
      <c r="K366">
        <f t="shared" ca="1" si="127"/>
        <v>58767</v>
      </c>
      <c r="L366">
        <f t="shared" ca="1" si="128"/>
        <v>9</v>
      </c>
      <c r="M366" t="str">
        <f t="shared" ca="1" si="129"/>
        <v>Quebec</v>
      </c>
      <c r="N366">
        <f t="shared" ca="1" si="130"/>
        <v>235068</v>
      </c>
      <c r="O366">
        <f t="shared" ca="1" si="131"/>
        <v>100830.6197997932</v>
      </c>
      <c r="P366">
        <f t="shared" ca="1" si="132"/>
        <v>12814.242014185345</v>
      </c>
      <c r="Q366">
        <f t="shared" ca="1" si="133"/>
        <v>6484</v>
      </c>
      <c r="R366">
        <f t="shared" ca="1" si="134"/>
        <v>116543.47747252774</v>
      </c>
      <c r="S366">
        <f t="shared" ca="1" si="135"/>
        <v>24937.560612686211</v>
      </c>
      <c r="T366">
        <f t="shared" ca="1" si="136"/>
        <v>272819.80262687156</v>
      </c>
      <c r="U366">
        <f t="shared" ca="1" si="137"/>
        <v>223858.09727232094</v>
      </c>
      <c r="V366">
        <f t="shared" ca="1" si="138"/>
        <v>48961.705354550621</v>
      </c>
      <c r="Y366" s="2">
        <f ca="1">IF(Table1[[#This Row],[Gender]]="Men",1,0)</f>
        <v>1</v>
      </c>
      <c r="Z366" s="2">
        <f ca="1">IF(Table1[[#This Row],[Gender]]="Women",1,0)</f>
        <v>0</v>
      </c>
      <c r="AA366" s="2"/>
      <c r="AB366" s="2"/>
      <c r="AC366" s="2"/>
      <c r="AD366" s="2"/>
      <c r="AE366" s="2"/>
      <c r="AF366" s="2"/>
      <c r="AG366" s="2"/>
      <c r="AH366" s="2"/>
      <c r="AI366" s="2"/>
      <c r="AJ366" s="4"/>
      <c r="AM366" s="2">
        <f ca="1">IF(Table1[[#This Row],[Field of Work]]="Teaching",1,0)</f>
        <v>0</v>
      </c>
      <c r="AN366" s="2">
        <f ca="1">IF(Table1[[#This Row],[Field of Work]]="Health",1,0)</f>
        <v>0</v>
      </c>
      <c r="AO366" s="2">
        <f ca="1">IF(Table1[[#This Row],[Field of Work]]="Agriculture",1,0)</f>
        <v>0</v>
      </c>
      <c r="AP366" s="2">
        <f ca="1">IF(Table1[[#This Row],[Field of Work]]="IT",1,0)</f>
        <v>1</v>
      </c>
      <c r="AQ366" s="2">
        <f ca="1">IF(Table1[[#This Row],[Field of Work]]="Construction",1,0)</f>
        <v>0</v>
      </c>
      <c r="AR366" s="2">
        <f ca="1">IF(Table1[[#This Row],[Field of Work]]="General Work",1,0)</f>
        <v>0</v>
      </c>
      <c r="AS366" s="2"/>
      <c r="AT366" s="2"/>
      <c r="AU366" s="2"/>
      <c r="AV366" s="2"/>
      <c r="AW366" s="2"/>
      <c r="AX366" s="2"/>
      <c r="BB366" s="2">
        <f ca="1">Table1[[#This Row],[Car Value]]/Table1[[#This Row],[Cars]]</f>
        <v>12814.242014185345</v>
      </c>
      <c r="BE366" s="2">
        <f ca="1">IF(Table1[[#This Row],[Debts]]&gt;$BG$6,1,0)</f>
        <v>1</v>
      </c>
      <c r="BJ366" s="11">
        <f ca="1">Table1[[#This Row],[Mortage Left]]/Table1[[#This Row],[Value of House]]</f>
        <v>0.42894234774530438</v>
      </c>
      <c r="BK366" s="2">
        <f t="shared" ca="1" si="139"/>
        <v>0</v>
      </c>
      <c r="BN366" s="14">
        <f ca="1">IF(Table1[[#This Row],[Area]]="Yukon",Table1[[#This Row],[Income]],0)</f>
        <v>0</v>
      </c>
      <c r="BO366" s="14">
        <f ca="1">IF(Table1[[#This Row],[Area]]="BC",Table1[[#This Row],[Income]],0)</f>
        <v>0</v>
      </c>
      <c r="BP366" s="14">
        <f ca="1">IF(Table1[[#This Row],[Area]]="Northwest Territories",Table1[[#This Row],[Income]],0)</f>
        <v>0</v>
      </c>
      <c r="BQ366" s="14">
        <f ca="1">IF(Table1[[#This Row],[Area]]="Alberta",Table1[[#This Row],[Income]],0)</f>
        <v>0</v>
      </c>
      <c r="BR366" s="14">
        <f ca="1">IF(Table1[[#This Row],[Area]]="Nunavut",Table1[[#This Row],[Income]],0)</f>
        <v>0</v>
      </c>
      <c r="BS366" s="14">
        <f ca="1">IF(Table1[[#This Row],[Area]]="Saskatchewan",Table1[[#This Row],[Income]],0)</f>
        <v>0</v>
      </c>
      <c r="BT366" s="14">
        <f ca="1">IF(Table1[[#This Row],[Area]]="Manitoba",Table1[[#This Row],[Income]],0)</f>
        <v>0</v>
      </c>
      <c r="BU366" s="14">
        <f ca="1">IF(Table1[[#This Row],[Area]]="Ontario",Table1[[#This Row],[Income]],0)</f>
        <v>0</v>
      </c>
      <c r="BV366" s="14">
        <f ca="1">IF(Table1[[#This Row],[Area]]="Quebec",Table1[[#This Row],[Income]],0)</f>
        <v>58767</v>
      </c>
      <c r="BW366" s="14">
        <f ca="1">IF(Table1[[#This Row],[Area]]="newfoundland",Table1[[#This Row],[Income]],0)</f>
        <v>0</v>
      </c>
      <c r="BX366" s="14">
        <f ca="1">IF(Table1[[#This Row],[Area]]="New Brunswick",Table1[[#This Row],[Income]],0)</f>
        <v>0</v>
      </c>
      <c r="BY366" s="14">
        <f ca="1">IF(Table1[[#This Row],[Area]]="Nova Scotia",Table1[[#This Row],[Income]],0)</f>
        <v>0</v>
      </c>
      <c r="BZ366" s="14">
        <f ca="1">IF(Table1[[#This Row],[Area]]="Prince Edward Island",Table1[[#This Row],[Income]],0)</f>
        <v>0</v>
      </c>
      <c r="CB366" s="12">
        <f ca="1">IF(Table1[[#This Row],[Field of Work]]="Health",Table1[[#This Row],[Income]],0)</f>
        <v>0</v>
      </c>
      <c r="CC366" s="12">
        <f ca="1">IF(Table1[[#This Row],[Field of Work]]="Construction",Table1[[#This Row],[Income]],0)</f>
        <v>0</v>
      </c>
      <c r="CD366" s="12">
        <f ca="1">IF(Table1[[#This Row],[Field of Work]]="Teaching",Table1[[#This Row],[Income]],0)</f>
        <v>0</v>
      </c>
      <c r="CE366" s="12">
        <f ca="1">IF(Table1[[#This Row],[Field of Work]]="IT",Table1[[#This Row],[Income]],0)</f>
        <v>58767</v>
      </c>
      <c r="CF366" s="12">
        <f ca="1">IF(Table1[[#This Row],[Field of Work]]="General Work",Table1[[#This Row],[Income]],0)</f>
        <v>0</v>
      </c>
      <c r="CG366" s="12">
        <f ca="1">IF(Table1[[#This Row],[Field of Work]]="Agriculture",Table1[[#This Row],[Income]],0)</f>
        <v>0</v>
      </c>
      <c r="CI366" s="2">
        <f ca="1">IF(Table1[[#This Row],[Debts]]&gt;Table1[[#This Row],[Income]],1,0)</f>
        <v>1</v>
      </c>
      <c r="CJ366" s="2"/>
      <c r="CL366" s="2">
        <f ca="1">IF(Table1[[#This Row],[Networth of Person ($)]]&gt;$CL$6,Table1[[#This Row],[Age]],0)</f>
        <v>0</v>
      </c>
    </row>
    <row r="367" spans="2:90" x14ac:dyDescent="0.3">
      <c r="B367">
        <f t="shared" ca="1" si="118"/>
        <v>1</v>
      </c>
      <c r="C367" t="str">
        <f t="shared" ca="1" si="119"/>
        <v>Men</v>
      </c>
      <c r="D367">
        <f t="shared" ca="1" si="120"/>
        <v>29</v>
      </c>
      <c r="E367">
        <f t="shared" ca="1" si="121"/>
        <v>2</v>
      </c>
      <c r="F367" t="str">
        <f t="shared" ca="1" si="122"/>
        <v>Construction</v>
      </c>
      <c r="G367">
        <f t="shared" ca="1" si="123"/>
        <v>3</v>
      </c>
      <c r="H367" t="str">
        <f t="shared" ca="1" si="124"/>
        <v>University</v>
      </c>
      <c r="I367">
        <f t="shared" ca="1" si="125"/>
        <v>1</v>
      </c>
      <c r="J367">
        <f t="shared" ca="1" si="126"/>
        <v>2</v>
      </c>
      <c r="K367">
        <f t="shared" ca="1" si="127"/>
        <v>57437</v>
      </c>
      <c r="L367">
        <f t="shared" ca="1" si="128"/>
        <v>4</v>
      </c>
      <c r="M367" t="str">
        <f t="shared" ca="1" si="129"/>
        <v>Alberta</v>
      </c>
      <c r="N367">
        <f t="shared" ca="1" si="130"/>
        <v>344622</v>
      </c>
      <c r="O367">
        <f t="shared" ca="1" si="131"/>
        <v>343074.11630729685</v>
      </c>
      <c r="P367">
        <f t="shared" ca="1" si="132"/>
        <v>20284.663660844177</v>
      </c>
      <c r="Q367">
        <f t="shared" ca="1" si="133"/>
        <v>1825</v>
      </c>
      <c r="R367">
        <f t="shared" ca="1" si="134"/>
        <v>37149.768881007687</v>
      </c>
      <c r="S367">
        <f t="shared" ca="1" si="135"/>
        <v>82795.909679609307</v>
      </c>
      <c r="T367">
        <f t="shared" ca="1" si="136"/>
        <v>447702.5733404535</v>
      </c>
      <c r="U367">
        <f t="shared" ca="1" si="137"/>
        <v>382048.88518830453</v>
      </c>
      <c r="V367">
        <f t="shared" ca="1" si="138"/>
        <v>65653.68815214897</v>
      </c>
      <c r="Y367" s="2">
        <f ca="1">IF(Table1[[#This Row],[Gender]]="Men",1,0)</f>
        <v>1</v>
      </c>
      <c r="Z367" s="2">
        <f ca="1">IF(Table1[[#This Row],[Gender]]="Women",1,0)</f>
        <v>0</v>
      </c>
      <c r="AA367" s="2"/>
      <c r="AB367" s="2"/>
      <c r="AC367" s="2"/>
      <c r="AD367" s="2"/>
      <c r="AE367" s="2"/>
      <c r="AF367" s="2"/>
      <c r="AG367" s="2"/>
      <c r="AH367" s="2"/>
      <c r="AI367" s="2"/>
      <c r="AJ367" s="4"/>
      <c r="AM367" s="2">
        <f ca="1">IF(Table1[[#This Row],[Field of Work]]="Teaching",1,0)</f>
        <v>0</v>
      </c>
      <c r="AN367" s="2">
        <f ca="1">IF(Table1[[#This Row],[Field of Work]]="Health",1,0)</f>
        <v>0</v>
      </c>
      <c r="AO367" s="2">
        <f ca="1">IF(Table1[[#This Row],[Field of Work]]="Agriculture",1,0)</f>
        <v>0</v>
      </c>
      <c r="AP367" s="2">
        <f ca="1">IF(Table1[[#This Row],[Field of Work]]="IT",1,0)</f>
        <v>0</v>
      </c>
      <c r="AQ367" s="2">
        <f ca="1">IF(Table1[[#This Row],[Field of Work]]="Construction",1,0)</f>
        <v>1</v>
      </c>
      <c r="AR367" s="2">
        <f ca="1">IF(Table1[[#This Row],[Field of Work]]="General Work",1,0)</f>
        <v>0</v>
      </c>
      <c r="AS367" s="2"/>
      <c r="AT367" s="2"/>
      <c r="AU367" s="2"/>
      <c r="AV367" s="2"/>
      <c r="AW367" s="2"/>
      <c r="AX367" s="2"/>
      <c r="BB367" s="2">
        <f ca="1">Table1[[#This Row],[Car Value]]/Table1[[#This Row],[Cars]]</f>
        <v>10142.331830422088</v>
      </c>
      <c r="BE367" s="2">
        <f ca="1">IF(Table1[[#This Row],[Debts]]&gt;$BG$6,1,0)</f>
        <v>1</v>
      </c>
      <c r="BJ367" s="11">
        <f ca="1">Table1[[#This Row],[Mortage Left]]/Table1[[#This Row],[Value of House]]</f>
        <v>0.99550845943467581</v>
      </c>
      <c r="BK367" s="2">
        <f t="shared" ca="1" si="139"/>
        <v>0</v>
      </c>
      <c r="BN367" s="14">
        <f ca="1">IF(Table1[[#This Row],[Area]]="Yukon",Table1[[#This Row],[Income]],0)</f>
        <v>0</v>
      </c>
      <c r="BO367" s="14">
        <f ca="1">IF(Table1[[#This Row],[Area]]="BC",Table1[[#This Row],[Income]],0)</f>
        <v>0</v>
      </c>
      <c r="BP367" s="14">
        <f ca="1">IF(Table1[[#This Row],[Area]]="Northwest Territories",Table1[[#This Row],[Income]],0)</f>
        <v>0</v>
      </c>
      <c r="BQ367" s="14">
        <f ca="1">IF(Table1[[#This Row],[Area]]="Alberta",Table1[[#This Row],[Income]],0)</f>
        <v>57437</v>
      </c>
      <c r="BR367" s="14">
        <f ca="1">IF(Table1[[#This Row],[Area]]="Nunavut",Table1[[#This Row],[Income]],0)</f>
        <v>0</v>
      </c>
      <c r="BS367" s="14">
        <f ca="1">IF(Table1[[#This Row],[Area]]="Saskatchewan",Table1[[#This Row],[Income]],0)</f>
        <v>0</v>
      </c>
      <c r="BT367" s="14">
        <f ca="1">IF(Table1[[#This Row],[Area]]="Manitoba",Table1[[#This Row],[Income]],0)</f>
        <v>0</v>
      </c>
      <c r="BU367" s="14">
        <f ca="1">IF(Table1[[#This Row],[Area]]="Ontario",Table1[[#This Row],[Income]],0)</f>
        <v>0</v>
      </c>
      <c r="BV367" s="14">
        <f ca="1">IF(Table1[[#This Row],[Area]]="Quebec",Table1[[#This Row],[Income]],0)</f>
        <v>0</v>
      </c>
      <c r="BW367" s="14">
        <f ca="1">IF(Table1[[#This Row],[Area]]="newfoundland",Table1[[#This Row],[Income]],0)</f>
        <v>0</v>
      </c>
      <c r="BX367" s="14">
        <f ca="1">IF(Table1[[#This Row],[Area]]="New Brunswick",Table1[[#This Row],[Income]],0)</f>
        <v>0</v>
      </c>
      <c r="BY367" s="14">
        <f ca="1">IF(Table1[[#This Row],[Area]]="Nova Scotia",Table1[[#This Row],[Income]],0)</f>
        <v>0</v>
      </c>
      <c r="BZ367" s="14">
        <f ca="1">IF(Table1[[#This Row],[Area]]="Prince Edward Island",Table1[[#This Row],[Income]],0)</f>
        <v>0</v>
      </c>
      <c r="CB367" s="12">
        <f ca="1">IF(Table1[[#This Row],[Field of Work]]="Health",Table1[[#This Row],[Income]],0)</f>
        <v>0</v>
      </c>
      <c r="CC367" s="12">
        <f ca="1">IF(Table1[[#This Row],[Field of Work]]="Construction",Table1[[#This Row],[Income]],0)</f>
        <v>57437</v>
      </c>
      <c r="CD367" s="12">
        <f ca="1">IF(Table1[[#This Row],[Field of Work]]="Teaching",Table1[[#This Row],[Income]],0)</f>
        <v>0</v>
      </c>
      <c r="CE367" s="12">
        <f ca="1">IF(Table1[[#This Row],[Field of Work]]="IT",Table1[[#This Row],[Income]],0)</f>
        <v>0</v>
      </c>
      <c r="CF367" s="12">
        <f ca="1">IF(Table1[[#This Row],[Field of Work]]="General Work",Table1[[#This Row],[Income]],0)</f>
        <v>0</v>
      </c>
      <c r="CG367" s="12">
        <f ca="1">IF(Table1[[#This Row],[Field of Work]]="Agriculture",Table1[[#This Row],[Income]],0)</f>
        <v>0</v>
      </c>
      <c r="CI367" s="2">
        <f ca="1">IF(Table1[[#This Row],[Debts]]&gt;Table1[[#This Row],[Income]],1,0)</f>
        <v>0</v>
      </c>
      <c r="CJ367" s="2"/>
      <c r="CL367" s="2">
        <f ca="1">IF(Table1[[#This Row],[Networth of Person ($)]]&gt;$CL$6,Table1[[#This Row],[Age]],0)</f>
        <v>29</v>
      </c>
    </row>
    <row r="368" spans="2:90" x14ac:dyDescent="0.3">
      <c r="B368">
        <f t="shared" ca="1" si="118"/>
        <v>2</v>
      </c>
      <c r="C368" t="str">
        <f t="shared" ca="1" si="119"/>
        <v>Women</v>
      </c>
      <c r="D368">
        <f t="shared" ca="1" si="120"/>
        <v>30</v>
      </c>
      <c r="E368">
        <f t="shared" ca="1" si="121"/>
        <v>2</v>
      </c>
      <c r="F368" t="str">
        <f t="shared" ca="1" si="122"/>
        <v>Construction</v>
      </c>
      <c r="G368">
        <f t="shared" ca="1" si="123"/>
        <v>1</v>
      </c>
      <c r="H368" t="str">
        <f t="shared" ca="1" si="124"/>
        <v>High School</v>
      </c>
      <c r="I368">
        <f t="shared" ca="1" si="125"/>
        <v>1</v>
      </c>
      <c r="J368">
        <f t="shared" ca="1" si="126"/>
        <v>2</v>
      </c>
      <c r="K368">
        <f t="shared" ca="1" si="127"/>
        <v>68783</v>
      </c>
      <c r="L368">
        <f t="shared" ca="1" si="128"/>
        <v>12</v>
      </c>
      <c r="M368" t="str">
        <f t="shared" ca="1" si="129"/>
        <v>Nova Scotia</v>
      </c>
      <c r="N368">
        <f t="shared" ca="1" si="130"/>
        <v>275132</v>
      </c>
      <c r="O368">
        <f t="shared" ca="1" si="131"/>
        <v>264538.71880269278</v>
      </c>
      <c r="P368">
        <f t="shared" ca="1" si="132"/>
        <v>68563.797788594384</v>
      </c>
      <c r="Q368">
        <f t="shared" ca="1" si="133"/>
        <v>62230</v>
      </c>
      <c r="R368">
        <f t="shared" ca="1" si="134"/>
        <v>76840.608318372353</v>
      </c>
      <c r="S368">
        <f t="shared" ca="1" si="135"/>
        <v>73415.648547542878</v>
      </c>
      <c r="T368">
        <f t="shared" ca="1" si="136"/>
        <v>417111.44633613725</v>
      </c>
      <c r="U368">
        <f t="shared" ca="1" si="137"/>
        <v>403609.32712106511</v>
      </c>
      <c r="V368">
        <f t="shared" ca="1" si="138"/>
        <v>13502.119215072133</v>
      </c>
      <c r="Y368" s="2">
        <f ca="1">IF(Table1[[#This Row],[Gender]]="Men",1,0)</f>
        <v>0</v>
      </c>
      <c r="Z368" s="2">
        <f ca="1">IF(Table1[[#This Row],[Gender]]="Women",1,0)</f>
        <v>1</v>
      </c>
      <c r="AA368" s="2"/>
      <c r="AB368" s="2"/>
      <c r="AC368" s="2"/>
      <c r="AD368" s="2"/>
      <c r="AE368" s="2"/>
      <c r="AF368" s="2"/>
      <c r="AG368" s="2"/>
      <c r="AH368" s="2"/>
      <c r="AI368" s="2"/>
      <c r="AJ368" s="4"/>
      <c r="AM368" s="2">
        <f ca="1">IF(Table1[[#This Row],[Field of Work]]="Teaching",1,0)</f>
        <v>0</v>
      </c>
      <c r="AN368" s="2">
        <f ca="1">IF(Table1[[#This Row],[Field of Work]]="Health",1,0)</f>
        <v>0</v>
      </c>
      <c r="AO368" s="2">
        <f ca="1">IF(Table1[[#This Row],[Field of Work]]="Agriculture",1,0)</f>
        <v>0</v>
      </c>
      <c r="AP368" s="2">
        <f ca="1">IF(Table1[[#This Row],[Field of Work]]="IT",1,0)</f>
        <v>0</v>
      </c>
      <c r="AQ368" s="2">
        <f ca="1">IF(Table1[[#This Row],[Field of Work]]="Construction",1,0)</f>
        <v>1</v>
      </c>
      <c r="AR368" s="2">
        <f ca="1">IF(Table1[[#This Row],[Field of Work]]="General Work",1,0)</f>
        <v>0</v>
      </c>
      <c r="AS368" s="2"/>
      <c r="AT368" s="2"/>
      <c r="AU368" s="2"/>
      <c r="AV368" s="2"/>
      <c r="AW368" s="2"/>
      <c r="AX368" s="2"/>
      <c r="BB368" s="2">
        <f ca="1">Table1[[#This Row],[Car Value]]/Table1[[#This Row],[Cars]]</f>
        <v>34281.898894297192</v>
      </c>
      <c r="BE368" s="2">
        <f ca="1">IF(Table1[[#This Row],[Debts]]&gt;$BG$6,1,0)</f>
        <v>1</v>
      </c>
      <c r="BJ368" s="11">
        <f ca="1">Table1[[#This Row],[Mortage Left]]/Table1[[#This Row],[Value of House]]</f>
        <v>0.96149745868416892</v>
      </c>
      <c r="BK368" s="2">
        <f t="shared" ca="1" si="139"/>
        <v>0</v>
      </c>
      <c r="BN368" s="14">
        <f ca="1">IF(Table1[[#This Row],[Area]]="Yukon",Table1[[#This Row],[Income]],0)</f>
        <v>0</v>
      </c>
      <c r="BO368" s="14">
        <f ca="1">IF(Table1[[#This Row],[Area]]="BC",Table1[[#This Row],[Income]],0)</f>
        <v>0</v>
      </c>
      <c r="BP368" s="14">
        <f ca="1">IF(Table1[[#This Row],[Area]]="Northwest Territories",Table1[[#This Row],[Income]],0)</f>
        <v>0</v>
      </c>
      <c r="BQ368" s="14">
        <f ca="1">IF(Table1[[#This Row],[Area]]="Alberta",Table1[[#This Row],[Income]],0)</f>
        <v>0</v>
      </c>
      <c r="BR368" s="14">
        <f ca="1">IF(Table1[[#This Row],[Area]]="Nunavut",Table1[[#This Row],[Income]],0)</f>
        <v>0</v>
      </c>
      <c r="BS368" s="14">
        <f ca="1">IF(Table1[[#This Row],[Area]]="Saskatchewan",Table1[[#This Row],[Income]],0)</f>
        <v>0</v>
      </c>
      <c r="BT368" s="14">
        <f ca="1">IF(Table1[[#This Row],[Area]]="Manitoba",Table1[[#This Row],[Income]],0)</f>
        <v>0</v>
      </c>
      <c r="BU368" s="14">
        <f ca="1">IF(Table1[[#This Row],[Area]]="Ontario",Table1[[#This Row],[Income]],0)</f>
        <v>0</v>
      </c>
      <c r="BV368" s="14">
        <f ca="1">IF(Table1[[#This Row],[Area]]="Quebec",Table1[[#This Row],[Income]],0)</f>
        <v>0</v>
      </c>
      <c r="BW368" s="14">
        <f ca="1">IF(Table1[[#This Row],[Area]]="newfoundland",Table1[[#This Row],[Income]],0)</f>
        <v>0</v>
      </c>
      <c r="BX368" s="14">
        <f ca="1">IF(Table1[[#This Row],[Area]]="New Brunswick",Table1[[#This Row],[Income]],0)</f>
        <v>0</v>
      </c>
      <c r="BY368" s="14">
        <f ca="1">IF(Table1[[#This Row],[Area]]="Nova Scotia",Table1[[#This Row],[Income]],0)</f>
        <v>68783</v>
      </c>
      <c r="BZ368" s="14">
        <f ca="1">IF(Table1[[#This Row],[Area]]="Prince Edward Island",Table1[[#This Row],[Income]],0)</f>
        <v>0</v>
      </c>
      <c r="CB368" s="12">
        <f ca="1">IF(Table1[[#This Row],[Field of Work]]="Health",Table1[[#This Row],[Income]],0)</f>
        <v>0</v>
      </c>
      <c r="CC368" s="12">
        <f ca="1">IF(Table1[[#This Row],[Field of Work]]="Construction",Table1[[#This Row],[Income]],0)</f>
        <v>68783</v>
      </c>
      <c r="CD368" s="12">
        <f ca="1">IF(Table1[[#This Row],[Field of Work]]="Teaching",Table1[[#This Row],[Income]],0)</f>
        <v>0</v>
      </c>
      <c r="CE368" s="12">
        <f ca="1">IF(Table1[[#This Row],[Field of Work]]="IT",Table1[[#This Row],[Income]],0)</f>
        <v>0</v>
      </c>
      <c r="CF368" s="12">
        <f ca="1">IF(Table1[[#This Row],[Field of Work]]="General Work",Table1[[#This Row],[Income]],0)</f>
        <v>0</v>
      </c>
      <c r="CG368" s="12">
        <f ca="1">IF(Table1[[#This Row],[Field of Work]]="Agriculture",Table1[[#This Row],[Income]],0)</f>
        <v>0</v>
      </c>
      <c r="CI368" s="2">
        <f ca="1">IF(Table1[[#This Row],[Debts]]&gt;Table1[[#This Row],[Income]],1,0)</f>
        <v>1</v>
      </c>
      <c r="CJ368" s="2"/>
      <c r="CL368" s="2">
        <f ca="1">IF(Table1[[#This Row],[Networth of Person ($)]]&gt;$CL$6,Table1[[#This Row],[Age]],0)</f>
        <v>0</v>
      </c>
    </row>
    <row r="369" spans="2:90" x14ac:dyDescent="0.3">
      <c r="B369">
        <f t="shared" ca="1" si="118"/>
        <v>2</v>
      </c>
      <c r="C369" t="str">
        <f t="shared" ca="1" si="119"/>
        <v>Women</v>
      </c>
      <c r="D369">
        <f t="shared" ca="1" si="120"/>
        <v>39</v>
      </c>
      <c r="E369">
        <f t="shared" ca="1" si="121"/>
        <v>2</v>
      </c>
      <c r="F369" t="str">
        <f t="shared" ca="1" si="122"/>
        <v>Construction</v>
      </c>
      <c r="G369">
        <f t="shared" ca="1" si="123"/>
        <v>1</v>
      </c>
      <c r="H369" t="str">
        <f t="shared" ca="1" si="124"/>
        <v>High School</v>
      </c>
      <c r="I369">
        <f t="shared" ca="1" si="125"/>
        <v>4</v>
      </c>
      <c r="J369">
        <f t="shared" ca="1" si="126"/>
        <v>2</v>
      </c>
      <c r="K369">
        <f t="shared" ca="1" si="127"/>
        <v>62571</v>
      </c>
      <c r="L369">
        <f t="shared" ca="1" si="128"/>
        <v>7</v>
      </c>
      <c r="M369" t="str">
        <f t="shared" ca="1" si="129"/>
        <v>Manitoba</v>
      </c>
      <c r="N369">
        <f t="shared" ca="1" si="130"/>
        <v>187713</v>
      </c>
      <c r="O369">
        <f t="shared" ca="1" si="131"/>
        <v>129726.15783379265</v>
      </c>
      <c r="P369">
        <f t="shared" ca="1" si="132"/>
        <v>19964.601292373416</v>
      </c>
      <c r="Q369">
        <f t="shared" ca="1" si="133"/>
        <v>12178</v>
      </c>
      <c r="R369">
        <f t="shared" ca="1" si="134"/>
        <v>110584.13882530323</v>
      </c>
      <c r="S369">
        <f t="shared" ca="1" si="135"/>
        <v>59809.158295201385</v>
      </c>
      <c r="T369">
        <f t="shared" ca="1" si="136"/>
        <v>267486.75958757481</v>
      </c>
      <c r="U369">
        <f t="shared" ca="1" si="137"/>
        <v>252488.29665909588</v>
      </c>
      <c r="V369">
        <f t="shared" ca="1" si="138"/>
        <v>14998.462928478926</v>
      </c>
      <c r="Y369" s="2">
        <f ca="1">IF(Table1[[#This Row],[Gender]]="Men",1,0)</f>
        <v>0</v>
      </c>
      <c r="Z369" s="2">
        <f ca="1">IF(Table1[[#This Row],[Gender]]="Women",1,0)</f>
        <v>1</v>
      </c>
      <c r="AA369" s="2"/>
      <c r="AB369" s="2"/>
      <c r="AC369" s="2"/>
      <c r="AD369" s="2"/>
      <c r="AE369" s="2"/>
      <c r="AF369" s="2"/>
      <c r="AG369" s="2"/>
      <c r="AH369" s="2"/>
      <c r="AI369" s="2"/>
      <c r="AJ369" s="4"/>
      <c r="AM369" s="2">
        <f ca="1">IF(Table1[[#This Row],[Field of Work]]="Teaching",1,0)</f>
        <v>0</v>
      </c>
      <c r="AN369" s="2">
        <f ca="1">IF(Table1[[#This Row],[Field of Work]]="Health",1,0)</f>
        <v>0</v>
      </c>
      <c r="AO369" s="2">
        <f ca="1">IF(Table1[[#This Row],[Field of Work]]="Agriculture",1,0)</f>
        <v>0</v>
      </c>
      <c r="AP369" s="2">
        <f ca="1">IF(Table1[[#This Row],[Field of Work]]="IT",1,0)</f>
        <v>0</v>
      </c>
      <c r="AQ369" s="2">
        <f ca="1">IF(Table1[[#This Row],[Field of Work]]="Construction",1,0)</f>
        <v>1</v>
      </c>
      <c r="AR369" s="2">
        <f ca="1">IF(Table1[[#This Row],[Field of Work]]="General Work",1,0)</f>
        <v>0</v>
      </c>
      <c r="AS369" s="2"/>
      <c r="AT369" s="2"/>
      <c r="AU369" s="2"/>
      <c r="AV369" s="2"/>
      <c r="AW369" s="2"/>
      <c r="AX369" s="2"/>
      <c r="BB369" s="2">
        <f ca="1">Table1[[#This Row],[Car Value]]/Table1[[#This Row],[Cars]]</f>
        <v>9982.300646186708</v>
      </c>
      <c r="BE369" s="2">
        <f ca="1">IF(Table1[[#This Row],[Debts]]&gt;$BG$6,1,0)</f>
        <v>1</v>
      </c>
      <c r="BJ369" s="11">
        <f ca="1">Table1[[#This Row],[Mortage Left]]/Table1[[#This Row],[Value of House]]</f>
        <v>0.69108776607796285</v>
      </c>
      <c r="BK369" s="2">
        <f t="shared" ca="1" si="139"/>
        <v>0</v>
      </c>
      <c r="BN369" s="14">
        <f ca="1">IF(Table1[[#This Row],[Area]]="Yukon",Table1[[#This Row],[Income]],0)</f>
        <v>0</v>
      </c>
      <c r="BO369" s="14">
        <f ca="1">IF(Table1[[#This Row],[Area]]="BC",Table1[[#This Row],[Income]],0)</f>
        <v>0</v>
      </c>
      <c r="BP369" s="14">
        <f ca="1">IF(Table1[[#This Row],[Area]]="Northwest Territories",Table1[[#This Row],[Income]],0)</f>
        <v>0</v>
      </c>
      <c r="BQ369" s="14">
        <f ca="1">IF(Table1[[#This Row],[Area]]="Alberta",Table1[[#This Row],[Income]],0)</f>
        <v>0</v>
      </c>
      <c r="BR369" s="14">
        <f ca="1">IF(Table1[[#This Row],[Area]]="Nunavut",Table1[[#This Row],[Income]],0)</f>
        <v>0</v>
      </c>
      <c r="BS369" s="14">
        <f ca="1">IF(Table1[[#This Row],[Area]]="Saskatchewan",Table1[[#This Row],[Income]],0)</f>
        <v>0</v>
      </c>
      <c r="BT369" s="14">
        <f ca="1">IF(Table1[[#This Row],[Area]]="Manitoba",Table1[[#This Row],[Income]],0)</f>
        <v>62571</v>
      </c>
      <c r="BU369" s="14">
        <f ca="1">IF(Table1[[#This Row],[Area]]="Ontario",Table1[[#This Row],[Income]],0)</f>
        <v>0</v>
      </c>
      <c r="BV369" s="14">
        <f ca="1">IF(Table1[[#This Row],[Area]]="Quebec",Table1[[#This Row],[Income]],0)</f>
        <v>0</v>
      </c>
      <c r="BW369" s="14">
        <f ca="1">IF(Table1[[#This Row],[Area]]="newfoundland",Table1[[#This Row],[Income]],0)</f>
        <v>0</v>
      </c>
      <c r="BX369" s="14">
        <f ca="1">IF(Table1[[#This Row],[Area]]="New Brunswick",Table1[[#This Row],[Income]],0)</f>
        <v>0</v>
      </c>
      <c r="BY369" s="14">
        <f ca="1">IF(Table1[[#This Row],[Area]]="Nova Scotia",Table1[[#This Row],[Income]],0)</f>
        <v>0</v>
      </c>
      <c r="BZ369" s="14">
        <f ca="1">IF(Table1[[#This Row],[Area]]="Prince Edward Island",Table1[[#This Row],[Income]],0)</f>
        <v>0</v>
      </c>
      <c r="CB369" s="12">
        <f ca="1">IF(Table1[[#This Row],[Field of Work]]="Health",Table1[[#This Row],[Income]],0)</f>
        <v>0</v>
      </c>
      <c r="CC369" s="12">
        <f ca="1">IF(Table1[[#This Row],[Field of Work]]="Construction",Table1[[#This Row],[Income]],0)</f>
        <v>62571</v>
      </c>
      <c r="CD369" s="12">
        <f ca="1">IF(Table1[[#This Row],[Field of Work]]="Teaching",Table1[[#This Row],[Income]],0)</f>
        <v>0</v>
      </c>
      <c r="CE369" s="12">
        <f ca="1">IF(Table1[[#This Row],[Field of Work]]="IT",Table1[[#This Row],[Income]],0)</f>
        <v>0</v>
      </c>
      <c r="CF369" s="12">
        <f ca="1">IF(Table1[[#This Row],[Field of Work]]="General Work",Table1[[#This Row],[Income]],0)</f>
        <v>0</v>
      </c>
      <c r="CG369" s="12">
        <f ca="1">IF(Table1[[#This Row],[Field of Work]]="Agriculture",Table1[[#This Row],[Income]],0)</f>
        <v>0</v>
      </c>
      <c r="CI369" s="2">
        <f ca="1">IF(Table1[[#This Row],[Debts]]&gt;Table1[[#This Row],[Income]],1,0)</f>
        <v>1</v>
      </c>
      <c r="CJ369" s="2"/>
      <c r="CL369" s="2">
        <f ca="1">IF(Table1[[#This Row],[Networth of Person ($)]]&gt;$CL$6,Table1[[#This Row],[Age]],0)</f>
        <v>0</v>
      </c>
    </row>
    <row r="370" spans="2:90" x14ac:dyDescent="0.3">
      <c r="B370">
        <f t="shared" ca="1" si="118"/>
        <v>2</v>
      </c>
      <c r="C370" t="str">
        <f t="shared" ca="1" si="119"/>
        <v>Women</v>
      </c>
      <c r="D370">
        <f t="shared" ca="1" si="120"/>
        <v>26</v>
      </c>
      <c r="E370">
        <f t="shared" ca="1" si="121"/>
        <v>3</v>
      </c>
      <c r="F370" t="str">
        <f t="shared" ca="1" si="122"/>
        <v>Teaching</v>
      </c>
      <c r="G370">
        <f t="shared" ca="1" si="123"/>
        <v>5</v>
      </c>
      <c r="H370" t="str">
        <f t="shared" ca="1" si="124"/>
        <v>Others</v>
      </c>
      <c r="I370">
        <f t="shared" ca="1" si="125"/>
        <v>3</v>
      </c>
      <c r="J370">
        <f t="shared" ca="1" si="126"/>
        <v>2</v>
      </c>
      <c r="K370">
        <f t="shared" ca="1" si="127"/>
        <v>68721</v>
      </c>
      <c r="L370">
        <f t="shared" ca="1" si="128"/>
        <v>8</v>
      </c>
      <c r="M370" t="str">
        <f t="shared" ca="1" si="129"/>
        <v>Ontario</v>
      </c>
      <c r="N370">
        <f t="shared" ca="1" si="130"/>
        <v>206163</v>
      </c>
      <c r="O370">
        <f t="shared" ca="1" si="131"/>
        <v>92843.120238542702</v>
      </c>
      <c r="P370">
        <f t="shared" ca="1" si="132"/>
        <v>55944.2109278313</v>
      </c>
      <c r="Q370">
        <f t="shared" ca="1" si="133"/>
        <v>40640</v>
      </c>
      <c r="R370">
        <f t="shared" ca="1" si="134"/>
        <v>77582.485016039485</v>
      </c>
      <c r="S370">
        <f t="shared" ca="1" si="135"/>
        <v>13987.96804762875</v>
      </c>
      <c r="T370">
        <f t="shared" ca="1" si="136"/>
        <v>276095.17897546006</v>
      </c>
      <c r="U370">
        <f t="shared" ca="1" si="137"/>
        <v>211065.60525458219</v>
      </c>
      <c r="V370">
        <f t="shared" ca="1" si="138"/>
        <v>65029.573720877874</v>
      </c>
      <c r="Y370" s="2">
        <f ca="1">IF(Table1[[#This Row],[Gender]]="Men",1,0)</f>
        <v>0</v>
      </c>
      <c r="Z370" s="2">
        <f ca="1">IF(Table1[[#This Row],[Gender]]="Women",1,0)</f>
        <v>1</v>
      </c>
      <c r="AA370" s="2"/>
      <c r="AB370" s="2"/>
      <c r="AC370" s="2"/>
      <c r="AD370" s="2"/>
      <c r="AE370" s="2"/>
      <c r="AF370" s="2"/>
      <c r="AG370" s="2"/>
      <c r="AH370" s="2"/>
      <c r="AI370" s="2"/>
      <c r="AJ370" s="4"/>
      <c r="AM370" s="2">
        <f ca="1">IF(Table1[[#This Row],[Field of Work]]="Teaching",1,0)</f>
        <v>1</v>
      </c>
      <c r="AN370" s="2">
        <f ca="1">IF(Table1[[#This Row],[Field of Work]]="Health",1,0)</f>
        <v>0</v>
      </c>
      <c r="AO370" s="2">
        <f ca="1">IF(Table1[[#This Row],[Field of Work]]="Agriculture",1,0)</f>
        <v>0</v>
      </c>
      <c r="AP370" s="2">
        <f ca="1">IF(Table1[[#This Row],[Field of Work]]="IT",1,0)</f>
        <v>0</v>
      </c>
      <c r="AQ370" s="2">
        <f ca="1">IF(Table1[[#This Row],[Field of Work]]="Construction",1,0)</f>
        <v>0</v>
      </c>
      <c r="AR370" s="2">
        <f ca="1">IF(Table1[[#This Row],[Field of Work]]="General Work",1,0)</f>
        <v>0</v>
      </c>
      <c r="AS370" s="2"/>
      <c r="AT370" s="2"/>
      <c r="AU370" s="2"/>
      <c r="AV370" s="2"/>
      <c r="AW370" s="2"/>
      <c r="AX370" s="2"/>
      <c r="BB370" s="2">
        <f ca="1">Table1[[#This Row],[Car Value]]/Table1[[#This Row],[Cars]]</f>
        <v>27972.10546391565</v>
      </c>
      <c r="BE370" s="2">
        <f ca="1">IF(Table1[[#This Row],[Debts]]&gt;$BG$6,1,0)</f>
        <v>1</v>
      </c>
      <c r="BJ370" s="11">
        <f ca="1">Table1[[#This Row],[Mortage Left]]/Table1[[#This Row],[Value of House]]</f>
        <v>0.45033842269729635</v>
      </c>
      <c r="BK370" s="2">
        <f t="shared" ca="1" si="139"/>
        <v>0</v>
      </c>
      <c r="BN370" s="14">
        <f ca="1">IF(Table1[[#This Row],[Area]]="Yukon",Table1[[#This Row],[Income]],0)</f>
        <v>0</v>
      </c>
      <c r="BO370" s="14">
        <f ca="1">IF(Table1[[#This Row],[Area]]="BC",Table1[[#This Row],[Income]],0)</f>
        <v>0</v>
      </c>
      <c r="BP370" s="14">
        <f ca="1">IF(Table1[[#This Row],[Area]]="Northwest Territories",Table1[[#This Row],[Income]],0)</f>
        <v>0</v>
      </c>
      <c r="BQ370" s="14">
        <f ca="1">IF(Table1[[#This Row],[Area]]="Alberta",Table1[[#This Row],[Income]],0)</f>
        <v>0</v>
      </c>
      <c r="BR370" s="14">
        <f ca="1">IF(Table1[[#This Row],[Area]]="Nunavut",Table1[[#This Row],[Income]],0)</f>
        <v>0</v>
      </c>
      <c r="BS370" s="14">
        <f ca="1">IF(Table1[[#This Row],[Area]]="Saskatchewan",Table1[[#This Row],[Income]],0)</f>
        <v>0</v>
      </c>
      <c r="BT370" s="14">
        <f ca="1">IF(Table1[[#This Row],[Area]]="Manitoba",Table1[[#This Row],[Income]],0)</f>
        <v>0</v>
      </c>
      <c r="BU370" s="14">
        <f ca="1">IF(Table1[[#This Row],[Area]]="Ontario",Table1[[#This Row],[Income]],0)</f>
        <v>68721</v>
      </c>
      <c r="BV370" s="14">
        <f ca="1">IF(Table1[[#This Row],[Area]]="Quebec",Table1[[#This Row],[Income]],0)</f>
        <v>0</v>
      </c>
      <c r="BW370" s="14">
        <f ca="1">IF(Table1[[#This Row],[Area]]="newfoundland",Table1[[#This Row],[Income]],0)</f>
        <v>0</v>
      </c>
      <c r="BX370" s="14">
        <f ca="1">IF(Table1[[#This Row],[Area]]="New Brunswick",Table1[[#This Row],[Income]],0)</f>
        <v>0</v>
      </c>
      <c r="BY370" s="14">
        <f ca="1">IF(Table1[[#This Row],[Area]]="Nova Scotia",Table1[[#This Row],[Income]],0)</f>
        <v>0</v>
      </c>
      <c r="BZ370" s="14">
        <f ca="1">IF(Table1[[#This Row],[Area]]="Prince Edward Island",Table1[[#This Row],[Income]],0)</f>
        <v>0</v>
      </c>
      <c r="CB370" s="12">
        <f ca="1">IF(Table1[[#This Row],[Field of Work]]="Health",Table1[[#This Row],[Income]],0)</f>
        <v>0</v>
      </c>
      <c r="CC370" s="12">
        <f ca="1">IF(Table1[[#This Row],[Field of Work]]="Construction",Table1[[#This Row],[Income]],0)</f>
        <v>0</v>
      </c>
      <c r="CD370" s="12">
        <f ca="1">IF(Table1[[#This Row],[Field of Work]]="Teaching",Table1[[#This Row],[Income]],0)</f>
        <v>68721</v>
      </c>
      <c r="CE370" s="12">
        <f ca="1">IF(Table1[[#This Row],[Field of Work]]="IT",Table1[[#This Row],[Income]],0)</f>
        <v>0</v>
      </c>
      <c r="CF370" s="12">
        <f ca="1">IF(Table1[[#This Row],[Field of Work]]="General Work",Table1[[#This Row],[Income]],0)</f>
        <v>0</v>
      </c>
      <c r="CG370" s="12">
        <f ca="1">IF(Table1[[#This Row],[Field of Work]]="Agriculture",Table1[[#This Row],[Income]],0)</f>
        <v>0</v>
      </c>
      <c r="CI370" s="2">
        <f ca="1">IF(Table1[[#This Row],[Debts]]&gt;Table1[[#This Row],[Income]],1,0)</f>
        <v>1</v>
      </c>
      <c r="CJ370" s="2"/>
      <c r="CL370" s="2">
        <f ca="1">IF(Table1[[#This Row],[Networth of Person ($)]]&gt;$CL$6,Table1[[#This Row],[Age]],0)</f>
        <v>26</v>
      </c>
    </row>
    <row r="371" spans="2:90" x14ac:dyDescent="0.3">
      <c r="B371">
        <f t="shared" ca="1" si="118"/>
        <v>1</v>
      </c>
      <c r="C371" t="str">
        <f t="shared" ca="1" si="119"/>
        <v>Men</v>
      </c>
      <c r="D371">
        <f t="shared" ca="1" si="120"/>
        <v>44</v>
      </c>
      <c r="E371">
        <f t="shared" ca="1" si="121"/>
        <v>2</v>
      </c>
      <c r="F371" t="str">
        <f t="shared" ca="1" si="122"/>
        <v>Construction</v>
      </c>
      <c r="G371">
        <f t="shared" ca="1" si="123"/>
        <v>5</v>
      </c>
      <c r="H371" t="str">
        <f t="shared" ca="1" si="124"/>
        <v>Others</v>
      </c>
      <c r="I371">
        <f t="shared" ca="1" si="125"/>
        <v>0</v>
      </c>
      <c r="J371">
        <f t="shared" ca="1" si="126"/>
        <v>2</v>
      </c>
      <c r="K371">
        <f t="shared" ca="1" si="127"/>
        <v>64585</v>
      </c>
      <c r="L371">
        <f t="shared" ca="1" si="128"/>
        <v>5</v>
      </c>
      <c r="M371" t="str">
        <f t="shared" ca="1" si="129"/>
        <v>Nunavut</v>
      </c>
      <c r="N371">
        <f t="shared" ca="1" si="130"/>
        <v>193755</v>
      </c>
      <c r="O371">
        <f t="shared" ca="1" si="131"/>
        <v>145589.6343722314</v>
      </c>
      <c r="P371">
        <f t="shared" ca="1" si="132"/>
        <v>33160.901851286006</v>
      </c>
      <c r="Q371">
        <f t="shared" ca="1" si="133"/>
        <v>11069</v>
      </c>
      <c r="R371">
        <f t="shared" ca="1" si="134"/>
        <v>53731.301407822823</v>
      </c>
      <c r="S371">
        <f t="shared" ca="1" si="135"/>
        <v>89697.354384313483</v>
      </c>
      <c r="T371">
        <f t="shared" ca="1" si="136"/>
        <v>316613.25623559952</v>
      </c>
      <c r="U371">
        <f t="shared" ca="1" si="137"/>
        <v>210389.93578005422</v>
      </c>
      <c r="V371">
        <f t="shared" ca="1" si="138"/>
        <v>106223.3204555453</v>
      </c>
      <c r="Y371" s="2">
        <f ca="1">IF(Table1[[#This Row],[Gender]]="Men",1,0)</f>
        <v>1</v>
      </c>
      <c r="Z371" s="2">
        <f ca="1">IF(Table1[[#This Row],[Gender]]="Women",1,0)</f>
        <v>0</v>
      </c>
      <c r="AA371" s="2"/>
      <c r="AB371" s="2"/>
      <c r="AC371" s="2"/>
      <c r="AD371" s="2"/>
      <c r="AE371" s="2"/>
      <c r="AF371" s="2"/>
      <c r="AG371" s="2"/>
      <c r="AH371" s="2"/>
      <c r="AI371" s="2"/>
      <c r="AJ371" s="4"/>
      <c r="AM371" s="2">
        <f ca="1">IF(Table1[[#This Row],[Field of Work]]="Teaching",1,0)</f>
        <v>0</v>
      </c>
      <c r="AN371" s="2">
        <f ca="1">IF(Table1[[#This Row],[Field of Work]]="Health",1,0)</f>
        <v>0</v>
      </c>
      <c r="AO371" s="2">
        <f ca="1">IF(Table1[[#This Row],[Field of Work]]="Agriculture",1,0)</f>
        <v>0</v>
      </c>
      <c r="AP371" s="2">
        <f ca="1">IF(Table1[[#This Row],[Field of Work]]="IT",1,0)</f>
        <v>0</v>
      </c>
      <c r="AQ371" s="2">
        <f ca="1">IF(Table1[[#This Row],[Field of Work]]="Construction",1,0)</f>
        <v>1</v>
      </c>
      <c r="AR371" s="2">
        <f ca="1">IF(Table1[[#This Row],[Field of Work]]="General Work",1,0)</f>
        <v>0</v>
      </c>
      <c r="AS371" s="2"/>
      <c r="AT371" s="2"/>
      <c r="AU371" s="2"/>
      <c r="AV371" s="2"/>
      <c r="AW371" s="2"/>
      <c r="AX371" s="2"/>
      <c r="BB371" s="2">
        <f ca="1">Table1[[#This Row],[Car Value]]/Table1[[#This Row],[Cars]]</f>
        <v>16580.450925643003</v>
      </c>
      <c r="BE371" s="2">
        <f ca="1">IF(Table1[[#This Row],[Debts]]&gt;$BG$6,1,0)</f>
        <v>1</v>
      </c>
      <c r="BJ371" s="11">
        <f ca="1">Table1[[#This Row],[Mortage Left]]/Table1[[#This Row],[Value of House]]</f>
        <v>0.75141097970236337</v>
      </c>
      <c r="BK371" s="2">
        <f t="shared" ca="1" si="139"/>
        <v>0</v>
      </c>
      <c r="BN371" s="14">
        <f ca="1">IF(Table1[[#This Row],[Area]]="Yukon",Table1[[#This Row],[Income]],0)</f>
        <v>0</v>
      </c>
      <c r="BO371" s="14">
        <f ca="1">IF(Table1[[#This Row],[Area]]="BC",Table1[[#This Row],[Income]],0)</f>
        <v>0</v>
      </c>
      <c r="BP371" s="14">
        <f ca="1">IF(Table1[[#This Row],[Area]]="Northwest Territories",Table1[[#This Row],[Income]],0)</f>
        <v>0</v>
      </c>
      <c r="BQ371" s="14">
        <f ca="1">IF(Table1[[#This Row],[Area]]="Alberta",Table1[[#This Row],[Income]],0)</f>
        <v>0</v>
      </c>
      <c r="BR371" s="14">
        <f ca="1">IF(Table1[[#This Row],[Area]]="Nunavut",Table1[[#This Row],[Income]],0)</f>
        <v>64585</v>
      </c>
      <c r="BS371" s="14">
        <f ca="1">IF(Table1[[#This Row],[Area]]="Saskatchewan",Table1[[#This Row],[Income]],0)</f>
        <v>0</v>
      </c>
      <c r="BT371" s="14">
        <f ca="1">IF(Table1[[#This Row],[Area]]="Manitoba",Table1[[#This Row],[Income]],0)</f>
        <v>0</v>
      </c>
      <c r="BU371" s="14">
        <f ca="1">IF(Table1[[#This Row],[Area]]="Ontario",Table1[[#This Row],[Income]],0)</f>
        <v>0</v>
      </c>
      <c r="BV371" s="14">
        <f ca="1">IF(Table1[[#This Row],[Area]]="Quebec",Table1[[#This Row],[Income]],0)</f>
        <v>0</v>
      </c>
      <c r="BW371" s="14">
        <f ca="1">IF(Table1[[#This Row],[Area]]="newfoundland",Table1[[#This Row],[Income]],0)</f>
        <v>0</v>
      </c>
      <c r="BX371" s="14">
        <f ca="1">IF(Table1[[#This Row],[Area]]="New Brunswick",Table1[[#This Row],[Income]],0)</f>
        <v>0</v>
      </c>
      <c r="BY371" s="14">
        <f ca="1">IF(Table1[[#This Row],[Area]]="Nova Scotia",Table1[[#This Row],[Income]],0)</f>
        <v>0</v>
      </c>
      <c r="BZ371" s="14">
        <f ca="1">IF(Table1[[#This Row],[Area]]="Prince Edward Island",Table1[[#This Row],[Income]],0)</f>
        <v>0</v>
      </c>
      <c r="CB371" s="12">
        <f ca="1">IF(Table1[[#This Row],[Field of Work]]="Health",Table1[[#This Row],[Income]],0)</f>
        <v>0</v>
      </c>
      <c r="CC371" s="12">
        <f ca="1">IF(Table1[[#This Row],[Field of Work]]="Construction",Table1[[#This Row],[Income]],0)</f>
        <v>64585</v>
      </c>
      <c r="CD371" s="12">
        <f ca="1">IF(Table1[[#This Row],[Field of Work]]="Teaching",Table1[[#This Row],[Income]],0)</f>
        <v>0</v>
      </c>
      <c r="CE371" s="12">
        <f ca="1">IF(Table1[[#This Row],[Field of Work]]="IT",Table1[[#This Row],[Income]],0)</f>
        <v>0</v>
      </c>
      <c r="CF371" s="12">
        <f ca="1">IF(Table1[[#This Row],[Field of Work]]="General Work",Table1[[#This Row],[Income]],0)</f>
        <v>0</v>
      </c>
      <c r="CG371" s="12">
        <f ca="1">IF(Table1[[#This Row],[Field of Work]]="Agriculture",Table1[[#This Row],[Income]],0)</f>
        <v>0</v>
      </c>
      <c r="CI371" s="2">
        <f ca="1">IF(Table1[[#This Row],[Debts]]&gt;Table1[[#This Row],[Income]],1,0)</f>
        <v>0</v>
      </c>
      <c r="CJ371" s="2"/>
      <c r="CL371" s="2">
        <f ca="1">IF(Table1[[#This Row],[Networth of Person ($)]]&gt;$CL$6,Table1[[#This Row],[Age]],0)</f>
        <v>44</v>
      </c>
    </row>
    <row r="372" spans="2:90" x14ac:dyDescent="0.3">
      <c r="B372">
        <f t="shared" ca="1" si="118"/>
        <v>1</v>
      </c>
      <c r="C372" t="str">
        <f t="shared" ca="1" si="119"/>
        <v>Men</v>
      </c>
      <c r="D372">
        <f t="shared" ca="1" si="120"/>
        <v>45</v>
      </c>
      <c r="E372">
        <f t="shared" ca="1" si="121"/>
        <v>2</v>
      </c>
      <c r="F372" t="str">
        <f t="shared" ca="1" si="122"/>
        <v>Construction</v>
      </c>
      <c r="G372">
        <f t="shared" ca="1" si="123"/>
        <v>1</v>
      </c>
      <c r="H372" t="str">
        <f t="shared" ca="1" si="124"/>
        <v>High School</v>
      </c>
      <c r="I372">
        <f t="shared" ca="1" si="125"/>
        <v>3</v>
      </c>
      <c r="J372">
        <f t="shared" ca="1" si="126"/>
        <v>2</v>
      </c>
      <c r="K372">
        <f t="shared" ca="1" si="127"/>
        <v>38137</v>
      </c>
      <c r="L372">
        <f t="shared" ca="1" si="128"/>
        <v>9</v>
      </c>
      <c r="M372" t="str">
        <f t="shared" ca="1" si="129"/>
        <v>Quebec</v>
      </c>
      <c r="N372">
        <f t="shared" ca="1" si="130"/>
        <v>228822</v>
      </c>
      <c r="O372">
        <f t="shared" ca="1" si="131"/>
        <v>119874.76348204046</v>
      </c>
      <c r="P372">
        <f t="shared" ca="1" si="132"/>
        <v>21594.713688374541</v>
      </c>
      <c r="Q372">
        <f t="shared" ca="1" si="133"/>
        <v>7329</v>
      </c>
      <c r="R372">
        <f t="shared" ca="1" si="134"/>
        <v>54445.95224411723</v>
      </c>
      <c r="S372">
        <f t="shared" ca="1" si="135"/>
        <v>47271.968522516181</v>
      </c>
      <c r="T372">
        <f t="shared" ca="1" si="136"/>
        <v>297688.68221089075</v>
      </c>
      <c r="U372">
        <f t="shared" ca="1" si="137"/>
        <v>181649.71572615771</v>
      </c>
      <c r="V372">
        <f t="shared" ca="1" si="138"/>
        <v>116038.96648473304</v>
      </c>
      <c r="Y372" s="2">
        <f ca="1">IF(Table1[[#This Row],[Gender]]="Men",1,0)</f>
        <v>1</v>
      </c>
      <c r="Z372" s="2">
        <f ca="1">IF(Table1[[#This Row],[Gender]]="Women",1,0)</f>
        <v>0</v>
      </c>
      <c r="AA372" s="2"/>
      <c r="AB372" s="2"/>
      <c r="AC372" s="2"/>
      <c r="AD372" s="2"/>
      <c r="AE372" s="2"/>
      <c r="AF372" s="2"/>
      <c r="AG372" s="2"/>
      <c r="AH372" s="2"/>
      <c r="AI372" s="2"/>
      <c r="AJ372" s="4"/>
      <c r="AM372" s="2">
        <f ca="1">IF(Table1[[#This Row],[Field of Work]]="Teaching",1,0)</f>
        <v>0</v>
      </c>
      <c r="AN372" s="2">
        <f ca="1">IF(Table1[[#This Row],[Field of Work]]="Health",1,0)</f>
        <v>0</v>
      </c>
      <c r="AO372" s="2">
        <f ca="1">IF(Table1[[#This Row],[Field of Work]]="Agriculture",1,0)</f>
        <v>0</v>
      </c>
      <c r="AP372" s="2">
        <f ca="1">IF(Table1[[#This Row],[Field of Work]]="IT",1,0)</f>
        <v>0</v>
      </c>
      <c r="AQ372" s="2">
        <f ca="1">IF(Table1[[#This Row],[Field of Work]]="Construction",1,0)</f>
        <v>1</v>
      </c>
      <c r="AR372" s="2">
        <f ca="1">IF(Table1[[#This Row],[Field of Work]]="General Work",1,0)</f>
        <v>0</v>
      </c>
      <c r="AS372" s="2"/>
      <c r="AT372" s="2"/>
      <c r="AU372" s="2"/>
      <c r="AV372" s="2"/>
      <c r="AW372" s="2"/>
      <c r="AX372" s="2"/>
      <c r="BB372" s="2">
        <f ca="1">Table1[[#This Row],[Car Value]]/Table1[[#This Row],[Cars]]</f>
        <v>10797.35684418727</v>
      </c>
      <c r="BE372" s="2">
        <f ca="1">IF(Table1[[#This Row],[Debts]]&gt;$BG$6,1,0)</f>
        <v>1</v>
      </c>
      <c r="BJ372" s="11">
        <f ca="1">Table1[[#This Row],[Mortage Left]]/Table1[[#This Row],[Value of House]]</f>
        <v>0.52387778920750827</v>
      </c>
      <c r="BK372" s="2">
        <f t="shared" ca="1" si="139"/>
        <v>0</v>
      </c>
      <c r="BN372" s="14">
        <f ca="1">IF(Table1[[#This Row],[Area]]="Yukon",Table1[[#This Row],[Income]],0)</f>
        <v>0</v>
      </c>
      <c r="BO372" s="14">
        <f ca="1">IF(Table1[[#This Row],[Area]]="BC",Table1[[#This Row],[Income]],0)</f>
        <v>0</v>
      </c>
      <c r="BP372" s="14">
        <f ca="1">IF(Table1[[#This Row],[Area]]="Northwest Territories",Table1[[#This Row],[Income]],0)</f>
        <v>0</v>
      </c>
      <c r="BQ372" s="14">
        <f ca="1">IF(Table1[[#This Row],[Area]]="Alberta",Table1[[#This Row],[Income]],0)</f>
        <v>0</v>
      </c>
      <c r="BR372" s="14">
        <f ca="1">IF(Table1[[#This Row],[Area]]="Nunavut",Table1[[#This Row],[Income]],0)</f>
        <v>0</v>
      </c>
      <c r="BS372" s="14">
        <f ca="1">IF(Table1[[#This Row],[Area]]="Saskatchewan",Table1[[#This Row],[Income]],0)</f>
        <v>0</v>
      </c>
      <c r="BT372" s="14">
        <f ca="1">IF(Table1[[#This Row],[Area]]="Manitoba",Table1[[#This Row],[Income]],0)</f>
        <v>0</v>
      </c>
      <c r="BU372" s="14">
        <f ca="1">IF(Table1[[#This Row],[Area]]="Ontario",Table1[[#This Row],[Income]],0)</f>
        <v>0</v>
      </c>
      <c r="BV372" s="14">
        <f ca="1">IF(Table1[[#This Row],[Area]]="Quebec",Table1[[#This Row],[Income]],0)</f>
        <v>38137</v>
      </c>
      <c r="BW372" s="14">
        <f ca="1">IF(Table1[[#This Row],[Area]]="newfoundland",Table1[[#This Row],[Income]],0)</f>
        <v>0</v>
      </c>
      <c r="BX372" s="14">
        <f ca="1">IF(Table1[[#This Row],[Area]]="New Brunswick",Table1[[#This Row],[Income]],0)</f>
        <v>0</v>
      </c>
      <c r="BY372" s="14">
        <f ca="1">IF(Table1[[#This Row],[Area]]="Nova Scotia",Table1[[#This Row],[Income]],0)</f>
        <v>0</v>
      </c>
      <c r="BZ372" s="14">
        <f ca="1">IF(Table1[[#This Row],[Area]]="Prince Edward Island",Table1[[#This Row],[Income]],0)</f>
        <v>0</v>
      </c>
      <c r="CB372" s="12">
        <f ca="1">IF(Table1[[#This Row],[Field of Work]]="Health",Table1[[#This Row],[Income]],0)</f>
        <v>0</v>
      </c>
      <c r="CC372" s="12">
        <f ca="1">IF(Table1[[#This Row],[Field of Work]]="Construction",Table1[[#This Row],[Income]],0)</f>
        <v>38137</v>
      </c>
      <c r="CD372" s="12">
        <f ca="1">IF(Table1[[#This Row],[Field of Work]]="Teaching",Table1[[#This Row],[Income]],0)</f>
        <v>0</v>
      </c>
      <c r="CE372" s="12">
        <f ca="1">IF(Table1[[#This Row],[Field of Work]]="IT",Table1[[#This Row],[Income]],0)</f>
        <v>0</v>
      </c>
      <c r="CF372" s="12">
        <f ca="1">IF(Table1[[#This Row],[Field of Work]]="General Work",Table1[[#This Row],[Income]],0)</f>
        <v>0</v>
      </c>
      <c r="CG372" s="12">
        <f ca="1">IF(Table1[[#This Row],[Field of Work]]="Agriculture",Table1[[#This Row],[Income]],0)</f>
        <v>0</v>
      </c>
      <c r="CI372" s="2">
        <f ca="1">IF(Table1[[#This Row],[Debts]]&gt;Table1[[#This Row],[Income]],1,0)</f>
        <v>1</v>
      </c>
      <c r="CJ372" s="2"/>
      <c r="CL372" s="2">
        <f ca="1">IF(Table1[[#This Row],[Networth of Person ($)]]&gt;$CL$6,Table1[[#This Row],[Age]],0)</f>
        <v>45</v>
      </c>
    </row>
    <row r="373" spans="2:90" x14ac:dyDescent="0.3">
      <c r="B373">
        <f t="shared" ca="1" si="118"/>
        <v>2</v>
      </c>
      <c r="C373" t="str">
        <f t="shared" ca="1" si="119"/>
        <v>Women</v>
      </c>
      <c r="D373">
        <f t="shared" ca="1" si="120"/>
        <v>44</v>
      </c>
      <c r="E373">
        <f t="shared" ca="1" si="121"/>
        <v>2</v>
      </c>
      <c r="F373" t="str">
        <f t="shared" ca="1" si="122"/>
        <v>Construction</v>
      </c>
      <c r="G373">
        <f t="shared" ca="1" si="123"/>
        <v>2</v>
      </c>
      <c r="H373" t="str">
        <f t="shared" ca="1" si="124"/>
        <v>College</v>
      </c>
      <c r="I373">
        <f t="shared" ca="1" si="125"/>
        <v>1</v>
      </c>
      <c r="J373">
        <f t="shared" ca="1" si="126"/>
        <v>1</v>
      </c>
      <c r="K373">
        <f t="shared" ca="1" si="127"/>
        <v>68148</v>
      </c>
      <c r="L373">
        <f t="shared" ca="1" si="128"/>
        <v>5</v>
      </c>
      <c r="M373" t="str">
        <f t="shared" ca="1" si="129"/>
        <v>Nunavut</v>
      </c>
      <c r="N373">
        <f t="shared" ca="1" si="130"/>
        <v>408888</v>
      </c>
      <c r="O373">
        <f t="shared" ca="1" si="131"/>
        <v>73119.924869508104</v>
      </c>
      <c r="P373">
        <f t="shared" ca="1" si="132"/>
        <v>41071.506912594297</v>
      </c>
      <c r="Q373">
        <f t="shared" ca="1" si="133"/>
        <v>25269</v>
      </c>
      <c r="R373">
        <f t="shared" ca="1" si="134"/>
        <v>133120.63861868996</v>
      </c>
      <c r="S373">
        <f t="shared" ca="1" si="135"/>
        <v>4777.0432827764143</v>
      </c>
      <c r="T373">
        <f t="shared" ca="1" si="136"/>
        <v>454736.55019537074</v>
      </c>
      <c r="U373">
        <f t="shared" ca="1" si="137"/>
        <v>231509.56348819807</v>
      </c>
      <c r="V373">
        <f t="shared" ca="1" si="138"/>
        <v>223226.98670717268</v>
      </c>
      <c r="Y373" s="2">
        <f ca="1">IF(Table1[[#This Row],[Gender]]="Men",1,0)</f>
        <v>0</v>
      </c>
      <c r="Z373" s="2">
        <f ca="1">IF(Table1[[#This Row],[Gender]]="Women",1,0)</f>
        <v>1</v>
      </c>
      <c r="AA373" s="2"/>
      <c r="AB373" s="2"/>
      <c r="AC373" s="2"/>
      <c r="AD373" s="2"/>
      <c r="AE373" s="2"/>
      <c r="AF373" s="2"/>
      <c r="AG373" s="2"/>
      <c r="AH373" s="2"/>
      <c r="AI373" s="2"/>
      <c r="AJ373" s="4"/>
      <c r="AM373" s="2">
        <f ca="1">IF(Table1[[#This Row],[Field of Work]]="Teaching",1,0)</f>
        <v>0</v>
      </c>
      <c r="AN373" s="2">
        <f ca="1">IF(Table1[[#This Row],[Field of Work]]="Health",1,0)</f>
        <v>0</v>
      </c>
      <c r="AO373" s="2">
        <f ca="1">IF(Table1[[#This Row],[Field of Work]]="Agriculture",1,0)</f>
        <v>0</v>
      </c>
      <c r="AP373" s="2">
        <f ca="1">IF(Table1[[#This Row],[Field of Work]]="IT",1,0)</f>
        <v>0</v>
      </c>
      <c r="AQ373" s="2">
        <f ca="1">IF(Table1[[#This Row],[Field of Work]]="Construction",1,0)</f>
        <v>1</v>
      </c>
      <c r="AR373" s="2">
        <f ca="1">IF(Table1[[#This Row],[Field of Work]]="General Work",1,0)</f>
        <v>0</v>
      </c>
      <c r="AS373" s="2"/>
      <c r="AT373" s="2"/>
      <c r="AU373" s="2"/>
      <c r="AV373" s="2"/>
      <c r="AW373" s="2"/>
      <c r="AX373" s="2"/>
      <c r="BB373" s="2">
        <f ca="1">Table1[[#This Row],[Car Value]]/Table1[[#This Row],[Cars]]</f>
        <v>41071.506912594297</v>
      </c>
      <c r="BE373" s="2">
        <f ca="1">IF(Table1[[#This Row],[Debts]]&gt;$BG$6,1,0)</f>
        <v>1</v>
      </c>
      <c r="BJ373" s="11">
        <f ca="1">Table1[[#This Row],[Mortage Left]]/Table1[[#This Row],[Value of House]]</f>
        <v>0.17882629196627953</v>
      </c>
      <c r="BK373" s="2">
        <f t="shared" ca="1" si="139"/>
        <v>1</v>
      </c>
      <c r="BN373" s="14">
        <f ca="1">IF(Table1[[#This Row],[Area]]="Yukon",Table1[[#This Row],[Income]],0)</f>
        <v>0</v>
      </c>
      <c r="BO373" s="14">
        <f ca="1">IF(Table1[[#This Row],[Area]]="BC",Table1[[#This Row],[Income]],0)</f>
        <v>0</v>
      </c>
      <c r="BP373" s="14">
        <f ca="1">IF(Table1[[#This Row],[Area]]="Northwest Territories",Table1[[#This Row],[Income]],0)</f>
        <v>0</v>
      </c>
      <c r="BQ373" s="14">
        <f ca="1">IF(Table1[[#This Row],[Area]]="Alberta",Table1[[#This Row],[Income]],0)</f>
        <v>0</v>
      </c>
      <c r="BR373" s="14">
        <f ca="1">IF(Table1[[#This Row],[Area]]="Nunavut",Table1[[#This Row],[Income]],0)</f>
        <v>68148</v>
      </c>
      <c r="BS373" s="14">
        <f ca="1">IF(Table1[[#This Row],[Area]]="Saskatchewan",Table1[[#This Row],[Income]],0)</f>
        <v>0</v>
      </c>
      <c r="BT373" s="14">
        <f ca="1">IF(Table1[[#This Row],[Area]]="Manitoba",Table1[[#This Row],[Income]],0)</f>
        <v>0</v>
      </c>
      <c r="BU373" s="14">
        <f ca="1">IF(Table1[[#This Row],[Area]]="Ontario",Table1[[#This Row],[Income]],0)</f>
        <v>0</v>
      </c>
      <c r="BV373" s="14">
        <f ca="1">IF(Table1[[#This Row],[Area]]="Quebec",Table1[[#This Row],[Income]],0)</f>
        <v>0</v>
      </c>
      <c r="BW373" s="14">
        <f ca="1">IF(Table1[[#This Row],[Area]]="newfoundland",Table1[[#This Row],[Income]],0)</f>
        <v>0</v>
      </c>
      <c r="BX373" s="14">
        <f ca="1">IF(Table1[[#This Row],[Area]]="New Brunswick",Table1[[#This Row],[Income]],0)</f>
        <v>0</v>
      </c>
      <c r="BY373" s="14">
        <f ca="1">IF(Table1[[#This Row],[Area]]="Nova Scotia",Table1[[#This Row],[Income]],0)</f>
        <v>0</v>
      </c>
      <c r="BZ373" s="14">
        <f ca="1">IF(Table1[[#This Row],[Area]]="Prince Edward Island",Table1[[#This Row],[Income]],0)</f>
        <v>0</v>
      </c>
      <c r="CB373" s="12">
        <f ca="1">IF(Table1[[#This Row],[Field of Work]]="Health",Table1[[#This Row],[Income]],0)</f>
        <v>0</v>
      </c>
      <c r="CC373" s="12">
        <f ca="1">IF(Table1[[#This Row],[Field of Work]]="Construction",Table1[[#This Row],[Income]],0)</f>
        <v>68148</v>
      </c>
      <c r="CD373" s="12">
        <f ca="1">IF(Table1[[#This Row],[Field of Work]]="Teaching",Table1[[#This Row],[Income]],0)</f>
        <v>0</v>
      </c>
      <c r="CE373" s="12">
        <f ca="1">IF(Table1[[#This Row],[Field of Work]]="IT",Table1[[#This Row],[Income]],0)</f>
        <v>0</v>
      </c>
      <c r="CF373" s="12">
        <f ca="1">IF(Table1[[#This Row],[Field of Work]]="General Work",Table1[[#This Row],[Income]],0)</f>
        <v>0</v>
      </c>
      <c r="CG373" s="12">
        <f ca="1">IF(Table1[[#This Row],[Field of Work]]="Agriculture",Table1[[#This Row],[Income]],0)</f>
        <v>0</v>
      </c>
      <c r="CI373" s="2">
        <f ca="1">IF(Table1[[#This Row],[Debts]]&gt;Table1[[#This Row],[Income]],1,0)</f>
        <v>1</v>
      </c>
      <c r="CJ373" s="2"/>
      <c r="CL373" s="2">
        <f ca="1">IF(Table1[[#This Row],[Networth of Person ($)]]&gt;$CL$6,Table1[[#This Row],[Age]],0)</f>
        <v>44</v>
      </c>
    </row>
    <row r="374" spans="2:90" x14ac:dyDescent="0.3">
      <c r="B374">
        <f t="shared" ca="1" si="118"/>
        <v>1</v>
      </c>
      <c r="C374" t="str">
        <f t="shared" ca="1" si="119"/>
        <v>Men</v>
      </c>
      <c r="D374">
        <f t="shared" ca="1" si="120"/>
        <v>40</v>
      </c>
      <c r="E374">
        <f t="shared" ca="1" si="121"/>
        <v>2</v>
      </c>
      <c r="F374" t="str">
        <f t="shared" ca="1" si="122"/>
        <v>Construction</v>
      </c>
      <c r="G374">
        <f t="shared" ca="1" si="123"/>
        <v>5</v>
      </c>
      <c r="H374" t="str">
        <f t="shared" ca="1" si="124"/>
        <v>Others</v>
      </c>
      <c r="I374">
        <f t="shared" ca="1" si="125"/>
        <v>4</v>
      </c>
      <c r="J374">
        <f t="shared" ca="1" si="126"/>
        <v>1</v>
      </c>
      <c r="K374">
        <f t="shared" ca="1" si="127"/>
        <v>89127</v>
      </c>
      <c r="L374">
        <f t="shared" ca="1" si="128"/>
        <v>5</v>
      </c>
      <c r="M374" t="str">
        <f t="shared" ca="1" si="129"/>
        <v>Nunavut</v>
      </c>
      <c r="N374">
        <f t="shared" ca="1" si="130"/>
        <v>267381</v>
      </c>
      <c r="O374">
        <f t="shared" ca="1" si="131"/>
        <v>43091.87201855614</v>
      </c>
      <c r="P374">
        <f t="shared" ca="1" si="132"/>
        <v>43433.268961656824</v>
      </c>
      <c r="Q374">
        <f t="shared" ca="1" si="133"/>
        <v>37021</v>
      </c>
      <c r="R374">
        <f t="shared" ca="1" si="134"/>
        <v>21969.010731167858</v>
      </c>
      <c r="S374">
        <f t="shared" ca="1" si="135"/>
        <v>62179.981069254645</v>
      </c>
      <c r="T374">
        <f t="shared" ca="1" si="136"/>
        <v>372994.25003091147</v>
      </c>
      <c r="U374">
        <f t="shared" ca="1" si="137"/>
        <v>102081.882749724</v>
      </c>
      <c r="V374">
        <f t="shared" ca="1" si="138"/>
        <v>270912.36728118744</v>
      </c>
      <c r="Y374" s="2">
        <f ca="1">IF(Table1[[#This Row],[Gender]]="Men",1,0)</f>
        <v>1</v>
      </c>
      <c r="Z374" s="2">
        <f ca="1">IF(Table1[[#This Row],[Gender]]="Women",1,0)</f>
        <v>0</v>
      </c>
      <c r="AA374" s="2"/>
      <c r="AB374" s="2"/>
      <c r="AC374" s="2"/>
      <c r="AD374" s="2"/>
      <c r="AE374" s="2"/>
      <c r="AF374" s="2"/>
      <c r="AG374" s="2"/>
      <c r="AH374" s="2"/>
      <c r="AI374" s="2"/>
      <c r="AJ374" s="4"/>
      <c r="AM374" s="2">
        <f ca="1">IF(Table1[[#This Row],[Field of Work]]="Teaching",1,0)</f>
        <v>0</v>
      </c>
      <c r="AN374" s="2">
        <f ca="1">IF(Table1[[#This Row],[Field of Work]]="Health",1,0)</f>
        <v>0</v>
      </c>
      <c r="AO374" s="2">
        <f ca="1">IF(Table1[[#This Row],[Field of Work]]="Agriculture",1,0)</f>
        <v>0</v>
      </c>
      <c r="AP374" s="2">
        <f ca="1">IF(Table1[[#This Row],[Field of Work]]="IT",1,0)</f>
        <v>0</v>
      </c>
      <c r="AQ374" s="2">
        <f ca="1">IF(Table1[[#This Row],[Field of Work]]="Construction",1,0)</f>
        <v>1</v>
      </c>
      <c r="AR374" s="2">
        <f ca="1">IF(Table1[[#This Row],[Field of Work]]="General Work",1,0)</f>
        <v>0</v>
      </c>
      <c r="AS374" s="2"/>
      <c r="AT374" s="2"/>
      <c r="AU374" s="2"/>
      <c r="AV374" s="2"/>
      <c r="AW374" s="2"/>
      <c r="AX374" s="2"/>
      <c r="BB374" s="2">
        <f ca="1">Table1[[#This Row],[Car Value]]/Table1[[#This Row],[Cars]]</f>
        <v>43433.268961656824</v>
      </c>
      <c r="BE374" s="2">
        <f ca="1">IF(Table1[[#This Row],[Debts]]&gt;$BG$6,1,0)</f>
        <v>1</v>
      </c>
      <c r="BJ374" s="11">
        <f ca="1">Table1[[#This Row],[Mortage Left]]/Table1[[#This Row],[Value of House]]</f>
        <v>0.16116280520514226</v>
      </c>
      <c r="BK374" s="2">
        <f t="shared" ca="1" si="139"/>
        <v>1</v>
      </c>
      <c r="BN374" s="14">
        <f ca="1">IF(Table1[[#This Row],[Area]]="Yukon",Table1[[#This Row],[Income]],0)</f>
        <v>0</v>
      </c>
      <c r="BO374" s="14">
        <f ca="1">IF(Table1[[#This Row],[Area]]="BC",Table1[[#This Row],[Income]],0)</f>
        <v>0</v>
      </c>
      <c r="BP374" s="14">
        <f ca="1">IF(Table1[[#This Row],[Area]]="Northwest Territories",Table1[[#This Row],[Income]],0)</f>
        <v>0</v>
      </c>
      <c r="BQ374" s="14">
        <f ca="1">IF(Table1[[#This Row],[Area]]="Alberta",Table1[[#This Row],[Income]],0)</f>
        <v>0</v>
      </c>
      <c r="BR374" s="14">
        <f ca="1">IF(Table1[[#This Row],[Area]]="Nunavut",Table1[[#This Row],[Income]],0)</f>
        <v>89127</v>
      </c>
      <c r="BS374" s="14">
        <f ca="1">IF(Table1[[#This Row],[Area]]="Saskatchewan",Table1[[#This Row],[Income]],0)</f>
        <v>0</v>
      </c>
      <c r="BT374" s="14">
        <f ca="1">IF(Table1[[#This Row],[Area]]="Manitoba",Table1[[#This Row],[Income]],0)</f>
        <v>0</v>
      </c>
      <c r="BU374" s="14">
        <f ca="1">IF(Table1[[#This Row],[Area]]="Ontario",Table1[[#This Row],[Income]],0)</f>
        <v>0</v>
      </c>
      <c r="BV374" s="14">
        <f ca="1">IF(Table1[[#This Row],[Area]]="Quebec",Table1[[#This Row],[Income]],0)</f>
        <v>0</v>
      </c>
      <c r="BW374" s="14">
        <f ca="1">IF(Table1[[#This Row],[Area]]="newfoundland",Table1[[#This Row],[Income]],0)</f>
        <v>0</v>
      </c>
      <c r="BX374" s="14">
        <f ca="1">IF(Table1[[#This Row],[Area]]="New Brunswick",Table1[[#This Row],[Income]],0)</f>
        <v>0</v>
      </c>
      <c r="BY374" s="14">
        <f ca="1">IF(Table1[[#This Row],[Area]]="Nova Scotia",Table1[[#This Row],[Income]],0)</f>
        <v>0</v>
      </c>
      <c r="BZ374" s="14">
        <f ca="1">IF(Table1[[#This Row],[Area]]="Prince Edward Island",Table1[[#This Row],[Income]],0)</f>
        <v>0</v>
      </c>
      <c r="CB374" s="12">
        <f ca="1">IF(Table1[[#This Row],[Field of Work]]="Health",Table1[[#This Row],[Income]],0)</f>
        <v>0</v>
      </c>
      <c r="CC374" s="12">
        <f ca="1">IF(Table1[[#This Row],[Field of Work]]="Construction",Table1[[#This Row],[Income]],0)</f>
        <v>89127</v>
      </c>
      <c r="CD374" s="12">
        <f ca="1">IF(Table1[[#This Row],[Field of Work]]="Teaching",Table1[[#This Row],[Income]],0)</f>
        <v>0</v>
      </c>
      <c r="CE374" s="12">
        <f ca="1">IF(Table1[[#This Row],[Field of Work]]="IT",Table1[[#This Row],[Income]],0)</f>
        <v>0</v>
      </c>
      <c r="CF374" s="12">
        <f ca="1">IF(Table1[[#This Row],[Field of Work]]="General Work",Table1[[#This Row],[Income]],0)</f>
        <v>0</v>
      </c>
      <c r="CG374" s="12">
        <f ca="1">IF(Table1[[#This Row],[Field of Work]]="Agriculture",Table1[[#This Row],[Income]],0)</f>
        <v>0</v>
      </c>
      <c r="CI374" s="2">
        <f ca="1">IF(Table1[[#This Row],[Debts]]&gt;Table1[[#This Row],[Income]],1,0)</f>
        <v>0</v>
      </c>
      <c r="CJ374" s="2"/>
      <c r="CL374" s="2">
        <f ca="1">IF(Table1[[#This Row],[Networth of Person ($)]]&gt;$CL$6,Table1[[#This Row],[Age]],0)</f>
        <v>40</v>
      </c>
    </row>
    <row r="375" spans="2:90" x14ac:dyDescent="0.3">
      <c r="B375">
        <f t="shared" ca="1" si="118"/>
        <v>2</v>
      </c>
      <c r="C375" t="str">
        <f t="shared" ca="1" si="119"/>
        <v>Women</v>
      </c>
      <c r="D375">
        <f t="shared" ca="1" si="120"/>
        <v>42</v>
      </c>
      <c r="E375">
        <f t="shared" ca="1" si="121"/>
        <v>1</v>
      </c>
      <c r="F375" t="str">
        <f t="shared" ca="1" si="122"/>
        <v>Health</v>
      </c>
      <c r="G375">
        <f t="shared" ca="1" si="123"/>
        <v>2</v>
      </c>
      <c r="H375" t="str">
        <f t="shared" ca="1" si="124"/>
        <v>College</v>
      </c>
      <c r="I375">
        <f t="shared" ca="1" si="125"/>
        <v>2</v>
      </c>
      <c r="J375">
        <f t="shared" ca="1" si="126"/>
        <v>2</v>
      </c>
      <c r="K375">
        <f t="shared" ca="1" si="127"/>
        <v>84098</v>
      </c>
      <c r="L375">
        <f t="shared" ca="1" si="128"/>
        <v>1</v>
      </c>
      <c r="M375" t="str">
        <f t="shared" ca="1" si="129"/>
        <v>Yukon</v>
      </c>
      <c r="N375">
        <f t="shared" ca="1" si="130"/>
        <v>504588</v>
      </c>
      <c r="O375">
        <f t="shared" ca="1" si="131"/>
        <v>436876.61900029628</v>
      </c>
      <c r="P375">
        <f t="shared" ca="1" si="132"/>
        <v>113851.21527181852</v>
      </c>
      <c r="Q375">
        <f t="shared" ca="1" si="133"/>
        <v>4636</v>
      </c>
      <c r="R375">
        <f t="shared" ca="1" si="134"/>
        <v>124249.18627022595</v>
      </c>
      <c r="S375">
        <f t="shared" ca="1" si="135"/>
        <v>10316.703104017259</v>
      </c>
      <c r="T375">
        <f t="shared" ca="1" si="136"/>
        <v>628755.91837583587</v>
      </c>
      <c r="U375">
        <f t="shared" ca="1" si="137"/>
        <v>565761.80527052225</v>
      </c>
      <c r="V375">
        <f t="shared" ca="1" si="138"/>
        <v>62994.11310531362</v>
      </c>
      <c r="Y375" s="2">
        <f ca="1">IF(Table1[[#This Row],[Gender]]="Men",1,0)</f>
        <v>0</v>
      </c>
      <c r="Z375" s="2">
        <f ca="1">IF(Table1[[#This Row],[Gender]]="Women",1,0)</f>
        <v>1</v>
      </c>
      <c r="AA375" s="2"/>
      <c r="AB375" s="2"/>
      <c r="AC375" s="2"/>
      <c r="AD375" s="2"/>
      <c r="AE375" s="2"/>
      <c r="AF375" s="2"/>
      <c r="AG375" s="2"/>
      <c r="AH375" s="2"/>
      <c r="AI375" s="2"/>
      <c r="AJ375" s="4"/>
      <c r="AM375" s="2">
        <f ca="1">IF(Table1[[#This Row],[Field of Work]]="Teaching",1,0)</f>
        <v>0</v>
      </c>
      <c r="AN375" s="2">
        <f ca="1">IF(Table1[[#This Row],[Field of Work]]="Health",1,0)</f>
        <v>1</v>
      </c>
      <c r="AO375" s="2">
        <f ca="1">IF(Table1[[#This Row],[Field of Work]]="Agriculture",1,0)</f>
        <v>0</v>
      </c>
      <c r="AP375" s="2">
        <f ca="1">IF(Table1[[#This Row],[Field of Work]]="IT",1,0)</f>
        <v>0</v>
      </c>
      <c r="AQ375" s="2">
        <f ca="1">IF(Table1[[#This Row],[Field of Work]]="Construction",1,0)</f>
        <v>0</v>
      </c>
      <c r="AR375" s="2">
        <f ca="1">IF(Table1[[#This Row],[Field of Work]]="General Work",1,0)</f>
        <v>0</v>
      </c>
      <c r="AS375" s="2"/>
      <c r="AT375" s="2"/>
      <c r="AU375" s="2"/>
      <c r="AV375" s="2"/>
      <c r="AW375" s="2"/>
      <c r="AX375" s="2"/>
      <c r="BB375" s="2">
        <f ca="1">Table1[[#This Row],[Car Value]]/Table1[[#This Row],[Cars]]</f>
        <v>56925.607635909262</v>
      </c>
      <c r="BE375" s="2">
        <f ca="1">IF(Table1[[#This Row],[Debts]]&gt;$BG$6,1,0)</f>
        <v>1</v>
      </c>
      <c r="BJ375" s="11">
        <f ca="1">Table1[[#This Row],[Mortage Left]]/Table1[[#This Row],[Value of House]]</f>
        <v>0.8658085784844195</v>
      </c>
      <c r="BK375" s="2">
        <f t="shared" ca="1" si="139"/>
        <v>0</v>
      </c>
      <c r="BN375" s="14">
        <f ca="1">IF(Table1[[#This Row],[Area]]="Yukon",Table1[[#This Row],[Income]],0)</f>
        <v>84098</v>
      </c>
      <c r="BO375" s="14">
        <f ca="1">IF(Table1[[#This Row],[Area]]="BC",Table1[[#This Row],[Income]],0)</f>
        <v>0</v>
      </c>
      <c r="BP375" s="14">
        <f ca="1">IF(Table1[[#This Row],[Area]]="Northwest Territories",Table1[[#This Row],[Income]],0)</f>
        <v>0</v>
      </c>
      <c r="BQ375" s="14">
        <f ca="1">IF(Table1[[#This Row],[Area]]="Alberta",Table1[[#This Row],[Income]],0)</f>
        <v>0</v>
      </c>
      <c r="BR375" s="14">
        <f ca="1">IF(Table1[[#This Row],[Area]]="Nunavut",Table1[[#This Row],[Income]],0)</f>
        <v>0</v>
      </c>
      <c r="BS375" s="14">
        <f ca="1">IF(Table1[[#This Row],[Area]]="Saskatchewan",Table1[[#This Row],[Income]],0)</f>
        <v>0</v>
      </c>
      <c r="BT375" s="14">
        <f ca="1">IF(Table1[[#This Row],[Area]]="Manitoba",Table1[[#This Row],[Income]],0)</f>
        <v>0</v>
      </c>
      <c r="BU375" s="14">
        <f ca="1">IF(Table1[[#This Row],[Area]]="Ontario",Table1[[#This Row],[Income]],0)</f>
        <v>0</v>
      </c>
      <c r="BV375" s="14">
        <f ca="1">IF(Table1[[#This Row],[Area]]="Quebec",Table1[[#This Row],[Income]],0)</f>
        <v>0</v>
      </c>
      <c r="BW375" s="14">
        <f ca="1">IF(Table1[[#This Row],[Area]]="newfoundland",Table1[[#This Row],[Income]],0)</f>
        <v>0</v>
      </c>
      <c r="BX375" s="14">
        <f ca="1">IF(Table1[[#This Row],[Area]]="New Brunswick",Table1[[#This Row],[Income]],0)</f>
        <v>0</v>
      </c>
      <c r="BY375" s="14">
        <f ca="1">IF(Table1[[#This Row],[Area]]="Nova Scotia",Table1[[#This Row],[Income]],0)</f>
        <v>0</v>
      </c>
      <c r="BZ375" s="14">
        <f ca="1">IF(Table1[[#This Row],[Area]]="Prince Edward Island",Table1[[#This Row],[Income]],0)</f>
        <v>0</v>
      </c>
      <c r="CB375" s="12">
        <f ca="1">IF(Table1[[#This Row],[Field of Work]]="Health",Table1[[#This Row],[Income]],0)</f>
        <v>84098</v>
      </c>
      <c r="CC375" s="12">
        <f ca="1">IF(Table1[[#This Row],[Field of Work]]="Construction",Table1[[#This Row],[Income]],0)</f>
        <v>0</v>
      </c>
      <c r="CD375" s="12">
        <f ca="1">IF(Table1[[#This Row],[Field of Work]]="Teaching",Table1[[#This Row],[Income]],0)</f>
        <v>0</v>
      </c>
      <c r="CE375" s="12">
        <f ca="1">IF(Table1[[#This Row],[Field of Work]]="IT",Table1[[#This Row],[Income]],0)</f>
        <v>0</v>
      </c>
      <c r="CF375" s="12">
        <f ca="1">IF(Table1[[#This Row],[Field of Work]]="General Work",Table1[[#This Row],[Income]],0)</f>
        <v>0</v>
      </c>
      <c r="CG375" s="12">
        <f ca="1">IF(Table1[[#This Row],[Field of Work]]="Agriculture",Table1[[#This Row],[Income]],0)</f>
        <v>0</v>
      </c>
      <c r="CI375" s="2">
        <f ca="1">IF(Table1[[#This Row],[Debts]]&gt;Table1[[#This Row],[Income]],1,0)</f>
        <v>1</v>
      </c>
      <c r="CJ375" s="2"/>
      <c r="CL375" s="2">
        <f ca="1">IF(Table1[[#This Row],[Networth of Person ($)]]&gt;$CL$6,Table1[[#This Row],[Age]],0)</f>
        <v>42</v>
      </c>
    </row>
    <row r="376" spans="2:90" x14ac:dyDescent="0.3">
      <c r="B376">
        <f t="shared" ca="1" si="118"/>
        <v>1</v>
      </c>
      <c r="C376" t="str">
        <f t="shared" ca="1" si="119"/>
        <v>Men</v>
      </c>
      <c r="D376">
        <f t="shared" ca="1" si="120"/>
        <v>32</v>
      </c>
      <c r="E376">
        <f t="shared" ca="1" si="121"/>
        <v>6</v>
      </c>
      <c r="F376" t="str">
        <f t="shared" ca="1" si="122"/>
        <v>Agriculture</v>
      </c>
      <c r="G376">
        <f t="shared" ca="1" si="123"/>
        <v>1</v>
      </c>
      <c r="H376" t="str">
        <f t="shared" ca="1" si="124"/>
        <v>High School</v>
      </c>
      <c r="I376">
        <f t="shared" ca="1" si="125"/>
        <v>3</v>
      </c>
      <c r="J376">
        <f t="shared" ca="1" si="126"/>
        <v>3</v>
      </c>
      <c r="K376">
        <f t="shared" ca="1" si="127"/>
        <v>41673</v>
      </c>
      <c r="L376">
        <f t="shared" ca="1" si="128"/>
        <v>10</v>
      </c>
      <c r="M376" t="str">
        <f t="shared" ca="1" si="129"/>
        <v>newfoundland</v>
      </c>
      <c r="N376">
        <f t="shared" ca="1" si="130"/>
        <v>208365</v>
      </c>
      <c r="O376">
        <f t="shared" ca="1" si="131"/>
        <v>176970.40163718234</v>
      </c>
      <c r="P376">
        <f t="shared" ca="1" si="132"/>
        <v>2706.8124633906177</v>
      </c>
      <c r="Q376">
        <f t="shared" ca="1" si="133"/>
        <v>1383</v>
      </c>
      <c r="R376">
        <f t="shared" ca="1" si="134"/>
        <v>22639.957995794033</v>
      </c>
      <c r="S376">
        <f t="shared" ca="1" si="135"/>
        <v>60239.558042289274</v>
      </c>
      <c r="T376">
        <f t="shared" ca="1" si="136"/>
        <v>271311.37050567986</v>
      </c>
      <c r="U376">
        <f t="shared" ca="1" si="137"/>
        <v>200993.35963297638</v>
      </c>
      <c r="V376">
        <f t="shared" ca="1" si="138"/>
        <v>70318.010872703482</v>
      </c>
      <c r="Y376" s="2">
        <f ca="1">IF(Table1[[#This Row],[Gender]]="Men",1,0)</f>
        <v>1</v>
      </c>
      <c r="Z376" s="2">
        <f ca="1">IF(Table1[[#This Row],[Gender]]="Women",1,0)</f>
        <v>0</v>
      </c>
      <c r="AA376" s="2"/>
      <c r="AB376" s="2"/>
      <c r="AC376" s="2"/>
      <c r="AD376" s="2"/>
      <c r="AE376" s="2"/>
      <c r="AF376" s="2"/>
      <c r="AG376" s="2"/>
      <c r="AH376" s="2"/>
      <c r="AI376" s="2"/>
      <c r="AJ376" s="4"/>
      <c r="AM376" s="2">
        <f ca="1">IF(Table1[[#This Row],[Field of Work]]="Teaching",1,0)</f>
        <v>0</v>
      </c>
      <c r="AN376" s="2">
        <f ca="1">IF(Table1[[#This Row],[Field of Work]]="Health",1,0)</f>
        <v>0</v>
      </c>
      <c r="AO376" s="2">
        <f ca="1">IF(Table1[[#This Row],[Field of Work]]="Agriculture",1,0)</f>
        <v>1</v>
      </c>
      <c r="AP376" s="2">
        <f ca="1">IF(Table1[[#This Row],[Field of Work]]="IT",1,0)</f>
        <v>0</v>
      </c>
      <c r="AQ376" s="2">
        <f ca="1">IF(Table1[[#This Row],[Field of Work]]="Construction",1,0)</f>
        <v>0</v>
      </c>
      <c r="AR376" s="2">
        <f ca="1">IF(Table1[[#This Row],[Field of Work]]="General Work",1,0)</f>
        <v>0</v>
      </c>
      <c r="AS376" s="2"/>
      <c r="AT376" s="2"/>
      <c r="AU376" s="2"/>
      <c r="AV376" s="2"/>
      <c r="AW376" s="2"/>
      <c r="AX376" s="2"/>
      <c r="BB376" s="2">
        <f ca="1">Table1[[#This Row],[Car Value]]/Table1[[#This Row],[Cars]]</f>
        <v>902.27082113020595</v>
      </c>
      <c r="BE376" s="2">
        <f ca="1">IF(Table1[[#This Row],[Debts]]&gt;$BG$6,1,0)</f>
        <v>1</v>
      </c>
      <c r="BJ376" s="11">
        <f ca="1">Table1[[#This Row],[Mortage Left]]/Table1[[#This Row],[Value of House]]</f>
        <v>0.84932882987633407</v>
      </c>
      <c r="BK376" s="2">
        <f t="shared" ca="1" si="139"/>
        <v>0</v>
      </c>
      <c r="BN376" s="14">
        <f ca="1">IF(Table1[[#This Row],[Area]]="Yukon",Table1[[#This Row],[Income]],0)</f>
        <v>0</v>
      </c>
      <c r="BO376" s="14">
        <f ca="1">IF(Table1[[#This Row],[Area]]="BC",Table1[[#This Row],[Income]],0)</f>
        <v>0</v>
      </c>
      <c r="BP376" s="14">
        <f ca="1">IF(Table1[[#This Row],[Area]]="Northwest Territories",Table1[[#This Row],[Income]],0)</f>
        <v>0</v>
      </c>
      <c r="BQ376" s="14">
        <f ca="1">IF(Table1[[#This Row],[Area]]="Alberta",Table1[[#This Row],[Income]],0)</f>
        <v>0</v>
      </c>
      <c r="BR376" s="14">
        <f ca="1">IF(Table1[[#This Row],[Area]]="Nunavut",Table1[[#This Row],[Income]],0)</f>
        <v>0</v>
      </c>
      <c r="BS376" s="14">
        <f ca="1">IF(Table1[[#This Row],[Area]]="Saskatchewan",Table1[[#This Row],[Income]],0)</f>
        <v>0</v>
      </c>
      <c r="BT376" s="14">
        <f ca="1">IF(Table1[[#This Row],[Area]]="Manitoba",Table1[[#This Row],[Income]],0)</f>
        <v>0</v>
      </c>
      <c r="BU376" s="14">
        <f ca="1">IF(Table1[[#This Row],[Area]]="Ontario",Table1[[#This Row],[Income]],0)</f>
        <v>0</v>
      </c>
      <c r="BV376" s="14">
        <f ca="1">IF(Table1[[#This Row],[Area]]="Quebec",Table1[[#This Row],[Income]],0)</f>
        <v>0</v>
      </c>
      <c r="BW376" s="14">
        <f ca="1">IF(Table1[[#This Row],[Area]]="newfoundland",Table1[[#This Row],[Income]],0)</f>
        <v>41673</v>
      </c>
      <c r="BX376" s="14">
        <f ca="1">IF(Table1[[#This Row],[Area]]="New Brunswick",Table1[[#This Row],[Income]],0)</f>
        <v>0</v>
      </c>
      <c r="BY376" s="14">
        <f ca="1">IF(Table1[[#This Row],[Area]]="Nova Scotia",Table1[[#This Row],[Income]],0)</f>
        <v>0</v>
      </c>
      <c r="BZ376" s="14">
        <f ca="1">IF(Table1[[#This Row],[Area]]="Prince Edward Island",Table1[[#This Row],[Income]],0)</f>
        <v>0</v>
      </c>
      <c r="CB376" s="12">
        <f ca="1">IF(Table1[[#This Row],[Field of Work]]="Health",Table1[[#This Row],[Income]],0)</f>
        <v>0</v>
      </c>
      <c r="CC376" s="12">
        <f ca="1">IF(Table1[[#This Row],[Field of Work]]="Construction",Table1[[#This Row],[Income]],0)</f>
        <v>0</v>
      </c>
      <c r="CD376" s="12">
        <f ca="1">IF(Table1[[#This Row],[Field of Work]]="Teaching",Table1[[#This Row],[Income]],0)</f>
        <v>0</v>
      </c>
      <c r="CE376" s="12">
        <f ca="1">IF(Table1[[#This Row],[Field of Work]]="IT",Table1[[#This Row],[Income]],0)</f>
        <v>0</v>
      </c>
      <c r="CF376" s="12">
        <f ca="1">IF(Table1[[#This Row],[Field of Work]]="General Work",Table1[[#This Row],[Income]],0)</f>
        <v>0</v>
      </c>
      <c r="CG376" s="12">
        <f ca="1">IF(Table1[[#This Row],[Field of Work]]="Agriculture",Table1[[#This Row],[Income]],0)</f>
        <v>41673</v>
      </c>
      <c r="CI376" s="2">
        <f ca="1">IF(Table1[[#This Row],[Debts]]&gt;Table1[[#This Row],[Income]],1,0)</f>
        <v>0</v>
      </c>
      <c r="CJ376" s="2"/>
      <c r="CL376" s="2">
        <f ca="1">IF(Table1[[#This Row],[Networth of Person ($)]]&gt;$CL$6,Table1[[#This Row],[Age]],0)</f>
        <v>32</v>
      </c>
    </row>
    <row r="377" spans="2:90" x14ac:dyDescent="0.3">
      <c r="B377">
        <f t="shared" ca="1" si="118"/>
        <v>1</v>
      </c>
      <c r="C377" t="str">
        <f t="shared" ca="1" si="119"/>
        <v>Men</v>
      </c>
      <c r="D377">
        <f t="shared" ca="1" si="120"/>
        <v>33</v>
      </c>
      <c r="E377">
        <f t="shared" ca="1" si="121"/>
        <v>3</v>
      </c>
      <c r="F377" t="str">
        <f t="shared" ca="1" si="122"/>
        <v>Teaching</v>
      </c>
      <c r="G377">
        <f t="shared" ca="1" si="123"/>
        <v>5</v>
      </c>
      <c r="H377" t="str">
        <f t="shared" ca="1" si="124"/>
        <v>Others</v>
      </c>
      <c r="I377">
        <f t="shared" ca="1" si="125"/>
        <v>0</v>
      </c>
      <c r="J377">
        <f t="shared" ca="1" si="126"/>
        <v>3</v>
      </c>
      <c r="K377">
        <f t="shared" ca="1" si="127"/>
        <v>33121</v>
      </c>
      <c r="L377">
        <f t="shared" ca="1" si="128"/>
        <v>8</v>
      </c>
      <c r="M377" t="str">
        <f t="shared" ca="1" si="129"/>
        <v>Ontario</v>
      </c>
      <c r="N377">
        <f t="shared" ca="1" si="130"/>
        <v>198726</v>
      </c>
      <c r="O377">
        <f t="shared" ca="1" si="131"/>
        <v>50781.229526806696</v>
      </c>
      <c r="P377">
        <f t="shared" ca="1" si="132"/>
        <v>99106.994757549997</v>
      </c>
      <c r="Q377">
        <f t="shared" ca="1" si="133"/>
        <v>75489</v>
      </c>
      <c r="R377">
        <f t="shared" ca="1" si="134"/>
        <v>18080.489366280992</v>
      </c>
      <c r="S377">
        <f t="shared" ca="1" si="135"/>
        <v>10133.331639614476</v>
      </c>
      <c r="T377">
        <f t="shared" ca="1" si="136"/>
        <v>307966.32639716449</v>
      </c>
      <c r="U377">
        <f t="shared" ca="1" si="137"/>
        <v>144350.7188930877</v>
      </c>
      <c r="V377">
        <f t="shared" ca="1" si="138"/>
        <v>163615.60750407679</v>
      </c>
      <c r="Y377" s="2">
        <f ca="1">IF(Table1[[#This Row],[Gender]]="Men",1,0)</f>
        <v>1</v>
      </c>
      <c r="Z377" s="2">
        <f ca="1">IF(Table1[[#This Row],[Gender]]="Women",1,0)</f>
        <v>0</v>
      </c>
      <c r="AA377" s="2"/>
      <c r="AB377" s="2"/>
      <c r="AC377" s="2"/>
      <c r="AD377" s="2"/>
      <c r="AE377" s="2"/>
      <c r="AF377" s="2"/>
      <c r="AG377" s="2"/>
      <c r="AH377" s="2"/>
      <c r="AI377" s="2"/>
      <c r="AJ377" s="4"/>
      <c r="AM377" s="2">
        <f ca="1">IF(Table1[[#This Row],[Field of Work]]="Teaching",1,0)</f>
        <v>1</v>
      </c>
      <c r="AN377" s="2">
        <f ca="1">IF(Table1[[#This Row],[Field of Work]]="Health",1,0)</f>
        <v>0</v>
      </c>
      <c r="AO377" s="2">
        <f ca="1">IF(Table1[[#This Row],[Field of Work]]="Agriculture",1,0)</f>
        <v>0</v>
      </c>
      <c r="AP377" s="2">
        <f ca="1">IF(Table1[[#This Row],[Field of Work]]="IT",1,0)</f>
        <v>0</v>
      </c>
      <c r="AQ377" s="2">
        <f ca="1">IF(Table1[[#This Row],[Field of Work]]="Construction",1,0)</f>
        <v>0</v>
      </c>
      <c r="AR377" s="2">
        <f ca="1">IF(Table1[[#This Row],[Field of Work]]="General Work",1,0)</f>
        <v>0</v>
      </c>
      <c r="AS377" s="2"/>
      <c r="AT377" s="2"/>
      <c r="AU377" s="2"/>
      <c r="AV377" s="2"/>
      <c r="AW377" s="2"/>
      <c r="AX377" s="2"/>
      <c r="BB377" s="2">
        <f ca="1">Table1[[#This Row],[Car Value]]/Table1[[#This Row],[Cars]]</f>
        <v>33035.664919183335</v>
      </c>
      <c r="BE377" s="2">
        <f ca="1">IF(Table1[[#This Row],[Debts]]&gt;$BG$6,1,0)</f>
        <v>0</v>
      </c>
      <c r="BJ377" s="11">
        <f ca="1">Table1[[#This Row],[Mortage Left]]/Table1[[#This Row],[Value of House]]</f>
        <v>0.25553389856791109</v>
      </c>
      <c r="BK377" s="2">
        <f t="shared" ca="1" si="139"/>
        <v>1</v>
      </c>
      <c r="BN377" s="14">
        <f ca="1">IF(Table1[[#This Row],[Area]]="Yukon",Table1[[#This Row],[Income]],0)</f>
        <v>0</v>
      </c>
      <c r="BO377" s="14">
        <f ca="1">IF(Table1[[#This Row],[Area]]="BC",Table1[[#This Row],[Income]],0)</f>
        <v>0</v>
      </c>
      <c r="BP377" s="14">
        <f ca="1">IF(Table1[[#This Row],[Area]]="Northwest Territories",Table1[[#This Row],[Income]],0)</f>
        <v>0</v>
      </c>
      <c r="BQ377" s="14">
        <f ca="1">IF(Table1[[#This Row],[Area]]="Alberta",Table1[[#This Row],[Income]],0)</f>
        <v>0</v>
      </c>
      <c r="BR377" s="14">
        <f ca="1">IF(Table1[[#This Row],[Area]]="Nunavut",Table1[[#This Row],[Income]],0)</f>
        <v>0</v>
      </c>
      <c r="BS377" s="14">
        <f ca="1">IF(Table1[[#This Row],[Area]]="Saskatchewan",Table1[[#This Row],[Income]],0)</f>
        <v>0</v>
      </c>
      <c r="BT377" s="14">
        <f ca="1">IF(Table1[[#This Row],[Area]]="Manitoba",Table1[[#This Row],[Income]],0)</f>
        <v>0</v>
      </c>
      <c r="BU377" s="14">
        <f ca="1">IF(Table1[[#This Row],[Area]]="Ontario",Table1[[#This Row],[Income]],0)</f>
        <v>33121</v>
      </c>
      <c r="BV377" s="14">
        <f ca="1">IF(Table1[[#This Row],[Area]]="Quebec",Table1[[#This Row],[Income]],0)</f>
        <v>0</v>
      </c>
      <c r="BW377" s="14">
        <f ca="1">IF(Table1[[#This Row],[Area]]="newfoundland",Table1[[#This Row],[Income]],0)</f>
        <v>0</v>
      </c>
      <c r="BX377" s="14">
        <f ca="1">IF(Table1[[#This Row],[Area]]="New Brunswick",Table1[[#This Row],[Income]],0)</f>
        <v>0</v>
      </c>
      <c r="BY377" s="14">
        <f ca="1">IF(Table1[[#This Row],[Area]]="Nova Scotia",Table1[[#This Row],[Income]],0)</f>
        <v>0</v>
      </c>
      <c r="BZ377" s="14">
        <f ca="1">IF(Table1[[#This Row],[Area]]="Prince Edward Island",Table1[[#This Row],[Income]],0)</f>
        <v>0</v>
      </c>
      <c r="CB377" s="12">
        <f ca="1">IF(Table1[[#This Row],[Field of Work]]="Health",Table1[[#This Row],[Income]],0)</f>
        <v>0</v>
      </c>
      <c r="CC377" s="12">
        <f ca="1">IF(Table1[[#This Row],[Field of Work]]="Construction",Table1[[#This Row],[Income]],0)</f>
        <v>0</v>
      </c>
      <c r="CD377" s="12">
        <f ca="1">IF(Table1[[#This Row],[Field of Work]]="Teaching",Table1[[#This Row],[Income]],0)</f>
        <v>33121</v>
      </c>
      <c r="CE377" s="12">
        <f ca="1">IF(Table1[[#This Row],[Field of Work]]="IT",Table1[[#This Row],[Income]],0)</f>
        <v>0</v>
      </c>
      <c r="CF377" s="12">
        <f ca="1">IF(Table1[[#This Row],[Field of Work]]="General Work",Table1[[#This Row],[Income]],0)</f>
        <v>0</v>
      </c>
      <c r="CG377" s="12">
        <f ca="1">IF(Table1[[#This Row],[Field of Work]]="Agriculture",Table1[[#This Row],[Income]],0)</f>
        <v>0</v>
      </c>
      <c r="CI377" s="2">
        <f ca="1">IF(Table1[[#This Row],[Debts]]&gt;Table1[[#This Row],[Income]],1,0)</f>
        <v>0</v>
      </c>
      <c r="CJ377" s="2"/>
      <c r="CL377" s="2">
        <f ca="1">IF(Table1[[#This Row],[Networth of Person ($)]]&gt;$CL$6,Table1[[#This Row],[Age]],0)</f>
        <v>33</v>
      </c>
    </row>
    <row r="378" spans="2:90" x14ac:dyDescent="0.3">
      <c r="B378">
        <f t="shared" ca="1" si="118"/>
        <v>1</v>
      </c>
      <c r="C378" t="str">
        <f t="shared" ca="1" si="119"/>
        <v>Men</v>
      </c>
      <c r="D378">
        <f t="shared" ca="1" si="120"/>
        <v>29</v>
      </c>
      <c r="E378">
        <f t="shared" ca="1" si="121"/>
        <v>5</v>
      </c>
      <c r="F378" t="str">
        <f t="shared" ca="1" si="122"/>
        <v>General Work</v>
      </c>
      <c r="G378">
        <f t="shared" ca="1" si="123"/>
        <v>2</v>
      </c>
      <c r="H378" t="str">
        <f t="shared" ca="1" si="124"/>
        <v>College</v>
      </c>
      <c r="I378">
        <f t="shared" ca="1" si="125"/>
        <v>4</v>
      </c>
      <c r="J378">
        <f t="shared" ca="1" si="126"/>
        <v>3</v>
      </c>
      <c r="K378">
        <f t="shared" ca="1" si="127"/>
        <v>57156</v>
      </c>
      <c r="L378">
        <f t="shared" ca="1" si="128"/>
        <v>1</v>
      </c>
      <c r="M378" t="str">
        <f t="shared" ca="1" si="129"/>
        <v>Yukon</v>
      </c>
      <c r="N378">
        <f t="shared" ca="1" si="130"/>
        <v>171468</v>
      </c>
      <c r="O378">
        <f t="shared" ca="1" si="131"/>
        <v>156855.97801103431</v>
      </c>
      <c r="P378">
        <f t="shared" ca="1" si="132"/>
        <v>129339.56109354792</v>
      </c>
      <c r="Q378">
        <f t="shared" ca="1" si="133"/>
        <v>127182</v>
      </c>
      <c r="R378">
        <f t="shared" ca="1" si="134"/>
        <v>58216.61618053187</v>
      </c>
      <c r="S378">
        <f t="shared" ca="1" si="135"/>
        <v>683.67698729671702</v>
      </c>
      <c r="T378">
        <f t="shared" ca="1" si="136"/>
        <v>301491.23808084463</v>
      </c>
      <c r="U378">
        <f t="shared" ca="1" si="137"/>
        <v>342254.59419156617</v>
      </c>
      <c r="V378">
        <f t="shared" ca="1" si="138"/>
        <v>-40763.356110721536</v>
      </c>
      <c r="Y378" s="2">
        <f ca="1">IF(Table1[[#This Row],[Gender]]="Men",1,0)</f>
        <v>1</v>
      </c>
      <c r="Z378" s="2">
        <f ca="1">IF(Table1[[#This Row],[Gender]]="Women",1,0)</f>
        <v>0</v>
      </c>
      <c r="AA378" s="2"/>
      <c r="AB378" s="2"/>
      <c r="AC378" s="2"/>
      <c r="AD378" s="2"/>
      <c r="AE378" s="2"/>
      <c r="AF378" s="2"/>
      <c r="AG378" s="2"/>
      <c r="AH378" s="2"/>
      <c r="AI378" s="2"/>
      <c r="AJ378" s="4"/>
      <c r="AM378" s="2">
        <f ca="1">IF(Table1[[#This Row],[Field of Work]]="Teaching",1,0)</f>
        <v>0</v>
      </c>
      <c r="AN378" s="2">
        <f ca="1">IF(Table1[[#This Row],[Field of Work]]="Health",1,0)</f>
        <v>0</v>
      </c>
      <c r="AO378" s="2">
        <f ca="1">IF(Table1[[#This Row],[Field of Work]]="Agriculture",1,0)</f>
        <v>0</v>
      </c>
      <c r="AP378" s="2">
        <f ca="1">IF(Table1[[#This Row],[Field of Work]]="IT",1,0)</f>
        <v>0</v>
      </c>
      <c r="AQ378" s="2">
        <f ca="1">IF(Table1[[#This Row],[Field of Work]]="Construction",1,0)</f>
        <v>0</v>
      </c>
      <c r="AR378" s="2">
        <f ca="1">IF(Table1[[#This Row],[Field of Work]]="General Work",1,0)</f>
        <v>1</v>
      </c>
      <c r="AS378" s="2"/>
      <c r="AT378" s="2"/>
      <c r="AU378" s="2"/>
      <c r="AV378" s="2"/>
      <c r="AW378" s="2"/>
      <c r="AX378" s="2"/>
      <c r="BB378" s="2">
        <f ca="1">Table1[[#This Row],[Car Value]]/Table1[[#This Row],[Cars]]</f>
        <v>43113.187031182642</v>
      </c>
      <c r="BE378" s="2">
        <f ca="1">IF(Table1[[#This Row],[Debts]]&gt;$BG$6,1,0)</f>
        <v>1</v>
      </c>
      <c r="BJ378" s="11">
        <f ca="1">Table1[[#This Row],[Mortage Left]]/Table1[[#This Row],[Value of House]]</f>
        <v>0.91478280501921239</v>
      </c>
      <c r="BK378" s="2">
        <f t="shared" ca="1" si="139"/>
        <v>0</v>
      </c>
      <c r="BN378" s="14">
        <f ca="1">IF(Table1[[#This Row],[Area]]="Yukon",Table1[[#This Row],[Income]],0)</f>
        <v>57156</v>
      </c>
      <c r="BO378" s="14">
        <f ca="1">IF(Table1[[#This Row],[Area]]="BC",Table1[[#This Row],[Income]],0)</f>
        <v>0</v>
      </c>
      <c r="BP378" s="14">
        <f ca="1">IF(Table1[[#This Row],[Area]]="Northwest Territories",Table1[[#This Row],[Income]],0)</f>
        <v>0</v>
      </c>
      <c r="BQ378" s="14">
        <f ca="1">IF(Table1[[#This Row],[Area]]="Alberta",Table1[[#This Row],[Income]],0)</f>
        <v>0</v>
      </c>
      <c r="BR378" s="14">
        <f ca="1">IF(Table1[[#This Row],[Area]]="Nunavut",Table1[[#This Row],[Income]],0)</f>
        <v>0</v>
      </c>
      <c r="BS378" s="14">
        <f ca="1">IF(Table1[[#This Row],[Area]]="Saskatchewan",Table1[[#This Row],[Income]],0)</f>
        <v>0</v>
      </c>
      <c r="BT378" s="14">
        <f ca="1">IF(Table1[[#This Row],[Area]]="Manitoba",Table1[[#This Row],[Income]],0)</f>
        <v>0</v>
      </c>
      <c r="BU378" s="14">
        <f ca="1">IF(Table1[[#This Row],[Area]]="Ontario",Table1[[#This Row],[Income]],0)</f>
        <v>0</v>
      </c>
      <c r="BV378" s="14">
        <f ca="1">IF(Table1[[#This Row],[Area]]="Quebec",Table1[[#This Row],[Income]],0)</f>
        <v>0</v>
      </c>
      <c r="BW378" s="14">
        <f ca="1">IF(Table1[[#This Row],[Area]]="newfoundland",Table1[[#This Row],[Income]],0)</f>
        <v>0</v>
      </c>
      <c r="BX378" s="14">
        <f ca="1">IF(Table1[[#This Row],[Area]]="New Brunswick",Table1[[#This Row],[Income]],0)</f>
        <v>0</v>
      </c>
      <c r="BY378" s="14">
        <f ca="1">IF(Table1[[#This Row],[Area]]="Nova Scotia",Table1[[#This Row],[Income]],0)</f>
        <v>0</v>
      </c>
      <c r="BZ378" s="14">
        <f ca="1">IF(Table1[[#This Row],[Area]]="Prince Edward Island",Table1[[#This Row],[Income]],0)</f>
        <v>0</v>
      </c>
      <c r="CB378" s="12">
        <f ca="1">IF(Table1[[#This Row],[Field of Work]]="Health",Table1[[#This Row],[Income]],0)</f>
        <v>0</v>
      </c>
      <c r="CC378" s="12">
        <f ca="1">IF(Table1[[#This Row],[Field of Work]]="Construction",Table1[[#This Row],[Income]],0)</f>
        <v>0</v>
      </c>
      <c r="CD378" s="12">
        <f ca="1">IF(Table1[[#This Row],[Field of Work]]="Teaching",Table1[[#This Row],[Income]],0)</f>
        <v>0</v>
      </c>
      <c r="CE378" s="12">
        <f ca="1">IF(Table1[[#This Row],[Field of Work]]="IT",Table1[[#This Row],[Income]],0)</f>
        <v>0</v>
      </c>
      <c r="CF378" s="12">
        <f ca="1">IF(Table1[[#This Row],[Field of Work]]="General Work",Table1[[#This Row],[Income]],0)</f>
        <v>57156</v>
      </c>
      <c r="CG378" s="12">
        <f ca="1">IF(Table1[[#This Row],[Field of Work]]="Agriculture",Table1[[#This Row],[Income]],0)</f>
        <v>0</v>
      </c>
      <c r="CI378" s="2">
        <f ca="1">IF(Table1[[#This Row],[Debts]]&gt;Table1[[#This Row],[Income]],1,0)</f>
        <v>1</v>
      </c>
      <c r="CJ378" s="2"/>
      <c r="CL378" s="2">
        <f ca="1">IF(Table1[[#This Row],[Networth of Person ($)]]&gt;$CL$6,Table1[[#This Row],[Age]],0)</f>
        <v>0</v>
      </c>
    </row>
    <row r="379" spans="2:90" x14ac:dyDescent="0.3">
      <c r="B379">
        <f t="shared" ca="1" si="118"/>
        <v>2</v>
      </c>
      <c r="C379" t="str">
        <f t="shared" ca="1" si="119"/>
        <v>Women</v>
      </c>
      <c r="D379">
        <f t="shared" ca="1" si="120"/>
        <v>29</v>
      </c>
      <c r="E379">
        <f t="shared" ca="1" si="121"/>
        <v>5</v>
      </c>
      <c r="F379" t="str">
        <f t="shared" ca="1" si="122"/>
        <v>General Work</v>
      </c>
      <c r="G379">
        <f t="shared" ca="1" si="123"/>
        <v>1</v>
      </c>
      <c r="H379" t="str">
        <f t="shared" ca="1" si="124"/>
        <v>High School</v>
      </c>
      <c r="I379">
        <f t="shared" ca="1" si="125"/>
        <v>4</v>
      </c>
      <c r="J379">
        <f t="shared" ca="1" si="126"/>
        <v>1</v>
      </c>
      <c r="K379">
        <f t="shared" ca="1" si="127"/>
        <v>44871</v>
      </c>
      <c r="L379">
        <f t="shared" ca="1" si="128"/>
        <v>11</v>
      </c>
      <c r="M379" t="str">
        <f t="shared" ca="1" si="129"/>
        <v>New Brunswick</v>
      </c>
      <c r="N379">
        <f t="shared" ca="1" si="130"/>
        <v>224355</v>
      </c>
      <c r="O379">
        <f t="shared" ca="1" si="131"/>
        <v>149831.5755330245</v>
      </c>
      <c r="P379">
        <f t="shared" ca="1" si="132"/>
        <v>34689.89339354157</v>
      </c>
      <c r="Q379">
        <f t="shared" ca="1" si="133"/>
        <v>1519</v>
      </c>
      <c r="R379">
        <f t="shared" ca="1" si="134"/>
        <v>4423.7349392549513</v>
      </c>
      <c r="S379">
        <f t="shared" ca="1" si="135"/>
        <v>136.77811286340946</v>
      </c>
      <c r="T379">
        <f t="shared" ca="1" si="136"/>
        <v>259181.67150640499</v>
      </c>
      <c r="U379">
        <f t="shared" ca="1" si="137"/>
        <v>155774.31047227944</v>
      </c>
      <c r="V379">
        <f t="shared" ca="1" si="138"/>
        <v>103407.36103412556</v>
      </c>
      <c r="Y379" s="2">
        <f ca="1">IF(Table1[[#This Row],[Gender]]="Men",1,0)</f>
        <v>0</v>
      </c>
      <c r="Z379" s="2">
        <f ca="1">IF(Table1[[#This Row],[Gender]]="Women",1,0)</f>
        <v>1</v>
      </c>
      <c r="AA379" s="2"/>
      <c r="AB379" s="2"/>
      <c r="AC379" s="2"/>
      <c r="AD379" s="2"/>
      <c r="AE379" s="2"/>
      <c r="AF379" s="2"/>
      <c r="AG379" s="2"/>
      <c r="AH379" s="2"/>
      <c r="AI379" s="2"/>
      <c r="AJ379" s="4"/>
      <c r="AM379" s="2">
        <f ca="1">IF(Table1[[#This Row],[Field of Work]]="Teaching",1,0)</f>
        <v>0</v>
      </c>
      <c r="AN379" s="2">
        <f ca="1">IF(Table1[[#This Row],[Field of Work]]="Health",1,0)</f>
        <v>0</v>
      </c>
      <c r="AO379" s="2">
        <f ca="1">IF(Table1[[#This Row],[Field of Work]]="Agriculture",1,0)</f>
        <v>0</v>
      </c>
      <c r="AP379" s="2">
        <f ca="1">IF(Table1[[#This Row],[Field of Work]]="IT",1,0)</f>
        <v>0</v>
      </c>
      <c r="AQ379" s="2">
        <f ca="1">IF(Table1[[#This Row],[Field of Work]]="Construction",1,0)</f>
        <v>0</v>
      </c>
      <c r="AR379" s="2">
        <f ca="1">IF(Table1[[#This Row],[Field of Work]]="General Work",1,0)</f>
        <v>1</v>
      </c>
      <c r="AS379" s="2"/>
      <c r="AT379" s="2"/>
      <c r="AU379" s="2"/>
      <c r="AV379" s="2"/>
      <c r="AW379" s="2"/>
      <c r="AX379" s="2"/>
      <c r="BB379" s="2">
        <f ca="1">Table1[[#This Row],[Car Value]]/Table1[[#This Row],[Cars]]</f>
        <v>34689.89339354157</v>
      </c>
      <c r="BE379" s="2">
        <f ca="1">IF(Table1[[#This Row],[Debts]]&gt;$BG$6,1,0)</f>
        <v>0</v>
      </c>
      <c r="BJ379" s="11">
        <f ca="1">Table1[[#This Row],[Mortage Left]]/Table1[[#This Row],[Value of House]]</f>
        <v>0.66783256683837888</v>
      </c>
      <c r="BK379" s="2">
        <f t="shared" ca="1" si="139"/>
        <v>0</v>
      </c>
      <c r="BN379" s="14">
        <f ca="1">IF(Table1[[#This Row],[Area]]="Yukon",Table1[[#This Row],[Income]],0)</f>
        <v>0</v>
      </c>
      <c r="BO379" s="14">
        <f ca="1">IF(Table1[[#This Row],[Area]]="BC",Table1[[#This Row],[Income]],0)</f>
        <v>0</v>
      </c>
      <c r="BP379" s="14">
        <f ca="1">IF(Table1[[#This Row],[Area]]="Northwest Territories",Table1[[#This Row],[Income]],0)</f>
        <v>0</v>
      </c>
      <c r="BQ379" s="14">
        <f ca="1">IF(Table1[[#This Row],[Area]]="Alberta",Table1[[#This Row],[Income]],0)</f>
        <v>0</v>
      </c>
      <c r="BR379" s="14">
        <f ca="1">IF(Table1[[#This Row],[Area]]="Nunavut",Table1[[#This Row],[Income]],0)</f>
        <v>0</v>
      </c>
      <c r="BS379" s="14">
        <f ca="1">IF(Table1[[#This Row],[Area]]="Saskatchewan",Table1[[#This Row],[Income]],0)</f>
        <v>0</v>
      </c>
      <c r="BT379" s="14">
        <f ca="1">IF(Table1[[#This Row],[Area]]="Manitoba",Table1[[#This Row],[Income]],0)</f>
        <v>0</v>
      </c>
      <c r="BU379" s="14">
        <f ca="1">IF(Table1[[#This Row],[Area]]="Ontario",Table1[[#This Row],[Income]],0)</f>
        <v>0</v>
      </c>
      <c r="BV379" s="14">
        <f ca="1">IF(Table1[[#This Row],[Area]]="Quebec",Table1[[#This Row],[Income]],0)</f>
        <v>0</v>
      </c>
      <c r="BW379" s="14">
        <f ca="1">IF(Table1[[#This Row],[Area]]="newfoundland",Table1[[#This Row],[Income]],0)</f>
        <v>0</v>
      </c>
      <c r="BX379" s="14">
        <f ca="1">IF(Table1[[#This Row],[Area]]="New Brunswick",Table1[[#This Row],[Income]],0)</f>
        <v>44871</v>
      </c>
      <c r="BY379" s="14">
        <f ca="1">IF(Table1[[#This Row],[Area]]="Nova Scotia",Table1[[#This Row],[Income]],0)</f>
        <v>0</v>
      </c>
      <c r="BZ379" s="14">
        <f ca="1">IF(Table1[[#This Row],[Area]]="Prince Edward Island",Table1[[#This Row],[Income]],0)</f>
        <v>0</v>
      </c>
      <c r="CB379" s="12">
        <f ca="1">IF(Table1[[#This Row],[Field of Work]]="Health",Table1[[#This Row],[Income]],0)</f>
        <v>0</v>
      </c>
      <c r="CC379" s="12">
        <f ca="1">IF(Table1[[#This Row],[Field of Work]]="Construction",Table1[[#This Row],[Income]],0)</f>
        <v>0</v>
      </c>
      <c r="CD379" s="12">
        <f ca="1">IF(Table1[[#This Row],[Field of Work]]="Teaching",Table1[[#This Row],[Income]],0)</f>
        <v>0</v>
      </c>
      <c r="CE379" s="12">
        <f ca="1">IF(Table1[[#This Row],[Field of Work]]="IT",Table1[[#This Row],[Income]],0)</f>
        <v>0</v>
      </c>
      <c r="CF379" s="12">
        <f ca="1">IF(Table1[[#This Row],[Field of Work]]="General Work",Table1[[#This Row],[Income]],0)</f>
        <v>44871</v>
      </c>
      <c r="CG379" s="12">
        <f ca="1">IF(Table1[[#This Row],[Field of Work]]="Agriculture",Table1[[#This Row],[Income]],0)</f>
        <v>0</v>
      </c>
      <c r="CI379" s="2">
        <f ca="1">IF(Table1[[#This Row],[Debts]]&gt;Table1[[#This Row],[Income]],1,0)</f>
        <v>0</v>
      </c>
      <c r="CJ379" s="2"/>
      <c r="CL379" s="2">
        <f ca="1">IF(Table1[[#This Row],[Networth of Person ($)]]&gt;$CL$6,Table1[[#This Row],[Age]],0)</f>
        <v>29</v>
      </c>
    </row>
    <row r="380" spans="2:90" x14ac:dyDescent="0.3">
      <c r="B380">
        <f t="shared" ca="1" si="118"/>
        <v>2</v>
      </c>
      <c r="C380" t="str">
        <f t="shared" ca="1" si="119"/>
        <v>Women</v>
      </c>
      <c r="D380">
        <f t="shared" ca="1" si="120"/>
        <v>30</v>
      </c>
      <c r="E380">
        <f t="shared" ca="1" si="121"/>
        <v>1</v>
      </c>
      <c r="F380" t="str">
        <f t="shared" ca="1" si="122"/>
        <v>Health</v>
      </c>
      <c r="G380">
        <f t="shared" ca="1" si="123"/>
        <v>6</v>
      </c>
      <c r="H380" t="str">
        <f t="shared" ca="1" si="124"/>
        <v>Others</v>
      </c>
      <c r="I380">
        <f t="shared" ca="1" si="125"/>
        <v>3</v>
      </c>
      <c r="J380">
        <f t="shared" ca="1" si="126"/>
        <v>2</v>
      </c>
      <c r="K380">
        <f t="shared" ca="1" si="127"/>
        <v>88545</v>
      </c>
      <c r="L380">
        <f t="shared" ca="1" si="128"/>
        <v>9</v>
      </c>
      <c r="M380" t="str">
        <f t="shared" ca="1" si="129"/>
        <v>Quebec</v>
      </c>
      <c r="N380">
        <f t="shared" ca="1" si="130"/>
        <v>265635</v>
      </c>
      <c r="O380">
        <f t="shared" ca="1" si="131"/>
        <v>264019.86392529524</v>
      </c>
      <c r="P380">
        <f t="shared" ca="1" si="132"/>
        <v>40904.7294442075</v>
      </c>
      <c r="Q380">
        <f t="shared" ca="1" si="133"/>
        <v>13722</v>
      </c>
      <c r="R380">
        <f t="shared" ca="1" si="134"/>
        <v>106558.18889556943</v>
      </c>
      <c r="S380">
        <f t="shared" ca="1" si="135"/>
        <v>113810.93439179396</v>
      </c>
      <c r="T380">
        <f t="shared" ca="1" si="136"/>
        <v>420350.66383600148</v>
      </c>
      <c r="U380">
        <f t="shared" ca="1" si="137"/>
        <v>384300.05282086466</v>
      </c>
      <c r="V380">
        <f t="shared" ca="1" si="138"/>
        <v>36050.611015136819</v>
      </c>
      <c r="Y380" s="2">
        <f ca="1">IF(Table1[[#This Row],[Gender]]="Men",1,0)</f>
        <v>0</v>
      </c>
      <c r="Z380" s="2">
        <f ca="1">IF(Table1[[#This Row],[Gender]]="Women",1,0)</f>
        <v>1</v>
      </c>
      <c r="AA380" s="2"/>
      <c r="AB380" s="2"/>
      <c r="AC380" s="2"/>
      <c r="AD380" s="2"/>
      <c r="AE380" s="2"/>
      <c r="AF380" s="2"/>
      <c r="AG380" s="2"/>
      <c r="AH380" s="2"/>
      <c r="AI380" s="2"/>
      <c r="AJ380" s="4"/>
      <c r="AM380" s="2">
        <f ca="1">IF(Table1[[#This Row],[Field of Work]]="Teaching",1,0)</f>
        <v>0</v>
      </c>
      <c r="AN380" s="2">
        <f ca="1">IF(Table1[[#This Row],[Field of Work]]="Health",1,0)</f>
        <v>1</v>
      </c>
      <c r="AO380" s="2">
        <f ca="1">IF(Table1[[#This Row],[Field of Work]]="Agriculture",1,0)</f>
        <v>0</v>
      </c>
      <c r="AP380" s="2">
        <f ca="1">IF(Table1[[#This Row],[Field of Work]]="IT",1,0)</f>
        <v>0</v>
      </c>
      <c r="AQ380" s="2">
        <f ca="1">IF(Table1[[#This Row],[Field of Work]]="Construction",1,0)</f>
        <v>0</v>
      </c>
      <c r="AR380" s="2">
        <f ca="1">IF(Table1[[#This Row],[Field of Work]]="General Work",1,0)</f>
        <v>0</v>
      </c>
      <c r="AS380" s="2"/>
      <c r="AT380" s="2"/>
      <c r="AU380" s="2"/>
      <c r="AV380" s="2"/>
      <c r="AW380" s="2"/>
      <c r="AX380" s="2"/>
      <c r="BB380" s="2">
        <f ca="1">Table1[[#This Row],[Car Value]]/Table1[[#This Row],[Cars]]</f>
        <v>20452.36472210375</v>
      </c>
      <c r="BE380" s="2">
        <f ca="1">IF(Table1[[#This Row],[Debts]]&gt;$BG$6,1,0)</f>
        <v>1</v>
      </c>
      <c r="BJ380" s="11">
        <f ca="1">Table1[[#This Row],[Mortage Left]]/Table1[[#This Row],[Value of House]]</f>
        <v>0.9939197166235445</v>
      </c>
      <c r="BK380" s="2">
        <f t="shared" ca="1" si="139"/>
        <v>0</v>
      </c>
      <c r="BN380" s="14">
        <f ca="1">IF(Table1[[#This Row],[Area]]="Yukon",Table1[[#This Row],[Income]],0)</f>
        <v>0</v>
      </c>
      <c r="BO380" s="14">
        <f ca="1">IF(Table1[[#This Row],[Area]]="BC",Table1[[#This Row],[Income]],0)</f>
        <v>0</v>
      </c>
      <c r="BP380" s="14">
        <f ca="1">IF(Table1[[#This Row],[Area]]="Northwest Territories",Table1[[#This Row],[Income]],0)</f>
        <v>0</v>
      </c>
      <c r="BQ380" s="14">
        <f ca="1">IF(Table1[[#This Row],[Area]]="Alberta",Table1[[#This Row],[Income]],0)</f>
        <v>0</v>
      </c>
      <c r="BR380" s="14">
        <f ca="1">IF(Table1[[#This Row],[Area]]="Nunavut",Table1[[#This Row],[Income]],0)</f>
        <v>0</v>
      </c>
      <c r="BS380" s="14">
        <f ca="1">IF(Table1[[#This Row],[Area]]="Saskatchewan",Table1[[#This Row],[Income]],0)</f>
        <v>0</v>
      </c>
      <c r="BT380" s="14">
        <f ca="1">IF(Table1[[#This Row],[Area]]="Manitoba",Table1[[#This Row],[Income]],0)</f>
        <v>0</v>
      </c>
      <c r="BU380" s="14">
        <f ca="1">IF(Table1[[#This Row],[Area]]="Ontario",Table1[[#This Row],[Income]],0)</f>
        <v>0</v>
      </c>
      <c r="BV380" s="14">
        <f ca="1">IF(Table1[[#This Row],[Area]]="Quebec",Table1[[#This Row],[Income]],0)</f>
        <v>88545</v>
      </c>
      <c r="BW380" s="14">
        <f ca="1">IF(Table1[[#This Row],[Area]]="newfoundland",Table1[[#This Row],[Income]],0)</f>
        <v>0</v>
      </c>
      <c r="BX380" s="14">
        <f ca="1">IF(Table1[[#This Row],[Area]]="New Brunswick",Table1[[#This Row],[Income]],0)</f>
        <v>0</v>
      </c>
      <c r="BY380" s="14">
        <f ca="1">IF(Table1[[#This Row],[Area]]="Nova Scotia",Table1[[#This Row],[Income]],0)</f>
        <v>0</v>
      </c>
      <c r="BZ380" s="14">
        <f ca="1">IF(Table1[[#This Row],[Area]]="Prince Edward Island",Table1[[#This Row],[Income]],0)</f>
        <v>0</v>
      </c>
      <c r="CB380" s="12">
        <f ca="1">IF(Table1[[#This Row],[Field of Work]]="Health",Table1[[#This Row],[Income]],0)</f>
        <v>88545</v>
      </c>
      <c r="CC380" s="12">
        <f ca="1">IF(Table1[[#This Row],[Field of Work]]="Construction",Table1[[#This Row],[Income]],0)</f>
        <v>0</v>
      </c>
      <c r="CD380" s="12">
        <f ca="1">IF(Table1[[#This Row],[Field of Work]]="Teaching",Table1[[#This Row],[Income]],0)</f>
        <v>0</v>
      </c>
      <c r="CE380" s="12">
        <f ca="1">IF(Table1[[#This Row],[Field of Work]]="IT",Table1[[#This Row],[Income]],0)</f>
        <v>0</v>
      </c>
      <c r="CF380" s="12">
        <f ca="1">IF(Table1[[#This Row],[Field of Work]]="General Work",Table1[[#This Row],[Income]],0)</f>
        <v>0</v>
      </c>
      <c r="CG380" s="12">
        <f ca="1">IF(Table1[[#This Row],[Field of Work]]="Agriculture",Table1[[#This Row],[Income]],0)</f>
        <v>0</v>
      </c>
      <c r="CI380" s="2">
        <f ca="1">IF(Table1[[#This Row],[Debts]]&gt;Table1[[#This Row],[Income]],1,0)</f>
        <v>1</v>
      </c>
      <c r="CJ380" s="2"/>
      <c r="CL380" s="2">
        <f ca="1">IF(Table1[[#This Row],[Networth of Person ($)]]&gt;$CL$6,Table1[[#This Row],[Age]],0)</f>
        <v>0</v>
      </c>
    </row>
    <row r="381" spans="2:90" x14ac:dyDescent="0.3">
      <c r="B381">
        <f t="shared" ca="1" si="118"/>
        <v>1</v>
      </c>
      <c r="C381" t="str">
        <f t="shared" ca="1" si="119"/>
        <v>Men</v>
      </c>
      <c r="D381">
        <f t="shared" ca="1" si="120"/>
        <v>36</v>
      </c>
      <c r="E381">
        <f t="shared" ca="1" si="121"/>
        <v>1</v>
      </c>
      <c r="F381" t="str">
        <f t="shared" ca="1" si="122"/>
        <v>Health</v>
      </c>
      <c r="G381">
        <f t="shared" ca="1" si="123"/>
        <v>3</v>
      </c>
      <c r="H381" t="str">
        <f t="shared" ca="1" si="124"/>
        <v>University</v>
      </c>
      <c r="I381">
        <f t="shared" ca="1" si="125"/>
        <v>1</v>
      </c>
      <c r="J381">
        <f t="shared" ca="1" si="126"/>
        <v>1</v>
      </c>
      <c r="K381">
        <f t="shared" ca="1" si="127"/>
        <v>41616</v>
      </c>
      <c r="L381">
        <f t="shared" ca="1" si="128"/>
        <v>13</v>
      </c>
      <c r="M381" t="str">
        <f t="shared" ca="1" si="129"/>
        <v>Prince Edward Island</v>
      </c>
      <c r="N381">
        <f t="shared" ca="1" si="130"/>
        <v>124848</v>
      </c>
      <c r="O381">
        <f t="shared" ca="1" si="131"/>
        <v>104038.3616327011</v>
      </c>
      <c r="P381">
        <f t="shared" ca="1" si="132"/>
        <v>19770.550363912684</v>
      </c>
      <c r="Q381">
        <f t="shared" ca="1" si="133"/>
        <v>2825</v>
      </c>
      <c r="R381">
        <f t="shared" ca="1" si="134"/>
        <v>75308.698021207529</v>
      </c>
      <c r="S381">
        <f t="shared" ca="1" si="135"/>
        <v>44069.672694341418</v>
      </c>
      <c r="T381">
        <f t="shared" ca="1" si="136"/>
        <v>188688.22305825411</v>
      </c>
      <c r="U381">
        <f t="shared" ca="1" si="137"/>
        <v>182172.05965390863</v>
      </c>
      <c r="V381">
        <f t="shared" ca="1" si="138"/>
        <v>6516.1634043454833</v>
      </c>
      <c r="Y381" s="2">
        <f ca="1">IF(Table1[[#This Row],[Gender]]="Men",1,0)</f>
        <v>1</v>
      </c>
      <c r="Z381" s="2">
        <f ca="1">IF(Table1[[#This Row],[Gender]]="Women",1,0)</f>
        <v>0</v>
      </c>
      <c r="AA381" s="2"/>
      <c r="AB381" s="2"/>
      <c r="AC381" s="2"/>
      <c r="AD381" s="2"/>
      <c r="AE381" s="2"/>
      <c r="AF381" s="2"/>
      <c r="AG381" s="2"/>
      <c r="AH381" s="2"/>
      <c r="AI381" s="2"/>
      <c r="AJ381" s="4"/>
      <c r="AM381" s="2">
        <f ca="1">IF(Table1[[#This Row],[Field of Work]]="Teaching",1,0)</f>
        <v>0</v>
      </c>
      <c r="AN381" s="2">
        <f ca="1">IF(Table1[[#This Row],[Field of Work]]="Health",1,0)</f>
        <v>1</v>
      </c>
      <c r="AO381" s="2">
        <f ca="1">IF(Table1[[#This Row],[Field of Work]]="Agriculture",1,0)</f>
        <v>0</v>
      </c>
      <c r="AP381" s="2">
        <f ca="1">IF(Table1[[#This Row],[Field of Work]]="IT",1,0)</f>
        <v>0</v>
      </c>
      <c r="AQ381" s="2">
        <f ca="1">IF(Table1[[#This Row],[Field of Work]]="Construction",1,0)</f>
        <v>0</v>
      </c>
      <c r="AR381" s="2">
        <f ca="1">IF(Table1[[#This Row],[Field of Work]]="General Work",1,0)</f>
        <v>0</v>
      </c>
      <c r="AS381" s="2"/>
      <c r="AT381" s="2"/>
      <c r="AU381" s="2"/>
      <c r="AV381" s="2"/>
      <c r="AW381" s="2"/>
      <c r="AX381" s="2"/>
      <c r="BB381" s="2">
        <f ca="1">Table1[[#This Row],[Car Value]]/Table1[[#This Row],[Cars]]</f>
        <v>19770.550363912684</v>
      </c>
      <c r="BE381" s="2">
        <f ca="1">IF(Table1[[#This Row],[Debts]]&gt;$BG$6,1,0)</f>
        <v>1</v>
      </c>
      <c r="BJ381" s="11">
        <f ca="1">Table1[[#This Row],[Mortage Left]]/Table1[[#This Row],[Value of House]]</f>
        <v>0.83332021043750082</v>
      </c>
      <c r="BK381" s="2">
        <f t="shared" ca="1" si="139"/>
        <v>0</v>
      </c>
      <c r="BN381" s="14">
        <f ca="1">IF(Table1[[#This Row],[Area]]="Yukon",Table1[[#This Row],[Income]],0)</f>
        <v>0</v>
      </c>
      <c r="BO381" s="14">
        <f ca="1">IF(Table1[[#This Row],[Area]]="BC",Table1[[#This Row],[Income]],0)</f>
        <v>0</v>
      </c>
      <c r="BP381" s="14">
        <f ca="1">IF(Table1[[#This Row],[Area]]="Northwest Territories",Table1[[#This Row],[Income]],0)</f>
        <v>0</v>
      </c>
      <c r="BQ381" s="14">
        <f ca="1">IF(Table1[[#This Row],[Area]]="Alberta",Table1[[#This Row],[Income]],0)</f>
        <v>0</v>
      </c>
      <c r="BR381" s="14">
        <f ca="1">IF(Table1[[#This Row],[Area]]="Nunavut",Table1[[#This Row],[Income]],0)</f>
        <v>0</v>
      </c>
      <c r="BS381" s="14">
        <f ca="1">IF(Table1[[#This Row],[Area]]="Saskatchewan",Table1[[#This Row],[Income]],0)</f>
        <v>0</v>
      </c>
      <c r="BT381" s="14">
        <f ca="1">IF(Table1[[#This Row],[Area]]="Manitoba",Table1[[#This Row],[Income]],0)</f>
        <v>0</v>
      </c>
      <c r="BU381" s="14">
        <f ca="1">IF(Table1[[#This Row],[Area]]="Ontario",Table1[[#This Row],[Income]],0)</f>
        <v>0</v>
      </c>
      <c r="BV381" s="14">
        <f ca="1">IF(Table1[[#This Row],[Area]]="Quebec",Table1[[#This Row],[Income]],0)</f>
        <v>0</v>
      </c>
      <c r="BW381" s="14">
        <f ca="1">IF(Table1[[#This Row],[Area]]="newfoundland",Table1[[#This Row],[Income]],0)</f>
        <v>0</v>
      </c>
      <c r="BX381" s="14">
        <f ca="1">IF(Table1[[#This Row],[Area]]="New Brunswick",Table1[[#This Row],[Income]],0)</f>
        <v>0</v>
      </c>
      <c r="BY381" s="14">
        <f ca="1">IF(Table1[[#This Row],[Area]]="Nova Scotia",Table1[[#This Row],[Income]],0)</f>
        <v>0</v>
      </c>
      <c r="BZ381" s="14">
        <f ca="1">IF(Table1[[#This Row],[Area]]="Prince Edward Island",Table1[[#This Row],[Income]],0)</f>
        <v>41616</v>
      </c>
      <c r="CB381" s="12">
        <f ca="1">IF(Table1[[#This Row],[Field of Work]]="Health",Table1[[#This Row],[Income]],0)</f>
        <v>41616</v>
      </c>
      <c r="CC381" s="12">
        <f ca="1">IF(Table1[[#This Row],[Field of Work]]="Construction",Table1[[#This Row],[Income]],0)</f>
        <v>0</v>
      </c>
      <c r="CD381" s="12">
        <f ca="1">IF(Table1[[#This Row],[Field of Work]]="Teaching",Table1[[#This Row],[Income]],0)</f>
        <v>0</v>
      </c>
      <c r="CE381" s="12">
        <f ca="1">IF(Table1[[#This Row],[Field of Work]]="IT",Table1[[#This Row],[Income]],0)</f>
        <v>0</v>
      </c>
      <c r="CF381" s="12">
        <f ca="1">IF(Table1[[#This Row],[Field of Work]]="General Work",Table1[[#This Row],[Income]],0)</f>
        <v>0</v>
      </c>
      <c r="CG381" s="12">
        <f ca="1">IF(Table1[[#This Row],[Field of Work]]="Agriculture",Table1[[#This Row],[Income]],0)</f>
        <v>0</v>
      </c>
      <c r="CI381" s="2">
        <f ca="1">IF(Table1[[#This Row],[Debts]]&gt;Table1[[#This Row],[Income]],1,0)</f>
        <v>1</v>
      </c>
      <c r="CJ381" s="2"/>
      <c r="CL381" s="2">
        <f ca="1">IF(Table1[[#This Row],[Networth of Person ($)]]&gt;$CL$6,Table1[[#This Row],[Age]],0)</f>
        <v>0</v>
      </c>
    </row>
    <row r="382" spans="2:90" x14ac:dyDescent="0.3">
      <c r="B382">
        <f t="shared" ca="1" si="118"/>
        <v>1</v>
      </c>
      <c r="C382" t="str">
        <f t="shared" ca="1" si="119"/>
        <v>Men</v>
      </c>
      <c r="D382">
        <f t="shared" ca="1" si="120"/>
        <v>28</v>
      </c>
      <c r="E382">
        <f t="shared" ca="1" si="121"/>
        <v>3</v>
      </c>
      <c r="F382" t="str">
        <f t="shared" ca="1" si="122"/>
        <v>Teaching</v>
      </c>
      <c r="G382">
        <f t="shared" ca="1" si="123"/>
        <v>4</v>
      </c>
      <c r="H382" t="str">
        <f t="shared" ca="1" si="124"/>
        <v xml:space="preserve">Technical </v>
      </c>
      <c r="I382">
        <f t="shared" ca="1" si="125"/>
        <v>4</v>
      </c>
      <c r="J382">
        <f t="shared" ca="1" si="126"/>
        <v>1</v>
      </c>
      <c r="K382">
        <f t="shared" ca="1" si="127"/>
        <v>83350</v>
      </c>
      <c r="L382">
        <f t="shared" ca="1" si="128"/>
        <v>6</v>
      </c>
      <c r="M382" t="str">
        <f t="shared" ca="1" si="129"/>
        <v>Saskatchewan</v>
      </c>
      <c r="N382">
        <f t="shared" ca="1" si="130"/>
        <v>416750</v>
      </c>
      <c r="O382">
        <f t="shared" ca="1" si="131"/>
        <v>410912.88449903042</v>
      </c>
      <c r="P382">
        <f t="shared" ca="1" si="132"/>
        <v>15747.370506922818</v>
      </c>
      <c r="Q382">
        <f t="shared" ca="1" si="133"/>
        <v>8652</v>
      </c>
      <c r="R382">
        <f t="shared" ca="1" si="134"/>
        <v>164354.57315225553</v>
      </c>
      <c r="S382">
        <f t="shared" ca="1" si="135"/>
        <v>9174.8380848506858</v>
      </c>
      <c r="T382">
        <f t="shared" ca="1" si="136"/>
        <v>441672.20859177352</v>
      </c>
      <c r="U382">
        <f t="shared" ca="1" si="137"/>
        <v>583919.45765128592</v>
      </c>
      <c r="V382">
        <f t="shared" ca="1" si="138"/>
        <v>-142247.2490595124</v>
      </c>
      <c r="Y382" s="2">
        <f ca="1">IF(Table1[[#This Row],[Gender]]="Men",1,0)</f>
        <v>1</v>
      </c>
      <c r="Z382" s="2">
        <f ca="1">IF(Table1[[#This Row],[Gender]]="Women",1,0)</f>
        <v>0</v>
      </c>
      <c r="AA382" s="2"/>
      <c r="AB382" s="2"/>
      <c r="AC382" s="2"/>
      <c r="AD382" s="2"/>
      <c r="AE382" s="2"/>
      <c r="AF382" s="2"/>
      <c r="AG382" s="2"/>
      <c r="AH382" s="2"/>
      <c r="AI382" s="2"/>
      <c r="AJ382" s="4"/>
      <c r="AM382" s="2">
        <f ca="1">IF(Table1[[#This Row],[Field of Work]]="Teaching",1,0)</f>
        <v>1</v>
      </c>
      <c r="AN382" s="2">
        <f ca="1">IF(Table1[[#This Row],[Field of Work]]="Health",1,0)</f>
        <v>0</v>
      </c>
      <c r="AO382" s="2">
        <f ca="1">IF(Table1[[#This Row],[Field of Work]]="Agriculture",1,0)</f>
        <v>0</v>
      </c>
      <c r="AP382" s="2">
        <f ca="1">IF(Table1[[#This Row],[Field of Work]]="IT",1,0)</f>
        <v>0</v>
      </c>
      <c r="AQ382" s="2">
        <f ca="1">IF(Table1[[#This Row],[Field of Work]]="Construction",1,0)</f>
        <v>0</v>
      </c>
      <c r="AR382" s="2">
        <f ca="1">IF(Table1[[#This Row],[Field of Work]]="General Work",1,0)</f>
        <v>0</v>
      </c>
      <c r="AS382" s="2"/>
      <c r="AT382" s="2"/>
      <c r="AU382" s="2"/>
      <c r="AV382" s="2"/>
      <c r="AW382" s="2"/>
      <c r="AX382" s="2"/>
      <c r="BB382" s="2">
        <f ca="1">Table1[[#This Row],[Car Value]]/Table1[[#This Row],[Cars]]</f>
        <v>15747.370506922818</v>
      </c>
      <c r="BE382" s="2">
        <f ca="1">IF(Table1[[#This Row],[Debts]]&gt;$BG$6,1,0)</f>
        <v>1</v>
      </c>
      <c r="BJ382" s="11">
        <f ca="1">Table1[[#This Row],[Mortage Left]]/Table1[[#This Row],[Value of House]]</f>
        <v>0.98599372405286245</v>
      </c>
      <c r="BK382" s="2">
        <f t="shared" ca="1" si="139"/>
        <v>0</v>
      </c>
      <c r="BN382" s="14">
        <f ca="1">IF(Table1[[#This Row],[Area]]="Yukon",Table1[[#This Row],[Income]],0)</f>
        <v>0</v>
      </c>
      <c r="BO382" s="14">
        <f ca="1">IF(Table1[[#This Row],[Area]]="BC",Table1[[#This Row],[Income]],0)</f>
        <v>0</v>
      </c>
      <c r="BP382" s="14">
        <f ca="1">IF(Table1[[#This Row],[Area]]="Northwest Territories",Table1[[#This Row],[Income]],0)</f>
        <v>0</v>
      </c>
      <c r="BQ382" s="14">
        <f ca="1">IF(Table1[[#This Row],[Area]]="Alberta",Table1[[#This Row],[Income]],0)</f>
        <v>0</v>
      </c>
      <c r="BR382" s="14">
        <f ca="1">IF(Table1[[#This Row],[Area]]="Nunavut",Table1[[#This Row],[Income]],0)</f>
        <v>0</v>
      </c>
      <c r="BS382" s="14">
        <f ca="1">IF(Table1[[#This Row],[Area]]="Saskatchewan",Table1[[#This Row],[Income]],0)</f>
        <v>83350</v>
      </c>
      <c r="BT382" s="14">
        <f ca="1">IF(Table1[[#This Row],[Area]]="Manitoba",Table1[[#This Row],[Income]],0)</f>
        <v>0</v>
      </c>
      <c r="BU382" s="14">
        <f ca="1">IF(Table1[[#This Row],[Area]]="Ontario",Table1[[#This Row],[Income]],0)</f>
        <v>0</v>
      </c>
      <c r="BV382" s="14">
        <f ca="1">IF(Table1[[#This Row],[Area]]="Quebec",Table1[[#This Row],[Income]],0)</f>
        <v>0</v>
      </c>
      <c r="BW382" s="14">
        <f ca="1">IF(Table1[[#This Row],[Area]]="newfoundland",Table1[[#This Row],[Income]],0)</f>
        <v>0</v>
      </c>
      <c r="BX382" s="14">
        <f ca="1">IF(Table1[[#This Row],[Area]]="New Brunswick",Table1[[#This Row],[Income]],0)</f>
        <v>0</v>
      </c>
      <c r="BY382" s="14">
        <f ca="1">IF(Table1[[#This Row],[Area]]="Nova Scotia",Table1[[#This Row],[Income]],0)</f>
        <v>0</v>
      </c>
      <c r="BZ382" s="14">
        <f ca="1">IF(Table1[[#This Row],[Area]]="Prince Edward Island",Table1[[#This Row],[Income]],0)</f>
        <v>0</v>
      </c>
      <c r="CB382" s="12">
        <f ca="1">IF(Table1[[#This Row],[Field of Work]]="Health",Table1[[#This Row],[Income]],0)</f>
        <v>0</v>
      </c>
      <c r="CC382" s="12">
        <f ca="1">IF(Table1[[#This Row],[Field of Work]]="Construction",Table1[[#This Row],[Income]],0)</f>
        <v>0</v>
      </c>
      <c r="CD382" s="12">
        <f ca="1">IF(Table1[[#This Row],[Field of Work]]="Teaching",Table1[[#This Row],[Income]],0)</f>
        <v>83350</v>
      </c>
      <c r="CE382" s="12">
        <f ca="1">IF(Table1[[#This Row],[Field of Work]]="IT",Table1[[#This Row],[Income]],0)</f>
        <v>0</v>
      </c>
      <c r="CF382" s="12">
        <f ca="1">IF(Table1[[#This Row],[Field of Work]]="General Work",Table1[[#This Row],[Income]],0)</f>
        <v>0</v>
      </c>
      <c r="CG382" s="12">
        <f ca="1">IF(Table1[[#This Row],[Field of Work]]="Agriculture",Table1[[#This Row],[Income]],0)</f>
        <v>0</v>
      </c>
      <c r="CI382" s="2">
        <f ca="1">IF(Table1[[#This Row],[Debts]]&gt;Table1[[#This Row],[Income]],1,0)</f>
        <v>1</v>
      </c>
      <c r="CJ382" s="2"/>
      <c r="CL382" s="2">
        <f ca="1">IF(Table1[[#This Row],[Networth of Person ($)]]&gt;$CL$6,Table1[[#This Row],[Age]],0)</f>
        <v>0</v>
      </c>
    </row>
    <row r="383" spans="2:90" x14ac:dyDescent="0.3">
      <c r="B383">
        <f t="shared" ca="1" si="118"/>
        <v>1</v>
      </c>
      <c r="C383" t="str">
        <f t="shared" ca="1" si="119"/>
        <v>Men</v>
      </c>
      <c r="D383">
        <f t="shared" ca="1" si="120"/>
        <v>37</v>
      </c>
      <c r="E383">
        <f t="shared" ca="1" si="121"/>
        <v>2</v>
      </c>
      <c r="F383" t="str">
        <f t="shared" ca="1" si="122"/>
        <v>Construction</v>
      </c>
      <c r="G383">
        <f t="shared" ca="1" si="123"/>
        <v>6</v>
      </c>
      <c r="H383" t="str">
        <f t="shared" ca="1" si="124"/>
        <v>Others</v>
      </c>
      <c r="I383">
        <f t="shared" ca="1" si="125"/>
        <v>2</v>
      </c>
      <c r="J383">
        <f t="shared" ca="1" si="126"/>
        <v>2</v>
      </c>
      <c r="K383">
        <f t="shared" ca="1" si="127"/>
        <v>33802</v>
      </c>
      <c r="L383">
        <f t="shared" ca="1" si="128"/>
        <v>5</v>
      </c>
      <c r="M383" t="str">
        <f t="shared" ca="1" si="129"/>
        <v>Nunavut</v>
      </c>
      <c r="N383">
        <f t="shared" ca="1" si="130"/>
        <v>169010</v>
      </c>
      <c r="O383">
        <f t="shared" ca="1" si="131"/>
        <v>52921.520901297969</v>
      </c>
      <c r="P383">
        <f t="shared" ca="1" si="132"/>
        <v>7949.4085735839381</v>
      </c>
      <c r="Q383">
        <f t="shared" ca="1" si="133"/>
        <v>212</v>
      </c>
      <c r="R383">
        <f t="shared" ca="1" si="134"/>
        <v>34600.83515527378</v>
      </c>
      <c r="S383">
        <f t="shared" ca="1" si="135"/>
        <v>12432.148360511606</v>
      </c>
      <c r="T383">
        <f t="shared" ca="1" si="136"/>
        <v>189391.55693409554</v>
      </c>
      <c r="U383">
        <f t="shared" ca="1" si="137"/>
        <v>87734.356056571749</v>
      </c>
      <c r="V383">
        <f t="shared" ca="1" si="138"/>
        <v>101657.20087752379</v>
      </c>
      <c r="Y383" s="2">
        <f ca="1">IF(Table1[[#This Row],[Gender]]="Men",1,0)</f>
        <v>1</v>
      </c>
      <c r="Z383" s="2">
        <f ca="1">IF(Table1[[#This Row],[Gender]]="Women",1,0)</f>
        <v>0</v>
      </c>
      <c r="AA383" s="2"/>
      <c r="AB383" s="2"/>
      <c r="AC383" s="2"/>
      <c r="AD383" s="2"/>
      <c r="AE383" s="2"/>
      <c r="AF383" s="2"/>
      <c r="AG383" s="2"/>
      <c r="AH383" s="2"/>
      <c r="AI383" s="2"/>
      <c r="AJ383" s="4"/>
      <c r="AM383" s="2">
        <f ca="1">IF(Table1[[#This Row],[Field of Work]]="Teaching",1,0)</f>
        <v>0</v>
      </c>
      <c r="AN383" s="2">
        <f ca="1">IF(Table1[[#This Row],[Field of Work]]="Health",1,0)</f>
        <v>0</v>
      </c>
      <c r="AO383" s="2">
        <f ca="1">IF(Table1[[#This Row],[Field of Work]]="Agriculture",1,0)</f>
        <v>0</v>
      </c>
      <c r="AP383" s="2">
        <f ca="1">IF(Table1[[#This Row],[Field of Work]]="IT",1,0)</f>
        <v>0</v>
      </c>
      <c r="AQ383" s="2">
        <f ca="1">IF(Table1[[#This Row],[Field of Work]]="Construction",1,0)</f>
        <v>1</v>
      </c>
      <c r="AR383" s="2">
        <f ca="1">IF(Table1[[#This Row],[Field of Work]]="General Work",1,0)</f>
        <v>0</v>
      </c>
      <c r="AS383" s="2"/>
      <c r="AT383" s="2"/>
      <c r="AU383" s="2"/>
      <c r="AV383" s="2"/>
      <c r="AW383" s="2"/>
      <c r="AX383" s="2"/>
      <c r="BB383" s="2">
        <f ca="1">Table1[[#This Row],[Car Value]]/Table1[[#This Row],[Cars]]</f>
        <v>3974.704286791969</v>
      </c>
      <c r="BE383" s="2">
        <f ca="1">IF(Table1[[#This Row],[Debts]]&gt;$BG$6,1,0)</f>
        <v>1</v>
      </c>
      <c r="BJ383" s="11">
        <f ca="1">Table1[[#This Row],[Mortage Left]]/Table1[[#This Row],[Value of House]]</f>
        <v>0.31312656589135535</v>
      </c>
      <c r="BK383" s="2">
        <f t="shared" ca="1" si="139"/>
        <v>0</v>
      </c>
      <c r="BN383" s="14">
        <f ca="1">IF(Table1[[#This Row],[Area]]="Yukon",Table1[[#This Row],[Income]],0)</f>
        <v>0</v>
      </c>
      <c r="BO383" s="14">
        <f ca="1">IF(Table1[[#This Row],[Area]]="BC",Table1[[#This Row],[Income]],0)</f>
        <v>0</v>
      </c>
      <c r="BP383" s="14">
        <f ca="1">IF(Table1[[#This Row],[Area]]="Northwest Territories",Table1[[#This Row],[Income]],0)</f>
        <v>0</v>
      </c>
      <c r="BQ383" s="14">
        <f ca="1">IF(Table1[[#This Row],[Area]]="Alberta",Table1[[#This Row],[Income]],0)</f>
        <v>0</v>
      </c>
      <c r="BR383" s="14">
        <f ca="1">IF(Table1[[#This Row],[Area]]="Nunavut",Table1[[#This Row],[Income]],0)</f>
        <v>33802</v>
      </c>
      <c r="BS383" s="14">
        <f ca="1">IF(Table1[[#This Row],[Area]]="Saskatchewan",Table1[[#This Row],[Income]],0)</f>
        <v>0</v>
      </c>
      <c r="BT383" s="14">
        <f ca="1">IF(Table1[[#This Row],[Area]]="Manitoba",Table1[[#This Row],[Income]],0)</f>
        <v>0</v>
      </c>
      <c r="BU383" s="14">
        <f ca="1">IF(Table1[[#This Row],[Area]]="Ontario",Table1[[#This Row],[Income]],0)</f>
        <v>0</v>
      </c>
      <c r="BV383" s="14">
        <f ca="1">IF(Table1[[#This Row],[Area]]="Quebec",Table1[[#This Row],[Income]],0)</f>
        <v>0</v>
      </c>
      <c r="BW383" s="14">
        <f ca="1">IF(Table1[[#This Row],[Area]]="newfoundland",Table1[[#This Row],[Income]],0)</f>
        <v>0</v>
      </c>
      <c r="BX383" s="14">
        <f ca="1">IF(Table1[[#This Row],[Area]]="New Brunswick",Table1[[#This Row],[Income]],0)</f>
        <v>0</v>
      </c>
      <c r="BY383" s="14">
        <f ca="1">IF(Table1[[#This Row],[Area]]="Nova Scotia",Table1[[#This Row],[Income]],0)</f>
        <v>0</v>
      </c>
      <c r="BZ383" s="14">
        <f ca="1">IF(Table1[[#This Row],[Area]]="Prince Edward Island",Table1[[#This Row],[Income]],0)</f>
        <v>0</v>
      </c>
      <c r="CB383" s="12">
        <f ca="1">IF(Table1[[#This Row],[Field of Work]]="Health",Table1[[#This Row],[Income]],0)</f>
        <v>0</v>
      </c>
      <c r="CC383" s="12">
        <f ca="1">IF(Table1[[#This Row],[Field of Work]]="Construction",Table1[[#This Row],[Income]],0)</f>
        <v>33802</v>
      </c>
      <c r="CD383" s="12">
        <f ca="1">IF(Table1[[#This Row],[Field of Work]]="Teaching",Table1[[#This Row],[Income]],0)</f>
        <v>0</v>
      </c>
      <c r="CE383" s="12">
        <f ca="1">IF(Table1[[#This Row],[Field of Work]]="IT",Table1[[#This Row],[Income]],0)</f>
        <v>0</v>
      </c>
      <c r="CF383" s="12">
        <f ca="1">IF(Table1[[#This Row],[Field of Work]]="General Work",Table1[[#This Row],[Income]],0)</f>
        <v>0</v>
      </c>
      <c r="CG383" s="12">
        <f ca="1">IF(Table1[[#This Row],[Field of Work]]="Agriculture",Table1[[#This Row],[Income]],0)</f>
        <v>0</v>
      </c>
      <c r="CI383" s="2">
        <f ca="1">IF(Table1[[#This Row],[Debts]]&gt;Table1[[#This Row],[Income]],1,0)</f>
        <v>1</v>
      </c>
      <c r="CJ383" s="2"/>
      <c r="CL383" s="2">
        <f ca="1">IF(Table1[[#This Row],[Networth of Person ($)]]&gt;$CL$6,Table1[[#This Row],[Age]],0)</f>
        <v>37</v>
      </c>
    </row>
    <row r="384" spans="2:90" x14ac:dyDescent="0.3">
      <c r="B384">
        <f t="shared" ca="1" si="118"/>
        <v>1</v>
      </c>
      <c r="C384" t="str">
        <f t="shared" ca="1" si="119"/>
        <v>Men</v>
      </c>
      <c r="D384">
        <f t="shared" ca="1" si="120"/>
        <v>32</v>
      </c>
      <c r="E384">
        <f t="shared" ca="1" si="121"/>
        <v>3</v>
      </c>
      <c r="F384" t="str">
        <f t="shared" ca="1" si="122"/>
        <v>Teaching</v>
      </c>
      <c r="G384">
        <f t="shared" ca="1" si="123"/>
        <v>3</v>
      </c>
      <c r="H384" t="str">
        <f t="shared" ca="1" si="124"/>
        <v>University</v>
      </c>
      <c r="I384">
        <f t="shared" ca="1" si="125"/>
        <v>0</v>
      </c>
      <c r="J384">
        <f t="shared" ca="1" si="126"/>
        <v>3</v>
      </c>
      <c r="K384">
        <f t="shared" ca="1" si="127"/>
        <v>59780</v>
      </c>
      <c r="L384">
        <f t="shared" ca="1" si="128"/>
        <v>11</v>
      </c>
      <c r="M384" t="str">
        <f t="shared" ca="1" si="129"/>
        <v>New Brunswick</v>
      </c>
      <c r="N384">
        <f t="shared" ca="1" si="130"/>
        <v>298900</v>
      </c>
      <c r="O384">
        <f t="shared" ca="1" si="131"/>
        <v>170610.77396616747</v>
      </c>
      <c r="P384">
        <f t="shared" ca="1" si="132"/>
        <v>88197.062080484335</v>
      </c>
      <c r="Q384">
        <f t="shared" ca="1" si="133"/>
        <v>9861</v>
      </c>
      <c r="R384">
        <f t="shared" ca="1" si="134"/>
        <v>79908.588166318776</v>
      </c>
      <c r="S384">
        <f t="shared" ca="1" si="135"/>
        <v>13430.715744968995</v>
      </c>
      <c r="T384">
        <f t="shared" ca="1" si="136"/>
        <v>400527.77782545332</v>
      </c>
      <c r="U384">
        <f t="shared" ca="1" si="137"/>
        <v>260380.36213248625</v>
      </c>
      <c r="V384">
        <f t="shared" ca="1" si="138"/>
        <v>140147.41569296707</v>
      </c>
      <c r="Y384" s="2">
        <f ca="1">IF(Table1[[#This Row],[Gender]]="Men",1,0)</f>
        <v>1</v>
      </c>
      <c r="Z384" s="2">
        <f ca="1">IF(Table1[[#This Row],[Gender]]="Women",1,0)</f>
        <v>0</v>
      </c>
      <c r="AA384" s="2"/>
      <c r="AB384" s="2"/>
      <c r="AC384" s="2"/>
      <c r="AD384" s="2"/>
      <c r="AE384" s="2"/>
      <c r="AF384" s="2"/>
      <c r="AG384" s="2"/>
      <c r="AH384" s="2"/>
      <c r="AI384" s="2"/>
      <c r="AJ384" s="4"/>
      <c r="AM384" s="2">
        <f ca="1">IF(Table1[[#This Row],[Field of Work]]="Teaching",1,0)</f>
        <v>1</v>
      </c>
      <c r="AN384" s="2">
        <f ca="1">IF(Table1[[#This Row],[Field of Work]]="Health",1,0)</f>
        <v>0</v>
      </c>
      <c r="AO384" s="2">
        <f ca="1">IF(Table1[[#This Row],[Field of Work]]="Agriculture",1,0)</f>
        <v>0</v>
      </c>
      <c r="AP384" s="2">
        <f ca="1">IF(Table1[[#This Row],[Field of Work]]="IT",1,0)</f>
        <v>0</v>
      </c>
      <c r="AQ384" s="2">
        <f ca="1">IF(Table1[[#This Row],[Field of Work]]="Construction",1,0)</f>
        <v>0</v>
      </c>
      <c r="AR384" s="2">
        <f ca="1">IF(Table1[[#This Row],[Field of Work]]="General Work",1,0)</f>
        <v>0</v>
      </c>
      <c r="AS384" s="2"/>
      <c r="AT384" s="2"/>
      <c r="AU384" s="2"/>
      <c r="AV384" s="2"/>
      <c r="AW384" s="2"/>
      <c r="AX384" s="2"/>
      <c r="BB384" s="2">
        <f ca="1">Table1[[#This Row],[Car Value]]/Table1[[#This Row],[Cars]]</f>
        <v>29399.020693494778</v>
      </c>
      <c r="BE384" s="2">
        <f ca="1">IF(Table1[[#This Row],[Debts]]&gt;$BG$6,1,0)</f>
        <v>1</v>
      </c>
      <c r="BJ384" s="11">
        <f ca="1">Table1[[#This Row],[Mortage Left]]/Table1[[#This Row],[Value of House]]</f>
        <v>0.57079549670848939</v>
      </c>
      <c r="BK384" s="2">
        <f t="shared" ca="1" si="139"/>
        <v>0</v>
      </c>
      <c r="BN384" s="14">
        <f ca="1">IF(Table1[[#This Row],[Area]]="Yukon",Table1[[#This Row],[Income]],0)</f>
        <v>0</v>
      </c>
      <c r="BO384" s="14">
        <f ca="1">IF(Table1[[#This Row],[Area]]="BC",Table1[[#This Row],[Income]],0)</f>
        <v>0</v>
      </c>
      <c r="BP384" s="14">
        <f ca="1">IF(Table1[[#This Row],[Area]]="Northwest Territories",Table1[[#This Row],[Income]],0)</f>
        <v>0</v>
      </c>
      <c r="BQ384" s="14">
        <f ca="1">IF(Table1[[#This Row],[Area]]="Alberta",Table1[[#This Row],[Income]],0)</f>
        <v>0</v>
      </c>
      <c r="BR384" s="14">
        <f ca="1">IF(Table1[[#This Row],[Area]]="Nunavut",Table1[[#This Row],[Income]],0)</f>
        <v>0</v>
      </c>
      <c r="BS384" s="14">
        <f ca="1">IF(Table1[[#This Row],[Area]]="Saskatchewan",Table1[[#This Row],[Income]],0)</f>
        <v>0</v>
      </c>
      <c r="BT384" s="14">
        <f ca="1">IF(Table1[[#This Row],[Area]]="Manitoba",Table1[[#This Row],[Income]],0)</f>
        <v>0</v>
      </c>
      <c r="BU384" s="14">
        <f ca="1">IF(Table1[[#This Row],[Area]]="Ontario",Table1[[#This Row],[Income]],0)</f>
        <v>0</v>
      </c>
      <c r="BV384" s="14">
        <f ca="1">IF(Table1[[#This Row],[Area]]="Quebec",Table1[[#This Row],[Income]],0)</f>
        <v>0</v>
      </c>
      <c r="BW384" s="14">
        <f ca="1">IF(Table1[[#This Row],[Area]]="newfoundland",Table1[[#This Row],[Income]],0)</f>
        <v>0</v>
      </c>
      <c r="BX384" s="14">
        <f ca="1">IF(Table1[[#This Row],[Area]]="New Brunswick",Table1[[#This Row],[Income]],0)</f>
        <v>59780</v>
      </c>
      <c r="BY384" s="14">
        <f ca="1">IF(Table1[[#This Row],[Area]]="Nova Scotia",Table1[[#This Row],[Income]],0)</f>
        <v>0</v>
      </c>
      <c r="BZ384" s="14">
        <f ca="1">IF(Table1[[#This Row],[Area]]="Prince Edward Island",Table1[[#This Row],[Income]],0)</f>
        <v>0</v>
      </c>
      <c r="CB384" s="12">
        <f ca="1">IF(Table1[[#This Row],[Field of Work]]="Health",Table1[[#This Row],[Income]],0)</f>
        <v>0</v>
      </c>
      <c r="CC384" s="12">
        <f ca="1">IF(Table1[[#This Row],[Field of Work]]="Construction",Table1[[#This Row],[Income]],0)</f>
        <v>0</v>
      </c>
      <c r="CD384" s="12">
        <f ca="1">IF(Table1[[#This Row],[Field of Work]]="Teaching",Table1[[#This Row],[Income]],0)</f>
        <v>59780</v>
      </c>
      <c r="CE384" s="12">
        <f ca="1">IF(Table1[[#This Row],[Field of Work]]="IT",Table1[[#This Row],[Income]],0)</f>
        <v>0</v>
      </c>
      <c r="CF384" s="12">
        <f ca="1">IF(Table1[[#This Row],[Field of Work]]="General Work",Table1[[#This Row],[Income]],0)</f>
        <v>0</v>
      </c>
      <c r="CG384" s="12">
        <f ca="1">IF(Table1[[#This Row],[Field of Work]]="Agriculture",Table1[[#This Row],[Income]],0)</f>
        <v>0</v>
      </c>
      <c r="CI384" s="2">
        <f ca="1">IF(Table1[[#This Row],[Debts]]&gt;Table1[[#This Row],[Income]],1,0)</f>
        <v>1</v>
      </c>
      <c r="CJ384" s="2"/>
      <c r="CL384" s="2">
        <f ca="1">IF(Table1[[#This Row],[Networth of Person ($)]]&gt;$CL$6,Table1[[#This Row],[Age]],0)</f>
        <v>32</v>
      </c>
    </row>
    <row r="385" spans="2:90" x14ac:dyDescent="0.3">
      <c r="B385">
        <f t="shared" ca="1" si="118"/>
        <v>1</v>
      </c>
      <c r="C385" t="str">
        <f t="shared" ca="1" si="119"/>
        <v>Men</v>
      </c>
      <c r="D385">
        <f t="shared" ca="1" si="120"/>
        <v>25</v>
      </c>
      <c r="E385">
        <f t="shared" ca="1" si="121"/>
        <v>2</v>
      </c>
      <c r="F385" t="str">
        <f t="shared" ca="1" si="122"/>
        <v>Construction</v>
      </c>
      <c r="G385">
        <f t="shared" ca="1" si="123"/>
        <v>3</v>
      </c>
      <c r="H385" t="str">
        <f t="shared" ca="1" si="124"/>
        <v>University</v>
      </c>
      <c r="I385">
        <f t="shared" ca="1" si="125"/>
        <v>2</v>
      </c>
      <c r="J385">
        <f t="shared" ca="1" si="126"/>
        <v>1</v>
      </c>
      <c r="K385">
        <f t="shared" ca="1" si="127"/>
        <v>88712</v>
      </c>
      <c r="L385">
        <f t="shared" ca="1" si="128"/>
        <v>3</v>
      </c>
      <c r="M385" t="str">
        <f t="shared" ca="1" si="129"/>
        <v>Northwest Territories</v>
      </c>
      <c r="N385">
        <f t="shared" ca="1" si="130"/>
        <v>532272</v>
      </c>
      <c r="O385">
        <f t="shared" ca="1" si="131"/>
        <v>218079.51480152996</v>
      </c>
      <c r="P385">
        <f t="shared" ca="1" si="132"/>
        <v>46506.544743872757</v>
      </c>
      <c r="Q385">
        <f t="shared" ca="1" si="133"/>
        <v>26895</v>
      </c>
      <c r="R385">
        <f t="shared" ca="1" si="134"/>
        <v>122852.04086492937</v>
      </c>
      <c r="S385">
        <f t="shared" ca="1" si="135"/>
        <v>69884.179453147604</v>
      </c>
      <c r="T385">
        <f t="shared" ca="1" si="136"/>
        <v>648662.72419702029</v>
      </c>
      <c r="U385">
        <f t="shared" ca="1" si="137"/>
        <v>367826.55566645932</v>
      </c>
      <c r="V385">
        <f t="shared" ca="1" si="138"/>
        <v>280836.16853056097</v>
      </c>
      <c r="Y385" s="2">
        <f ca="1">IF(Table1[[#This Row],[Gender]]="Men",1,0)</f>
        <v>1</v>
      </c>
      <c r="Z385" s="2">
        <f ca="1">IF(Table1[[#This Row],[Gender]]="Women",1,0)</f>
        <v>0</v>
      </c>
      <c r="AA385" s="2"/>
      <c r="AB385" s="2"/>
      <c r="AC385" s="2"/>
      <c r="AD385" s="2"/>
      <c r="AE385" s="2"/>
      <c r="AF385" s="2"/>
      <c r="AG385" s="2"/>
      <c r="AH385" s="2"/>
      <c r="AI385" s="2"/>
      <c r="AJ385" s="4"/>
      <c r="AM385" s="2">
        <f ca="1">IF(Table1[[#This Row],[Field of Work]]="Teaching",1,0)</f>
        <v>0</v>
      </c>
      <c r="AN385" s="2">
        <f ca="1">IF(Table1[[#This Row],[Field of Work]]="Health",1,0)</f>
        <v>0</v>
      </c>
      <c r="AO385" s="2">
        <f ca="1">IF(Table1[[#This Row],[Field of Work]]="Agriculture",1,0)</f>
        <v>0</v>
      </c>
      <c r="AP385" s="2">
        <f ca="1">IF(Table1[[#This Row],[Field of Work]]="IT",1,0)</f>
        <v>0</v>
      </c>
      <c r="AQ385" s="2">
        <f ca="1">IF(Table1[[#This Row],[Field of Work]]="Construction",1,0)</f>
        <v>1</v>
      </c>
      <c r="AR385" s="2">
        <f ca="1">IF(Table1[[#This Row],[Field of Work]]="General Work",1,0)</f>
        <v>0</v>
      </c>
      <c r="AS385" s="2"/>
      <c r="AT385" s="2"/>
      <c r="AU385" s="2"/>
      <c r="AV385" s="2"/>
      <c r="AW385" s="2"/>
      <c r="AX385" s="2"/>
      <c r="BB385" s="2">
        <f ca="1">Table1[[#This Row],[Car Value]]/Table1[[#This Row],[Cars]]</f>
        <v>46506.544743872757</v>
      </c>
      <c r="BE385" s="2">
        <f ca="1">IF(Table1[[#This Row],[Debts]]&gt;$BG$6,1,0)</f>
        <v>1</v>
      </c>
      <c r="BJ385" s="11">
        <f ca="1">Table1[[#This Row],[Mortage Left]]/Table1[[#This Row],[Value of House]]</f>
        <v>0.40971442195255425</v>
      </c>
      <c r="BK385" s="2">
        <f t="shared" ca="1" si="139"/>
        <v>0</v>
      </c>
      <c r="BN385" s="14">
        <f ca="1">IF(Table1[[#This Row],[Area]]="Yukon",Table1[[#This Row],[Income]],0)</f>
        <v>0</v>
      </c>
      <c r="BO385" s="14">
        <f ca="1">IF(Table1[[#This Row],[Area]]="BC",Table1[[#This Row],[Income]],0)</f>
        <v>0</v>
      </c>
      <c r="BP385" s="14">
        <f ca="1">IF(Table1[[#This Row],[Area]]="Northwest Territories",Table1[[#This Row],[Income]],0)</f>
        <v>88712</v>
      </c>
      <c r="BQ385" s="14">
        <f ca="1">IF(Table1[[#This Row],[Area]]="Alberta",Table1[[#This Row],[Income]],0)</f>
        <v>0</v>
      </c>
      <c r="BR385" s="14">
        <f ca="1">IF(Table1[[#This Row],[Area]]="Nunavut",Table1[[#This Row],[Income]],0)</f>
        <v>0</v>
      </c>
      <c r="BS385" s="14">
        <f ca="1">IF(Table1[[#This Row],[Area]]="Saskatchewan",Table1[[#This Row],[Income]],0)</f>
        <v>0</v>
      </c>
      <c r="BT385" s="14">
        <f ca="1">IF(Table1[[#This Row],[Area]]="Manitoba",Table1[[#This Row],[Income]],0)</f>
        <v>0</v>
      </c>
      <c r="BU385" s="14">
        <f ca="1">IF(Table1[[#This Row],[Area]]="Ontario",Table1[[#This Row],[Income]],0)</f>
        <v>0</v>
      </c>
      <c r="BV385" s="14">
        <f ca="1">IF(Table1[[#This Row],[Area]]="Quebec",Table1[[#This Row],[Income]],0)</f>
        <v>0</v>
      </c>
      <c r="BW385" s="14">
        <f ca="1">IF(Table1[[#This Row],[Area]]="newfoundland",Table1[[#This Row],[Income]],0)</f>
        <v>0</v>
      </c>
      <c r="BX385" s="14">
        <f ca="1">IF(Table1[[#This Row],[Area]]="New Brunswick",Table1[[#This Row],[Income]],0)</f>
        <v>0</v>
      </c>
      <c r="BY385" s="14">
        <f ca="1">IF(Table1[[#This Row],[Area]]="Nova Scotia",Table1[[#This Row],[Income]],0)</f>
        <v>0</v>
      </c>
      <c r="BZ385" s="14">
        <f ca="1">IF(Table1[[#This Row],[Area]]="Prince Edward Island",Table1[[#This Row],[Income]],0)</f>
        <v>0</v>
      </c>
      <c r="CB385" s="12">
        <f ca="1">IF(Table1[[#This Row],[Field of Work]]="Health",Table1[[#This Row],[Income]],0)</f>
        <v>0</v>
      </c>
      <c r="CC385" s="12">
        <f ca="1">IF(Table1[[#This Row],[Field of Work]]="Construction",Table1[[#This Row],[Income]],0)</f>
        <v>88712</v>
      </c>
      <c r="CD385" s="12">
        <f ca="1">IF(Table1[[#This Row],[Field of Work]]="Teaching",Table1[[#This Row],[Income]],0)</f>
        <v>0</v>
      </c>
      <c r="CE385" s="12">
        <f ca="1">IF(Table1[[#This Row],[Field of Work]]="IT",Table1[[#This Row],[Income]],0)</f>
        <v>0</v>
      </c>
      <c r="CF385" s="12">
        <f ca="1">IF(Table1[[#This Row],[Field of Work]]="General Work",Table1[[#This Row],[Income]],0)</f>
        <v>0</v>
      </c>
      <c r="CG385" s="12">
        <f ca="1">IF(Table1[[#This Row],[Field of Work]]="Agriculture",Table1[[#This Row],[Income]],0)</f>
        <v>0</v>
      </c>
      <c r="CI385" s="2">
        <f ca="1">IF(Table1[[#This Row],[Debts]]&gt;Table1[[#This Row],[Income]],1,0)</f>
        <v>1</v>
      </c>
      <c r="CJ385" s="2"/>
      <c r="CL385" s="2">
        <f ca="1">IF(Table1[[#This Row],[Networth of Person ($)]]&gt;$CL$6,Table1[[#This Row],[Age]],0)</f>
        <v>25</v>
      </c>
    </row>
    <row r="386" spans="2:90" x14ac:dyDescent="0.3">
      <c r="B386">
        <f t="shared" ca="1" si="118"/>
        <v>2</v>
      </c>
      <c r="C386" t="str">
        <f t="shared" ca="1" si="119"/>
        <v>Women</v>
      </c>
      <c r="D386">
        <f t="shared" ca="1" si="120"/>
        <v>37</v>
      </c>
      <c r="E386">
        <f t="shared" ca="1" si="121"/>
        <v>1</v>
      </c>
      <c r="F386" t="str">
        <f t="shared" ca="1" si="122"/>
        <v>Health</v>
      </c>
      <c r="G386">
        <f t="shared" ca="1" si="123"/>
        <v>2</v>
      </c>
      <c r="H386" t="str">
        <f t="shared" ca="1" si="124"/>
        <v>College</v>
      </c>
      <c r="I386">
        <f t="shared" ca="1" si="125"/>
        <v>2</v>
      </c>
      <c r="J386">
        <f t="shared" ca="1" si="126"/>
        <v>3</v>
      </c>
      <c r="K386">
        <f t="shared" ca="1" si="127"/>
        <v>66518</v>
      </c>
      <c r="L386">
        <f t="shared" ca="1" si="128"/>
        <v>5</v>
      </c>
      <c r="M386" t="str">
        <f t="shared" ca="1" si="129"/>
        <v>Nunavut</v>
      </c>
      <c r="N386">
        <f t="shared" ca="1" si="130"/>
        <v>399108</v>
      </c>
      <c r="O386">
        <f t="shared" ca="1" si="131"/>
        <v>174924.00909912545</v>
      </c>
      <c r="P386">
        <f t="shared" ca="1" si="132"/>
        <v>107973.37539264784</v>
      </c>
      <c r="Q386">
        <f t="shared" ca="1" si="133"/>
        <v>46749</v>
      </c>
      <c r="R386">
        <f t="shared" ca="1" si="134"/>
        <v>10911.800934820831</v>
      </c>
      <c r="S386">
        <f t="shared" ca="1" si="135"/>
        <v>44127.481867575239</v>
      </c>
      <c r="T386">
        <f t="shared" ca="1" si="136"/>
        <v>551208.85726022301</v>
      </c>
      <c r="U386">
        <f t="shared" ca="1" si="137"/>
        <v>232584.8100339463</v>
      </c>
      <c r="V386">
        <f t="shared" ca="1" si="138"/>
        <v>318624.04722627671</v>
      </c>
      <c r="Y386" s="2">
        <f ca="1">IF(Table1[[#This Row],[Gender]]="Men",1,0)</f>
        <v>0</v>
      </c>
      <c r="Z386" s="2">
        <f ca="1">IF(Table1[[#This Row],[Gender]]="Women",1,0)</f>
        <v>1</v>
      </c>
      <c r="AA386" s="2"/>
      <c r="AB386" s="2"/>
      <c r="AC386" s="2"/>
      <c r="AD386" s="2"/>
      <c r="AE386" s="2"/>
      <c r="AF386" s="2"/>
      <c r="AG386" s="2"/>
      <c r="AH386" s="2"/>
      <c r="AI386" s="2"/>
      <c r="AJ386" s="4"/>
      <c r="AM386" s="2">
        <f ca="1">IF(Table1[[#This Row],[Field of Work]]="Teaching",1,0)</f>
        <v>0</v>
      </c>
      <c r="AN386" s="2">
        <f ca="1">IF(Table1[[#This Row],[Field of Work]]="Health",1,0)</f>
        <v>1</v>
      </c>
      <c r="AO386" s="2">
        <f ca="1">IF(Table1[[#This Row],[Field of Work]]="Agriculture",1,0)</f>
        <v>0</v>
      </c>
      <c r="AP386" s="2">
        <f ca="1">IF(Table1[[#This Row],[Field of Work]]="IT",1,0)</f>
        <v>0</v>
      </c>
      <c r="AQ386" s="2">
        <f ca="1">IF(Table1[[#This Row],[Field of Work]]="Construction",1,0)</f>
        <v>0</v>
      </c>
      <c r="AR386" s="2">
        <f ca="1">IF(Table1[[#This Row],[Field of Work]]="General Work",1,0)</f>
        <v>0</v>
      </c>
      <c r="AS386" s="2"/>
      <c r="AT386" s="2"/>
      <c r="AU386" s="2"/>
      <c r="AV386" s="2"/>
      <c r="AW386" s="2"/>
      <c r="AX386" s="2"/>
      <c r="BB386" s="2">
        <f ca="1">Table1[[#This Row],[Car Value]]/Table1[[#This Row],[Cars]]</f>
        <v>35991.12513088261</v>
      </c>
      <c r="BE386" s="2">
        <f ca="1">IF(Table1[[#This Row],[Debts]]&gt;$BG$6,1,0)</f>
        <v>0</v>
      </c>
      <c r="BJ386" s="11">
        <f ca="1">Table1[[#This Row],[Mortage Left]]/Table1[[#This Row],[Value of House]]</f>
        <v>0.43828740365797092</v>
      </c>
      <c r="BK386" s="2">
        <f t="shared" ca="1" si="139"/>
        <v>0</v>
      </c>
      <c r="BN386" s="14">
        <f ca="1">IF(Table1[[#This Row],[Area]]="Yukon",Table1[[#This Row],[Income]],0)</f>
        <v>0</v>
      </c>
      <c r="BO386" s="14">
        <f ca="1">IF(Table1[[#This Row],[Area]]="BC",Table1[[#This Row],[Income]],0)</f>
        <v>0</v>
      </c>
      <c r="BP386" s="14">
        <f ca="1">IF(Table1[[#This Row],[Area]]="Northwest Territories",Table1[[#This Row],[Income]],0)</f>
        <v>0</v>
      </c>
      <c r="BQ386" s="14">
        <f ca="1">IF(Table1[[#This Row],[Area]]="Alberta",Table1[[#This Row],[Income]],0)</f>
        <v>0</v>
      </c>
      <c r="BR386" s="14">
        <f ca="1">IF(Table1[[#This Row],[Area]]="Nunavut",Table1[[#This Row],[Income]],0)</f>
        <v>66518</v>
      </c>
      <c r="BS386" s="14">
        <f ca="1">IF(Table1[[#This Row],[Area]]="Saskatchewan",Table1[[#This Row],[Income]],0)</f>
        <v>0</v>
      </c>
      <c r="BT386" s="14">
        <f ca="1">IF(Table1[[#This Row],[Area]]="Manitoba",Table1[[#This Row],[Income]],0)</f>
        <v>0</v>
      </c>
      <c r="BU386" s="14">
        <f ca="1">IF(Table1[[#This Row],[Area]]="Ontario",Table1[[#This Row],[Income]],0)</f>
        <v>0</v>
      </c>
      <c r="BV386" s="14">
        <f ca="1">IF(Table1[[#This Row],[Area]]="Quebec",Table1[[#This Row],[Income]],0)</f>
        <v>0</v>
      </c>
      <c r="BW386" s="14">
        <f ca="1">IF(Table1[[#This Row],[Area]]="newfoundland",Table1[[#This Row],[Income]],0)</f>
        <v>0</v>
      </c>
      <c r="BX386" s="14">
        <f ca="1">IF(Table1[[#This Row],[Area]]="New Brunswick",Table1[[#This Row],[Income]],0)</f>
        <v>0</v>
      </c>
      <c r="BY386" s="14">
        <f ca="1">IF(Table1[[#This Row],[Area]]="Nova Scotia",Table1[[#This Row],[Income]],0)</f>
        <v>0</v>
      </c>
      <c r="BZ386" s="14">
        <f ca="1">IF(Table1[[#This Row],[Area]]="Prince Edward Island",Table1[[#This Row],[Income]],0)</f>
        <v>0</v>
      </c>
      <c r="CB386" s="12">
        <f ca="1">IF(Table1[[#This Row],[Field of Work]]="Health",Table1[[#This Row],[Income]],0)</f>
        <v>66518</v>
      </c>
      <c r="CC386" s="12">
        <f ca="1">IF(Table1[[#This Row],[Field of Work]]="Construction",Table1[[#This Row],[Income]],0)</f>
        <v>0</v>
      </c>
      <c r="CD386" s="12">
        <f ca="1">IF(Table1[[#This Row],[Field of Work]]="Teaching",Table1[[#This Row],[Income]],0)</f>
        <v>0</v>
      </c>
      <c r="CE386" s="12">
        <f ca="1">IF(Table1[[#This Row],[Field of Work]]="IT",Table1[[#This Row],[Income]],0)</f>
        <v>0</v>
      </c>
      <c r="CF386" s="12">
        <f ca="1">IF(Table1[[#This Row],[Field of Work]]="General Work",Table1[[#This Row],[Income]],0)</f>
        <v>0</v>
      </c>
      <c r="CG386" s="12">
        <f ca="1">IF(Table1[[#This Row],[Field of Work]]="Agriculture",Table1[[#This Row],[Income]],0)</f>
        <v>0</v>
      </c>
      <c r="CI386" s="2">
        <f ca="1">IF(Table1[[#This Row],[Debts]]&gt;Table1[[#This Row],[Income]],1,0)</f>
        <v>0</v>
      </c>
      <c r="CJ386" s="2"/>
      <c r="CL386" s="2">
        <f ca="1">IF(Table1[[#This Row],[Networth of Person ($)]]&gt;$CL$6,Table1[[#This Row],[Age]],0)</f>
        <v>37</v>
      </c>
    </row>
    <row r="387" spans="2:90" x14ac:dyDescent="0.3">
      <c r="B387">
        <f t="shared" ca="1" si="118"/>
        <v>1</v>
      </c>
      <c r="C387" t="str">
        <f t="shared" ca="1" si="119"/>
        <v>Men</v>
      </c>
      <c r="D387">
        <f t="shared" ca="1" si="120"/>
        <v>37</v>
      </c>
      <c r="E387">
        <f t="shared" ca="1" si="121"/>
        <v>3</v>
      </c>
      <c r="F387" t="str">
        <f t="shared" ca="1" si="122"/>
        <v>Teaching</v>
      </c>
      <c r="G387">
        <f t="shared" ca="1" si="123"/>
        <v>3</v>
      </c>
      <c r="H387" t="str">
        <f t="shared" ca="1" si="124"/>
        <v>University</v>
      </c>
      <c r="I387">
        <f t="shared" ca="1" si="125"/>
        <v>1</v>
      </c>
      <c r="J387">
        <f t="shared" ca="1" si="126"/>
        <v>1</v>
      </c>
      <c r="K387">
        <f t="shared" ca="1" si="127"/>
        <v>58147</v>
      </c>
      <c r="L387">
        <f t="shared" ca="1" si="128"/>
        <v>1</v>
      </c>
      <c r="M387" t="str">
        <f t="shared" ca="1" si="129"/>
        <v>Yukon</v>
      </c>
      <c r="N387">
        <f t="shared" ca="1" si="130"/>
        <v>290735</v>
      </c>
      <c r="O387">
        <f t="shared" ca="1" si="131"/>
        <v>133071.06659904611</v>
      </c>
      <c r="P387">
        <f t="shared" ca="1" si="132"/>
        <v>30729.941592141851</v>
      </c>
      <c r="Q387">
        <f t="shared" ca="1" si="133"/>
        <v>29759</v>
      </c>
      <c r="R387">
        <f t="shared" ca="1" si="134"/>
        <v>83926.356510849204</v>
      </c>
      <c r="S387">
        <f t="shared" ca="1" si="135"/>
        <v>44021.730124087422</v>
      </c>
      <c r="T387">
        <f t="shared" ca="1" si="136"/>
        <v>365486.67171622929</v>
      </c>
      <c r="U387">
        <f t="shared" ca="1" si="137"/>
        <v>246756.42310989532</v>
      </c>
      <c r="V387">
        <f t="shared" ca="1" si="138"/>
        <v>118730.24860633397</v>
      </c>
      <c r="Y387" s="2">
        <f ca="1">IF(Table1[[#This Row],[Gender]]="Men",1,0)</f>
        <v>1</v>
      </c>
      <c r="Z387" s="2">
        <f ca="1">IF(Table1[[#This Row],[Gender]]="Women",1,0)</f>
        <v>0</v>
      </c>
      <c r="AA387" s="2"/>
      <c r="AB387" s="2"/>
      <c r="AC387" s="2"/>
      <c r="AD387" s="2"/>
      <c r="AE387" s="2"/>
      <c r="AF387" s="2"/>
      <c r="AG387" s="2"/>
      <c r="AH387" s="2"/>
      <c r="AI387" s="2"/>
      <c r="AJ387" s="4"/>
      <c r="AM387" s="2">
        <f ca="1">IF(Table1[[#This Row],[Field of Work]]="Teaching",1,0)</f>
        <v>1</v>
      </c>
      <c r="AN387" s="2">
        <f ca="1">IF(Table1[[#This Row],[Field of Work]]="Health",1,0)</f>
        <v>0</v>
      </c>
      <c r="AO387" s="2">
        <f ca="1">IF(Table1[[#This Row],[Field of Work]]="Agriculture",1,0)</f>
        <v>0</v>
      </c>
      <c r="AP387" s="2">
        <f ca="1">IF(Table1[[#This Row],[Field of Work]]="IT",1,0)</f>
        <v>0</v>
      </c>
      <c r="AQ387" s="2">
        <f ca="1">IF(Table1[[#This Row],[Field of Work]]="Construction",1,0)</f>
        <v>0</v>
      </c>
      <c r="AR387" s="2">
        <f ca="1">IF(Table1[[#This Row],[Field of Work]]="General Work",1,0)</f>
        <v>0</v>
      </c>
      <c r="AS387" s="2"/>
      <c r="AT387" s="2"/>
      <c r="AU387" s="2"/>
      <c r="AV387" s="2"/>
      <c r="AW387" s="2"/>
      <c r="AX387" s="2"/>
      <c r="BB387" s="2">
        <f ca="1">Table1[[#This Row],[Car Value]]/Table1[[#This Row],[Cars]]</f>
        <v>30729.941592141851</v>
      </c>
      <c r="BE387" s="2">
        <f ca="1">IF(Table1[[#This Row],[Debts]]&gt;$BG$6,1,0)</f>
        <v>1</v>
      </c>
      <c r="BJ387" s="11">
        <f ca="1">Table1[[#This Row],[Mortage Left]]/Table1[[#This Row],[Value of House]]</f>
        <v>0.45770569968887859</v>
      </c>
      <c r="BK387" s="2">
        <f t="shared" ca="1" si="139"/>
        <v>0</v>
      </c>
      <c r="BN387" s="14">
        <f ca="1">IF(Table1[[#This Row],[Area]]="Yukon",Table1[[#This Row],[Income]],0)</f>
        <v>58147</v>
      </c>
      <c r="BO387" s="14">
        <f ca="1">IF(Table1[[#This Row],[Area]]="BC",Table1[[#This Row],[Income]],0)</f>
        <v>0</v>
      </c>
      <c r="BP387" s="14">
        <f ca="1">IF(Table1[[#This Row],[Area]]="Northwest Territories",Table1[[#This Row],[Income]],0)</f>
        <v>0</v>
      </c>
      <c r="BQ387" s="14">
        <f ca="1">IF(Table1[[#This Row],[Area]]="Alberta",Table1[[#This Row],[Income]],0)</f>
        <v>0</v>
      </c>
      <c r="BR387" s="14">
        <f ca="1">IF(Table1[[#This Row],[Area]]="Nunavut",Table1[[#This Row],[Income]],0)</f>
        <v>0</v>
      </c>
      <c r="BS387" s="14">
        <f ca="1">IF(Table1[[#This Row],[Area]]="Saskatchewan",Table1[[#This Row],[Income]],0)</f>
        <v>0</v>
      </c>
      <c r="BT387" s="14">
        <f ca="1">IF(Table1[[#This Row],[Area]]="Manitoba",Table1[[#This Row],[Income]],0)</f>
        <v>0</v>
      </c>
      <c r="BU387" s="14">
        <f ca="1">IF(Table1[[#This Row],[Area]]="Ontario",Table1[[#This Row],[Income]],0)</f>
        <v>0</v>
      </c>
      <c r="BV387" s="14">
        <f ca="1">IF(Table1[[#This Row],[Area]]="Quebec",Table1[[#This Row],[Income]],0)</f>
        <v>0</v>
      </c>
      <c r="BW387" s="14">
        <f ca="1">IF(Table1[[#This Row],[Area]]="newfoundland",Table1[[#This Row],[Income]],0)</f>
        <v>0</v>
      </c>
      <c r="BX387" s="14">
        <f ca="1">IF(Table1[[#This Row],[Area]]="New Brunswick",Table1[[#This Row],[Income]],0)</f>
        <v>0</v>
      </c>
      <c r="BY387" s="14">
        <f ca="1">IF(Table1[[#This Row],[Area]]="Nova Scotia",Table1[[#This Row],[Income]],0)</f>
        <v>0</v>
      </c>
      <c r="BZ387" s="14">
        <f ca="1">IF(Table1[[#This Row],[Area]]="Prince Edward Island",Table1[[#This Row],[Income]],0)</f>
        <v>0</v>
      </c>
      <c r="CB387" s="12">
        <f ca="1">IF(Table1[[#This Row],[Field of Work]]="Health",Table1[[#This Row],[Income]],0)</f>
        <v>0</v>
      </c>
      <c r="CC387" s="12">
        <f ca="1">IF(Table1[[#This Row],[Field of Work]]="Construction",Table1[[#This Row],[Income]],0)</f>
        <v>0</v>
      </c>
      <c r="CD387" s="12">
        <f ca="1">IF(Table1[[#This Row],[Field of Work]]="Teaching",Table1[[#This Row],[Income]],0)</f>
        <v>58147</v>
      </c>
      <c r="CE387" s="12">
        <f ca="1">IF(Table1[[#This Row],[Field of Work]]="IT",Table1[[#This Row],[Income]],0)</f>
        <v>0</v>
      </c>
      <c r="CF387" s="12">
        <f ca="1">IF(Table1[[#This Row],[Field of Work]]="General Work",Table1[[#This Row],[Income]],0)</f>
        <v>0</v>
      </c>
      <c r="CG387" s="12">
        <f ca="1">IF(Table1[[#This Row],[Field of Work]]="Agriculture",Table1[[#This Row],[Income]],0)</f>
        <v>0</v>
      </c>
      <c r="CI387" s="2">
        <f ca="1">IF(Table1[[#This Row],[Debts]]&gt;Table1[[#This Row],[Income]],1,0)</f>
        <v>1</v>
      </c>
      <c r="CJ387" s="2"/>
      <c r="CL387" s="2">
        <f ca="1">IF(Table1[[#This Row],[Networth of Person ($)]]&gt;$CL$6,Table1[[#This Row],[Age]],0)</f>
        <v>37</v>
      </c>
    </row>
    <row r="388" spans="2:90" x14ac:dyDescent="0.3">
      <c r="B388">
        <f t="shared" ca="1" si="118"/>
        <v>1</v>
      </c>
      <c r="C388" t="str">
        <f t="shared" ca="1" si="119"/>
        <v>Men</v>
      </c>
      <c r="D388">
        <f t="shared" ca="1" si="120"/>
        <v>42</v>
      </c>
      <c r="E388">
        <f t="shared" ca="1" si="121"/>
        <v>6</v>
      </c>
      <c r="F388" t="str">
        <f t="shared" ca="1" si="122"/>
        <v>Agriculture</v>
      </c>
      <c r="G388">
        <f t="shared" ca="1" si="123"/>
        <v>6</v>
      </c>
      <c r="H388" t="str">
        <f t="shared" ca="1" si="124"/>
        <v>Others</v>
      </c>
      <c r="I388">
        <f t="shared" ca="1" si="125"/>
        <v>1</v>
      </c>
      <c r="J388">
        <f t="shared" ca="1" si="126"/>
        <v>2</v>
      </c>
      <c r="K388">
        <f t="shared" ca="1" si="127"/>
        <v>46213</v>
      </c>
      <c r="L388">
        <f t="shared" ca="1" si="128"/>
        <v>6</v>
      </c>
      <c r="M388" t="str">
        <f t="shared" ca="1" si="129"/>
        <v>Saskatchewan</v>
      </c>
      <c r="N388">
        <f t="shared" ca="1" si="130"/>
        <v>231065</v>
      </c>
      <c r="O388">
        <f t="shared" ca="1" si="131"/>
        <v>165143.08151368436</v>
      </c>
      <c r="P388">
        <f t="shared" ca="1" si="132"/>
        <v>315.19147350972747</v>
      </c>
      <c r="Q388">
        <f t="shared" ca="1" si="133"/>
        <v>249</v>
      </c>
      <c r="R388">
        <f t="shared" ca="1" si="134"/>
        <v>63086.272503722961</v>
      </c>
      <c r="S388">
        <f t="shared" ca="1" si="135"/>
        <v>32516.592207681333</v>
      </c>
      <c r="T388">
        <f t="shared" ca="1" si="136"/>
        <v>263896.7836811911</v>
      </c>
      <c r="U388">
        <f t="shared" ca="1" si="137"/>
        <v>228478.35401740731</v>
      </c>
      <c r="V388">
        <f t="shared" ca="1" si="138"/>
        <v>35418.429663783783</v>
      </c>
      <c r="Y388" s="2">
        <f ca="1">IF(Table1[[#This Row],[Gender]]="Men",1,0)</f>
        <v>1</v>
      </c>
      <c r="Z388" s="2">
        <f ca="1">IF(Table1[[#This Row],[Gender]]="Women",1,0)</f>
        <v>0</v>
      </c>
      <c r="AA388" s="2"/>
      <c r="AB388" s="2"/>
      <c r="AC388" s="2"/>
      <c r="AD388" s="2"/>
      <c r="AE388" s="2"/>
      <c r="AF388" s="2"/>
      <c r="AG388" s="2"/>
      <c r="AH388" s="2"/>
      <c r="AI388" s="2"/>
      <c r="AJ388" s="4"/>
      <c r="AM388" s="2">
        <f ca="1">IF(Table1[[#This Row],[Field of Work]]="Teaching",1,0)</f>
        <v>0</v>
      </c>
      <c r="AN388" s="2">
        <f ca="1">IF(Table1[[#This Row],[Field of Work]]="Health",1,0)</f>
        <v>0</v>
      </c>
      <c r="AO388" s="2">
        <f ca="1">IF(Table1[[#This Row],[Field of Work]]="Agriculture",1,0)</f>
        <v>1</v>
      </c>
      <c r="AP388" s="2">
        <f ca="1">IF(Table1[[#This Row],[Field of Work]]="IT",1,0)</f>
        <v>0</v>
      </c>
      <c r="AQ388" s="2">
        <f ca="1">IF(Table1[[#This Row],[Field of Work]]="Construction",1,0)</f>
        <v>0</v>
      </c>
      <c r="AR388" s="2">
        <f ca="1">IF(Table1[[#This Row],[Field of Work]]="General Work",1,0)</f>
        <v>0</v>
      </c>
      <c r="AS388" s="2"/>
      <c r="AT388" s="2"/>
      <c r="AU388" s="2"/>
      <c r="AV388" s="2"/>
      <c r="AW388" s="2"/>
      <c r="AX388" s="2"/>
      <c r="BB388" s="2">
        <f ca="1">Table1[[#This Row],[Car Value]]/Table1[[#This Row],[Cars]]</f>
        <v>157.59573675486374</v>
      </c>
      <c r="BE388" s="2">
        <f ca="1">IF(Table1[[#This Row],[Debts]]&gt;$BG$6,1,0)</f>
        <v>1</v>
      </c>
      <c r="BJ388" s="11">
        <f ca="1">Table1[[#This Row],[Mortage Left]]/Table1[[#This Row],[Value of House]]</f>
        <v>0.71470400758957164</v>
      </c>
      <c r="BK388" s="2">
        <f t="shared" ca="1" si="139"/>
        <v>0</v>
      </c>
      <c r="BN388" s="14">
        <f ca="1">IF(Table1[[#This Row],[Area]]="Yukon",Table1[[#This Row],[Income]],0)</f>
        <v>0</v>
      </c>
      <c r="BO388" s="14">
        <f ca="1">IF(Table1[[#This Row],[Area]]="BC",Table1[[#This Row],[Income]],0)</f>
        <v>0</v>
      </c>
      <c r="BP388" s="14">
        <f ca="1">IF(Table1[[#This Row],[Area]]="Northwest Territories",Table1[[#This Row],[Income]],0)</f>
        <v>0</v>
      </c>
      <c r="BQ388" s="14">
        <f ca="1">IF(Table1[[#This Row],[Area]]="Alberta",Table1[[#This Row],[Income]],0)</f>
        <v>0</v>
      </c>
      <c r="BR388" s="14">
        <f ca="1">IF(Table1[[#This Row],[Area]]="Nunavut",Table1[[#This Row],[Income]],0)</f>
        <v>0</v>
      </c>
      <c r="BS388" s="14">
        <f ca="1">IF(Table1[[#This Row],[Area]]="Saskatchewan",Table1[[#This Row],[Income]],0)</f>
        <v>46213</v>
      </c>
      <c r="BT388" s="14">
        <f ca="1">IF(Table1[[#This Row],[Area]]="Manitoba",Table1[[#This Row],[Income]],0)</f>
        <v>0</v>
      </c>
      <c r="BU388" s="14">
        <f ca="1">IF(Table1[[#This Row],[Area]]="Ontario",Table1[[#This Row],[Income]],0)</f>
        <v>0</v>
      </c>
      <c r="BV388" s="14">
        <f ca="1">IF(Table1[[#This Row],[Area]]="Quebec",Table1[[#This Row],[Income]],0)</f>
        <v>0</v>
      </c>
      <c r="BW388" s="14">
        <f ca="1">IF(Table1[[#This Row],[Area]]="newfoundland",Table1[[#This Row],[Income]],0)</f>
        <v>0</v>
      </c>
      <c r="BX388" s="14">
        <f ca="1">IF(Table1[[#This Row],[Area]]="New Brunswick",Table1[[#This Row],[Income]],0)</f>
        <v>0</v>
      </c>
      <c r="BY388" s="14">
        <f ca="1">IF(Table1[[#This Row],[Area]]="Nova Scotia",Table1[[#This Row],[Income]],0)</f>
        <v>0</v>
      </c>
      <c r="BZ388" s="14">
        <f ca="1">IF(Table1[[#This Row],[Area]]="Prince Edward Island",Table1[[#This Row],[Income]],0)</f>
        <v>0</v>
      </c>
      <c r="CB388" s="12">
        <f ca="1">IF(Table1[[#This Row],[Field of Work]]="Health",Table1[[#This Row],[Income]],0)</f>
        <v>0</v>
      </c>
      <c r="CC388" s="12">
        <f ca="1">IF(Table1[[#This Row],[Field of Work]]="Construction",Table1[[#This Row],[Income]],0)</f>
        <v>0</v>
      </c>
      <c r="CD388" s="12">
        <f ca="1">IF(Table1[[#This Row],[Field of Work]]="Teaching",Table1[[#This Row],[Income]],0)</f>
        <v>0</v>
      </c>
      <c r="CE388" s="12">
        <f ca="1">IF(Table1[[#This Row],[Field of Work]]="IT",Table1[[#This Row],[Income]],0)</f>
        <v>0</v>
      </c>
      <c r="CF388" s="12">
        <f ca="1">IF(Table1[[#This Row],[Field of Work]]="General Work",Table1[[#This Row],[Income]],0)</f>
        <v>0</v>
      </c>
      <c r="CG388" s="12">
        <f ca="1">IF(Table1[[#This Row],[Field of Work]]="Agriculture",Table1[[#This Row],[Income]],0)</f>
        <v>46213</v>
      </c>
      <c r="CI388" s="2">
        <f ca="1">IF(Table1[[#This Row],[Debts]]&gt;Table1[[#This Row],[Income]],1,0)</f>
        <v>1</v>
      </c>
      <c r="CJ388" s="2"/>
      <c r="CL388" s="2">
        <f ca="1">IF(Table1[[#This Row],[Networth of Person ($)]]&gt;$CL$6,Table1[[#This Row],[Age]],0)</f>
        <v>0</v>
      </c>
    </row>
    <row r="389" spans="2:90" x14ac:dyDescent="0.3">
      <c r="B389">
        <f t="shared" ca="1" si="118"/>
        <v>1</v>
      </c>
      <c r="C389" t="str">
        <f t="shared" ca="1" si="119"/>
        <v>Men</v>
      </c>
      <c r="D389">
        <f t="shared" ca="1" si="120"/>
        <v>32</v>
      </c>
      <c r="E389">
        <f t="shared" ca="1" si="121"/>
        <v>3</v>
      </c>
      <c r="F389" t="str">
        <f t="shared" ca="1" si="122"/>
        <v>Teaching</v>
      </c>
      <c r="G389">
        <f t="shared" ca="1" si="123"/>
        <v>4</v>
      </c>
      <c r="H389" t="str">
        <f t="shared" ca="1" si="124"/>
        <v xml:space="preserve">Technical </v>
      </c>
      <c r="I389">
        <f t="shared" ca="1" si="125"/>
        <v>2</v>
      </c>
      <c r="J389">
        <f t="shared" ca="1" si="126"/>
        <v>3</v>
      </c>
      <c r="K389">
        <f t="shared" ca="1" si="127"/>
        <v>34053</v>
      </c>
      <c r="L389">
        <f t="shared" ca="1" si="128"/>
        <v>10</v>
      </c>
      <c r="M389" t="str">
        <f t="shared" ca="1" si="129"/>
        <v>newfoundland</v>
      </c>
      <c r="N389">
        <f t="shared" ca="1" si="130"/>
        <v>204318</v>
      </c>
      <c r="O389">
        <f t="shared" ca="1" si="131"/>
        <v>28651.601372780449</v>
      </c>
      <c r="P389">
        <f t="shared" ca="1" si="132"/>
        <v>84382.188959612395</v>
      </c>
      <c r="Q389">
        <f t="shared" ca="1" si="133"/>
        <v>68756</v>
      </c>
      <c r="R389">
        <f t="shared" ca="1" si="134"/>
        <v>33524.967492896663</v>
      </c>
      <c r="S389">
        <f t="shared" ca="1" si="135"/>
        <v>45203.309272243285</v>
      </c>
      <c r="T389">
        <f t="shared" ca="1" si="136"/>
        <v>333903.49823185569</v>
      </c>
      <c r="U389">
        <f t="shared" ca="1" si="137"/>
        <v>130932.56886567711</v>
      </c>
      <c r="V389">
        <f t="shared" ca="1" si="138"/>
        <v>202970.92936617858</v>
      </c>
      <c r="Y389" s="2">
        <f ca="1">IF(Table1[[#This Row],[Gender]]="Men",1,0)</f>
        <v>1</v>
      </c>
      <c r="Z389" s="2">
        <f ca="1">IF(Table1[[#This Row],[Gender]]="Women",1,0)</f>
        <v>0</v>
      </c>
      <c r="AA389" s="2"/>
      <c r="AB389" s="2"/>
      <c r="AC389" s="2"/>
      <c r="AD389" s="2"/>
      <c r="AE389" s="2"/>
      <c r="AF389" s="2"/>
      <c r="AG389" s="2"/>
      <c r="AH389" s="2"/>
      <c r="AI389" s="2"/>
      <c r="AJ389" s="4"/>
      <c r="AM389" s="2">
        <f ca="1">IF(Table1[[#This Row],[Field of Work]]="Teaching",1,0)</f>
        <v>1</v>
      </c>
      <c r="AN389" s="2">
        <f ca="1">IF(Table1[[#This Row],[Field of Work]]="Health",1,0)</f>
        <v>0</v>
      </c>
      <c r="AO389" s="2">
        <f ca="1">IF(Table1[[#This Row],[Field of Work]]="Agriculture",1,0)</f>
        <v>0</v>
      </c>
      <c r="AP389" s="2">
        <f ca="1">IF(Table1[[#This Row],[Field of Work]]="IT",1,0)</f>
        <v>0</v>
      </c>
      <c r="AQ389" s="2">
        <f ca="1">IF(Table1[[#This Row],[Field of Work]]="Construction",1,0)</f>
        <v>0</v>
      </c>
      <c r="AR389" s="2">
        <f ca="1">IF(Table1[[#This Row],[Field of Work]]="General Work",1,0)</f>
        <v>0</v>
      </c>
      <c r="AS389" s="2"/>
      <c r="AT389" s="2"/>
      <c r="AU389" s="2"/>
      <c r="AV389" s="2"/>
      <c r="AW389" s="2"/>
      <c r="AX389" s="2"/>
      <c r="BB389" s="2">
        <f ca="1">Table1[[#This Row],[Car Value]]/Table1[[#This Row],[Cars]]</f>
        <v>28127.396319870797</v>
      </c>
      <c r="BE389" s="2">
        <f ca="1">IF(Table1[[#This Row],[Debts]]&gt;$BG$6,1,0)</f>
        <v>1</v>
      </c>
      <c r="BJ389" s="11">
        <f ca="1">Table1[[#This Row],[Mortage Left]]/Table1[[#This Row],[Value of House]]</f>
        <v>0.14023043184046657</v>
      </c>
      <c r="BK389" s="2">
        <f t="shared" ca="1" si="139"/>
        <v>1</v>
      </c>
      <c r="BN389" s="14">
        <f ca="1">IF(Table1[[#This Row],[Area]]="Yukon",Table1[[#This Row],[Income]],0)</f>
        <v>0</v>
      </c>
      <c r="BO389" s="14">
        <f ca="1">IF(Table1[[#This Row],[Area]]="BC",Table1[[#This Row],[Income]],0)</f>
        <v>0</v>
      </c>
      <c r="BP389" s="14">
        <f ca="1">IF(Table1[[#This Row],[Area]]="Northwest Territories",Table1[[#This Row],[Income]],0)</f>
        <v>0</v>
      </c>
      <c r="BQ389" s="14">
        <f ca="1">IF(Table1[[#This Row],[Area]]="Alberta",Table1[[#This Row],[Income]],0)</f>
        <v>0</v>
      </c>
      <c r="BR389" s="14">
        <f ca="1">IF(Table1[[#This Row],[Area]]="Nunavut",Table1[[#This Row],[Income]],0)</f>
        <v>0</v>
      </c>
      <c r="BS389" s="14">
        <f ca="1">IF(Table1[[#This Row],[Area]]="Saskatchewan",Table1[[#This Row],[Income]],0)</f>
        <v>0</v>
      </c>
      <c r="BT389" s="14">
        <f ca="1">IF(Table1[[#This Row],[Area]]="Manitoba",Table1[[#This Row],[Income]],0)</f>
        <v>0</v>
      </c>
      <c r="BU389" s="14">
        <f ca="1">IF(Table1[[#This Row],[Area]]="Ontario",Table1[[#This Row],[Income]],0)</f>
        <v>0</v>
      </c>
      <c r="BV389" s="14">
        <f ca="1">IF(Table1[[#This Row],[Area]]="Quebec",Table1[[#This Row],[Income]],0)</f>
        <v>0</v>
      </c>
      <c r="BW389" s="14">
        <f ca="1">IF(Table1[[#This Row],[Area]]="newfoundland",Table1[[#This Row],[Income]],0)</f>
        <v>34053</v>
      </c>
      <c r="BX389" s="14">
        <f ca="1">IF(Table1[[#This Row],[Area]]="New Brunswick",Table1[[#This Row],[Income]],0)</f>
        <v>0</v>
      </c>
      <c r="BY389" s="14">
        <f ca="1">IF(Table1[[#This Row],[Area]]="Nova Scotia",Table1[[#This Row],[Income]],0)</f>
        <v>0</v>
      </c>
      <c r="BZ389" s="14">
        <f ca="1">IF(Table1[[#This Row],[Area]]="Prince Edward Island",Table1[[#This Row],[Income]],0)</f>
        <v>0</v>
      </c>
      <c r="CB389" s="12">
        <f ca="1">IF(Table1[[#This Row],[Field of Work]]="Health",Table1[[#This Row],[Income]],0)</f>
        <v>0</v>
      </c>
      <c r="CC389" s="12">
        <f ca="1">IF(Table1[[#This Row],[Field of Work]]="Construction",Table1[[#This Row],[Income]],0)</f>
        <v>0</v>
      </c>
      <c r="CD389" s="12">
        <f ca="1">IF(Table1[[#This Row],[Field of Work]]="Teaching",Table1[[#This Row],[Income]],0)</f>
        <v>34053</v>
      </c>
      <c r="CE389" s="12">
        <f ca="1">IF(Table1[[#This Row],[Field of Work]]="IT",Table1[[#This Row],[Income]],0)</f>
        <v>0</v>
      </c>
      <c r="CF389" s="12">
        <f ca="1">IF(Table1[[#This Row],[Field of Work]]="General Work",Table1[[#This Row],[Income]],0)</f>
        <v>0</v>
      </c>
      <c r="CG389" s="12">
        <f ca="1">IF(Table1[[#This Row],[Field of Work]]="Agriculture",Table1[[#This Row],[Income]],0)</f>
        <v>0</v>
      </c>
      <c r="CI389" s="2">
        <f ca="1">IF(Table1[[#This Row],[Debts]]&gt;Table1[[#This Row],[Income]],1,0)</f>
        <v>0</v>
      </c>
      <c r="CJ389" s="2"/>
      <c r="CL389" s="2">
        <f ca="1">IF(Table1[[#This Row],[Networth of Person ($)]]&gt;$CL$6,Table1[[#This Row],[Age]],0)</f>
        <v>32</v>
      </c>
    </row>
    <row r="390" spans="2:90" x14ac:dyDescent="0.3">
      <c r="B390">
        <f t="shared" ca="1" si="118"/>
        <v>1</v>
      </c>
      <c r="C390" t="str">
        <f t="shared" ca="1" si="119"/>
        <v>Men</v>
      </c>
      <c r="D390">
        <f t="shared" ca="1" si="120"/>
        <v>43</v>
      </c>
      <c r="E390">
        <f t="shared" ca="1" si="121"/>
        <v>1</v>
      </c>
      <c r="F390" t="str">
        <f t="shared" ca="1" si="122"/>
        <v>Health</v>
      </c>
      <c r="G390">
        <f t="shared" ca="1" si="123"/>
        <v>2</v>
      </c>
      <c r="H390" t="str">
        <f t="shared" ca="1" si="124"/>
        <v>College</v>
      </c>
      <c r="I390">
        <f t="shared" ca="1" si="125"/>
        <v>2</v>
      </c>
      <c r="J390">
        <f t="shared" ca="1" si="126"/>
        <v>2</v>
      </c>
      <c r="K390">
        <f t="shared" ca="1" si="127"/>
        <v>64271</v>
      </c>
      <c r="L390">
        <f t="shared" ca="1" si="128"/>
        <v>1</v>
      </c>
      <c r="M390" t="str">
        <f t="shared" ca="1" si="129"/>
        <v>Yukon</v>
      </c>
      <c r="N390">
        <f t="shared" ca="1" si="130"/>
        <v>385626</v>
      </c>
      <c r="O390">
        <f t="shared" ca="1" si="131"/>
        <v>304491.34095869656</v>
      </c>
      <c r="P390">
        <f t="shared" ca="1" si="132"/>
        <v>38187.779373787416</v>
      </c>
      <c r="Q390">
        <f t="shared" ca="1" si="133"/>
        <v>19494</v>
      </c>
      <c r="R390">
        <f t="shared" ca="1" si="134"/>
        <v>43985.610928106726</v>
      </c>
      <c r="S390">
        <f t="shared" ca="1" si="135"/>
        <v>17443.882774188762</v>
      </c>
      <c r="T390">
        <f t="shared" ca="1" si="136"/>
        <v>441257.66214797617</v>
      </c>
      <c r="U390">
        <f t="shared" ca="1" si="137"/>
        <v>367970.95188680326</v>
      </c>
      <c r="V390">
        <f t="shared" ca="1" si="138"/>
        <v>73286.710261172906</v>
      </c>
      <c r="Y390" s="2">
        <f ca="1">IF(Table1[[#This Row],[Gender]]="Men",1,0)</f>
        <v>1</v>
      </c>
      <c r="Z390" s="2">
        <f ca="1">IF(Table1[[#This Row],[Gender]]="Women",1,0)</f>
        <v>0</v>
      </c>
      <c r="AA390" s="2"/>
      <c r="AB390" s="2"/>
      <c r="AC390" s="2"/>
      <c r="AD390" s="2"/>
      <c r="AE390" s="2"/>
      <c r="AF390" s="2"/>
      <c r="AG390" s="2"/>
      <c r="AH390" s="2"/>
      <c r="AI390" s="2"/>
      <c r="AJ390" s="4"/>
      <c r="AM390" s="2">
        <f ca="1">IF(Table1[[#This Row],[Field of Work]]="Teaching",1,0)</f>
        <v>0</v>
      </c>
      <c r="AN390" s="2">
        <f ca="1">IF(Table1[[#This Row],[Field of Work]]="Health",1,0)</f>
        <v>1</v>
      </c>
      <c r="AO390" s="2">
        <f ca="1">IF(Table1[[#This Row],[Field of Work]]="Agriculture",1,0)</f>
        <v>0</v>
      </c>
      <c r="AP390" s="2">
        <f ca="1">IF(Table1[[#This Row],[Field of Work]]="IT",1,0)</f>
        <v>0</v>
      </c>
      <c r="AQ390" s="2">
        <f ca="1">IF(Table1[[#This Row],[Field of Work]]="Construction",1,0)</f>
        <v>0</v>
      </c>
      <c r="AR390" s="2">
        <f ca="1">IF(Table1[[#This Row],[Field of Work]]="General Work",1,0)</f>
        <v>0</v>
      </c>
      <c r="AS390" s="2"/>
      <c r="AT390" s="2"/>
      <c r="AU390" s="2"/>
      <c r="AV390" s="2"/>
      <c r="AW390" s="2"/>
      <c r="AX390" s="2"/>
      <c r="BB390" s="2">
        <f ca="1">Table1[[#This Row],[Car Value]]/Table1[[#This Row],[Cars]]</f>
        <v>19093.889686893708</v>
      </c>
      <c r="BE390" s="2">
        <f ca="1">IF(Table1[[#This Row],[Debts]]&gt;$BG$6,1,0)</f>
        <v>1</v>
      </c>
      <c r="BJ390" s="11">
        <f ca="1">Table1[[#This Row],[Mortage Left]]/Table1[[#This Row],[Value of House]]</f>
        <v>0.78960272636880435</v>
      </c>
      <c r="BK390" s="2">
        <f t="shared" ca="1" si="139"/>
        <v>0</v>
      </c>
      <c r="BN390" s="14">
        <f ca="1">IF(Table1[[#This Row],[Area]]="Yukon",Table1[[#This Row],[Income]],0)</f>
        <v>64271</v>
      </c>
      <c r="BO390" s="14">
        <f ca="1">IF(Table1[[#This Row],[Area]]="BC",Table1[[#This Row],[Income]],0)</f>
        <v>0</v>
      </c>
      <c r="BP390" s="14">
        <f ca="1">IF(Table1[[#This Row],[Area]]="Northwest Territories",Table1[[#This Row],[Income]],0)</f>
        <v>0</v>
      </c>
      <c r="BQ390" s="14">
        <f ca="1">IF(Table1[[#This Row],[Area]]="Alberta",Table1[[#This Row],[Income]],0)</f>
        <v>0</v>
      </c>
      <c r="BR390" s="14">
        <f ca="1">IF(Table1[[#This Row],[Area]]="Nunavut",Table1[[#This Row],[Income]],0)</f>
        <v>0</v>
      </c>
      <c r="BS390" s="14">
        <f ca="1">IF(Table1[[#This Row],[Area]]="Saskatchewan",Table1[[#This Row],[Income]],0)</f>
        <v>0</v>
      </c>
      <c r="BT390" s="14">
        <f ca="1">IF(Table1[[#This Row],[Area]]="Manitoba",Table1[[#This Row],[Income]],0)</f>
        <v>0</v>
      </c>
      <c r="BU390" s="14">
        <f ca="1">IF(Table1[[#This Row],[Area]]="Ontario",Table1[[#This Row],[Income]],0)</f>
        <v>0</v>
      </c>
      <c r="BV390" s="14">
        <f ca="1">IF(Table1[[#This Row],[Area]]="Quebec",Table1[[#This Row],[Income]],0)</f>
        <v>0</v>
      </c>
      <c r="BW390" s="14">
        <f ca="1">IF(Table1[[#This Row],[Area]]="newfoundland",Table1[[#This Row],[Income]],0)</f>
        <v>0</v>
      </c>
      <c r="BX390" s="14">
        <f ca="1">IF(Table1[[#This Row],[Area]]="New Brunswick",Table1[[#This Row],[Income]],0)</f>
        <v>0</v>
      </c>
      <c r="BY390" s="14">
        <f ca="1">IF(Table1[[#This Row],[Area]]="Nova Scotia",Table1[[#This Row],[Income]],0)</f>
        <v>0</v>
      </c>
      <c r="BZ390" s="14">
        <f ca="1">IF(Table1[[#This Row],[Area]]="Prince Edward Island",Table1[[#This Row],[Income]],0)</f>
        <v>0</v>
      </c>
      <c r="CB390" s="12">
        <f ca="1">IF(Table1[[#This Row],[Field of Work]]="Health",Table1[[#This Row],[Income]],0)</f>
        <v>64271</v>
      </c>
      <c r="CC390" s="12">
        <f ca="1">IF(Table1[[#This Row],[Field of Work]]="Construction",Table1[[#This Row],[Income]],0)</f>
        <v>0</v>
      </c>
      <c r="CD390" s="12">
        <f ca="1">IF(Table1[[#This Row],[Field of Work]]="Teaching",Table1[[#This Row],[Income]],0)</f>
        <v>0</v>
      </c>
      <c r="CE390" s="12">
        <f ca="1">IF(Table1[[#This Row],[Field of Work]]="IT",Table1[[#This Row],[Income]],0)</f>
        <v>0</v>
      </c>
      <c r="CF390" s="12">
        <f ca="1">IF(Table1[[#This Row],[Field of Work]]="General Work",Table1[[#This Row],[Income]],0)</f>
        <v>0</v>
      </c>
      <c r="CG390" s="12">
        <f ca="1">IF(Table1[[#This Row],[Field of Work]]="Agriculture",Table1[[#This Row],[Income]],0)</f>
        <v>0</v>
      </c>
      <c r="CI390" s="2">
        <f ca="1">IF(Table1[[#This Row],[Debts]]&gt;Table1[[#This Row],[Income]],1,0)</f>
        <v>0</v>
      </c>
      <c r="CJ390" s="2"/>
      <c r="CL390" s="2">
        <f ca="1">IF(Table1[[#This Row],[Networth of Person ($)]]&gt;$CL$6,Table1[[#This Row],[Age]],0)</f>
        <v>43</v>
      </c>
    </row>
    <row r="391" spans="2:90" x14ac:dyDescent="0.3">
      <c r="B391">
        <f t="shared" ca="1" si="118"/>
        <v>1</v>
      </c>
      <c r="C391" t="str">
        <f t="shared" ca="1" si="119"/>
        <v>Men</v>
      </c>
      <c r="D391">
        <f t="shared" ca="1" si="120"/>
        <v>44</v>
      </c>
      <c r="E391">
        <f t="shared" ca="1" si="121"/>
        <v>5</v>
      </c>
      <c r="F391" t="str">
        <f t="shared" ca="1" si="122"/>
        <v>General Work</v>
      </c>
      <c r="G391">
        <f t="shared" ca="1" si="123"/>
        <v>4</v>
      </c>
      <c r="H391" t="str">
        <f t="shared" ca="1" si="124"/>
        <v xml:space="preserve">Technical </v>
      </c>
      <c r="I391">
        <f t="shared" ca="1" si="125"/>
        <v>2</v>
      </c>
      <c r="J391">
        <f t="shared" ca="1" si="126"/>
        <v>1</v>
      </c>
      <c r="K391">
        <f t="shared" ca="1" si="127"/>
        <v>49534</v>
      </c>
      <c r="L391">
        <f t="shared" ca="1" si="128"/>
        <v>10</v>
      </c>
      <c r="M391" t="str">
        <f t="shared" ca="1" si="129"/>
        <v>newfoundland</v>
      </c>
      <c r="N391">
        <f t="shared" ca="1" si="130"/>
        <v>297204</v>
      </c>
      <c r="O391">
        <f t="shared" ca="1" si="131"/>
        <v>160178.48790637529</v>
      </c>
      <c r="P391">
        <f t="shared" ca="1" si="132"/>
        <v>3066.3232482865424</v>
      </c>
      <c r="Q391">
        <f t="shared" ca="1" si="133"/>
        <v>2334</v>
      </c>
      <c r="R391">
        <f t="shared" ca="1" si="134"/>
        <v>60659.368765519888</v>
      </c>
      <c r="S391">
        <f t="shared" ca="1" si="135"/>
        <v>45920.349375532765</v>
      </c>
      <c r="T391">
        <f t="shared" ca="1" si="136"/>
        <v>346190.67262381932</v>
      </c>
      <c r="U391">
        <f t="shared" ca="1" si="137"/>
        <v>223171.85667189519</v>
      </c>
      <c r="V391">
        <f t="shared" ca="1" si="138"/>
        <v>123018.81595192413</v>
      </c>
      <c r="Y391" s="2">
        <f ca="1">IF(Table1[[#This Row],[Gender]]="Men",1,0)</f>
        <v>1</v>
      </c>
      <c r="Z391" s="2">
        <f ca="1">IF(Table1[[#This Row],[Gender]]="Women",1,0)</f>
        <v>0</v>
      </c>
      <c r="AA391" s="2"/>
      <c r="AB391" s="2"/>
      <c r="AC391" s="2"/>
      <c r="AD391" s="2"/>
      <c r="AE391" s="2"/>
      <c r="AF391" s="2"/>
      <c r="AG391" s="2"/>
      <c r="AH391" s="2"/>
      <c r="AI391" s="2"/>
      <c r="AJ391" s="4"/>
      <c r="AM391" s="2">
        <f ca="1">IF(Table1[[#This Row],[Field of Work]]="Teaching",1,0)</f>
        <v>0</v>
      </c>
      <c r="AN391" s="2">
        <f ca="1">IF(Table1[[#This Row],[Field of Work]]="Health",1,0)</f>
        <v>0</v>
      </c>
      <c r="AO391" s="2">
        <f ca="1">IF(Table1[[#This Row],[Field of Work]]="Agriculture",1,0)</f>
        <v>0</v>
      </c>
      <c r="AP391" s="2">
        <f ca="1">IF(Table1[[#This Row],[Field of Work]]="IT",1,0)</f>
        <v>0</v>
      </c>
      <c r="AQ391" s="2">
        <f ca="1">IF(Table1[[#This Row],[Field of Work]]="Construction",1,0)</f>
        <v>0</v>
      </c>
      <c r="AR391" s="2">
        <f ca="1">IF(Table1[[#This Row],[Field of Work]]="General Work",1,0)</f>
        <v>1</v>
      </c>
      <c r="AS391" s="2"/>
      <c r="AT391" s="2"/>
      <c r="AU391" s="2"/>
      <c r="AV391" s="2"/>
      <c r="AW391" s="2"/>
      <c r="AX391" s="2"/>
      <c r="BB391" s="2">
        <f ca="1">Table1[[#This Row],[Car Value]]/Table1[[#This Row],[Cars]]</f>
        <v>3066.3232482865424</v>
      </c>
      <c r="BE391" s="2">
        <f ca="1">IF(Table1[[#This Row],[Debts]]&gt;$BG$6,1,0)</f>
        <v>1</v>
      </c>
      <c r="BJ391" s="11">
        <f ca="1">Table1[[#This Row],[Mortage Left]]/Table1[[#This Row],[Value of House]]</f>
        <v>0.53895131931728812</v>
      </c>
      <c r="BK391" s="2">
        <f t="shared" ca="1" si="139"/>
        <v>0</v>
      </c>
      <c r="BN391" s="14">
        <f ca="1">IF(Table1[[#This Row],[Area]]="Yukon",Table1[[#This Row],[Income]],0)</f>
        <v>0</v>
      </c>
      <c r="BO391" s="14">
        <f ca="1">IF(Table1[[#This Row],[Area]]="BC",Table1[[#This Row],[Income]],0)</f>
        <v>0</v>
      </c>
      <c r="BP391" s="14">
        <f ca="1">IF(Table1[[#This Row],[Area]]="Northwest Territories",Table1[[#This Row],[Income]],0)</f>
        <v>0</v>
      </c>
      <c r="BQ391" s="14">
        <f ca="1">IF(Table1[[#This Row],[Area]]="Alberta",Table1[[#This Row],[Income]],0)</f>
        <v>0</v>
      </c>
      <c r="BR391" s="14">
        <f ca="1">IF(Table1[[#This Row],[Area]]="Nunavut",Table1[[#This Row],[Income]],0)</f>
        <v>0</v>
      </c>
      <c r="BS391" s="14">
        <f ca="1">IF(Table1[[#This Row],[Area]]="Saskatchewan",Table1[[#This Row],[Income]],0)</f>
        <v>0</v>
      </c>
      <c r="BT391" s="14">
        <f ca="1">IF(Table1[[#This Row],[Area]]="Manitoba",Table1[[#This Row],[Income]],0)</f>
        <v>0</v>
      </c>
      <c r="BU391" s="14">
        <f ca="1">IF(Table1[[#This Row],[Area]]="Ontario",Table1[[#This Row],[Income]],0)</f>
        <v>0</v>
      </c>
      <c r="BV391" s="14">
        <f ca="1">IF(Table1[[#This Row],[Area]]="Quebec",Table1[[#This Row],[Income]],0)</f>
        <v>0</v>
      </c>
      <c r="BW391" s="14">
        <f ca="1">IF(Table1[[#This Row],[Area]]="newfoundland",Table1[[#This Row],[Income]],0)</f>
        <v>49534</v>
      </c>
      <c r="BX391" s="14">
        <f ca="1">IF(Table1[[#This Row],[Area]]="New Brunswick",Table1[[#This Row],[Income]],0)</f>
        <v>0</v>
      </c>
      <c r="BY391" s="14">
        <f ca="1">IF(Table1[[#This Row],[Area]]="Nova Scotia",Table1[[#This Row],[Income]],0)</f>
        <v>0</v>
      </c>
      <c r="BZ391" s="14">
        <f ca="1">IF(Table1[[#This Row],[Area]]="Prince Edward Island",Table1[[#This Row],[Income]],0)</f>
        <v>0</v>
      </c>
      <c r="CB391" s="12">
        <f ca="1">IF(Table1[[#This Row],[Field of Work]]="Health",Table1[[#This Row],[Income]],0)</f>
        <v>0</v>
      </c>
      <c r="CC391" s="12">
        <f ca="1">IF(Table1[[#This Row],[Field of Work]]="Construction",Table1[[#This Row],[Income]],0)</f>
        <v>0</v>
      </c>
      <c r="CD391" s="12">
        <f ca="1">IF(Table1[[#This Row],[Field of Work]]="Teaching",Table1[[#This Row],[Income]],0)</f>
        <v>0</v>
      </c>
      <c r="CE391" s="12">
        <f ca="1">IF(Table1[[#This Row],[Field of Work]]="IT",Table1[[#This Row],[Income]],0)</f>
        <v>0</v>
      </c>
      <c r="CF391" s="12">
        <f ca="1">IF(Table1[[#This Row],[Field of Work]]="General Work",Table1[[#This Row],[Income]],0)</f>
        <v>49534</v>
      </c>
      <c r="CG391" s="12">
        <f ca="1">IF(Table1[[#This Row],[Field of Work]]="Agriculture",Table1[[#This Row],[Income]],0)</f>
        <v>0</v>
      </c>
      <c r="CI391" s="2">
        <f ca="1">IF(Table1[[#This Row],[Debts]]&gt;Table1[[#This Row],[Income]],1,0)</f>
        <v>1</v>
      </c>
      <c r="CJ391" s="2"/>
      <c r="CL391" s="2">
        <f ca="1">IF(Table1[[#This Row],[Networth of Person ($)]]&gt;$CL$6,Table1[[#This Row],[Age]],0)</f>
        <v>44</v>
      </c>
    </row>
    <row r="392" spans="2:90" x14ac:dyDescent="0.3">
      <c r="B392">
        <f t="shared" ref="B392:B455" ca="1" si="140">RANDBETWEEN(1,2)</f>
        <v>2</v>
      </c>
      <c r="C392" t="str">
        <f t="shared" ref="C392:C455" ca="1" si="141">IF(B392=1,"Men","Women")</f>
        <v>Women</v>
      </c>
      <c r="D392">
        <f t="shared" ref="D392:D455" ca="1" si="142">RANDBETWEEN(25,45)</f>
        <v>28</v>
      </c>
      <c r="E392">
        <f t="shared" ref="E392:E455" ca="1" si="143">RANDBETWEEN(1,6)</f>
        <v>3</v>
      </c>
      <c r="F392" t="str">
        <f t="shared" ref="F392:F455" ca="1" si="144">VLOOKUP(E392,$AA$6:$AB$11,2)</f>
        <v>Teaching</v>
      </c>
      <c r="G392">
        <f t="shared" ref="G392:G455" ca="1" si="145">RANDBETWEEN(1,6)</f>
        <v>6</v>
      </c>
      <c r="H392" t="str">
        <f t="shared" ref="H392:H455" ca="1" si="146">VLOOKUP(G392,$AC$6:$AD$10,2)</f>
        <v>Others</v>
      </c>
      <c r="I392">
        <f t="shared" ref="I392:I455" ca="1" si="147">RANDBETWEEN(0,4)</f>
        <v>4</v>
      </c>
      <c r="J392">
        <f t="shared" ref="J392:J455" ca="1" si="148">RANDBETWEEN(1,3)</f>
        <v>3</v>
      </c>
      <c r="K392">
        <f t="shared" ref="K392:K455" ca="1" si="149">RANDBETWEEN(25000,90000)</f>
        <v>89862</v>
      </c>
      <c r="L392">
        <f t="shared" ref="L392:L455" ca="1" si="150">RANDBETWEEN(1,13)</f>
        <v>6</v>
      </c>
      <c r="M392" t="str">
        <f t="shared" ref="M392:M455" ca="1" si="151">VLOOKUP(L392,$AE$6:$AF$18,2)</f>
        <v>Saskatchewan</v>
      </c>
      <c r="N392">
        <f t="shared" ref="N392:N455" ca="1" si="152">K392*RANDBETWEEN(3,6)</f>
        <v>269586</v>
      </c>
      <c r="O392">
        <f t="shared" ref="O392:O455" ca="1" si="153">RAND()*N392</f>
        <v>94905.356368867971</v>
      </c>
      <c r="P392">
        <f t="shared" ref="P392:P455" ca="1" si="154">J392*RAND()*K392</f>
        <v>222037.37056353295</v>
      </c>
      <c r="Q392">
        <f t="shared" ref="Q392:Q455" ca="1" si="155">RANDBETWEEN(0,P392)</f>
        <v>133217</v>
      </c>
      <c r="R392">
        <f t="shared" ref="R392:R455" ca="1" si="156">RAND()*K392*2</f>
        <v>108890.38475828855</v>
      </c>
      <c r="S392">
        <f t="shared" ref="S392:S455" ca="1" si="157">RAND()*K392*1.5</f>
        <v>93634.799308222005</v>
      </c>
      <c r="T392">
        <f t="shared" ref="T392:T455" ca="1" si="158">N392+P392+S392</f>
        <v>585258.16987175494</v>
      </c>
      <c r="U392">
        <f t="shared" ref="U392:U455" ca="1" si="159">O392+Q392+R392</f>
        <v>337012.74112715654</v>
      </c>
      <c r="V392">
        <f t="shared" ref="V392:V455" ca="1" si="160">T392-U392</f>
        <v>248245.42874459841</v>
      </c>
      <c r="Y392" s="2">
        <f ca="1">IF(Table1[[#This Row],[Gender]]="Men",1,0)</f>
        <v>0</v>
      </c>
      <c r="Z392" s="2">
        <f ca="1">IF(Table1[[#This Row],[Gender]]="Women",1,0)</f>
        <v>1</v>
      </c>
      <c r="AA392" s="2"/>
      <c r="AB392" s="2"/>
      <c r="AC392" s="2"/>
      <c r="AD392" s="2"/>
      <c r="AE392" s="2"/>
      <c r="AF392" s="2"/>
      <c r="AG392" s="2"/>
      <c r="AH392" s="2"/>
      <c r="AI392" s="2"/>
      <c r="AJ392" s="4"/>
      <c r="AM392" s="2">
        <f ca="1">IF(Table1[[#This Row],[Field of Work]]="Teaching",1,0)</f>
        <v>1</v>
      </c>
      <c r="AN392" s="2">
        <f ca="1">IF(Table1[[#This Row],[Field of Work]]="Health",1,0)</f>
        <v>0</v>
      </c>
      <c r="AO392" s="2">
        <f ca="1">IF(Table1[[#This Row],[Field of Work]]="Agriculture",1,0)</f>
        <v>0</v>
      </c>
      <c r="AP392" s="2">
        <f ca="1">IF(Table1[[#This Row],[Field of Work]]="IT",1,0)</f>
        <v>0</v>
      </c>
      <c r="AQ392" s="2">
        <f ca="1">IF(Table1[[#This Row],[Field of Work]]="Construction",1,0)</f>
        <v>0</v>
      </c>
      <c r="AR392" s="2">
        <f ca="1">IF(Table1[[#This Row],[Field of Work]]="General Work",1,0)</f>
        <v>0</v>
      </c>
      <c r="AS392" s="2"/>
      <c r="AT392" s="2"/>
      <c r="AU392" s="2"/>
      <c r="AV392" s="2"/>
      <c r="AW392" s="2"/>
      <c r="AX392" s="2"/>
      <c r="BB392" s="2">
        <f ca="1">Table1[[#This Row],[Car Value]]/Table1[[#This Row],[Cars]]</f>
        <v>74012.45685451098</v>
      </c>
      <c r="BE392" s="2">
        <f ca="1">IF(Table1[[#This Row],[Debts]]&gt;$BG$6,1,0)</f>
        <v>1</v>
      </c>
      <c r="BJ392" s="11">
        <f ca="1">Table1[[#This Row],[Mortage Left]]/Table1[[#This Row],[Value of House]]</f>
        <v>0.35204111626296608</v>
      </c>
      <c r="BK392" s="2">
        <f t="shared" ref="BK392:BK455" ca="1" si="161">IF(BJ392&lt;$BK$6,1,0)</f>
        <v>0</v>
      </c>
      <c r="BN392" s="14">
        <f ca="1">IF(Table1[[#This Row],[Area]]="Yukon",Table1[[#This Row],[Income]],0)</f>
        <v>0</v>
      </c>
      <c r="BO392" s="14">
        <f ca="1">IF(Table1[[#This Row],[Area]]="BC",Table1[[#This Row],[Income]],0)</f>
        <v>0</v>
      </c>
      <c r="BP392" s="14">
        <f ca="1">IF(Table1[[#This Row],[Area]]="Northwest Territories",Table1[[#This Row],[Income]],0)</f>
        <v>0</v>
      </c>
      <c r="BQ392" s="14">
        <f ca="1">IF(Table1[[#This Row],[Area]]="Alberta",Table1[[#This Row],[Income]],0)</f>
        <v>0</v>
      </c>
      <c r="BR392" s="14">
        <f ca="1">IF(Table1[[#This Row],[Area]]="Nunavut",Table1[[#This Row],[Income]],0)</f>
        <v>0</v>
      </c>
      <c r="BS392" s="14">
        <f ca="1">IF(Table1[[#This Row],[Area]]="Saskatchewan",Table1[[#This Row],[Income]],0)</f>
        <v>89862</v>
      </c>
      <c r="BT392" s="14">
        <f ca="1">IF(Table1[[#This Row],[Area]]="Manitoba",Table1[[#This Row],[Income]],0)</f>
        <v>0</v>
      </c>
      <c r="BU392" s="14">
        <f ca="1">IF(Table1[[#This Row],[Area]]="Ontario",Table1[[#This Row],[Income]],0)</f>
        <v>0</v>
      </c>
      <c r="BV392" s="14">
        <f ca="1">IF(Table1[[#This Row],[Area]]="Quebec",Table1[[#This Row],[Income]],0)</f>
        <v>0</v>
      </c>
      <c r="BW392" s="14">
        <f ca="1">IF(Table1[[#This Row],[Area]]="newfoundland",Table1[[#This Row],[Income]],0)</f>
        <v>0</v>
      </c>
      <c r="BX392" s="14">
        <f ca="1">IF(Table1[[#This Row],[Area]]="New Brunswick",Table1[[#This Row],[Income]],0)</f>
        <v>0</v>
      </c>
      <c r="BY392" s="14">
        <f ca="1">IF(Table1[[#This Row],[Area]]="Nova Scotia",Table1[[#This Row],[Income]],0)</f>
        <v>0</v>
      </c>
      <c r="BZ392" s="14">
        <f ca="1">IF(Table1[[#This Row],[Area]]="Prince Edward Island",Table1[[#This Row],[Income]],0)</f>
        <v>0</v>
      </c>
      <c r="CB392" s="12">
        <f ca="1">IF(Table1[[#This Row],[Field of Work]]="Health",Table1[[#This Row],[Income]],0)</f>
        <v>0</v>
      </c>
      <c r="CC392" s="12">
        <f ca="1">IF(Table1[[#This Row],[Field of Work]]="Construction",Table1[[#This Row],[Income]],0)</f>
        <v>0</v>
      </c>
      <c r="CD392" s="12">
        <f ca="1">IF(Table1[[#This Row],[Field of Work]]="Teaching",Table1[[#This Row],[Income]],0)</f>
        <v>89862</v>
      </c>
      <c r="CE392" s="12">
        <f ca="1">IF(Table1[[#This Row],[Field of Work]]="IT",Table1[[#This Row],[Income]],0)</f>
        <v>0</v>
      </c>
      <c r="CF392" s="12">
        <f ca="1">IF(Table1[[#This Row],[Field of Work]]="General Work",Table1[[#This Row],[Income]],0)</f>
        <v>0</v>
      </c>
      <c r="CG392" s="12">
        <f ca="1">IF(Table1[[#This Row],[Field of Work]]="Agriculture",Table1[[#This Row],[Income]],0)</f>
        <v>0</v>
      </c>
      <c r="CI392" s="2">
        <f ca="1">IF(Table1[[#This Row],[Debts]]&gt;Table1[[#This Row],[Income]],1,0)</f>
        <v>1</v>
      </c>
      <c r="CJ392" s="2"/>
      <c r="CL392" s="2">
        <f ca="1">IF(Table1[[#This Row],[Networth of Person ($)]]&gt;$CL$6,Table1[[#This Row],[Age]],0)</f>
        <v>28</v>
      </c>
    </row>
    <row r="393" spans="2:90" x14ac:dyDescent="0.3">
      <c r="B393">
        <f t="shared" ca="1" si="140"/>
        <v>1</v>
      </c>
      <c r="C393" t="str">
        <f t="shared" ca="1" si="141"/>
        <v>Men</v>
      </c>
      <c r="D393">
        <f t="shared" ca="1" si="142"/>
        <v>45</v>
      </c>
      <c r="E393">
        <f t="shared" ca="1" si="143"/>
        <v>3</v>
      </c>
      <c r="F393" t="str">
        <f t="shared" ca="1" si="144"/>
        <v>Teaching</v>
      </c>
      <c r="G393">
        <f t="shared" ca="1" si="145"/>
        <v>2</v>
      </c>
      <c r="H393" t="str">
        <f t="shared" ca="1" si="146"/>
        <v>College</v>
      </c>
      <c r="I393">
        <f t="shared" ca="1" si="147"/>
        <v>3</v>
      </c>
      <c r="J393">
        <f t="shared" ca="1" si="148"/>
        <v>1</v>
      </c>
      <c r="K393">
        <f t="shared" ca="1" si="149"/>
        <v>58416</v>
      </c>
      <c r="L393">
        <f t="shared" ca="1" si="150"/>
        <v>9</v>
      </c>
      <c r="M393" t="str">
        <f t="shared" ca="1" si="151"/>
        <v>Quebec</v>
      </c>
      <c r="N393">
        <f t="shared" ca="1" si="152"/>
        <v>175248</v>
      </c>
      <c r="O393">
        <f t="shared" ca="1" si="153"/>
        <v>30445.392983363086</v>
      </c>
      <c r="P393">
        <f t="shared" ca="1" si="154"/>
        <v>6482.3987181627081</v>
      </c>
      <c r="Q393">
        <f t="shared" ca="1" si="155"/>
        <v>3892</v>
      </c>
      <c r="R393">
        <f t="shared" ca="1" si="156"/>
        <v>105349.99610579683</v>
      </c>
      <c r="S393">
        <f t="shared" ca="1" si="157"/>
        <v>27575.318910931968</v>
      </c>
      <c r="T393">
        <f t="shared" ca="1" si="158"/>
        <v>209305.71762909467</v>
      </c>
      <c r="U393">
        <f t="shared" ca="1" si="159"/>
        <v>139687.3890891599</v>
      </c>
      <c r="V393">
        <f t="shared" ca="1" si="160"/>
        <v>69618.328539934766</v>
      </c>
      <c r="Y393" s="2">
        <f ca="1">IF(Table1[[#This Row],[Gender]]="Men",1,0)</f>
        <v>1</v>
      </c>
      <c r="Z393" s="2">
        <f ca="1">IF(Table1[[#This Row],[Gender]]="Women",1,0)</f>
        <v>0</v>
      </c>
      <c r="AA393" s="2"/>
      <c r="AB393" s="2"/>
      <c r="AC393" s="2"/>
      <c r="AD393" s="2"/>
      <c r="AE393" s="2"/>
      <c r="AF393" s="2"/>
      <c r="AG393" s="2"/>
      <c r="AH393" s="2"/>
      <c r="AI393" s="2"/>
      <c r="AJ393" s="4"/>
      <c r="AM393" s="2">
        <f ca="1">IF(Table1[[#This Row],[Field of Work]]="Teaching",1,0)</f>
        <v>1</v>
      </c>
      <c r="AN393" s="2">
        <f ca="1">IF(Table1[[#This Row],[Field of Work]]="Health",1,0)</f>
        <v>0</v>
      </c>
      <c r="AO393" s="2">
        <f ca="1">IF(Table1[[#This Row],[Field of Work]]="Agriculture",1,0)</f>
        <v>0</v>
      </c>
      <c r="AP393" s="2">
        <f ca="1">IF(Table1[[#This Row],[Field of Work]]="IT",1,0)</f>
        <v>0</v>
      </c>
      <c r="AQ393" s="2">
        <f ca="1">IF(Table1[[#This Row],[Field of Work]]="Construction",1,0)</f>
        <v>0</v>
      </c>
      <c r="AR393" s="2">
        <f ca="1">IF(Table1[[#This Row],[Field of Work]]="General Work",1,0)</f>
        <v>0</v>
      </c>
      <c r="AS393" s="2"/>
      <c r="AT393" s="2"/>
      <c r="AU393" s="2"/>
      <c r="AV393" s="2"/>
      <c r="AW393" s="2"/>
      <c r="AX393" s="2"/>
      <c r="BB393" s="2">
        <f ca="1">Table1[[#This Row],[Car Value]]/Table1[[#This Row],[Cars]]</f>
        <v>6482.3987181627081</v>
      </c>
      <c r="BE393" s="2">
        <f ca="1">IF(Table1[[#This Row],[Debts]]&gt;$BG$6,1,0)</f>
        <v>1</v>
      </c>
      <c r="BJ393" s="11">
        <f ca="1">Table1[[#This Row],[Mortage Left]]/Table1[[#This Row],[Value of House]]</f>
        <v>0.17372747753676554</v>
      </c>
      <c r="BK393" s="2">
        <f t="shared" ca="1" si="161"/>
        <v>1</v>
      </c>
      <c r="BN393" s="14">
        <f ca="1">IF(Table1[[#This Row],[Area]]="Yukon",Table1[[#This Row],[Income]],0)</f>
        <v>0</v>
      </c>
      <c r="BO393" s="14">
        <f ca="1">IF(Table1[[#This Row],[Area]]="BC",Table1[[#This Row],[Income]],0)</f>
        <v>0</v>
      </c>
      <c r="BP393" s="14">
        <f ca="1">IF(Table1[[#This Row],[Area]]="Northwest Territories",Table1[[#This Row],[Income]],0)</f>
        <v>0</v>
      </c>
      <c r="BQ393" s="14">
        <f ca="1">IF(Table1[[#This Row],[Area]]="Alberta",Table1[[#This Row],[Income]],0)</f>
        <v>0</v>
      </c>
      <c r="BR393" s="14">
        <f ca="1">IF(Table1[[#This Row],[Area]]="Nunavut",Table1[[#This Row],[Income]],0)</f>
        <v>0</v>
      </c>
      <c r="BS393" s="14">
        <f ca="1">IF(Table1[[#This Row],[Area]]="Saskatchewan",Table1[[#This Row],[Income]],0)</f>
        <v>0</v>
      </c>
      <c r="BT393" s="14">
        <f ca="1">IF(Table1[[#This Row],[Area]]="Manitoba",Table1[[#This Row],[Income]],0)</f>
        <v>0</v>
      </c>
      <c r="BU393" s="14">
        <f ca="1">IF(Table1[[#This Row],[Area]]="Ontario",Table1[[#This Row],[Income]],0)</f>
        <v>0</v>
      </c>
      <c r="BV393" s="14">
        <f ca="1">IF(Table1[[#This Row],[Area]]="Quebec",Table1[[#This Row],[Income]],0)</f>
        <v>58416</v>
      </c>
      <c r="BW393" s="14">
        <f ca="1">IF(Table1[[#This Row],[Area]]="newfoundland",Table1[[#This Row],[Income]],0)</f>
        <v>0</v>
      </c>
      <c r="BX393" s="14">
        <f ca="1">IF(Table1[[#This Row],[Area]]="New Brunswick",Table1[[#This Row],[Income]],0)</f>
        <v>0</v>
      </c>
      <c r="BY393" s="14">
        <f ca="1">IF(Table1[[#This Row],[Area]]="Nova Scotia",Table1[[#This Row],[Income]],0)</f>
        <v>0</v>
      </c>
      <c r="BZ393" s="14">
        <f ca="1">IF(Table1[[#This Row],[Area]]="Prince Edward Island",Table1[[#This Row],[Income]],0)</f>
        <v>0</v>
      </c>
      <c r="CB393" s="12">
        <f ca="1">IF(Table1[[#This Row],[Field of Work]]="Health",Table1[[#This Row],[Income]],0)</f>
        <v>0</v>
      </c>
      <c r="CC393" s="12">
        <f ca="1">IF(Table1[[#This Row],[Field of Work]]="Construction",Table1[[#This Row],[Income]],0)</f>
        <v>0</v>
      </c>
      <c r="CD393" s="12">
        <f ca="1">IF(Table1[[#This Row],[Field of Work]]="Teaching",Table1[[#This Row],[Income]],0)</f>
        <v>58416</v>
      </c>
      <c r="CE393" s="12">
        <f ca="1">IF(Table1[[#This Row],[Field of Work]]="IT",Table1[[#This Row],[Income]],0)</f>
        <v>0</v>
      </c>
      <c r="CF393" s="12">
        <f ca="1">IF(Table1[[#This Row],[Field of Work]]="General Work",Table1[[#This Row],[Income]],0)</f>
        <v>0</v>
      </c>
      <c r="CG393" s="12">
        <f ca="1">IF(Table1[[#This Row],[Field of Work]]="Agriculture",Table1[[#This Row],[Income]],0)</f>
        <v>0</v>
      </c>
      <c r="CI393" s="2">
        <f ca="1">IF(Table1[[#This Row],[Debts]]&gt;Table1[[#This Row],[Income]],1,0)</f>
        <v>1</v>
      </c>
      <c r="CJ393" s="2"/>
      <c r="CL393" s="2">
        <f ca="1">IF(Table1[[#This Row],[Networth of Person ($)]]&gt;$CL$6,Table1[[#This Row],[Age]],0)</f>
        <v>45</v>
      </c>
    </row>
    <row r="394" spans="2:90" x14ac:dyDescent="0.3">
      <c r="B394">
        <f t="shared" ca="1" si="140"/>
        <v>1</v>
      </c>
      <c r="C394" t="str">
        <f t="shared" ca="1" si="141"/>
        <v>Men</v>
      </c>
      <c r="D394">
        <f t="shared" ca="1" si="142"/>
        <v>33</v>
      </c>
      <c r="E394">
        <f t="shared" ca="1" si="143"/>
        <v>4</v>
      </c>
      <c r="F394" t="str">
        <f t="shared" ca="1" si="144"/>
        <v>IT</v>
      </c>
      <c r="G394">
        <f t="shared" ca="1" si="145"/>
        <v>2</v>
      </c>
      <c r="H394" t="str">
        <f t="shared" ca="1" si="146"/>
        <v>College</v>
      </c>
      <c r="I394">
        <f t="shared" ca="1" si="147"/>
        <v>4</v>
      </c>
      <c r="J394">
        <f t="shared" ca="1" si="148"/>
        <v>2</v>
      </c>
      <c r="K394">
        <f t="shared" ca="1" si="149"/>
        <v>48028</v>
      </c>
      <c r="L394">
        <f t="shared" ca="1" si="150"/>
        <v>7</v>
      </c>
      <c r="M394" t="str">
        <f t="shared" ca="1" si="151"/>
        <v>Manitoba</v>
      </c>
      <c r="N394">
        <f t="shared" ca="1" si="152"/>
        <v>144084</v>
      </c>
      <c r="O394">
        <f t="shared" ca="1" si="153"/>
        <v>14220.489810927722</v>
      </c>
      <c r="P394">
        <f t="shared" ca="1" si="154"/>
        <v>23956.505952856325</v>
      </c>
      <c r="Q394">
        <f t="shared" ca="1" si="155"/>
        <v>3781</v>
      </c>
      <c r="R394">
        <f t="shared" ca="1" si="156"/>
        <v>941.65830180886633</v>
      </c>
      <c r="S394">
        <f t="shared" ca="1" si="157"/>
        <v>27153.422289806105</v>
      </c>
      <c r="T394">
        <f t="shared" ca="1" si="158"/>
        <v>195193.92824266243</v>
      </c>
      <c r="U394">
        <f t="shared" ca="1" si="159"/>
        <v>18943.148112736588</v>
      </c>
      <c r="V394">
        <f t="shared" ca="1" si="160"/>
        <v>176250.78012992584</v>
      </c>
      <c r="Y394" s="2">
        <f ca="1">IF(Table1[[#This Row],[Gender]]="Men",1,0)</f>
        <v>1</v>
      </c>
      <c r="Z394" s="2">
        <f ca="1">IF(Table1[[#This Row],[Gender]]="Women",1,0)</f>
        <v>0</v>
      </c>
      <c r="AA394" s="2"/>
      <c r="AB394" s="2"/>
      <c r="AC394" s="2"/>
      <c r="AD394" s="2"/>
      <c r="AE394" s="2"/>
      <c r="AF394" s="2"/>
      <c r="AG394" s="2"/>
      <c r="AH394" s="2"/>
      <c r="AI394" s="2"/>
      <c r="AJ394" s="4"/>
      <c r="AM394" s="2">
        <f ca="1">IF(Table1[[#This Row],[Field of Work]]="Teaching",1,0)</f>
        <v>0</v>
      </c>
      <c r="AN394" s="2">
        <f ca="1">IF(Table1[[#This Row],[Field of Work]]="Health",1,0)</f>
        <v>0</v>
      </c>
      <c r="AO394" s="2">
        <f ca="1">IF(Table1[[#This Row],[Field of Work]]="Agriculture",1,0)</f>
        <v>0</v>
      </c>
      <c r="AP394" s="2">
        <f ca="1">IF(Table1[[#This Row],[Field of Work]]="IT",1,0)</f>
        <v>1</v>
      </c>
      <c r="AQ394" s="2">
        <f ca="1">IF(Table1[[#This Row],[Field of Work]]="Construction",1,0)</f>
        <v>0</v>
      </c>
      <c r="AR394" s="2">
        <f ca="1">IF(Table1[[#This Row],[Field of Work]]="General Work",1,0)</f>
        <v>0</v>
      </c>
      <c r="AS394" s="2"/>
      <c r="AT394" s="2"/>
      <c r="AU394" s="2"/>
      <c r="AV394" s="2"/>
      <c r="AW394" s="2"/>
      <c r="AX394" s="2"/>
      <c r="BB394" s="2">
        <f ca="1">Table1[[#This Row],[Car Value]]/Table1[[#This Row],[Cars]]</f>
        <v>11978.252976428163</v>
      </c>
      <c r="BE394" s="2">
        <f ca="1">IF(Table1[[#This Row],[Debts]]&gt;$BG$6,1,0)</f>
        <v>0</v>
      </c>
      <c r="BJ394" s="11">
        <f ca="1">Table1[[#This Row],[Mortage Left]]/Table1[[#This Row],[Value of House]]</f>
        <v>9.8695828897918725E-2</v>
      </c>
      <c r="BK394" s="2">
        <f t="shared" ca="1" si="161"/>
        <v>1</v>
      </c>
      <c r="BN394" s="14">
        <f ca="1">IF(Table1[[#This Row],[Area]]="Yukon",Table1[[#This Row],[Income]],0)</f>
        <v>0</v>
      </c>
      <c r="BO394" s="14">
        <f ca="1">IF(Table1[[#This Row],[Area]]="BC",Table1[[#This Row],[Income]],0)</f>
        <v>0</v>
      </c>
      <c r="BP394" s="14">
        <f ca="1">IF(Table1[[#This Row],[Area]]="Northwest Territories",Table1[[#This Row],[Income]],0)</f>
        <v>0</v>
      </c>
      <c r="BQ394" s="14">
        <f ca="1">IF(Table1[[#This Row],[Area]]="Alberta",Table1[[#This Row],[Income]],0)</f>
        <v>0</v>
      </c>
      <c r="BR394" s="14">
        <f ca="1">IF(Table1[[#This Row],[Area]]="Nunavut",Table1[[#This Row],[Income]],0)</f>
        <v>0</v>
      </c>
      <c r="BS394" s="14">
        <f ca="1">IF(Table1[[#This Row],[Area]]="Saskatchewan",Table1[[#This Row],[Income]],0)</f>
        <v>0</v>
      </c>
      <c r="BT394" s="14">
        <f ca="1">IF(Table1[[#This Row],[Area]]="Manitoba",Table1[[#This Row],[Income]],0)</f>
        <v>48028</v>
      </c>
      <c r="BU394" s="14">
        <f ca="1">IF(Table1[[#This Row],[Area]]="Ontario",Table1[[#This Row],[Income]],0)</f>
        <v>0</v>
      </c>
      <c r="BV394" s="14">
        <f ca="1">IF(Table1[[#This Row],[Area]]="Quebec",Table1[[#This Row],[Income]],0)</f>
        <v>0</v>
      </c>
      <c r="BW394" s="14">
        <f ca="1">IF(Table1[[#This Row],[Area]]="newfoundland",Table1[[#This Row],[Income]],0)</f>
        <v>0</v>
      </c>
      <c r="BX394" s="14">
        <f ca="1">IF(Table1[[#This Row],[Area]]="New Brunswick",Table1[[#This Row],[Income]],0)</f>
        <v>0</v>
      </c>
      <c r="BY394" s="14">
        <f ca="1">IF(Table1[[#This Row],[Area]]="Nova Scotia",Table1[[#This Row],[Income]],0)</f>
        <v>0</v>
      </c>
      <c r="BZ394" s="14">
        <f ca="1">IF(Table1[[#This Row],[Area]]="Prince Edward Island",Table1[[#This Row],[Income]],0)</f>
        <v>0</v>
      </c>
      <c r="CB394" s="12">
        <f ca="1">IF(Table1[[#This Row],[Field of Work]]="Health",Table1[[#This Row],[Income]],0)</f>
        <v>0</v>
      </c>
      <c r="CC394" s="12">
        <f ca="1">IF(Table1[[#This Row],[Field of Work]]="Construction",Table1[[#This Row],[Income]],0)</f>
        <v>0</v>
      </c>
      <c r="CD394" s="12">
        <f ca="1">IF(Table1[[#This Row],[Field of Work]]="Teaching",Table1[[#This Row],[Income]],0)</f>
        <v>0</v>
      </c>
      <c r="CE394" s="12">
        <f ca="1">IF(Table1[[#This Row],[Field of Work]]="IT",Table1[[#This Row],[Income]],0)</f>
        <v>48028</v>
      </c>
      <c r="CF394" s="12">
        <f ca="1">IF(Table1[[#This Row],[Field of Work]]="General Work",Table1[[#This Row],[Income]],0)</f>
        <v>0</v>
      </c>
      <c r="CG394" s="12">
        <f ca="1">IF(Table1[[#This Row],[Field of Work]]="Agriculture",Table1[[#This Row],[Income]],0)</f>
        <v>0</v>
      </c>
      <c r="CI394" s="2">
        <f ca="1">IF(Table1[[#This Row],[Debts]]&gt;Table1[[#This Row],[Income]],1,0)</f>
        <v>0</v>
      </c>
      <c r="CJ394" s="2"/>
      <c r="CL394" s="2">
        <f ca="1">IF(Table1[[#This Row],[Networth of Person ($)]]&gt;$CL$6,Table1[[#This Row],[Age]],0)</f>
        <v>33</v>
      </c>
    </row>
    <row r="395" spans="2:90" x14ac:dyDescent="0.3">
      <c r="B395">
        <f t="shared" ca="1" si="140"/>
        <v>2</v>
      </c>
      <c r="C395" t="str">
        <f t="shared" ca="1" si="141"/>
        <v>Women</v>
      </c>
      <c r="D395">
        <f t="shared" ca="1" si="142"/>
        <v>33</v>
      </c>
      <c r="E395">
        <f t="shared" ca="1" si="143"/>
        <v>2</v>
      </c>
      <c r="F395" t="str">
        <f t="shared" ca="1" si="144"/>
        <v>Construction</v>
      </c>
      <c r="G395">
        <f t="shared" ca="1" si="145"/>
        <v>4</v>
      </c>
      <c r="H395" t="str">
        <f t="shared" ca="1" si="146"/>
        <v xml:space="preserve">Technical </v>
      </c>
      <c r="I395">
        <f t="shared" ca="1" si="147"/>
        <v>1</v>
      </c>
      <c r="J395">
        <f t="shared" ca="1" si="148"/>
        <v>3</v>
      </c>
      <c r="K395">
        <f t="shared" ca="1" si="149"/>
        <v>29413</v>
      </c>
      <c r="L395">
        <f t="shared" ca="1" si="150"/>
        <v>9</v>
      </c>
      <c r="M395" t="str">
        <f t="shared" ca="1" si="151"/>
        <v>Quebec</v>
      </c>
      <c r="N395">
        <f t="shared" ca="1" si="152"/>
        <v>88239</v>
      </c>
      <c r="O395">
        <f t="shared" ca="1" si="153"/>
        <v>72832.564366804072</v>
      </c>
      <c r="P395">
        <f t="shared" ca="1" si="154"/>
        <v>71515.161308823925</v>
      </c>
      <c r="Q395">
        <f t="shared" ca="1" si="155"/>
        <v>49999</v>
      </c>
      <c r="R395">
        <f t="shared" ca="1" si="156"/>
        <v>19948.311936108828</v>
      </c>
      <c r="S395">
        <f t="shared" ca="1" si="157"/>
        <v>13376.679104511335</v>
      </c>
      <c r="T395">
        <f t="shared" ca="1" si="158"/>
        <v>173130.84041333525</v>
      </c>
      <c r="U395">
        <f t="shared" ca="1" si="159"/>
        <v>142779.87630291289</v>
      </c>
      <c r="V395">
        <f t="shared" ca="1" si="160"/>
        <v>30350.964110422356</v>
      </c>
      <c r="Y395" s="2">
        <f ca="1">IF(Table1[[#This Row],[Gender]]="Men",1,0)</f>
        <v>0</v>
      </c>
      <c r="Z395" s="2">
        <f ca="1">IF(Table1[[#This Row],[Gender]]="Women",1,0)</f>
        <v>1</v>
      </c>
      <c r="AA395" s="2"/>
      <c r="AB395" s="2"/>
      <c r="AC395" s="2"/>
      <c r="AD395" s="2"/>
      <c r="AE395" s="2"/>
      <c r="AF395" s="2"/>
      <c r="AG395" s="2"/>
      <c r="AH395" s="2"/>
      <c r="AI395" s="2"/>
      <c r="AJ395" s="4"/>
      <c r="AM395" s="2">
        <f ca="1">IF(Table1[[#This Row],[Field of Work]]="Teaching",1,0)</f>
        <v>0</v>
      </c>
      <c r="AN395" s="2">
        <f ca="1">IF(Table1[[#This Row],[Field of Work]]="Health",1,0)</f>
        <v>0</v>
      </c>
      <c r="AO395" s="2">
        <f ca="1">IF(Table1[[#This Row],[Field of Work]]="Agriculture",1,0)</f>
        <v>0</v>
      </c>
      <c r="AP395" s="2">
        <f ca="1">IF(Table1[[#This Row],[Field of Work]]="IT",1,0)</f>
        <v>0</v>
      </c>
      <c r="AQ395" s="2">
        <f ca="1">IF(Table1[[#This Row],[Field of Work]]="Construction",1,0)</f>
        <v>1</v>
      </c>
      <c r="AR395" s="2">
        <f ca="1">IF(Table1[[#This Row],[Field of Work]]="General Work",1,0)</f>
        <v>0</v>
      </c>
      <c r="AS395" s="2"/>
      <c r="AT395" s="2"/>
      <c r="AU395" s="2"/>
      <c r="AV395" s="2"/>
      <c r="AW395" s="2"/>
      <c r="AX395" s="2"/>
      <c r="BB395" s="2">
        <f ca="1">Table1[[#This Row],[Car Value]]/Table1[[#This Row],[Cars]]</f>
        <v>23838.387102941309</v>
      </c>
      <c r="BE395" s="2">
        <f ca="1">IF(Table1[[#This Row],[Debts]]&gt;$BG$6,1,0)</f>
        <v>0</v>
      </c>
      <c r="BJ395" s="11">
        <f ca="1">Table1[[#This Row],[Mortage Left]]/Table1[[#This Row],[Value of House]]</f>
        <v>0.82540106264581503</v>
      </c>
      <c r="BK395" s="2">
        <f t="shared" ca="1" si="161"/>
        <v>0</v>
      </c>
      <c r="BN395" s="14">
        <f ca="1">IF(Table1[[#This Row],[Area]]="Yukon",Table1[[#This Row],[Income]],0)</f>
        <v>0</v>
      </c>
      <c r="BO395" s="14">
        <f ca="1">IF(Table1[[#This Row],[Area]]="BC",Table1[[#This Row],[Income]],0)</f>
        <v>0</v>
      </c>
      <c r="BP395" s="14">
        <f ca="1">IF(Table1[[#This Row],[Area]]="Northwest Territories",Table1[[#This Row],[Income]],0)</f>
        <v>0</v>
      </c>
      <c r="BQ395" s="14">
        <f ca="1">IF(Table1[[#This Row],[Area]]="Alberta",Table1[[#This Row],[Income]],0)</f>
        <v>0</v>
      </c>
      <c r="BR395" s="14">
        <f ca="1">IF(Table1[[#This Row],[Area]]="Nunavut",Table1[[#This Row],[Income]],0)</f>
        <v>0</v>
      </c>
      <c r="BS395" s="14">
        <f ca="1">IF(Table1[[#This Row],[Area]]="Saskatchewan",Table1[[#This Row],[Income]],0)</f>
        <v>0</v>
      </c>
      <c r="BT395" s="14">
        <f ca="1">IF(Table1[[#This Row],[Area]]="Manitoba",Table1[[#This Row],[Income]],0)</f>
        <v>0</v>
      </c>
      <c r="BU395" s="14">
        <f ca="1">IF(Table1[[#This Row],[Area]]="Ontario",Table1[[#This Row],[Income]],0)</f>
        <v>0</v>
      </c>
      <c r="BV395" s="14">
        <f ca="1">IF(Table1[[#This Row],[Area]]="Quebec",Table1[[#This Row],[Income]],0)</f>
        <v>29413</v>
      </c>
      <c r="BW395" s="14">
        <f ca="1">IF(Table1[[#This Row],[Area]]="newfoundland",Table1[[#This Row],[Income]],0)</f>
        <v>0</v>
      </c>
      <c r="BX395" s="14">
        <f ca="1">IF(Table1[[#This Row],[Area]]="New Brunswick",Table1[[#This Row],[Income]],0)</f>
        <v>0</v>
      </c>
      <c r="BY395" s="14">
        <f ca="1">IF(Table1[[#This Row],[Area]]="Nova Scotia",Table1[[#This Row],[Income]],0)</f>
        <v>0</v>
      </c>
      <c r="BZ395" s="14">
        <f ca="1">IF(Table1[[#This Row],[Area]]="Prince Edward Island",Table1[[#This Row],[Income]],0)</f>
        <v>0</v>
      </c>
      <c r="CB395" s="12">
        <f ca="1">IF(Table1[[#This Row],[Field of Work]]="Health",Table1[[#This Row],[Income]],0)</f>
        <v>0</v>
      </c>
      <c r="CC395" s="12">
        <f ca="1">IF(Table1[[#This Row],[Field of Work]]="Construction",Table1[[#This Row],[Income]],0)</f>
        <v>29413</v>
      </c>
      <c r="CD395" s="12">
        <f ca="1">IF(Table1[[#This Row],[Field of Work]]="Teaching",Table1[[#This Row],[Income]],0)</f>
        <v>0</v>
      </c>
      <c r="CE395" s="12">
        <f ca="1">IF(Table1[[#This Row],[Field of Work]]="IT",Table1[[#This Row],[Income]],0)</f>
        <v>0</v>
      </c>
      <c r="CF395" s="12">
        <f ca="1">IF(Table1[[#This Row],[Field of Work]]="General Work",Table1[[#This Row],[Income]],0)</f>
        <v>0</v>
      </c>
      <c r="CG395" s="12">
        <f ca="1">IF(Table1[[#This Row],[Field of Work]]="Agriculture",Table1[[#This Row],[Income]],0)</f>
        <v>0</v>
      </c>
      <c r="CI395" s="2">
        <f ca="1">IF(Table1[[#This Row],[Debts]]&gt;Table1[[#This Row],[Income]],1,0)</f>
        <v>0</v>
      </c>
      <c r="CJ395" s="2"/>
      <c r="CL395" s="2">
        <f ca="1">IF(Table1[[#This Row],[Networth of Person ($)]]&gt;$CL$6,Table1[[#This Row],[Age]],0)</f>
        <v>0</v>
      </c>
    </row>
    <row r="396" spans="2:90" x14ac:dyDescent="0.3">
      <c r="B396">
        <f t="shared" ca="1" si="140"/>
        <v>2</v>
      </c>
      <c r="C396" t="str">
        <f t="shared" ca="1" si="141"/>
        <v>Women</v>
      </c>
      <c r="D396">
        <f t="shared" ca="1" si="142"/>
        <v>39</v>
      </c>
      <c r="E396">
        <f t="shared" ca="1" si="143"/>
        <v>2</v>
      </c>
      <c r="F396" t="str">
        <f t="shared" ca="1" si="144"/>
        <v>Construction</v>
      </c>
      <c r="G396">
        <f t="shared" ca="1" si="145"/>
        <v>6</v>
      </c>
      <c r="H396" t="str">
        <f t="shared" ca="1" si="146"/>
        <v>Others</v>
      </c>
      <c r="I396">
        <f t="shared" ca="1" si="147"/>
        <v>2</v>
      </c>
      <c r="J396">
        <f t="shared" ca="1" si="148"/>
        <v>1</v>
      </c>
      <c r="K396">
        <f t="shared" ca="1" si="149"/>
        <v>62430</v>
      </c>
      <c r="L396">
        <f t="shared" ca="1" si="150"/>
        <v>2</v>
      </c>
      <c r="M396" t="str">
        <f t="shared" ca="1" si="151"/>
        <v>BC</v>
      </c>
      <c r="N396">
        <f t="shared" ca="1" si="152"/>
        <v>187290</v>
      </c>
      <c r="O396">
        <f t="shared" ca="1" si="153"/>
        <v>37933.655624668441</v>
      </c>
      <c r="P396">
        <f t="shared" ca="1" si="154"/>
        <v>33536.95996898623</v>
      </c>
      <c r="Q396">
        <f t="shared" ca="1" si="155"/>
        <v>10157</v>
      </c>
      <c r="R396">
        <f t="shared" ca="1" si="156"/>
        <v>11500.292707219627</v>
      </c>
      <c r="S396">
        <f t="shared" ca="1" si="157"/>
        <v>26259.269446993789</v>
      </c>
      <c r="T396">
        <f t="shared" ca="1" si="158"/>
        <v>247086.22941598002</v>
      </c>
      <c r="U396">
        <f t="shared" ca="1" si="159"/>
        <v>59590.948331888067</v>
      </c>
      <c r="V396">
        <f t="shared" ca="1" si="160"/>
        <v>187495.28108409196</v>
      </c>
      <c r="Y396" s="2">
        <f ca="1">IF(Table1[[#This Row],[Gender]]="Men",1,0)</f>
        <v>0</v>
      </c>
      <c r="Z396" s="2">
        <f ca="1">IF(Table1[[#This Row],[Gender]]="Women",1,0)</f>
        <v>1</v>
      </c>
      <c r="AA396" s="2"/>
      <c r="AB396" s="2"/>
      <c r="AC396" s="2"/>
      <c r="AD396" s="2"/>
      <c r="AE396" s="2"/>
      <c r="AF396" s="2"/>
      <c r="AG396" s="2"/>
      <c r="AH396" s="2"/>
      <c r="AI396" s="2"/>
      <c r="AJ396" s="4"/>
      <c r="AM396" s="2">
        <f ca="1">IF(Table1[[#This Row],[Field of Work]]="Teaching",1,0)</f>
        <v>0</v>
      </c>
      <c r="AN396" s="2">
        <f ca="1">IF(Table1[[#This Row],[Field of Work]]="Health",1,0)</f>
        <v>0</v>
      </c>
      <c r="AO396" s="2">
        <f ca="1">IF(Table1[[#This Row],[Field of Work]]="Agriculture",1,0)</f>
        <v>0</v>
      </c>
      <c r="AP396" s="2">
        <f ca="1">IF(Table1[[#This Row],[Field of Work]]="IT",1,0)</f>
        <v>0</v>
      </c>
      <c r="AQ396" s="2">
        <f ca="1">IF(Table1[[#This Row],[Field of Work]]="Construction",1,0)</f>
        <v>1</v>
      </c>
      <c r="AR396" s="2">
        <f ca="1">IF(Table1[[#This Row],[Field of Work]]="General Work",1,0)</f>
        <v>0</v>
      </c>
      <c r="AS396" s="2"/>
      <c r="AT396" s="2"/>
      <c r="AU396" s="2"/>
      <c r="AV396" s="2"/>
      <c r="AW396" s="2"/>
      <c r="AX396" s="2"/>
      <c r="BB396" s="2">
        <f ca="1">Table1[[#This Row],[Car Value]]/Table1[[#This Row],[Cars]]</f>
        <v>33536.95996898623</v>
      </c>
      <c r="BE396" s="2">
        <f ca="1">IF(Table1[[#This Row],[Debts]]&gt;$BG$6,1,0)</f>
        <v>0</v>
      </c>
      <c r="BJ396" s="11">
        <f ca="1">Table1[[#This Row],[Mortage Left]]/Table1[[#This Row],[Value of House]]</f>
        <v>0.20253967443359733</v>
      </c>
      <c r="BK396" s="2">
        <f t="shared" ca="1" si="161"/>
        <v>1</v>
      </c>
      <c r="BN396" s="14">
        <f ca="1">IF(Table1[[#This Row],[Area]]="Yukon",Table1[[#This Row],[Income]],0)</f>
        <v>0</v>
      </c>
      <c r="BO396" s="14">
        <f ca="1">IF(Table1[[#This Row],[Area]]="BC",Table1[[#This Row],[Income]],0)</f>
        <v>62430</v>
      </c>
      <c r="BP396" s="14">
        <f ca="1">IF(Table1[[#This Row],[Area]]="Northwest Territories",Table1[[#This Row],[Income]],0)</f>
        <v>0</v>
      </c>
      <c r="BQ396" s="14">
        <f ca="1">IF(Table1[[#This Row],[Area]]="Alberta",Table1[[#This Row],[Income]],0)</f>
        <v>0</v>
      </c>
      <c r="BR396" s="14">
        <f ca="1">IF(Table1[[#This Row],[Area]]="Nunavut",Table1[[#This Row],[Income]],0)</f>
        <v>0</v>
      </c>
      <c r="BS396" s="14">
        <f ca="1">IF(Table1[[#This Row],[Area]]="Saskatchewan",Table1[[#This Row],[Income]],0)</f>
        <v>0</v>
      </c>
      <c r="BT396" s="14">
        <f ca="1">IF(Table1[[#This Row],[Area]]="Manitoba",Table1[[#This Row],[Income]],0)</f>
        <v>0</v>
      </c>
      <c r="BU396" s="14">
        <f ca="1">IF(Table1[[#This Row],[Area]]="Ontario",Table1[[#This Row],[Income]],0)</f>
        <v>0</v>
      </c>
      <c r="BV396" s="14">
        <f ca="1">IF(Table1[[#This Row],[Area]]="Quebec",Table1[[#This Row],[Income]],0)</f>
        <v>0</v>
      </c>
      <c r="BW396" s="14">
        <f ca="1">IF(Table1[[#This Row],[Area]]="newfoundland",Table1[[#This Row],[Income]],0)</f>
        <v>0</v>
      </c>
      <c r="BX396" s="14">
        <f ca="1">IF(Table1[[#This Row],[Area]]="New Brunswick",Table1[[#This Row],[Income]],0)</f>
        <v>0</v>
      </c>
      <c r="BY396" s="14">
        <f ca="1">IF(Table1[[#This Row],[Area]]="Nova Scotia",Table1[[#This Row],[Income]],0)</f>
        <v>0</v>
      </c>
      <c r="BZ396" s="14">
        <f ca="1">IF(Table1[[#This Row],[Area]]="Prince Edward Island",Table1[[#This Row],[Income]],0)</f>
        <v>0</v>
      </c>
      <c r="CB396" s="12">
        <f ca="1">IF(Table1[[#This Row],[Field of Work]]="Health",Table1[[#This Row],[Income]],0)</f>
        <v>0</v>
      </c>
      <c r="CC396" s="12">
        <f ca="1">IF(Table1[[#This Row],[Field of Work]]="Construction",Table1[[#This Row],[Income]],0)</f>
        <v>62430</v>
      </c>
      <c r="CD396" s="12">
        <f ca="1">IF(Table1[[#This Row],[Field of Work]]="Teaching",Table1[[#This Row],[Income]],0)</f>
        <v>0</v>
      </c>
      <c r="CE396" s="12">
        <f ca="1">IF(Table1[[#This Row],[Field of Work]]="IT",Table1[[#This Row],[Income]],0)</f>
        <v>0</v>
      </c>
      <c r="CF396" s="12">
        <f ca="1">IF(Table1[[#This Row],[Field of Work]]="General Work",Table1[[#This Row],[Income]],0)</f>
        <v>0</v>
      </c>
      <c r="CG396" s="12">
        <f ca="1">IF(Table1[[#This Row],[Field of Work]]="Agriculture",Table1[[#This Row],[Income]],0)</f>
        <v>0</v>
      </c>
      <c r="CI396" s="2">
        <f ca="1">IF(Table1[[#This Row],[Debts]]&gt;Table1[[#This Row],[Income]],1,0)</f>
        <v>0</v>
      </c>
      <c r="CJ396" s="2"/>
      <c r="CL396" s="2">
        <f ca="1">IF(Table1[[#This Row],[Networth of Person ($)]]&gt;$CL$6,Table1[[#This Row],[Age]],0)</f>
        <v>39</v>
      </c>
    </row>
    <row r="397" spans="2:90" x14ac:dyDescent="0.3">
      <c r="B397">
        <f t="shared" ca="1" si="140"/>
        <v>1</v>
      </c>
      <c r="C397" t="str">
        <f t="shared" ca="1" si="141"/>
        <v>Men</v>
      </c>
      <c r="D397">
        <f t="shared" ca="1" si="142"/>
        <v>43</v>
      </c>
      <c r="E397">
        <f t="shared" ca="1" si="143"/>
        <v>3</v>
      </c>
      <c r="F397" t="str">
        <f t="shared" ca="1" si="144"/>
        <v>Teaching</v>
      </c>
      <c r="G397">
        <f t="shared" ca="1" si="145"/>
        <v>5</v>
      </c>
      <c r="H397" t="str">
        <f t="shared" ca="1" si="146"/>
        <v>Others</v>
      </c>
      <c r="I397">
        <f t="shared" ca="1" si="147"/>
        <v>0</v>
      </c>
      <c r="J397">
        <f t="shared" ca="1" si="148"/>
        <v>2</v>
      </c>
      <c r="K397">
        <f t="shared" ca="1" si="149"/>
        <v>39164</v>
      </c>
      <c r="L397">
        <f t="shared" ca="1" si="150"/>
        <v>9</v>
      </c>
      <c r="M397" t="str">
        <f t="shared" ca="1" si="151"/>
        <v>Quebec</v>
      </c>
      <c r="N397">
        <f t="shared" ca="1" si="152"/>
        <v>117492</v>
      </c>
      <c r="O397">
        <f t="shared" ca="1" si="153"/>
        <v>54521.057749396838</v>
      </c>
      <c r="P397">
        <f t="shared" ca="1" si="154"/>
        <v>73348.576862189002</v>
      </c>
      <c r="Q397">
        <f t="shared" ca="1" si="155"/>
        <v>49758</v>
      </c>
      <c r="R397">
        <f t="shared" ca="1" si="156"/>
        <v>17892.409132379325</v>
      </c>
      <c r="S397">
        <f t="shared" ca="1" si="157"/>
        <v>33094.038357116304</v>
      </c>
      <c r="T397">
        <f t="shared" ca="1" si="158"/>
        <v>223934.6152193053</v>
      </c>
      <c r="U397">
        <f t="shared" ca="1" si="159"/>
        <v>122171.46688177616</v>
      </c>
      <c r="V397">
        <f t="shared" ca="1" si="160"/>
        <v>101763.14833752914</v>
      </c>
      <c r="Y397" s="2">
        <f ca="1">IF(Table1[[#This Row],[Gender]]="Men",1,0)</f>
        <v>1</v>
      </c>
      <c r="Z397" s="2">
        <f ca="1">IF(Table1[[#This Row],[Gender]]="Women",1,0)</f>
        <v>0</v>
      </c>
      <c r="AA397" s="2"/>
      <c r="AB397" s="2"/>
      <c r="AC397" s="2"/>
      <c r="AD397" s="2"/>
      <c r="AE397" s="2"/>
      <c r="AF397" s="2"/>
      <c r="AG397" s="2"/>
      <c r="AH397" s="2"/>
      <c r="AI397" s="2"/>
      <c r="AJ397" s="4"/>
      <c r="AM397" s="2">
        <f ca="1">IF(Table1[[#This Row],[Field of Work]]="Teaching",1,0)</f>
        <v>1</v>
      </c>
      <c r="AN397" s="2">
        <f ca="1">IF(Table1[[#This Row],[Field of Work]]="Health",1,0)</f>
        <v>0</v>
      </c>
      <c r="AO397" s="2">
        <f ca="1">IF(Table1[[#This Row],[Field of Work]]="Agriculture",1,0)</f>
        <v>0</v>
      </c>
      <c r="AP397" s="2">
        <f ca="1">IF(Table1[[#This Row],[Field of Work]]="IT",1,0)</f>
        <v>0</v>
      </c>
      <c r="AQ397" s="2">
        <f ca="1">IF(Table1[[#This Row],[Field of Work]]="Construction",1,0)</f>
        <v>0</v>
      </c>
      <c r="AR397" s="2">
        <f ca="1">IF(Table1[[#This Row],[Field of Work]]="General Work",1,0)</f>
        <v>0</v>
      </c>
      <c r="AS397" s="2"/>
      <c r="AT397" s="2"/>
      <c r="AU397" s="2"/>
      <c r="AV397" s="2"/>
      <c r="AW397" s="2"/>
      <c r="AX397" s="2"/>
      <c r="BB397" s="2">
        <f ca="1">Table1[[#This Row],[Car Value]]/Table1[[#This Row],[Cars]]</f>
        <v>36674.288431094501</v>
      </c>
      <c r="BE397" s="2">
        <f ca="1">IF(Table1[[#This Row],[Debts]]&gt;$BG$6,1,0)</f>
        <v>0</v>
      </c>
      <c r="BJ397" s="11">
        <f ca="1">Table1[[#This Row],[Mortage Left]]/Table1[[#This Row],[Value of House]]</f>
        <v>0.46404059637589656</v>
      </c>
      <c r="BK397" s="2">
        <f t="shared" ca="1" si="161"/>
        <v>0</v>
      </c>
      <c r="BN397" s="14">
        <f ca="1">IF(Table1[[#This Row],[Area]]="Yukon",Table1[[#This Row],[Income]],0)</f>
        <v>0</v>
      </c>
      <c r="BO397" s="14">
        <f ca="1">IF(Table1[[#This Row],[Area]]="BC",Table1[[#This Row],[Income]],0)</f>
        <v>0</v>
      </c>
      <c r="BP397" s="14">
        <f ca="1">IF(Table1[[#This Row],[Area]]="Northwest Territories",Table1[[#This Row],[Income]],0)</f>
        <v>0</v>
      </c>
      <c r="BQ397" s="14">
        <f ca="1">IF(Table1[[#This Row],[Area]]="Alberta",Table1[[#This Row],[Income]],0)</f>
        <v>0</v>
      </c>
      <c r="BR397" s="14">
        <f ca="1">IF(Table1[[#This Row],[Area]]="Nunavut",Table1[[#This Row],[Income]],0)</f>
        <v>0</v>
      </c>
      <c r="BS397" s="14">
        <f ca="1">IF(Table1[[#This Row],[Area]]="Saskatchewan",Table1[[#This Row],[Income]],0)</f>
        <v>0</v>
      </c>
      <c r="BT397" s="14">
        <f ca="1">IF(Table1[[#This Row],[Area]]="Manitoba",Table1[[#This Row],[Income]],0)</f>
        <v>0</v>
      </c>
      <c r="BU397" s="14">
        <f ca="1">IF(Table1[[#This Row],[Area]]="Ontario",Table1[[#This Row],[Income]],0)</f>
        <v>0</v>
      </c>
      <c r="BV397" s="14">
        <f ca="1">IF(Table1[[#This Row],[Area]]="Quebec",Table1[[#This Row],[Income]],0)</f>
        <v>39164</v>
      </c>
      <c r="BW397" s="14">
        <f ca="1">IF(Table1[[#This Row],[Area]]="newfoundland",Table1[[#This Row],[Income]],0)</f>
        <v>0</v>
      </c>
      <c r="BX397" s="14">
        <f ca="1">IF(Table1[[#This Row],[Area]]="New Brunswick",Table1[[#This Row],[Income]],0)</f>
        <v>0</v>
      </c>
      <c r="BY397" s="14">
        <f ca="1">IF(Table1[[#This Row],[Area]]="Nova Scotia",Table1[[#This Row],[Income]],0)</f>
        <v>0</v>
      </c>
      <c r="BZ397" s="14">
        <f ca="1">IF(Table1[[#This Row],[Area]]="Prince Edward Island",Table1[[#This Row],[Income]],0)</f>
        <v>0</v>
      </c>
      <c r="CB397" s="12">
        <f ca="1">IF(Table1[[#This Row],[Field of Work]]="Health",Table1[[#This Row],[Income]],0)</f>
        <v>0</v>
      </c>
      <c r="CC397" s="12">
        <f ca="1">IF(Table1[[#This Row],[Field of Work]]="Construction",Table1[[#This Row],[Income]],0)</f>
        <v>0</v>
      </c>
      <c r="CD397" s="12">
        <f ca="1">IF(Table1[[#This Row],[Field of Work]]="Teaching",Table1[[#This Row],[Income]],0)</f>
        <v>39164</v>
      </c>
      <c r="CE397" s="12">
        <f ca="1">IF(Table1[[#This Row],[Field of Work]]="IT",Table1[[#This Row],[Income]],0)</f>
        <v>0</v>
      </c>
      <c r="CF397" s="12">
        <f ca="1">IF(Table1[[#This Row],[Field of Work]]="General Work",Table1[[#This Row],[Income]],0)</f>
        <v>0</v>
      </c>
      <c r="CG397" s="12">
        <f ca="1">IF(Table1[[#This Row],[Field of Work]]="Agriculture",Table1[[#This Row],[Income]],0)</f>
        <v>0</v>
      </c>
      <c r="CI397" s="2">
        <f ca="1">IF(Table1[[#This Row],[Debts]]&gt;Table1[[#This Row],[Income]],1,0)</f>
        <v>0</v>
      </c>
      <c r="CJ397" s="2"/>
      <c r="CL397" s="2">
        <f ca="1">IF(Table1[[#This Row],[Networth of Person ($)]]&gt;$CL$6,Table1[[#This Row],[Age]],0)</f>
        <v>43</v>
      </c>
    </row>
    <row r="398" spans="2:90" x14ac:dyDescent="0.3">
      <c r="B398">
        <f t="shared" ca="1" si="140"/>
        <v>1</v>
      </c>
      <c r="C398" t="str">
        <f t="shared" ca="1" si="141"/>
        <v>Men</v>
      </c>
      <c r="D398">
        <f t="shared" ca="1" si="142"/>
        <v>25</v>
      </c>
      <c r="E398">
        <f t="shared" ca="1" si="143"/>
        <v>1</v>
      </c>
      <c r="F398" t="str">
        <f t="shared" ca="1" si="144"/>
        <v>Health</v>
      </c>
      <c r="G398">
        <f t="shared" ca="1" si="145"/>
        <v>2</v>
      </c>
      <c r="H398" t="str">
        <f t="shared" ca="1" si="146"/>
        <v>College</v>
      </c>
      <c r="I398">
        <f t="shared" ca="1" si="147"/>
        <v>2</v>
      </c>
      <c r="J398">
        <f t="shared" ca="1" si="148"/>
        <v>2</v>
      </c>
      <c r="K398">
        <f t="shared" ca="1" si="149"/>
        <v>79640</v>
      </c>
      <c r="L398">
        <f t="shared" ca="1" si="150"/>
        <v>10</v>
      </c>
      <c r="M398" t="str">
        <f t="shared" ca="1" si="151"/>
        <v>newfoundland</v>
      </c>
      <c r="N398">
        <f t="shared" ca="1" si="152"/>
        <v>477840</v>
      </c>
      <c r="O398">
        <f t="shared" ca="1" si="153"/>
        <v>315264.50445921125</v>
      </c>
      <c r="P398">
        <f t="shared" ca="1" si="154"/>
        <v>149421.30114115652</v>
      </c>
      <c r="Q398">
        <f t="shared" ca="1" si="155"/>
        <v>81689</v>
      </c>
      <c r="R398">
        <f t="shared" ca="1" si="156"/>
        <v>62469.582911516627</v>
      </c>
      <c r="S398">
        <f t="shared" ca="1" si="157"/>
        <v>108545.92165717117</v>
      </c>
      <c r="T398">
        <f t="shared" ca="1" si="158"/>
        <v>735807.2227983278</v>
      </c>
      <c r="U398">
        <f t="shared" ca="1" si="159"/>
        <v>459423.08737072791</v>
      </c>
      <c r="V398">
        <f t="shared" ca="1" si="160"/>
        <v>276384.13542759989</v>
      </c>
      <c r="Y398" s="2">
        <f ca="1">IF(Table1[[#This Row],[Gender]]="Men",1,0)</f>
        <v>1</v>
      </c>
      <c r="Z398" s="2">
        <f ca="1">IF(Table1[[#This Row],[Gender]]="Women",1,0)</f>
        <v>0</v>
      </c>
      <c r="AA398" s="2"/>
      <c r="AB398" s="2"/>
      <c r="AC398" s="2"/>
      <c r="AD398" s="2"/>
      <c r="AE398" s="2"/>
      <c r="AF398" s="2"/>
      <c r="AG398" s="2"/>
      <c r="AH398" s="2"/>
      <c r="AI398" s="2"/>
      <c r="AJ398" s="4"/>
      <c r="AM398" s="2">
        <f ca="1">IF(Table1[[#This Row],[Field of Work]]="Teaching",1,0)</f>
        <v>0</v>
      </c>
      <c r="AN398" s="2">
        <f ca="1">IF(Table1[[#This Row],[Field of Work]]="Health",1,0)</f>
        <v>1</v>
      </c>
      <c r="AO398" s="2">
        <f ca="1">IF(Table1[[#This Row],[Field of Work]]="Agriculture",1,0)</f>
        <v>0</v>
      </c>
      <c r="AP398" s="2">
        <f ca="1">IF(Table1[[#This Row],[Field of Work]]="IT",1,0)</f>
        <v>0</v>
      </c>
      <c r="AQ398" s="2">
        <f ca="1">IF(Table1[[#This Row],[Field of Work]]="Construction",1,0)</f>
        <v>0</v>
      </c>
      <c r="AR398" s="2">
        <f ca="1">IF(Table1[[#This Row],[Field of Work]]="General Work",1,0)</f>
        <v>0</v>
      </c>
      <c r="AS398" s="2"/>
      <c r="AT398" s="2"/>
      <c r="AU398" s="2"/>
      <c r="AV398" s="2"/>
      <c r="AW398" s="2"/>
      <c r="AX398" s="2"/>
      <c r="BB398" s="2">
        <f ca="1">Table1[[#This Row],[Car Value]]/Table1[[#This Row],[Cars]]</f>
        <v>74710.650570578262</v>
      </c>
      <c r="BE398" s="2">
        <f ca="1">IF(Table1[[#This Row],[Debts]]&gt;$BG$6,1,0)</f>
        <v>1</v>
      </c>
      <c r="BJ398" s="11">
        <f ca="1">Table1[[#This Row],[Mortage Left]]/Table1[[#This Row],[Value of House]]</f>
        <v>0.65977001602881979</v>
      </c>
      <c r="BK398" s="2">
        <f t="shared" ca="1" si="161"/>
        <v>0</v>
      </c>
      <c r="BN398" s="14">
        <f ca="1">IF(Table1[[#This Row],[Area]]="Yukon",Table1[[#This Row],[Income]],0)</f>
        <v>0</v>
      </c>
      <c r="BO398" s="14">
        <f ca="1">IF(Table1[[#This Row],[Area]]="BC",Table1[[#This Row],[Income]],0)</f>
        <v>0</v>
      </c>
      <c r="BP398" s="14">
        <f ca="1">IF(Table1[[#This Row],[Area]]="Northwest Territories",Table1[[#This Row],[Income]],0)</f>
        <v>0</v>
      </c>
      <c r="BQ398" s="14">
        <f ca="1">IF(Table1[[#This Row],[Area]]="Alberta",Table1[[#This Row],[Income]],0)</f>
        <v>0</v>
      </c>
      <c r="BR398" s="14">
        <f ca="1">IF(Table1[[#This Row],[Area]]="Nunavut",Table1[[#This Row],[Income]],0)</f>
        <v>0</v>
      </c>
      <c r="BS398" s="14">
        <f ca="1">IF(Table1[[#This Row],[Area]]="Saskatchewan",Table1[[#This Row],[Income]],0)</f>
        <v>0</v>
      </c>
      <c r="BT398" s="14">
        <f ca="1">IF(Table1[[#This Row],[Area]]="Manitoba",Table1[[#This Row],[Income]],0)</f>
        <v>0</v>
      </c>
      <c r="BU398" s="14">
        <f ca="1">IF(Table1[[#This Row],[Area]]="Ontario",Table1[[#This Row],[Income]],0)</f>
        <v>0</v>
      </c>
      <c r="BV398" s="14">
        <f ca="1">IF(Table1[[#This Row],[Area]]="Quebec",Table1[[#This Row],[Income]],0)</f>
        <v>0</v>
      </c>
      <c r="BW398" s="14">
        <f ca="1">IF(Table1[[#This Row],[Area]]="newfoundland",Table1[[#This Row],[Income]],0)</f>
        <v>79640</v>
      </c>
      <c r="BX398" s="14">
        <f ca="1">IF(Table1[[#This Row],[Area]]="New Brunswick",Table1[[#This Row],[Income]],0)</f>
        <v>0</v>
      </c>
      <c r="BY398" s="14">
        <f ca="1">IF(Table1[[#This Row],[Area]]="Nova Scotia",Table1[[#This Row],[Income]],0)</f>
        <v>0</v>
      </c>
      <c r="BZ398" s="14">
        <f ca="1">IF(Table1[[#This Row],[Area]]="Prince Edward Island",Table1[[#This Row],[Income]],0)</f>
        <v>0</v>
      </c>
      <c r="CB398" s="12">
        <f ca="1">IF(Table1[[#This Row],[Field of Work]]="Health",Table1[[#This Row],[Income]],0)</f>
        <v>79640</v>
      </c>
      <c r="CC398" s="12">
        <f ca="1">IF(Table1[[#This Row],[Field of Work]]="Construction",Table1[[#This Row],[Income]],0)</f>
        <v>0</v>
      </c>
      <c r="CD398" s="12">
        <f ca="1">IF(Table1[[#This Row],[Field of Work]]="Teaching",Table1[[#This Row],[Income]],0)</f>
        <v>0</v>
      </c>
      <c r="CE398" s="12">
        <f ca="1">IF(Table1[[#This Row],[Field of Work]]="IT",Table1[[#This Row],[Income]],0)</f>
        <v>0</v>
      </c>
      <c r="CF398" s="12">
        <f ca="1">IF(Table1[[#This Row],[Field of Work]]="General Work",Table1[[#This Row],[Income]],0)</f>
        <v>0</v>
      </c>
      <c r="CG398" s="12">
        <f ca="1">IF(Table1[[#This Row],[Field of Work]]="Agriculture",Table1[[#This Row],[Income]],0)</f>
        <v>0</v>
      </c>
      <c r="CI398" s="2">
        <f ca="1">IF(Table1[[#This Row],[Debts]]&gt;Table1[[#This Row],[Income]],1,0)</f>
        <v>0</v>
      </c>
      <c r="CJ398" s="2"/>
      <c r="CL398" s="2">
        <f ca="1">IF(Table1[[#This Row],[Networth of Person ($)]]&gt;$CL$6,Table1[[#This Row],[Age]],0)</f>
        <v>25</v>
      </c>
    </row>
    <row r="399" spans="2:90" x14ac:dyDescent="0.3">
      <c r="B399">
        <f t="shared" ca="1" si="140"/>
        <v>2</v>
      </c>
      <c r="C399" t="str">
        <f t="shared" ca="1" si="141"/>
        <v>Women</v>
      </c>
      <c r="D399">
        <f t="shared" ca="1" si="142"/>
        <v>39</v>
      </c>
      <c r="E399">
        <f t="shared" ca="1" si="143"/>
        <v>3</v>
      </c>
      <c r="F399" t="str">
        <f t="shared" ca="1" si="144"/>
        <v>Teaching</v>
      </c>
      <c r="G399">
        <f t="shared" ca="1" si="145"/>
        <v>3</v>
      </c>
      <c r="H399" t="str">
        <f t="shared" ca="1" si="146"/>
        <v>University</v>
      </c>
      <c r="I399">
        <f t="shared" ca="1" si="147"/>
        <v>4</v>
      </c>
      <c r="J399">
        <f t="shared" ca="1" si="148"/>
        <v>2</v>
      </c>
      <c r="K399">
        <f t="shared" ca="1" si="149"/>
        <v>29646</v>
      </c>
      <c r="L399">
        <f t="shared" ca="1" si="150"/>
        <v>11</v>
      </c>
      <c r="M399" t="str">
        <f t="shared" ca="1" si="151"/>
        <v>New Brunswick</v>
      </c>
      <c r="N399">
        <f t="shared" ca="1" si="152"/>
        <v>148230</v>
      </c>
      <c r="O399">
        <f t="shared" ca="1" si="153"/>
        <v>39095.691443247131</v>
      </c>
      <c r="P399">
        <f t="shared" ca="1" si="154"/>
        <v>23820.036380905072</v>
      </c>
      <c r="Q399">
        <f t="shared" ca="1" si="155"/>
        <v>7076</v>
      </c>
      <c r="R399">
        <f t="shared" ca="1" si="156"/>
        <v>36943.911559527303</v>
      </c>
      <c r="S399">
        <f t="shared" ca="1" si="157"/>
        <v>7316.2498357614822</v>
      </c>
      <c r="T399">
        <f t="shared" ca="1" si="158"/>
        <v>179366.28621666657</v>
      </c>
      <c r="U399">
        <f t="shared" ca="1" si="159"/>
        <v>83115.603002774442</v>
      </c>
      <c r="V399">
        <f t="shared" ca="1" si="160"/>
        <v>96250.683213892131</v>
      </c>
      <c r="Y399" s="2">
        <f ca="1">IF(Table1[[#This Row],[Gender]]="Men",1,0)</f>
        <v>0</v>
      </c>
      <c r="Z399" s="2">
        <f ca="1">IF(Table1[[#This Row],[Gender]]="Women",1,0)</f>
        <v>1</v>
      </c>
      <c r="AA399" s="2"/>
      <c r="AB399" s="2"/>
      <c r="AC399" s="2"/>
      <c r="AD399" s="2"/>
      <c r="AE399" s="2"/>
      <c r="AF399" s="2"/>
      <c r="AG399" s="2"/>
      <c r="AH399" s="2"/>
      <c r="AI399" s="2"/>
      <c r="AJ399" s="4"/>
      <c r="AM399" s="2">
        <f ca="1">IF(Table1[[#This Row],[Field of Work]]="Teaching",1,0)</f>
        <v>1</v>
      </c>
      <c r="AN399" s="2">
        <f ca="1">IF(Table1[[#This Row],[Field of Work]]="Health",1,0)</f>
        <v>0</v>
      </c>
      <c r="AO399" s="2">
        <f ca="1">IF(Table1[[#This Row],[Field of Work]]="Agriculture",1,0)</f>
        <v>0</v>
      </c>
      <c r="AP399" s="2">
        <f ca="1">IF(Table1[[#This Row],[Field of Work]]="IT",1,0)</f>
        <v>0</v>
      </c>
      <c r="AQ399" s="2">
        <f ca="1">IF(Table1[[#This Row],[Field of Work]]="Construction",1,0)</f>
        <v>0</v>
      </c>
      <c r="AR399" s="2">
        <f ca="1">IF(Table1[[#This Row],[Field of Work]]="General Work",1,0)</f>
        <v>0</v>
      </c>
      <c r="AS399" s="2"/>
      <c r="AT399" s="2"/>
      <c r="AU399" s="2"/>
      <c r="AV399" s="2"/>
      <c r="AW399" s="2"/>
      <c r="AX399" s="2"/>
      <c r="BB399" s="2">
        <f ca="1">Table1[[#This Row],[Car Value]]/Table1[[#This Row],[Cars]]</f>
        <v>11910.018190452536</v>
      </c>
      <c r="BE399" s="2">
        <f ca="1">IF(Table1[[#This Row],[Debts]]&gt;$BG$6,1,0)</f>
        <v>1</v>
      </c>
      <c r="BJ399" s="11">
        <f ca="1">Table1[[#This Row],[Mortage Left]]/Table1[[#This Row],[Value of House]]</f>
        <v>0.26375019525903753</v>
      </c>
      <c r="BK399" s="2">
        <f t="shared" ca="1" si="161"/>
        <v>1</v>
      </c>
      <c r="BN399" s="14">
        <f ca="1">IF(Table1[[#This Row],[Area]]="Yukon",Table1[[#This Row],[Income]],0)</f>
        <v>0</v>
      </c>
      <c r="BO399" s="14">
        <f ca="1">IF(Table1[[#This Row],[Area]]="BC",Table1[[#This Row],[Income]],0)</f>
        <v>0</v>
      </c>
      <c r="BP399" s="14">
        <f ca="1">IF(Table1[[#This Row],[Area]]="Northwest Territories",Table1[[#This Row],[Income]],0)</f>
        <v>0</v>
      </c>
      <c r="BQ399" s="14">
        <f ca="1">IF(Table1[[#This Row],[Area]]="Alberta",Table1[[#This Row],[Income]],0)</f>
        <v>0</v>
      </c>
      <c r="BR399" s="14">
        <f ca="1">IF(Table1[[#This Row],[Area]]="Nunavut",Table1[[#This Row],[Income]],0)</f>
        <v>0</v>
      </c>
      <c r="BS399" s="14">
        <f ca="1">IF(Table1[[#This Row],[Area]]="Saskatchewan",Table1[[#This Row],[Income]],0)</f>
        <v>0</v>
      </c>
      <c r="BT399" s="14">
        <f ca="1">IF(Table1[[#This Row],[Area]]="Manitoba",Table1[[#This Row],[Income]],0)</f>
        <v>0</v>
      </c>
      <c r="BU399" s="14">
        <f ca="1">IF(Table1[[#This Row],[Area]]="Ontario",Table1[[#This Row],[Income]],0)</f>
        <v>0</v>
      </c>
      <c r="BV399" s="14">
        <f ca="1">IF(Table1[[#This Row],[Area]]="Quebec",Table1[[#This Row],[Income]],0)</f>
        <v>0</v>
      </c>
      <c r="BW399" s="14">
        <f ca="1">IF(Table1[[#This Row],[Area]]="newfoundland",Table1[[#This Row],[Income]],0)</f>
        <v>0</v>
      </c>
      <c r="BX399" s="14">
        <f ca="1">IF(Table1[[#This Row],[Area]]="New Brunswick",Table1[[#This Row],[Income]],0)</f>
        <v>29646</v>
      </c>
      <c r="BY399" s="14">
        <f ca="1">IF(Table1[[#This Row],[Area]]="Nova Scotia",Table1[[#This Row],[Income]],0)</f>
        <v>0</v>
      </c>
      <c r="BZ399" s="14">
        <f ca="1">IF(Table1[[#This Row],[Area]]="Prince Edward Island",Table1[[#This Row],[Income]],0)</f>
        <v>0</v>
      </c>
      <c r="CB399" s="12">
        <f ca="1">IF(Table1[[#This Row],[Field of Work]]="Health",Table1[[#This Row],[Income]],0)</f>
        <v>0</v>
      </c>
      <c r="CC399" s="12">
        <f ca="1">IF(Table1[[#This Row],[Field of Work]]="Construction",Table1[[#This Row],[Income]],0)</f>
        <v>0</v>
      </c>
      <c r="CD399" s="12">
        <f ca="1">IF(Table1[[#This Row],[Field of Work]]="Teaching",Table1[[#This Row],[Income]],0)</f>
        <v>29646</v>
      </c>
      <c r="CE399" s="12">
        <f ca="1">IF(Table1[[#This Row],[Field of Work]]="IT",Table1[[#This Row],[Income]],0)</f>
        <v>0</v>
      </c>
      <c r="CF399" s="12">
        <f ca="1">IF(Table1[[#This Row],[Field of Work]]="General Work",Table1[[#This Row],[Income]],0)</f>
        <v>0</v>
      </c>
      <c r="CG399" s="12">
        <f ca="1">IF(Table1[[#This Row],[Field of Work]]="Agriculture",Table1[[#This Row],[Income]],0)</f>
        <v>0</v>
      </c>
      <c r="CI399" s="2">
        <f ca="1">IF(Table1[[#This Row],[Debts]]&gt;Table1[[#This Row],[Income]],1,0)</f>
        <v>1</v>
      </c>
      <c r="CJ399" s="2"/>
      <c r="CL399" s="2">
        <f ca="1">IF(Table1[[#This Row],[Networth of Person ($)]]&gt;$CL$6,Table1[[#This Row],[Age]],0)</f>
        <v>39</v>
      </c>
    </row>
    <row r="400" spans="2:90" x14ac:dyDescent="0.3">
      <c r="B400">
        <f t="shared" ca="1" si="140"/>
        <v>2</v>
      </c>
      <c r="C400" t="str">
        <f t="shared" ca="1" si="141"/>
        <v>Women</v>
      </c>
      <c r="D400">
        <f t="shared" ca="1" si="142"/>
        <v>45</v>
      </c>
      <c r="E400">
        <f t="shared" ca="1" si="143"/>
        <v>6</v>
      </c>
      <c r="F400" t="str">
        <f t="shared" ca="1" si="144"/>
        <v>Agriculture</v>
      </c>
      <c r="G400">
        <f t="shared" ca="1" si="145"/>
        <v>5</v>
      </c>
      <c r="H400" t="str">
        <f t="shared" ca="1" si="146"/>
        <v>Others</v>
      </c>
      <c r="I400">
        <f t="shared" ca="1" si="147"/>
        <v>2</v>
      </c>
      <c r="J400">
        <f t="shared" ca="1" si="148"/>
        <v>2</v>
      </c>
      <c r="K400">
        <f t="shared" ca="1" si="149"/>
        <v>54822</v>
      </c>
      <c r="L400">
        <f t="shared" ca="1" si="150"/>
        <v>11</v>
      </c>
      <c r="M400" t="str">
        <f t="shared" ca="1" si="151"/>
        <v>New Brunswick</v>
      </c>
      <c r="N400">
        <f t="shared" ca="1" si="152"/>
        <v>274110</v>
      </c>
      <c r="O400">
        <f t="shared" ca="1" si="153"/>
        <v>15392.46546728568</v>
      </c>
      <c r="P400">
        <f t="shared" ca="1" si="154"/>
        <v>31978.020576858147</v>
      </c>
      <c r="Q400">
        <f t="shared" ca="1" si="155"/>
        <v>14868</v>
      </c>
      <c r="R400">
        <f t="shared" ca="1" si="156"/>
        <v>15040.922040738456</v>
      </c>
      <c r="S400">
        <f t="shared" ca="1" si="157"/>
        <v>215.79318024390324</v>
      </c>
      <c r="T400">
        <f t="shared" ca="1" si="158"/>
        <v>306303.81375710206</v>
      </c>
      <c r="U400">
        <f t="shared" ca="1" si="159"/>
        <v>45301.387508024134</v>
      </c>
      <c r="V400">
        <f t="shared" ca="1" si="160"/>
        <v>261002.42624907792</v>
      </c>
      <c r="Y400" s="2">
        <f ca="1">IF(Table1[[#This Row],[Gender]]="Men",1,0)</f>
        <v>0</v>
      </c>
      <c r="Z400" s="2">
        <f ca="1">IF(Table1[[#This Row],[Gender]]="Women",1,0)</f>
        <v>1</v>
      </c>
      <c r="AA400" s="2"/>
      <c r="AB400" s="2"/>
      <c r="AC400" s="2"/>
      <c r="AD400" s="2"/>
      <c r="AE400" s="2"/>
      <c r="AF400" s="2"/>
      <c r="AG400" s="2"/>
      <c r="AH400" s="2"/>
      <c r="AI400" s="2"/>
      <c r="AJ400" s="4"/>
      <c r="AM400" s="2">
        <f ca="1">IF(Table1[[#This Row],[Field of Work]]="Teaching",1,0)</f>
        <v>0</v>
      </c>
      <c r="AN400" s="2">
        <f ca="1">IF(Table1[[#This Row],[Field of Work]]="Health",1,0)</f>
        <v>0</v>
      </c>
      <c r="AO400" s="2">
        <f ca="1">IF(Table1[[#This Row],[Field of Work]]="Agriculture",1,0)</f>
        <v>1</v>
      </c>
      <c r="AP400" s="2">
        <f ca="1">IF(Table1[[#This Row],[Field of Work]]="IT",1,0)</f>
        <v>0</v>
      </c>
      <c r="AQ400" s="2">
        <f ca="1">IF(Table1[[#This Row],[Field of Work]]="Construction",1,0)</f>
        <v>0</v>
      </c>
      <c r="AR400" s="2">
        <f ca="1">IF(Table1[[#This Row],[Field of Work]]="General Work",1,0)</f>
        <v>0</v>
      </c>
      <c r="AS400" s="2"/>
      <c r="AT400" s="2"/>
      <c r="AU400" s="2"/>
      <c r="AV400" s="2"/>
      <c r="AW400" s="2"/>
      <c r="AX400" s="2"/>
      <c r="BB400" s="2">
        <f ca="1">Table1[[#This Row],[Car Value]]/Table1[[#This Row],[Cars]]</f>
        <v>15989.010288429074</v>
      </c>
      <c r="BE400" s="2">
        <f ca="1">IF(Table1[[#This Row],[Debts]]&gt;$BG$6,1,0)</f>
        <v>0</v>
      </c>
      <c r="BJ400" s="11">
        <f ca="1">Table1[[#This Row],[Mortage Left]]/Table1[[#This Row],[Value of House]]</f>
        <v>5.6154337555308742E-2</v>
      </c>
      <c r="BK400" s="2">
        <f t="shared" ca="1" si="161"/>
        <v>1</v>
      </c>
      <c r="BN400" s="14">
        <f ca="1">IF(Table1[[#This Row],[Area]]="Yukon",Table1[[#This Row],[Income]],0)</f>
        <v>0</v>
      </c>
      <c r="BO400" s="14">
        <f ca="1">IF(Table1[[#This Row],[Area]]="BC",Table1[[#This Row],[Income]],0)</f>
        <v>0</v>
      </c>
      <c r="BP400" s="14">
        <f ca="1">IF(Table1[[#This Row],[Area]]="Northwest Territories",Table1[[#This Row],[Income]],0)</f>
        <v>0</v>
      </c>
      <c r="BQ400" s="14">
        <f ca="1">IF(Table1[[#This Row],[Area]]="Alberta",Table1[[#This Row],[Income]],0)</f>
        <v>0</v>
      </c>
      <c r="BR400" s="14">
        <f ca="1">IF(Table1[[#This Row],[Area]]="Nunavut",Table1[[#This Row],[Income]],0)</f>
        <v>0</v>
      </c>
      <c r="BS400" s="14">
        <f ca="1">IF(Table1[[#This Row],[Area]]="Saskatchewan",Table1[[#This Row],[Income]],0)</f>
        <v>0</v>
      </c>
      <c r="BT400" s="14">
        <f ca="1">IF(Table1[[#This Row],[Area]]="Manitoba",Table1[[#This Row],[Income]],0)</f>
        <v>0</v>
      </c>
      <c r="BU400" s="14">
        <f ca="1">IF(Table1[[#This Row],[Area]]="Ontario",Table1[[#This Row],[Income]],0)</f>
        <v>0</v>
      </c>
      <c r="BV400" s="14">
        <f ca="1">IF(Table1[[#This Row],[Area]]="Quebec",Table1[[#This Row],[Income]],0)</f>
        <v>0</v>
      </c>
      <c r="BW400" s="14">
        <f ca="1">IF(Table1[[#This Row],[Area]]="newfoundland",Table1[[#This Row],[Income]],0)</f>
        <v>0</v>
      </c>
      <c r="BX400" s="14">
        <f ca="1">IF(Table1[[#This Row],[Area]]="New Brunswick",Table1[[#This Row],[Income]],0)</f>
        <v>54822</v>
      </c>
      <c r="BY400" s="14">
        <f ca="1">IF(Table1[[#This Row],[Area]]="Nova Scotia",Table1[[#This Row],[Income]],0)</f>
        <v>0</v>
      </c>
      <c r="BZ400" s="14">
        <f ca="1">IF(Table1[[#This Row],[Area]]="Prince Edward Island",Table1[[#This Row],[Income]],0)</f>
        <v>0</v>
      </c>
      <c r="CB400" s="12">
        <f ca="1">IF(Table1[[#This Row],[Field of Work]]="Health",Table1[[#This Row],[Income]],0)</f>
        <v>0</v>
      </c>
      <c r="CC400" s="12">
        <f ca="1">IF(Table1[[#This Row],[Field of Work]]="Construction",Table1[[#This Row],[Income]],0)</f>
        <v>0</v>
      </c>
      <c r="CD400" s="12">
        <f ca="1">IF(Table1[[#This Row],[Field of Work]]="Teaching",Table1[[#This Row],[Income]],0)</f>
        <v>0</v>
      </c>
      <c r="CE400" s="12">
        <f ca="1">IF(Table1[[#This Row],[Field of Work]]="IT",Table1[[#This Row],[Income]],0)</f>
        <v>0</v>
      </c>
      <c r="CF400" s="12">
        <f ca="1">IF(Table1[[#This Row],[Field of Work]]="General Work",Table1[[#This Row],[Income]],0)</f>
        <v>0</v>
      </c>
      <c r="CG400" s="12">
        <f ca="1">IF(Table1[[#This Row],[Field of Work]]="Agriculture",Table1[[#This Row],[Income]],0)</f>
        <v>54822</v>
      </c>
      <c r="CI400" s="2">
        <f ca="1">IF(Table1[[#This Row],[Debts]]&gt;Table1[[#This Row],[Income]],1,0)</f>
        <v>0</v>
      </c>
      <c r="CJ400" s="2"/>
      <c r="CL400" s="2">
        <f ca="1">IF(Table1[[#This Row],[Networth of Person ($)]]&gt;$CL$6,Table1[[#This Row],[Age]],0)</f>
        <v>45</v>
      </c>
    </row>
    <row r="401" spans="2:90" x14ac:dyDescent="0.3">
      <c r="B401">
        <f t="shared" ca="1" si="140"/>
        <v>2</v>
      </c>
      <c r="C401" t="str">
        <f t="shared" ca="1" si="141"/>
        <v>Women</v>
      </c>
      <c r="D401">
        <f t="shared" ca="1" si="142"/>
        <v>41</v>
      </c>
      <c r="E401">
        <f t="shared" ca="1" si="143"/>
        <v>6</v>
      </c>
      <c r="F401" t="str">
        <f t="shared" ca="1" si="144"/>
        <v>Agriculture</v>
      </c>
      <c r="G401">
        <f t="shared" ca="1" si="145"/>
        <v>6</v>
      </c>
      <c r="H401" t="str">
        <f t="shared" ca="1" si="146"/>
        <v>Others</v>
      </c>
      <c r="I401">
        <f t="shared" ca="1" si="147"/>
        <v>1</v>
      </c>
      <c r="J401">
        <f t="shared" ca="1" si="148"/>
        <v>3</v>
      </c>
      <c r="K401">
        <f t="shared" ca="1" si="149"/>
        <v>25076</v>
      </c>
      <c r="L401">
        <f t="shared" ca="1" si="150"/>
        <v>8</v>
      </c>
      <c r="M401" t="str">
        <f t="shared" ca="1" si="151"/>
        <v>Ontario</v>
      </c>
      <c r="N401">
        <f t="shared" ca="1" si="152"/>
        <v>150456</v>
      </c>
      <c r="O401">
        <f t="shared" ca="1" si="153"/>
        <v>86729.6806397006</v>
      </c>
      <c r="P401">
        <f t="shared" ca="1" si="154"/>
        <v>60341.466847474665</v>
      </c>
      <c r="Q401">
        <f t="shared" ca="1" si="155"/>
        <v>28786</v>
      </c>
      <c r="R401">
        <f t="shared" ca="1" si="156"/>
        <v>8721.2530648454886</v>
      </c>
      <c r="S401">
        <f t="shared" ca="1" si="157"/>
        <v>32972.148387605426</v>
      </c>
      <c r="T401">
        <f t="shared" ca="1" si="158"/>
        <v>243769.61523508007</v>
      </c>
      <c r="U401">
        <f t="shared" ca="1" si="159"/>
        <v>124236.93370454609</v>
      </c>
      <c r="V401">
        <f t="shared" ca="1" si="160"/>
        <v>119532.68153053398</v>
      </c>
      <c r="Y401" s="2">
        <f ca="1">IF(Table1[[#This Row],[Gender]]="Men",1,0)</f>
        <v>0</v>
      </c>
      <c r="Z401" s="2">
        <f ca="1">IF(Table1[[#This Row],[Gender]]="Women",1,0)</f>
        <v>1</v>
      </c>
      <c r="AA401" s="2"/>
      <c r="AB401" s="2"/>
      <c r="AC401" s="2"/>
      <c r="AD401" s="2"/>
      <c r="AE401" s="2"/>
      <c r="AF401" s="2"/>
      <c r="AG401" s="2"/>
      <c r="AH401" s="2"/>
      <c r="AI401" s="2"/>
      <c r="AJ401" s="4"/>
      <c r="AM401" s="2">
        <f ca="1">IF(Table1[[#This Row],[Field of Work]]="Teaching",1,0)</f>
        <v>0</v>
      </c>
      <c r="AN401" s="2">
        <f ca="1">IF(Table1[[#This Row],[Field of Work]]="Health",1,0)</f>
        <v>0</v>
      </c>
      <c r="AO401" s="2">
        <f ca="1">IF(Table1[[#This Row],[Field of Work]]="Agriculture",1,0)</f>
        <v>1</v>
      </c>
      <c r="AP401" s="2">
        <f ca="1">IF(Table1[[#This Row],[Field of Work]]="IT",1,0)</f>
        <v>0</v>
      </c>
      <c r="AQ401" s="2">
        <f ca="1">IF(Table1[[#This Row],[Field of Work]]="Construction",1,0)</f>
        <v>0</v>
      </c>
      <c r="AR401" s="2">
        <f ca="1">IF(Table1[[#This Row],[Field of Work]]="General Work",1,0)</f>
        <v>0</v>
      </c>
      <c r="AS401" s="2"/>
      <c r="AT401" s="2"/>
      <c r="AU401" s="2"/>
      <c r="AV401" s="2"/>
      <c r="AW401" s="2"/>
      <c r="AX401" s="2"/>
      <c r="BB401" s="2">
        <f ca="1">Table1[[#This Row],[Car Value]]/Table1[[#This Row],[Cars]]</f>
        <v>20113.822282491554</v>
      </c>
      <c r="BE401" s="2">
        <f ca="1">IF(Table1[[#This Row],[Debts]]&gt;$BG$6,1,0)</f>
        <v>0</v>
      </c>
      <c r="BJ401" s="11">
        <f ca="1">Table1[[#This Row],[Mortage Left]]/Table1[[#This Row],[Value of House]]</f>
        <v>0.57644547668222335</v>
      </c>
      <c r="BK401" s="2">
        <f t="shared" ca="1" si="161"/>
        <v>0</v>
      </c>
      <c r="BN401" s="14">
        <f ca="1">IF(Table1[[#This Row],[Area]]="Yukon",Table1[[#This Row],[Income]],0)</f>
        <v>0</v>
      </c>
      <c r="BO401" s="14">
        <f ca="1">IF(Table1[[#This Row],[Area]]="BC",Table1[[#This Row],[Income]],0)</f>
        <v>0</v>
      </c>
      <c r="BP401" s="14">
        <f ca="1">IF(Table1[[#This Row],[Area]]="Northwest Territories",Table1[[#This Row],[Income]],0)</f>
        <v>0</v>
      </c>
      <c r="BQ401" s="14">
        <f ca="1">IF(Table1[[#This Row],[Area]]="Alberta",Table1[[#This Row],[Income]],0)</f>
        <v>0</v>
      </c>
      <c r="BR401" s="14">
        <f ca="1">IF(Table1[[#This Row],[Area]]="Nunavut",Table1[[#This Row],[Income]],0)</f>
        <v>0</v>
      </c>
      <c r="BS401" s="14">
        <f ca="1">IF(Table1[[#This Row],[Area]]="Saskatchewan",Table1[[#This Row],[Income]],0)</f>
        <v>0</v>
      </c>
      <c r="BT401" s="14">
        <f ca="1">IF(Table1[[#This Row],[Area]]="Manitoba",Table1[[#This Row],[Income]],0)</f>
        <v>0</v>
      </c>
      <c r="BU401" s="14">
        <f ca="1">IF(Table1[[#This Row],[Area]]="Ontario",Table1[[#This Row],[Income]],0)</f>
        <v>25076</v>
      </c>
      <c r="BV401" s="14">
        <f ca="1">IF(Table1[[#This Row],[Area]]="Quebec",Table1[[#This Row],[Income]],0)</f>
        <v>0</v>
      </c>
      <c r="BW401" s="14">
        <f ca="1">IF(Table1[[#This Row],[Area]]="newfoundland",Table1[[#This Row],[Income]],0)</f>
        <v>0</v>
      </c>
      <c r="BX401" s="14">
        <f ca="1">IF(Table1[[#This Row],[Area]]="New Brunswick",Table1[[#This Row],[Income]],0)</f>
        <v>0</v>
      </c>
      <c r="BY401" s="14">
        <f ca="1">IF(Table1[[#This Row],[Area]]="Nova Scotia",Table1[[#This Row],[Income]],0)</f>
        <v>0</v>
      </c>
      <c r="BZ401" s="14">
        <f ca="1">IF(Table1[[#This Row],[Area]]="Prince Edward Island",Table1[[#This Row],[Income]],0)</f>
        <v>0</v>
      </c>
      <c r="CB401" s="12">
        <f ca="1">IF(Table1[[#This Row],[Field of Work]]="Health",Table1[[#This Row],[Income]],0)</f>
        <v>0</v>
      </c>
      <c r="CC401" s="12">
        <f ca="1">IF(Table1[[#This Row],[Field of Work]]="Construction",Table1[[#This Row],[Income]],0)</f>
        <v>0</v>
      </c>
      <c r="CD401" s="12">
        <f ca="1">IF(Table1[[#This Row],[Field of Work]]="Teaching",Table1[[#This Row],[Income]],0)</f>
        <v>0</v>
      </c>
      <c r="CE401" s="12">
        <f ca="1">IF(Table1[[#This Row],[Field of Work]]="IT",Table1[[#This Row],[Income]],0)</f>
        <v>0</v>
      </c>
      <c r="CF401" s="12">
        <f ca="1">IF(Table1[[#This Row],[Field of Work]]="General Work",Table1[[#This Row],[Income]],0)</f>
        <v>0</v>
      </c>
      <c r="CG401" s="12">
        <f ca="1">IF(Table1[[#This Row],[Field of Work]]="Agriculture",Table1[[#This Row],[Income]],0)</f>
        <v>25076</v>
      </c>
      <c r="CI401" s="2">
        <f ca="1">IF(Table1[[#This Row],[Debts]]&gt;Table1[[#This Row],[Income]],1,0)</f>
        <v>0</v>
      </c>
      <c r="CJ401" s="2"/>
      <c r="CL401" s="2">
        <f ca="1">IF(Table1[[#This Row],[Networth of Person ($)]]&gt;$CL$6,Table1[[#This Row],[Age]],0)</f>
        <v>41</v>
      </c>
    </row>
    <row r="402" spans="2:90" x14ac:dyDescent="0.3">
      <c r="B402">
        <f t="shared" ca="1" si="140"/>
        <v>1</v>
      </c>
      <c r="C402" t="str">
        <f t="shared" ca="1" si="141"/>
        <v>Men</v>
      </c>
      <c r="D402">
        <f t="shared" ca="1" si="142"/>
        <v>40</v>
      </c>
      <c r="E402">
        <f t="shared" ca="1" si="143"/>
        <v>1</v>
      </c>
      <c r="F402" t="str">
        <f t="shared" ca="1" si="144"/>
        <v>Health</v>
      </c>
      <c r="G402">
        <f t="shared" ca="1" si="145"/>
        <v>3</v>
      </c>
      <c r="H402" t="str">
        <f t="shared" ca="1" si="146"/>
        <v>University</v>
      </c>
      <c r="I402">
        <f t="shared" ca="1" si="147"/>
        <v>1</v>
      </c>
      <c r="J402">
        <f t="shared" ca="1" si="148"/>
        <v>1</v>
      </c>
      <c r="K402">
        <f t="shared" ca="1" si="149"/>
        <v>61618</v>
      </c>
      <c r="L402">
        <f t="shared" ca="1" si="150"/>
        <v>5</v>
      </c>
      <c r="M402" t="str">
        <f t="shared" ca="1" si="151"/>
        <v>Nunavut</v>
      </c>
      <c r="N402">
        <f t="shared" ca="1" si="152"/>
        <v>246472</v>
      </c>
      <c r="O402">
        <f t="shared" ca="1" si="153"/>
        <v>228290.40432754939</v>
      </c>
      <c r="P402">
        <f t="shared" ca="1" si="154"/>
        <v>5712.8990132139579</v>
      </c>
      <c r="Q402">
        <f t="shared" ca="1" si="155"/>
        <v>1926</v>
      </c>
      <c r="R402">
        <f t="shared" ca="1" si="156"/>
        <v>76078.528958980562</v>
      </c>
      <c r="S402">
        <f t="shared" ca="1" si="157"/>
        <v>41580.41362052365</v>
      </c>
      <c r="T402">
        <f t="shared" ca="1" si="158"/>
        <v>293765.31263373763</v>
      </c>
      <c r="U402">
        <f t="shared" ca="1" si="159"/>
        <v>306294.93328652997</v>
      </c>
      <c r="V402">
        <f t="shared" ca="1" si="160"/>
        <v>-12529.620652792335</v>
      </c>
      <c r="Y402" s="2">
        <f ca="1">IF(Table1[[#This Row],[Gender]]="Men",1,0)</f>
        <v>1</v>
      </c>
      <c r="Z402" s="2">
        <f ca="1">IF(Table1[[#This Row],[Gender]]="Women",1,0)</f>
        <v>0</v>
      </c>
      <c r="AA402" s="2"/>
      <c r="AB402" s="2"/>
      <c r="AC402" s="2"/>
      <c r="AD402" s="2"/>
      <c r="AE402" s="2"/>
      <c r="AF402" s="2"/>
      <c r="AG402" s="2"/>
      <c r="AH402" s="2"/>
      <c r="AI402" s="2"/>
      <c r="AJ402" s="4"/>
      <c r="AM402" s="2">
        <f ca="1">IF(Table1[[#This Row],[Field of Work]]="Teaching",1,0)</f>
        <v>0</v>
      </c>
      <c r="AN402" s="2">
        <f ca="1">IF(Table1[[#This Row],[Field of Work]]="Health",1,0)</f>
        <v>1</v>
      </c>
      <c r="AO402" s="2">
        <f ca="1">IF(Table1[[#This Row],[Field of Work]]="Agriculture",1,0)</f>
        <v>0</v>
      </c>
      <c r="AP402" s="2">
        <f ca="1">IF(Table1[[#This Row],[Field of Work]]="IT",1,0)</f>
        <v>0</v>
      </c>
      <c r="AQ402" s="2">
        <f ca="1">IF(Table1[[#This Row],[Field of Work]]="Construction",1,0)</f>
        <v>0</v>
      </c>
      <c r="AR402" s="2">
        <f ca="1">IF(Table1[[#This Row],[Field of Work]]="General Work",1,0)</f>
        <v>0</v>
      </c>
      <c r="AS402" s="2"/>
      <c r="AT402" s="2"/>
      <c r="AU402" s="2"/>
      <c r="AV402" s="2"/>
      <c r="AW402" s="2"/>
      <c r="AX402" s="2"/>
      <c r="BB402" s="2">
        <f ca="1">Table1[[#This Row],[Car Value]]/Table1[[#This Row],[Cars]]</f>
        <v>5712.8990132139579</v>
      </c>
      <c r="BE402" s="2">
        <f ca="1">IF(Table1[[#This Row],[Debts]]&gt;$BG$6,1,0)</f>
        <v>1</v>
      </c>
      <c r="BJ402" s="11">
        <f ca="1">Table1[[#This Row],[Mortage Left]]/Table1[[#This Row],[Value of House]]</f>
        <v>0.92623261192975015</v>
      </c>
      <c r="BK402" s="2">
        <f t="shared" ca="1" si="161"/>
        <v>0</v>
      </c>
      <c r="BN402" s="14">
        <f ca="1">IF(Table1[[#This Row],[Area]]="Yukon",Table1[[#This Row],[Income]],0)</f>
        <v>0</v>
      </c>
      <c r="BO402" s="14">
        <f ca="1">IF(Table1[[#This Row],[Area]]="BC",Table1[[#This Row],[Income]],0)</f>
        <v>0</v>
      </c>
      <c r="BP402" s="14">
        <f ca="1">IF(Table1[[#This Row],[Area]]="Northwest Territories",Table1[[#This Row],[Income]],0)</f>
        <v>0</v>
      </c>
      <c r="BQ402" s="14">
        <f ca="1">IF(Table1[[#This Row],[Area]]="Alberta",Table1[[#This Row],[Income]],0)</f>
        <v>0</v>
      </c>
      <c r="BR402" s="14">
        <f ca="1">IF(Table1[[#This Row],[Area]]="Nunavut",Table1[[#This Row],[Income]],0)</f>
        <v>61618</v>
      </c>
      <c r="BS402" s="14">
        <f ca="1">IF(Table1[[#This Row],[Area]]="Saskatchewan",Table1[[#This Row],[Income]],0)</f>
        <v>0</v>
      </c>
      <c r="BT402" s="14">
        <f ca="1">IF(Table1[[#This Row],[Area]]="Manitoba",Table1[[#This Row],[Income]],0)</f>
        <v>0</v>
      </c>
      <c r="BU402" s="14">
        <f ca="1">IF(Table1[[#This Row],[Area]]="Ontario",Table1[[#This Row],[Income]],0)</f>
        <v>0</v>
      </c>
      <c r="BV402" s="14">
        <f ca="1">IF(Table1[[#This Row],[Area]]="Quebec",Table1[[#This Row],[Income]],0)</f>
        <v>0</v>
      </c>
      <c r="BW402" s="14">
        <f ca="1">IF(Table1[[#This Row],[Area]]="newfoundland",Table1[[#This Row],[Income]],0)</f>
        <v>0</v>
      </c>
      <c r="BX402" s="14">
        <f ca="1">IF(Table1[[#This Row],[Area]]="New Brunswick",Table1[[#This Row],[Income]],0)</f>
        <v>0</v>
      </c>
      <c r="BY402" s="14">
        <f ca="1">IF(Table1[[#This Row],[Area]]="Nova Scotia",Table1[[#This Row],[Income]],0)</f>
        <v>0</v>
      </c>
      <c r="BZ402" s="14">
        <f ca="1">IF(Table1[[#This Row],[Area]]="Prince Edward Island",Table1[[#This Row],[Income]],0)</f>
        <v>0</v>
      </c>
      <c r="CB402" s="12">
        <f ca="1">IF(Table1[[#This Row],[Field of Work]]="Health",Table1[[#This Row],[Income]],0)</f>
        <v>61618</v>
      </c>
      <c r="CC402" s="12">
        <f ca="1">IF(Table1[[#This Row],[Field of Work]]="Construction",Table1[[#This Row],[Income]],0)</f>
        <v>0</v>
      </c>
      <c r="CD402" s="12">
        <f ca="1">IF(Table1[[#This Row],[Field of Work]]="Teaching",Table1[[#This Row],[Income]],0)</f>
        <v>0</v>
      </c>
      <c r="CE402" s="12">
        <f ca="1">IF(Table1[[#This Row],[Field of Work]]="IT",Table1[[#This Row],[Income]],0)</f>
        <v>0</v>
      </c>
      <c r="CF402" s="12">
        <f ca="1">IF(Table1[[#This Row],[Field of Work]]="General Work",Table1[[#This Row],[Income]],0)</f>
        <v>0</v>
      </c>
      <c r="CG402" s="12">
        <f ca="1">IF(Table1[[#This Row],[Field of Work]]="Agriculture",Table1[[#This Row],[Income]],0)</f>
        <v>0</v>
      </c>
      <c r="CI402" s="2">
        <f ca="1">IF(Table1[[#This Row],[Debts]]&gt;Table1[[#This Row],[Income]],1,0)</f>
        <v>1</v>
      </c>
      <c r="CJ402" s="2"/>
      <c r="CL402" s="2">
        <f ca="1">IF(Table1[[#This Row],[Networth of Person ($)]]&gt;$CL$6,Table1[[#This Row],[Age]],0)</f>
        <v>0</v>
      </c>
    </row>
    <row r="403" spans="2:90" x14ac:dyDescent="0.3">
      <c r="B403">
        <f t="shared" ca="1" si="140"/>
        <v>1</v>
      </c>
      <c r="C403" t="str">
        <f t="shared" ca="1" si="141"/>
        <v>Men</v>
      </c>
      <c r="D403">
        <f t="shared" ca="1" si="142"/>
        <v>45</v>
      </c>
      <c r="E403">
        <f t="shared" ca="1" si="143"/>
        <v>6</v>
      </c>
      <c r="F403" t="str">
        <f t="shared" ca="1" si="144"/>
        <v>Agriculture</v>
      </c>
      <c r="G403">
        <f t="shared" ca="1" si="145"/>
        <v>6</v>
      </c>
      <c r="H403" t="str">
        <f t="shared" ca="1" si="146"/>
        <v>Others</v>
      </c>
      <c r="I403">
        <f t="shared" ca="1" si="147"/>
        <v>0</v>
      </c>
      <c r="J403">
        <f t="shared" ca="1" si="148"/>
        <v>2</v>
      </c>
      <c r="K403">
        <f t="shared" ca="1" si="149"/>
        <v>87748</v>
      </c>
      <c r="L403">
        <f t="shared" ca="1" si="150"/>
        <v>7</v>
      </c>
      <c r="M403" t="str">
        <f t="shared" ca="1" si="151"/>
        <v>Manitoba</v>
      </c>
      <c r="N403">
        <f t="shared" ca="1" si="152"/>
        <v>438740</v>
      </c>
      <c r="O403">
        <f t="shared" ca="1" si="153"/>
        <v>32289.998628524751</v>
      </c>
      <c r="P403">
        <f t="shared" ca="1" si="154"/>
        <v>38904.511891020207</v>
      </c>
      <c r="Q403">
        <f t="shared" ca="1" si="155"/>
        <v>37384</v>
      </c>
      <c r="R403">
        <f t="shared" ca="1" si="156"/>
        <v>153483.41861137524</v>
      </c>
      <c r="S403">
        <f t="shared" ca="1" si="157"/>
        <v>1088.4074629502263</v>
      </c>
      <c r="T403">
        <f t="shared" ca="1" si="158"/>
        <v>478732.91935397044</v>
      </c>
      <c r="U403">
        <f t="shared" ca="1" si="159"/>
        <v>223157.41723989998</v>
      </c>
      <c r="V403">
        <f t="shared" ca="1" si="160"/>
        <v>255575.50211407046</v>
      </c>
      <c r="Y403" s="2">
        <f ca="1">IF(Table1[[#This Row],[Gender]]="Men",1,0)</f>
        <v>1</v>
      </c>
      <c r="Z403" s="2">
        <f ca="1">IF(Table1[[#This Row],[Gender]]="Women",1,0)</f>
        <v>0</v>
      </c>
      <c r="AA403" s="2"/>
      <c r="AB403" s="2"/>
      <c r="AC403" s="2"/>
      <c r="AD403" s="2"/>
      <c r="AE403" s="2"/>
      <c r="AF403" s="2"/>
      <c r="AG403" s="2"/>
      <c r="AH403" s="2"/>
      <c r="AI403" s="2"/>
      <c r="AJ403" s="4"/>
      <c r="AM403" s="2">
        <f ca="1">IF(Table1[[#This Row],[Field of Work]]="Teaching",1,0)</f>
        <v>0</v>
      </c>
      <c r="AN403" s="2">
        <f ca="1">IF(Table1[[#This Row],[Field of Work]]="Health",1,0)</f>
        <v>0</v>
      </c>
      <c r="AO403" s="2">
        <f ca="1">IF(Table1[[#This Row],[Field of Work]]="Agriculture",1,0)</f>
        <v>1</v>
      </c>
      <c r="AP403" s="2">
        <f ca="1">IF(Table1[[#This Row],[Field of Work]]="IT",1,0)</f>
        <v>0</v>
      </c>
      <c r="AQ403" s="2">
        <f ca="1">IF(Table1[[#This Row],[Field of Work]]="Construction",1,0)</f>
        <v>0</v>
      </c>
      <c r="AR403" s="2">
        <f ca="1">IF(Table1[[#This Row],[Field of Work]]="General Work",1,0)</f>
        <v>0</v>
      </c>
      <c r="AS403" s="2"/>
      <c r="AT403" s="2"/>
      <c r="AU403" s="2"/>
      <c r="AV403" s="2"/>
      <c r="AW403" s="2"/>
      <c r="AX403" s="2"/>
      <c r="BB403" s="2">
        <f ca="1">Table1[[#This Row],[Car Value]]/Table1[[#This Row],[Cars]]</f>
        <v>19452.255945510104</v>
      </c>
      <c r="BE403" s="2">
        <f ca="1">IF(Table1[[#This Row],[Debts]]&gt;$BG$6,1,0)</f>
        <v>1</v>
      </c>
      <c r="BJ403" s="11">
        <f ca="1">Table1[[#This Row],[Mortage Left]]/Table1[[#This Row],[Value of House]]</f>
        <v>7.3597115896715026E-2</v>
      </c>
      <c r="BK403" s="2">
        <f t="shared" ca="1" si="161"/>
        <v>1</v>
      </c>
      <c r="BN403" s="14">
        <f ca="1">IF(Table1[[#This Row],[Area]]="Yukon",Table1[[#This Row],[Income]],0)</f>
        <v>0</v>
      </c>
      <c r="BO403" s="14">
        <f ca="1">IF(Table1[[#This Row],[Area]]="BC",Table1[[#This Row],[Income]],0)</f>
        <v>0</v>
      </c>
      <c r="BP403" s="14">
        <f ca="1">IF(Table1[[#This Row],[Area]]="Northwest Territories",Table1[[#This Row],[Income]],0)</f>
        <v>0</v>
      </c>
      <c r="BQ403" s="14">
        <f ca="1">IF(Table1[[#This Row],[Area]]="Alberta",Table1[[#This Row],[Income]],0)</f>
        <v>0</v>
      </c>
      <c r="BR403" s="14">
        <f ca="1">IF(Table1[[#This Row],[Area]]="Nunavut",Table1[[#This Row],[Income]],0)</f>
        <v>0</v>
      </c>
      <c r="BS403" s="14">
        <f ca="1">IF(Table1[[#This Row],[Area]]="Saskatchewan",Table1[[#This Row],[Income]],0)</f>
        <v>0</v>
      </c>
      <c r="BT403" s="14">
        <f ca="1">IF(Table1[[#This Row],[Area]]="Manitoba",Table1[[#This Row],[Income]],0)</f>
        <v>87748</v>
      </c>
      <c r="BU403" s="14">
        <f ca="1">IF(Table1[[#This Row],[Area]]="Ontario",Table1[[#This Row],[Income]],0)</f>
        <v>0</v>
      </c>
      <c r="BV403" s="14">
        <f ca="1">IF(Table1[[#This Row],[Area]]="Quebec",Table1[[#This Row],[Income]],0)</f>
        <v>0</v>
      </c>
      <c r="BW403" s="14">
        <f ca="1">IF(Table1[[#This Row],[Area]]="newfoundland",Table1[[#This Row],[Income]],0)</f>
        <v>0</v>
      </c>
      <c r="BX403" s="14">
        <f ca="1">IF(Table1[[#This Row],[Area]]="New Brunswick",Table1[[#This Row],[Income]],0)</f>
        <v>0</v>
      </c>
      <c r="BY403" s="14">
        <f ca="1">IF(Table1[[#This Row],[Area]]="Nova Scotia",Table1[[#This Row],[Income]],0)</f>
        <v>0</v>
      </c>
      <c r="BZ403" s="14">
        <f ca="1">IF(Table1[[#This Row],[Area]]="Prince Edward Island",Table1[[#This Row],[Income]],0)</f>
        <v>0</v>
      </c>
      <c r="CB403" s="12">
        <f ca="1">IF(Table1[[#This Row],[Field of Work]]="Health",Table1[[#This Row],[Income]],0)</f>
        <v>0</v>
      </c>
      <c r="CC403" s="12">
        <f ca="1">IF(Table1[[#This Row],[Field of Work]]="Construction",Table1[[#This Row],[Income]],0)</f>
        <v>0</v>
      </c>
      <c r="CD403" s="12">
        <f ca="1">IF(Table1[[#This Row],[Field of Work]]="Teaching",Table1[[#This Row],[Income]],0)</f>
        <v>0</v>
      </c>
      <c r="CE403" s="12">
        <f ca="1">IF(Table1[[#This Row],[Field of Work]]="IT",Table1[[#This Row],[Income]],0)</f>
        <v>0</v>
      </c>
      <c r="CF403" s="12">
        <f ca="1">IF(Table1[[#This Row],[Field of Work]]="General Work",Table1[[#This Row],[Income]],0)</f>
        <v>0</v>
      </c>
      <c r="CG403" s="12">
        <f ca="1">IF(Table1[[#This Row],[Field of Work]]="Agriculture",Table1[[#This Row],[Income]],0)</f>
        <v>87748</v>
      </c>
      <c r="CI403" s="2">
        <f ca="1">IF(Table1[[#This Row],[Debts]]&gt;Table1[[#This Row],[Income]],1,0)</f>
        <v>1</v>
      </c>
      <c r="CJ403" s="2"/>
      <c r="CL403" s="2">
        <f ca="1">IF(Table1[[#This Row],[Networth of Person ($)]]&gt;$CL$6,Table1[[#This Row],[Age]],0)</f>
        <v>45</v>
      </c>
    </row>
    <row r="404" spans="2:90" x14ac:dyDescent="0.3">
      <c r="B404">
        <f t="shared" ca="1" si="140"/>
        <v>2</v>
      </c>
      <c r="C404" t="str">
        <f t="shared" ca="1" si="141"/>
        <v>Women</v>
      </c>
      <c r="D404">
        <f t="shared" ca="1" si="142"/>
        <v>37</v>
      </c>
      <c r="E404">
        <f t="shared" ca="1" si="143"/>
        <v>4</v>
      </c>
      <c r="F404" t="str">
        <f t="shared" ca="1" si="144"/>
        <v>IT</v>
      </c>
      <c r="G404">
        <f t="shared" ca="1" si="145"/>
        <v>6</v>
      </c>
      <c r="H404" t="str">
        <f t="shared" ca="1" si="146"/>
        <v>Others</v>
      </c>
      <c r="I404">
        <f t="shared" ca="1" si="147"/>
        <v>4</v>
      </c>
      <c r="J404">
        <f t="shared" ca="1" si="148"/>
        <v>2</v>
      </c>
      <c r="K404">
        <f t="shared" ca="1" si="149"/>
        <v>46954</v>
      </c>
      <c r="L404">
        <f t="shared" ca="1" si="150"/>
        <v>13</v>
      </c>
      <c r="M404" t="str">
        <f t="shared" ca="1" si="151"/>
        <v>Prince Edward Island</v>
      </c>
      <c r="N404">
        <f t="shared" ca="1" si="152"/>
        <v>234770</v>
      </c>
      <c r="O404">
        <f t="shared" ca="1" si="153"/>
        <v>87244.229854719233</v>
      </c>
      <c r="P404">
        <f t="shared" ca="1" si="154"/>
        <v>9860.7395041200707</v>
      </c>
      <c r="Q404">
        <f t="shared" ca="1" si="155"/>
        <v>5443</v>
      </c>
      <c r="R404">
        <f t="shared" ca="1" si="156"/>
        <v>48012.011162355688</v>
      </c>
      <c r="S404">
        <f t="shared" ca="1" si="157"/>
        <v>4008.3954779165642</v>
      </c>
      <c r="T404">
        <f t="shared" ca="1" si="158"/>
        <v>248639.13498203663</v>
      </c>
      <c r="U404">
        <f t="shared" ca="1" si="159"/>
        <v>140699.24101707491</v>
      </c>
      <c r="V404">
        <f t="shared" ca="1" si="160"/>
        <v>107939.89396496172</v>
      </c>
      <c r="Y404" s="2">
        <f ca="1">IF(Table1[[#This Row],[Gender]]="Men",1,0)</f>
        <v>0</v>
      </c>
      <c r="Z404" s="2">
        <f ca="1">IF(Table1[[#This Row],[Gender]]="Women",1,0)</f>
        <v>1</v>
      </c>
      <c r="AA404" s="2"/>
      <c r="AB404" s="2"/>
      <c r="AC404" s="2"/>
      <c r="AD404" s="2"/>
      <c r="AE404" s="2"/>
      <c r="AF404" s="2"/>
      <c r="AG404" s="2"/>
      <c r="AH404" s="2"/>
      <c r="AI404" s="2"/>
      <c r="AJ404" s="4"/>
      <c r="AM404" s="2">
        <f ca="1">IF(Table1[[#This Row],[Field of Work]]="Teaching",1,0)</f>
        <v>0</v>
      </c>
      <c r="AN404" s="2">
        <f ca="1">IF(Table1[[#This Row],[Field of Work]]="Health",1,0)</f>
        <v>0</v>
      </c>
      <c r="AO404" s="2">
        <f ca="1">IF(Table1[[#This Row],[Field of Work]]="Agriculture",1,0)</f>
        <v>0</v>
      </c>
      <c r="AP404" s="2">
        <f ca="1">IF(Table1[[#This Row],[Field of Work]]="IT",1,0)</f>
        <v>1</v>
      </c>
      <c r="AQ404" s="2">
        <f ca="1">IF(Table1[[#This Row],[Field of Work]]="Construction",1,0)</f>
        <v>0</v>
      </c>
      <c r="AR404" s="2">
        <f ca="1">IF(Table1[[#This Row],[Field of Work]]="General Work",1,0)</f>
        <v>0</v>
      </c>
      <c r="AS404" s="2"/>
      <c r="AT404" s="2"/>
      <c r="AU404" s="2"/>
      <c r="AV404" s="2"/>
      <c r="AW404" s="2"/>
      <c r="AX404" s="2"/>
      <c r="BB404" s="2">
        <f ca="1">Table1[[#This Row],[Car Value]]/Table1[[#This Row],[Cars]]</f>
        <v>4930.3697520600354</v>
      </c>
      <c r="BE404" s="2">
        <f ca="1">IF(Table1[[#This Row],[Debts]]&gt;$BG$6,1,0)</f>
        <v>1</v>
      </c>
      <c r="BJ404" s="11">
        <f ca="1">Table1[[#This Row],[Mortage Left]]/Table1[[#This Row],[Value of House]]</f>
        <v>0.37161575096783761</v>
      </c>
      <c r="BK404" s="2">
        <f t="shared" ca="1" si="161"/>
        <v>0</v>
      </c>
      <c r="BN404" s="14">
        <f ca="1">IF(Table1[[#This Row],[Area]]="Yukon",Table1[[#This Row],[Income]],0)</f>
        <v>0</v>
      </c>
      <c r="BO404" s="14">
        <f ca="1">IF(Table1[[#This Row],[Area]]="BC",Table1[[#This Row],[Income]],0)</f>
        <v>0</v>
      </c>
      <c r="BP404" s="14">
        <f ca="1">IF(Table1[[#This Row],[Area]]="Northwest Territories",Table1[[#This Row],[Income]],0)</f>
        <v>0</v>
      </c>
      <c r="BQ404" s="14">
        <f ca="1">IF(Table1[[#This Row],[Area]]="Alberta",Table1[[#This Row],[Income]],0)</f>
        <v>0</v>
      </c>
      <c r="BR404" s="14">
        <f ca="1">IF(Table1[[#This Row],[Area]]="Nunavut",Table1[[#This Row],[Income]],0)</f>
        <v>0</v>
      </c>
      <c r="BS404" s="14">
        <f ca="1">IF(Table1[[#This Row],[Area]]="Saskatchewan",Table1[[#This Row],[Income]],0)</f>
        <v>0</v>
      </c>
      <c r="BT404" s="14">
        <f ca="1">IF(Table1[[#This Row],[Area]]="Manitoba",Table1[[#This Row],[Income]],0)</f>
        <v>0</v>
      </c>
      <c r="BU404" s="14">
        <f ca="1">IF(Table1[[#This Row],[Area]]="Ontario",Table1[[#This Row],[Income]],0)</f>
        <v>0</v>
      </c>
      <c r="BV404" s="14">
        <f ca="1">IF(Table1[[#This Row],[Area]]="Quebec",Table1[[#This Row],[Income]],0)</f>
        <v>0</v>
      </c>
      <c r="BW404" s="14">
        <f ca="1">IF(Table1[[#This Row],[Area]]="newfoundland",Table1[[#This Row],[Income]],0)</f>
        <v>0</v>
      </c>
      <c r="BX404" s="14">
        <f ca="1">IF(Table1[[#This Row],[Area]]="New Brunswick",Table1[[#This Row],[Income]],0)</f>
        <v>0</v>
      </c>
      <c r="BY404" s="14">
        <f ca="1">IF(Table1[[#This Row],[Area]]="Nova Scotia",Table1[[#This Row],[Income]],0)</f>
        <v>0</v>
      </c>
      <c r="BZ404" s="14">
        <f ca="1">IF(Table1[[#This Row],[Area]]="Prince Edward Island",Table1[[#This Row],[Income]],0)</f>
        <v>46954</v>
      </c>
      <c r="CB404" s="12">
        <f ca="1">IF(Table1[[#This Row],[Field of Work]]="Health",Table1[[#This Row],[Income]],0)</f>
        <v>0</v>
      </c>
      <c r="CC404" s="12">
        <f ca="1">IF(Table1[[#This Row],[Field of Work]]="Construction",Table1[[#This Row],[Income]],0)</f>
        <v>0</v>
      </c>
      <c r="CD404" s="12">
        <f ca="1">IF(Table1[[#This Row],[Field of Work]]="Teaching",Table1[[#This Row],[Income]],0)</f>
        <v>0</v>
      </c>
      <c r="CE404" s="12">
        <f ca="1">IF(Table1[[#This Row],[Field of Work]]="IT",Table1[[#This Row],[Income]],0)</f>
        <v>46954</v>
      </c>
      <c r="CF404" s="12">
        <f ca="1">IF(Table1[[#This Row],[Field of Work]]="General Work",Table1[[#This Row],[Income]],0)</f>
        <v>0</v>
      </c>
      <c r="CG404" s="12">
        <f ca="1">IF(Table1[[#This Row],[Field of Work]]="Agriculture",Table1[[#This Row],[Income]],0)</f>
        <v>0</v>
      </c>
      <c r="CI404" s="2">
        <f ca="1">IF(Table1[[#This Row],[Debts]]&gt;Table1[[#This Row],[Income]],1,0)</f>
        <v>1</v>
      </c>
      <c r="CJ404" s="2"/>
      <c r="CL404" s="2">
        <f ca="1">IF(Table1[[#This Row],[Networth of Person ($)]]&gt;$CL$6,Table1[[#This Row],[Age]],0)</f>
        <v>37</v>
      </c>
    </row>
    <row r="405" spans="2:90" x14ac:dyDescent="0.3">
      <c r="B405">
        <f t="shared" ca="1" si="140"/>
        <v>1</v>
      </c>
      <c r="C405" t="str">
        <f t="shared" ca="1" si="141"/>
        <v>Men</v>
      </c>
      <c r="D405">
        <f t="shared" ca="1" si="142"/>
        <v>41</v>
      </c>
      <c r="E405">
        <f t="shared" ca="1" si="143"/>
        <v>3</v>
      </c>
      <c r="F405" t="str">
        <f t="shared" ca="1" si="144"/>
        <v>Teaching</v>
      </c>
      <c r="G405">
        <f t="shared" ca="1" si="145"/>
        <v>4</v>
      </c>
      <c r="H405" t="str">
        <f t="shared" ca="1" si="146"/>
        <v xml:space="preserve">Technical </v>
      </c>
      <c r="I405">
        <f t="shared" ca="1" si="147"/>
        <v>1</v>
      </c>
      <c r="J405">
        <f t="shared" ca="1" si="148"/>
        <v>1</v>
      </c>
      <c r="K405">
        <f t="shared" ca="1" si="149"/>
        <v>61683</v>
      </c>
      <c r="L405">
        <f t="shared" ca="1" si="150"/>
        <v>3</v>
      </c>
      <c r="M405" t="str">
        <f t="shared" ca="1" si="151"/>
        <v>Northwest Territories</v>
      </c>
      <c r="N405">
        <f t="shared" ca="1" si="152"/>
        <v>308415</v>
      </c>
      <c r="O405">
        <f t="shared" ca="1" si="153"/>
        <v>257619.35128116611</v>
      </c>
      <c r="P405">
        <f t="shared" ca="1" si="154"/>
        <v>30501.110493791297</v>
      </c>
      <c r="Q405">
        <f t="shared" ca="1" si="155"/>
        <v>13567</v>
      </c>
      <c r="R405">
        <f t="shared" ca="1" si="156"/>
        <v>38093.927111481069</v>
      </c>
      <c r="S405">
        <f t="shared" ca="1" si="157"/>
        <v>45827.221045711842</v>
      </c>
      <c r="T405">
        <f t="shared" ca="1" si="158"/>
        <v>384743.33153950312</v>
      </c>
      <c r="U405">
        <f t="shared" ca="1" si="159"/>
        <v>309280.27839264716</v>
      </c>
      <c r="V405">
        <f t="shared" ca="1" si="160"/>
        <v>75463.053146855964</v>
      </c>
      <c r="Y405" s="2">
        <f ca="1">IF(Table1[[#This Row],[Gender]]="Men",1,0)</f>
        <v>1</v>
      </c>
      <c r="Z405" s="2">
        <f ca="1">IF(Table1[[#This Row],[Gender]]="Women",1,0)</f>
        <v>0</v>
      </c>
      <c r="AA405" s="2"/>
      <c r="AB405" s="2"/>
      <c r="AC405" s="2"/>
      <c r="AD405" s="2"/>
      <c r="AE405" s="2"/>
      <c r="AF405" s="2"/>
      <c r="AG405" s="2"/>
      <c r="AH405" s="2"/>
      <c r="AI405" s="2"/>
      <c r="AJ405" s="4"/>
      <c r="AM405" s="2">
        <f ca="1">IF(Table1[[#This Row],[Field of Work]]="Teaching",1,0)</f>
        <v>1</v>
      </c>
      <c r="AN405" s="2">
        <f ca="1">IF(Table1[[#This Row],[Field of Work]]="Health",1,0)</f>
        <v>0</v>
      </c>
      <c r="AO405" s="2">
        <f ca="1">IF(Table1[[#This Row],[Field of Work]]="Agriculture",1,0)</f>
        <v>0</v>
      </c>
      <c r="AP405" s="2">
        <f ca="1">IF(Table1[[#This Row],[Field of Work]]="IT",1,0)</f>
        <v>0</v>
      </c>
      <c r="AQ405" s="2">
        <f ca="1">IF(Table1[[#This Row],[Field of Work]]="Construction",1,0)</f>
        <v>0</v>
      </c>
      <c r="AR405" s="2">
        <f ca="1">IF(Table1[[#This Row],[Field of Work]]="General Work",1,0)</f>
        <v>0</v>
      </c>
      <c r="AS405" s="2"/>
      <c r="AT405" s="2"/>
      <c r="AU405" s="2"/>
      <c r="AV405" s="2"/>
      <c r="AW405" s="2"/>
      <c r="AX405" s="2"/>
      <c r="BB405" s="2">
        <f ca="1">Table1[[#This Row],[Car Value]]/Table1[[#This Row],[Cars]]</f>
        <v>30501.110493791297</v>
      </c>
      <c r="BE405" s="2">
        <f ca="1">IF(Table1[[#This Row],[Debts]]&gt;$BG$6,1,0)</f>
        <v>1</v>
      </c>
      <c r="BJ405" s="11">
        <f ca="1">Table1[[#This Row],[Mortage Left]]/Table1[[#This Row],[Value of House]]</f>
        <v>0.83530097849056018</v>
      </c>
      <c r="BK405" s="2">
        <f t="shared" ca="1" si="161"/>
        <v>0</v>
      </c>
      <c r="BN405" s="14">
        <f ca="1">IF(Table1[[#This Row],[Area]]="Yukon",Table1[[#This Row],[Income]],0)</f>
        <v>0</v>
      </c>
      <c r="BO405" s="14">
        <f ca="1">IF(Table1[[#This Row],[Area]]="BC",Table1[[#This Row],[Income]],0)</f>
        <v>0</v>
      </c>
      <c r="BP405" s="14">
        <f ca="1">IF(Table1[[#This Row],[Area]]="Northwest Territories",Table1[[#This Row],[Income]],0)</f>
        <v>61683</v>
      </c>
      <c r="BQ405" s="14">
        <f ca="1">IF(Table1[[#This Row],[Area]]="Alberta",Table1[[#This Row],[Income]],0)</f>
        <v>0</v>
      </c>
      <c r="BR405" s="14">
        <f ca="1">IF(Table1[[#This Row],[Area]]="Nunavut",Table1[[#This Row],[Income]],0)</f>
        <v>0</v>
      </c>
      <c r="BS405" s="14">
        <f ca="1">IF(Table1[[#This Row],[Area]]="Saskatchewan",Table1[[#This Row],[Income]],0)</f>
        <v>0</v>
      </c>
      <c r="BT405" s="14">
        <f ca="1">IF(Table1[[#This Row],[Area]]="Manitoba",Table1[[#This Row],[Income]],0)</f>
        <v>0</v>
      </c>
      <c r="BU405" s="14">
        <f ca="1">IF(Table1[[#This Row],[Area]]="Ontario",Table1[[#This Row],[Income]],0)</f>
        <v>0</v>
      </c>
      <c r="BV405" s="14">
        <f ca="1">IF(Table1[[#This Row],[Area]]="Quebec",Table1[[#This Row],[Income]],0)</f>
        <v>0</v>
      </c>
      <c r="BW405" s="14">
        <f ca="1">IF(Table1[[#This Row],[Area]]="newfoundland",Table1[[#This Row],[Income]],0)</f>
        <v>0</v>
      </c>
      <c r="BX405" s="14">
        <f ca="1">IF(Table1[[#This Row],[Area]]="New Brunswick",Table1[[#This Row],[Income]],0)</f>
        <v>0</v>
      </c>
      <c r="BY405" s="14">
        <f ca="1">IF(Table1[[#This Row],[Area]]="Nova Scotia",Table1[[#This Row],[Income]],0)</f>
        <v>0</v>
      </c>
      <c r="BZ405" s="14">
        <f ca="1">IF(Table1[[#This Row],[Area]]="Prince Edward Island",Table1[[#This Row],[Income]],0)</f>
        <v>0</v>
      </c>
      <c r="CB405" s="12">
        <f ca="1">IF(Table1[[#This Row],[Field of Work]]="Health",Table1[[#This Row],[Income]],0)</f>
        <v>0</v>
      </c>
      <c r="CC405" s="12">
        <f ca="1">IF(Table1[[#This Row],[Field of Work]]="Construction",Table1[[#This Row],[Income]],0)</f>
        <v>0</v>
      </c>
      <c r="CD405" s="12">
        <f ca="1">IF(Table1[[#This Row],[Field of Work]]="Teaching",Table1[[#This Row],[Income]],0)</f>
        <v>61683</v>
      </c>
      <c r="CE405" s="12">
        <f ca="1">IF(Table1[[#This Row],[Field of Work]]="IT",Table1[[#This Row],[Income]],0)</f>
        <v>0</v>
      </c>
      <c r="CF405" s="12">
        <f ca="1">IF(Table1[[#This Row],[Field of Work]]="General Work",Table1[[#This Row],[Income]],0)</f>
        <v>0</v>
      </c>
      <c r="CG405" s="12">
        <f ca="1">IF(Table1[[#This Row],[Field of Work]]="Agriculture",Table1[[#This Row],[Income]],0)</f>
        <v>0</v>
      </c>
      <c r="CI405" s="2">
        <f ca="1">IF(Table1[[#This Row],[Debts]]&gt;Table1[[#This Row],[Income]],1,0)</f>
        <v>0</v>
      </c>
      <c r="CJ405" s="2"/>
      <c r="CL405" s="2">
        <f ca="1">IF(Table1[[#This Row],[Networth of Person ($)]]&gt;$CL$6,Table1[[#This Row],[Age]],0)</f>
        <v>41</v>
      </c>
    </row>
    <row r="406" spans="2:90" x14ac:dyDescent="0.3">
      <c r="B406">
        <f t="shared" ca="1" si="140"/>
        <v>1</v>
      </c>
      <c r="C406" t="str">
        <f t="shared" ca="1" si="141"/>
        <v>Men</v>
      </c>
      <c r="D406">
        <f t="shared" ca="1" si="142"/>
        <v>29</v>
      </c>
      <c r="E406">
        <f t="shared" ca="1" si="143"/>
        <v>3</v>
      </c>
      <c r="F406" t="str">
        <f t="shared" ca="1" si="144"/>
        <v>Teaching</v>
      </c>
      <c r="G406">
        <f t="shared" ca="1" si="145"/>
        <v>3</v>
      </c>
      <c r="H406" t="str">
        <f t="shared" ca="1" si="146"/>
        <v>University</v>
      </c>
      <c r="I406">
        <f t="shared" ca="1" si="147"/>
        <v>0</v>
      </c>
      <c r="J406">
        <f t="shared" ca="1" si="148"/>
        <v>3</v>
      </c>
      <c r="K406">
        <f t="shared" ca="1" si="149"/>
        <v>37772</v>
      </c>
      <c r="L406">
        <f t="shared" ca="1" si="150"/>
        <v>9</v>
      </c>
      <c r="M406" t="str">
        <f t="shared" ca="1" si="151"/>
        <v>Quebec</v>
      </c>
      <c r="N406">
        <f t="shared" ca="1" si="152"/>
        <v>113316</v>
      </c>
      <c r="O406">
        <f t="shared" ca="1" si="153"/>
        <v>65968.238263663559</v>
      </c>
      <c r="P406">
        <f t="shared" ca="1" si="154"/>
        <v>45821.121118450465</v>
      </c>
      <c r="Q406">
        <f t="shared" ca="1" si="155"/>
        <v>24691</v>
      </c>
      <c r="R406">
        <f t="shared" ca="1" si="156"/>
        <v>41288.277810865249</v>
      </c>
      <c r="S406">
        <f t="shared" ca="1" si="157"/>
        <v>7102.96346936589</v>
      </c>
      <c r="T406">
        <f t="shared" ca="1" si="158"/>
        <v>166240.08458781638</v>
      </c>
      <c r="U406">
        <f t="shared" ca="1" si="159"/>
        <v>131947.5160745288</v>
      </c>
      <c r="V406">
        <f t="shared" ca="1" si="160"/>
        <v>34292.568513287581</v>
      </c>
      <c r="Y406" s="2">
        <f ca="1">IF(Table1[[#This Row],[Gender]]="Men",1,0)</f>
        <v>1</v>
      </c>
      <c r="Z406" s="2">
        <f ca="1">IF(Table1[[#This Row],[Gender]]="Women",1,0)</f>
        <v>0</v>
      </c>
      <c r="AA406" s="2"/>
      <c r="AB406" s="2"/>
      <c r="AC406" s="2"/>
      <c r="AD406" s="2"/>
      <c r="AE406" s="2"/>
      <c r="AF406" s="2"/>
      <c r="AG406" s="2"/>
      <c r="AH406" s="2"/>
      <c r="AI406" s="2"/>
      <c r="AJ406" s="4"/>
      <c r="AM406" s="2">
        <f ca="1">IF(Table1[[#This Row],[Field of Work]]="Teaching",1,0)</f>
        <v>1</v>
      </c>
      <c r="AN406" s="2">
        <f ca="1">IF(Table1[[#This Row],[Field of Work]]="Health",1,0)</f>
        <v>0</v>
      </c>
      <c r="AO406" s="2">
        <f ca="1">IF(Table1[[#This Row],[Field of Work]]="Agriculture",1,0)</f>
        <v>0</v>
      </c>
      <c r="AP406" s="2">
        <f ca="1">IF(Table1[[#This Row],[Field of Work]]="IT",1,0)</f>
        <v>0</v>
      </c>
      <c r="AQ406" s="2">
        <f ca="1">IF(Table1[[#This Row],[Field of Work]]="Construction",1,0)</f>
        <v>0</v>
      </c>
      <c r="AR406" s="2">
        <f ca="1">IF(Table1[[#This Row],[Field of Work]]="General Work",1,0)</f>
        <v>0</v>
      </c>
      <c r="AS406" s="2"/>
      <c r="AT406" s="2"/>
      <c r="AU406" s="2"/>
      <c r="AV406" s="2"/>
      <c r="AW406" s="2"/>
      <c r="AX406" s="2"/>
      <c r="BB406" s="2">
        <f ca="1">Table1[[#This Row],[Car Value]]/Table1[[#This Row],[Cars]]</f>
        <v>15273.707039483488</v>
      </c>
      <c r="BE406" s="2">
        <f ca="1">IF(Table1[[#This Row],[Debts]]&gt;$BG$6,1,0)</f>
        <v>1</v>
      </c>
      <c r="BJ406" s="11">
        <f ca="1">Table1[[#This Row],[Mortage Left]]/Table1[[#This Row],[Value of House]]</f>
        <v>0.5821617270611702</v>
      </c>
      <c r="BK406" s="2">
        <f t="shared" ca="1" si="161"/>
        <v>0</v>
      </c>
      <c r="BN406" s="14">
        <f ca="1">IF(Table1[[#This Row],[Area]]="Yukon",Table1[[#This Row],[Income]],0)</f>
        <v>0</v>
      </c>
      <c r="BO406" s="14">
        <f ca="1">IF(Table1[[#This Row],[Area]]="BC",Table1[[#This Row],[Income]],0)</f>
        <v>0</v>
      </c>
      <c r="BP406" s="14">
        <f ca="1">IF(Table1[[#This Row],[Area]]="Northwest Territories",Table1[[#This Row],[Income]],0)</f>
        <v>0</v>
      </c>
      <c r="BQ406" s="14">
        <f ca="1">IF(Table1[[#This Row],[Area]]="Alberta",Table1[[#This Row],[Income]],0)</f>
        <v>0</v>
      </c>
      <c r="BR406" s="14">
        <f ca="1">IF(Table1[[#This Row],[Area]]="Nunavut",Table1[[#This Row],[Income]],0)</f>
        <v>0</v>
      </c>
      <c r="BS406" s="14">
        <f ca="1">IF(Table1[[#This Row],[Area]]="Saskatchewan",Table1[[#This Row],[Income]],0)</f>
        <v>0</v>
      </c>
      <c r="BT406" s="14">
        <f ca="1">IF(Table1[[#This Row],[Area]]="Manitoba",Table1[[#This Row],[Income]],0)</f>
        <v>0</v>
      </c>
      <c r="BU406" s="14">
        <f ca="1">IF(Table1[[#This Row],[Area]]="Ontario",Table1[[#This Row],[Income]],0)</f>
        <v>0</v>
      </c>
      <c r="BV406" s="14">
        <f ca="1">IF(Table1[[#This Row],[Area]]="Quebec",Table1[[#This Row],[Income]],0)</f>
        <v>37772</v>
      </c>
      <c r="BW406" s="14">
        <f ca="1">IF(Table1[[#This Row],[Area]]="newfoundland",Table1[[#This Row],[Income]],0)</f>
        <v>0</v>
      </c>
      <c r="BX406" s="14">
        <f ca="1">IF(Table1[[#This Row],[Area]]="New Brunswick",Table1[[#This Row],[Income]],0)</f>
        <v>0</v>
      </c>
      <c r="BY406" s="14">
        <f ca="1">IF(Table1[[#This Row],[Area]]="Nova Scotia",Table1[[#This Row],[Income]],0)</f>
        <v>0</v>
      </c>
      <c r="BZ406" s="14">
        <f ca="1">IF(Table1[[#This Row],[Area]]="Prince Edward Island",Table1[[#This Row],[Income]],0)</f>
        <v>0</v>
      </c>
      <c r="CB406" s="12">
        <f ca="1">IF(Table1[[#This Row],[Field of Work]]="Health",Table1[[#This Row],[Income]],0)</f>
        <v>0</v>
      </c>
      <c r="CC406" s="12">
        <f ca="1">IF(Table1[[#This Row],[Field of Work]]="Construction",Table1[[#This Row],[Income]],0)</f>
        <v>0</v>
      </c>
      <c r="CD406" s="12">
        <f ca="1">IF(Table1[[#This Row],[Field of Work]]="Teaching",Table1[[#This Row],[Income]],0)</f>
        <v>37772</v>
      </c>
      <c r="CE406" s="12">
        <f ca="1">IF(Table1[[#This Row],[Field of Work]]="IT",Table1[[#This Row],[Income]],0)</f>
        <v>0</v>
      </c>
      <c r="CF406" s="12">
        <f ca="1">IF(Table1[[#This Row],[Field of Work]]="General Work",Table1[[#This Row],[Income]],0)</f>
        <v>0</v>
      </c>
      <c r="CG406" s="12">
        <f ca="1">IF(Table1[[#This Row],[Field of Work]]="Agriculture",Table1[[#This Row],[Income]],0)</f>
        <v>0</v>
      </c>
      <c r="CI406" s="2">
        <f ca="1">IF(Table1[[#This Row],[Debts]]&gt;Table1[[#This Row],[Income]],1,0)</f>
        <v>1</v>
      </c>
      <c r="CJ406" s="2"/>
      <c r="CL406" s="2">
        <f ca="1">IF(Table1[[#This Row],[Networth of Person ($)]]&gt;$CL$6,Table1[[#This Row],[Age]],0)</f>
        <v>0</v>
      </c>
    </row>
    <row r="407" spans="2:90" x14ac:dyDescent="0.3">
      <c r="B407">
        <f t="shared" ca="1" si="140"/>
        <v>1</v>
      </c>
      <c r="C407" t="str">
        <f t="shared" ca="1" si="141"/>
        <v>Men</v>
      </c>
      <c r="D407">
        <f t="shared" ca="1" si="142"/>
        <v>45</v>
      </c>
      <c r="E407">
        <f t="shared" ca="1" si="143"/>
        <v>5</v>
      </c>
      <c r="F407" t="str">
        <f t="shared" ca="1" si="144"/>
        <v>General Work</v>
      </c>
      <c r="G407">
        <f t="shared" ca="1" si="145"/>
        <v>2</v>
      </c>
      <c r="H407" t="str">
        <f t="shared" ca="1" si="146"/>
        <v>College</v>
      </c>
      <c r="I407">
        <f t="shared" ca="1" si="147"/>
        <v>3</v>
      </c>
      <c r="J407">
        <f t="shared" ca="1" si="148"/>
        <v>3</v>
      </c>
      <c r="K407">
        <f t="shared" ca="1" si="149"/>
        <v>85429</v>
      </c>
      <c r="L407">
        <f t="shared" ca="1" si="150"/>
        <v>11</v>
      </c>
      <c r="M407" t="str">
        <f t="shared" ca="1" si="151"/>
        <v>New Brunswick</v>
      </c>
      <c r="N407">
        <f t="shared" ca="1" si="152"/>
        <v>341716</v>
      </c>
      <c r="O407">
        <f t="shared" ca="1" si="153"/>
        <v>92130.741817087459</v>
      </c>
      <c r="P407">
        <f t="shared" ca="1" si="154"/>
        <v>163789.2453819442</v>
      </c>
      <c r="Q407">
        <f t="shared" ca="1" si="155"/>
        <v>122247</v>
      </c>
      <c r="R407">
        <f t="shared" ca="1" si="156"/>
        <v>149816.29189825262</v>
      </c>
      <c r="S407">
        <f t="shared" ca="1" si="157"/>
        <v>117511.36169278156</v>
      </c>
      <c r="T407">
        <f t="shared" ca="1" si="158"/>
        <v>623016.60707472579</v>
      </c>
      <c r="U407">
        <f t="shared" ca="1" si="159"/>
        <v>364194.03371534008</v>
      </c>
      <c r="V407">
        <f t="shared" ca="1" si="160"/>
        <v>258822.57335938571</v>
      </c>
      <c r="Y407" s="2">
        <f ca="1">IF(Table1[[#This Row],[Gender]]="Men",1,0)</f>
        <v>1</v>
      </c>
      <c r="Z407" s="2">
        <f ca="1">IF(Table1[[#This Row],[Gender]]="Women",1,0)</f>
        <v>0</v>
      </c>
      <c r="AA407" s="2"/>
      <c r="AB407" s="2"/>
      <c r="AC407" s="2"/>
      <c r="AD407" s="2"/>
      <c r="AE407" s="2"/>
      <c r="AF407" s="2"/>
      <c r="AG407" s="2"/>
      <c r="AH407" s="2"/>
      <c r="AI407" s="2"/>
      <c r="AJ407" s="4"/>
      <c r="AM407" s="2">
        <f ca="1">IF(Table1[[#This Row],[Field of Work]]="Teaching",1,0)</f>
        <v>0</v>
      </c>
      <c r="AN407" s="2">
        <f ca="1">IF(Table1[[#This Row],[Field of Work]]="Health",1,0)</f>
        <v>0</v>
      </c>
      <c r="AO407" s="2">
        <f ca="1">IF(Table1[[#This Row],[Field of Work]]="Agriculture",1,0)</f>
        <v>0</v>
      </c>
      <c r="AP407" s="2">
        <f ca="1">IF(Table1[[#This Row],[Field of Work]]="IT",1,0)</f>
        <v>0</v>
      </c>
      <c r="AQ407" s="2">
        <f ca="1">IF(Table1[[#This Row],[Field of Work]]="Construction",1,0)</f>
        <v>0</v>
      </c>
      <c r="AR407" s="2">
        <f ca="1">IF(Table1[[#This Row],[Field of Work]]="General Work",1,0)</f>
        <v>1</v>
      </c>
      <c r="AS407" s="2"/>
      <c r="AT407" s="2"/>
      <c r="AU407" s="2"/>
      <c r="AV407" s="2"/>
      <c r="AW407" s="2"/>
      <c r="AX407" s="2"/>
      <c r="BB407" s="2">
        <f ca="1">Table1[[#This Row],[Car Value]]/Table1[[#This Row],[Cars]]</f>
        <v>54596.415127314736</v>
      </c>
      <c r="BE407" s="2">
        <f ca="1">IF(Table1[[#This Row],[Debts]]&gt;$BG$6,1,0)</f>
        <v>1</v>
      </c>
      <c r="BJ407" s="11">
        <f ca="1">Table1[[#This Row],[Mortage Left]]/Table1[[#This Row],[Value of House]]</f>
        <v>0.26961202231410719</v>
      </c>
      <c r="BK407" s="2">
        <f t="shared" ca="1" si="161"/>
        <v>1</v>
      </c>
      <c r="BN407" s="14">
        <f ca="1">IF(Table1[[#This Row],[Area]]="Yukon",Table1[[#This Row],[Income]],0)</f>
        <v>0</v>
      </c>
      <c r="BO407" s="14">
        <f ca="1">IF(Table1[[#This Row],[Area]]="BC",Table1[[#This Row],[Income]],0)</f>
        <v>0</v>
      </c>
      <c r="BP407" s="14">
        <f ca="1">IF(Table1[[#This Row],[Area]]="Northwest Territories",Table1[[#This Row],[Income]],0)</f>
        <v>0</v>
      </c>
      <c r="BQ407" s="14">
        <f ca="1">IF(Table1[[#This Row],[Area]]="Alberta",Table1[[#This Row],[Income]],0)</f>
        <v>0</v>
      </c>
      <c r="BR407" s="14">
        <f ca="1">IF(Table1[[#This Row],[Area]]="Nunavut",Table1[[#This Row],[Income]],0)</f>
        <v>0</v>
      </c>
      <c r="BS407" s="14">
        <f ca="1">IF(Table1[[#This Row],[Area]]="Saskatchewan",Table1[[#This Row],[Income]],0)</f>
        <v>0</v>
      </c>
      <c r="BT407" s="14">
        <f ca="1">IF(Table1[[#This Row],[Area]]="Manitoba",Table1[[#This Row],[Income]],0)</f>
        <v>0</v>
      </c>
      <c r="BU407" s="14">
        <f ca="1">IF(Table1[[#This Row],[Area]]="Ontario",Table1[[#This Row],[Income]],0)</f>
        <v>0</v>
      </c>
      <c r="BV407" s="14">
        <f ca="1">IF(Table1[[#This Row],[Area]]="Quebec",Table1[[#This Row],[Income]],0)</f>
        <v>0</v>
      </c>
      <c r="BW407" s="14">
        <f ca="1">IF(Table1[[#This Row],[Area]]="newfoundland",Table1[[#This Row],[Income]],0)</f>
        <v>0</v>
      </c>
      <c r="BX407" s="14">
        <f ca="1">IF(Table1[[#This Row],[Area]]="New Brunswick",Table1[[#This Row],[Income]],0)</f>
        <v>85429</v>
      </c>
      <c r="BY407" s="14">
        <f ca="1">IF(Table1[[#This Row],[Area]]="Nova Scotia",Table1[[#This Row],[Income]],0)</f>
        <v>0</v>
      </c>
      <c r="BZ407" s="14">
        <f ca="1">IF(Table1[[#This Row],[Area]]="Prince Edward Island",Table1[[#This Row],[Income]],0)</f>
        <v>0</v>
      </c>
      <c r="CB407" s="12">
        <f ca="1">IF(Table1[[#This Row],[Field of Work]]="Health",Table1[[#This Row],[Income]],0)</f>
        <v>0</v>
      </c>
      <c r="CC407" s="12">
        <f ca="1">IF(Table1[[#This Row],[Field of Work]]="Construction",Table1[[#This Row],[Income]],0)</f>
        <v>0</v>
      </c>
      <c r="CD407" s="12">
        <f ca="1">IF(Table1[[#This Row],[Field of Work]]="Teaching",Table1[[#This Row],[Income]],0)</f>
        <v>0</v>
      </c>
      <c r="CE407" s="12">
        <f ca="1">IF(Table1[[#This Row],[Field of Work]]="IT",Table1[[#This Row],[Income]],0)</f>
        <v>0</v>
      </c>
      <c r="CF407" s="12">
        <f ca="1">IF(Table1[[#This Row],[Field of Work]]="General Work",Table1[[#This Row],[Income]],0)</f>
        <v>85429</v>
      </c>
      <c r="CG407" s="12">
        <f ca="1">IF(Table1[[#This Row],[Field of Work]]="Agriculture",Table1[[#This Row],[Income]],0)</f>
        <v>0</v>
      </c>
      <c r="CI407" s="2">
        <f ca="1">IF(Table1[[#This Row],[Debts]]&gt;Table1[[#This Row],[Income]],1,0)</f>
        <v>1</v>
      </c>
      <c r="CJ407" s="2"/>
      <c r="CL407" s="2">
        <f ca="1">IF(Table1[[#This Row],[Networth of Person ($)]]&gt;$CL$6,Table1[[#This Row],[Age]],0)</f>
        <v>45</v>
      </c>
    </row>
    <row r="408" spans="2:90" x14ac:dyDescent="0.3">
      <c r="B408">
        <f t="shared" ca="1" si="140"/>
        <v>2</v>
      </c>
      <c r="C408" t="str">
        <f t="shared" ca="1" si="141"/>
        <v>Women</v>
      </c>
      <c r="D408">
        <f t="shared" ca="1" si="142"/>
        <v>34</v>
      </c>
      <c r="E408">
        <f t="shared" ca="1" si="143"/>
        <v>2</v>
      </c>
      <c r="F408" t="str">
        <f t="shared" ca="1" si="144"/>
        <v>Construction</v>
      </c>
      <c r="G408">
        <f t="shared" ca="1" si="145"/>
        <v>3</v>
      </c>
      <c r="H408" t="str">
        <f t="shared" ca="1" si="146"/>
        <v>University</v>
      </c>
      <c r="I408">
        <f t="shared" ca="1" si="147"/>
        <v>3</v>
      </c>
      <c r="J408">
        <f t="shared" ca="1" si="148"/>
        <v>1</v>
      </c>
      <c r="K408">
        <f t="shared" ca="1" si="149"/>
        <v>65607</v>
      </c>
      <c r="L408">
        <f t="shared" ca="1" si="150"/>
        <v>2</v>
      </c>
      <c r="M408" t="str">
        <f t="shared" ca="1" si="151"/>
        <v>BC</v>
      </c>
      <c r="N408">
        <f t="shared" ca="1" si="152"/>
        <v>262428</v>
      </c>
      <c r="O408">
        <f t="shared" ca="1" si="153"/>
        <v>36950.897910310036</v>
      </c>
      <c r="P408">
        <f t="shared" ca="1" si="154"/>
        <v>63472.028061643345</v>
      </c>
      <c r="Q408">
        <f t="shared" ca="1" si="155"/>
        <v>57234</v>
      </c>
      <c r="R408">
        <f t="shared" ca="1" si="156"/>
        <v>110497.08624246102</v>
      </c>
      <c r="S408">
        <f t="shared" ca="1" si="157"/>
        <v>72275.993090035146</v>
      </c>
      <c r="T408">
        <f t="shared" ca="1" si="158"/>
        <v>398176.02115167852</v>
      </c>
      <c r="U408">
        <f t="shared" ca="1" si="159"/>
        <v>204681.98415277107</v>
      </c>
      <c r="V408">
        <f t="shared" ca="1" si="160"/>
        <v>193494.03699890745</v>
      </c>
      <c r="Y408" s="2">
        <f ca="1">IF(Table1[[#This Row],[Gender]]="Men",1,0)</f>
        <v>0</v>
      </c>
      <c r="Z408" s="2">
        <f ca="1">IF(Table1[[#This Row],[Gender]]="Women",1,0)</f>
        <v>1</v>
      </c>
      <c r="AA408" s="2"/>
      <c r="AB408" s="2"/>
      <c r="AC408" s="2"/>
      <c r="AD408" s="2"/>
      <c r="AE408" s="2"/>
      <c r="AF408" s="2"/>
      <c r="AG408" s="2"/>
      <c r="AH408" s="2"/>
      <c r="AI408" s="2"/>
      <c r="AJ408" s="4"/>
      <c r="AM408" s="2">
        <f ca="1">IF(Table1[[#This Row],[Field of Work]]="Teaching",1,0)</f>
        <v>0</v>
      </c>
      <c r="AN408" s="2">
        <f ca="1">IF(Table1[[#This Row],[Field of Work]]="Health",1,0)</f>
        <v>0</v>
      </c>
      <c r="AO408" s="2">
        <f ca="1">IF(Table1[[#This Row],[Field of Work]]="Agriculture",1,0)</f>
        <v>0</v>
      </c>
      <c r="AP408" s="2">
        <f ca="1">IF(Table1[[#This Row],[Field of Work]]="IT",1,0)</f>
        <v>0</v>
      </c>
      <c r="AQ408" s="2">
        <f ca="1">IF(Table1[[#This Row],[Field of Work]]="Construction",1,0)</f>
        <v>1</v>
      </c>
      <c r="AR408" s="2">
        <f ca="1">IF(Table1[[#This Row],[Field of Work]]="General Work",1,0)</f>
        <v>0</v>
      </c>
      <c r="AS408" s="2"/>
      <c r="AT408" s="2"/>
      <c r="AU408" s="2"/>
      <c r="AV408" s="2"/>
      <c r="AW408" s="2"/>
      <c r="AX408" s="2"/>
      <c r="BB408" s="2">
        <f ca="1">Table1[[#This Row],[Car Value]]/Table1[[#This Row],[Cars]]</f>
        <v>63472.028061643345</v>
      </c>
      <c r="BE408" s="2">
        <f ca="1">IF(Table1[[#This Row],[Debts]]&gt;$BG$6,1,0)</f>
        <v>1</v>
      </c>
      <c r="BJ408" s="11">
        <f ca="1">Table1[[#This Row],[Mortage Left]]/Table1[[#This Row],[Value of House]]</f>
        <v>0.14080394588348055</v>
      </c>
      <c r="BK408" s="2">
        <f t="shared" ca="1" si="161"/>
        <v>1</v>
      </c>
      <c r="BN408" s="14">
        <f ca="1">IF(Table1[[#This Row],[Area]]="Yukon",Table1[[#This Row],[Income]],0)</f>
        <v>0</v>
      </c>
      <c r="BO408" s="14">
        <f ca="1">IF(Table1[[#This Row],[Area]]="BC",Table1[[#This Row],[Income]],0)</f>
        <v>65607</v>
      </c>
      <c r="BP408" s="14">
        <f ca="1">IF(Table1[[#This Row],[Area]]="Northwest Territories",Table1[[#This Row],[Income]],0)</f>
        <v>0</v>
      </c>
      <c r="BQ408" s="14">
        <f ca="1">IF(Table1[[#This Row],[Area]]="Alberta",Table1[[#This Row],[Income]],0)</f>
        <v>0</v>
      </c>
      <c r="BR408" s="14">
        <f ca="1">IF(Table1[[#This Row],[Area]]="Nunavut",Table1[[#This Row],[Income]],0)</f>
        <v>0</v>
      </c>
      <c r="BS408" s="14">
        <f ca="1">IF(Table1[[#This Row],[Area]]="Saskatchewan",Table1[[#This Row],[Income]],0)</f>
        <v>0</v>
      </c>
      <c r="BT408" s="14">
        <f ca="1">IF(Table1[[#This Row],[Area]]="Manitoba",Table1[[#This Row],[Income]],0)</f>
        <v>0</v>
      </c>
      <c r="BU408" s="14">
        <f ca="1">IF(Table1[[#This Row],[Area]]="Ontario",Table1[[#This Row],[Income]],0)</f>
        <v>0</v>
      </c>
      <c r="BV408" s="14">
        <f ca="1">IF(Table1[[#This Row],[Area]]="Quebec",Table1[[#This Row],[Income]],0)</f>
        <v>0</v>
      </c>
      <c r="BW408" s="14">
        <f ca="1">IF(Table1[[#This Row],[Area]]="newfoundland",Table1[[#This Row],[Income]],0)</f>
        <v>0</v>
      </c>
      <c r="BX408" s="14">
        <f ca="1">IF(Table1[[#This Row],[Area]]="New Brunswick",Table1[[#This Row],[Income]],0)</f>
        <v>0</v>
      </c>
      <c r="BY408" s="14">
        <f ca="1">IF(Table1[[#This Row],[Area]]="Nova Scotia",Table1[[#This Row],[Income]],0)</f>
        <v>0</v>
      </c>
      <c r="BZ408" s="14">
        <f ca="1">IF(Table1[[#This Row],[Area]]="Prince Edward Island",Table1[[#This Row],[Income]],0)</f>
        <v>0</v>
      </c>
      <c r="CB408" s="12">
        <f ca="1">IF(Table1[[#This Row],[Field of Work]]="Health",Table1[[#This Row],[Income]],0)</f>
        <v>0</v>
      </c>
      <c r="CC408" s="12">
        <f ca="1">IF(Table1[[#This Row],[Field of Work]]="Construction",Table1[[#This Row],[Income]],0)</f>
        <v>65607</v>
      </c>
      <c r="CD408" s="12">
        <f ca="1">IF(Table1[[#This Row],[Field of Work]]="Teaching",Table1[[#This Row],[Income]],0)</f>
        <v>0</v>
      </c>
      <c r="CE408" s="12">
        <f ca="1">IF(Table1[[#This Row],[Field of Work]]="IT",Table1[[#This Row],[Income]],0)</f>
        <v>0</v>
      </c>
      <c r="CF408" s="12">
        <f ca="1">IF(Table1[[#This Row],[Field of Work]]="General Work",Table1[[#This Row],[Income]],0)</f>
        <v>0</v>
      </c>
      <c r="CG408" s="12">
        <f ca="1">IF(Table1[[#This Row],[Field of Work]]="Agriculture",Table1[[#This Row],[Income]],0)</f>
        <v>0</v>
      </c>
      <c r="CI408" s="2">
        <f ca="1">IF(Table1[[#This Row],[Debts]]&gt;Table1[[#This Row],[Income]],1,0)</f>
        <v>1</v>
      </c>
      <c r="CJ408" s="2"/>
      <c r="CL408" s="2">
        <f ca="1">IF(Table1[[#This Row],[Networth of Person ($)]]&gt;$CL$6,Table1[[#This Row],[Age]],0)</f>
        <v>34</v>
      </c>
    </row>
    <row r="409" spans="2:90" x14ac:dyDescent="0.3">
      <c r="B409">
        <f t="shared" ca="1" si="140"/>
        <v>2</v>
      </c>
      <c r="C409" t="str">
        <f t="shared" ca="1" si="141"/>
        <v>Women</v>
      </c>
      <c r="D409">
        <f t="shared" ca="1" si="142"/>
        <v>36</v>
      </c>
      <c r="E409">
        <f t="shared" ca="1" si="143"/>
        <v>3</v>
      </c>
      <c r="F409" t="str">
        <f t="shared" ca="1" si="144"/>
        <v>Teaching</v>
      </c>
      <c r="G409">
        <f t="shared" ca="1" si="145"/>
        <v>3</v>
      </c>
      <c r="H409" t="str">
        <f t="shared" ca="1" si="146"/>
        <v>University</v>
      </c>
      <c r="I409">
        <f t="shared" ca="1" si="147"/>
        <v>0</v>
      </c>
      <c r="J409">
        <f t="shared" ca="1" si="148"/>
        <v>2</v>
      </c>
      <c r="K409">
        <f t="shared" ca="1" si="149"/>
        <v>62911</v>
      </c>
      <c r="L409">
        <f t="shared" ca="1" si="150"/>
        <v>13</v>
      </c>
      <c r="M409" t="str">
        <f t="shared" ca="1" si="151"/>
        <v>Prince Edward Island</v>
      </c>
      <c r="N409">
        <f t="shared" ca="1" si="152"/>
        <v>377466</v>
      </c>
      <c r="O409">
        <f t="shared" ca="1" si="153"/>
        <v>327465.01997086027</v>
      </c>
      <c r="P409">
        <f t="shared" ca="1" si="154"/>
        <v>25861.072340711118</v>
      </c>
      <c r="Q409">
        <f t="shared" ca="1" si="155"/>
        <v>10325</v>
      </c>
      <c r="R409">
        <f t="shared" ca="1" si="156"/>
        <v>54864.871437552887</v>
      </c>
      <c r="S409">
        <f t="shared" ca="1" si="157"/>
        <v>23608.603915567983</v>
      </c>
      <c r="T409">
        <f t="shared" ca="1" si="158"/>
        <v>426935.67625627911</v>
      </c>
      <c r="U409">
        <f t="shared" ca="1" si="159"/>
        <v>392654.89140841318</v>
      </c>
      <c r="V409">
        <f t="shared" ca="1" si="160"/>
        <v>34280.784847865929</v>
      </c>
      <c r="Y409" s="2">
        <f ca="1">IF(Table1[[#This Row],[Gender]]="Men",1,0)</f>
        <v>0</v>
      </c>
      <c r="Z409" s="2">
        <f ca="1">IF(Table1[[#This Row],[Gender]]="Women",1,0)</f>
        <v>1</v>
      </c>
      <c r="AA409" s="2"/>
      <c r="AB409" s="2"/>
      <c r="AC409" s="2"/>
      <c r="AD409" s="2"/>
      <c r="AE409" s="2"/>
      <c r="AF409" s="2"/>
      <c r="AG409" s="2"/>
      <c r="AH409" s="2"/>
      <c r="AI409" s="2"/>
      <c r="AJ409" s="4"/>
      <c r="AM409" s="2">
        <f ca="1">IF(Table1[[#This Row],[Field of Work]]="Teaching",1,0)</f>
        <v>1</v>
      </c>
      <c r="AN409" s="2">
        <f ca="1">IF(Table1[[#This Row],[Field of Work]]="Health",1,0)</f>
        <v>0</v>
      </c>
      <c r="AO409" s="2">
        <f ca="1">IF(Table1[[#This Row],[Field of Work]]="Agriculture",1,0)</f>
        <v>0</v>
      </c>
      <c r="AP409" s="2">
        <f ca="1">IF(Table1[[#This Row],[Field of Work]]="IT",1,0)</f>
        <v>0</v>
      </c>
      <c r="AQ409" s="2">
        <f ca="1">IF(Table1[[#This Row],[Field of Work]]="Construction",1,0)</f>
        <v>0</v>
      </c>
      <c r="AR409" s="2">
        <f ca="1">IF(Table1[[#This Row],[Field of Work]]="General Work",1,0)</f>
        <v>0</v>
      </c>
      <c r="AS409" s="2"/>
      <c r="AT409" s="2"/>
      <c r="AU409" s="2"/>
      <c r="AV409" s="2"/>
      <c r="AW409" s="2"/>
      <c r="AX409" s="2"/>
      <c r="BB409" s="2">
        <f ca="1">Table1[[#This Row],[Car Value]]/Table1[[#This Row],[Cars]]</f>
        <v>12930.536170355559</v>
      </c>
      <c r="BE409" s="2">
        <f ca="1">IF(Table1[[#This Row],[Debts]]&gt;$BG$6,1,0)</f>
        <v>1</v>
      </c>
      <c r="BJ409" s="11">
        <f ca="1">Table1[[#This Row],[Mortage Left]]/Table1[[#This Row],[Value of House]]</f>
        <v>0.86753514216077809</v>
      </c>
      <c r="BK409" s="2">
        <f t="shared" ca="1" si="161"/>
        <v>0</v>
      </c>
      <c r="BN409" s="14">
        <f ca="1">IF(Table1[[#This Row],[Area]]="Yukon",Table1[[#This Row],[Income]],0)</f>
        <v>0</v>
      </c>
      <c r="BO409" s="14">
        <f ca="1">IF(Table1[[#This Row],[Area]]="BC",Table1[[#This Row],[Income]],0)</f>
        <v>0</v>
      </c>
      <c r="BP409" s="14">
        <f ca="1">IF(Table1[[#This Row],[Area]]="Northwest Territories",Table1[[#This Row],[Income]],0)</f>
        <v>0</v>
      </c>
      <c r="BQ409" s="14">
        <f ca="1">IF(Table1[[#This Row],[Area]]="Alberta",Table1[[#This Row],[Income]],0)</f>
        <v>0</v>
      </c>
      <c r="BR409" s="14">
        <f ca="1">IF(Table1[[#This Row],[Area]]="Nunavut",Table1[[#This Row],[Income]],0)</f>
        <v>0</v>
      </c>
      <c r="BS409" s="14">
        <f ca="1">IF(Table1[[#This Row],[Area]]="Saskatchewan",Table1[[#This Row],[Income]],0)</f>
        <v>0</v>
      </c>
      <c r="BT409" s="14">
        <f ca="1">IF(Table1[[#This Row],[Area]]="Manitoba",Table1[[#This Row],[Income]],0)</f>
        <v>0</v>
      </c>
      <c r="BU409" s="14">
        <f ca="1">IF(Table1[[#This Row],[Area]]="Ontario",Table1[[#This Row],[Income]],0)</f>
        <v>0</v>
      </c>
      <c r="BV409" s="14">
        <f ca="1">IF(Table1[[#This Row],[Area]]="Quebec",Table1[[#This Row],[Income]],0)</f>
        <v>0</v>
      </c>
      <c r="BW409" s="14">
        <f ca="1">IF(Table1[[#This Row],[Area]]="newfoundland",Table1[[#This Row],[Income]],0)</f>
        <v>0</v>
      </c>
      <c r="BX409" s="14">
        <f ca="1">IF(Table1[[#This Row],[Area]]="New Brunswick",Table1[[#This Row],[Income]],0)</f>
        <v>0</v>
      </c>
      <c r="BY409" s="14">
        <f ca="1">IF(Table1[[#This Row],[Area]]="Nova Scotia",Table1[[#This Row],[Income]],0)</f>
        <v>0</v>
      </c>
      <c r="BZ409" s="14">
        <f ca="1">IF(Table1[[#This Row],[Area]]="Prince Edward Island",Table1[[#This Row],[Income]],0)</f>
        <v>62911</v>
      </c>
      <c r="CB409" s="12">
        <f ca="1">IF(Table1[[#This Row],[Field of Work]]="Health",Table1[[#This Row],[Income]],0)</f>
        <v>0</v>
      </c>
      <c r="CC409" s="12">
        <f ca="1">IF(Table1[[#This Row],[Field of Work]]="Construction",Table1[[#This Row],[Income]],0)</f>
        <v>0</v>
      </c>
      <c r="CD409" s="12">
        <f ca="1">IF(Table1[[#This Row],[Field of Work]]="Teaching",Table1[[#This Row],[Income]],0)</f>
        <v>62911</v>
      </c>
      <c r="CE409" s="12">
        <f ca="1">IF(Table1[[#This Row],[Field of Work]]="IT",Table1[[#This Row],[Income]],0)</f>
        <v>0</v>
      </c>
      <c r="CF409" s="12">
        <f ca="1">IF(Table1[[#This Row],[Field of Work]]="General Work",Table1[[#This Row],[Income]],0)</f>
        <v>0</v>
      </c>
      <c r="CG409" s="12">
        <f ca="1">IF(Table1[[#This Row],[Field of Work]]="Agriculture",Table1[[#This Row],[Income]],0)</f>
        <v>0</v>
      </c>
      <c r="CI409" s="2">
        <f ca="1">IF(Table1[[#This Row],[Debts]]&gt;Table1[[#This Row],[Income]],1,0)</f>
        <v>0</v>
      </c>
      <c r="CJ409" s="2"/>
      <c r="CL409" s="2">
        <f ca="1">IF(Table1[[#This Row],[Networth of Person ($)]]&gt;$CL$6,Table1[[#This Row],[Age]],0)</f>
        <v>0</v>
      </c>
    </row>
    <row r="410" spans="2:90" x14ac:dyDescent="0.3">
      <c r="B410">
        <f t="shared" ca="1" si="140"/>
        <v>2</v>
      </c>
      <c r="C410" t="str">
        <f t="shared" ca="1" si="141"/>
        <v>Women</v>
      </c>
      <c r="D410">
        <f t="shared" ca="1" si="142"/>
        <v>33</v>
      </c>
      <c r="E410">
        <f t="shared" ca="1" si="143"/>
        <v>2</v>
      </c>
      <c r="F410" t="str">
        <f t="shared" ca="1" si="144"/>
        <v>Construction</v>
      </c>
      <c r="G410">
        <f t="shared" ca="1" si="145"/>
        <v>4</v>
      </c>
      <c r="H410" t="str">
        <f t="shared" ca="1" si="146"/>
        <v xml:space="preserve">Technical </v>
      </c>
      <c r="I410">
        <f t="shared" ca="1" si="147"/>
        <v>2</v>
      </c>
      <c r="J410">
        <f t="shared" ca="1" si="148"/>
        <v>3</v>
      </c>
      <c r="K410">
        <f t="shared" ca="1" si="149"/>
        <v>59302</v>
      </c>
      <c r="L410">
        <f t="shared" ca="1" si="150"/>
        <v>4</v>
      </c>
      <c r="M410" t="str">
        <f t="shared" ca="1" si="151"/>
        <v>Alberta</v>
      </c>
      <c r="N410">
        <f t="shared" ca="1" si="152"/>
        <v>355812</v>
      </c>
      <c r="O410">
        <f t="shared" ca="1" si="153"/>
        <v>338423.2542095792</v>
      </c>
      <c r="P410">
        <f t="shared" ca="1" si="154"/>
        <v>18046.906366092873</v>
      </c>
      <c r="Q410">
        <f t="shared" ca="1" si="155"/>
        <v>7698</v>
      </c>
      <c r="R410">
        <f t="shared" ca="1" si="156"/>
        <v>107833.65742127778</v>
      </c>
      <c r="S410">
        <f t="shared" ca="1" si="157"/>
        <v>43647.602187838842</v>
      </c>
      <c r="T410">
        <f t="shared" ca="1" si="158"/>
        <v>417506.50855393172</v>
      </c>
      <c r="U410">
        <f t="shared" ca="1" si="159"/>
        <v>453954.91163085698</v>
      </c>
      <c r="V410">
        <f t="shared" ca="1" si="160"/>
        <v>-36448.403076925257</v>
      </c>
      <c r="Y410" s="2">
        <f ca="1">IF(Table1[[#This Row],[Gender]]="Men",1,0)</f>
        <v>0</v>
      </c>
      <c r="Z410" s="2">
        <f ca="1">IF(Table1[[#This Row],[Gender]]="Women",1,0)</f>
        <v>1</v>
      </c>
      <c r="AA410" s="2"/>
      <c r="AB410" s="2"/>
      <c r="AC410" s="2"/>
      <c r="AD410" s="2"/>
      <c r="AE410" s="2"/>
      <c r="AF410" s="2"/>
      <c r="AG410" s="2"/>
      <c r="AH410" s="2"/>
      <c r="AI410" s="2"/>
      <c r="AJ410" s="4"/>
      <c r="AM410" s="2">
        <f ca="1">IF(Table1[[#This Row],[Field of Work]]="Teaching",1,0)</f>
        <v>0</v>
      </c>
      <c r="AN410" s="2">
        <f ca="1">IF(Table1[[#This Row],[Field of Work]]="Health",1,0)</f>
        <v>0</v>
      </c>
      <c r="AO410" s="2">
        <f ca="1">IF(Table1[[#This Row],[Field of Work]]="Agriculture",1,0)</f>
        <v>0</v>
      </c>
      <c r="AP410" s="2">
        <f ca="1">IF(Table1[[#This Row],[Field of Work]]="IT",1,0)</f>
        <v>0</v>
      </c>
      <c r="AQ410" s="2">
        <f ca="1">IF(Table1[[#This Row],[Field of Work]]="Construction",1,0)</f>
        <v>1</v>
      </c>
      <c r="AR410" s="2">
        <f ca="1">IF(Table1[[#This Row],[Field of Work]]="General Work",1,0)</f>
        <v>0</v>
      </c>
      <c r="AS410" s="2"/>
      <c r="AT410" s="2"/>
      <c r="AU410" s="2"/>
      <c r="AV410" s="2"/>
      <c r="AW410" s="2"/>
      <c r="AX410" s="2"/>
      <c r="BB410" s="2">
        <f ca="1">Table1[[#This Row],[Car Value]]/Table1[[#This Row],[Cars]]</f>
        <v>6015.6354553642914</v>
      </c>
      <c r="BE410" s="2">
        <f ca="1">IF(Table1[[#This Row],[Debts]]&gt;$BG$6,1,0)</f>
        <v>1</v>
      </c>
      <c r="BJ410" s="11">
        <f ca="1">Table1[[#This Row],[Mortage Left]]/Table1[[#This Row],[Value of House]]</f>
        <v>0.95112940038441429</v>
      </c>
      <c r="BK410" s="2">
        <f t="shared" ca="1" si="161"/>
        <v>0</v>
      </c>
      <c r="BN410" s="14">
        <f ca="1">IF(Table1[[#This Row],[Area]]="Yukon",Table1[[#This Row],[Income]],0)</f>
        <v>0</v>
      </c>
      <c r="BO410" s="14">
        <f ca="1">IF(Table1[[#This Row],[Area]]="BC",Table1[[#This Row],[Income]],0)</f>
        <v>0</v>
      </c>
      <c r="BP410" s="14">
        <f ca="1">IF(Table1[[#This Row],[Area]]="Northwest Territories",Table1[[#This Row],[Income]],0)</f>
        <v>0</v>
      </c>
      <c r="BQ410" s="14">
        <f ca="1">IF(Table1[[#This Row],[Area]]="Alberta",Table1[[#This Row],[Income]],0)</f>
        <v>59302</v>
      </c>
      <c r="BR410" s="14">
        <f ca="1">IF(Table1[[#This Row],[Area]]="Nunavut",Table1[[#This Row],[Income]],0)</f>
        <v>0</v>
      </c>
      <c r="BS410" s="14">
        <f ca="1">IF(Table1[[#This Row],[Area]]="Saskatchewan",Table1[[#This Row],[Income]],0)</f>
        <v>0</v>
      </c>
      <c r="BT410" s="14">
        <f ca="1">IF(Table1[[#This Row],[Area]]="Manitoba",Table1[[#This Row],[Income]],0)</f>
        <v>0</v>
      </c>
      <c r="BU410" s="14">
        <f ca="1">IF(Table1[[#This Row],[Area]]="Ontario",Table1[[#This Row],[Income]],0)</f>
        <v>0</v>
      </c>
      <c r="BV410" s="14">
        <f ca="1">IF(Table1[[#This Row],[Area]]="Quebec",Table1[[#This Row],[Income]],0)</f>
        <v>0</v>
      </c>
      <c r="BW410" s="14">
        <f ca="1">IF(Table1[[#This Row],[Area]]="newfoundland",Table1[[#This Row],[Income]],0)</f>
        <v>0</v>
      </c>
      <c r="BX410" s="14">
        <f ca="1">IF(Table1[[#This Row],[Area]]="New Brunswick",Table1[[#This Row],[Income]],0)</f>
        <v>0</v>
      </c>
      <c r="BY410" s="14">
        <f ca="1">IF(Table1[[#This Row],[Area]]="Nova Scotia",Table1[[#This Row],[Income]],0)</f>
        <v>0</v>
      </c>
      <c r="BZ410" s="14">
        <f ca="1">IF(Table1[[#This Row],[Area]]="Prince Edward Island",Table1[[#This Row],[Income]],0)</f>
        <v>0</v>
      </c>
      <c r="CB410" s="12">
        <f ca="1">IF(Table1[[#This Row],[Field of Work]]="Health",Table1[[#This Row],[Income]],0)</f>
        <v>0</v>
      </c>
      <c r="CC410" s="12">
        <f ca="1">IF(Table1[[#This Row],[Field of Work]]="Construction",Table1[[#This Row],[Income]],0)</f>
        <v>59302</v>
      </c>
      <c r="CD410" s="12">
        <f ca="1">IF(Table1[[#This Row],[Field of Work]]="Teaching",Table1[[#This Row],[Income]],0)</f>
        <v>0</v>
      </c>
      <c r="CE410" s="12">
        <f ca="1">IF(Table1[[#This Row],[Field of Work]]="IT",Table1[[#This Row],[Income]],0)</f>
        <v>0</v>
      </c>
      <c r="CF410" s="12">
        <f ca="1">IF(Table1[[#This Row],[Field of Work]]="General Work",Table1[[#This Row],[Income]],0)</f>
        <v>0</v>
      </c>
      <c r="CG410" s="12">
        <f ca="1">IF(Table1[[#This Row],[Field of Work]]="Agriculture",Table1[[#This Row],[Income]],0)</f>
        <v>0</v>
      </c>
      <c r="CI410" s="2">
        <f ca="1">IF(Table1[[#This Row],[Debts]]&gt;Table1[[#This Row],[Income]],1,0)</f>
        <v>1</v>
      </c>
      <c r="CJ410" s="2"/>
      <c r="CL410" s="2">
        <f ca="1">IF(Table1[[#This Row],[Networth of Person ($)]]&gt;$CL$6,Table1[[#This Row],[Age]],0)</f>
        <v>0</v>
      </c>
    </row>
    <row r="411" spans="2:90" x14ac:dyDescent="0.3">
      <c r="B411">
        <f t="shared" ca="1" si="140"/>
        <v>1</v>
      </c>
      <c r="C411" t="str">
        <f t="shared" ca="1" si="141"/>
        <v>Men</v>
      </c>
      <c r="D411">
        <f t="shared" ca="1" si="142"/>
        <v>28</v>
      </c>
      <c r="E411">
        <f t="shared" ca="1" si="143"/>
        <v>2</v>
      </c>
      <c r="F411" t="str">
        <f t="shared" ca="1" si="144"/>
        <v>Construction</v>
      </c>
      <c r="G411">
        <f t="shared" ca="1" si="145"/>
        <v>5</v>
      </c>
      <c r="H411" t="str">
        <f t="shared" ca="1" si="146"/>
        <v>Others</v>
      </c>
      <c r="I411">
        <f t="shared" ca="1" si="147"/>
        <v>0</v>
      </c>
      <c r="J411">
        <f t="shared" ca="1" si="148"/>
        <v>1</v>
      </c>
      <c r="K411">
        <f t="shared" ca="1" si="149"/>
        <v>66828</v>
      </c>
      <c r="L411">
        <f t="shared" ca="1" si="150"/>
        <v>10</v>
      </c>
      <c r="M411" t="str">
        <f t="shared" ca="1" si="151"/>
        <v>newfoundland</v>
      </c>
      <c r="N411">
        <f t="shared" ca="1" si="152"/>
        <v>200484</v>
      </c>
      <c r="O411">
        <f t="shared" ca="1" si="153"/>
        <v>92249.641692907564</v>
      </c>
      <c r="P411">
        <f t="shared" ca="1" si="154"/>
        <v>56993.13966188248</v>
      </c>
      <c r="Q411">
        <f t="shared" ca="1" si="155"/>
        <v>55894</v>
      </c>
      <c r="R411">
        <f t="shared" ca="1" si="156"/>
        <v>27945.589120197037</v>
      </c>
      <c r="S411">
        <f t="shared" ca="1" si="157"/>
        <v>74695.761144824617</v>
      </c>
      <c r="T411">
        <f t="shared" ca="1" si="158"/>
        <v>332172.9008067071</v>
      </c>
      <c r="U411">
        <f t="shared" ca="1" si="159"/>
        <v>176089.2308131046</v>
      </c>
      <c r="V411">
        <f t="shared" ca="1" si="160"/>
        <v>156083.6699936025</v>
      </c>
      <c r="Y411" s="2">
        <f ca="1">IF(Table1[[#This Row],[Gender]]="Men",1,0)</f>
        <v>1</v>
      </c>
      <c r="Z411" s="2">
        <f ca="1">IF(Table1[[#This Row],[Gender]]="Women",1,0)</f>
        <v>0</v>
      </c>
      <c r="AA411" s="2"/>
      <c r="AB411" s="2"/>
      <c r="AC411" s="2"/>
      <c r="AD411" s="2"/>
      <c r="AE411" s="2"/>
      <c r="AF411" s="2"/>
      <c r="AG411" s="2"/>
      <c r="AH411" s="2"/>
      <c r="AI411" s="2"/>
      <c r="AJ411" s="4"/>
      <c r="AM411" s="2">
        <f ca="1">IF(Table1[[#This Row],[Field of Work]]="Teaching",1,0)</f>
        <v>0</v>
      </c>
      <c r="AN411" s="2">
        <f ca="1">IF(Table1[[#This Row],[Field of Work]]="Health",1,0)</f>
        <v>0</v>
      </c>
      <c r="AO411" s="2">
        <f ca="1">IF(Table1[[#This Row],[Field of Work]]="Agriculture",1,0)</f>
        <v>0</v>
      </c>
      <c r="AP411" s="2">
        <f ca="1">IF(Table1[[#This Row],[Field of Work]]="IT",1,0)</f>
        <v>0</v>
      </c>
      <c r="AQ411" s="2">
        <f ca="1">IF(Table1[[#This Row],[Field of Work]]="Construction",1,0)</f>
        <v>1</v>
      </c>
      <c r="AR411" s="2">
        <f ca="1">IF(Table1[[#This Row],[Field of Work]]="General Work",1,0)</f>
        <v>0</v>
      </c>
      <c r="AS411" s="2"/>
      <c r="AT411" s="2"/>
      <c r="AU411" s="2"/>
      <c r="AV411" s="2"/>
      <c r="AW411" s="2"/>
      <c r="AX411" s="2"/>
      <c r="BB411" s="2">
        <f ca="1">Table1[[#This Row],[Car Value]]/Table1[[#This Row],[Cars]]</f>
        <v>56993.13966188248</v>
      </c>
      <c r="BE411" s="2">
        <f ca="1">IF(Table1[[#This Row],[Debts]]&gt;$BG$6,1,0)</f>
        <v>1</v>
      </c>
      <c r="BJ411" s="11">
        <f ca="1">Table1[[#This Row],[Mortage Left]]/Table1[[#This Row],[Value of House]]</f>
        <v>0.46013468253280843</v>
      </c>
      <c r="BK411" s="2">
        <f t="shared" ca="1" si="161"/>
        <v>0</v>
      </c>
      <c r="BN411" s="14">
        <f ca="1">IF(Table1[[#This Row],[Area]]="Yukon",Table1[[#This Row],[Income]],0)</f>
        <v>0</v>
      </c>
      <c r="BO411" s="14">
        <f ca="1">IF(Table1[[#This Row],[Area]]="BC",Table1[[#This Row],[Income]],0)</f>
        <v>0</v>
      </c>
      <c r="BP411" s="14">
        <f ca="1">IF(Table1[[#This Row],[Area]]="Northwest Territories",Table1[[#This Row],[Income]],0)</f>
        <v>0</v>
      </c>
      <c r="BQ411" s="14">
        <f ca="1">IF(Table1[[#This Row],[Area]]="Alberta",Table1[[#This Row],[Income]],0)</f>
        <v>0</v>
      </c>
      <c r="BR411" s="14">
        <f ca="1">IF(Table1[[#This Row],[Area]]="Nunavut",Table1[[#This Row],[Income]],0)</f>
        <v>0</v>
      </c>
      <c r="BS411" s="14">
        <f ca="1">IF(Table1[[#This Row],[Area]]="Saskatchewan",Table1[[#This Row],[Income]],0)</f>
        <v>0</v>
      </c>
      <c r="BT411" s="14">
        <f ca="1">IF(Table1[[#This Row],[Area]]="Manitoba",Table1[[#This Row],[Income]],0)</f>
        <v>0</v>
      </c>
      <c r="BU411" s="14">
        <f ca="1">IF(Table1[[#This Row],[Area]]="Ontario",Table1[[#This Row],[Income]],0)</f>
        <v>0</v>
      </c>
      <c r="BV411" s="14">
        <f ca="1">IF(Table1[[#This Row],[Area]]="Quebec",Table1[[#This Row],[Income]],0)</f>
        <v>0</v>
      </c>
      <c r="BW411" s="14">
        <f ca="1">IF(Table1[[#This Row],[Area]]="newfoundland",Table1[[#This Row],[Income]],0)</f>
        <v>66828</v>
      </c>
      <c r="BX411" s="14">
        <f ca="1">IF(Table1[[#This Row],[Area]]="New Brunswick",Table1[[#This Row],[Income]],0)</f>
        <v>0</v>
      </c>
      <c r="BY411" s="14">
        <f ca="1">IF(Table1[[#This Row],[Area]]="Nova Scotia",Table1[[#This Row],[Income]],0)</f>
        <v>0</v>
      </c>
      <c r="BZ411" s="14">
        <f ca="1">IF(Table1[[#This Row],[Area]]="Prince Edward Island",Table1[[#This Row],[Income]],0)</f>
        <v>0</v>
      </c>
      <c r="CB411" s="12">
        <f ca="1">IF(Table1[[#This Row],[Field of Work]]="Health",Table1[[#This Row],[Income]],0)</f>
        <v>0</v>
      </c>
      <c r="CC411" s="12">
        <f ca="1">IF(Table1[[#This Row],[Field of Work]]="Construction",Table1[[#This Row],[Income]],0)</f>
        <v>66828</v>
      </c>
      <c r="CD411" s="12">
        <f ca="1">IF(Table1[[#This Row],[Field of Work]]="Teaching",Table1[[#This Row],[Income]],0)</f>
        <v>0</v>
      </c>
      <c r="CE411" s="12">
        <f ca="1">IF(Table1[[#This Row],[Field of Work]]="IT",Table1[[#This Row],[Income]],0)</f>
        <v>0</v>
      </c>
      <c r="CF411" s="12">
        <f ca="1">IF(Table1[[#This Row],[Field of Work]]="General Work",Table1[[#This Row],[Income]],0)</f>
        <v>0</v>
      </c>
      <c r="CG411" s="12">
        <f ca="1">IF(Table1[[#This Row],[Field of Work]]="Agriculture",Table1[[#This Row],[Income]],0)</f>
        <v>0</v>
      </c>
      <c r="CI411" s="2">
        <f ca="1">IF(Table1[[#This Row],[Debts]]&gt;Table1[[#This Row],[Income]],1,0)</f>
        <v>0</v>
      </c>
      <c r="CJ411" s="2"/>
      <c r="CL411" s="2">
        <f ca="1">IF(Table1[[#This Row],[Networth of Person ($)]]&gt;$CL$6,Table1[[#This Row],[Age]],0)</f>
        <v>28</v>
      </c>
    </row>
    <row r="412" spans="2:90" x14ac:dyDescent="0.3">
      <c r="B412">
        <f t="shared" ca="1" si="140"/>
        <v>2</v>
      </c>
      <c r="C412" t="str">
        <f t="shared" ca="1" si="141"/>
        <v>Women</v>
      </c>
      <c r="D412">
        <f t="shared" ca="1" si="142"/>
        <v>25</v>
      </c>
      <c r="E412">
        <f t="shared" ca="1" si="143"/>
        <v>1</v>
      </c>
      <c r="F412" t="str">
        <f t="shared" ca="1" si="144"/>
        <v>Health</v>
      </c>
      <c r="G412">
        <f t="shared" ca="1" si="145"/>
        <v>2</v>
      </c>
      <c r="H412" t="str">
        <f t="shared" ca="1" si="146"/>
        <v>College</v>
      </c>
      <c r="I412">
        <f t="shared" ca="1" si="147"/>
        <v>4</v>
      </c>
      <c r="J412">
        <f t="shared" ca="1" si="148"/>
        <v>2</v>
      </c>
      <c r="K412">
        <f t="shared" ca="1" si="149"/>
        <v>31009</v>
      </c>
      <c r="L412">
        <f t="shared" ca="1" si="150"/>
        <v>8</v>
      </c>
      <c r="M412" t="str">
        <f t="shared" ca="1" si="151"/>
        <v>Ontario</v>
      </c>
      <c r="N412">
        <f t="shared" ca="1" si="152"/>
        <v>93027</v>
      </c>
      <c r="O412">
        <f t="shared" ca="1" si="153"/>
        <v>56434.9801313891</v>
      </c>
      <c r="P412">
        <f t="shared" ca="1" si="154"/>
        <v>54535.985566063828</v>
      </c>
      <c r="Q412">
        <f t="shared" ca="1" si="155"/>
        <v>41156</v>
      </c>
      <c r="R412">
        <f t="shared" ca="1" si="156"/>
        <v>4531.3236426903622</v>
      </c>
      <c r="S412">
        <f t="shared" ca="1" si="157"/>
        <v>20933.671024703952</v>
      </c>
      <c r="T412">
        <f t="shared" ca="1" si="158"/>
        <v>168496.65659076779</v>
      </c>
      <c r="U412">
        <f t="shared" ca="1" si="159"/>
        <v>102122.30377407947</v>
      </c>
      <c r="V412">
        <f t="shared" ca="1" si="160"/>
        <v>66374.352816688319</v>
      </c>
      <c r="Y412" s="2">
        <f ca="1">IF(Table1[[#This Row],[Gender]]="Men",1,0)</f>
        <v>0</v>
      </c>
      <c r="Z412" s="2">
        <f ca="1">IF(Table1[[#This Row],[Gender]]="Women",1,0)</f>
        <v>1</v>
      </c>
      <c r="AA412" s="2"/>
      <c r="AB412" s="2"/>
      <c r="AC412" s="2"/>
      <c r="AD412" s="2"/>
      <c r="AE412" s="2"/>
      <c r="AF412" s="2"/>
      <c r="AG412" s="2"/>
      <c r="AH412" s="2"/>
      <c r="AI412" s="2"/>
      <c r="AJ412" s="4"/>
      <c r="AM412" s="2">
        <f ca="1">IF(Table1[[#This Row],[Field of Work]]="Teaching",1,0)</f>
        <v>0</v>
      </c>
      <c r="AN412" s="2">
        <f ca="1">IF(Table1[[#This Row],[Field of Work]]="Health",1,0)</f>
        <v>1</v>
      </c>
      <c r="AO412" s="2">
        <f ca="1">IF(Table1[[#This Row],[Field of Work]]="Agriculture",1,0)</f>
        <v>0</v>
      </c>
      <c r="AP412" s="2">
        <f ca="1">IF(Table1[[#This Row],[Field of Work]]="IT",1,0)</f>
        <v>0</v>
      </c>
      <c r="AQ412" s="2">
        <f ca="1">IF(Table1[[#This Row],[Field of Work]]="Construction",1,0)</f>
        <v>0</v>
      </c>
      <c r="AR412" s="2">
        <f ca="1">IF(Table1[[#This Row],[Field of Work]]="General Work",1,0)</f>
        <v>0</v>
      </c>
      <c r="AS412" s="2"/>
      <c r="AT412" s="2"/>
      <c r="AU412" s="2"/>
      <c r="AV412" s="2"/>
      <c r="AW412" s="2"/>
      <c r="AX412" s="2"/>
      <c r="BB412" s="2">
        <f ca="1">Table1[[#This Row],[Car Value]]/Table1[[#This Row],[Cars]]</f>
        <v>27267.992783031914</v>
      </c>
      <c r="BE412" s="2">
        <f ca="1">IF(Table1[[#This Row],[Debts]]&gt;$BG$6,1,0)</f>
        <v>0</v>
      </c>
      <c r="BJ412" s="11">
        <f ca="1">Table1[[#This Row],[Mortage Left]]/Table1[[#This Row],[Value of House]]</f>
        <v>0.60665161868478079</v>
      </c>
      <c r="BK412" s="2">
        <f t="shared" ca="1" si="161"/>
        <v>0</v>
      </c>
      <c r="BN412" s="14">
        <f ca="1">IF(Table1[[#This Row],[Area]]="Yukon",Table1[[#This Row],[Income]],0)</f>
        <v>0</v>
      </c>
      <c r="BO412" s="14">
        <f ca="1">IF(Table1[[#This Row],[Area]]="BC",Table1[[#This Row],[Income]],0)</f>
        <v>0</v>
      </c>
      <c r="BP412" s="14">
        <f ca="1">IF(Table1[[#This Row],[Area]]="Northwest Territories",Table1[[#This Row],[Income]],0)</f>
        <v>0</v>
      </c>
      <c r="BQ412" s="14">
        <f ca="1">IF(Table1[[#This Row],[Area]]="Alberta",Table1[[#This Row],[Income]],0)</f>
        <v>0</v>
      </c>
      <c r="BR412" s="14">
        <f ca="1">IF(Table1[[#This Row],[Area]]="Nunavut",Table1[[#This Row],[Income]],0)</f>
        <v>0</v>
      </c>
      <c r="BS412" s="14">
        <f ca="1">IF(Table1[[#This Row],[Area]]="Saskatchewan",Table1[[#This Row],[Income]],0)</f>
        <v>0</v>
      </c>
      <c r="BT412" s="14">
        <f ca="1">IF(Table1[[#This Row],[Area]]="Manitoba",Table1[[#This Row],[Income]],0)</f>
        <v>0</v>
      </c>
      <c r="BU412" s="14">
        <f ca="1">IF(Table1[[#This Row],[Area]]="Ontario",Table1[[#This Row],[Income]],0)</f>
        <v>31009</v>
      </c>
      <c r="BV412" s="14">
        <f ca="1">IF(Table1[[#This Row],[Area]]="Quebec",Table1[[#This Row],[Income]],0)</f>
        <v>0</v>
      </c>
      <c r="BW412" s="14">
        <f ca="1">IF(Table1[[#This Row],[Area]]="newfoundland",Table1[[#This Row],[Income]],0)</f>
        <v>0</v>
      </c>
      <c r="BX412" s="14">
        <f ca="1">IF(Table1[[#This Row],[Area]]="New Brunswick",Table1[[#This Row],[Income]],0)</f>
        <v>0</v>
      </c>
      <c r="BY412" s="14">
        <f ca="1">IF(Table1[[#This Row],[Area]]="Nova Scotia",Table1[[#This Row],[Income]],0)</f>
        <v>0</v>
      </c>
      <c r="BZ412" s="14">
        <f ca="1">IF(Table1[[#This Row],[Area]]="Prince Edward Island",Table1[[#This Row],[Income]],0)</f>
        <v>0</v>
      </c>
      <c r="CB412" s="12">
        <f ca="1">IF(Table1[[#This Row],[Field of Work]]="Health",Table1[[#This Row],[Income]],0)</f>
        <v>31009</v>
      </c>
      <c r="CC412" s="12">
        <f ca="1">IF(Table1[[#This Row],[Field of Work]]="Construction",Table1[[#This Row],[Income]],0)</f>
        <v>0</v>
      </c>
      <c r="CD412" s="12">
        <f ca="1">IF(Table1[[#This Row],[Field of Work]]="Teaching",Table1[[#This Row],[Income]],0)</f>
        <v>0</v>
      </c>
      <c r="CE412" s="12">
        <f ca="1">IF(Table1[[#This Row],[Field of Work]]="IT",Table1[[#This Row],[Income]],0)</f>
        <v>0</v>
      </c>
      <c r="CF412" s="12">
        <f ca="1">IF(Table1[[#This Row],[Field of Work]]="General Work",Table1[[#This Row],[Income]],0)</f>
        <v>0</v>
      </c>
      <c r="CG412" s="12">
        <f ca="1">IF(Table1[[#This Row],[Field of Work]]="Agriculture",Table1[[#This Row],[Income]],0)</f>
        <v>0</v>
      </c>
      <c r="CI412" s="2">
        <f ca="1">IF(Table1[[#This Row],[Debts]]&gt;Table1[[#This Row],[Income]],1,0)</f>
        <v>0</v>
      </c>
      <c r="CJ412" s="2"/>
      <c r="CL412" s="2">
        <f ca="1">IF(Table1[[#This Row],[Networth of Person ($)]]&gt;$CL$6,Table1[[#This Row],[Age]],0)</f>
        <v>25</v>
      </c>
    </row>
    <row r="413" spans="2:90" x14ac:dyDescent="0.3">
      <c r="B413">
        <f t="shared" ca="1" si="140"/>
        <v>1</v>
      </c>
      <c r="C413" t="str">
        <f t="shared" ca="1" si="141"/>
        <v>Men</v>
      </c>
      <c r="D413">
        <f t="shared" ca="1" si="142"/>
        <v>36</v>
      </c>
      <c r="E413">
        <f t="shared" ca="1" si="143"/>
        <v>1</v>
      </c>
      <c r="F413" t="str">
        <f t="shared" ca="1" si="144"/>
        <v>Health</v>
      </c>
      <c r="G413">
        <f t="shared" ca="1" si="145"/>
        <v>2</v>
      </c>
      <c r="H413" t="str">
        <f t="shared" ca="1" si="146"/>
        <v>College</v>
      </c>
      <c r="I413">
        <f t="shared" ca="1" si="147"/>
        <v>1</v>
      </c>
      <c r="J413">
        <f t="shared" ca="1" si="148"/>
        <v>2</v>
      </c>
      <c r="K413">
        <f t="shared" ca="1" si="149"/>
        <v>75284</v>
      </c>
      <c r="L413">
        <f t="shared" ca="1" si="150"/>
        <v>13</v>
      </c>
      <c r="M413" t="str">
        <f t="shared" ca="1" si="151"/>
        <v>Prince Edward Island</v>
      </c>
      <c r="N413">
        <f t="shared" ca="1" si="152"/>
        <v>376420</v>
      </c>
      <c r="O413">
        <f t="shared" ca="1" si="153"/>
        <v>132524.97085111719</v>
      </c>
      <c r="P413">
        <f t="shared" ca="1" si="154"/>
        <v>79817.341504947894</v>
      </c>
      <c r="Q413">
        <f t="shared" ca="1" si="155"/>
        <v>7016</v>
      </c>
      <c r="R413">
        <f t="shared" ca="1" si="156"/>
        <v>19712.250268548043</v>
      </c>
      <c r="S413">
        <f t="shared" ca="1" si="157"/>
        <v>40894.58436428244</v>
      </c>
      <c r="T413">
        <f t="shared" ca="1" si="158"/>
        <v>497131.9258692303</v>
      </c>
      <c r="U413">
        <f t="shared" ca="1" si="159"/>
        <v>159253.22111966525</v>
      </c>
      <c r="V413">
        <f t="shared" ca="1" si="160"/>
        <v>337878.70474956505</v>
      </c>
      <c r="Y413" s="2">
        <f ca="1">IF(Table1[[#This Row],[Gender]]="Men",1,0)</f>
        <v>1</v>
      </c>
      <c r="Z413" s="2">
        <f ca="1">IF(Table1[[#This Row],[Gender]]="Women",1,0)</f>
        <v>0</v>
      </c>
      <c r="AA413" s="2"/>
      <c r="AB413" s="2"/>
      <c r="AC413" s="2"/>
      <c r="AD413" s="2"/>
      <c r="AE413" s="2"/>
      <c r="AF413" s="2"/>
      <c r="AG413" s="2"/>
      <c r="AH413" s="2"/>
      <c r="AI413" s="2"/>
      <c r="AJ413" s="4"/>
      <c r="AM413" s="2">
        <f ca="1">IF(Table1[[#This Row],[Field of Work]]="Teaching",1,0)</f>
        <v>0</v>
      </c>
      <c r="AN413" s="2">
        <f ca="1">IF(Table1[[#This Row],[Field of Work]]="Health",1,0)</f>
        <v>1</v>
      </c>
      <c r="AO413" s="2">
        <f ca="1">IF(Table1[[#This Row],[Field of Work]]="Agriculture",1,0)</f>
        <v>0</v>
      </c>
      <c r="AP413" s="2">
        <f ca="1">IF(Table1[[#This Row],[Field of Work]]="IT",1,0)</f>
        <v>0</v>
      </c>
      <c r="AQ413" s="2">
        <f ca="1">IF(Table1[[#This Row],[Field of Work]]="Construction",1,0)</f>
        <v>0</v>
      </c>
      <c r="AR413" s="2">
        <f ca="1">IF(Table1[[#This Row],[Field of Work]]="General Work",1,0)</f>
        <v>0</v>
      </c>
      <c r="AS413" s="2"/>
      <c r="AT413" s="2"/>
      <c r="AU413" s="2"/>
      <c r="AV413" s="2"/>
      <c r="AW413" s="2"/>
      <c r="AX413" s="2"/>
      <c r="BB413" s="2">
        <f ca="1">Table1[[#This Row],[Car Value]]/Table1[[#This Row],[Cars]]</f>
        <v>39908.670752473947</v>
      </c>
      <c r="BE413" s="2">
        <f ca="1">IF(Table1[[#This Row],[Debts]]&gt;$BG$6,1,0)</f>
        <v>0</v>
      </c>
      <c r="BJ413" s="11">
        <f ca="1">Table1[[#This Row],[Mortage Left]]/Table1[[#This Row],[Value of House]]</f>
        <v>0.35206676279453053</v>
      </c>
      <c r="BK413" s="2">
        <f t="shared" ca="1" si="161"/>
        <v>0</v>
      </c>
      <c r="BN413" s="14">
        <f ca="1">IF(Table1[[#This Row],[Area]]="Yukon",Table1[[#This Row],[Income]],0)</f>
        <v>0</v>
      </c>
      <c r="BO413" s="14">
        <f ca="1">IF(Table1[[#This Row],[Area]]="BC",Table1[[#This Row],[Income]],0)</f>
        <v>0</v>
      </c>
      <c r="BP413" s="14">
        <f ca="1">IF(Table1[[#This Row],[Area]]="Northwest Territories",Table1[[#This Row],[Income]],0)</f>
        <v>0</v>
      </c>
      <c r="BQ413" s="14">
        <f ca="1">IF(Table1[[#This Row],[Area]]="Alberta",Table1[[#This Row],[Income]],0)</f>
        <v>0</v>
      </c>
      <c r="BR413" s="14">
        <f ca="1">IF(Table1[[#This Row],[Area]]="Nunavut",Table1[[#This Row],[Income]],0)</f>
        <v>0</v>
      </c>
      <c r="BS413" s="14">
        <f ca="1">IF(Table1[[#This Row],[Area]]="Saskatchewan",Table1[[#This Row],[Income]],0)</f>
        <v>0</v>
      </c>
      <c r="BT413" s="14">
        <f ca="1">IF(Table1[[#This Row],[Area]]="Manitoba",Table1[[#This Row],[Income]],0)</f>
        <v>0</v>
      </c>
      <c r="BU413" s="14">
        <f ca="1">IF(Table1[[#This Row],[Area]]="Ontario",Table1[[#This Row],[Income]],0)</f>
        <v>0</v>
      </c>
      <c r="BV413" s="14">
        <f ca="1">IF(Table1[[#This Row],[Area]]="Quebec",Table1[[#This Row],[Income]],0)</f>
        <v>0</v>
      </c>
      <c r="BW413" s="14">
        <f ca="1">IF(Table1[[#This Row],[Area]]="newfoundland",Table1[[#This Row],[Income]],0)</f>
        <v>0</v>
      </c>
      <c r="BX413" s="14">
        <f ca="1">IF(Table1[[#This Row],[Area]]="New Brunswick",Table1[[#This Row],[Income]],0)</f>
        <v>0</v>
      </c>
      <c r="BY413" s="14">
        <f ca="1">IF(Table1[[#This Row],[Area]]="Nova Scotia",Table1[[#This Row],[Income]],0)</f>
        <v>0</v>
      </c>
      <c r="BZ413" s="14">
        <f ca="1">IF(Table1[[#This Row],[Area]]="Prince Edward Island",Table1[[#This Row],[Income]],0)</f>
        <v>75284</v>
      </c>
      <c r="CB413" s="12">
        <f ca="1">IF(Table1[[#This Row],[Field of Work]]="Health",Table1[[#This Row],[Income]],0)</f>
        <v>75284</v>
      </c>
      <c r="CC413" s="12">
        <f ca="1">IF(Table1[[#This Row],[Field of Work]]="Construction",Table1[[#This Row],[Income]],0)</f>
        <v>0</v>
      </c>
      <c r="CD413" s="12">
        <f ca="1">IF(Table1[[#This Row],[Field of Work]]="Teaching",Table1[[#This Row],[Income]],0)</f>
        <v>0</v>
      </c>
      <c r="CE413" s="12">
        <f ca="1">IF(Table1[[#This Row],[Field of Work]]="IT",Table1[[#This Row],[Income]],0)</f>
        <v>0</v>
      </c>
      <c r="CF413" s="12">
        <f ca="1">IF(Table1[[#This Row],[Field of Work]]="General Work",Table1[[#This Row],[Income]],0)</f>
        <v>0</v>
      </c>
      <c r="CG413" s="12">
        <f ca="1">IF(Table1[[#This Row],[Field of Work]]="Agriculture",Table1[[#This Row],[Income]],0)</f>
        <v>0</v>
      </c>
      <c r="CI413" s="2">
        <f ca="1">IF(Table1[[#This Row],[Debts]]&gt;Table1[[#This Row],[Income]],1,0)</f>
        <v>0</v>
      </c>
      <c r="CJ413" s="2"/>
      <c r="CL413" s="2">
        <f ca="1">IF(Table1[[#This Row],[Networth of Person ($)]]&gt;$CL$6,Table1[[#This Row],[Age]],0)</f>
        <v>36</v>
      </c>
    </row>
    <row r="414" spans="2:90" x14ac:dyDescent="0.3">
      <c r="B414">
        <f t="shared" ca="1" si="140"/>
        <v>2</v>
      </c>
      <c r="C414" t="str">
        <f t="shared" ca="1" si="141"/>
        <v>Women</v>
      </c>
      <c r="D414">
        <f t="shared" ca="1" si="142"/>
        <v>35</v>
      </c>
      <c r="E414">
        <f t="shared" ca="1" si="143"/>
        <v>5</v>
      </c>
      <c r="F414" t="str">
        <f t="shared" ca="1" si="144"/>
        <v>General Work</v>
      </c>
      <c r="G414">
        <f t="shared" ca="1" si="145"/>
        <v>1</v>
      </c>
      <c r="H414" t="str">
        <f t="shared" ca="1" si="146"/>
        <v>High School</v>
      </c>
      <c r="I414">
        <f t="shared" ca="1" si="147"/>
        <v>0</v>
      </c>
      <c r="J414">
        <f t="shared" ca="1" si="148"/>
        <v>2</v>
      </c>
      <c r="K414">
        <f t="shared" ca="1" si="149"/>
        <v>85704</v>
      </c>
      <c r="L414">
        <f t="shared" ca="1" si="150"/>
        <v>12</v>
      </c>
      <c r="M414" t="str">
        <f t="shared" ca="1" si="151"/>
        <v>Nova Scotia</v>
      </c>
      <c r="N414">
        <f t="shared" ca="1" si="152"/>
        <v>428520</v>
      </c>
      <c r="O414">
        <f t="shared" ca="1" si="153"/>
        <v>160703.57346714794</v>
      </c>
      <c r="P414">
        <f t="shared" ca="1" si="154"/>
        <v>141912.69259996375</v>
      </c>
      <c r="Q414">
        <f t="shared" ca="1" si="155"/>
        <v>12828</v>
      </c>
      <c r="R414">
        <f t="shared" ca="1" si="156"/>
        <v>10648.2743447759</v>
      </c>
      <c r="S414">
        <f t="shared" ca="1" si="157"/>
        <v>35904.090027942257</v>
      </c>
      <c r="T414">
        <f t="shared" ca="1" si="158"/>
        <v>606336.78262790595</v>
      </c>
      <c r="U414">
        <f t="shared" ca="1" si="159"/>
        <v>184179.84781192386</v>
      </c>
      <c r="V414">
        <f t="shared" ca="1" si="160"/>
        <v>422156.93481598212</v>
      </c>
      <c r="Y414" s="2">
        <f ca="1">IF(Table1[[#This Row],[Gender]]="Men",1,0)</f>
        <v>0</v>
      </c>
      <c r="Z414" s="2">
        <f ca="1">IF(Table1[[#This Row],[Gender]]="Women",1,0)</f>
        <v>1</v>
      </c>
      <c r="AA414" s="2"/>
      <c r="AB414" s="2"/>
      <c r="AC414" s="2"/>
      <c r="AD414" s="2"/>
      <c r="AE414" s="2"/>
      <c r="AF414" s="2"/>
      <c r="AG414" s="2"/>
      <c r="AH414" s="2"/>
      <c r="AI414" s="2"/>
      <c r="AJ414" s="4"/>
      <c r="AM414" s="2">
        <f ca="1">IF(Table1[[#This Row],[Field of Work]]="Teaching",1,0)</f>
        <v>0</v>
      </c>
      <c r="AN414" s="2">
        <f ca="1">IF(Table1[[#This Row],[Field of Work]]="Health",1,0)</f>
        <v>0</v>
      </c>
      <c r="AO414" s="2">
        <f ca="1">IF(Table1[[#This Row],[Field of Work]]="Agriculture",1,0)</f>
        <v>0</v>
      </c>
      <c r="AP414" s="2">
        <f ca="1">IF(Table1[[#This Row],[Field of Work]]="IT",1,0)</f>
        <v>0</v>
      </c>
      <c r="AQ414" s="2">
        <f ca="1">IF(Table1[[#This Row],[Field of Work]]="Construction",1,0)</f>
        <v>0</v>
      </c>
      <c r="AR414" s="2">
        <f ca="1">IF(Table1[[#This Row],[Field of Work]]="General Work",1,0)</f>
        <v>1</v>
      </c>
      <c r="AS414" s="2"/>
      <c r="AT414" s="2"/>
      <c r="AU414" s="2"/>
      <c r="AV414" s="2"/>
      <c r="AW414" s="2"/>
      <c r="AX414" s="2"/>
      <c r="BB414" s="2">
        <f ca="1">Table1[[#This Row],[Car Value]]/Table1[[#This Row],[Cars]]</f>
        <v>70956.346299981873</v>
      </c>
      <c r="BE414" s="2">
        <f ca="1">IF(Table1[[#This Row],[Debts]]&gt;$BG$6,1,0)</f>
        <v>0</v>
      </c>
      <c r="BJ414" s="11">
        <f ca="1">Table1[[#This Row],[Mortage Left]]/Table1[[#This Row],[Value of House]]</f>
        <v>0.37502000715753742</v>
      </c>
      <c r="BK414" s="2">
        <f t="shared" ca="1" si="161"/>
        <v>0</v>
      </c>
      <c r="BN414" s="14">
        <f ca="1">IF(Table1[[#This Row],[Area]]="Yukon",Table1[[#This Row],[Income]],0)</f>
        <v>0</v>
      </c>
      <c r="BO414" s="14">
        <f ca="1">IF(Table1[[#This Row],[Area]]="BC",Table1[[#This Row],[Income]],0)</f>
        <v>0</v>
      </c>
      <c r="BP414" s="14">
        <f ca="1">IF(Table1[[#This Row],[Area]]="Northwest Territories",Table1[[#This Row],[Income]],0)</f>
        <v>0</v>
      </c>
      <c r="BQ414" s="14">
        <f ca="1">IF(Table1[[#This Row],[Area]]="Alberta",Table1[[#This Row],[Income]],0)</f>
        <v>0</v>
      </c>
      <c r="BR414" s="14">
        <f ca="1">IF(Table1[[#This Row],[Area]]="Nunavut",Table1[[#This Row],[Income]],0)</f>
        <v>0</v>
      </c>
      <c r="BS414" s="14">
        <f ca="1">IF(Table1[[#This Row],[Area]]="Saskatchewan",Table1[[#This Row],[Income]],0)</f>
        <v>0</v>
      </c>
      <c r="BT414" s="14">
        <f ca="1">IF(Table1[[#This Row],[Area]]="Manitoba",Table1[[#This Row],[Income]],0)</f>
        <v>0</v>
      </c>
      <c r="BU414" s="14">
        <f ca="1">IF(Table1[[#This Row],[Area]]="Ontario",Table1[[#This Row],[Income]],0)</f>
        <v>0</v>
      </c>
      <c r="BV414" s="14">
        <f ca="1">IF(Table1[[#This Row],[Area]]="Quebec",Table1[[#This Row],[Income]],0)</f>
        <v>0</v>
      </c>
      <c r="BW414" s="14">
        <f ca="1">IF(Table1[[#This Row],[Area]]="newfoundland",Table1[[#This Row],[Income]],0)</f>
        <v>0</v>
      </c>
      <c r="BX414" s="14">
        <f ca="1">IF(Table1[[#This Row],[Area]]="New Brunswick",Table1[[#This Row],[Income]],0)</f>
        <v>0</v>
      </c>
      <c r="BY414" s="14">
        <f ca="1">IF(Table1[[#This Row],[Area]]="Nova Scotia",Table1[[#This Row],[Income]],0)</f>
        <v>85704</v>
      </c>
      <c r="BZ414" s="14">
        <f ca="1">IF(Table1[[#This Row],[Area]]="Prince Edward Island",Table1[[#This Row],[Income]],0)</f>
        <v>0</v>
      </c>
      <c r="CB414" s="12">
        <f ca="1">IF(Table1[[#This Row],[Field of Work]]="Health",Table1[[#This Row],[Income]],0)</f>
        <v>0</v>
      </c>
      <c r="CC414" s="12">
        <f ca="1">IF(Table1[[#This Row],[Field of Work]]="Construction",Table1[[#This Row],[Income]],0)</f>
        <v>0</v>
      </c>
      <c r="CD414" s="12">
        <f ca="1">IF(Table1[[#This Row],[Field of Work]]="Teaching",Table1[[#This Row],[Income]],0)</f>
        <v>0</v>
      </c>
      <c r="CE414" s="12">
        <f ca="1">IF(Table1[[#This Row],[Field of Work]]="IT",Table1[[#This Row],[Income]],0)</f>
        <v>0</v>
      </c>
      <c r="CF414" s="12">
        <f ca="1">IF(Table1[[#This Row],[Field of Work]]="General Work",Table1[[#This Row],[Income]],0)</f>
        <v>85704</v>
      </c>
      <c r="CG414" s="12">
        <f ca="1">IF(Table1[[#This Row],[Field of Work]]="Agriculture",Table1[[#This Row],[Income]],0)</f>
        <v>0</v>
      </c>
      <c r="CI414" s="2">
        <f ca="1">IF(Table1[[#This Row],[Debts]]&gt;Table1[[#This Row],[Income]],1,0)</f>
        <v>0</v>
      </c>
      <c r="CJ414" s="2"/>
      <c r="CL414" s="2">
        <f ca="1">IF(Table1[[#This Row],[Networth of Person ($)]]&gt;$CL$6,Table1[[#This Row],[Age]],0)</f>
        <v>35</v>
      </c>
    </row>
    <row r="415" spans="2:90" x14ac:dyDescent="0.3">
      <c r="B415">
        <f t="shared" ca="1" si="140"/>
        <v>1</v>
      </c>
      <c r="C415" t="str">
        <f t="shared" ca="1" si="141"/>
        <v>Men</v>
      </c>
      <c r="D415">
        <f t="shared" ca="1" si="142"/>
        <v>29</v>
      </c>
      <c r="E415">
        <f t="shared" ca="1" si="143"/>
        <v>1</v>
      </c>
      <c r="F415" t="str">
        <f t="shared" ca="1" si="144"/>
        <v>Health</v>
      </c>
      <c r="G415">
        <f t="shared" ca="1" si="145"/>
        <v>4</v>
      </c>
      <c r="H415" t="str">
        <f t="shared" ca="1" si="146"/>
        <v xml:space="preserve">Technical </v>
      </c>
      <c r="I415">
        <f t="shared" ca="1" si="147"/>
        <v>2</v>
      </c>
      <c r="J415">
        <f t="shared" ca="1" si="148"/>
        <v>3</v>
      </c>
      <c r="K415">
        <f t="shared" ca="1" si="149"/>
        <v>32176</v>
      </c>
      <c r="L415">
        <f t="shared" ca="1" si="150"/>
        <v>4</v>
      </c>
      <c r="M415" t="str">
        <f t="shared" ca="1" si="151"/>
        <v>Alberta</v>
      </c>
      <c r="N415">
        <f t="shared" ca="1" si="152"/>
        <v>160880</v>
      </c>
      <c r="O415">
        <f t="shared" ca="1" si="153"/>
        <v>65040.530787426658</v>
      </c>
      <c r="P415">
        <f t="shared" ca="1" si="154"/>
        <v>6850.6132619540549</v>
      </c>
      <c r="Q415">
        <f t="shared" ca="1" si="155"/>
        <v>5767</v>
      </c>
      <c r="R415">
        <f t="shared" ca="1" si="156"/>
        <v>25475.173158303627</v>
      </c>
      <c r="S415">
        <f t="shared" ca="1" si="157"/>
        <v>38381.601207691383</v>
      </c>
      <c r="T415">
        <f t="shared" ca="1" si="158"/>
        <v>206112.21446964543</v>
      </c>
      <c r="U415">
        <f t="shared" ca="1" si="159"/>
        <v>96282.703945730289</v>
      </c>
      <c r="V415">
        <f t="shared" ca="1" si="160"/>
        <v>109829.51052391515</v>
      </c>
      <c r="Y415" s="2">
        <f ca="1">IF(Table1[[#This Row],[Gender]]="Men",1,0)</f>
        <v>1</v>
      </c>
      <c r="Z415" s="2">
        <f ca="1">IF(Table1[[#This Row],[Gender]]="Women",1,0)</f>
        <v>0</v>
      </c>
      <c r="AA415" s="2"/>
      <c r="AB415" s="2"/>
      <c r="AC415" s="2"/>
      <c r="AD415" s="2"/>
      <c r="AE415" s="2"/>
      <c r="AF415" s="2"/>
      <c r="AG415" s="2"/>
      <c r="AH415" s="2"/>
      <c r="AI415" s="2"/>
      <c r="AJ415" s="4"/>
      <c r="AM415" s="2">
        <f ca="1">IF(Table1[[#This Row],[Field of Work]]="Teaching",1,0)</f>
        <v>0</v>
      </c>
      <c r="AN415" s="2">
        <f ca="1">IF(Table1[[#This Row],[Field of Work]]="Health",1,0)</f>
        <v>1</v>
      </c>
      <c r="AO415" s="2">
        <f ca="1">IF(Table1[[#This Row],[Field of Work]]="Agriculture",1,0)</f>
        <v>0</v>
      </c>
      <c r="AP415" s="2">
        <f ca="1">IF(Table1[[#This Row],[Field of Work]]="IT",1,0)</f>
        <v>0</v>
      </c>
      <c r="AQ415" s="2">
        <f ca="1">IF(Table1[[#This Row],[Field of Work]]="Construction",1,0)</f>
        <v>0</v>
      </c>
      <c r="AR415" s="2">
        <f ca="1">IF(Table1[[#This Row],[Field of Work]]="General Work",1,0)</f>
        <v>0</v>
      </c>
      <c r="AS415" s="2"/>
      <c r="AT415" s="2"/>
      <c r="AU415" s="2"/>
      <c r="AV415" s="2"/>
      <c r="AW415" s="2"/>
      <c r="AX415" s="2"/>
      <c r="BB415" s="2">
        <f ca="1">Table1[[#This Row],[Car Value]]/Table1[[#This Row],[Cars]]</f>
        <v>2283.537753984685</v>
      </c>
      <c r="BE415" s="2">
        <f ca="1">IF(Table1[[#This Row],[Debts]]&gt;$BG$6,1,0)</f>
        <v>1</v>
      </c>
      <c r="BJ415" s="11">
        <f ca="1">Table1[[#This Row],[Mortage Left]]/Table1[[#This Row],[Value of House]]</f>
        <v>0.40427977863890263</v>
      </c>
      <c r="BK415" s="2">
        <f t="shared" ca="1" si="161"/>
        <v>0</v>
      </c>
      <c r="BN415" s="14">
        <f ca="1">IF(Table1[[#This Row],[Area]]="Yukon",Table1[[#This Row],[Income]],0)</f>
        <v>0</v>
      </c>
      <c r="BO415" s="14">
        <f ca="1">IF(Table1[[#This Row],[Area]]="BC",Table1[[#This Row],[Income]],0)</f>
        <v>0</v>
      </c>
      <c r="BP415" s="14">
        <f ca="1">IF(Table1[[#This Row],[Area]]="Northwest Territories",Table1[[#This Row],[Income]],0)</f>
        <v>0</v>
      </c>
      <c r="BQ415" s="14">
        <f ca="1">IF(Table1[[#This Row],[Area]]="Alberta",Table1[[#This Row],[Income]],0)</f>
        <v>32176</v>
      </c>
      <c r="BR415" s="14">
        <f ca="1">IF(Table1[[#This Row],[Area]]="Nunavut",Table1[[#This Row],[Income]],0)</f>
        <v>0</v>
      </c>
      <c r="BS415" s="14">
        <f ca="1">IF(Table1[[#This Row],[Area]]="Saskatchewan",Table1[[#This Row],[Income]],0)</f>
        <v>0</v>
      </c>
      <c r="BT415" s="14">
        <f ca="1">IF(Table1[[#This Row],[Area]]="Manitoba",Table1[[#This Row],[Income]],0)</f>
        <v>0</v>
      </c>
      <c r="BU415" s="14">
        <f ca="1">IF(Table1[[#This Row],[Area]]="Ontario",Table1[[#This Row],[Income]],0)</f>
        <v>0</v>
      </c>
      <c r="BV415" s="14">
        <f ca="1">IF(Table1[[#This Row],[Area]]="Quebec",Table1[[#This Row],[Income]],0)</f>
        <v>0</v>
      </c>
      <c r="BW415" s="14">
        <f ca="1">IF(Table1[[#This Row],[Area]]="newfoundland",Table1[[#This Row],[Income]],0)</f>
        <v>0</v>
      </c>
      <c r="BX415" s="14">
        <f ca="1">IF(Table1[[#This Row],[Area]]="New Brunswick",Table1[[#This Row],[Income]],0)</f>
        <v>0</v>
      </c>
      <c r="BY415" s="14">
        <f ca="1">IF(Table1[[#This Row],[Area]]="Nova Scotia",Table1[[#This Row],[Income]],0)</f>
        <v>0</v>
      </c>
      <c r="BZ415" s="14">
        <f ca="1">IF(Table1[[#This Row],[Area]]="Prince Edward Island",Table1[[#This Row],[Income]],0)</f>
        <v>0</v>
      </c>
      <c r="CB415" s="12">
        <f ca="1">IF(Table1[[#This Row],[Field of Work]]="Health",Table1[[#This Row],[Income]],0)</f>
        <v>32176</v>
      </c>
      <c r="CC415" s="12">
        <f ca="1">IF(Table1[[#This Row],[Field of Work]]="Construction",Table1[[#This Row],[Income]],0)</f>
        <v>0</v>
      </c>
      <c r="CD415" s="12">
        <f ca="1">IF(Table1[[#This Row],[Field of Work]]="Teaching",Table1[[#This Row],[Income]],0)</f>
        <v>0</v>
      </c>
      <c r="CE415" s="12">
        <f ca="1">IF(Table1[[#This Row],[Field of Work]]="IT",Table1[[#This Row],[Income]],0)</f>
        <v>0</v>
      </c>
      <c r="CF415" s="12">
        <f ca="1">IF(Table1[[#This Row],[Field of Work]]="General Work",Table1[[#This Row],[Income]],0)</f>
        <v>0</v>
      </c>
      <c r="CG415" s="12">
        <f ca="1">IF(Table1[[#This Row],[Field of Work]]="Agriculture",Table1[[#This Row],[Income]],0)</f>
        <v>0</v>
      </c>
      <c r="CI415" s="2">
        <f ca="1">IF(Table1[[#This Row],[Debts]]&gt;Table1[[#This Row],[Income]],1,0)</f>
        <v>0</v>
      </c>
      <c r="CJ415" s="2"/>
      <c r="CL415" s="2">
        <f ca="1">IF(Table1[[#This Row],[Networth of Person ($)]]&gt;$CL$6,Table1[[#This Row],[Age]],0)</f>
        <v>29</v>
      </c>
    </row>
    <row r="416" spans="2:90" x14ac:dyDescent="0.3">
      <c r="B416">
        <f t="shared" ca="1" si="140"/>
        <v>2</v>
      </c>
      <c r="C416" t="str">
        <f t="shared" ca="1" si="141"/>
        <v>Women</v>
      </c>
      <c r="D416">
        <f t="shared" ca="1" si="142"/>
        <v>45</v>
      </c>
      <c r="E416">
        <f t="shared" ca="1" si="143"/>
        <v>5</v>
      </c>
      <c r="F416" t="str">
        <f t="shared" ca="1" si="144"/>
        <v>General Work</v>
      </c>
      <c r="G416">
        <f t="shared" ca="1" si="145"/>
        <v>2</v>
      </c>
      <c r="H416" t="str">
        <f t="shared" ca="1" si="146"/>
        <v>College</v>
      </c>
      <c r="I416">
        <f t="shared" ca="1" si="147"/>
        <v>4</v>
      </c>
      <c r="J416">
        <f t="shared" ca="1" si="148"/>
        <v>1</v>
      </c>
      <c r="K416">
        <f t="shared" ca="1" si="149"/>
        <v>50057</v>
      </c>
      <c r="L416">
        <f t="shared" ca="1" si="150"/>
        <v>9</v>
      </c>
      <c r="M416" t="str">
        <f t="shared" ca="1" si="151"/>
        <v>Quebec</v>
      </c>
      <c r="N416">
        <f t="shared" ca="1" si="152"/>
        <v>200228</v>
      </c>
      <c r="O416">
        <f t="shared" ca="1" si="153"/>
        <v>174865.96864584018</v>
      </c>
      <c r="P416">
        <f t="shared" ca="1" si="154"/>
        <v>25170.33703592671</v>
      </c>
      <c r="Q416">
        <f t="shared" ca="1" si="155"/>
        <v>19261</v>
      </c>
      <c r="R416">
        <f t="shared" ca="1" si="156"/>
        <v>73626.616969235693</v>
      </c>
      <c r="S416">
        <f t="shared" ca="1" si="157"/>
        <v>41856.573295301641</v>
      </c>
      <c r="T416">
        <f t="shared" ca="1" si="158"/>
        <v>267254.91033122834</v>
      </c>
      <c r="U416">
        <f t="shared" ca="1" si="159"/>
        <v>267753.58561507589</v>
      </c>
      <c r="V416">
        <f t="shared" ca="1" si="160"/>
        <v>-498.67528384755133</v>
      </c>
      <c r="Y416" s="2">
        <f ca="1">IF(Table1[[#This Row],[Gender]]="Men",1,0)</f>
        <v>0</v>
      </c>
      <c r="Z416" s="2">
        <f ca="1">IF(Table1[[#This Row],[Gender]]="Women",1,0)</f>
        <v>1</v>
      </c>
      <c r="AA416" s="2"/>
      <c r="AB416" s="2"/>
      <c r="AC416" s="2"/>
      <c r="AD416" s="2"/>
      <c r="AE416" s="2"/>
      <c r="AF416" s="2"/>
      <c r="AG416" s="2"/>
      <c r="AH416" s="2"/>
      <c r="AI416" s="2"/>
      <c r="AJ416" s="4"/>
      <c r="AM416" s="2">
        <f ca="1">IF(Table1[[#This Row],[Field of Work]]="Teaching",1,0)</f>
        <v>0</v>
      </c>
      <c r="AN416" s="2">
        <f ca="1">IF(Table1[[#This Row],[Field of Work]]="Health",1,0)</f>
        <v>0</v>
      </c>
      <c r="AO416" s="2">
        <f ca="1">IF(Table1[[#This Row],[Field of Work]]="Agriculture",1,0)</f>
        <v>0</v>
      </c>
      <c r="AP416" s="2">
        <f ca="1">IF(Table1[[#This Row],[Field of Work]]="IT",1,0)</f>
        <v>0</v>
      </c>
      <c r="AQ416" s="2">
        <f ca="1">IF(Table1[[#This Row],[Field of Work]]="Construction",1,0)</f>
        <v>0</v>
      </c>
      <c r="AR416" s="2">
        <f ca="1">IF(Table1[[#This Row],[Field of Work]]="General Work",1,0)</f>
        <v>1</v>
      </c>
      <c r="AS416" s="2"/>
      <c r="AT416" s="2"/>
      <c r="AU416" s="2"/>
      <c r="AV416" s="2"/>
      <c r="AW416" s="2"/>
      <c r="AX416" s="2"/>
      <c r="BB416" s="2">
        <f ca="1">Table1[[#This Row],[Car Value]]/Table1[[#This Row],[Cars]]</f>
        <v>25170.33703592671</v>
      </c>
      <c r="BE416" s="2">
        <f ca="1">IF(Table1[[#This Row],[Debts]]&gt;$BG$6,1,0)</f>
        <v>1</v>
      </c>
      <c r="BJ416" s="11">
        <f ca="1">Table1[[#This Row],[Mortage Left]]/Table1[[#This Row],[Value of House]]</f>
        <v>0.87333424219310074</v>
      </c>
      <c r="BK416" s="2">
        <f t="shared" ca="1" si="161"/>
        <v>0</v>
      </c>
      <c r="BN416" s="14">
        <f ca="1">IF(Table1[[#This Row],[Area]]="Yukon",Table1[[#This Row],[Income]],0)</f>
        <v>0</v>
      </c>
      <c r="BO416" s="14">
        <f ca="1">IF(Table1[[#This Row],[Area]]="BC",Table1[[#This Row],[Income]],0)</f>
        <v>0</v>
      </c>
      <c r="BP416" s="14">
        <f ca="1">IF(Table1[[#This Row],[Area]]="Northwest Territories",Table1[[#This Row],[Income]],0)</f>
        <v>0</v>
      </c>
      <c r="BQ416" s="14">
        <f ca="1">IF(Table1[[#This Row],[Area]]="Alberta",Table1[[#This Row],[Income]],0)</f>
        <v>0</v>
      </c>
      <c r="BR416" s="14">
        <f ca="1">IF(Table1[[#This Row],[Area]]="Nunavut",Table1[[#This Row],[Income]],0)</f>
        <v>0</v>
      </c>
      <c r="BS416" s="14">
        <f ca="1">IF(Table1[[#This Row],[Area]]="Saskatchewan",Table1[[#This Row],[Income]],0)</f>
        <v>0</v>
      </c>
      <c r="BT416" s="14">
        <f ca="1">IF(Table1[[#This Row],[Area]]="Manitoba",Table1[[#This Row],[Income]],0)</f>
        <v>0</v>
      </c>
      <c r="BU416" s="14">
        <f ca="1">IF(Table1[[#This Row],[Area]]="Ontario",Table1[[#This Row],[Income]],0)</f>
        <v>0</v>
      </c>
      <c r="BV416" s="14">
        <f ca="1">IF(Table1[[#This Row],[Area]]="Quebec",Table1[[#This Row],[Income]],0)</f>
        <v>50057</v>
      </c>
      <c r="BW416" s="14">
        <f ca="1">IF(Table1[[#This Row],[Area]]="newfoundland",Table1[[#This Row],[Income]],0)</f>
        <v>0</v>
      </c>
      <c r="BX416" s="14">
        <f ca="1">IF(Table1[[#This Row],[Area]]="New Brunswick",Table1[[#This Row],[Income]],0)</f>
        <v>0</v>
      </c>
      <c r="BY416" s="14">
        <f ca="1">IF(Table1[[#This Row],[Area]]="Nova Scotia",Table1[[#This Row],[Income]],0)</f>
        <v>0</v>
      </c>
      <c r="BZ416" s="14">
        <f ca="1">IF(Table1[[#This Row],[Area]]="Prince Edward Island",Table1[[#This Row],[Income]],0)</f>
        <v>0</v>
      </c>
      <c r="CB416" s="12">
        <f ca="1">IF(Table1[[#This Row],[Field of Work]]="Health",Table1[[#This Row],[Income]],0)</f>
        <v>0</v>
      </c>
      <c r="CC416" s="12">
        <f ca="1">IF(Table1[[#This Row],[Field of Work]]="Construction",Table1[[#This Row],[Income]],0)</f>
        <v>0</v>
      </c>
      <c r="CD416" s="12">
        <f ca="1">IF(Table1[[#This Row],[Field of Work]]="Teaching",Table1[[#This Row],[Income]],0)</f>
        <v>0</v>
      </c>
      <c r="CE416" s="12">
        <f ca="1">IF(Table1[[#This Row],[Field of Work]]="IT",Table1[[#This Row],[Income]],0)</f>
        <v>0</v>
      </c>
      <c r="CF416" s="12">
        <f ca="1">IF(Table1[[#This Row],[Field of Work]]="General Work",Table1[[#This Row],[Income]],0)</f>
        <v>50057</v>
      </c>
      <c r="CG416" s="12">
        <f ca="1">IF(Table1[[#This Row],[Field of Work]]="Agriculture",Table1[[#This Row],[Income]],0)</f>
        <v>0</v>
      </c>
      <c r="CI416" s="2">
        <f ca="1">IF(Table1[[#This Row],[Debts]]&gt;Table1[[#This Row],[Income]],1,0)</f>
        <v>1</v>
      </c>
      <c r="CJ416" s="2"/>
      <c r="CL416" s="2">
        <f ca="1">IF(Table1[[#This Row],[Networth of Person ($)]]&gt;$CL$6,Table1[[#This Row],[Age]],0)</f>
        <v>0</v>
      </c>
    </row>
    <row r="417" spans="2:90" x14ac:dyDescent="0.3">
      <c r="B417">
        <f t="shared" ca="1" si="140"/>
        <v>1</v>
      </c>
      <c r="C417" t="str">
        <f t="shared" ca="1" si="141"/>
        <v>Men</v>
      </c>
      <c r="D417">
        <f t="shared" ca="1" si="142"/>
        <v>42</v>
      </c>
      <c r="E417">
        <f t="shared" ca="1" si="143"/>
        <v>5</v>
      </c>
      <c r="F417" t="str">
        <f t="shared" ca="1" si="144"/>
        <v>General Work</v>
      </c>
      <c r="G417">
        <f t="shared" ca="1" si="145"/>
        <v>4</v>
      </c>
      <c r="H417" t="str">
        <f t="shared" ca="1" si="146"/>
        <v xml:space="preserve">Technical </v>
      </c>
      <c r="I417">
        <f t="shared" ca="1" si="147"/>
        <v>1</v>
      </c>
      <c r="J417">
        <f t="shared" ca="1" si="148"/>
        <v>3</v>
      </c>
      <c r="K417">
        <f t="shared" ca="1" si="149"/>
        <v>26374</v>
      </c>
      <c r="L417">
        <f t="shared" ca="1" si="150"/>
        <v>11</v>
      </c>
      <c r="M417" t="str">
        <f t="shared" ca="1" si="151"/>
        <v>New Brunswick</v>
      </c>
      <c r="N417">
        <f t="shared" ca="1" si="152"/>
        <v>79122</v>
      </c>
      <c r="O417">
        <f t="shared" ca="1" si="153"/>
        <v>40369.773596049308</v>
      </c>
      <c r="P417">
        <f t="shared" ca="1" si="154"/>
        <v>17832.742237566184</v>
      </c>
      <c r="Q417">
        <f t="shared" ca="1" si="155"/>
        <v>13955</v>
      </c>
      <c r="R417">
        <f t="shared" ca="1" si="156"/>
        <v>23564.906460369886</v>
      </c>
      <c r="S417">
        <f t="shared" ca="1" si="157"/>
        <v>31813.394088232541</v>
      </c>
      <c r="T417">
        <f t="shared" ca="1" si="158"/>
        <v>128768.13632579873</v>
      </c>
      <c r="U417">
        <f t="shared" ca="1" si="159"/>
        <v>77889.680056419194</v>
      </c>
      <c r="V417">
        <f t="shared" ca="1" si="160"/>
        <v>50878.456269379531</v>
      </c>
      <c r="Y417" s="2">
        <f ca="1">IF(Table1[[#This Row],[Gender]]="Men",1,0)</f>
        <v>1</v>
      </c>
      <c r="Z417" s="2">
        <f ca="1">IF(Table1[[#This Row],[Gender]]="Women",1,0)</f>
        <v>0</v>
      </c>
      <c r="AA417" s="2"/>
      <c r="AB417" s="2"/>
      <c r="AC417" s="2"/>
      <c r="AD417" s="2"/>
      <c r="AE417" s="2"/>
      <c r="AF417" s="2"/>
      <c r="AG417" s="2"/>
      <c r="AH417" s="2"/>
      <c r="AI417" s="2"/>
      <c r="AJ417" s="4"/>
      <c r="AM417" s="2">
        <f ca="1">IF(Table1[[#This Row],[Field of Work]]="Teaching",1,0)</f>
        <v>0</v>
      </c>
      <c r="AN417" s="2">
        <f ca="1">IF(Table1[[#This Row],[Field of Work]]="Health",1,0)</f>
        <v>0</v>
      </c>
      <c r="AO417" s="2">
        <f ca="1">IF(Table1[[#This Row],[Field of Work]]="Agriculture",1,0)</f>
        <v>0</v>
      </c>
      <c r="AP417" s="2">
        <f ca="1">IF(Table1[[#This Row],[Field of Work]]="IT",1,0)</f>
        <v>0</v>
      </c>
      <c r="AQ417" s="2">
        <f ca="1">IF(Table1[[#This Row],[Field of Work]]="Construction",1,0)</f>
        <v>0</v>
      </c>
      <c r="AR417" s="2">
        <f ca="1">IF(Table1[[#This Row],[Field of Work]]="General Work",1,0)</f>
        <v>1</v>
      </c>
      <c r="AS417" s="2"/>
      <c r="AT417" s="2"/>
      <c r="AU417" s="2"/>
      <c r="AV417" s="2"/>
      <c r="AW417" s="2"/>
      <c r="AX417" s="2"/>
      <c r="BB417" s="2">
        <f ca="1">Table1[[#This Row],[Car Value]]/Table1[[#This Row],[Cars]]</f>
        <v>5944.2474125220615</v>
      </c>
      <c r="BE417" s="2">
        <f ca="1">IF(Table1[[#This Row],[Debts]]&gt;$BG$6,1,0)</f>
        <v>1</v>
      </c>
      <c r="BJ417" s="11">
        <f ca="1">Table1[[#This Row],[Mortage Left]]/Table1[[#This Row],[Value of House]]</f>
        <v>0.51022185480712456</v>
      </c>
      <c r="BK417" s="2">
        <f t="shared" ca="1" si="161"/>
        <v>0</v>
      </c>
      <c r="BN417" s="14">
        <f ca="1">IF(Table1[[#This Row],[Area]]="Yukon",Table1[[#This Row],[Income]],0)</f>
        <v>0</v>
      </c>
      <c r="BO417" s="14">
        <f ca="1">IF(Table1[[#This Row],[Area]]="BC",Table1[[#This Row],[Income]],0)</f>
        <v>0</v>
      </c>
      <c r="BP417" s="14">
        <f ca="1">IF(Table1[[#This Row],[Area]]="Northwest Territories",Table1[[#This Row],[Income]],0)</f>
        <v>0</v>
      </c>
      <c r="BQ417" s="14">
        <f ca="1">IF(Table1[[#This Row],[Area]]="Alberta",Table1[[#This Row],[Income]],0)</f>
        <v>0</v>
      </c>
      <c r="BR417" s="14">
        <f ca="1">IF(Table1[[#This Row],[Area]]="Nunavut",Table1[[#This Row],[Income]],0)</f>
        <v>0</v>
      </c>
      <c r="BS417" s="14">
        <f ca="1">IF(Table1[[#This Row],[Area]]="Saskatchewan",Table1[[#This Row],[Income]],0)</f>
        <v>0</v>
      </c>
      <c r="BT417" s="14">
        <f ca="1">IF(Table1[[#This Row],[Area]]="Manitoba",Table1[[#This Row],[Income]],0)</f>
        <v>0</v>
      </c>
      <c r="BU417" s="14">
        <f ca="1">IF(Table1[[#This Row],[Area]]="Ontario",Table1[[#This Row],[Income]],0)</f>
        <v>0</v>
      </c>
      <c r="BV417" s="14">
        <f ca="1">IF(Table1[[#This Row],[Area]]="Quebec",Table1[[#This Row],[Income]],0)</f>
        <v>0</v>
      </c>
      <c r="BW417" s="14">
        <f ca="1">IF(Table1[[#This Row],[Area]]="newfoundland",Table1[[#This Row],[Income]],0)</f>
        <v>0</v>
      </c>
      <c r="BX417" s="14">
        <f ca="1">IF(Table1[[#This Row],[Area]]="New Brunswick",Table1[[#This Row],[Income]],0)</f>
        <v>26374</v>
      </c>
      <c r="BY417" s="14">
        <f ca="1">IF(Table1[[#This Row],[Area]]="Nova Scotia",Table1[[#This Row],[Income]],0)</f>
        <v>0</v>
      </c>
      <c r="BZ417" s="14">
        <f ca="1">IF(Table1[[#This Row],[Area]]="Prince Edward Island",Table1[[#This Row],[Income]],0)</f>
        <v>0</v>
      </c>
      <c r="CB417" s="12">
        <f ca="1">IF(Table1[[#This Row],[Field of Work]]="Health",Table1[[#This Row],[Income]],0)</f>
        <v>0</v>
      </c>
      <c r="CC417" s="12">
        <f ca="1">IF(Table1[[#This Row],[Field of Work]]="Construction",Table1[[#This Row],[Income]],0)</f>
        <v>0</v>
      </c>
      <c r="CD417" s="12">
        <f ca="1">IF(Table1[[#This Row],[Field of Work]]="Teaching",Table1[[#This Row],[Income]],0)</f>
        <v>0</v>
      </c>
      <c r="CE417" s="12">
        <f ca="1">IF(Table1[[#This Row],[Field of Work]]="IT",Table1[[#This Row],[Income]],0)</f>
        <v>0</v>
      </c>
      <c r="CF417" s="12">
        <f ca="1">IF(Table1[[#This Row],[Field of Work]]="General Work",Table1[[#This Row],[Income]],0)</f>
        <v>26374</v>
      </c>
      <c r="CG417" s="12">
        <f ca="1">IF(Table1[[#This Row],[Field of Work]]="Agriculture",Table1[[#This Row],[Income]],0)</f>
        <v>0</v>
      </c>
      <c r="CI417" s="2">
        <f ca="1">IF(Table1[[#This Row],[Debts]]&gt;Table1[[#This Row],[Income]],1,0)</f>
        <v>0</v>
      </c>
      <c r="CJ417" s="2"/>
      <c r="CL417" s="2">
        <f ca="1">IF(Table1[[#This Row],[Networth of Person ($)]]&gt;$CL$6,Table1[[#This Row],[Age]],0)</f>
        <v>42</v>
      </c>
    </row>
    <row r="418" spans="2:90" x14ac:dyDescent="0.3">
      <c r="B418">
        <f t="shared" ca="1" si="140"/>
        <v>1</v>
      </c>
      <c r="C418" t="str">
        <f t="shared" ca="1" si="141"/>
        <v>Men</v>
      </c>
      <c r="D418">
        <f t="shared" ca="1" si="142"/>
        <v>38</v>
      </c>
      <c r="E418">
        <f t="shared" ca="1" si="143"/>
        <v>3</v>
      </c>
      <c r="F418" t="str">
        <f t="shared" ca="1" si="144"/>
        <v>Teaching</v>
      </c>
      <c r="G418">
        <f t="shared" ca="1" si="145"/>
        <v>1</v>
      </c>
      <c r="H418" t="str">
        <f t="shared" ca="1" si="146"/>
        <v>High School</v>
      </c>
      <c r="I418">
        <f t="shared" ca="1" si="147"/>
        <v>3</v>
      </c>
      <c r="J418">
        <f t="shared" ca="1" si="148"/>
        <v>3</v>
      </c>
      <c r="K418">
        <f t="shared" ca="1" si="149"/>
        <v>67996</v>
      </c>
      <c r="L418">
        <f t="shared" ca="1" si="150"/>
        <v>10</v>
      </c>
      <c r="M418" t="str">
        <f t="shared" ca="1" si="151"/>
        <v>newfoundland</v>
      </c>
      <c r="N418">
        <f t="shared" ca="1" si="152"/>
        <v>407976</v>
      </c>
      <c r="O418">
        <f t="shared" ca="1" si="153"/>
        <v>54511.36766923096</v>
      </c>
      <c r="P418">
        <f t="shared" ca="1" si="154"/>
        <v>133383.84708388569</v>
      </c>
      <c r="Q418">
        <f t="shared" ca="1" si="155"/>
        <v>35839</v>
      </c>
      <c r="R418">
        <f t="shared" ca="1" si="156"/>
        <v>100600.05919255529</v>
      </c>
      <c r="S418">
        <f t="shared" ca="1" si="157"/>
        <v>3168.0588998162375</v>
      </c>
      <c r="T418">
        <f t="shared" ca="1" si="158"/>
        <v>544527.90598370193</v>
      </c>
      <c r="U418">
        <f t="shared" ca="1" si="159"/>
        <v>190950.42686178625</v>
      </c>
      <c r="V418">
        <f t="shared" ca="1" si="160"/>
        <v>353577.47912191565</v>
      </c>
      <c r="Y418" s="2">
        <f ca="1">IF(Table1[[#This Row],[Gender]]="Men",1,0)</f>
        <v>1</v>
      </c>
      <c r="Z418" s="2">
        <f ca="1">IF(Table1[[#This Row],[Gender]]="Women",1,0)</f>
        <v>0</v>
      </c>
      <c r="AA418" s="2"/>
      <c r="AB418" s="2"/>
      <c r="AC418" s="2"/>
      <c r="AD418" s="2"/>
      <c r="AE418" s="2"/>
      <c r="AF418" s="2"/>
      <c r="AG418" s="2"/>
      <c r="AH418" s="2"/>
      <c r="AI418" s="2"/>
      <c r="AJ418" s="4"/>
      <c r="AM418" s="2">
        <f ca="1">IF(Table1[[#This Row],[Field of Work]]="Teaching",1,0)</f>
        <v>1</v>
      </c>
      <c r="AN418" s="2">
        <f ca="1">IF(Table1[[#This Row],[Field of Work]]="Health",1,0)</f>
        <v>0</v>
      </c>
      <c r="AO418" s="2">
        <f ca="1">IF(Table1[[#This Row],[Field of Work]]="Agriculture",1,0)</f>
        <v>0</v>
      </c>
      <c r="AP418" s="2">
        <f ca="1">IF(Table1[[#This Row],[Field of Work]]="IT",1,0)</f>
        <v>0</v>
      </c>
      <c r="AQ418" s="2">
        <f ca="1">IF(Table1[[#This Row],[Field of Work]]="Construction",1,0)</f>
        <v>0</v>
      </c>
      <c r="AR418" s="2">
        <f ca="1">IF(Table1[[#This Row],[Field of Work]]="General Work",1,0)</f>
        <v>0</v>
      </c>
      <c r="AS418" s="2"/>
      <c r="AT418" s="2"/>
      <c r="AU418" s="2"/>
      <c r="AV418" s="2"/>
      <c r="AW418" s="2"/>
      <c r="AX418" s="2"/>
      <c r="BB418" s="2">
        <f ca="1">Table1[[#This Row],[Car Value]]/Table1[[#This Row],[Cars]]</f>
        <v>44461.282361295227</v>
      </c>
      <c r="BE418" s="2">
        <f ca="1">IF(Table1[[#This Row],[Debts]]&gt;$BG$6,1,0)</f>
        <v>1</v>
      </c>
      <c r="BJ418" s="11">
        <f ca="1">Table1[[#This Row],[Mortage Left]]/Table1[[#This Row],[Value of House]]</f>
        <v>0.13361415296299528</v>
      </c>
      <c r="BK418" s="2">
        <f t="shared" ca="1" si="161"/>
        <v>1</v>
      </c>
      <c r="BN418" s="14">
        <f ca="1">IF(Table1[[#This Row],[Area]]="Yukon",Table1[[#This Row],[Income]],0)</f>
        <v>0</v>
      </c>
      <c r="BO418" s="14">
        <f ca="1">IF(Table1[[#This Row],[Area]]="BC",Table1[[#This Row],[Income]],0)</f>
        <v>0</v>
      </c>
      <c r="BP418" s="14">
        <f ca="1">IF(Table1[[#This Row],[Area]]="Northwest Territories",Table1[[#This Row],[Income]],0)</f>
        <v>0</v>
      </c>
      <c r="BQ418" s="14">
        <f ca="1">IF(Table1[[#This Row],[Area]]="Alberta",Table1[[#This Row],[Income]],0)</f>
        <v>0</v>
      </c>
      <c r="BR418" s="14">
        <f ca="1">IF(Table1[[#This Row],[Area]]="Nunavut",Table1[[#This Row],[Income]],0)</f>
        <v>0</v>
      </c>
      <c r="BS418" s="14">
        <f ca="1">IF(Table1[[#This Row],[Area]]="Saskatchewan",Table1[[#This Row],[Income]],0)</f>
        <v>0</v>
      </c>
      <c r="BT418" s="14">
        <f ca="1">IF(Table1[[#This Row],[Area]]="Manitoba",Table1[[#This Row],[Income]],0)</f>
        <v>0</v>
      </c>
      <c r="BU418" s="14">
        <f ca="1">IF(Table1[[#This Row],[Area]]="Ontario",Table1[[#This Row],[Income]],0)</f>
        <v>0</v>
      </c>
      <c r="BV418" s="14">
        <f ca="1">IF(Table1[[#This Row],[Area]]="Quebec",Table1[[#This Row],[Income]],0)</f>
        <v>0</v>
      </c>
      <c r="BW418" s="14">
        <f ca="1">IF(Table1[[#This Row],[Area]]="newfoundland",Table1[[#This Row],[Income]],0)</f>
        <v>67996</v>
      </c>
      <c r="BX418" s="14">
        <f ca="1">IF(Table1[[#This Row],[Area]]="New Brunswick",Table1[[#This Row],[Income]],0)</f>
        <v>0</v>
      </c>
      <c r="BY418" s="14">
        <f ca="1">IF(Table1[[#This Row],[Area]]="Nova Scotia",Table1[[#This Row],[Income]],0)</f>
        <v>0</v>
      </c>
      <c r="BZ418" s="14">
        <f ca="1">IF(Table1[[#This Row],[Area]]="Prince Edward Island",Table1[[#This Row],[Income]],0)</f>
        <v>0</v>
      </c>
      <c r="CB418" s="12">
        <f ca="1">IF(Table1[[#This Row],[Field of Work]]="Health",Table1[[#This Row],[Income]],0)</f>
        <v>0</v>
      </c>
      <c r="CC418" s="12">
        <f ca="1">IF(Table1[[#This Row],[Field of Work]]="Construction",Table1[[#This Row],[Income]],0)</f>
        <v>0</v>
      </c>
      <c r="CD418" s="12">
        <f ca="1">IF(Table1[[#This Row],[Field of Work]]="Teaching",Table1[[#This Row],[Income]],0)</f>
        <v>67996</v>
      </c>
      <c r="CE418" s="12">
        <f ca="1">IF(Table1[[#This Row],[Field of Work]]="IT",Table1[[#This Row],[Income]],0)</f>
        <v>0</v>
      </c>
      <c r="CF418" s="12">
        <f ca="1">IF(Table1[[#This Row],[Field of Work]]="General Work",Table1[[#This Row],[Income]],0)</f>
        <v>0</v>
      </c>
      <c r="CG418" s="12">
        <f ca="1">IF(Table1[[#This Row],[Field of Work]]="Agriculture",Table1[[#This Row],[Income]],0)</f>
        <v>0</v>
      </c>
      <c r="CI418" s="2">
        <f ca="1">IF(Table1[[#This Row],[Debts]]&gt;Table1[[#This Row],[Income]],1,0)</f>
        <v>1</v>
      </c>
      <c r="CJ418" s="2"/>
      <c r="CL418" s="2">
        <f ca="1">IF(Table1[[#This Row],[Networth of Person ($)]]&gt;$CL$6,Table1[[#This Row],[Age]],0)</f>
        <v>38</v>
      </c>
    </row>
    <row r="419" spans="2:90" x14ac:dyDescent="0.3">
      <c r="B419">
        <f t="shared" ca="1" si="140"/>
        <v>1</v>
      </c>
      <c r="C419" t="str">
        <f t="shared" ca="1" si="141"/>
        <v>Men</v>
      </c>
      <c r="D419">
        <f t="shared" ca="1" si="142"/>
        <v>37</v>
      </c>
      <c r="E419">
        <f t="shared" ca="1" si="143"/>
        <v>4</v>
      </c>
      <c r="F419" t="str">
        <f t="shared" ca="1" si="144"/>
        <v>IT</v>
      </c>
      <c r="G419">
        <f t="shared" ca="1" si="145"/>
        <v>5</v>
      </c>
      <c r="H419" t="str">
        <f t="shared" ca="1" si="146"/>
        <v>Others</v>
      </c>
      <c r="I419">
        <f t="shared" ca="1" si="147"/>
        <v>2</v>
      </c>
      <c r="J419">
        <f t="shared" ca="1" si="148"/>
        <v>2</v>
      </c>
      <c r="K419">
        <f t="shared" ca="1" si="149"/>
        <v>33153</v>
      </c>
      <c r="L419">
        <f t="shared" ca="1" si="150"/>
        <v>4</v>
      </c>
      <c r="M419" t="str">
        <f t="shared" ca="1" si="151"/>
        <v>Alberta</v>
      </c>
      <c r="N419">
        <f t="shared" ca="1" si="152"/>
        <v>99459</v>
      </c>
      <c r="O419">
        <f t="shared" ca="1" si="153"/>
        <v>64307.535193526121</v>
      </c>
      <c r="P419">
        <f t="shared" ca="1" si="154"/>
        <v>9410.3354699633201</v>
      </c>
      <c r="Q419">
        <f t="shared" ca="1" si="155"/>
        <v>8847</v>
      </c>
      <c r="R419">
        <f t="shared" ca="1" si="156"/>
        <v>23346.026499608368</v>
      </c>
      <c r="S419">
        <f t="shared" ca="1" si="157"/>
        <v>20128.778765983767</v>
      </c>
      <c r="T419">
        <f t="shared" ca="1" si="158"/>
        <v>128998.11423594708</v>
      </c>
      <c r="U419">
        <f t="shared" ca="1" si="159"/>
        <v>96500.561693134499</v>
      </c>
      <c r="V419">
        <f t="shared" ca="1" si="160"/>
        <v>32497.552542812584</v>
      </c>
      <c r="Y419" s="2">
        <f ca="1">IF(Table1[[#This Row],[Gender]]="Men",1,0)</f>
        <v>1</v>
      </c>
      <c r="Z419" s="2">
        <f ca="1">IF(Table1[[#This Row],[Gender]]="Women",1,0)</f>
        <v>0</v>
      </c>
      <c r="AA419" s="2"/>
      <c r="AB419" s="2"/>
      <c r="AC419" s="2"/>
      <c r="AD419" s="2"/>
      <c r="AE419" s="2"/>
      <c r="AF419" s="2"/>
      <c r="AG419" s="2"/>
      <c r="AH419" s="2"/>
      <c r="AI419" s="2"/>
      <c r="AJ419" s="4"/>
      <c r="AM419" s="2">
        <f ca="1">IF(Table1[[#This Row],[Field of Work]]="Teaching",1,0)</f>
        <v>0</v>
      </c>
      <c r="AN419" s="2">
        <f ca="1">IF(Table1[[#This Row],[Field of Work]]="Health",1,0)</f>
        <v>0</v>
      </c>
      <c r="AO419" s="2">
        <f ca="1">IF(Table1[[#This Row],[Field of Work]]="Agriculture",1,0)</f>
        <v>0</v>
      </c>
      <c r="AP419" s="2">
        <f ca="1">IF(Table1[[#This Row],[Field of Work]]="IT",1,0)</f>
        <v>1</v>
      </c>
      <c r="AQ419" s="2">
        <f ca="1">IF(Table1[[#This Row],[Field of Work]]="Construction",1,0)</f>
        <v>0</v>
      </c>
      <c r="AR419" s="2">
        <f ca="1">IF(Table1[[#This Row],[Field of Work]]="General Work",1,0)</f>
        <v>0</v>
      </c>
      <c r="AS419" s="2"/>
      <c r="AT419" s="2"/>
      <c r="AU419" s="2"/>
      <c r="AV419" s="2"/>
      <c r="AW419" s="2"/>
      <c r="AX419" s="2"/>
      <c r="BB419" s="2">
        <f ca="1">Table1[[#This Row],[Car Value]]/Table1[[#This Row],[Cars]]</f>
        <v>4705.16773498166</v>
      </c>
      <c r="BE419" s="2">
        <f ca="1">IF(Table1[[#This Row],[Debts]]&gt;$BG$6,1,0)</f>
        <v>1</v>
      </c>
      <c r="BJ419" s="11">
        <f ca="1">Table1[[#This Row],[Mortage Left]]/Table1[[#This Row],[Value of House]]</f>
        <v>0.64657331356162961</v>
      </c>
      <c r="BK419" s="2">
        <f t="shared" ca="1" si="161"/>
        <v>0</v>
      </c>
      <c r="BN419" s="14">
        <f ca="1">IF(Table1[[#This Row],[Area]]="Yukon",Table1[[#This Row],[Income]],0)</f>
        <v>0</v>
      </c>
      <c r="BO419" s="14">
        <f ca="1">IF(Table1[[#This Row],[Area]]="BC",Table1[[#This Row],[Income]],0)</f>
        <v>0</v>
      </c>
      <c r="BP419" s="14">
        <f ca="1">IF(Table1[[#This Row],[Area]]="Northwest Territories",Table1[[#This Row],[Income]],0)</f>
        <v>0</v>
      </c>
      <c r="BQ419" s="14">
        <f ca="1">IF(Table1[[#This Row],[Area]]="Alberta",Table1[[#This Row],[Income]],0)</f>
        <v>33153</v>
      </c>
      <c r="BR419" s="14">
        <f ca="1">IF(Table1[[#This Row],[Area]]="Nunavut",Table1[[#This Row],[Income]],0)</f>
        <v>0</v>
      </c>
      <c r="BS419" s="14">
        <f ca="1">IF(Table1[[#This Row],[Area]]="Saskatchewan",Table1[[#This Row],[Income]],0)</f>
        <v>0</v>
      </c>
      <c r="BT419" s="14">
        <f ca="1">IF(Table1[[#This Row],[Area]]="Manitoba",Table1[[#This Row],[Income]],0)</f>
        <v>0</v>
      </c>
      <c r="BU419" s="14">
        <f ca="1">IF(Table1[[#This Row],[Area]]="Ontario",Table1[[#This Row],[Income]],0)</f>
        <v>0</v>
      </c>
      <c r="BV419" s="14">
        <f ca="1">IF(Table1[[#This Row],[Area]]="Quebec",Table1[[#This Row],[Income]],0)</f>
        <v>0</v>
      </c>
      <c r="BW419" s="14">
        <f ca="1">IF(Table1[[#This Row],[Area]]="newfoundland",Table1[[#This Row],[Income]],0)</f>
        <v>0</v>
      </c>
      <c r="BX419" s="14">
        <f ca="1">IF(Table1[[#This Row],[Area]]="New Brunswick",Table1[[#This Row],[Income]],0)</f>
        <v>0</v>
      </c>
      <c r="BY419" s="14">
        <f ca="1">IF(Table1[[#This Row],[Area]]="Nova Scotia",Table1[[#This Row],[Income]],0)</f>
        <v>0</v>
      </c>
      <c r="BZ419" s="14">
        <f ca="1">IF(Table1[[#This Row],[Area]]="Prince Edward Island",Table1[[#This Row],[Income]],0)</f>
        <v>0</v>
      </c>
      <c r="CB419" s="12">
        <f ca="1">IF(Table1[[#This Row],[Field of Work]]="Health",Table1[[#This Row],[Income]],0)</f>
        <v>0</v>
      </c>
      <c r="CC419" s="12">
        <f ca="1">IF(Table1[[#This Row],[Field of Work]]="Construction",Table1[[#This Row],[Income]],0)</f>
        <v>0</v>
      </c>
      <c r="CD419" s="12">
        <f ca="1">IF(Table1[[#This Row],[Field of Work]]="Teaching",Table1[[#This Row],[Income]],0)</f>
        <v>0</v>
      </c>
      <c r="CE419" s="12">
        <f ca="1">IF(Table1[[#This Row],[Field of Work]]="IT",Table1[[#This Row],[Income]],0)</f>
        <v>33153</v>
      </c>
      <c r="CF419" s="12">
        <f ca="1">IF(Table1[[#This Row],[Field of Work]]="General Work",Table1[[#This Row],[Income]],0)</f>
        <v>0</v>
      </c>
      <c r="CG419" s="12">
        <f ca="1">IF(Table1[[#This Row],[Field of Work]]="Agriculture",Table1[[#This Row],[Income]],0)</f>
        <v>0</v>
      </c>
      <c r="CI419" s="2">
        <f ca="1">IF(Table1[[#This Row],[Debts]]&gt;Table1[[#This Row],[Income]],1,0)</f>
        <v>0</v>
      </c>
      <c r="CJ419" s="2"/>
      <c r="CL419" s="2">
        <f ca="1">IF(Table1[[#This Row],[Networth of Person ($)]]&gt;$CL$6,Table1[[#This Row],[Age]],0)</f>
        <v>0</v>
      </c>
    </row>
    <row r="420" spans="2:90" x14ac:dyDescent="0.3">
      <c r="B420">
        <f t="shared" ca="1" si="140"/>
        <v>2</v>
      </c>
      <c r="C420" t="str">
        <f t="shared" ca="1" si="141"/>
        <v>Women</v>
      </c>
      <c r="D420">
        <f t="shared" ca="1" si="142"/>
        <v>41</v>
      </c>
      <c r="E420">
        <f t="shared" ca="1" si="143"/>
        <v>6</v>
      </c>
      <c r="F420" t="str">
        <f t="shared" ca="1" si="144"/>
        <v>Agriculture</v>
      </c>
      <c r="G420">
        <f t="shared" ca="1" si="145"/>
        <v>6</v>
      </c>
      <c r="H420" t="str">
        <f t="shared" ca="1" si="146"/>
        <v>Others</v>
      </c>
      <c r="I420">
        <f t="shared" ca="1" si="147"/>
        <v>4</v>
      </c>
      <c r="J420">
        <f t="shared" ca="1" si="148"/>
        <v>1</v>
      </c>
      <c r="K420">
        <f t="shared" ca="1" si="149"/>
        <v>60331</v>
      </c>
      <c r="L420">
        <f t="shared" ca="1" si="150"/>
        <v>7</v>
      </c>
      <c r="M420" t="str">
        <f t="shared" ca="1" si="151"/>
        <v>Manitoba</v>
      </c>
      <c r="N420">
        <f t="shared" ca="1" si="152"/>
        <v>180993</v>
      </c>
      <c r="O420">
        <f t="shared" ca="1" si="153"/>
        <v>174894.02403049541</v>
      </c>
      <c r="P420">
        <f t="shared" ca="1" si="154"/>
        <v>42892.961377624379</v>
      </c>
      <c r="Q420">
        <f t="shared" ca="1" si="155"/>
        <v>3750</v>
      </c>
      <c r="R420">
        <f t="shared" ca="1" si="156"/>
        <v>74920.200378964961</v>
      </c>
      <c r="S420">
        <f t="shared" ca="1" si="157"/>
        <v>26241.773080075021</v>
      </c>
      <c r="T420">
        <f t="shared" ca="1" si="158"/>
        <v>250127.73445769938</v>
      </c>
      <c r="U420">
        <f t="shared" ca="1" si="159"/>
        <v>253564.22440946038</v>
      </c>
      <c r="V420">
        <f t="shared" ca="1" si="160"/>
        <v>-3436.4899517610029</v>
      </c>
      <c r="Y420" s="2">
        <f ca="1">IF(Table1[[#This Row],[Gender]]="Men",1,0)</f>
        <v>0</v>
      </c>
      <c r="Z420" s="2">
        <f ca="1">IF(Table1[[#This Row],[Gender]]="Women",1,0)</f>
        <v>1</v>
      </c>
      <c r="AA420" s="2"/>
      <c r="AB420" s="2"/>
      <c r="AC420" s="2"/>
      <c r="AD420" s="2"/>
      <c r="AE420" s="2"/>
      <c r="AF420" s="2"/>
      <c r="AG420" s="2"/>
      <c r="AH420" s="2"/>
      <c r="AI420" s="2"/>
      <c r="AJ420" s="4"/>
      <c r="AM420" s="2">
        <f ca="1">IF(Table1[[#This Row],[Field of Work]]="Teaching",1,0)</f>
        <v>0</v>
      </c>
      <c r="AN420" s="2">
        <f ca="1">IF(Table1[[#This Row],[Field of Work]]="Health",1,0)</f>
        <v>0</v>
      </c>
      <c r="AO420" s="2">
        <f ca="1">IF(Table1[[#This Row],[Field of Work]]="Agriculture",1,0)</f>
        <v>1</v>
      </c>
      <c r="AP420" s="2">
        <f ca="1">IF(Table1[[#This Row],[Field of Work]]="IT",1,0)</f>
        <v>0</v>
      </c>
      <c r="AQ420" s="2">
        <f ca="1">IF(Table1[[#This Row],[Field of Work]]="Construction",1,0)</f>
        <v>0</v>
      </c>
      <c r="AR420" s="2">
        <f ca="1">IF(Table1[[#This Row],[Field of Work]]="General Work",1,0)</f>
        <v>0</v>
      </c>
      <c r="AS420" s="2"/>
      <c r="AT420" s="2"/>
      <c r="AU420" s="2"/>
      <c r="AV420" s="2"/>
      <c r="AW420" s="2"/>
      <c r="AX420" s="2"/>
      <c r="BB420" s="2">
        <f ca="1">Table1[[#This Row],[Car Value]]/Table1[[#This Row],[Cars]]</f>
        <v>42892.961377624379</v>
      </c>
      <c r="BE420" s="2">
        <f ca="1">IF(Table1[[#This Row],[Debts]]&gt;$BG$6,1,0)</f>
        <v>1</v>
      </c>
      <c r="BJ420" s="11">
        <f ca="1">Table1[[#This Row],[Mortage Left]]/Table1[[#This Row],[Value of House]]</f>
        <v>0.96630269695786797</v>
      </c>
      <c r="BK420" s="2">
        <f t="shared" ca="1" si="161"/>
        <v>0</v>
      </c>
      <c r="BN420" s="14">
        <f ca="1">IF(Table1[[#This Row],[Area]]="Yukon",Table1[[#This Row],[Income]],0)</f>
        <v>0</v>
      </c>
      <c r="BO420" s="14">
        <f ca="1">IF(Table1[[#This Row],[Area]]="BC",Table1[[#This Row],[Income]],0)</f>
        <v>0</v>
      </c>
      <c r="BP420" s="14">
        <f ca="1">IF(Table1[[#This Row],[Area]]="Northwest Territories",Table1[[#This Row],[Income]],0)</f>
        <v>0</v>
      </c>
      <c r="BQ420" s="14">
        <f ca="1">IF(Table1[[#This Row],[Area]]="Alberta",Table1[[#This Row],[Income]],0)</f>
        <v>0</v>
      </c>
      <c r="BR420" s="14">
        <f ca="1">IF(Table1[[#This Row],[Area]]="Nunavut",Table1[[#This Row],[Income]],0)</f>
        <v>0</v>
      </c>
      <c r="BS420" s="14">
        <f ca="1">IF(Table1[[#This Row],[Area]]="Saskatchewan",Table1[[#This Row],[Income]],0)</f>
        <v>0</v>
      </c>
      <c r="BT420" s="14">
        <f ca="1">IF(Table1[[#This Row],[Area]]="Manitoba",Table1[[#This Row],[Income]],0)</f>
        <v>60331</v>
      </c>
      <c r="BU420" s="14">
        <f ca="1">IF(Table1[[#This Row],[Area]]="Ontario",Table1[[#This Row],[Income]],0)</f>
        <v>0</v>
      </c>
      <c r="BV420" s="14">
        <f ca="1">IF(Table1[[#This Row],[Area]]="Quebec",Table1[[#This Row],[Income]],0)</f>
        <v>0</v>
      </c>
      <c r="BW420" s="14">
        <f ca="1">IF(Table1[[#This Row],[Area]]="newfoundland",Table1[[#This Row],[Income]],0)</f>
        <v>0</v>
      </c>
      <c r="BX420" s="14">
        <f ca="1">IF(Table1[[#This Row],[Area]]="New Brunswick",Table1[[#This Row],[Income]],0)</f>
        <v>0</v>
      </c>
      <c r="BY420" s="14">
        <f ca="1">IF(Table1[[#This Row],[Area]]="Nova Scotia",Table1[[#This Row],[Income]],0)</f>
        <v>0</v>
      </c>
      <c r="BZ420" s="14">
        <f ca="1">IF(Table1[[#This Row],[Area]]="Prince Edward Island",Table1[[#This Row],[Income]],0)</f>
        <v>0</v>
      </c>
      <c r="CB420" s="12">
        <f ca="1">IF(Table1[[#This Row],[Field of Work]]="Health",Table1[[#This Row],[Income]],0)</f>
        <v>0</v>
      </c>
      <c r="CC420" s="12">
        <f ca="1">IF(Table1[[#This Row],[Field of Work]]="Construction",Table1[[#This Row],[Income]],0)</f>
        <v>0</v>
      </c>
      <c r="CD420" s="12">
        <f ca="1">IF(Table1[[#This Row],[Field of Work]]="Teaching",Table1[[#This Row],[Income]],0)</f>
        <v>0</v>
      </c>
      <c r="CE420" s="12">
        <f ca="1">IF(Table1[[#This Row],[Field of Work]]="IT",Table1[[#This Row],[Income]],0)</f>
        <v>0</v>
      </c>
      <c r="CF420" s="12">
        <f ca="1">IF(Table1[[#This Row],[Field of Work]]="General Work",Table1[[#This Row],[Income]],0)</f>
        <v>0</v>
      </c>
      <c r="CG420" s="12">
        <f ca="1">IF(Table1[[#This Row],[Field of Work]]="Agriculture",Table1[[#This Row],[Income]],0)</f>
        <v>60331</v>
      </c>
      <c r="CI420" s="2">
        <f ca="1">IF(Table1[[#This Row],[Debts]]&gt;Table1[[#This Row],[Income]],1,0)</f>
        <v>1</v>
      </c>
      <c r="CJ420" s="2"/>
      <c r="CL420" s="2">
        <f ca="1">IF(Table1[[#This Row],[Networth of Person ($)]]&gt;$CL$6,Table1[[#This Row],[Age]],0)</f>
        <v>0</v>
      </c>
    </row>
    <row r="421" spans="2:90" x14ac:dyDescent="0.3">
      <c r="B421">
        <f t="shared" ca="1" si="140"/>
        <v>1</v>
      </c>
      <c r="C421" t="str">
        <f t="shared" ca="1" si="141"/>
        <v>Men</v>
      </c>
      <c r="D421">
        <f t="shared" ca="1" si="142"/>
        <v>37</v>
      </c>
      <c r="E421">
        <f t="shared" ca="1" si="143"/>
        <v>3</v>
      </c>
      <c r="F421" t="str">
        <f t="shared" ca="1" si="144"/>
        <v>Teaching</v>
      </c>
      <c r="G421">
        <f t="shared" ca="1" si="145"/>
        <v>3</v>
      </c>
      <c r="H421" t="str">
        <f t="shared" ca="1" si="146"/>
        <v>University</v>
      </c>
      <c r="I421">
        <f t="shared" ca="1" si="147"/>
        <v>2</v>
      </c>
      <c r="J421">
        <f t="shared" ca="1" si="148"/>
        <v>3</v>
      </c>
      <c r="K421">
        <f t="shared" ca="1" si="149"/>
        <v>82502</v>
      </c>
      <c r="L421">
        <f t="shared" ca="1" si="150"/>
        <v>7</v>
      </c>
      <c r="M421" t="str">
        <f t="shared" ca="1" si="151"/>
        <v>Manitoba</v>
      </c>
      <c r="N421">
        <f t="shared" ca="1" si="152"/>
        <v>412510</v>
      </c>
      <c r="O421">
        <f t="shared" ca="1" si="153"/>
        <v>24989.031470354043</v>
      </c>
      <c r="P421">
        <f t="shared" ca="1" si="154"/>
        <v>145954.12002475906</v>
      </c>
      <c r="Q421">
        <f t="shared" ca="1" si="155"/>
        <v>97927</v>
      </c>
      <c r="R421">
        <f t="shared" ca="1" si="156"/>
        <v>106234.60375576503</v>
      </c>
      <c r="S421">
        <f t="shared" ca="1" si="157"/>
        <v>53310.355299372168</v>
      </c>
      <c r="T421">
        <f t="shared" ca="1" si="158"/>
        <v>611774.47532413132</v>
      </c>
      <c r="U421">
        <f t="shared" ca="1" si="159"/>
        <v>229150.63522611908</v>
      </c>
      <c r="V421">
        <f t="shared" ca="1" si="160"/>
        <v>382623.84009801224</v>
      </c>
      <c r="Y421" s="2">
        <f ca="1">IF(Table1[[#This Row],[Gender]]="Men",1,0)</f>
        <v>1</v>
      </c>
      <c r="Z421" s="2">
        <f ca="1">IF(Table1[[#This Row],[Gender]]="Women",1,0)</f>
        <v>0</v>
      </c>
      <c r="AA421" s="2"/>
      <c r="AB421" s="2"/>
      <c r="AC421" s="2"/>
      <c r="AD421" s="2"/>
      <c r="AE421" s="2"/>
      <c r="AF421" s="2"/>
      <c r="AG421" s="2"/>
      <c r="AH421" s="2"/>
      <c r="AI421" s="2"/>
      <c r="AJ421" s="4"/>
      <c r="AM421" s="2">
        <f ca="1">IF(Table1[[#This Row],[Field of Work]]="Teaching",1,0)</f>
        <v>1</v>
      </c>
      <c r="AN421" s="2">
        <f ca="1">IF(Table1[[#This Row],[Field of Work]]="Health",1,0)</f>
        <v>0</v>
      </c>
      <c r="AO421" s="2">
        <f ca="1">IF(Table1[[#This Row],[Field of Work]]="Agriculture",1,0)</f>
        <v>0</v>
      </c>
      <c r="AP421" s="2">
        <f ca="1">IF(Table1[[#This Row],[Field of Work]]="IT",1,0)</f>
        <v>0</v>
      </c>
      <c r="AQ421" s="2">
        <f ca="1">IF(Table1[[#This Row],[Field of Work]]="Construction",1,0)</f>
        <v>0</v>
      </c>
      <c r="AR421" s="2">
        <f ca="1">IF(Table1[[#This Row],[Field of Work]]="General Work",1,0)</f>
        <v>0</v>
      </c>
      <c r="AS421" s="2"/>
      <c r="AT421" s="2"/>
      <c r="AU421" s="2"/>
      <c r="AV421" s="2"/>
      <c r="AW421" s="2"/>
      <c r="AX421" s="2"/>
      <c r="BB421" s="2">
        <f ca="1">Table1[[#This Row],[Car Value]]/Table1[[#This Row],[Cars]]</f>
        <v>48651.373341586353</v>
      </c>
      <c r="BE421" s="2">
        <f ca="1">IF(Table1[[#This Row],[Debts]]&gt;$BG$6,1,0)</f>
        <v>1</v>
      </c>
      <c r="BJ421" s="11">
        <f ca="1">Table1[[#This Row],[Mortage Left]]/Table1[[#This Row],[Value of House]]</f>
        <v>6.057800167354499E-2</v>
      </c>
      <c r="BK421" s="2">
        <f t="shared" ca="1" si="161"/>
        <v>1</v>
      </c>
      <c r="BN421" s="14">
        <f ca="1">IF(Table1[[#This Row],[Area]]="Yukon",Table1[[#This Row],[Income]],0)</f>
        <v>0</v>
      </c>
      <c r="BO421" s="14">
        <f ca="1">IF(Table1[[#This Row],[Area]]="BC",Table1[[#This Row],[Income]],0)</f>
        <v>0</v>
      </c>
      <c r="BP421" s="14">
        <f ca="1">IF(Table1[[#This Row],[Area]]="Northwest Territories",Table1[[#This Row],[Income]],0)</f>
        <v>0</v>
      </c>
      <c r="BQ421" s="14">
        <f ca="1">IF(Table1[[#This Row],[Area]]="Alberta",Table1[[#This Row],[Income]],0)</f>
        <v>0</v>
      </c>
      <c r="BR421" s="14">
        <f ca="1">IF(Table1[[#This Row],[Area]]="Nunavut",Table1[[#This Row],[Income]],0)</f>
        <v>0</v>
      </c>
      <c r="BS421" s="14">
        <f ca="1">IF(Table1[[#This Row],[Area]]="Saskatchewan",Table1[[#This Row],[Income]],0)</f>
        <v>0</v>
      </c>
      <c r="BT421" s="14">
        <f ca="1">IF(Table1[[#This Row],[Area]]="Manitoba",Table1[[#This Row],[Income]],0)</f>
        <v>82502</v>
      </c>
      <c r="BU421" s="14">
        <f ca="1">IF(Table1[[#This Row],[Area]]="Ontario",Table1[[#This Row],[Income]],0)</f>
        <v>0</v>
      </c>
      <c r="BV421" s="14">
        <f ca="1">IF(Table1[[#This Row],[Area]]="Quebec",Table1[[#This Row],[Income]],0)</f>
        <v>0</v>
      </c>
      <c r="BW421" s="14">
        <f ca="1">IF(Table1[[#This Row],[Area]]="newfoundland",Table1[[#This Row],[Income]],0)</f>
        <v>0</v>
      </c>
      <c r="BX421" s="14">
        <f ca="1">IF(Table1[[#This Row],[Area]]="New Brunswick",Table1[[#This Row],[Income]],0)</f>
        <v>0</v>
      </c>
      <c r="BY421" s="14">
        <f ca="1">IF(Table1[[#This Row],[Area]]="Nova Scotia",Table1[[#This Row],[Income]],0)</f>
        <v>0</v>
      </c>
      <c r="BZ421" s="14">
        <f ca="1">IF(Table1[[#This Row],[Area]]="Prince Edward Island",Table1[[#This Row],[Income]],0)</f>
        <v>0</v>
      </c>
      <c r="CB421" s="12">
        <f ca="1">IF(Table1[[#This Row],[Field of Work]]="Health",Table1[[#This Row],[Income]],0)</f>
        <v>0</v>
      </c>
      <c r="CC421" s="12">
        <f ca="1">IF(Table1[[#This Row],[Field of Work]]="Construction",Table1[[#This Row],[Income]],0)</f>
        <v>0</v>
      </c>
      <c r="CD421" s="12">
        <f ca="1">IF(Table1[[#This Row],[Field of Work]]="Teaching",Table1[[#This Row],[Income]],0)</f>
        <v>82502</v>
      </c>
      <c r="CE421" s="12">
        <f ca="1">IF(Table1[[#This Row],[Field of Work]]="IT",Table1[[#This Row],[Income]],0)</f>
        <v>0</v>
      </c>
      <c r="CF421" s="12">
        <f ca="1">IF(Table1[[#This Row],[Field of Work]]="General Work",Table1[[#This Row],[Income]],0)</f>
        <v>0</v>
      </c>
      <c r="CG421" s="12">
        <f ca="1">IF(Table1[[#This Row],[Field of Work]]="Agriculture",Table1[[#This Row],[Income]],0)</f>
        <v>0</v>
      </c>
      <c r="CI421" s="2">
        <f ca="1">IF(Table1[[#This Row],[Debts]]&gt;Table1[[#This Row],[Income]],1,0)</f>
        <v>1</v>
      </c>
      <c r="CJ421" s="2"/>
      <c r="CL421" s="2">
        <f ca="1">IF(Table1[[#This Row],[Networth of Person ($)]]&gt;$CL$6,Table1[[#This Row],[Age]],0)</f>
        <v>37</v>
      </c>
    </row>
    <row r="422" spans="2:90" x14ac:dyDescent="0.3">
      <c r="B422">
        <f t="shared" ca="1" si="140"/>
        <v>2</v>
      </c>
      <c r="C422" t="str">
        <f t="shared" ca="1" si="141"/>
        <v>Women</v>
      </c>
      <c r="D422">
        <f t="shared" ca="1" si="142"/>
        <v>30</v>
      </c>
      <c r="E422">
        <f t="shared" ca="1" si="143"/>
        <v>6</v>
      </c>
      <c r="F422" t="str">
        <f t="shared" ca="1" si="144"/>
        <v>Agriculture</v>
      </c>
      <c r="G422">
        <f t="shared" ca="1" si="145"/>
        <v>5</v>
      </c>
      <c r="H422" t="str">
        <f t="shared" ca="1" si="146"/>
        <v>Others</v>
      </c>
      <c r="I422">
        <f t="shared" ca="1" si="147"/>
        <v>1</v>
      </c>
      <c r="J422">
        <f t="shared" ca="1" si="148"/>
        <v>1</v>
      </c>
      <c r="K422">
        <f t="shared" ca="1" si="149"/>
        <v>85112</v>
      </c>
      <c r="L422">
        <f t="shared" ca="1" si="150"/>
        <v>7</v>
      </c>
      <c r="M422" t="str">
        <f t="shared" ca="1" si="151"/>
        <v>Manitoba</v>
      </c>
      <c r="N422">
        <f t="shared" ca="1" si="152"/>
        <v>425560</v>
      </c>
      <c r="O422">
        <f t="shared" ca="1" si="153"/>
        <v>30949.529612407052</v>
      </c>
      <c r="P422">
        <f t="shared" ca="1" si="154"/>
        <v>45350.255177253661</v>
      </c>
      <c r="Q422">
        <f t="shared" ca="1" si="155"/>
        <v>2463</v>
      </c>
      <c r="R422">
        <f t="shared" ca="1" si="156"/>
        <v>113466.11880870102</v>
      </c>
      <c r="S422">
        <f t="shared" ca="1" si="157"/>
        <v>66955.091944931963</v>
      </c>
      <c r="T422">
        <f t="shared" ca="1" si="158"/>
        <v>537865.34712218563</v>
      </c>
      <c r="U422">
        <f t="shared" ca="1" si="159"/>
        <v>146878.64842110808</v>
      </c>
      <c r="V422">
        <f t="shared" ca="1" si="160"/>
        <v>390986.69870107755</v>
      </c>
      <c r="Y422" s="2">
        <f ca="1">IF(Table1[[#This Row],[Gender]]="Men",1,0)</f>
        <v>0</v>
      </c>
      <c r="Z422" s="2">
        <f ca="1">IF(Table1[[#This Row],[Gender]]="Women",1,0)</f>
        <v>1</v>
      </c>
      <c r="AA422" s="2"/>
      <c r="AB422" s="2"/>
      <c r="AC422" s="2"/>
      <c r="AD422" s="2"/>
      <c r="AE422" s="2"/>
      <c r="AF422" s="2"/>
      <c r="AG422" s="2"/>
      <c r="AH422" s="2"/>
      <c r="AI422" s="2"/>
      <c r="AJ422" s="4"/>
      <c r="AM422" s="2">
        <f ca="1">IF(Table1[[#This Row],[Field of Work]]="Teaching",1,0)</f>
        <v>0</v>
      </c>
      <c r="AN422" s="2">
        <f ca="1">IF(Table1[[#This Row],[Field of Work]]="Health",1,0)</f>
        <v>0</v>
      </c>
      <c r="AO422" s="2">
        <f ca="1">IF(Table1[[#This Row],[Field of Work]]="Agriculture",1,0)</f>
        <v>1</v>
      </c>
      <c r="AP422" s="2">
        <f ca="1">IF(Table1[[#This Row],[Field of Work]]="IT",1,0)</f>
        <v>0</v>
      </c>
      <c r="AQ422" s="2">
        <f ca="1">IF(Table1[[#This Row],[Field of Work]]="Construction",1,0)</f>
        <v>0</v>
      </c>
      <c r="AR422" s="2">
        <f ca="1">IF(Table1[[#This Row],[Field of Work]]="General Work",1,0)</f>
        <v>0</v>
      </c>
      <c r="AS422" s="2"/>
      <c r="AT422" s="2"/>
      <c r="AU422" s="2"/>
      <c r="AV422" s="2"/>
      <c r="AW422" s="2"/>
      <c r="AX422" s="2"/>
      <c r="BB422" s="2">
        <f ca="1">Table1[[#This Row],[Car Value]]/Table1[[#This Row],[Cars]]</f>
        <v>45350.255177253661</v>
      </c>
      <c r="BE422" s="2">
        <f ca="1">IF(Table1[[#This Row],[Debts]]&gt;$BG$6,1,0)</f>
        <v>1</v>
      </c>
      <c r="BJ422" s="11">
        <f ca="1">Table1[[#This Row],[Mortage Left]]/Table1[[#This Row],[Value of House]]</f>
        <v>7.2726594633910735E-2</v>
      </c>
      <c r="BK422" s="2">
        <f t="shared" ca="1" si="161"/>
        <v>1</v>
      </c>
      <c r="BN422" s="14">
        <f ca="1">IF(Table1[[#This Row],[Area]]="Yukon",Table1[[#This Row],[Income]],0)</f>
        <v>0</v>
      </c>
      <c r="BO422" s="14">
        <f ca="1">IF(Table1[[#This Row],[Area]]="BC",Table1[[#This Row],[Income]],0)</f>
        <v>0</v>
      </c>
      <c r="BP422" s="14">
        <f ca="1">IF(Table1[[#This Row],[Area]]="Northwest Territories",Table1[[#This Row],[Income]],0)</f>
        <v>0</v>
      </c>
      <c r="BQ422" s="14">
        <f ca="1">IF(Table1[[#This Row],[Area]]="Alberta",Table1[[#This Row],[Income]],0)</f>
        <v>0</v>
      </c>
      <c r="BR422" s="14">
        <f ca="1">IF(Table1[[#This Row],[Area]]="Nunavut",Table1[[#This Row],[Income]],0)</f>
        <v>0</v>
      </c>
      <c r="BS422" s="14">
        <f ca="1">IF(Table1[[#This Row],[Area]]="Saskatchewan",Table1[[#This Row],[Income]],0)</f>
        <v>0</v>
      </c>
      <c r="BT422" s="14">
        <f ca="1">IF(Table1[[#This Row],[Area]]="Manitoba",Table1[[#This Row],[Income]],0)</f>
        <v>85112</v>
      </c>
      <c r="BU422" s="14">
        <f ca="1">IF(Table1[[#This Row],[Area]]="Ontario",Table1[[#This Row],[Income]],0)</f>
        <v>0</v>
      </c>
      <c r="BV422" s="14">
        <f ca="1">IF(Table1[[#This Row],[Area]]="Quebec",Table1[[#This Row],[Income]],0)</f>
        <v>0</v>
      </c>
      <c r="BW422" s="14">
        <f ca="1">IF(Table1[[#This Row],[Area]]="newfoundland",Table1[[#This Row],[Income]],0)</f>
        <v>0</v>
      </c>
      <c r="BX422" s="14">
        <f ca="1">IF(Table1[[#This Row],[Area]]="New Brunswick",Table1[[#This Row],[Income]],0)</f>
        <v>0</v>
      </c>
      <c r="BY422" s="14">
        <f ca="1">IF(Table1[[#This Row],[Area]]="Nova Scotia",Table1[[#This Row],[Income]],0)</f>
        <v>0</v>
      </c>
      <c r="BZ422" s="14">
        <f ca="1">IF(Table1[[#This Row],[Area]]="Prince Edward Island",Table1[[#This Row],[Income]],0)</f>
        <v>0</v>
      </c>
      <c r="CB422" s="12">
        <f ca="1">IF(Table1[[#This Row],[Field of Work]]="Health",Table1[[#This Row],[Income]],0)</f>
        <v>0</v>
      </c>
      <c r="CC422" s="12">
        <f ca="1">IF(Table1[[#This Row],[Field of Work]]="Construction",Table1[[#This Row],[Income]],0)</f>
        <v>0</v>
      </c>
      <c r="CD422" s="12">
        <f ca="1">IF(Table1[[#This Row],[Field of Work]]="Teaching",Table1[[#This Row],[Income]],0)</f>
        <v>0</v>
      </c>
      <c r="CE422" s="12">
        <f ca="1">IF(Table1[[#This Row],[Field of Work]]="IT",Table1[[#This Row],[Income]],0)</f>
        <v>0</v>
      </c>
      <c r="CF422" s="12">
        <f ca="1">IF(Table1[[#This Row],[Field of Work]]="General Work",Table1[[#This Row],[Income]],0)</f>
        <v>0</v>
      </c>
      <c r="CG422" s="12">
        <f ca="1">IF(Table1[[#This Row],[Field of Work]]="Agriculture",Table1[[#This Row],[Income]],0)</f>
        <v>85112</v>
      </c>
      <c r="CI422" s="2">
        <f ca="1">IF(Table1[[#This Row],[Debts]]&gt;Table1[[#This Row],[Income]],1,0)</f>
        <v>1</v>
      </c>
      <c r="CJ422" s="2"/>
      <c r="CL422" s="2">
        <f ca="1">IF(Table1[[#This Row],[Networth of Person ($)]]&gt;$CL$6,Table1[[#This Row],[Age]],0)</f>
        <v>30</v>
      </c>
    </row>
    <row r="423" spans="2:90" x14ac:dyDescent="0.3">
      <c r="B423">
        <f t="shared" ca="1" si="140"/>
        <v>2</v>
      </c>
      <c r="C423" t="str">
        <f t="shared" ca="1" si="141"/>
        <v>Women</v>
      </c>
      <c r="D423">
        <f t="shared" ca="1" si="142"/>
        <v>33</v>
      </c>
      <c r="E423">
        <f t="shared" ca="1" si="143"/>
        <v>4</v>
      </c>
      <c r="F423" t="str">
        <f t="shared" ca="1" si="144"/>
        <v>IT</v>
      </c>
      <c r="G423">
        <f t="shared" ca="1" si="145"/>
        <v>6</v>
      </c>
      <c r="H423" t="str">
        <f t="shared" ca="1" si="146"/>
        <v>Others</v>
      </c>
      <c r="I423">
        <f t="shared" ca="1" si="147"/>
        <v>3</v>
      </c>
      <c r="J423">
        <f t="shared" ca="1" si="148"/>
        <v>3</v>
      </c>
      <c r="K423">
        <f t="shared" ca="1" si="149"/>
        <v>46776</v>
      </c>
      <c r="L423">
        <f t="shared" ca="1" si="150"/>
        <v>9</v>
      </c>
      <c r="M423" t="str">
        <f t="shared" ca="1" si="151"/>
        <v>Quebec</v>
      </c>
      <c r="N423">
        <f t="shared" ca="1" si="152"/>
        <v>140328</v>
      </c>
      <c r="O423">
        <f t="shared" ca="1" si="153"/>
        <v>124123.72981880078</v>
      </c>
      <c r="P423">
        <f t="shared" ca="1" si="154"/>
        <v>52277.941201293128</v>
      </c>
      <c r="Q423">
        <f t="shared" ca="1" si="155"/>
        <v>29805</v>
      </c>
      <c r="R423">
        <f t="shared" ca="1" si="156"/>
        <v>6236.2991554113114</v>
      </c>
      <c r="S423">
        <f t="shared" ca="1" si="157"/>
        <v>26548.413129328103</v>
      </c>
      <c r="T423">
        <f t="shared" ca="1" si="158"/>
        <v>219154.35433062125</v>
      </c>
      <c r="U423">
        <f t="shared" ca="1" si="159"/>
        <v>160165.02897421209</v>
      </c>
      <c r="V423">
        <f t="shared" ca="1" si="160"/>
        <v>58989.325356409157</v>
      </c>
      <c r="Y423" s="2">
        <f ca="1">IF(Table1[[#This Row],[Gender]]="Men",1,0)</f>
        <v>0</v>
      </c>
      <c r="Z423" s="2">
        <f ca="1">IF(Table1[[#This Row],[Gender]]="Women",1,0)</f>
        <v>1</v>
      </c>
      <c r="AA423" s="2"/>
      <c r="AB423" s="2"/>
      <c r="AC423" s="2"/>
      <c r="AD423" s="2"/>
      <c r="AE423" s="2"/>
      <c r="AF423" s="2"/>
      <c r="AG423" s="2"/>
      <c r="AH423" s="2"/>
      <c r="AI423" s="2"/>
      <c r="AJ423" s="4"/>
      <c r="AM423" s="2">
        <f ca="1">IF(Table1[[#This Row],[Field of Work]]="Teaching",1,0)</f>
        <v>0</v>
      </c>
      <c r="AN423" s="2">
        <f ca="1">IF(Table1[[#This Row],[Field of Work]]="Health",1,0)</f>
        <v>0</v>
      </c>
      <c r="AO423" s="2">
        <f ca="1">IF(Table1[[#This Row],[Field of Work]]="Agriculture",1,0)</f>
        <v>0</v>
      </c>
      <c r="AP423" s="2">
        <f ca="1">IF(Table1[[#This Row],[Field of Work]]="IT",1,0)</f>
        <v>1</v>
      </c>
      <c r="AQ423" s="2">
        <f ca="1">IF(Table1[[#This Row],[Field of Work]]="Construction",1,0)</f>
        <v>0</v>
      </c>
      <c r="AR423" s="2">
        <f ca="1">IF(Table1[[#This Row],[Field of Work]]="General Work",1,0)</f>
        <v>0</v>
      </c>
      <c r="AS423" s="2"/>
      <c r="AT423" s="2"/>
      <c r="AU423" s="2"/>
      <c r="AV423" s="2"/>
      <c r="AW423" s="2"/>
      <c r="AX423" s="2"/>
      <c r="BB423" s="2">
        <f ca="1">Table1[[#This Row],[Car Value]]/Table1[[#This Row],[Cars]]</f>
        <v>17425.980400431043</v>
      </c>
      <c r="BE423" s="2">
        <f ca="1">IF(Table1[[#This Row],[Debts]]&gt;$BG$6,1,0)</f>
        <v>0</v>
      </c>
      <c r="BJ423" s="11">
        <f ca="1">Table1[[#This Row],[Mortage Left]]/Table1[[#This Row],[Value of House]]</f>
        <v>0.88452575265663858</v>
      </c>
      <c r="BK423" s="2">
        <f t="shared" ca="1" si="161"/>
        <v>0</v>
      </c>
      <c r="BN423" s="14">
        <f ca="1">IF(Table1[[#This Row],[Area]]="Yukon",Table1[[#This Row],[Income]],0)</f>
        <v>0</v>
      </c>
      <c r="BO423" s="14">
        <f ca="1">IF(Table1[[#This Row],[Area]]="BC",Table1[[#This Row],[Income]],0)</f>
        <v>0</v>
      </c>
      <c r="BP423" s="14">
        <f ca="1">IF(Table1[[#This Row],[Area]]="Northwest Territories",Table1[[#This Row],[Income]],0)</f>
        <v>0</v>
      </c>
      <c r="BQ423" s="14">
        <f ca="1">IF(Table1[[#This Row],[Area]]="Alberta",Table1[[#This Row],[Income]],0)</f>
        <v>0</v>
      </c>
      <c r="BR423" s="14">
        <f ca="1">IF(Table1[[#This Row],[Area]]="Nunavut",Table1[[#This Row],[Income]],0)</f>
        <v>0</v>
      </c>
      <c r="BS423" s="14">
        <f ca="1">IF(Table1[[#This Row],[Area]]="Saskatchewan",Table1[[#This Row],[Income]],0)</f>
        <v>0</v>
      </c>
      <c r="BT423" s="14">
        <f ca="1">IF(Table1[[#This Row],[Area]]="Manitoba",Table1[[#This Row],[Income]],0)</f>
        <v>0</v>
      </c>
      <c r="BU423" s="14">
        <f ca="1">IF(Table1[[#This Row],[Area]]="Ontario",Table1[[#This Row],[Income]],0)</f>
        <v>0</v>
      </c>
      <c r="BV423" s="14">
        <f ca="1">IF(Table1[[#This Row],[Area]]="Quebec",Table1[[#This Row],[Income]],0)</f>
        <v>46776</v>
      </c>
      <c r="BW423" s="14">
        <f ca="1">IF(Table1[[#This Row],[Area]]="newfoundland",Table1[[#This Row],[Income]],0)</f>
        <v>0</v>
      </c>
      <c r="BX423" s="14">
        <f ca="1">IF(Table1[[#This Row],[Area]]="New Brunswick",Table1[[#This Row],[Income]],0)</f>
        <v>0</v>
      </c>
      <c r="BY423" s="14">
        <f ca="1">IF(Table1[[#This Row],[Area]]="Nova Scotia",Table1[[#This Row],[Income]],0)</f>
        <v>0</v>
      </c>
      <c r="BZ423" s="14">
        <f ca="1">IF(Table1[[#This Row],[Area]]="Prince Edward Island",Table1[[#This Row],[Income]],0)</f>
        <v>0</v>
      </c>
      <c r="CB423" s="12">
        <f ca="1">IF(Table1[[#This Row],[Field of Work]]="Health",Table1[[#This Row],[Income]],0)</f>
        <v>0</v>
      </c>
      <c r="CC423" s="12">
        <f ca="1">IF(Table1[[#This Row],[Field of Work]]="Construction",Table1[[#This Row],[Income]],0)</f>
        <v>0</v>
      </c>
      <c r="CD423" s="12">
        <f ca="1">IF(Table1[[#This Row],[Field of Work]]="Teaching",Table1[[#This Row],[Income]],0)</f>
        <v>0</v>
      </c>
      <c r="CE423" s="12">
        <f ca="1">IF(Table1[[#This Row],[Field of Work]]="IT",Table1[[#This Row],[Income]],0)</f>
        <v>46776</v>
      </c>
      <c r="CF423" s="12">
        <f ca="1">IF(Table1[[#This Row],[Field of Work]]="General Work",Table1[[#This Row],[Income]],0)</f>
        <v>0</v>
      </c>
      <c r="CG423" s="12">
        <f ca="1">IF(Table1[[#This Row],[Field of Work]]="Agriculture",Table1[[#This Row],[Income]],0)</f>
        <v>0</v>
      </c>
      <c r="CI423" s="2">
        <f ca="1">IF(Table1[[#This Row],[Debts]]&gt;Table1[[#This Row],[Income]],1,0)</f>
        <v>0</v>
      </c>
      <c r="CJ423" s="2"/>
      <c r="CL423" s="2">
        <f ca="1">IF(Table1[[#This Row],[Networth of Person ($)]]&gt;$CL$6,Table1[[#This Row],[Age]],0)</f>
        <v>33</v>
      </c>
    </row>
    <row r="424" spans="2:90" x14ac:dyDescent="0.3">
      <c r="B424">
        <f t="shared" ca="1" si="140"/>
        <v>1</v>
      </c>
      <c r="C424" t="str">
        <f t="shared" ca="1" si="141"/>
        <v>Men</v>
      </c>
      <c r="D424">
        <f t="shared" ca="1" si="142"/>
        <v>44</v>
      </c>
      <c r="E424">
        <f t="shared" ca="1" si="143"/>
        <v>3</v>
      </c>
      <c r="F424" t="str">
        <f t="shared" ca="1" si="144"/>
        <v>Teaching</v>
      </c>
      <c r="G424">
        <f t="shared" ca="1" si="145"/>
        <v>5</v>
      </c>
      <c r="H424" t="str">
        <f t="shared" ca="1" si="146"/>
        <v>Others</v>
      </c>
      <c r="I424">
        <f t="shared" ca="1" si="147"/>
        <v>0</v>
      </c>
      <c r="J424">
        <f t="shared" ca="1" si="148"/>
        <v>2</v>
      </c>
      <c r="K424">
        <f t="shared" ca="1" si="149"/>
        <v>81012</v>
      </c>
      <c r="L424">
        <f t="shared" ca="1" si="150"/>
        <v>11</v>
      </c>
      <c r="M424" t="str">
        <f t="shared" ca="1" si="151"/>
        <v>New Brunswick</v>
      </c>
      <c r="N424">
        <f t="shared" ca="1" si="152"/>
        <v>486072</v>
      </c>
      <c r="O424">
        <f t="shared" ca="1" si="153"/>
        <v>344596.91802803689</v>
      </c>
      <c r="P424">
        <f t="shared" ca="1" si="154"/>
        <v>131282.66886259615</v>
      </c>
      <c r="Q424">
        <f t="shared" ca="1" si="155"/>
        <v>125963</v>
      </c>
      <c r="R424">
        <f t="shared" ca="1" si="156"/>
        <v>139176.20657441398</v>
      </c>
      <c r="S424">
        <f t="shared" ca="1" si="157"/>
        <v>6158.6035310621392</v>
      </c>
      <c r="T424">
        <f t="shared" ca="1" si="158"/>
        <v>623513.27239365829</v>
      </c>
      <c r="U424">
        <f t="shared" ca="1" si="159"/>
        <v>609736.12460245087</v>
      </c>
      <c r="V424">
        <f t="shared" ca="1" si="160"/>
        <v>13777.147791207419</v>
      </c>
      <c r="Y424" s="2">
        <f ca="1">IF(Table1[[#This Row],[Gender]]="Men",1,0)</f>
        <v>1</v>
      </c>
      <c r="Z424" s="2">
        <f ca="1">IF(Table1[[#This Row],[Gender]]="Women",1,0)</f>
        <v>0</v>
      </c>
      <c r="AA424" s="2"/>
      <c r="AB424" s="2"/>
      <c r="AC424" s="2"/>
      <c r="AD424" s="2"/>
      <c r="AE424" s="2"/>
      <c r="AF424" s="2"/>
      <c r="AG424" s="2"/>
      <c r="AH424" s="2"/>
      <c r="AI424" s="2"/>
      <c r="AJ424" s="4"/>
      <c r="AM424" s="2">
        <f ca="1">IF(Table1[[#This Row],[Field of Work]]="Teaching",1,0)</f>
        <v>1</v>
      </c>
      <c r="AN424" s="2">
        <f ca="1">IF(Table1[[#This Row],[Field of Work]]="Health",1,0)</f>
        <v>0</v>
      </c>
      <c r="AO424" s="2">
        <f ca="1">IF(Table1[[#This Row],[Field of Work]]="Agriculture",1,0)</f>
        <v>0</v>
      </c>
      <c r="AP424" s="2">
        <f ca="1">IF(Table1[[#This Row],[Field of Work]]="IT",1,0)</f>
        <v>0</v>
      </c>
      <c r="AQ424" s="2">
        <f ca="1">IF(Table1[[#This Row],[Field of Work]]="Construction",1,0)</f>
        <v>0</v>
      </c>
      <c r="AR424" s="2">
        <f ca="1">IF(Table1[[#This Row],[Field of Work]]="General Work",1,0)</f>
        <v>0</v>
      </c>
      <c r="AS424" s="2"/>
      <c r="AT424" s="2"/>
      <c r="AU424" s="2"/>
      <c r="AV424" s="2"/>
      <c r="AW424" s="2"/>
      <c r="AX424" s="2"/>
      <c r="BB424" s="2">
        <f ca="1">Table1[[#This Row],[Car Value]]/Table1[[#This Row],[Cars]]</f>
        <v>65641.334431298077</v>
      </c>
      <c r="BE424" s="2">
        <f ca="1">IF(Table1[[#This Row],[Debts]]&gt;$BG$6,1,0)</f>
        <v>1</v>
      </c>
      <c r="BJ424" s="11">
        <f ca="1">Table1[[#This Row],[Mortage Left]]/Table1[[#This Row],[Value of House]]</f>
        <v>0.70894212797288647</v>
      </c>
      <c r="BK424" s="2">
        <f t="shared" ca="1" si="161"/>
        <v>0</v>
      </c>
      <c r="BN424" s="14">
        <f ca="1">IF(Table1[[#This Row],[Area]]="Yukon",Table1[[#This Row],[Income]],0)</f>
        <v>0</v>
      </c>
      <c r="BO424" s="14">
        <f ca="1">IF(Table1[[#This Row],[Area]]="BC",Table1[[#This Row],[Income]],0)</f>
        <v>0</v>
      </c>
      <c r="BP424" s="14">
        <f ca="1">IF(Table1[[#This Row],[Area]]="Northwest Territories",Table1[[#This Row],[Income]],0)</f>
        <v>0</v>
      </c>
      <c r="BQ424" s="14">
        <f ca="1">IF(Table1[[#This Row],[Area]]="Alberta",Table1[[#This Row],[Income]],0)</f>
        <v>0</v>
      </c>
      <c r="BR424" s="14">
        <f ca="1">IF(Table1[[#This Row],[Area]]="Nunavut",Table1[[#This Row],[Income]],0)</f>
        <v>0</v>
      </c>
      <c r="BS424" s="14">
        <f ca="1">IF(Table1[[#This Row],[Area]]="Saskatchewan",Table1[[#This Row],[Income]],0)</f>
        <v>0</v>
      </c>
      <c r="BT424" s="14">
        <f ca="1">IF(Table1[[#This Row],[Area]]="Manitoba",Table1[[#This Row],[Income]],0)</f>
        <v>0</v>
      </c>
      <c r="BU424" s="14">
        <f ca="1">IF(Table1[[#This Row],[Area]]="Ontario",Table1[[#This Row],[Income]],0)</f>
        <v>0</v>
      </c>
      <c r="BV424" s="14">
        <f ca="1">IF(Table1[[#This Row],[Area]]="Quebec",Table1[[#This Row],[Income]],0)</f>
        <v>0</v>
      </c>
      <c r="BW424" s="14">
        <f ca="1">IF(Table1[[#This Row],[Area]]="newfoundland",Table1[[#This Row],[Income]],0)</f>
        <v>0</v>
      </c>
      <c r="BX424" s="14">
        <f ca="1">IF(Table1[[#This Row],[Area]]="New Brunswick",Table1[[#This Row],[Income]],0)</f>
        <v>81012</v>
      </c>
      <c r="BY424" s="14">
        <f ca="1">IF(Table1[[#This Row],[Area]]="Nova Scotia",Table1[[#This Row],[Income]],0)</f>
        <v>0</v>
      </c>
      <c r="BZ424" s="14">
        <f ca="1">IF(Table1[[#This Row],[Area]]="Prince Edward Island",Table1[[#This Row],[Income]],0)</f>
        <v>0</v>
      </c>
      <c r="CB424" s="12">
        <f ca="1">IF(Table1[[#This Row],[Field of Work]]="Health",Table1[[#This Row],[Income]],0)</f>
        <v>0</v>
      </c>
      <c r="CC424" s="12">
        <f ca="1">IF(Table1[[#This Row],[Field of Work]]="Construction",Table1[[#This Row],[Income]],0)</f>
        <v>0</v>
      </c>
      <c r="CD424" s="12">
        <f ca="1">IF(Table1[[#This Row],[Field of Work]]="Teaching",Table1[[#This Row],[Income]],0)</f>
        <v>81012</v>
      </c>
      <c r="CE424" s="12">
        <f ca="1">IF(Table1[[#This Row],[Field of Work]]="IT",Table1[[#This Row],[Income]],0)</f>
        <v>0</v>
      </c>
      <c r="CF424" s="12">
        <f ca="1">IF(Table1[[#This Row],[Field of Work]]="General Work",Table1[[#This Row],[Income]],0)</f>
        <v>0</v>
      </c>
      <c r="CG424" s="12">
        <f ca="1">IF(Table1[[#This Row],[Field of Work]]="Agriculture",Table1[[#This Row],[Income]],0)</f>
        <v>0</v>
      </c>
      <c r="CI424" s="2">
        <f ca="1">IF(Table1[[#This Row],[Debts]]&gt;Table1[[#This Row],[Income]],1,0)</f>
        <v>1</v>
      </c>
      <c r="CJ424" s="2"/>
      <c r="CL424" s="2">
        <f ca="1">IF(Table1[[#This Row],[Networth of Person ($)]]&gt;$CL$6,Table1[[#This Row],[Age]],0)</f>
        <v>0</v>
      </c>
    </row>
    <row r="425" spans="2:90" x14ac:dyDescent="0.3">
      <c r="B425">
        <f t="shared" ca="1" si="140"/>
        <v>2</v>
      </c>
      <c r="C425" t="str">
        <f t="shared" ca="1" si="141"/>
        <v>Women</v>
      </c>
      <c r="D425">
        <f t="shared" ca="1" si="142"/>
        <v>32</v>
      </c>
      <c r="E425">
        <f t="shared" ca="1" si="143"/>
        <v>2</v>
      </c>
      <c r="F425" t="str">
        <f t="shared" ca="1" si="144"/>
        <v>Construction</v>
      </c>
      <c r="G425">
        <f t="shared" ca="1" si="145"/>
        <v>6</v>
      </c>
      <c r="H425" t="str">
        <f t="shared" ca="1" si="146"/>
        <v>Others</v>
      </c>
      <c r="I425">
        <f t="shared" ca="1" si="147"/>
        <v>3</v>
      </c>
      <c r="J425">
        <f t="shared" ca="1" si="148"/>
        <v>1</v>
      </c>
      <c r="K425">
        <f t="shared" ca="1" si="149"/>
        <v>88842</v>
      </c>
      <c r="L425">
        <f t="shared" ca="1" si="150"/>
        <v>7</v>
      </c>
      <c r="M425" t="str">
        <f t="shared" ca="1" si="151"/>
        <v>Manitoba</v>
      </c>
      <c r="N425">
        <f t="shared" ca="1" si="152"/>
        <v>533052</v>
      </c>
      <c r="O425">
        <f t="shared" ca="1" si="153"/>
        <v>90889.104225495641</v>
      </c>
      <c r="P425">
        <f t="shared" ca="1" si="154"/>
        <v>39111.882142043069</v>
      </c>
      <c r="Q425">
        <f t="shared" ca="1" si="155"/>
        <v>32782</v>
      </c>
      <c r="R425">
        <f t="shared" ca="1" si="156"/>
        <v>48301.178791953476</v>
      </c>
      <c r="S425">
        <f t="shared" ca="1" si="157"/>
        <v>117778.02914513618</v>
      </c>
      <c r="T425">
        <f t="shared" ca="1" si="158"/>
        <v>689941.91128717922</v>
      </c>
      <c r="U425">
        <f t="shared" ca="1" si="159"/>
        <v>171972.28301744911</v>
      </c>
      <c r="V425">
        <f t="shared" ca="1" si="160"/>
        <v>517969.62826973014</v>
      </c>
      <c r="Y425" s="2">
        <f ca="1">IF(Table1[[#This Row],[Gender]]="Men",1,0)</f>
        <v>0</v>
      </c>
      <c r="Z425" s="2">
        <f ca="1">IF(Table1[[#This Row],[Gender]]="Women",1,0)</f>
        <v>1</v>
      </c>
      <c r="AA425" s="2"/>
      <c r="AB425" s="2"/>
      <c r="AC425" s="2"/>
      <c r="AD425" s="2"/>
      <c r="AE425" s="2"/>
      <c r="AF425" s="2"/>
      <c r="AG425" s="2"/>
      <c r="AH425" s="2"/>
      <c r="AI425" s="2"/>
      <c r="AJ425" s="4"/>
      <c r="AM425" s="2">
        <f ca="1">IF(Table1[[#This Row],[Field of Work]]="Teaching",1,0)</f>
        <v>0</v>
      </c>
      <c r="AN425" s="2">
        <f ca="1">IF(Table1[[#This Row],[Field of Work]]="Health",1,0)</f>
        <v>0</v>
      </c>
      <c r="AO425" s="2">
        <f ca="1">IF(Table1[[#This Row],[Field of Work]]="Agriculture",1,0)</f>
        <v>0</v>
      </c>
      <c r="AP425" s="2">
        <f ca="1">IF(Table1[[#This Row],[Field of Work]]="IT",1,0)</f>
        <v>0</v>
      </c>
      <c r="AQ425" s="2">
        <f ca="1">IF(Table1[[#This Row],[Field of Work]]="Construction",1,0)</f>
        <v>1</v>
      </c>
      <c r="AR425" s="2">
        <f ca="1">IF(Table1[[#This Row],[Field of Work]]="General Work",1,0)</f>
        <v>0</v>
      </c>
      <c r="AS425" s="2"/>
      <c r="AT425" s="2"/>
      <c r="AU425" s="2"/>
      <c r="AV425" s="2"/>
      <c r="AW425" s="2"/>
      <c r="AX425" s="2"/>
      <c r="BB425" s="2">
        <f ca="1">Table1[[#This Row],[Car Value]]/Table1[[#This Row],[Cars]]</f>
        <v>39111.882142043069</v>
      </c>
      <c r="BE425" s="2">
        <f ca="1">IF(Table1[[#This Row],[Debts]]&gt;$BG$6,1,0)</f>
        <v>1</v>
      </c>
      <c r="BJ425" s="11">
        <f ca="1">Table1[[#This Row],[Mortage Left]]/Table1[[#This Row],[Value of House]]</f>
        <v>0.17050701287209435</v>
      </c>
      <c r="BK425" s="2">
        <f t="shared" ca="1" si="161"/>
        <v>1</v>
      </c>
      <c r="BN425" s="14">
        <f ca="1">IF(Table1[[#This Row],[Area]]="Yukon",Table1[[#This Row],[Income]],0)</f>
        <v>0</v>
      </c>
      <c r="BO425" s="14">
        <f ca="1">IF(Table1[[#This Row],[Area]]="BC",Table1[[#This Row],[Income]],0)</f>
        <v>0</v>
      </c>
      <c r="BP425" s="14">
        <f ca="1">IF(Table1[[#This Row],[Area]]="Northwest Territories",Table1[[#This Row],[Income]],0)</f>
        <v>0</v>
      </c>
      <c r="BQ425" s="14">
        <f ca="1">IF(Table1[[#This Row],[Area]]="Alberta",Table1[[#This Row],[Income]],0)</f>
        <v>0</v>
      </c>
      <c r="BR425" s="14">
        <f ca="1">IF(Table1[[#This Row],[Area]]="Nunavut",Table1[[#This Row],[Income]],0)</f>
        <v>0</v>
      </c>
      <c r="BS425" s="14">
        <f ca="1">IF(Table1[[#This Row],[Area]]="Saskatchewan",Table1[[#This Row],[Income]],0)</f>
        <v>0</v>
      </c>
      <c r="BT425" s="14">
        <f ca="1">IF(Table1[[#This Row],[Area]]="Manitoba",Table1[[#This Row],[Income]],0)</f>
        <v>88842</v>
      </c>
      <c r="BU425" s="14">
        <f ca="1">IF(Table1[[#This Row],[Area]]="Ontario",Table1[[#This Row],[Income]],0)</f>
        <v>0</v>
      </c>
      <c r="BV425" s="14">
        <f ca="1">IF(Table1[[#This Row],[Area]]="Quebec",Table1[[#This Row],[Income]],0)</f>
        <v>0</v>
      </c>
      <c r="BW425" s="14">
        <f ca="1">IF(Table1[[#This Row],[Area]]="newfoundland",Table1[[#This Row],[Income]],0)</f>
        <v>0</v>
      </c>
      <c r="BX425" s="14">
        <f ca="1">IF(Table1[[#This Row],[Area]]="New Brunswick",Table1[[#This Row],[Income]],0)</f>
        <v>0</v>
      </c>
      <c r="BY425" s="14">
        <f ca="1">IF(Table1[[#This Row],[Area]]="Nova Scotia",Table1[[#This Row],[Income]],0)</f>
        <v>0</v>
      </c>
      <c r="BZ425" s="14">
        <f ca="1">IF(Table1[[#This Row],[Area]]="Prince Edward Island",Table1[[#This Row],[Income]],0)</f>
        <v>0</v>
      </c>
      <c r="CB425" s="12">
        <f ca="1">IF(Table1[[#This Row],[Field of Work]]="Health",Table1[[#This Row],[Income]],0)</f>
        <v>0</v>
      </c>
      <c r="CC425" s="12">
        <f ca="1">IF(Table1[[#This Row],[Field of Work]]="Construction",Table1[[#This Row],[Income]],0)</f>
        <v>88842</v>
      </c>
      <c r="CD425" s="12">
        <f ca="1">IF(Table1[[#This Row],[Field of Work]]="Teaching",Table1[[#This Row],[Income]],0)</f>
        <v>0</v>
      </c>
      <c r="CE425" s="12">
        <f ca="1">IF(Table1[[#This Row],[Field of Work]]="IT",Table1[[#This Row],[Income]],0)</f>
        <v>0</v>
      </c>
      <c r="CF425" s="12">
        <f ca="1">IF(Table1[[#This Row],[Field of Work]]="General Work",Table1[[#This Row],[Income]],0)</f>
        <v>0</v>
      </c>
      <c r="CG425" s="12">
        <f ca="1">IF(Table1[[#This Row],[Field of Work]]="Agriculture",Table1[[#This Row],[Income]],0)</f>
        <v>0</v>
      </c>
      <c r="CI425" s="2">
        <f ca="1">IF(Table1[[#This Row],[Debts]]&gt;Table1[[#This Row],[Income]],1,0)</f>
        <v>0</v>
      </c>
      <c r="CJ425" s="2"/>
      <c r="CL425" s="2">
        <f ca="1">IF(Table1[[#This Row],[Networth of Person ($)]]&gt;$CL$6,Table1[[#This Row],[Age]],0)</f>
        <v>32</v>
      </c>
    </row>
    <row r="426" spans="2:90" x14ac:dyDescent="0.3">
      <c r="B426">
        <f t="shared" ca="1" si="140"/>
        <v>1</v>
      </c>
      <c r="C426" t="str">
        <f t="shared" ca="1" si="141"/>
        <v>Men</v>
      </c>
      <c r="D426">
        <f t="shared" ca="1" si="142"/>
        <v>39</v>
      </c>
      <c r="E426">
        <f t="shared" ca="1" si="143"/>
        <v>3</v>
      </c>
      <c r="F426" t="str">
        <f t="shared" ca="1" si="144"/>
        <v>Teaching</v>
      </c>
      <c r="G426">
        <f t="shared" ca="1" si="145"/>
        <v>1</v>
      </c>
      <c r="H426" t="str">
        <f t="shared" ca="1" si="146"/>
        <v>High School</v>
      </c>
      <c r="I426">
        <f t="shared" ca="1" si="147"/>
        <v>3</v>
      </c>
      <c r="J426">
        <f t="shared" ca="1" si="148"/>
        <v>2</v>
      </c>
      <c r="K426">
        <f t="shared" ca="1" si="149"/>
        <v>79883</v>
      </c>
      <c r="L426">
        <f t="shared" ca="1" si="150"/>
        <v>2</v>
      </c>
      <c r="M426" t="str">
        <f t="shared" ca="1" si="151"/>
        <v>BC</v>
      </c>
      <c r="N426">
        <f t="shared" ca="1" si="152"/>
        <v>239649</v>
      </c>
      <c r="O426">
        <f t="shared" ca="1" si="153"/>
        <v>188770.58492482209</v>
      </c>
      <c r="P426">
        <f t="shared" ca="1" si="154"/>
        <v>152080.33263775916</v>
      </c>
      <c r="Q426">
        <f t="shared" ca="1" si="155"/>
        <v>110501</v>
      </c>
      <c r="R426">
        <f t="shared" ca="1" si="156"/>
        <v>124800.01558715492</v>
      </c>
      <c r="S426">
        <f t="shared" ca="1" si="157"/>
        <v>4137.2166218673447</v>
      </c>
      <c r="T426">
        <f t="shared" ca="1" si="158"/>
        <v>395866.54925962648</v>
      </c>
      <c r="U426">
        <f t="shared" ca="1" si="159"/>
        <v>424071.60051197698</v>
      </c>
      <c r="V426">
        <f t="shared" ca="1" si="160"/>
        <v>-28205.051252350502</v>
      </c>
      <c r="Y426" s="2">
        <f ca="1">IF(Table1[[#This Row],[Gender]]="Men",1,0)</f>
        <v>1</v>
      </c>
      <c r="Z426" s="2">
        <f ca="1">IF(Table1[[#This Row],[Gender]]="Women",1,0)</f>
        <v>0</v>
      </c>
      <c r="AA426" s="2"/>
      <c r="AB426" s="2"/>
      <c r="AC426" s="2"/>
      <c r="AD426" s="2"/>
      <c r="AE426" s="2"/>
      <c r="AF426" s="2"/>
      <c r="AG426" s="2"/>
      <c r="AH426" s="2"/>
      <c r="AI426" s="2"/>
      <c r="AJ426" s="4"/>
      <c r="AM426" s="2">
        <f ca="1">IF(Table1[[#This Row],[Field of Work]]="Teaching",1,0)</f>
        <v>1</v>
      </c>
      <c r="AN426" s="2">
        <f ca="1">IF(Table1[[#This Row],[Field of Work]]="Health",1,0)</f>
        <v>0</v>
      </c>
      <c r="AO426" s="2">
        <f ca="1">IF(Table1[[#This Row],[Field of Work]]="Agriculture",1,0)</f>
        <v>0</v>
      </c>
      <c r="AP426" s="2">
        <f ca="1">IF(Table1[[#This Row],[Field of Work]]="IT",1,0)</f>
        <v>0</v>
      </c>
      <c r="AQ426" s="2">
        <f ca="1">IF(Table1[[#This Row],[Field of Work]]="Construction",1,0)</f>
        <v>0</v>
      </c>
      <c r="AR426" s="2">
        <f ca="1">IF(Table1[[#This Row],[Field of Work]]="General Work",1,0)</f>
        <v>0</v>
      </c>
      <c r="AS426" s="2"/>
      <c r="AT426" s="2"/>
      <c r="AU426" s="2"/>
      <c r="AV426" s="2"/>
      <c r="AW426" s="2"/>
      <c r="AX426" s="2"/>
      <c r="BB426" s="2">
        <f ca="1">Table1[[#This Row],[Car Value]]/Table1[[#This Row],[Cars]]</f>
        <v>76040.166318879579</v>
      </c>
      <c r="BE426" s="2">
        <f ca="1">IF(Table1[[#This Row],[Debts]]&gt;$BG$6,1,0)</f>
        <v>1</v>
      </c>
      <c r="BJ426" s="11">
        <f ca="1">Table1[[#This Row],[Mortage Left]]/Table1[[#This Row],[Value of House]]</f>
        <v>0.78769610941344259</v>
      </c>
      <c r="BK426" s="2">
        <f t="shared" ca="1" si="161"/>
        <v>0</v>
      </c>
      <c r="BN426" s="14">
        <f ca="1">IF(Table1[[#This Row],[Area]]="Yukon",Table1[[#This Row],[Income]],0)</f>
        <v>0</v>
      </c>
      <c r="BO426" s="14">
        <f ca="1">IF(Table1[[#This Row],[Area]]="BC",Table1[[#This Row],[Income]],0)</f>
        <v>79883</v>
      </c>
      <c r="BP426" s="14">
        <f ca="1">IF(Table1[[#This Row],[Area]]="Northwest Territories",Table1[[#This Row],[Income]],0)</f>
        <v>0</v>
      </c>
      <c r="BQ426" s="14">
        <f ca="1">IF(Table1[[#This Row],[Area]]="Alberta",Table1[[#This Row],[Income]],0)</f>
        <v>0</v>
      </c>
      <c r="BR426" s="14">
        <f ca="1">IF(Table1[[#This Row],[Area]]="Nunavut",Table1[[#This Row],[Income]],0)</f>
        <v>0</v>
      </c>
      <c r="BS426" s="14">
        <f ca="1">IF(Table1[[#This Row],[Area]]="Saskatchewan",Table1[[#This Row],[Income]],0)</f>
        <v>0</v>
      </c>
      <c r="BT426" s="14">
        <f ca="1">IF(Table1[[#This Row],[Area]]="Manitoba",Table1[[#This Row],[Income]],0)</f>
        <v>0</v>
      </c>
      <c r="BU426" s="14">
        <f ca="1">IF(Table1[[#This Row],[Area]]="Ontario",Table1[[#This Row],[Income]],0)</f>
        <v>0</v>
      </c>
      <c r="BV426" s="14">
        <f ca="1">IF(Table1[[#This Row],[Area]]="Quebec",Table1[[#This Row],[Income]],0)</f>
        <v>0</v>
      </c>
      <c r="BW426" s="14">
        <f ca="1">IF(Table1[[#This Row],[Area]]="newfoundland",Table1[[#This Row],[Income]],0)</f>
        <v>0</v>
      </c>
      <c r="BX426" s="14">
        <f ca="1">IF(Table1[[#This Row],[Area]]="New Brunswick",Table1[[#This Row],[Income]],0)</f>
        <v>0</v>
      </c>
      <c r="BY426" s="14">
        <f ca="1">IF(Table1[[#This Row],[Area]]="Nova Scotia",Table1[[#This Row],[Income]],0)</f>
        <v>0</v>
      </c>
      <c r="BZ426" s="14">
        <f ca="1">IF(Table1[[#This Row],[Area]]="Prince Edward Island",Table1[[#This Row],[Income]],0)</f>
        <v>0</v>
      </c>
      <c r="CB426" s="12">
        <f ca="1">IF(Table1[[#This Row],[Field of Work]]="Health",Table1[[#This Row],[Income]],0)</f>
        <v>0</v>
      </c>
      <c r="CC426" s="12">
        <f ca="1">IF(Table1[[#This Row],[Field of Work]]="Construction",Table1[[#This Row],[Income]],0)</f>
        <v>0</v>
      </c>
      <c r="CD426" s="12">
        <f ca="1">IF(Table1[[#This Row],[Field of Work]]="Teaching",Table1[[#This Row],[Income]],0)</f>
        <v>79883</v>
      </c>
      <c r="CE426" s="12">
        <f ca="1">IF(Table1[[#This Row],[Field of Work]]="IT",Table1[[#This Row],[Income]],0)</f>
        <v>0</v>
      </c>
      <c r="CF426" s="12">
        <f ca="1">IF(Table1[[#This Row],[Field of Work]]="General Work",Table1[[#This Row],[Income]],0)</f>
        <v>0</v>
      </c>
      <c r="CG426" s="12">
        <f ca="1">IF(Table1[[#This Row],[Field of Work]]="Agriculture",Table1[[#This Row],[Income]],0)</f>
        <v>0</v>
      </c>
      <c r="CI426" s="2">
        <f ca="1">IF(Table1[[#This Row],[Debts]]&gt;Table1[[#This Row],[Income]],1,0)</f>
        <v>1</v>
      </c>
      <c r="CJ426" s="2"/>
      <c r="CL426" s="2">
        <f ca="1">IF(Table1[[#This Row],[Networth of Person ($)]]&gt;$CL$6,Table1[[#This Row],[Age]],0)</f>
        <v>0</v>
      </c>
    </row>
    <row r="427" spans="2:90" x14ac:dyDescent="0.3">
      <c r="B427">
        <f t="shared" ca="1" si="140"/>
        <v>1</v>
      </c>
      <c r="C427" t="str">
        <f t="shared" ca="1" si="141"/>
        <v>Men</v>
      </c>
      <c r="D427">
        <f t="shared" ca="1" si="142"/>
        <v>31</v>
      </c>
      <c r="E427">
        <f t="shared" ca="1" si="143"/>
        <v>2</v>
      </c>
      <c r="F427" t="str">
        <f t="shared" ca="1" si="144"/>
        <v>Construction</v>
      </c>
      <c r="G427">
        <f t="shared" ca="1" si="145"/>
        <v>2</v>
      </c>
      <c r="H427" t="str">
        <f t="shared" ca="1" si="146"/>
        <v>College</v>
      </c>
      <c r="I427">
        <f t="shared" ca="1" si="147"/>
        <v>0</v>
      </c>
      <c r="J427">
        <f t="shared" ca="1" si="148"/>
        <v>3</v>
      </c>
      <c r="K427">
        <f t="shared" ca="1" si="149"/>
        <v>81603</v>
      </c>
      <c r="L427">
        <f t="shared" ca="1" si="150"/>
        <v>11</v>
      </c>
      <c r="M427" t="str">
        <f t="shared" ca="1" si="151"/>
        <v>New Brunswick</v>
      </c>
      <c r="N427">
        <f t="shared" ca="1" si="152"/>
        <v>489618</v>
      </c>
      <c r="O427">
        <f t="shared" ca="1" si="153"/>
        <v>449600.48749936913</v>
      </c>
      <c r="P427">
        <f t="shared" ca="1" si="154"/>
        <v>152497.12376378753</v>
      </c>
      <c r="Q427">
        <f t="shared" ca="1" si="155"/>
        <v>51215</v>
      </c>
      <c r="R427">
        <f t="shared" ca="1" si="156"/>
        <v>3661.3556099358257</v>
      </c>
      <c r="S427">
        <f t="shared" ca="1" si="157"/>
        <v>40605.565256110756</v>
      </c>
      <c r="T427">
        <f t="shared" ca="1" si="158"/>
        <v>682720.6890198983</v>
      </c>
      <c r="U427">
        <f t="shared" ca="1" si="159"/>
        <v>504476.84310930496</v>
      </c>
      <c r="V427">
        <f t="shared" ca="1" si="160"/>
        <v>178243.84591059334</v>
      </c>
      <c r="Y427" s="2">
        <f ca="1">IF(Table1[[#This Row],[Gender]]="Men",1,0)</f>
        <v>1</v>
      </c>
      <c r="Z427" s="2">
        <f ca="1">IF(Table1[[#This Row],[Gender]]="Women",1,0)</f>
        <v>0</v>
      </c>
      <c r="AA427" s="2"/>
      <c r="AB427" s="2"/>
      <c r="AC427" s="2"/>
      <c r="AD427" s="2"/>
      <c r="AE427" s="2"/>
      <c r="AF427" s="2"/>
      <c r="AG427" s="2"/>
      <c r="AH427" s="2"/>
      <c r="AI427" s="2"/>
      <c r="AJ427" s="4"/>
      <c r="AM427" s="2">
        <f ca="1">IF(Table1[[#This Row],[Field of Work]]="Teaching",1,0)</f>
        <v>0</v>
      </c>
      <c r="AN427" s="2">
        <f ca="1">IF(Table1[[#This Row],[Field of Work]]="Health",1,0)</f>
        <v>0</v>
      </c>
      <c r="AO427" s="2">
        <f ca="1">IF(Table1[[#This Row],[Field of Work]]="Agriculture",1,0)</f>
        <v>0</v>
      </c>
      <c r="AP427" s="2">
        <f ca="1">IF(Table1[[#This Row],[Field of Work]]="IT",1,0)</f>
        <v>0</v>
      </c>
      <c r="AQ427" s="2">
        <f ca="1">IF(Table1[[#This Row],[Field of Work]]="Construction",1,0)</f>
        <v>1</v>
      </c>
      <c r="AR427" s="2">
        <f ca="1">IF(Table1[[#This Row],[Field of Work]]="General Work",1,0)</f>
        <v>0</v>
      </c>
      <c r="AS427" s="2"/>
      <c r="AT427" s="2"/>
      <c r="AU427" s="2"/>
      <c r="AV427" s="2"/>
      <c r="AW427" s="2"/>
      <c r="AX427" s="2"/>
      <c r="BB427" s="2">
        <f ca="1">Table1[[#This Row],[Car Value]]/Table1[[#This Row],[Cars]]</f>
        <v>50832.374587929175</v>
      </c>
      <c r="BE427" s="2">
        <f ca="1">IF(Table1[[#This Row],[Debts]]&gt;$BG$6,1,0)</f>
        <v>0</v>
      </c>
      <c r="BJ427" s="11">
        <f ca="1">Table1[[#This Row],[Mortage Left]]/Table1[[#This Row],[Value of House]]</f>
        <v>0.91826788945538995</v>
      </c>
      <c r="BK427" s="2">
        <f t="shared" ca="1" si="161"/>
        <v>0</v>
      </c>
      <c r="BN427" s="14">
        <f ca="1">IF(Table1[[#This Row],[Area]]="Yukon",Table1[[#This Row],[Income]],0)</f>
        <v>0</v>
      </c>
      <c r="BO427" s="14">
        <f ca="1">IF(Table1[[#This Row],[Area]]="BC",Table1[[#This Row],[Income]],0)</f>
        <v>0</v>
      </c>
      <c r="BP427" s="14">
        <f ca="1">IF(Table1[[#This Row],[Area]]="Northwest Territories",Table1[[#This Row],[Income]],0)</f>
        <v>0</v>
      </c>
      <c r="BQ427" s="14">
        <f ca="1">IF(Table1[[#This Row],[Area]]="Alberta",Table1[[#This Row],[Income]],0)</f>
        <v>0</v>
      </c>
      <c r="BR427" s="14">
        <f ca="1">IF(Table1[[#This Row],[Area]]="Nunavut",Table1[[#This Row],[Income]],0)</f>
        <v>0</v>
      </c>
      <c r="BS427" s="14">
        <f ca="1">IF(Table1[[#This Row],[Area]]="Saskatchewan",Table1[[#This Row],[Income]],0)</f>
        <v>0</v>
      </c>
      <c r="BT427" s="14">
        <f ca="1">IF(Table1[[#This Row],[Area]]="Manitoba",Table1[[#This Row],[Income]],0)</f>
        <v>0</v>
      </c>
      <c r="BU427" s="14">
        <f ca="1">IF(Table1[[#This Row],[Area]]="Ontario",Table1[[#This Row],[Income]],0)</f>
        <v>0</v>
      </c>
      <c r="BV427" s="14">
        <f ca="1">IF(Table1[[#This Row],[Area]]="Quebec",Table1[[#This Row],[Income]],0)</f>
        <v>0</v>
      </c>
      <c r="BW427" s="14">
        <f ca="1">IF(Table1[[#This Row],[Area]]="newfoundland",Table1[[#This Row],[Income]],0)</f>
        <v>0</v>
      </c>
      <c r="BX427" s="14">
        <f ca="1">IF(Table1[[#This Row],[Area]]="New Brunswick",Table1[[#This Row],[Income]],0)</f>
        <v>81603</v>
      </c>
      <c r="BY427" s="14">
        <f ca="1">IF(Table1[[#This Row],[Area]]="Nova Scotia",Table1[[#This Row],[Income]],0)</f>
        <v>0</v>
      </c>
      <c r="BZ427" s="14">
        <f ca="1">IF(Table1[[#This Row],[Area]]="Prince Edward Island",Table1[[#This Row],[Income]],0)</f>
        <v>0</v>
      </c>
      <c r="CB427" s="12">
        <f ca="1">IF(Table1[[#This Row],[Field of Work]]="Health",Table1[[#This Row],[Income]],0)</f>
        <v>0</v>
      </c>
      <c r="CC427" s="12">
        <f ca="1">IF(Table1[[#This Row],[Field of Work]]="Construction",Table1[[#This Row],[Income]],0)</f>
        <v>81603</v>
      </c>
      <c r="CD427" s="12">
        <f ca="1">IF(Table1[[#This Row],[Field of Work]]="Teaching",Table1[[#This Row],[Income]],0)</f>
        <v>0</v>
      </c>
      <c r="CE427" s="12">
        <f ca="1">IF(Table1[[#This Row],[Field of Work]]="IT",Table1[[#This Row],[Income]],0)</f>
        <v>0</v>
      </c>
      <c r="CF427" s="12">
        <f ca="1">IF(Table1[[#This Row],[Field of Work]]="General Work",Table1[[#This Row],[Income]],0)</f>
        <v>0</v>
      </c>
      <c r="CG427" s="12">
        <f ca="1">IF(Table1[[#This Row],[Field of Work]]="Agriculture",Table1[[#This Row],[Income]],0)</f>
        <v>0</v>
      </c>
      <c r="CI427" s="2">
        <f ca="1">IF(Table1[[#This Row],[Debts]]&gt;Table1[[#This Row],[Income]],1,0)</f>
        <v>0</v>
      </c>
      <c r="CJ427" s="2"/>
      <c r="CL427" s="2">
        <f ca="1">IF(Table1[[#This Row],[Networth of Person ($)]]&gt;$CL$6,Table1[[#This Row],[Age]],0)</f>
        <v>31</v>
      </c>
    </row>
    <row r="428" spans="2:90" x14ac:dyDescent="0.3">
      <c r="B428">
        <f t="shared" ca="1" si="140"/>
        <v>1</v>
      </c>
      <c r="C428" t="str">
        <f t="shared" ca="1" si="141"/>
        <v>Men</v>
      </c>
      <c r="D428">
        <f t="shared" ca="1" si="142"/>
        <v>30</v>
      </c>
      <c r="E428">
        <f t="shared" ca="1" si="143"/>
        <v>1</v>
      </c>
      <c r="F428" t="str">
        <f t="shared" ca="1" si="144"/>
        <v>Health</v>
      </c>
      <c r="G428">
        <f t="shared" ca="1" si="145"/>
        <v>2</v>
      </c>
      <c r="H428" t="str">
        <f t="shared" ca="1" si="146"/>
        <v>College</v>
      </c>
      <c r="I428">
        <f t="shared" ca="1" si="147"/>
        <v>1</v>
      </c>
      <c r="J428">
        <f t="shared" ca="1" si="148"/>
        <v>3</v>
      </c>
      <c r="K428">
        <f t="shared" ca="1" si="149"/>
        <v>87010</v>
      </c>
      <c r="L428">
        <f t="shared" ca="1" si="150"/>
        <v>9</v>
      </c>
      <c r="M428" t="str">
        <f t="shared" ca="1" si="151"/>
        <v>Quebec</v>
      </c>
      <c r="N428">
        <f t="shared" ca="1" si="152"/>
        <v>522060</v>
      </c>
      <c r="O428">
        <f t="shared" ca="1" si="153"/>
        <v>440929.3085623447</v>
      </c>
      <c r="P428">
        <f t="shared" ca="1" si="154"/>
        <v>24669.948340233543</v>
      </c>
      <c r="Q428">
        <f t="shared" ca="1" si="155"/>
        <v>7140</v>
      </c>
      <c r="R428">
        <f t="shared" ca="1" si="156"/>
        <v>62805.546151909417</v>
      </c>
      <c r="S428">
        <f t="shared" ca="1" si="157"/>
        <v>4803.4317616790759</v>
      </c>
      <c r="T428">
        <f t="shared" ca="1" si="158"/>
        <v>551533.38010191265</v>
      </c>
      <c r="U428">
        <f t="shared" ca="1" si="159"/>
        <v>510874.85471425409</v>
      </c>
      <c r="V428">
        <f t="shared" ca="1" si="160"/>
        <v>40658.525387658563</v>
      </c>
      <c r="Y428" s="2">
        <f ca="1">IF(Table1[[#This Row],[Gender]]="Men",1,0)</f>
        <v>1</v>
      </c>
      <c r="Z428" s="2">
        <f ca="1">IF(Table1[[#This Row],[Gender]]="Women",1,0)</f>
        <v>0</v>
      </c>
      <c r="AA428" s="2"/>
      <c r="AB428" s="2"/>
      <c r="AC428" s="2"/>
      <c r="AD428" s="2"/>
      <c r="AE428" s="2"/>
      <c r="AF428" s="2"/>
      <c r="AG428" s="2"/>
      <c r="AH428" s="2"/>
      <c r="AI428" s="2"/>
      <c r="AJ428" s="4"/>
      <c r="AM428" s="2">
        <f ca="1">IF(Table1[[#This Row],[Field of Work]]="Teaching",1,0)</f>
        <v>0</v>
      </c>
      <c r="AN428" s="2">
        <f ca="1">IF(Table1[[#This Row],[Field of Work]]="Health",1,0)</f>
        <v>1</v>
      </c>
      <c r="AO428" s="2">
        <f ca="1">IF(Table1[[#This Row],[Field of Work]]="Agriculture",1,0)</f>
        <v>0</v>
      </c>
      <c r="AP428" s="2">
        <f ca="1">IF(Table1[[#This Row],[Field of Work]]="IT",1,0)</f>
        <v>0</v>
      </c>
      <c r="AQ428" s="2">
        <f ca="1">IF(Table1[[#This Row],[Field of Work]]="Construction",1,0)</f>
        <v>0</v>
      </c>
      <c r="AR428" s="2">
        <f ca="1">IF(Table1[[#This Row],[Field of Work]]="General Work",1,0)</f>
        <v>0</v>
      </c>
      <c r="AS428" s="2"/>
      <c r="AT428" s="2"/>
      <c r="AU428" s="2"/>
      <c r="AV428" s="2"/>
      <c r="AW428" s="2"/>
      <c r="AX428" s="2"/>
      <c r="BB428" s="2">
        <f ca="1">Table1[[#This Row],[Car Value]]/Table1[[#This Row],[Cars]]</f>
        <v>8223.3161134111815</v>
      </c>
      <c r="BE428" s="2">
        <f ca="1">IF(Table1[[#This Row],[Debts]]&gt;$BG$6,1,0)</f>
        <v>1</v>
      </c>
      <c r="BJ428" s="11">
        <f ca="1">Table1[[#This Row],[Mortage Left]]/Table1[[#This Row],[Value of House]]</f>
        <v>0.84459508210233436</v>
      </c>
      <c r="BK428" s="2">
        <f t="shared" ca="1" si="161"/>
        <v>0</v>
      </c>
      <c r="BN428" s="14">
        <f ca="1">IF(Table1[[#This Row],[Area]]="Yukon",Table1[[#This Row],[Income]],0)</f>
        <v>0</v>
      </c>
      <c r="BO428" s="14">
        <f ca="1">IF(Table1[[#This Row],[Area]]="BC",Table1[[#This Row],[Income]],0)</f>
        <v>0</v>
      </c>
      <c r="BP428" s="14">
        <f ca="1">IF(Table1[[#This Row],[Area]]="Northwest Territories",Table1[[#This Row],[Income]],0)</f>
        <v>0</v>
      </c>
      <c r="BQ428" s="14">
        <f ca="1">IF(Table1[[#This Row],[Area]]="Alberta",Table1[[#This Row],[Income]],0)</f>
        <v>0</v>
      </c>
      <c r="BR428" s="14">
        <f ca="1">IF(Table1[[#This Row],[Area]]="Nunavut",Table1[[#This Row],[Income]],0)</f>
        <v>0</v>
      </c>
      <c r="BS428" s="14">
        <f ca="1">IF(Table1[[#This Row],[Area]]="Saskatchewan",Table1[[#This Row],[Income]],0)</f>
        <v>0</v>
      </c>
      <c r="BT428" s="14">
        <f ca="1">IF(Table1[[#This Row],[Area]]="Manitoba",Table1[[#This Row],[Income]],0)</f>
        <v>0</v>
      </c>
      <c r="BU428" s="14">
        <f ca="1">IF(Table1[[#This Row],[Area]]="Ontario",Table1[[#This Row],[Income]],0)</f>
        <v>0</v>
      </c>
      <c r="BV428" s="14">
        <f ca="1">IF(Table1[[#This Row],[Area]]="Quebec",Table1[[#This Row],[Income]],0)</f>
        <v>87010</v>
      </c>
      <c r="BW428" s="14">
        <f ca="1">IF(Table1[[#This Row],[Area]]="newfoundland",Table1[[#This Row],[Income]],0)</f>
        <v>0</v>
      </c>
      <c r="BX428" s="14">
        <f ca="1">IF(Table1[[#This Row],[Area]]="New Brunswick",Table1[[#This Row],[Income]],0)</f>
        <v>0</v>
      </c>
      <c r="BY428" s="14">
        <f ca="1">IF(Table1[[#This Row],[Area]]="Nova Scotia",Table1[[#This Row],[Income]],0)</f>
        <v>0</v>
      </c>
      <c r="BZ428" s="14">
        <f ca="1">IF(Table1[[#This Row],[Area]]="Prince Edward Island",Table1[[#This Row],[Income]],0)</f>
        <v>0</v>
      </c>
      <c r="CB428" s="12">
        <f ca="1">IF(Table1[[#This Row],[Field of Work]]="Health",Table1[[#This Row],[Income]],0)</f>
        <v>87010</v>
      </c>
      <c r="CC428" s="12">
        <f ca="1">IF(Table1[[#This Row],[Field of Work]]="Construction",Table1[[#This Row],[Income]],0)</f>
        <v>0</v>
      </c>
      <c r="CD428" s="12">
        <f ca="1">IF(Table1[[#This Row],[Field of Work]]="Teaching",Table1[[#This Row],[Income]],0)</f>
        <v>0</v>
      </c>
      <c r="CE428" s="12">
        <f ca="1">IF(Table1[[#This Row],[Field of Work]]="IT",Table1[[#This Row],[Income]],0)</f>
        <v>0</v>
      </c>
      <c r="CF428" s="12">
        <f ca="1">IF(Table1[[#This Row],[Field of Work]]="General Work",Table1[[#This Row],[Income]],0)</f>
        <v>0</v>
      </c>
      <c r="CG428" s="12">
        <f ca="1">IF(Table1[[#This Row],[Field of Work]]="Agriculture",Table1[[#This Row],[Income]],0)</f>
        <v>0</v>
      </c>
      <c r="CI428" s="2">
        <f ca="1">IF(Table1[[#This Row],[Debts]]&gt;Table1[[#This Row],[Income]],1,0)</f>
        <v>0</v>
      </c>
      <c r="CJ428" s="2"/>
      <c r="CL428" s="2">
        <f ca="1">IF(Table1[[#This Row],[Networth of Person ($)]]&gt;$CL$6,Table1[[#This Row],[Age]],0)</f>
        <v>0</v>
      </c>
    </row>
    <row r="429" spans="2:90" x14ac:dyDescent="0.3">
      <c r="B429">
        <f t="shared" ca="1" si="140"/>
        <v>1</v>
      </c>
      <c r="C429" t="str">
        <f t="shared" ca="1" si="141"/>
        <v>Men</v>
      </c>
      <c r="D429">
        <f t="shared" ca="1" si="142"/>
        <v>40</v>
      </c>
      <c r="E429">
        <f t="shared" ca="1" si="143"/>
        <v>2</v>
      </c>
      <c r="F429" t="str">
        <f t="shared" ca="1" si="144"/>
        <v>Construction</v>
      </c>
      <c r="G429">
        <f t="shared" ca="1" si="145"/>
        <v>6</v>
      </c>
      <c r="H429" t="str">
        <f t="shared" ca="1" si="146"/>
        <v>Others</v>
      </c>
      <c r="I429">
        <f t="shared" ca="1" si="147"/>
        <v>0</v>
      </c>
      <c r="J429">
        <f t="shared" ca="1" si="148"/>
        <v>2</v>
      </c>
      <c r="K429">
        <f t="shared" ca="1" si="149"/>
        <v>34806</v>
      </c>
      <c r="L429">
        <f t="shared" ca="1" si="150"/>
        <v>2</v>
      </c>
      <c r="M429" t="str">
        <f t="shared" ca="1" si="151"/>
        <v>BC</v>
      </c>
      <c r="N429">
        <f t="shared" ca="1" si="152"/>
        <v>174030</v>
      </c>
      <c r="O429">
        <f t="shared" ca="1" si="153"/>
        <v>81613.741408418675</v>
      </c>
      <c r="P429">
        <f t="shared" ca="1" si="154"/>
        <v>68389.60545404107</v>
      </c>
      <c r="Q429">
        <f t="shared" ca="1" si="155"/>
        <v>18271</v>
      </c>
      <c r="R429">
        <f t="shared" ca="1" si="156"/>
        <v>50207.339273719961</v>
      </c>
      <c r="S429">
        <f t="shared" ca="1" si="157"/>
        <v>19354.139553851572</v>
      </c>
      <c r="T429">
        <f t="shared" ca="1" si="158"/>
        <v>261773.74500789263</v>
      </c>
      <c r="U429">
        <f t="shared" ca="1" si="159"/>
        <v>150092.08068213862</v>
      </c>
      <c r="V429">
        <f t="shared" ca="1" si="160"/>
        <v>111681.66432575401</v>
      </c>
      <c r="Y429" s="2">
        <f ca="1">IF(Table1[[#This Row],[Gender]]="Men",1,0)</f>
        <v>1</v>
      </c>
      <c r="Z429" s="2">
        <f ca="1">IF(Table1[[#This Row],[Gender]]="Women",1,0)</f>
        <v>0</v>
      </c>
      <c r="AA429" s="2"/>
      <c r="AB429" s="2"/>
      <c r="AC429" s="2"/>
      <c r="AD429" s="2"/>
      <c r="AE429" s="2"/>
      <c r="AF429" s="2"/>
      <c r="AG429" s="2"/>
      <c r="AH429" s="2"/>
      <c r="AI429" s="2"/>
      <c r="AJ429" s="4"/>
      <c r="AM429" s="2">
        <f ca="1">IF(Table1[[#This Row],[Field of Work]]="Teaching",1,0)</f>
        <v>0</v>
      </c>
      <c r="AN429" s="2">
        <f ca="1">IF(Table1[[#This Row],[Field of Work]]="Health",1,0)</f>
        <v>0</v>
      </c>
      <c r="AO429" s="2">
        <f ca="1">IF(Table1[[#This Row],[Field of Work]]="Agriculture",1,0)</f>
        <v>0</v>
      </c>
      <c r="AP429" s="2">
        <f ca="1">IF(Table1[[#This Row],[Field of Work]]="IT",1,0)</f>
        <v>0</v>
      </c>
      <c r="AQ429" s="2">
        <f ca="1">IF(Table1[[#This Row],[Field of Work]]="Construction",1,0)</f>
        <v>1</v>
      </c>
      <c r="AR429" s="2">
        <f ca="1">IF(Table1[[#This Row],[Field of Work]]="General Work",1,0)</f>
        <v>0</v>
      </c>
      <c r="AS429" s="2"/>
      <c r="AT429" s="2"/>
      <c r="AU429" s="2"/>
      <c r="AV429" s="2"/>
      <c r="AW429" s="2"/>
      <c r="AX429" s="2"/>
      <c r="BB429" s="2">
        <f ca="1">Table1[[#This Row],[Car Value]]/Table1[[#This Row],[Cars]]</f>
        <v>34194.802727020535</v>
      </c>
      <c r="BE429" s="2">
        <f ca="1">IF(Table1[[#This Row],[Debts]]&gt;$BG$6,1,0)</f>
        <v>1</v>
      </c>
      <c r="BJ429" s="11">
        <f ca="1">Table1[[#This Row],[Mortage Left]]/Table1[[#This Row],[Value of House]]</f>
        <v>0.46896363505383365</v>
      </c>
      <c r="BK429" s="2">
        <f t="shared" ca="1" si="161"/>
        <v>0</v>
      </c>
      <c r="BN429" s="14">
        <f ca="1">IF(Table1[[#This Row],[Area]]="Yukon",Table1[[#This Row],[Income]],0)</f>
        <v>0</v>
      </c>
      <c r="BO429" s="14">
        <f ca="1">IF(Table1[[#This Row],[Area]]="BC",Table1[[#This Row],[Income]],0)</f>
        <v>34806</v>
      </c>
      <c r="BP429" s="14">
        <f ca="1">IF(Table1[[#This Row],[Area]]="Northwest Territories",Table1[[#This Row],[Income]],0)</f>
        <v>0</v>
      </c>
      <c r="BQ429" s="14">
        <f ca="1">IF(Table1[[#This Row],[Area]]="Alberta",Table1[[#This Row],[Income]],0)</f>
        <v>0</v>
      </c>
      <c r="BR429" s="14">
        <f ca="1">IF(Table1[[#This Row],[Area]]="Nunavut",Table1[[#This Row],[Income]],0)</f>
        <v>0</v>
      </c>
      <c r="BS429" s="14">
        <f ca="1">IF(Table1[[#This Row],[Area]]="Saskatchewan",Table1[[#This Row],[Income]],0)</f>
        <v>0</v>
      </c>
      <c r="BT429" s="14">
        <f ca="1">IF(Table1[[#This Row],[Area]]="Manitoba",Table1[[#This Row],[Income]],0)</f>
        <v>0</v>
      </c>
      <c r="BU429" s="14">
        <f ca="1">IF(Table1[[#This Row],[Area]]="Ontario",Table1[[#This Row],[Income]],0)</f>
        <v>0</v>
      </c>
      <c r="BV429" s="14">
        <f ca="1">IF(Table1[[#This Row],[Area]]="Quebec",Table1[[#This Row],[Income]],0)</f>
        <v>0</v>
      </c>
      <c r="BW429" s="14">
        <f ca="1">IF(Table1[[#This Row],[Area]]="newfoundland",Table1[[#This Row],[Income]],0)</f>
        <v>0</v>
      </c>
      <c r="BX429" s="14">
        <f ca="1">IF(Table1[[#This Row],[Area]]="New Brunswick",Table1[[#This Row],[Income]],0)</f>
        <v>0</v>
      </c>
      <c r="BY429" s="14">
        <f ca="1">IF(Table1[[#This Row],[Area]]="Nova Scotia",Table1[[#This Row],[Income]],0)</f>
        <v>0</v>
      </c>
      <c r="BZ429" s="14">
        <f ca="1">IF(Table1[[#This Row],[Area]]="Prince Edward Island",Table1[[#This Row],[Income]],0)</f>
        <v>0</v>
      </c>
      <c r="CB429" s="12">
        <f ca="1">IF(Table1[[#This Row],[Field of Work]]="Health",Table1[[#This Row],[Income]],0)</f>
        <v>0</v>
      </c>
      <c r="CC429" s="12">
        <f ca="1">IF(Table1[[#This Row],[Field of Work]]="Construction",Table1[[#This Row],[Income]],0)</f>
        <v>34806</v>
      </c>
      <c r="CD429" s="12">
        <f ca="1">IF(Table1[[#This Row],[Field of Work]]="Teaching",Table1[[#This Row],[Income]],0)</f>
        <v>0</v>
      </c>
      <c r="CE429" s="12">
        <f ca="1">IF(Table1[[#This Row],[Field of Work]]="IT",Table1[[#This Row],[Income]],0)</f>
        <v>0</v>
      </c>
      <c r="CF429" s="12">
        <f ca="1">IF(Table1[[#This Row],[Field of Work]]="General Work",Table1[[#This Row],[Income]],0)</f>
        <v>0</v>
      </c>
      <c r="CG429" s="12">
        <f ca="1">IF(Table1[[#This Row],[Field of Work]]="Agriculture",Table1[[#This Row],[Income]],0)</f>
        <v>0</v>
      </c>
      <c r="CI429" s="2">
        <f ca="1">IF(Table1[[#This Row],[Debts]]&gt;Table1[[#This Row],[Income]],1,0)</f>
        <v>1</v>
      </c>
      <c r="CJ429" s="2"/>
      <c r="CL429" s="2">
        <f ca="1">IF(Table1[[#This Row],[Networth of Person ($)]]&gt;$CL$6,Table1[[#This Row],[Age]],0)</f>
        <v>40</v>
      </c>
    </row>
    <row r="430" spans="2:90" x14ac:dyDescent="0.3">
      <c r="B430">
        <f t="shared" ca="1" si="140"/>
        <v>2</v>
      </c>
      <c r="C430" t="str">
        <f t="shared" ca="1" si="141"/>
        <v>Women</v>
      </c>
      <c r="D430">
        <f t="shared" ca="1" si="142"/>
        <v>41</v>
      </c>
      <c r="E430">
        <f t="shared" ca="1" si="143"/>
        <v>5</v>
      </c>
      <c r="F430" t="str">
        <f t="shared" ca="1" si="144"/>
        <v>General Work</v>
      </c>
      <c r="G430">
        <f t="shared" ca="1" si="145"/>
        <v>3</v>
      </c>
      <c r="H430" t="str">
        <f t="shared" ca="1" si="146"/>
        <v>University</v>
      </c>
      <c r="I430">
        <f t="shared" ca="1" si="147"/>
        <v>0</v>
      </c>
      <c r="J430">
        <f t="shared" ca="1" si="148"/>
        <v>1</v>
      </c>
      <c r="K430">
        <f t="shared" ca="1" si="149"/>
        <v>67033</v>
      </c>
      <c r="L430">
        <f t="shared" ca="1" si="150"/>
        <v>5</v>
      </c>
      <c r="M430" t="str">
        <f t="shared" ca="1" si="151"/>
        <v>Nunavut</v>
      </c>
      <c r="N430">
        <f t="shared" ca="1" si="152"/>
        <v>335165</v>
      </c>
      <c r="O430">
        <f t="shared" ca="1" si="153"/>
        <v>64965.444524789258</v>
      </c>
      <c r="P430">
        <f t="shared" ca="1" si="154"/>
        <v>20819.184367923164</v>
      </c>
      <c r="Q430">
        <f t="shared" ca="1" si="155"/>
        <v>4837</v>
      </c>
      <c r="R430">
        <f t="shared" ca="1" si="156"/>
        <v>25019.703556678483</v>
      </c>
      <c r="S430">
        <f t="shared" ca="1" si="157"/>
        <v>48772.213381696725</v>
      </c>
      <c r="T430">
        <f t="shared" ca="1" si="158"/>
        <v>404756.39774961991</v>
      </c>
      <c r="U430">
        <f t="shared" ca="1" si="159"/>
        <v>94822.148081467749</v>
      </c>
      <c r="V430">
        <f t="shared" ca="1" si="160"/>
        <v>309934.24966815219</v>
      </c>
      <c r="Y430" s="2">
        <f ca="1">IF(Table1[[#This Row],[Gender]]="Men",1,0)</f>
        <v>0</v>
      </c>
      <c r="Z430" s="2">
        <f ca="1">IF(Table1[[#This Row],[Gender]]="Women",1,0)</f>
        <v>1</v>
      </c>
      <c r="AA430" s="2"/>
      <c r="AB430" s="2"/>
      <c r="AC430" s="2"/>
      <c r="AD430" s="2"/>
      <c r="AE430" s="2"/>
      <c r="AF430" s="2"/>
      <c r="AG430" s="2"/>
      <c r="AH430" s="2"/>
      <c r="AI430" s="2"/>
      <c r="AJ430" s="4"/>
      <c r="AM430" s="2">
        <f ca="1">IF(Table1[[#This Row],[Field of Work]]="Teaching",1,0)</f>
        <v>0</v>
      </c>
      <c r="AN430" s="2">
        <f ca="1">IF(Table1[[#This Row],[Field of Work]]="Health",1,0)</f>
        <v>0</v>
      </c>
      <c r="AO430" s="2">
        <f ca="1">IF(Table1[[#This Row],[Field of Work]]="Agriculture",1,0)</f>
        <v>0</v>
      </c>
      <c r="AP430" s="2">
        <f ca="1">IF(Table1[[#This Row],[Field of Work]]="IT",1,0)</f>
        <v>0</v>
      </c>
      <c r="AQ430" s="2">
        <f ca="1">IF(Table1[[#This Row],[Field of Work]]="Construction",1,0)</f>
        <v>0</v>
      </c>
      <c r="AR430" s="2">
        <f ca="1">IF(Table1[[#This Row],[Field of Work]]="General Work",1,0)</f>
        <v>1</v>
      </c>
      <c r="AS430" s="2"/>
      <c r="AT430" s="2"/>
      <c r="AU430" s="2"/>
      <c r="AV430" s="2"/>
      <c r="AW430" s="2"/>
      <c r="AX430" s="2"/>
      <c r="BB430" s="2">
        <f ca="1">Table1[[#This Row],[Car Value]]/Table1[[#This Row],[Cars]]</f>
        <v>20819.184367923164</v>
      </c>
      <c r="BE430" s="2">
        <f ca="1">IF(Table1[[#This Row],[Debts]]&gt;$BG$6,1,0)</f>
        <v>1</v>
      </c>
      <c r="BJ430" s="11">
        <f ca="1">Table1[[#This Row],[Mortage Left]]/Table1[[#This Row],[Value of House]]</f>
        <v>0.19383123096024124</v>
      </c>
      <c r="BK430" s="2">
        <f t="shared" ca="1" si="161"/>
        <v>1</v>
      </c>
      <c r="BN430" s="14">
        <f ca="1">IF(Table1[[#This Row],[Area]]="Yukon",Table1[[#This Row],[Income]],0)</f>
        <v>0</v>
      </c>
      <c r="BO430" s="14">
        <f ca="1">IF(Table1[[#This Row],[Area]]="BC",Table1[[#This Row],[Income]],0)</f>
        <v>0</v>
      </c>
      <c r="BP430" s="14">
        <f ca="1">IF(Table1[[#This Row],[Area]]="Northwest Territories",Table1[[#This Row],[Income]],0)</f>
        <v>0</v>
      </c>
      <c r="BQ430" s="14">
        <f ca="1">IF(Table1[[#This Row],[Area]]="Alberta",Table1[[#This Row],[Income]],0)</f>
        <v>0</v>
      </c>
      <c r="BR430" s="14">
        <f ca="1">IF(Table1[[#This Row],[Area]]="Nunavut",Table1[[#This Row],[Income]],0)</f>
        <v>67033</v>
      </c>
      <c r="BS430" s="14">
        <f ca="1">IF(Table1[[#This Row],[Area]]="Saskatchewan",Table1[[#This Row],[Income]],0)</f>
        <v>0</v>
      </c>
      <c r="BT430" s="14">
        <f ca="1">IF(Table1[[#This Row],[Area]]="Manitoba",Table1[[#This Row],[Income]],0)</f>
        <v>0</v>
      </c>
      <c r="BU430" s="14">
        <f ca="1">IF(Table1[[#This Row],[Area]]="Ontario",Table1[[#This Row],[Income]],0)</f>
        <v>0</v>
      </c>
      <c r="BV430" s="14">
        <f ca="1">IF(Table1[[#This Row],[Area]]="Quebec",Table1[[#This Row],[Income]],0)</f>
        <v>0</v>
      </c>
      <c r="BW430" s="14">
        <f ca="1">IF(Table1[[#This Row],[Area]]="newfoundland",Table1[[#This Row],[Income]],0)</f>
        <v>0</v>
      </c>
      <c r="BX430" s="14">
        <f ca="1">IF(Table1[[#This Row],[Area]]="New Brunswick",Table1[[#This Row],[Income]],0)</f>
        <v>0</v>
      </c>
      <c r="BY430" s="14">
        <f ca="1">IF(Table1[[#This Row],[Area]]="Nova Scotia",Table1[[#This Row],[Income]],0)</f>
        <v>0</v>
      </c>
      <c r="BZ430" s="14">
        <f ca="1">IF(Table1[[#This Row],[Area]]="Prince Edward Island",Table1[[#This Row],[Income]],0)</f>
        <v>0</v>
      </c>
      <c r="CB430" s="12">
        <f ca="1">IF(Table1[[#This Row],[Field of Work]]="Health",Table1[[#This Row],[Income]],0)</f>
        <v>0</v>
      </c>
      <c r="CC430" s="12">
        <f ca="1">IF(Table1[[#This Row],[Field of Work]]="Construction",Table1[[#This Row],[Income]],0)</f>
        <v>0</v>
      </c>
      <c r="CD430" s="12">
        <f ca="1">IF(Table1[[#This Row],[Field of Work]]="Teaching",Table1[[#This Row],[Income]],0)</f>
        <v>0</v>
      </c>
      <c r="CE430" s="12">
        <f ca="1">IF(Table1[[#This Row],[Field of Work]]="IT",Table1[[#This Row],[Income]],0)</f>
        <v>0</v>
      </c>
      <c r="CF430" s="12">
        <f ca="1">IF(Table1[[#This Row],[Field of Work]]="General Work",Table1[[#This Row],[Income]],0)</f>
        <v>67033</v>
      </c>
      <c r="CG430" s="12">
        <f ca="1">IF(Table1[[#This Row],[Field of Work]]="Agriculture",Table1[[#This Row],[Income]],0)</f>
        <v>0</v>
      </c>
      <c r="CI430" s="2">
        <f ca="1">IF(Table1[[#This Row],[Debts]]&gt;Table1[[#This Row],[Income]],1,0)</f>
        <v>0</v>
      </c>
      <c r="CJ430" s="2"/>
      <c r="CL430" s="2">
        <f ca="1">IF(Table1[[#This Row],[Networth of Person ($)]]&gt;$CL$6,Table1[[#This Row],[Age]],0)</f>
        <v>41</v>
      </c>
    </row>
    <row r="431" spans="2:90" x14ac:dyDescent="0.3">
      <c r="B431">
        <f t="shared" ca="1" si="140"/>
        <v>2</v>
      </c>
      <c r="C431" t="str">
        <f t="shared" ca="1" si="141"/>
        <v>Women</v>
      </c>
      <c r="D431">
        <f t="shared" ca="1" si="142"/>
        <v>42</v>
      </c>
      <c r="E431">
        <f t="shared" ca="1" si="143"/>
        <v>6</v>
      </c>
      <c r="F431" t="str">
        <f t="shared" ca="1" si="144"/>
        <v>Agriculture</v>
      </c>
      <c r="G431">
        <f t="shared" ca="1" si="145"/>
        <v>4</v>
      </c>
      <c r="H431" t="str">
        <f t="shared" ca="1" si="146"/>
        <v xml:space="preserve">Technical </v>
      </c>
      <c r="I431">
        <f t="shared" ca="1" si="147"/>
        <v>3</v>
      </c>
      <c r="J431">
        <f t="shared" ca="1" si="148"/>
        <v>3</v>
      </c>
      <c r="K431">
        <f t="shared" ca="1" si="149"/>
        <v>60293</v>
      </c>
      <c r="L431">
        <f t="shared" ca="1" si="150"/>
        <v>1</v>
      </c>
      <c r="M431" t="str">
        <f t="shared" ca="1" si="151"/>
        <v>Yukon</v>
      </c>
      <c r="N431">
        <f t="shared" ca="1" si="152"/>
        <v>361758</v>
      </c>
      <c r="O431">
        <f t="shared" ca="1" si="153"/>
        <v>84092.696314011671</v>
      </c>
      <c r="P431">
        <f t="shared" ca="1" si="154"/>
        <v>19033.57555576479</v>
      </c>
      <c r="Q431">
        <f t="shared" ca="1" si="155"/>
        <v>18467</v>
      </c>
      <c r="R431">
        <f t="shared" ca="1" si="156"/>
        <v>105371.92680750438</v>
      </c>
      <c r="S431">
        <f t="shared" ca="1" si="157"/>
        <v>3173.4921410505276</v>
      </c>
      <c r="T431">
        <f t="shared" ca="1" si="158"/>
        <v>383965.0676968153</v>
      </c>
      <c r="U431">
        <f t="shared" ca="1" si="159"/>
        <v>207931.62312151605</v>
      </c>
      <c r="V431">
        <f t="shared" ca="1" si="160"/>
        <v>176033.44457529925</v>
      </c>
      <c r="Y431" s="2">
        <f ca="1">IF(Table1[[#This Row],[Gender]]="Men",1,0)</f>
        <v>0</v>
      </c>
      <c r="Z431" s="2">
        <f ca="1">IF(Table1[[#This Row],[Gender]]="Women",1,0)</f>
        <v>1</v>
      </c>
      <c r="AA431" s="2"/>
      <c r="AB431" s="2"/>
      <c r="AC431" s="2"/>
      <c r="AD431" s="2"/>
      <c r="AE431" s="2"/>
      <c r="AF431" s="2"/>
      <c r="AG431" s="2"/>
      <c r="AH431" s="2"/>
      <c r="AI431" s="2"/>
      <c r="AJ431" s="4"/>
      <c r="AM431" s="2">
        <f ca="1">IF(Table1[[#This Row],[Field of Work]]="Teaching",1,0)</f>
        <v>0</v>
      </c>
      <c r="AN431" s="2">
        <f ca="1">IF(Table1[[#This Row],[Field of Work]]="Health",1,0)</f>
        <v>0</v>
      </c>
      <c r="AO431" s="2">
        <f ca="1">IF(Table1[[#This Row],[Field of Work]]="Agriculture",1,0)</f>
        <v>1</v>
      </c>
      <c r="AP431" s="2">
        <f ca="1">IF(Table1[[#This Row],[Field of Work]]="IT",1,0)</f>
        <v>0</v>
      </c>
      <c r="AQ431" s="2">
        <f ca="1">IF(Table1[[#This Row],[Field of Work]]="Construction",1,0)</f>
        <v>0</v>
      </c>
      <c r="AR431" s="2">
        <f ca="1">IF(Table1[[#This Row],[Field of Work]]="General Work",1,0)</f>
        <v>0</v>
      </c>
      <c r="AS431" s="2"/>
      <c r="AT431" s="2"/>
      <c r="AU431" s="2"/>
      <c r="AV431" s="2"/>
      <c r="AW431" s="2"/>
      <c r="AX431" s="2"/>
      <c r="BB431" s="2">
        <f ca="1">Table1[[#This Row],[Car Value]]/Table1[[#This Row],[Cars]]</f>
        <v>6344.52518525493</v>
      </c>
      <c r="BE431" s="2">
        <f ca="1">IF(Table1[[#This Row],[Debts]]&gt;$BG$6,1,0)</f>
        <v>1</v>
      </c>
      <c r="BJ431" s="11">
        <f ca="1">Table1[[#This Row],[Mortage Left]]/Table1[[#This Row],[Value of House]]</f>
        <v>0.23245566459901831</v>
      </c>
      <c r="BK431" s="2">
        <f t="shared" ca="1" si="161"/>
        <v>1</v>
      </c>
      <c r="BN431" s="14">
        <f ca="1">IF(Table1[[#This Row],[Area]]="Yukon",Table1[[#This Row],[Income]],0)</f>
        <v>60293</v>
      </c>
      <c r="BO431" s="14">
        <f ca="1">IF(Table1[[#This Row],[Area]]="BC",Table1[[#This Row],[Income]],0)</f>
        <v>0</v>
      </c>
      <c r="BP431" s="14">
        <f ca="1">IF(Table1[[#This Row],[Area]]="Northwest Territories",Table1[[#This Row],[Income]],0)</f>
        <v>0</v>
      </c>
      <c r="BQ431" s="14">
        <f ca="1">IF(Table1[[#This Row],[Area]]="Alberta",Table1[[#This Row],[Income]],0)</f>
        <v>0</v>
      </c>
      <c r="BR431" s="14">
        <f ca="1">IF(Table1[[#This Row],[Area]]="Nunavut",Table1[[#This Row],[Income]],0)</f>
        <v>0</v>
      </c>
      <c r="BS431" s="14">
        <f ca="1">IF(Table1[[#This Row],[Area]]="Saskatchewan",Table1[[#This Row],[Income]],0)</f>
        <v>0</v>
      </c>
      <c r="BT431" s="14">
        <f ca="1">IF(Table1[[#This Row],[Area]]="Manitoba",Table1[[#This Row],[Income]],0)</f>
        <v>0</v>
      </c>
      <c r="BU431" s="14">
        <f ca="1">IF(Table1[[#This Row],[Area]]="Ontario",Table1[[#This Row],[Income]],0)</f>
        <v>0</v>
      </c>
      <c r="BV431" s="14">
        <f ca="1">IF(Table1[[#This Row],[Area]]="Quebec",Table1[[#This Row],[Income]],0)</f>
        <v>0</v>
      </c>
      <c r="BW431" s="14">
        <f ca="1">IF(Table1[[#This Row],[Area]]="newfoundland",Table1[[#This Row],[Income]],0)</f>
        <v>0</v>
      </c>
      <c r="BX431" s="14">
        <f ca="1">IF(Table1[[#This Row],[Area]]="New Brunswick",Table1[[#This Row],[Income]],0)</f>
        <v>0</v>
      </c>
      <c r="BY431" s="14">
        <f ca="1">IF(Table1[[#This Row],[Area]]="Nova Scotia",Table1[[#This Row],[Income]],0)</f>
        <v>0</v>
      </c>
      <c r="BZ431" s="14">
        <f ca="1">IF(Table1[[#This Row],[Area]]="Prince Edward Island",Table1[[#This Row],[Income]],0)</f>
        <v>0</v>
      </c>
      <c r="CB431" s="12">
        <f ca="1">IF(Table1[[#This Row],[Field of Work]]="Health",Table1[[#This Row],[Income]],0)</f>
        <v>0</v>
      </c>
      <c r="CC431" s="12">
        <f ca="1">IF(Table1[[#This Row],[Field of Work]]="Construction",Table1[[#This Row],[Income]],0)</f>
        <v>0</v>
      </c>
      <c r="CD431" s="12">
        <f ca="1">IF(Table1[[#This Row],[Field of Work]]="Teaching",Table1[[#This Row],[Income]],0)</f>
        <v>0</v>
      </c>
      <c r="CE431" s="12">
        <f ca="1">IF(Table1[[#This Row],[Field of Work]]="IT",Table1[[#This Row],[Income]],0)</f>
        <v>0</v>
      </c>
      <c r="CF431" s="12">
        <f ca="1">IF(Table1[[#This Row],[Field of Work]]="General Work",Table1[[#This Row],[Income]],0)</f>
        <v>0</v>
      </c>
      <c r="CG431" s="12">
        <f ca="1">IF(Table1[[#This Row],[Field of Work]]="Agriculture",Table1[[#This Row],[Income]],0)</f>
        <v>60293</v>
      </c>
      <c r="CI431" s="2">
        <f ca="1">IF(Table1[[#This Row],[Debts]]&gt;Table1[[#This Row],[Income]],1,0)</f>
        <v>1</v>
      </c>
      <c r="CJ431" s="2"/>
      <c r="CL431" s="2">
        <f ca="1">IF(Table1[[#This Row],[Networth of Person ($)]]&gt;$CL$6,Table1[[#This Row],[Age]],0)</f>
        <v>42</v>
      </c>
    </row>
    <row r="432" spans="2:90" x14ac:dyDescent="0.3">
      <c r="B432">
        <f t="shared" ca="1" si="140"/>
        <v>1</v>
      </c>
      <c r="C432" t="str">
        <f t="shared" ca="1" si="141"/>
        <v>Men</v>
      </c>
      <c r="D432">
        <f t="shared" ca="1" si="142"/>
        <v>34</v>
      </c>
      <c r="E432">
        <f t="shared" ca="1" si="143"/>
        <v>1</v>
      </c>
      <c r="F432" t="str">
        <f t="shared" ca="1" si="144"/>
        <v>Health</v>
      </c>
      <c r="G432">
        <f t="shared" ca="1" si="145"/>
        <v>4</v>
      </c>
      <c r="H432" t="str">
        <f t="shared" ca="1" si="146"/>
        <v xml:space="preserve">Technical </v>
      </c>
      <c r="I432">
        <f t="shared" ca="1" si="147"/>
        <v>3</v>
      </c>
      <c r="J432">
        <f t="shared" ca="1" si="148"/>
        <v>2</v>
      </c>
      <c r="K432">
        <f t="shared" ca="1" si="149"/>
        <v>62899</v>
      </c>
      <c r="L432">
        <f t="shared" ca="1" si="150"/>
        <v>8</v>
      </c>
      <c r="M432" t="str">
        <f t="shared" ca="1" si="151"/>
        <v>Ontario</v>
      </c>
      <c r="N432">
        <f t="shared" ca="1" si="152"/>
        <v>251596</v>
      </c>
      <c r="O432">
        <f t="shared" ca="1" si="153"/>
        <v>69101.968178322481</v>
      </c>
      <c r="P432">
        <f t="shared" ca="1" si="154"/>
        <v>28955.767191773364</v>
      </c>
      <c r="Q432">
        <f t="shared" ca="1" si="155"/>
        <v>4566</v>
      </c>
      <c r="R432">
        <f t="shared" ca="1" si="156"/>
        <v>105744.49091959516</v>
      </c>
      <c r="S432">
        <f t="shared" ca="1" si="157"/>
        <v>66485.491471417903</v>
      </c>
      <c r="T432">
        <f t="shared" ca="1" si="158"/>
        <v>347037.25866319123</v>
      </c>
      <c r="U432">
        <f t="shared" ca="1" si="159"/>
        <v>179412.45909791766</v>
      </c>
      <c r="V432">
        <f t="shared" ca="1" si="160"/>
        <v>167624.79956527357</v>
      </c>
      <c r="Y432" s="2">
        <f ca="1">IF(Table1[[#This Row],[Gender]]="Men",1,0)</f>
        <v>1</v>
      </c>
      <c r="Z432" s="2">
        <f ca="1">IF(Table1[[#This Row],[Gender]]="Women",1,0)</f>
        <v>0</v>
      </c>
      <c r="AA432" s="2"/>
      <c r="AB432" s="2"/>
      <c r="AC432" s="2"/>
      <c r="AD432" s="2"/>
      <c r="AE432" s="2"/>
      <c r="AF432" s="2"/>
      <c r="AG432" s="2"/>
      <c r="AH432" s="2"/>
      <c r="AI432" s="2"/>
      <c r="AJ432" s="4"/>
      <c r="AM432" s="2">
        <f ca="1">IF(Table1[[#This Row],[Field of Work]]="Teaching",1,0)</f>
        <v>0</v>
      </c>
      <c r="AN432" s="2">
        <f ca="1">IF(Table1[[#This Row],[Field of Work]]="Health",1,0)</f>
        <v>1</v>
      </c>
      <c r="AO432" s="2">
        <f ca="1">IF(Table1[[#This Row],[Field of Work]]="Agriculture",1,0)</f>
        <v>0</v>
      </c>
      <c r="AP432" s="2">
        <f ca="1">IF(Table1[[#This Row],[Field of Work]]="IT",1,0)</f>
        <v>0</v>
      </c>
      <c r="AQ432" s="2">
        <f ca="1">IF(Table1[[#This Row],[Field of Work]]="Construction",1,0)</f>
        <v>0</v>
      </c>
      <c r="AR432" s="2">
        <f ca="1">IF(Table1[[#This Row],[Field of Work]]="General Work",1,0)</f>
        <v>0</v>
      </c>
      <c r="AS432" s="2"/>
      <c r="AT432" s="2"/>
      <c r="AU432" s="2"/>
      <c r="AV432" s="2"/>
      <c r="AW432" s="2"/>
      <c r="AX432" s="2"/>
      <c r="BB432" s="2">
        <f ca="1">Table1[[#This Row],[Car Value]]/Table1[[#This Row],[Cars]]</f>
        <v>14477.883595886682</v>
      </c>
      <c r="BE432" s="2">
        <f ca="1">IF(Table1[[#This Row],[Debts]]&gt;$BG$6,1,0)</f>
        <v>1</v>
      </c>
      <c r="BJ432" s="11">
        <f ca="1">Table1[[#This Row],[Mortage Left]]/Table1[[#This Row],[Value of House]]</f>
        <v>0.27465447852240288</v>
      </c>
      <c r="BK432" s="2">
        <f t="shared" ca="1" si="161"/>
        <v>1</v>
      </c>
      <c r="BN432" s="14">
        <f ca="1">IF(Table1[[#This Row],[Area]]="Yukon",Table1[[#This Row],[Income]],0)</f>
        <v>0</v>
      </c>
      <c r="BO432" s="14">
        <f ca="1">IF(Table1[[#This Row],[Area]]="BC",Table1[[#This Row],[Income]],0)</f>
        <v>0</v>
      </c>
      <c r="BP432" s="14">
        <f ca="1">IF(Table1[[#This Row],[Area]]="Northwest Territories",Table1[[#This Row],[Income]],0)</f>
        <v>0</v>
      </c>
      <c r="BQ432" s="14">
        <f ca="1">IF(Table1[[#This Row],[Area]]="Alberta",Table1[[#This Row],[Income]],0)</f>
        <v>0</v>
      </c>
      <c r="BR432" s="14">
        <f ca="1">IF(Table1[[#This Row],[Area]]="Nunavut",Table1[[#This Row],[Income]],0)</f>
        <v>0</v>
      </c>
      <c r="BS432" s="14">
        <f ca="1">IF(Table1[[#This Row],[Area]]="Saskatchewan",Table1[[#This Row],[Income]],0)</f>
        <v>0</v>
      </c>
      <c r="BT432" s="14">
        <f ca="1">IF(Table1[[#This Row],[Area]]="Manitoba",Table1[[#This Row],[Income]],0)</f>
        <v>0</v>
      </c>
      <c r="BU432" s="14">
        <f ca="1">IF(Table1[[#This Row],[Area]]="Ontario",Table1[[#This Row],[Income]],0)</f>
        <v>62899</v>
      </c>
      <c r="BV432" s="14">
        <f ca="1">IF(Table1[[#This Row],[Area]]="Quebec",Table1[[#This Row],[Income]],0)</f>
        <v>0</v>
      </c>
      <c r="BW432" s="14">
        <f ca="1">IF(Table1[[#This Row],[Area]]="newfoundland",Table1[[#This Row],[Income]],0)</f>
        <v>0</v>
      </c>
      <c r="BX432" s="14">
        <f ca="1">IF(Table1[[#This Row],[Area]]="New Brunswick",Table1[[#This Row],[Income]],0)</f>
        <v>0</v>
      </c>
      <c r="BY432" s="14">
        <f ca="1">IF(Table1[[#This Row],[Area]]="Nova Scotia",Table1[[#This Row],[Income]],0)</f>
        <v>0</v>
      </c>
      <c r="BZ432" s="14">
        <f ca="1">IF(Table1[[#This Row],[Area]]="Prince Edward Island",Table1[[#This Row],[Income]],0)</f>
        <v>0</v>
      </c>
      <c r="CB432" s="12">
        <f ca="1">IF(Table1[[#This Row],[Field of Work]]="Health",Table1[[#This Row],[Income]],0)</f>
        <v>62899</v>
      </c>
      <c r="CC432" s="12">
        <f ca="1">IF(Table1[[#This Row],[Field of Work]]="Construction",Table1[[#This Row],[Income]],0)</f>
        <v>0</v>
      </c>
      <c r="CD432" s="12">
        <f ca="1">IF(Table1[[#This Row],[Field of Work]]="Teaching",Table1[[#This Row],[Income]],0)</f>
        <v>0</v>
      </c>
      <c r="CE432" s="12">
        <f ca="1">IF(Table1[[#This Row],[Field of Work]]="IT",Table1[[#This Row],[Income]],0)</f>
        <v>0</v>
      </c>
      <c r="CF432" s="12">
        <f ca="1">IF(Table1[[#This Row],[Field of Work]]="General Work",Table1[[#This Row],[Income]],0)</f>
        <v>0</v>
      </c>
      <c r="CG432" s="12">
        <f ca="1">IF(Table1[[#This Row],[Field of Work]]="Agriculture",Table1[[#This Row],[Income]],0)</f>
        <v>0</v>
      </c>
      <c r="CI432" s="2">
        <f ca="1">IF(Table1[[#This Row],[Debts]]&gt;Table1[[#This Row],[Income]],1,0)</f>
        <v>1</v>
      </c>
      <c r="CJ432" s="2"/>
      <c r="CL432" s="2">
        <f ca="1">IF(Table1[[#This Row],[Networth of Person ($)]]&gt;$CL$6,Table1[[#This Row],[Age]],0)</f>
        <v>34</v>
      </c>
    </row>
    <row r="433" spans="2:90" x14ac:dyDescent="0.3">
      <c r="B433">
        <f t="shared" ca="1" si="140"/>
        <v>2</v>
      </c>
      <c r="C433" t="str">
        <f t="shared" ca="1" si="141"/>
        <v>Women</v>
      </c>
      <c r="D433">
        <f t="shared" ca="1" si="142"/>
        <v>25</v>
      </c>
      <c r="E433">
        <f t="shared" ca="1" si="143"/>
        <v>3</v>
      </c>
      <c r="F433" t="str">
        <f t="shared" ca="1" si="144"/>
        <v>Teaching</v>
      </c>
      <c r="G433">
        <f t="shared" ca="1" si="145"/>
        <v>6</v>
      </c>
      <c r="H433" t="str">
        <f t="shared" ca="1" si="146"/>
        <v>Others</v>
      </c>
      <c r="I433">
        <f t="shared" ca="1" si="147"/>
        <v>0</v>
      </c>
      <c r="J433">
        <f t="shared" ca="1" si="148"/>
        <v>3</v>
      </c>
      <c r="K433">
        <f t="shared" ca="1" si="149"/>
        <v>83908</v>
      </c>
      <c r="L433">
        <f t="shared" ca="1" si="150"/>
        <v>2</v>
      </c>
      <c r="M433" t="str">
        <f t="shared" ca="1" si="151"/>
        <v>BC</v>
      </c>
      <c r="N433">
        <f t="shared" ca="1" si="152"/>
        <v>419540</v>
      </c>
      <c r="O433">
        <f t="shared" ca="1" si="153"/>
        <v>157763.59978152442</v>
      </c>
      <c r="P433">
        <f t="shared" ca="1" si="154"/>
        <v>50394.666620156393</v>
      </c>
      <c r="Q433">
        <f t="shared" ca="1" si="155"/>
        <v>16455</v>
      </c>
      <c r="R433">
        <f t="shared" ca="1" si="156"/>
        <v>1355.6047541484004</v>
      </c>
      <c r="S433">
        <f t="shared" ca="1" si="157"/>
        <v>89281.827065075748</v>
      </c>
      <c r="T433">
        <f t="shared" ca="1" si="158"/>
        <v>559216.49368523213</v>
      </c>
      <c r="U433">
        <f t="shared" ca="1" si="159"/>
        <v>175574.20453567282</v>
      </c>
      <c r="V433">
        <f t="shared" ca="1" si="160"/>
        <v>383642.28914955934</v>
      </c>
      <c r="Y433" s="2">
        <f ca="1">IF(Table1[[#This Row],[Gender]]="Men",1,0)</f>
        <v>0</v>
      </c>
      <c r="Z433" s="2">
        <f ca="1">IF(Table1[[#This Row],[Gender]]="Women",1,0)</f>
        <v>1</v>
      </c>
      <c r="AA433" s="2"/>
      <c r="AB433" s="2"/>
      <c r="AC433" s="2"/>
      <c r="AD433" s="2"/>
      <c r="AE433" s="2"/>
      <c r="AF433" s="2"/>
      <c r="AG433" s="2"/>
      <c r="AH433" s="2"/>
      <c r="AI433" s="2"/>
      <c r="AJ433" s="4"/>
      <c r="AM433" s="2">
        <f ca="1">IF(Table1[[#This Row],[Field of Work]]="Teaching",1,0)</f>
        <v>1</v>
      </c>
      <c r="AN433" s="2">
        <f ca="1">IF(Table1[[#This Row],[Field of Work]]="Health",1,0)</f>
        <v>0</v>
      </c>
      <c r="AO433" s="2">
        <f ca="1">IF(Table1[[#This Row],[Field of Work]]="Agriculture",1,0)</f>
        <v>0</v>
      </c>
      <c r="AP433" s="2">
        <f ca="1">IF(Table1[[#This Row],[Field of Work]]="IT",1,0)</f>
        <v>0</v>
      </c>
      <c r="AQ433" s="2">
        <f ca="1">IF(Table1[[#This Row],[Field of Work]]="Construction",1,0)</f>
        <v>0</v>
      </c>
      <c r="AR433" s="2">
        <f ca="1">IF(Table1[[#This Row],[Field of Work]]="General Work",1,0)</f>
        <v>0</v>
      </c>
      <c r="AS433" s="2"/>
      <c r="AT433" s="2"/>
      <c r="AU433" s="2"/>
      <c r="AV433" s="2"/>
      <c r="AW433" s="2"/>
      <c r="AX433" s="2"/>
      <c r="BB433" s="2">
        <f ca="1">Table1[[#This Row],[Car Value]]/Table1[[#This Row],[Cars]]</f>
        <v>16798.222206718798</v>
      </c>
      <c r="BE433" s="2">
        <f ca="1">IF(Table1[[#This Row],[Debts]]&gt;$BG$6,1,0)</f>
        <v>0</v>
      </c>
      <c r="BJ433" s="11">
        <f ca="1">Table1[[#This Row],[Mortage Left]]/Table1[[#This Row],[Value of House]]</f>
        <v>0.37603947128170001</v>
      </c>
      <c r="BK433" s="2">
        <f t="shared" ca="1" si="161"/>
        <v>0</v>
      </c>
      <c r="BN433" s="14">
        <f ca="1">IF(Table1[[#This Row],[Area]]="Yukon",Table1[[#This Row],[Income]],0)</f>
        <v>0</v>
      </c>
      <c r="BO433" s="14">
        <f ca="1">IF(Table1[[#This Row],[Area]]="BC",Table1[[#This Row],[Income]],0)</f>
        <v>83908</v>
      </c>
      <c r="BP433" s="14">
        <f ca="1">IF(Table1[[#This Row],[Area]]="Northwest Territories",Table1[[#This Row],[Income]],0)</f>
        <v>0</v>
      </c>
      <c r="BQ433" s="14">
        <f ca="1">IF(Table1[[#This Row],[Area]]="Alberta",Table1[[#This Row],[Income]],0)</f>
        <v>0</v>
      </c>
      <c r="BR433" s="14">
        <f ca="1">IF(Table1[[#This Row],[Area]]="Nunavut",Table1[[#This Row],[Income]],0)</f>
        <v>0</v>
      </c>
      <c r="BS433" s="14">
        <f ca="1">IF(Table1[[#This Row],[Area]]="Saskatchewan",Table1[[#This Row],[Income]],0)</f>
        <v>0</v>
      </c>
      <c r="BT433" s="14">
        <f ca="1">IF(Table1[[#This Row],[Area]]="Manitoba",Table1[[#This Row],[Income]],0)</f>
        <v>0</v>
      </c>
      <c r="BU433" s="14">
        <f ca="1">IF(Table1[[#This Row],[Area]]="Ontario",Table1[[#This Row],[Income]],0)</f>
        <v>0</v>
      </c>
      <c r="BV433" s="14">
        <f ca="1">IF(Table1[[#This Row],[Area]]="Quebec",Table1[[#This Row],[Income]],0)</f>
        <v>0</v>
      </c>
      <c r="BW433" s="14">
        <f ca="1">IF(Table1[[#This Row],[Area]]="newfoundland",Table1[[#This Row],[Income]],0)</f>
        <v>0</v>
      </c>
      <c r="BX433" s="14">
        <f ca="1">IF(Table1[[#This Row],[Area]]="New Brunswick",Table1[[#This Row],[Income]],0)</f>
        <v>0</v>
      </c>
      <c r="BY433" s="14">
        <f ca="1">IF(Table1[[#This Row],[Area]]="Nova Scotia",Table1[[#This Row],[Income]],0)</f>
        <v>0</v>
      </c>
      <c r="BZ433" s="14">
        <f ca="1">IF(Table1[[#This Row],[Area]]="Prince Edward Island",Table1[[#This Row],[Income]],0)</f>
        <v>0</v>
      </c>
      <c r="CB433" s="12">
        <f ca="1">IF(Table1[[#This Row],[Field of Work]]="Health",Table1[[#This Row],[Income]],0)</f>
        <v>0</v>
      </c>
      <c r="CC433" s="12">
        <f ca="1">IF(Table1[[#This Row],[Field of Work]]="Construction",Table1[[#This Row],[Income]],0)</f>
        <v>0</v>
      </c>
      <c r="CD433" s="12">
        <f ca="1">IF(Table1[[#This Row],[Field of Work]]="Teaching",Table1[[#This Row],[Income]],0)</f>
        <v>83908</v>
      </c>
      <c r="CE433" s="12">
        <f ca="1">IF(Table1[[#This Row],[Field of Work]]="IT",Table1[[#This Row],[Income]],0)</f>
        <v>0</v>
      </c>
      <c r="CF433" s="12">
        <f ca="1">IF(Table1[[#This Row],[Field of Work]]="General Work",Table1[[#This Row],[Income]],0)</f>
        <v>0</v>
      </c>
      <c r="CG433" s="12">
        <f ca="1">IF(Table1[[#This Row],[Field of Work]]="Agriculture",Table1[[#This Row],[Income]],0)</f>
        <v>0</v>
      </c>
      <c r="CI433" s="2">
        <f ca="1">IF(Table1[[#This Row],[Debts]]&gt;Table1[[#This Row],[Income]],1,0)</f>
        <v>0</v>
      </c>
      <c r="CJ433" s="2"/>
      <c r="CL433" s="2">
        <f ca="1">IF(Table1[[#This Row],[Networth of Person ($)]]&gt;$CL$6,Table1[[#This Row],[Age]],0)</f>
        <v>25</v>
      </c>
    </row>
    <row r="434" spans="2:90" x14ac:dyDescent="0.3">
      <c r="B434">
        <f t="shared" ca="1" si="140"/>
        <v>1</v>
      </c>
      <c r="C434" t="str">
        <f t="shared" ca="1" si="141"/>
        <v>Men</v>
      </c>
      <c r="D434">
        <f t="shared" ca="1" si="142"/>
        <v>34</v>
      </c>
      <c r="E434">
        <f t="shared" ca="1" si="143"/>
        <v>2</v>
      </c>
      <c r="F434" t="str">
        <f t="shared" ca="1" si="144"/>
        <v>Construction</v>
      </c>
      <c r="G434">
        <f t="shared" ca="1" si="145"/>
        <v>1</v>
      </c>
      <c r="H434" t="str">
        <f t="shared" ca="1" si="146"/>
        <v>High School</v>
      </c>
      <c r="I434">
        <f t="shared" ca="1" si="147"/>
        <v>0</v>
      </c>
      <c r="J434">
        <f t="shared" ca="1" si="148"/>
        <v>2</v>
      </c>
      <c r="K434">
        <f t="shared" ca="1" si="149"/>
        <v>66049</v>
      </c>
      <c r="L434">
        <f t="shared" ca="1" si="150"/>
        <v>5</v>
      </c>
      <c r="M434" t="str">
        <f t="shared" ca="1" si="151"/>
        <v>Nunavut</v>
      </c>
      <c r="N434">
        <f t="shared" ca="1" si="152"/>
        <v>264196</v>
      </c>
      <c r="O434">
        <f t="shared" ca="1" si="153"/>
        <v>25252.662221301311</v>
      </c>
      <c r="P434">
        <f t="shared" ca="1" si="154"/>
        <v>124078.60698511581</v>
      </c>
      <c r="Q434">
        <f t="shared" ca="1" si="155"/>
        <v>68765</v>
      </c>
      <c r="R434">
        <f t="shared" ca="1" si="156"/>
        <v>75235.634564209962</v>
      </c>
      <c r="S434">
        <f t="shared" ca="1" si="157"/>
        <v>39986.505403407238</v>
      </c>
      <c r="T434">
        <f t="shared" ca="1" si="158"/>
        <v>428261.11238852306</v>
      </c>
      <c r="U434">
        <f t="shared" ca="1" si="159"/>
        <v>169253.29678551128</v>
      </c>
      <c r="V434">
        <f t="shared" ca="1" si="160"/>
        <v>259007.81560301178</v>
      </c>
      <c r="Y434" s="2">
        <f ca="1">IF(Table1[[#This Row],[Gender]]="Men",1,0)</f>
        <v>1</v>
      </c>
      <c r="Z434" s="2">
        <f ca="1">IF(Table1[[#This Row],[Gender]]="Women",1,0)</f>
        <v>0</v>
      </c>
      <c r="AA434" s="2"/>
      <c r="AB434" s="2"/>
      <c r="AC434" s="2"/>
      <c r="AD434" s="2"/>
      <c r="AE434" s="2"/>
      <c r="AF434" s="2"/>
      <c r="AG434" s="2"/>
      <c r="AH434" s="2"/>
      <c r="AI434" s="2"/>
      <c r="AJ434" s="4"/>
      <c r="AM434" s="2">
        <f ca="1">IF(Table1[[#This Row],[Field of Work]]="Teaching",1,0)</f>
        <v>0</v>
      </c>
      <c r="AN434" s="2">
        <f ca="1">IF(Table1[[#This Row],[Field of Work]]="Health",1,0)</f>
        <v>0</v>
      </c>
      <c r="AO434" s="2">
        <f ca="1">IF(Table1[[#This Row],[Field of Work]]="Agriculture",1,0)</f>
        <v>0</v>
      </c>
      <c r="AP434" s="2">
        <f ca="1">IF(Table1[[#This Row],[Field of Work]]="IT",1,0)</f>
        <v>0</v>
      </c>
      <c r="AQ434" s="2">
        <f ca="1">IF(Table1[[#This Row],[Field of Work]]="Construction",1,0)</f>
        <v>1</v>
      </c>
      <c r="AR434" s="2">
        <f ca="1">IF(Table1[[#This Row],[Field of Work]]="General Work",1,0)</f>
        <v>0</v>
      </c>
      <c r="AS434" s="2"/>
      <c r="AT434" s="2"/>
      <c r="AU434" s="2"/>
      <c r="AV434" s="2"/>
      <c r="AW434" s="2"/>
      <c r="AX434" s="2"/>
      <c r="BB434" s="2">
        <f ca="1">Table1[[#This Row],[Car Value]]/Table1[[#This Row],[Cars]]</f>
        <v>62039.303492557905</v>
      </c>
      <c r="BE434" s="2">
        <f ca="1">IF(Table1[[#This Row],[Debts]]&gt;$BG$6,1,0)</f>
        <v>1</v>
      </c>
      <c r="BJ434" s="11">
        <f ca="1">Table1[[#This Row],[Mortage Left]]/Table1[[#This Row],[Value of House]]</f>
        <v>9.5583060384340834E-2</v>
      </c>
      <c r="BK434" s="2">
        <f t="shared" ca="1" si="161"/>
        <v>1</v>
      </c>
      <c r="BN434" s="14">
        <f ca="1">IF(Table1[[#This Row],[Area]]="Yukon",Table1[[#This Row],[Income]],0)</f>
        <v>0</v>
      </c>
      <c r="BO434" s="14">
        <f ca="1">IF(Table1[[#This Row],[Area]]="BC",Table1[[#This Row],[Income]],0)</f>
        <v>0</v>
      </c>
      <c r="BP434" s="14">
        <f ca="1">IF(Table1[[#This Row],[Area]]="Northwest Territories",Table1[[#This Row],[Income]],0)</f>
        <v>0</v>
      </c>
      <c r="BQ434" s="14">
        <f ca="1">IF(Table1[[#This Row],[Area]]="Alberta",Table1[[#This Row],[Income]],0)</f>
        <v>0</v>
      </c>
      <c r="BR434" s="14">
        <f ca="1">IF(Table1[[#This Row],[Area]]="Nunavut",Table1[[#This Row],[Income]],0)</f>
        <v>66049</v>
      </c>
      <c r="BS434" s="14">
        <f ca="1">IF(Table1[[#This Row],[Area]]="Saskatchewan",Table1[[#This Row],[Income]],0)</f>
        <v>0</v>
      </c>
      <c r="BT434" s="14">
        <f ca="1">IF(Table1[[#This Row],[Area]]="Manitoba",Table1[[#This Row],[Income]],0)</f>
        <v>0</v>
      </c>
      <c r="BU434" s="14">
        <f ca="1">IF(Table1[[#This Row],[Area]]="Ontario",Table1[[#This Row],[Income]],0)</f>
        <v>0</v>
      </c>
      <c r="BV434" s="14">
        <f ca="1">IF(Table1[[#This Row],[Area]]="Quebec",Table1[[#This Row],[Income]],0)</f>
        <v>0</v>
      </c>
      <c r="BW434" s="14">
        <f ca="1">IF(Table1[[#This Row],[Area]]="newfoundland",Table1[[#This Row],[Income]],0)</f>
        <v>0</v>
      </c>
      <c r="BX434" s="14">
        <f ca="1">IF(Table1[[#This Row],[Area]]="New Brunswick",Table1[[#This Row],[Income]],0)</f>
        <v>0</v>
      </c>
      <c r="BY434" s="14">
        <f ca="1">IF(Table1[[#This Row],[Area]]="Nova Scotia",Table1[[#This Row],[Income]],0)</f>
        <v>0</v>
      </c>
      <c r="BZ434" s="14">
        <f ca="1">IF(Table1[[#This Row],[Area]]="Prince Edward Island",Table1[[#This Row],[Income]],0)</f>
        <v>0</v>
      </c>
      <c r="CB434" s="12">
        <f ca="1">IF(Table1[[#This Row],[Field of Work]]="Health",Table1[[#This Row],[Income]],0)</f>
        <v>0</v>
      </c>
      <c r="CC434" s="12">
        <f ca="1">IF(Table1[[#This Row],[Field of Work]]="Construction",Table1[[#This Row],[Income]],0)</f>
        <v>66049</v>
      </c>
      <c r="CD434" s="12">
        <f ca="1">IF(Table1[[#This Row],[Field of Work]]="Teaching",Table1[[#This Row],[Income]],0)</f>
        <v>0</v>
      </c>
      <c r="CE434" s="12">
        <f ca="1">IF(Table1[[#This Row],[Field of Work]]="IT",Table1[[#This Row],[Income]],0)</f>
        <v>0</v>
      </c>
      <c r="CF434" s="12">
        <f ca="1">IF(Table1[[#This Row],[Field of Work]]="General Work",Table1[[#This Row],[Income]],0)</f>
        <v>0</v>
      </c>
      <c r="CG434" s="12">
        <f ca="1">IF(Table1[[#This Row],[Field of Work]]="Agriculture",Table1[[#This Row],[Income]],0)</f>
        <v>0</v>
      </c>
      <c r="CI434" s="2">
        <f ca="1">IF(Table1[[#This Row],[Debts]]&gt;Table1[[#This Row],[Income]],1,0)</f>
        <v>1</v>
      </c>
      <c r="CJ434" s="2"/>
      <c r="CL434" s="2">
        <f ca="1">IF(Table1[[#This Row],[Networth of Person ($)]]&gt;$CL$6,Table1[[#This Row],[Age]],0)</f>
        <v>34</v>
      </c>
    </row>
    <row r="435" spans="2:90" x14ac:dyDescent="0.3">
      <c r="B435">
        <f t="shared" ca="1" si="140"/>
        <v>1</v>
      </c>
      <c r="C435" t="str">
        <f t="shared" ca="1" si="141"/>
        <v>Men</v>
      </c>
      <c r="D435">
        <f t="shared" ca="1" si="142"/>
        <v>30</v>
      </c>
      <c r="E435">
        <f t="shared" ca="1" si="143"/>
        <v>2</v>
      </c>
      <c r="F435" t="str">
        <f t="shared" ca="1" si="144"/>
        <v>Construction</v>
      </c>
      <c r="G435">
        <f t="shared" ca="1" si="145"/>
        <v>3</v>
      </c>
      <c r="H435" t="str">
        <f t="shared" ca="1" si="146"/>
        <v>University</v>
      </c>
      <c r="I435">
        <f t="shared" ca="1" si="147"/>
        <v>2</v>
      </c>
      <c r="J435">
        <f t="shared" ca="1" si="148"/>
        <v>1</v>
      </c>
      <c r="K435">
        <f t="shared" ca="1" si="149"/>
        <v>70257</v>
      </c>
      <c r="L435">
        <f t="shared" ca="1" si="150"/>
        <v>7</v>
      </c>
      <c r="M435" t="str">
        <f t="shared" ca="1" si="151"/>
        <v>Manitoba</v>
      </c>
      <c r="N435">
        <f t="shared" ca="1" si="152"/>
        <v>281028</v>
      </c>
      <c r="O435">
        <f t="shared" ca="1" si="153"/>
        <v>73465.239160397017</v>
      </c>
      <c r="P435">
        <f t="shared" ca="1" si="154"/>
        <v>21964.149002082828</v>
      </c>
      <c r="Q435">
        <f t="shared" ca="1" si="155"/>
        <v>1144</v>
      </c>
      <c r="R435">
        <f t="shared" ca="1" si="156"/>
        <v>25901.78087348488</v>
      </c>
      <c r="S435">
        <f t="shared" ca="1" si="157"/>
        <v>47016.397797919264</v>
      </c>
      <c r="T435">
        <f t="shared" ca="1" si="158"/>
        <v>350008.54680000211</v>
      </c>
      <c r="U435">
        <f t="shared" ca="1" si="159"/>
        <v>100511.0200338819</v>
      </c>
      <c r="V435">
        <f t="shared" ca="1" si="160"/>
        <v>249497.52676612022</v>
      </c>
      <c r="Y435" s="2">
        <f ca="1">IF(Table1[[#This Row],[Gender]]="Men",1,0)</f>
        <v>1</v>
      </c>
      <c r="Z435" s="2">
        <f ca="1">IF(Table1[[#This Row],[Gender]]="Women",1,0)</f>
        <v>0</v>
      </c>
      <c r="AA435" s="2"/>
      <c r="AB435" s="2"/>
      <c r="AC435" s="2"/>
      <c r="AD435" s="2"/>
      <c r="AE435" s="2"/>
      <c r="AF435" s="2"/>
      <c r="AG435" s="2"/>
      <c r="AH435" s="2"/>
      <c r="AI435" s="2"/>
      <c r="AJ435" s="4"/>
      <c r="AM435" s="2">
        <f ca="1">IF(Table1[[#This Row],[Field of Work]]="Teaching",1,0)</f>
        <v>0</v>
      </c>
      <c r="AN435" s="2">
        <f ca="1">IF(Table1[[#This Row],[Field of Work]]="Health",1,0)</f>
        <v>0</v>
      </c>
      <c r="AO435" s="2">
        <f ca="1">IF(Table1[[#This Row],[Field of Work]]="Agriculture",1,0)</f>
        <v>0</v>
      </c>
      <c r="AP435" s="2">
        <f ca="1">IF(Table1[[#This Row],[Field of Work]]="IT",1,0)</f>
        <v>0</v>
      </c>
      <c r="AQ435" s="2">
        <f ca="1">IF(Table1[[#This Row],[Field of Work]]="Construction",1,0)</f>
        <v>1</v>
      </c>
      <c r="AR435" s="2">
        <f ca="1">IF(Table1[[#This Row],[Field of Work]]="General Work",1,0)</f>
        <v>0</v>
      </c>
      <c r="AS435" s="2"/>
      <c r="AT435" s="2"/>
      <c r="AU435" s="2"/>
      <c r="AV435" s="2"/>
      <c r="AW435" s="2"/>
      <c r="AX435" s="2"/>
      <c r="BB435" s="2">
        <f ca="1">Table1[[#This Row],[Car Value]]/Table1[[#This Row],[Cars]]</f>
        <v>21964.149002082828</v>
      </c>
      <c r="BE435" s="2">
        <f ca="1">IF(Table1[[#This Row],[Debts]]&gt;$BG$6,1,0)</f>
        <v>1</v>
      </c>
      <c r="BJ435" s="11">
        <f ca="1">Table1[[#This Row],[Mortage Left]]/Table1[[#This Row],[Value of House]]</f>
        <v>0.26141608366567393</v>
      </c>
      <c r="BK435" s="2">
        <f t="shared" ca="1" si="161"/>
        <v>1</v>
      </c>
      <c r="BN435" s="14">
        <f ca="1">IF(Table1[[#This Row],[Area]]="Yukon",Table1[[#This Row],[Income]],0)</f>
        <v>0</v>
      </c>
      <c r="BO435" s="14">
        <f ca="1">IF(Table1[[#This Row],[Area]]="BC",Table1[[#This Row],[Income]],0)</f>
        <v>0</v>
      </c>
      <c r="BP435" s="14">
        <f ca="1">IF(Table1[[#This Row],[Area]]="Northwest Territories",Table1[[#This Row],[Income]],0)</f>
        <v>0</v>
      </c>
      <c r="BQ435" s="14">
        <f ca="1">IF(Table1[[#This Row],[Area]]="Alberta",Table1[[#This Row],[Income]],0)</f>
        <v>0</v>
      </c>
      <c r="BR435" s="14">
        <f ca="1">IF(Table1[[#This Row],[Area]]="Nunavut",Table1[[#This Row],[Income]],0)</f>
        <v>0</v>
      </c>
      <c r="BS435" s="14">
        <f ca="1">IF(Table1[[#This Row],[Area]]="Saskatchewan",Table1[[#This Row],[Income]],0)</f>
        <v>0</v>
      </c>
      <c r="BT435" s="14">
        <f ca="1">IF(Table1[[#This Row],[Area]]="Manitoba",Table1[[#This Row],[Income]],0)</f>
        <v>70257</v>
      </c>
      <c r="BU435" s="14">
        <f ca="1">IF(Table1[[#This Row],[Area]]="Ontario",Table1[[#This Row],[Income]],0)</f>
        <v>0</v>
      </c>
      <c r="BV435" s="14">
        <f ca="1">IF(Table1[[#This Row],[Area]]="Quebec",Table1[[#This Row],[Income]],0)</f>
        <v>0</v>
      </c>
      <c r="BW435" s="14">
        <f ca="1">IF(Table1[[#This Row],[Area]]="newfoundland",Table1[[#This Row],[Income]],0)</f>
        <v>0</v>
      </c>
      <c r="BX435" s="14">
        <f ca="1">IF(Table1[[#This Row],[Area]]="New Brunswick",Table1[[#This Row],[Income]],0)</f>
        <v>0</v>
      </c>
      <c r="BY435" s="14">
        <f ca="1">IF(Table1[[#This Row],[Area]]="Nova Scotia",Table1[[#This Row],[Income]],0)</f>
        <v>0</v>
      </c>
      <c r="BZ435" s="14">
        <f ca="1">IF(Table1[[#This Row],[Area]]="Prince Edward Island",Table1[[#This Row],[Income]],0)</f>
        <v>0</v>
      </c>
      <c r="CB435" s="12">
        <f ca="1">IF(Table1[[#This Row],[Field of Work]]="Health",Table1[[#This Row],[Income]],0)</f>
        <v>0</v>
      </c>
      <c r="CC435" s="12">
        <f ca="1">IF(Table1[[#This Row],[Field of Work]]="Construction",Table1[[#This Row],[Income]],0)</f>
        <v>70257</v>
      </c>
      <c r="CD435" s="12">
        <f ca="1">IF(Table1[[#This Row],[Field of Work]]="Teaching",Table1[[#This Row],[Income]],0)</f>
        <v>0</v>
      </c>
      <c r="CE435" s="12">
        <f ca="1">IF(Table1[[#This Row],[Field of Work]]="IT",Table1[[#This Row],[Income]],0)</f>
        <v>0</v>
      </c>
      <c r="CF435" s="12">
        <f ca="1">IF(Table1[[#This Row],[Field of Work]]="General Work",Table1[[#This Row],[Income]],0)</f>
        <v>0</v>
      </c>
      <c r="CG435" s="12">
        <f ca="1">IF(Table1[[#This Row],[Field of Work]]="Agriculture",Table1[[#This Row],[Income]],0)</f>
        <v>0</v>
      </c>
      <c r="CI435" s="2">
        <f ca="1">IF(Table1[[#This Row],[Debts]]&gt;Table1[[#This Row],[Income]],1,0)</f>
        <v>0</v>
      </c>
      <c r="CJ435" s="2"/>
      <c r="CL435" s="2">
        <f ca="1">IF(Table1[[#This Row],[Networth of Person ($)]]&gt;$CL$6,Table1[[#This Row],[Age]],0)</f>
        <v>30</v>
      </c>
    </row>
    <row r="436" spans="2:90" x14ac:dyDescent="0.3">
      <c r="B436">
        <f t="shared" ca="1" si="140"/>
        <v>2</v>
      </c>
      <c r="C436" t="str">
        <f t="shared" ca="1" si="141"/>
        <v>Women</v>
      </c>
      <c r="D436">
        <f t="shared" ca="1" si="142"/>
        <v>43</v>
      </c>
      <c r="E436">
        <f t="shared" ca="1" si="143"/>
        <v>5</v>
      </c>
      <c r="F436" t="str">
        <f t="shared" ca="1" si="144"/>
        <v>General Work</v>
      </c>
      <c r="G436">
        <f t="shared" ca="1" si="145"/>
        <v>4</v>
      </c>
      <c r="H436" t="str">
        <f t="shared" ca="1" si="146"/>
        <v xml:space="preserve">Technical </v>
      </c>
      <c r="I436">
        <f t="shared" ca="1" si="147"/>
        <v>3</v>
      </c>
      <c r="J436">
        <f t="shared" ca="1" si="148"/>
        <v>3</v>
      </c>
      <c r="K436">
        <f t="shared" ca="1" si="149"/>
        <v>28083</v>
      </c>
      <c r="L436">
        <f t="shared" ca="1" si="150"/>
        <v>10</v>
      </c>
      <c r="M436" t="str">
        <f t="shared" ca="1" si="151"/>
        <v>newfoundland</v>
      </c>
      <c r="N436">
        <f t="shared" ca="1" si="152"/>
        <v>112332</v>
      </c>
      <c r="O436">
        <f t="shared" ca="1" si="153"/>
        <v>8415.1215751109885</v>
      </c>
      <c r="P436">
        <f t="shared" ca="1" si="154"/>
        <v>891.3190837249648</v>
      </c>
      <c r="Q436">
        <f t="shared" ca="1" si="155"/>
        <v>790</v>
      </c>
      <c r="R436">
        <f t="shared" ca="1" si="156"/>
        <v>2745.3116168282763</v>
      </c>
      <c r="S436">
        <f t="shared" ca="1" si="157"/>
        <v>34461.818010517054</v>
      </c>
      <c r="T436">
        <f t="shared" ca="1" si="158"/>
        <v>147685.13709424203</v>
      </c>
      <c r="U436">
        <f t="shared" ca="1" si="159"/>
        <v>11950.433191939264</v>
      </c>
      <c r="V436">
        <f t="shared" ca="1" si="160"/>
        <v>135734.70390230278</v>
      </c>
      <c r="Y436" s="2">
        <f ca="1">IF(Table1[[#This Row],[Gender]]="Men",1,0)</f>
        <v>0</v>
      </c>
      <c r="Z436" s="2">
        <f ca="1">IF(Table1[[#This Row],[Gender]]="Women",1,0)</f>
        <v>1</v>
      </c>
      <c r="AA436" s="2"/>
      <c r="AB436" s="2"/>
      <c r="AC436" s="2"/>
      <c r="AD436" s="2"/>
      <c r="AE436" s="2"/>
      <c r="AF436" s="2"/>
      <c r="AG436" s="2"/>
      <c r="AH436" s="2"/>
      <c r="AI436" s="2"/>
      <c r="AJ436" s="4"/>
      <c r="AM436" s="2">
        <f ca="1">IF(Table1[[#This Row],[Field of Work]]="Teaching",1,0)</f>
        <v>0</v>
      </c>
      <c r="AN436" s="2">
        <f ca="1">IF(Table1[[#This Row],[Field of Work]]="Health",1,0)</f>
        <v>0</v>
      </c>
      <c r="AO436" s="2">
        <f ca="1">IF(Table1[[#This Row],[Field of Work]]="Agriculture",1,0)</f>
        <v>0</v>
      </c>
      <c r="AP436" s="2">
        <f ca="1">IF(Table1[[#This Row],[Field of Work]]="IT",1,0)</f>
        <v>0</v>
      </c>
      <c r="AQ436" s="2">
        <f ca="1">IF(Table1[[#This Row],[Field of Work]]="Construction",1,0)</f>
        <v>0</v>
      </c>
      <c r="AR436" s="2">
        <f ca="1">IF(Table1[[#This Row],[Field of Work]]="General Work",1,0)</f>
        <v>1</v>
      </c>
      <c r="AS436" s="2"/>
      <c r="AT436" s="2"/>
      <c r="AU436" s="2"/>
      <c r="AV436" s="2"/>
      <c r="AW436" s="2"/>
      <c r="AX436" s="2"/>
      <c r="BB436" s="2">
        <f ca="1">Table1[[#This Row],[Car Value]]/Table1[[#This Row],[Cars]]</f>
        <v>297.10636124165495</v>
      </c>
      <c r="BE436" s="2">
        <f ca="1">IF(Table1[[#This Row],[Debts]]&gt;$BG$6,1,0)</f>
        <v>0</v>
      </c>
      <c r="BJ436" s="11">
        <f ca="1">Table1[[#This Row],[Mortage Left]]/Table1[[#This Row],[Value of House]]</f>
        <v>7.4912950673993062E-2</v>
      </c>
      <c r="BK436" s="2">
        <f t="shared" ca="1" si="161"/>
        <v>1</v>
      </c>
      <c r="BN436" s="14">
        <f ca="1">IF(Table1[[#This Row],[Area]]="Yukon",Table1[[#This Row],[Income]],0)</f>
        <v>0</v>
      </c>
      <c r="BO436" s="14">
        <f ca="1">IF(Table1[[#This Row],[Area]]="BC",Table1[[#This Row],[Income]],0)</f>
        <v>0</v>
      </c>
      <c r="BP436" s="14">
        <f ca="1">IF(Table1[[#This Row],[Area]]="Northwest Territories",Table1[[#This Row],[Income]],0)</f>
        <v>0</v>
      </c>
      <c r="BQ436" s="14">
        <f ca="1">IF(Table1[[#This Row],[Area]]="Alberta",Table1[[#This Row],[Income]],0)</f>
        <v>0</v>
      </c>
      <c r="BR436" s="14">
        <f ca="1">IF(Table1[[#This Row],[Area]]="Nunavut",Table1[[#This Row],[Income]],0)</f>
        <v>0</v>
      </c>
      <c r="BS436" s="14">
        <f ca="1">IF(Table1[[#This Row],[Area]]="Saskatchewan",Table1[[#This Row],[Income]],0)</f>
        <v>0</v>
      </c>
      <c r="BT436" s="14">
        <f ca="1">IF(Table1[[#This Row],[Area]]="Manitoba",Table1[[#This Row],[Income]],0)</f>
        <v>0</v>
      </c>
      <c r="BU436" s="14">
        <f ca="1">IF(Table1[[#This Row],[Area]]="Ontario",Table1[[#This Row],[Income]],0)</f>
        <v>0</v>
      </c>
      <c r="BV436" s="14">
        <f ca="1">IF(Table1[[#This Row],[Area]]="Quebec",Table1[[#This Row],[Income]],0)</f>
        <v>0</v>
      </c>
      <c r="BW436" s="14">
        <f ca="1">IF(Table1[[#This Row],[Area]]="newfoundland",Table1[[#This Row],[Income]],0)</f>
        <v>28083</v>
      </c>
      <c r="BX436" s="14">
        <f ca="1">IF(Table1[[#This Row],[Area]]="New Brunswick",Table1[[#This Row],[Income]],0)</f>
        <v>0</v>
      </c>
      <c r="BY436" s="14">
        <f ca="1">IF(Table1[[#This Row],[Area]]="Nova Scotia",Table1[[#This Row],[Income]],0)</f>
        <v>0</v>
      </c>
      <c r="BZ436" s="14">
        <f ca="1">IF(Table1[[#This Row],[Area]]="Prince Edward Island",Table1[[#This Row],[Income]],0)</f>
        <v>0</v>
      </c>
      <c r="CB436" s="12">
        <f ca="1">IF(Table1[[#This Row],[Field of Work]]="Health",Table1[[#This Row],[Income]],0)</f>
        <v>0</v>
      </c>
      <c r="CC436" s="12">
        <f ca="1">IF(Table1[[#This Row],[Field of Work]]="Construction",Table1[[#This Row],[Income]],0)</f>
        <v>0</v>
      </c>
      <c r="CD436" s="12">
        <f ca="1">IF(Table1[[#This Row],[Field of Work]]="Teaching",Table1[[#This Row],[Income]],0)</f>
        <v>0</v>
      </c>
      <c r="CE436" s="12">
        <f ca="1">IF(Table1[[#This Row],[Field of Work]]="IT",Table1[[#This Row],[Income]],0)</f>
        <v>0</v>
      </c>
      <c r="CF436" s="12">
        <f ca="1">IF(Table1[[#This Row],[Field of Work]]="General Work",Table1[[#This Row],[Income]],0)</f>
        <v>28083</v>
      </c>
      <c r="CG436" s="12">
        <f ca="1">IF(Table1[[#This Row],[Field of Work]]="Agriculture",Table1[[#This Row],[Income]],0)</f>
        <v>0</v>
      </c>
      <c r="CI436" s="2">
        <f ca="1">IF(Table1[[#This Row],[Debts]]&gt;Table1[[#This Row],[Income]],1,0)</f>
        <v>0</v>
      </c>
      <c r="CJ436" s="2"/>
      <c r="CL436" s="2">
        <f ca="1">IF(Table1[[#This Row],[Networth of Person ($)]]&gt;$CL$6,Table1[[#This Row],[Age]],0)</f>
        <v>43</v>
      </c>
    </row>
    <row r="437" spans="2:90" x14ac:dyDescent="0.3">
      <c r="B437">
        <f t="shared" ca="1" si="140"/>
        <v>1</v>
      </c>
      <c r="C437" t="str">
        <f t="shared" ca="1" si="141"/>
        <v>Men</v>
      </c>
      <c r="D437">
        <f t="shared" ca="1" si="142"/>
        <v>40</v>
      </c>
      <c r="E437">
        <f t="shared" ca="1" si="143"/>
        <v>2</v>
      </c>
      <c r="F437" t="str">
        <f t="shared" ca="1" si="144"/>
        <v>Construction</v>
      </c>
      <c r="G437">
        <f t="shared" ca="1" si="145"/>
        <v>2</v>
      </c>
      <c r="H437" t="str">
        <f t="shared" ca="1" si="146"/>
        <v>College</v>
      </c>
      <c r="I437">
        <f t="shared" ca="1" si="147"/>
        <v>3</v>
      </c>
      <c r="J437">
        <f t="shared" ca="1" si="148"/>
        <v>1</v>
      </c>
      <c r="K437">
        <f t="shared" ca="1" si="149"/>
        <v>63390</v>
      </c>
      <c r="L437">
        <f t="shared" ca="1" si="150"/>
        <v>6</v>
      </c>
      <c r="M437" t="str">
        <f t="shared" ca="1" si="151"/>
        <v>Saskatchewan</v>
      </c>
      <c r="N437">
        <f t="shared" ca="1" si="152"/>
        <v>316950</v>
      </c>
      <c r="O437">
        <f t="shared" ca="1" si="153"/>
        <v>297498.8499822024</v>
      </c>
      <c r="P437">
        <f t="shared" ca="1" si="154"/>
        <v>30868.589345908731</v>
      </c>
      <c r="Q437">
        <f t="shared" ca="1" si="155"/>
        <v>28239</v>
      </c>
      <c r="R437">
        <f t="shared" ca="1" si="156"/>
        <v>24183.568099776468</v>
      </c>
      <c r="S437">
        <f t="shared" ca="1" si="157"/>
        <v>49674.773486172096</v>
      </c>
      <c r="T437">
        <f t="shared" ca="1" si="158"/>
        <v>397493.36283208081</v>
      </c>
      <c r="U437">
        <f t="shared" ca="1" si="159"/>
        <v>349921.41808197886</v>
      </c>
      <c r="V437">
        <f t="shared" ca="1" si="160"/>
        <v>47571.944750101946</v>
      </c>
      <c r="Y437" s="2">
        <f ca="1">IF(Table1[[#This Row],[Gender]]="Men",1,0)</f>
        <v>1</v>
      </c>
      <c r="Z437" s="2">
        <f ca="1">IF(Table1[[#This Row],[Gender]]="Women",1,0)</f>
        <v>0</v>
      </c>
      <c r="AA437" s="2"/>
      <c r="AB437" s="2"/>
      <c r="AC437" s="2"/>
      <c r="AD437" s="2"/>
      <c r="AE437" s="2"/>
      <c r="AF437" s="2"/>
      <c r="AG437" s="2"/>
      <c r="AH437" s="2"/>
      <c r="AI437" s="2"/>
      <c r="AJ437" s="4"/>
      <c r="AM437" s="2">
        <f ca="1">IF(Table1[[#This Row],[Field of Work]]="Teaching",1,0)</f>
        <v>0</v>
      </c>
      <c r="AN437" s="2">
        <f ca="1">IF(Table1[[#This Row],[Field of Work]]="Health",1,0)</f>
        <v>0</v>
      </c>
      <c r="AO437" s="2">
        <f ca="1">IF(Table1[[#This Row],[Field of Work]]="Agriculture",1,0)</f>
        <v>0</v>
      </c>
      <c r="AP437" s="2">
        <f ca="1">IF(Table1[[#This Row],[Field of Work]]="IT",1,0)</f>
        <v>0</v>
      </c>
      <c r="AQ437" s="2">
        <f ca="1">IF(Table1[[#This Row],[Field of Work]]="Construction",1,0)</f>
        <v>1</v>
      </c>
      <c r="AR437" s="2">
        <f ca="1">IF(Table1[[#This Row],[Field of Work]]="General Work",1,0)</f>
        <v>0</v>
      </c>
      <c r="AS437" s="2"/>
      <c r="AT437" s="2"/>
      <c r="AU437" s="2"/>
      <c r="AV437" s="2"/>
      <c r="AW437" s="2"/>
      <c r="AX437" s="2"/>
      <c r="BB437" s="2">
        <f ca="1">Table1[[#This Row],[Car Value]]/Table1[[#This Row],[Cars]]</f>
        <v>30868.589345908731</v>
      </c>
      <c r="BE437" s="2">
        <f ca="1">IF(Table1[[#This Row],[Debts]]&gt;$BG$6,1,0)</f>
        <v>1</v>
      </c>
      <c r="BJ437" s="11">
        <f ca="1">Table1[[#This Row],[Mortage Left]]/Table1[[#This Row],[Value of House]]</f>
        <v>0.93863022553147946</v>
      </c>
      <c r="BK437" s="2">
        <f t="shared" ca="1" si="161"/>
        <v>0</v>
      </c>
      <c r="BN437" s="14">
        <f ca="1">IF(Table1[[#This Row],[Area]]="Yukon",Table1[[#This Row],[Income]],0)</f>
        <v>0</v>
      </c>
      <c r="BO437" s="14">
        <f ca="1">IF(Table1[[#This Row],[Area]]="BC",Table1[[#This Row],[Income]],0)</f>
        <v>0</v>
      </c>
      <c r="BP437" s="14">
        <f ca="1">IF(Table1[[#This Row],[Area]]="Northwest Territories",Table1[[#This Row],[Income]],0)</f>
        <v>0</v>
      </c>
      <c r="BQ437" s="14">
        <f ca="1">IF(Table1[[#This Row],[Area]]="Alberta",Table1[[#This Row],[Income]],0)</f>
        <v>0</v>
      </c>
      <c r="BR437" s="14">
        <f ca="1">IF(Table1[[#This Row],[Area]]="Nunavut",Table1[[#This Row],[Income]],0)</f>
        <v>0</v>
      </c>
      <c r="BS437" s="14">
        <f ca="1">IF(Table1[[#This Row],[Area]]="Saskatchewan",Table1[[#This Row],[Income]],0)</f>
        <v>63390</v>
      </c>
      <c r="BT437" s="14">
        <f ca="1">IF(Table1[[#This Row],[Area]]="Manitoba",Table1[[#This Row],[Income]],0)</f>
        <v>0</v>
      </c>
      <c r="BU437" s="14">
        <f ca="1">IF(Table1[[#This Row],[Area]]="Ontario",Table1[[#This Row],[Income]],0)</f>
        <v>0</v>
      </c>
      <c r="BV437" s="14">
        <f ca="1">IF(Table1[[#This Row],[Area]]="Quebec",Table1[[#This Row],[Income]],0)</f>
        <v>0</v>
      </c>
      <c r="BW437" s="14">
        <f ca="1">IF(Table1[[#This Row],[Area]]="newfoundland",Table1[[#This Row],[Income]],0)</f>
        <v>0</v>
      </c>
      <c r="BX437" s="14">
        <f ca="1">IF(Table1[[#This Row],[Area]]="New Brunswick",Table1[[#This Row],[Income]],0)</f>
        <v>0</v>
      </c>
      <c r="BY437" s="14">
        <f ca="1">IF(Table1[[#This Row],[Area]]="Nova Scotia",Table1[[#This Row],[Income]],0)</f>
        <v>0</v>
      </c>
      <c r="BZ437" s="14">
        <f ca="1">IF(Table1[[#This Row],[Area]]="Prince Edward Island",Table1[[#This Row],[Income]],0)</f>
        <v>0</v>
      </c>
      <c r="CB437" s="12">
        <f ca="1">IF(Table1[[#This Row],[Field of Work]]="Health",Table1[[#This Row],[Income]],0)</f>
        <v>0</v>
      </c>
      <c r="CC437" s="12">
        <f ca="1">IF(Table1[[#This Row],[Field of Work]]="Construction",Table1[[#This Row],[Income]],0)</f>
        <v>63390</v>
      </c>
      <c r="CD437" s="12">
        <f ca="1">IF(Table1[[#This Row],[Field of Work]]="Teaching",Table1[[#This Row],[Income]],0)</f>
        <v>0</v>
      </c>
      <c r="CE437" s="12">
        <f ca="1">IF(Table1[[#This Row],[Field of Work]]="IT",Table1[[#This Row],[Income]],0)</f>
        <v>0</v>
      </c>
      <c r="CF437" s="12">
        <f ca="1">IF(Table1[[#This Row],[Field of Work]]="General Work",Table1[[#This Row],[Income]],0)</f>
        <v>0</v>
      </c>
      <c r="CG437" s="12">
        <f ca="1">IF(Table1[[#This Row],[Field of Work]]="Agriculture",Table1[[#This Row],[Income]],0)</f>
        <v>0</v>
      </c>
      <c r="CI437" s="2">
        <f ca="1">IF(Table1[[#This Row],[Debts]]&gt;Table1[[#This Row],[Income]],1,0)</f>
        <v>0</v>
      </c>
      <c r="CJ437" s="2"/>
      <c r="CL437" s="2">
        <f ca="1">IF(Table1[[#This Row],[Networth of Person ($)]]&gt;$CL$6,Table1[[#This Row],[Age]],0)</f>
        <v>0</v>
      </c>
    </row>
    <row r="438" spans="2:90" x14ac:dyDescent="0.3">
      <c r="B438">
        <f t="shared" ca="1" si="140"/>
        <v>2</v>
      </c>
      <c r="C438" t="str">
        <f t="shared" ca="1" si="141"/>
        <v>Women</v>
      </c>
      <c r="D438">
        <f t="shared" ca="1" si="142"/>
        <v>28</v>
      </c>
      <c r="E438">
        <f t="shared" ca="1" si="143"/>
        <v>4</v>
      </c>
      <c r="F438" t="str">
        <f t="shared" ca="1" si="144"/>
        <v>IT</v>
      </c>
      <c r="G438">
        <f t="shared" ca="1" si="145"/>
        <v>5</v>
      </c>
      <c r="H438" t="str">
        <f t="shared" ca="1" si="146"/>
        <v>Others</v>
      </c>
      <c r="I438">
        <f t="shared" ca="1" si="147"/>
        <v>0</v>
      </c>
      <c r="J438">
        <f t="shared" ca="1" si="148"/>
        <v>2</v>
      </c>
      <c r="K438">
        <f t="shared" ca="1" si="149"/>
        <v>38275</v>
      </c>
      <c r="L438">
        <f t="shared" ca="1" si="150"/>
        <v>5</v>
      </c>
      <c r="M438" t="str">
        <f t="shared" ca="1" si="151"/>
        <v>Nunavut</v>
      </c>
      <c r="N438">
        <f t="shared" ca="1" si="152"/>
        <v>229650</v>
      </c>
      <c r="O438">
        <f t="shared" ca="1" si="153"/>
        <v>56618.191111973378</v>
      </c>
      <c r="P438">
        <f t="shared" ca="1" si="154"/>
        <v>42105.796844433011</v>
      </c>
      <c r="Q438">
        <f t="shared" ca="1" si="155"/>
        <v>11680</v>
      </c>
      <c r="R438">
        <f t="shared" ca="1" si="156"/>
        <v>17888.626224296528</v>
      </c>
      <c r="S438">
        <f t="shared" ca="1" si="157"/>
        <v>9285.1920816794955</v>
      </c>
      <c r="T438">
        <f t="shared" ca="1" si="158"/>
        <v>281040.98892611248</v>
      </c>
      <c r="U438">
        <f t="shared" ca="1" si="159"/>
        <v>86186.817336269902</v>
      </c>
      <c r="V438">
        <f t="shared" ca="1" si="160"/>
        <v>194854.17158984259</v>
      </c>
      <c r="Y438" s="2">
        <f ca="1">IF(Table1[[#This Row],[Gender]]="Men",1,0)</f>
        <v>0</v>
      </c>
      <c r="Z438" s="2">
        <f ca="1">IF(Table1[[#This Row],[Gender]]="Women",1,0)</f>
        <v>1</v>
      </c>
      <c r="AA438" s="2"/>
      <c r="AB438" s="2"/>
      <c r="AC438" s="2"/>
      <c r="AD438" s="2"/>
      <c r="AE438" s="2"/>
      <c r="AF438" s="2"/>
      <c r="AG438" s="2"/>
      <c r="AH438" s="2"/>
      <c r="AI438" s="2"/>
      <c r="AJ438" s="4"/>
      <c r="AM438" s="2">
        <f ca="1">IF(Table1[[#This Row],[Field of Work]]="Teaching",1,0)</f>
        <v>0</v>
      </c>
      <c r="AN438" s="2">
        <f ca="1">IF(Table1[[#This Row],[Field of Work]]="Health",1,0)</f>
        <v>0</v>
      </c>
      <c r="AO438" s="2">
        <f ca="1">IF(Table1[[#This Row],[Field of Work]]="Agriculture",1,0)</f>
        <v>0</v>
      </c>
      <c r="AP438" s="2">
        <f ca="1">IF(Table1[[#This Row],[Field of Work]]="IT",1,0)</f>
        <v>1</v>
      </c>
      <c r="AQ438" s="2">
        <f ca="1">IF(Table1[[#This Row],[Field of Work]]="Construction",1,0)</f>
        <v>0</v>
      </c>
      <c r="AR438" s="2">
        <f ca="1">IF(Table1[[#This Row],[Field of Work]]="General Work",1,0)</f>
        <v>0</v>
      </c>
      <c r="AS438" s="2"/>
      <c r="AT438" s="2"/>
      <c r="AU438" s="2"/>
      <c r="AV438" s="2"/>
      <c r="AW438" s="2"/>
      <c r="AX438" s="2"/>
      <c r="BB438" s="2">
        <f ca="1">Table1[[#This Row],[Car Value]]/Table1[[#This Row],[Cars]]</f>
        <v>21052.898422216505</v>
      </c>
      <c r="BE438" s="2">
        <f ca="1">IF(Table1[[#This Row],[Debts]]&gt;$BG$6,1,0)</f>
        <v>0</v>
      </c>
      <c r="BJ438" s="11">
        <f ca="1">Table1[[#This Row],[Mortage Left]]/Table1[[#This Row],[Value of House]]</f>
        <v>0.24654121973426249</v>
      </c>
      <c r="BK438" s="2">
        <f t="shared" ca="1" si="161"/>
        <v>1</v>
      </c>
      <c r="BN438" s="14">
        <f ca="1">IF(Table1[[#This Row],[Area]]="Yukon",Table1[[#This Row],[Income]],0)</f>
        <v>0</v>
      </c>
      <c r="BO438" s="14">
        <f ca="1">IF(Table1[[#This Row],[Area]]="BC",Table1[[#This Row],[Income]],0)</f>
        <v>0</v>
      </c>
      <c r="BP438" s="14">
        <f ca="1">IF(Table1[[#This Row],[Area]]="Northwest Territories",Table1[[#This Row],[Income]],0)</f>
        <v>0</v>
      </c>
      <c r="BQ438" s="14">
        <f ca="1">IF(Table1[[#This Row],[Area]]="Alberta",Table1[[#This Row],[Income]],0)</f>
        <v>0</v>
      </c>
      <c r="BR438" s="14">
        <f ca="1">IF(Table1[[#This Row],[Area]]="Nunavut",Table1[[#This Row],[Income]],0)</f>
        <v>38275</v>
      </c>
      <c r="BS438" s="14">
        <f ca="1">IF(Table1[[#This Row],[Area]]="Saskatchewan",Table1[[#This Row],[Income]],0)</f>
        <v>0</v>
      </c>
      <c r="BT438" s="14">
        <f ca="1">IF(Table1[[#This Row],[Area]]="Manitoba",Table1[[#This Row],[Income]],0)</f>
        <v>0</v>
      </c>
      <c r="BU438" s="14">
        <f ca="1">IF(Table1[[#This Row],[Area]]="Ontario",Table1[[#This Row],[Income]],0)</f>
        <v>0</v>
      </c>
      <c r="BV438" s="14">
        <f ca="1">IF(Table1[[#This Row],[Area]]="Quebec",Table1[[#This Row],[Income]],0)</f>
        <v>0</v>
      </c>
      <c r="BW438" s="14">
        <f ca="1">IF(Table1[[#This Row],[Area]]="newfoundland",Table1[[#This Row],[Income]],0)</f>
        <v>0</v>
      </c>
      <c r="BX438" s="14">
        <f ca="1">IF(Table1[[#This Row],[Area]]="New Brunswick",Table1[[#This Row],[Income]],0)</f>
        <v>0</v>
      </c>
      <c r="BY438" s="14">
        <f ca="1">IF(Table1[[#This Row],[Area]]="Nova Scotia",Table1[[#This Row],[Income]],0)</f>
        <v>0</v>
      </c>
      <c r="BZ438" s="14">
        <f ca="1">IF(Table1[[#This Row],[Area]]="Prince Edward Island",Table1[[#This Row],[Income]],0)</f>
        <v>0</v>
      </c>
      <c r="CB438" s="12">
        <f ca="1">IF(Table1[[#This Row],[Field of Work]]="Health",Table1[[#This Row],[Income]],0)</f>
        <v>0</v>
      </c>
      <c r="CC438" s="12">
        <f ca="1">IF(Table1[[#This Row],[Field of Work]]="Construction",Table1[[#This Row],[Income]],0)</f>
        <v>0</v>
      </c>
      <c r="CD438" s="12">
        <f ca="1">IF(Table1[[#This Row],[Field of Work]]="Teaching",Table1[[#This Row],[Income]],0)</f>
        <v>0</v>
      </c>
      <c r="CE438" s="12">
        <f ca="1">IF(Table1[[#This Row],[Field of Work]]="IT",Table1[[#This Row],[Income]],0)</f>
        <v>38275</v>
      </c>
      <c r="CF438" s="12">
        <f ca="1">IF(Table1[[#This Row],[Field of Work]]="General Work",Table1[[#This Row],[Income]],0)</f>
        <v>0</v>
      </c>
      <c r="CG438" s="12">
        <f ca="1">IF(Table1[[#This Row],[Field of Work]]="Agriculture",Table1[[#This Row],[Income]],0)</f>
        <v>0</v>
      </c>
      <c r="CI438" s="2">
        <f ca="1">IF(Table1[[#This Row],[Debts]]&gt;Table1[[#This Row],[Income]],1,0)</f>
        <v>0</v>
      </c>
      <c r="CJ438" s="2"/>
      <c r="CL438" s="2">
        <f ca="1">IF(Table1[[#This Row],[Networth of Person ($)]]&gt;$CL$6,Table1[[#This Row],[Age]],0)</f>
        <v>28</v>
      </c>
    </row>
    <row r="439" spans="2:90" x14ac:dyDescent="0.3">
      <c r="B439">
        <f t="shared" ca="1" si="140"/>
        <v>1</v>
      </c>
      <c r="C439" t="str">
        <f t="shared" ca="1" si="141"/>
        <v>Men</v>
      </c>
      <c r="D439">
        <f t="shared" ca="1" si="142"/>
        <v>30</v>
      </c>
      <c r="E439">
        <f t="shared" ca="1" si="143"/>
        <v>6</v>
      </c>
      <c r="F439" t="str">
        <f t="shared" ca="1" si="144"/>
        <v>Agriculture</v>
      </c>
      <c r="G439">
        <f t="shared" ca="1" si="145"/>
        <v>4</v>
      </c>
      <c r="H439" t="str">
        <f t="shared" ca="1" si="146"/>
        <v xml:space="preserve">Technical </v>
      </c>
      <c r="I439">
        <f t="shared" ca="1" si="147"/>
        <v>3</v>
      </c>
      <c r="J439">
        <f t="shared" ca="1" si="148"/>
        <v>1</v>
      </c>
      <c r="K439">
        <f t="shared" ca="1" si="149"/>
        <v>32422</v>
      </c>
      <c r="L439">
        <f t="shared" ca="1" si="150"/>
        <v>11</v>
      </c>
      <c r="M439" t="str">
        <f t="shared" ca="1" si="151"/>
        <v>New Brunswick</v>
      </c>
      <c r="N439">
        <f t="shared" ca="1" si="152"/>
        <v>162110</v>
      </c>
      <c r="O439">
        <f t="shared" ca="1" si="153"/>
        <v>76937.303532488906</v>
      </c>
      <c r="P439">
        <f t="shared" ca="1" si="154"/>
        <v>3521.2604791667713</v>
      </c>
      <c r="Q439">
        <f t="shared" ca="1" si="155"/>
        <v>3156</v>
      </c>
      <c r="R439">
        <f t="shared" ca="1" si="156"/>
        <v>9096.1292901981251</v>
      </c>
      <c r="S439">
        <f t="shared" ca="1" si="157"/>
        <v>45721.74440346699</v>
      </c>
      <c r="T439">
        <f t="shared" ca="1" si="158"/>
        <v>211353.00488263377</v>
      </c>
      <c r="U439">
        <f t="shared" ca="1" si="159"/>
        <v>89189.432822687028</v>
      </c>
      <c r="V439">
        <f t="shared" ca="1" si="160"/>
        <v>122163.57205994675</v>
      </c>
      <c r="Y439" s="2">
        <f ca="1">IF(Table1[[#This Row],[Gender]]="Men",1,0)</f>
        <v>1</v>
      </c>
      <c r="Z439" s="2">
        <f ca="1">IF(Table1[[#This Row],[Gender]]="Women",1,0)</f>
        <v>0</v>
      </c>
      <c r="AA439" s="2"/>
      <c r="AB439" s="2"/>
      <c r="AC439" s="2"/>
      <c r="AD439" s="2"/>
      <c r="AE439" s="2"/>
      <c r="AF439" s="2"/>
      <c r="AG439" s="2"/>
      <c r="AH439" s="2"/>
      <c r="AI439" s="2"/>
      <c r="AJ439" s="4"/>
      <c r="AM439" s="2">
        <f ca="1">IF(Table1[[#This Row],[Field of Work]]="Teaching",1,0)</f>
        <v>0</v>
      </c>
      <c r="AN439" s="2">
        <f ca="1">IF(Table1[[#This Row],[Field of Work]]="Health",1,0)</f>
        <v>0</v>
      </c>
      <c r="AO439" s="2">
        <f ca="1">IF(Table1[[#This Row],[Field of Work]]="Agriculture",1,0)</f>
        <v>1</v>
      </c>
      <c r="AP439" s="2">
        <f ca="1">IF(Table1[[#This Row],[Field of Work]]="IT",1,0)</f>
        <v>0</v>
      </c>
      <c r="AQ439" s="2">
        <f ca="1">IF(Table1[[#This Row],[Field of Work]]="Construction",1,0)</f>
        <v>0</v>
      </c>
      <c r="AR439" s="2">
        <f ca="1">IF(Table1[[#This Row],[Field of Work]]="General Work",1,0)</f>
        <v>0</v>
      </c>
      <c r="AS439" s="2"/>
      <c r="AT439" s="2"/>
      <c r="AU439" s="2"/>
      <c r="AV439" s="2"/>
      <c r="AW439" s="2"/>
      <c r="AX439" s="2"/>
      <c r="BB439" s="2">
        <f ca="1">Table1[[#This Row],[Car Value]]/Table1[[#This Row],[Cars]]</f>
        <v>3521.2604791667713</v>
      </c>
      <c r="BE439" s="2">
        <f ca="1">IF(Table1[[#This Row],[Debts]]&gt;$BG$6,1,0)</f>
        <v>0</v>
      </c>
      <c r="BJ439" s="11">
        <f ca="1">Table1[[#This Row],[Mortage Left]]/Table1[[#This Row],[Value of House]]</f>
        <v>0.47459936791369384</v>
      </c>
      <c r="BK439" s="2">
        <f t="shared" ca="1" si="161"/>
        <v>0</v>
      </c>
      <c r="BN439" s="14">
        <f ca="1">IF(Table1[[#This Row],[Area]]="Yukon",Table1[[#This Row],[Income]],0)</f>
        <v>0</v>
      </c>
      <c r="BO439" s="14">
        <f ca="1">IF(Table1[[#This Row],[Area]]="BC",Table1[[#This Row],[Income]],0)</f>
        <v>0</v>
      </c>
      <c r="BP439" s="14">
        <f ca="1">IF(Table1[[#This Row],[Area]]="Northwest Territories",Table1[[#This Row],[Income]],0)</f>
        <v>0</v>
      </c>
      <c r="BQ439" s="14">
        <f ca="1">IF(Table1[[#This Row],[Area]]="Alberta",Table1[[#This Row],[Income]],0)</f>
        <v>0</v>
      </c>
      <c r="BR439" s="14">
        <f ca="1">IF(Table1[[#This Row],[Area]]="Nunavut",Table1[[#This Row],[Income]],0)</f>
        <v>0</v>
      </c>
      <c r="BS439" s="14">
        <f ca="1">IF(Table1[[#This Row],[Area]]="Saskatchewan",Table1[[#This Row],[Income]],0)</f>
        <v>0</v>
      </c>
      <c r="BT439" s="14">
        <f ca="1">IF(Table1[[#This Row],[Area]]="Manitoba",Table1[[#This Row],[Income]],0)</f>
        <v>0</v>
      </c>
      <c r="BU439" s="14">
        <f ca="1">IF(Table1[[#This Row],[Area]]="Ontario",Table1[[#This Row],[Income]],0)</f>
        <v>0</v>
      </c>
      <c r="BV439" s="14">
        <f ca="1">IF(Table1[[#This Row],[Area]]="Quebec",Table1[[#This Row],[Income]],0)</f>
        <v>0</v>
      </c>
      <c r="BW439" s="14">
        <f ca="1">IF(Table1[[#This Row],[Area]]="newfoundland",Table1[[#This Row],[Income]],0)</f>
        <v>0</v>
      </c>
      <c r="BX439" s="14">
        <f ca="1">IF(Table1[[#This Row],[Area]]="New Brunswick",Table1[[#This Row],[Income]],0)</f>
        <v>32422</v>
      </c>
      <c r="BY439" s="14">
        <f ca="1">IF(Table1[[#This Row],[Area]]="Nova Scotia",Table1[[#This Row],[Income]],0)</f>
        <v>0</v>
      </c>
      <c r="BZ439" s="14">
        <f ca="1">IF(Table1[[#This Row],[Area]]="Prince Edward Island",Table1[[#This Row],[Income]],0)</f>
        <v>0</v>
      </c>
      <c r="CB439" s="12">
        <f ca="1">IF(Table1[[#This Row],[Field of Work]]="Health",Table1[[#This Row],[Income]],0)</f>
        <v>0</v>
      </c>
      <c r="CC439" s="12">
        <f ca="1">IF(Table1[[#This Row],[Field of Work]]="Construction",Table1[[#This Row],[Income]],0)</f>
        <v>0</v>
      </c>
      <c r="CD439" s="12">
        <f ca="1">IF(Table1[[#This Row],[Field of Work]]="Teaching",Table1[[#This Row],[Income]],0)</f>
        <v>0</v>
      </c>
      <c r="CE439" s="12">
        <f ca="1">IF(Table1[[#This Row],[Field of Work]]="IT",Table1[[#This Row],[Income]],0)</f>
        <v>0</v>
      </c>
      <c r="CF439" s="12">
        <f ca="1">IF(Table1[[#This Row],[Field of Work]]="General Work",Table1[[#This Row],[Income]],0)</f>
        <v>0</v>
      </c>
      <c r="CG439" s="12">
        <f ca="1">IF(Table1[[#This Row],[Field of Work]]="Agriculture",Table1[[#This Row],[Income]],0)</f>
        <v>32422</v>
      </c>
      <c r="CI439" s="2">
        <f ca="1">IF(Table1[[#This Row],[Debts]]&gt;Table1[[#This Row],[Income]],1,0)</f>
        <v>0</v>
      </c>
      <c r="CJ439" s="2"/>
      <c r="CL439" s="2">
        <f ca="1">IF(Table1[[#This Row],[Networth of Person ($)]]&gt;$CL$6,Table1[[#This Row],[Age]],0)</f>
        <v>30</v>
      </c>
    </row>
    <row r="440" spans="2:90" x14ac:dyDescent="0.3">
      <c r="B440">
        <f t="shared" ca="1" si="140"/>
        <v>2</v>
      </c>
      <c r="C440" t="str">
        <f t="shared" ca="1" si="141"/>
        <v>Women</v>
      </c>
      <c r="D440">
        <f t="shared" ca="1" si="142"/>
        <v>28</v>
      </c>
      <c r="E440">
        <f t="shared" ca="1" si="143"/>
        <v>3</v>
      </c>
      <c r="F440" t="str">
        <f t="shared" ca="1" si="144"/>
        <v>Teaching</v>
      </c>
      <c r="G440">
        <f t="shared" ca="1" si="145"/>
        <v>1</v>
      </c>
      <c r="H440" t="str">
        <f t="shared" ca="1" si="146"/>
        <v>High School</v>
      </c>
      <c r="I440">
        <f t="shared" ca="1" si="147"/>
        <v>0</v>
      </c>
      <c r="J440">
        <f t="shared" ca="1" si="148"/>
        <v>1</v>
      </c>
      <c r="K440">
        <f t="shared" ca="1" si="149"/>
        <v>45508</v>
      </c>
      <c r="L440">
        <f t="shared" ca="1" si="150"/>
        <v>7</v>
      </c>
      <c r="M440" t="str">
        <f t="shared" ca="1" si="151"/>
        <v>Manitoba</v>
      </c>
      <c r="N440">
        <f t="shared" ca="1" si="152"/>
        <v>227540</v>
      </c>
      <c r="O440">
        <f t="shared" ca="1" si="153"/>
        <v>3010.0135970658248</v>
      </c>
      <c r="P440">
        <f t="shared" ca="1" si="154"/>
        <v>31261.132521659289</v>
      </c>
      <c r="Q440">
        <f t="shared" ca="1" si="155"/>
        <v>18348</v>
      </c>
      <c r="R440">
        <f t="shared" ca="1" si="156"/>
        <v>27978.495534720398</v>
      </c>
      <c r="S440">
        <f t="shared" ca="1" si="157"/>
        <v>4370.8783610255214</v>
      </c>
      <c r="T440">
        <f t="shared" ca="1" si="158"/>
        <v>263172.01088268479</v>
      </c>
      <c r="U440">
        <f t="shared" ca="1" si="159"/>
        <v>49336.509131786224</v>
      </c>
      <c r="V440">
        <f t="shared" ca="1" si="160"/>
        <v>213835.50175089855</v>
      </c>
      <c r="Y440" s="2">
        <f ca="1">IF(Table1[[#This Row],[Gender]]="Men",1,0)</f>
        <v>0</v>
      </c>
      <c r="Z440" s="2">
        <f ca="1">IF(Table1[[#This Row],[Gender]]="Women",1,0)</f>
        <v>1</v>
      </c>
      <c r="AA440" s="2"/>
      <c r="AB440" s="2"/>
      <c r="AC440" s="2"/>
      <c r="AD440" s="2"/>
      <c r="AE440" s="2"/>
      <c r="AF440" s="2"/>
      <c r="AG440" s="2"/>
      <c r="AH440" s="2"/>
      <c r="AI440" s="2"/>
      <c r="AJ440" s="4"/>
      <c r="AM440" s="2">
        <f ca="1">IF(Table1[[#This Row],[Field of Work]]="Teaching",1,0)</f>
        <v>1</v>
      </c>
      <c r="AN440" s="2">
        <f ca="1">IF(Table1[[#This Row],[Field of Work]]="Health",1,0)</f>
        <v>0</v>
      </c>
      <c r="AO440" s="2">
        <f ca="1">IF(Table1[[#This Row],[Field of Work]]="Agriculture",1,0)</f>
        <v>0</v>
      </c>
      <c r="AP440" s="2">
        <f ca="1">IF(Table1[[#This Row],[Field of Work]]="IT",1,0)</f>
        <v>0</v>
      </c>
      <c r="AQ440" s="2">
        <f ca="1">IF(Table1[[#This Row],[Field of Work]]="Construction",1,0)</f>
        <v>0</v>
      </c>
      <c r="AR440" s="2">
        <f ca="1">IF(Table1[[#This Row],[Field of Work]]="General Work",1,0)</f>
        <v>0</v>
      </c>
      <c r="AS440" s="2"/>
      <c r="AT440" s="2"/>
      <c r="AU440" s="2"/>
      <c r="AV440" s="2"/>
      <c r="AW440" s="2"/>
      <c r="AX440" s="2"/>
      <c r="BB440" s="2">
        <f ca="1">Table1[[#This Row],[Car Value]]/Table1[[#This Row],[Cars]]</f>
        <v>31261.132521659289</v>
      </c>
      <c r="BE440" s="2">
        <f ca="1">IF(Table1[[#This Row],[Debts]]&gt;$BG$6,1,0)</f>
        <v>1</v>
      </c>
      <c r="BJ440" s="11">
        <f ca="1">Table1[[#This Row],[Mortage Left]]/Table1[[#This Row],[Value of House]]</f>
        <v>1.3228503107435285E-2</v>
      </c>
      <c r="BK440" s="2">
        <f t="shared" ca="1" si="161"/>
        <v>1</v>
      </c>
      <c r="BN440" s="14">
        <f ca="1">IF(Table1[[#This Row],[Area]]="Yukon",Table1[[#This Row],[Income]],0)</f>
        <v>0</v>
      </c>
      <c r="BO440" s="14">
        <f ca="1">IF(Table1[[#This Row],[Area]]="BC",Table1[[#This Row],[Income]],0)</f>
        <v>0</v>
      </c>
      <c r="BP440" s="14">
        <f ca="1">IF(Table1[[#This Row],[Area]]="Northwest Territories",Table1[[#This Row],[Income]],0)</f>
        <v>0</v>
      </c>
      <c r="BQ440" s="14">
        <f ca="1">IF(Table1[[#This Row],[Area]]="Alberta",Table1[[#This Row],[Income]],0)</f>
        <v>0</v>
      </c>
      <c r="BR440" s="14">
        <f ca="1">IF(Table1[[#This Row],[Area]]="Nunavut",Table1[[#This Row],[Income]],0)</f>
        <v>0</v>
      </c>
      <c r="BS440" s="14">
        <f ca="1">IF(Table1[[#This Row],[Area]]="Saskatchewan",Table1[[#This Row],[Income]],0)</f>
        <v>0</v>
      </c>
      <c r="BT440" s="14">
        <f ca="1">IF(Table1[[#This Row],[Area]]="Manitoba",Table1[[#This Row],[Income]],0)</f>
        <v>45508</v>
      </c>
      <c r="BU440" s="14">
        <f ca="1">IF(Table1[[#This Row],[Area]]="Ontario",Table1[[#This Row],[Income]],0)</f>
        <v>0</v>
      </c>
      <c r="BV440" s="14">
        <f ca="1">IF(Table1[[#This Row],[Area]]="Quebec",Table1[[#This Row],[Income]],0)</f>
        <v>0</v>
      </c>
      <c r="BW440" s="14">
        <f ca="1">IF(Table1[[#This Row],[Area]]="newfoundland",Table1[[#This Row],[Income]],0)</f>
        <v>0</v>
      </c>
      <c r="BX440" s="14">
        <f ca="1">IF(Table1[[#This Row],[Area]]="New Brunswick",Table1[[#This Row],[Income]],0)</f>
        <v>0</v>
      </c>
      <c r="BY440" s="14">
        <f ca="1">IF(Table1[[#This Row],[Area]]="Nova Scotia",Table1[[#This Row],[Income]],0)</f>
        <v>0</v>
      </c>
      <c r="BZ440" s="14">
        <f ca="1">IF(Table1[[#This Row],[Area]]="Prince Edward Island",Table1[[#This Row],[Income]],0)</f>
        <v>0</v>
      </c>
      <c r="CB440" s="12">
        <f ca="1">IF(Table1[[#This Row],[Field of Work]]="Health",Table1[[#This Row],[Income]],0)</f>
        <v>0</v>
      </c>
      <c r="CC440" s="12">
        <f ca="1">IF(Table1[[#This Row],[Field of Work]]="Construction",Table1[[#This Row],[Income]],0)</f>
        <v>0</v>
      </c>
      <c r="CD440" s="12">
        <f ca="1">IF(Table1[[#This Row],[Field of Work]]="Teaching",Table1[[#This Row],[Income]],0)</f>
        <v>45508</v>
      </c>
      <c r="CE440" s="12">
        <f ca="1">IF(Table1[[#This Row],[Field of Work]]="IT",Table1[[#This Row],[Income]],0)</f>
        <v>0</v>
      </c>
      <c r="CF440" s="12">
        <f ca="1">IF(Table1[[#This Row],[Field of Work]]="General Work",Table1[[#This Row],[Income]],0)</f>
        <v>0</v>
      </c>
      <c r="CG440" s="12">
        <f ca="1">IF(Table1[[#This Row],[Field of Work]]="Agriculture",Table1[[#This Row],[Income]],0)</f>
        <v>0</v>
      </c>
      <c r="CI440" s="2">
        <f ca="1">IF(Table1[[#This Row],[Debts]]&gt;Table1[[#This Row],[Income]],1,0)</f>
        <v>0</v>
      </c>
      <c r="CJ440" s="2"/>
      <c r="CL440" s="2">
        <f ca="1">IF(Table1[[#This Row],[Networth of Person ($)]]&gt;$CL$6,Table1[[#This Row],[Age]],0)</f>
        <v>28</v>
      </c>
    </row>
    <row r="441" spans="2:90" x14ac:dyDescent="0.3">
      <c r="B441">
        <f t="shared" ca="1" si="140"/>
        <v>2</v>
      </c>
      <c r="C441" t="str">
        <f t="shared" ca="1" si="141"/>
        <v>Women</v>
      </c>
      <c r="D441">
        <f t="shared" ca="1" si="142"/>
        <v>27</v>
      </c>
      <c r="E441">
        <f t="shared" ca="1" si="143"/>
        <v>4</v>
      </c>
      <c r="F441" t="str">
        <f t="shared" ca="1" si="144"/>
        <v>IT</v>
      </c>
      <c r="G441">
        <f t="shared" ca="1" si="145"/>
        <v>4</v>
      </c>
      <c r="H441" t="str">
        <f t="shared" ca="1" si="146"/>
        <v xml:space="preserve">Technical </v>
      </c>
      <c r="I441">
        <f t="shared" ca="1" si="147"/>
        <v>4</v>
      </c>
      <c r="J441">
        <f t="shared" ca="1" si="148"/>
        <v>3</v>
      </c>
      <c r="K441">
        <f t="shared" ca="1" si="149"/>
        <v>74097</v>
      </c>
      <c r="L441">
        <f t="shared" ca="1" si="150"/>
        <v>6</v>
      </c>
      <c r="M441" t="str">
        <f t="shared" ca="1" si="151"/>
        <v>Saskatchewan</v>
      </c>
      <c r="N441">
        <f t="shared" ca="1" si="152"/>
        <v>444582</v>
      </c>
      <c r="O441">
        <f t="shared" ca="1" si="153"/>
        <v>396752.42410987808</v>
      </c>
      <c r="P441">
        <f t="shared" ca="1" si="154"/>
        <v>65682.642928747111</v>
      </c>
      <c r="Q441">
        <f t="shared" ca="1" si="155"/>
        <v>58551</v>
      </c>
      <c r="R441">
        <f t="shared" ca="1" si="156"/>
        <v>1562.5475415535282</v>
      </c>
      <c r="S441">
        <f t="shared" ca="1" si="157"/>
        <v>73798.24728857787</v>
      </c>
      <c r="T441">
        <f t="shared" ca="1" si="158"/>
        <v>584062.89021732495</v>
      </c>
      <c r="U441">
        <f t="shared" ca="1" si="159"/>
        <v>456865.97165143158</v>
      </c>
      <c r="V441">
        <f t="shared" ca="1" si="160"/>
        <v>127196.91856589337</v>
      </c>
      <c r="Y441" s="2">
        <f ca="1">IF(Table1[[#This Row],[Gender]]="Men",1,0)</f>
        <v>0</v>
      </c>
      <c r="Z441" s="2">
        <f ca="1">IF(Table1[[#This Row],[Gender]]="Women",1,0)</f>
        <v>1</v>
      </c>
      <c r="AA441" s="2"/>
      <c r="AB441" s="2"/>
      <c r="AC441" s="2"/>
      <c r="AD441" s="2"/>
      <c r="AE441" s="2"/>
      <c r="AF441" s="2"/>
      <c r="AG441" s="2"/>
      <c r="AH441" s="2"/>
      <c r="AI441" s="2"/>
      <c r="AJ441" s="4"/>
      <c r="AM441" s="2">
        <f ca="1">IF(Table1[[#This Row],[Field of Work]]="Teaching",1,0)</f>
        <v>0</v>
      </c>
      <c r="AN441" s="2">
        <f ca="1">IF(Table1[[#This Row],[Field of Work]]="Health",1,0)</f>
        <v>0</v>
      </c>
      <c r="AO441" s="2">
        <f ca="1">IF(Table1[[#This Row],[Field of Work]]="Agriculture",1,0)</f>
        <v>0</v>
      </c>
      <c r="AP441" s="2">
        <f ca="1">IF(Table1[[#This Row],[Field of Work]]="IT",1,0)</f>
        <v>1</v>
      </c>
      <c r="AQ441" s="2">
        <f ca="1">IF(Table1[[#This Row],[Field of Work]]="Construction",1,0)</f>
        <v>0</v>
      </c>
      <c r="AR441" s="2">
        <f ca="1">IF(Table1[[#This Row],[Field of Work]]="General Work",1,0)</f>
        <v>0</v>
      </c>
      <c r="AS441" s="2"/>
      <c r="AT441" s="2"/>
      <c r="AU441" s="2"/>
      <c r="AV441" s="2"/>
      <c r="AW441" s="2"/>
      <c r="AX441" s="2"/>
      <c r="BB441" s="2">
        <f ca="1">Table1[[#This Row],[Car Value]]/Table1[[#This Row],[Cars]]</f>
        <v>21894.21430958237</v>
      </c>
      <c r="BE441" s="2">
        <f ca="1">IF(Table1[[#This Row],[Debts]]&gt;$BG$6,1,0)</f>
        <v>0</v>
      </c>
      <c r="BJ441" s="11">
        <f ca="1">Table1[[#This Row],[Mortage Left]]/Table1[[#This Row],[Value of House]]</f>
        <v>0.89241675126270992</v>
      </c>
      <c r="BK441" s="2">
        <f t="shared" ca="1" si="161"/>
        <v>0</v>
      </c>
      <c r="BN441" s="14">
        <f ca="1">IF(Table1[[#This Row],[Area]]="Yukon",Table1[[#This Row],[Income]],0)</f>
        <v>0</v>
      </c>
      <c r="BO441" s="14">
        <f ca="1">IF(Table1[[#This Row],[Area]]="BC",Table1[[#This Row],[Income]],0)</f>
        <v>0</v>
      </c>
      <c r="BP441" s="14">
        <f ca="1">IF(Table1[[#This Row],[Area]]="Northwest Territories",Table1[[#This Row],[Income]],0)</f>
        <v>0</v>
      </c>
      <c r="BQ441" s="14">
        <f ca="1">IF(Table1[[#This Row],[Area]]="Alberta",Table1[[#This Row],[Income]],0)</f>
        <v>0</v>
      </c>
      <c r="BR441" s="14">
        <f ca="1">IF(Table1[[#This Row],[Area]]="Nunavut",Table1[[#This Row],[Income]],0)</f>
        <v>0</v>
      </c>
      <c r="BS441" s="14">
        <f ca="1">IF(Table1[[#This Row],[Area]]="Saskatchewan",Table1[[#This Row],[Income]],0)</f>
        <v>74097</v>
      </c>
      <c r="BT441" s="14">
        <f ca="1">IF(Table1[[#This Row],[Area]]="Manitoba",Table1[[#This Row],[Income]],0)</f>
        <v>0</v>
      </c>
      <c r="BU441" s="14">
        <f ca="1">IF(Table1[[#This Row],[Area]]="Ontario",Table1[[#This Row],[Income]],0)</f>
        <v>0</v>
      </c>
      <c r="BV441" s="14">
        <f ca="1">IF(Table1[[#This Row],[Area]]="Quebec",Table1[[#This Row],[Income]],0)</f>
        <v>0</v>
      </c>
      <c r="BW441" s="14">
        <f ca="1">IF(Table1[[#This Row],[Area]]="newfoundland",Table1[[#This Row],[Income]],0)</f>
        <v>0</v>
      </c>
      <c r="BX441" s="14">
        <f ca="1">IF(Table1[[#This Row],[Area]]="New Brunswick",Table1[[#This Row],[Income]],0)</f>
        <v>0</v>
      </c>
      <c r="BY441" s="14">
        <f ca="1">IF(Table1[[#This Row],[Area]]="Nova Scotia",Table1[[#This Row],[Income]],0)</f>
        <v>0</v>
      </c>
      <c r="BZ441" s="14">
        <f ca="1">IF(Table1[[#This Row],[Area]]="Prince Edward Island",Table1[[#This Row],[Income]],0)</f>
        <v>0</v>
      </c>
      <c r="CB441" s="12">
        <f ca="1">IF(Table1[[#This Row],[Field of Work]]="Health",Table1[[#This Row],[Income]],0)</f>
        <v>0</v>
      </c>
      <c r="CC441" s="12">
        <f ca="1">IF(Table1[[#This Row],[Field of Work]]="Construction",Table1[[#This Row],[Income]],0)</f>
        <v>0</v>
      </c>
      <c r="CD441" s="12">
        <f ca="1">IF(Table1[[#This Row],[Field of Work]]="Teaching",Table1[[#This Row],[Income]],0)</f>
        <v>0</v>
      </c>
      <c r="CE441" s="12">
        <f ca="1">IF(Table1[[#This Row],[Field of Work]]="IT",Table1[[#This Row],[Income]],0)</f>
        <v>74097</v>
      </c>
      <c r="CF441" s="12">
        <f ca="1">IF(Table1[[#This Row],[Field of Work]]="General Work",Table1[[#This Row],[Income]],0)</f>
        <v>0</v>
      </c>
      <c r="CG441" s="12">
        <f ca="1">IF(Table1[[#This Row],[Field of Work]]="Agriculture",Table1[[#This Row],[Income]],0)</f>
        <v>0</v>
      </c>
      <c r="CI441" s="2">
        <f ca="1">IF(Table1[[#This Row],[Debts]]&gt;Table1[[#This Row],[Income]],1,0)</f>
        <v>0</v>
      </c>
      <c r="CJ441" s="2"/>
      <c r="CL441" s="2">
        <f ca="1">IF(Table1[[#This Row],[Networth of Person ($)]]&gt;$CL$6,Table1[[#This Row],[Age]],0)</f>
        <v>27</v>
      </c>
    </row>
    <row r="442" spans="2:90" x14ac:dyDescent="0.3">
      <c r="B442">
        <f t="shared" ca="1" si="140"/>
        <v>2</v>
      </c>
      <c r="C442" t="str">
        <f t="shared" ca="1" si="141"/>
        <v>Women</v>
      </c>
      <c r="D442">
        <f t="shared" ca="1" si="142"/>
        <v>40</v>
      </c>
      <c r="E442">
        <f t="shared" ca="1" si="143"/>
        <v>6</v>
      </c>
      <c r="F442" t="str">
        <f t="shared" ca="1" si="144"/>
        <v>Agriculture</v>
      </c>
      <c r="G442">
        <f t="shared" ca="1" si="145"/>
        <v>4</v>
      </c>
      <c r="H442" t="str">
        <f t="shared" ca="1" si="146"/>
        <v xml:space="preserve">Technical </v>
      </c>
      <c r="I442">
        <f t="shared" ca="1" si="147"/>
        <v>2</v>
      </c>
      <c r="J442">
        <f t="shared" ca="1" si="148"/>
        <v>1</v>
      </c>
      <c r="K442">
        <f t="shared" ca="1" si="149"/>
        <v>66644</v>
      </c>
      <c r="L442">
        <f t="shared" ca="1" si="150"/>
        <v>9</v>
      </c>
      <c r="M442" t="str">
        <f t="shared" ca="1" si="151"/>
        <v>Quebec</v>
      </c>
      <c r="N442">
        <f t="shared" ca="1" si="152"/>
        <v>199932</v>
      </c>
      <c r="O442">
        <f t="shared" ca="1" si="153"/>
        <v>78248.233495770124</v>
      </c>
      <c r="P442">
        <f t="shared" ca="1" si="154"/>
        <v>41386.253436839899</v>
      </c>
      <c r="Q442">
        <f t="shared" ca="1" si="155"/>
        <v>30068</v>
      </c>
      <c r="R442">
        <f t="shared" ca="1" si="156"/>
        <v>86999.960215263753</v>
      </c>
      <c r="S442">
        <f t="shared" ca="1" si="157"/>
        <v>99509.307942104904</v>
      </c>
      <c r="T442">
        <f t="shared" ca="1" si="158"/>
        <v>340827.56137894478</v>
      </c>
      <c r="U442">
        <f t="shared" ca="1" si="159"/>
        <v>195316.19371103388</v>
      </c>
      <c r="V442">
        <f t="shared" ca="1" si="160"/>
        <v>145511.3676679109</v>
      </c>
      <c r="Y442" s="2">
        <f ca="1">IF(Table1[[#This Row],[Gender]]="Men",1,0)</f>
        <v>0</v>
      </c>
      <c r="Z442" s="2">
        <f ca="1">IF(Table1[[#This Row],[Gender]]="Women",1,0)</f>
        <v>1</v>
      </c>
      <c r="AA442" s="2"/>
      <c r="AB442" s="2"/>
      <c r="AC442" s="2"/>
      <c r="AD442" s="2"/>
      <c r="AE442" s="2"/>
      <c r="AF442" s="2"/>
      <c r="AG442" s="2"/>
      <c r="AH442" s="2"/>
      <c r="AI442" s="2"/>
      <c r="AJ442" s="4"/>
      <c r="AM442" s="2">
        <f ca="1">IF(Table1[[#This Row],[Field of Work]]="Teaching",1,0)</f>
        <v>0</v>
      </c>
      <c r="AN442" s="2">
        <f ca="1">IF(Table1[[#This Row],[Field of Work]]="Health",1,0)</f>
        <v>0</v>
      </c>
      <c r="AO442" s="2">
        <f ca="1">IF(Table1[[#This Row],[Field of Work]]="Agriculture",1,0)</f>
        <v>1</v>
      </c>
      <c r="AP442" s="2">
        <f ca="1">IF(Table1[[#This Row],[Field of Work]]="IT",1,0)</f>
        <v>0</v>
      </c>
      <c r="AQ442" s="2">
        <f ca="1">IF(Table1[[#This Row],[Field of Work]]="Construction",1,0)</f>
        <v>0</v>
      </c>
      <c r="AR442" s="2">
        <f ca="1">IF(Table1[[#This Row],[Field of Work]]="General Work",1,0)</f>
        <v>0</v>
      </c>
      <c r="AS442" s="2"/>
      <c r="AT442" s="2"/>
      <c r="AU442" s="2"/>
      <c r="AV442" s="2"/>
      <c r="AW442" s="2"/>
      <c r="AX442" s="2"/>
      <c r="BB442" s="2">
        <f ca="1">Table1[[#This Row],[Car Value]]/Table1[[#This Row],[Cars]]</f>
        <v>41386.253436839899</v>
      </c>
      <c r="BE442" s="2">
        <f ca="1">IF(Table1[[#This Row],[Debts]]&gt;$BG$6,1,0)</f>
        <v>1</v>
      </c>
      <c r="BJ442" s="11">
        <f ca="1">Table1[[#This Row],[Mortage Left]]/Table1[[#This Row],[Value of House]]</f>
        <v>0.39137423471865496</v>
      </c>
      <c r="BK442" s="2">
        <f t="shared" ca="1" si="161"/>
        <v>0</v>
      </c>
      <c r="BN442" s="14">
        <f ca="1">IF(Table1[[#This Row],[Area]]="Yukon",Table1[[#This Row],[Income]],0)</f>
        <v>0</v>
      </c>
      <c r="BO442" s="14">
        <f ca="1">IF(Table1[[#This Row],[Area]]="BC",Table1[[#This Row],[Income]],0)</f>
        <v>0</v>
      </c>
      <c r="BP442" s="14">
        <f ca="1">IF(Table1[[#This Row],[Area]]="Northwest Territories",Table1[[#This Row],[Income]],0)</f>
        <v>0</v>
      </c>
      <c r="BQ442" s="14">
        <f ca="1">IF(Table1[[#This Row],[Area]]="Alberta",Table1[[#This Row],[Income]],0)</f>
        <v>0</v>
      </c>
      <c r="BR442" s="14">
        <f ca="1">IF(Table1[[#This Row],[Area]]="Nunavut",Table1[[#This Row],[Income]],0)</f>
        <v>0</v>
      </c>
      <c r="BS442" s="14">
        <f ca="1">IF(Table1[[#This Row],[Area]]="Saskatchewan",Table1[[#This Row],[Income]],0)</f>
        <v>0</v>
      </c>
      <c r="BT442" s="14">
        <f ca="1">IF(Table1[[#This Row],[Area]]="Manitoba",Table1[[#This Row],[Income]],0)</f>
        <v>0</v>
      </c>
      <c r="BU442" s="14">
        <f ca="1">IF(Table1[[#This Row],[Area]]="Ontario",Table1[[#This Row],[Income]],0)</f>
        <v>0</v>
      </c>
      <c r="BV442" s="14">
        <f ca="1">IF(Table1[[#This Row],[Area]]="Quebec",Table1[[#This Row],[Income]],0)</f>
        <v>66644</v>
      </c>
      <c r="BW442" s="14">
        <f ca="1">IF(Table1[[#This Row],[Area]]="newfoundland",Table1[[#This Row],[Income]],0)</f>
        <v>0</v>
      </c>
      <c r="BX442" s="14">
        <f ca="1">IF(Table1[[#This Row],[Area]]="New Brunswick",Table1[[#This Row],[Income]],0)</f>
        <v>0</v>
      </c>
      <c r="BY442" s="14">
        <f ca="1">IF(Table1[[#This Row],[Area]]="Nova Scotia",Table1[[#This Row],[Income]],0)</f>
        <v>0</v>
      </c>
      <c r="BZ442" s="14">
        <f ca="1">IF(Table1[[#This Row],[Area]]="Prince Edward Island",Table1[[#This Row],[Income]],0)</f>
        <v>0</v>
      </c>
      <c r="CB442" s="12">
        <f ca="1">IF(Table1[[#This Row],[Field of Work]]="Health",Table1[[#This Row],[Income]],0)</f>
        <v>0</v>
      </c>
      <c r="CC442" s="12">
        <f ca="1">IF(Table1[[#This Row],[Field of Work]]="Construction",Table1[[#This Row],[Income]],0)</f>
        <v>0</v>
      </c>
      <c r="CD442" s="12">
        <f ca="1">IF(Table1[[#This Row],[Field of Work]]="Teaching",Table1[[#This Row],[Income]],0)</f>
        <v>0</v>
      </c>
      <c r="CE442" s="12">
        <f ca="1">IF(Table1[[#This Row],[Field of Work]]="IT",Table1[[#This Row],[Income]],0)</f>
        <v>0</v>
      </c>
      <c r="CF442" s="12">
        <f ca="1">IF(Table1[[#This Row],[Field of Work]]="General Work",Table1[[#This Row],[Income]],0)</f>
        <v>0</v>
      </c>
      <c r="CG442" s="12">
        <f ca="1">IF(Table1[[#This Row],[Field of Work]]="Agriculture",Table1[[#This Row],[Income]],0)</f>
        <v>66644</v>
      </c>
      <c r="CI442" s="2">
        <f ca="1">IF(Table1[[#This Row],[Debts]]&gt;Table1[[#This Row],[Income]],1,0)</f>
        <v>1</v>
      </c>
      <c r="CJ442" s="2"/>
      <c r="CL442" s="2">
        <f ca="1">IF(Table1[[#This Row],[Networth of Person ($)]]&gt;$CL$6,Table1[[#This Row],[Age]],0)</f>
        <v>40</v>
      </c>
    </row>
    <row r="443" spans="2:90" x14ac:dyDescent="0.3">
      <c r="B443">
        <f t="shared" ca="1" si="140"/>
        <v>1</v>
      </c>
      <c r="C443" t="str">
        <f t="shared" ca="1" si="141"/>
        <v>Men</v>
      </c>
      <c r="D443">
        <f t="shared" ca="1" si="142"/>
        <v>35</v>
      </c>
      <c r="E443">
        <f t="shared" ca="1" si="143"/>
        <v>5</v>
      </c>
      <c r="F443" t="str">
        <f t="shared" ca="1" si="144"/>
        <v>General Work</v>
      </c>
      <c r="G443">
        <f t="shared" ca="1" si="145"/>
        <v>6</v>
      </c>
      <c r="H443" t="str">
        <f t="shared" ca="1" si="146"/>
        <v>Others</v>
      </c>
      <c r="I443">
        <f t="shared" ca="1" si="147"/>
        <v>3</v>
      </c>
      <c r="J443">
        <f t="shared" ca="1" si="148"/>
        <v>3</v>
      </c>
      <c r="K443">
        <f t="shared" ca="1" si="149"/>
        <v>75764</v>
      </c>
      <c r="L443">
        <f t="shared" ca="1" si="150"/>
        <v>2</v>
      </c>
      <c r="M443" t="str">
        <f t="shared" ca="1" si="151"/>
        <v>BC</v>
      </c>
      <c r="N443">
        <f t="shared" ca="1" si="152"/>
        <v>303056</v>
      </c>
      <c r="O443">
        <f t="shared" ca="1" si="153"/>
        <v>132834.45386644531</v>
      </c>
      <c r="P443">
        <f t="shared" ca="1" si="154"/>
        <v>83281.201590989105</v>
      </c>
      <c r="Q443">
        <f t="shared" ca="1" si="155"/>
        <v>46189</v>
      </c>
      <c r="R443">
        <f t="shared" ca="1" si="156"/>
        <v>89523.078300858368</v>
      </c>
      <c r="S443">
        <f t="shared" ca="1" si="157"/>
        <v>78766.052535451934</v>
      </c>
      <c r="T443">
        <f t="shared" ca="1" si="158"/>
        <v>465103.25412644108</v>
      </c>
      <c r="U443">
        <f t="shared" ca="1" si="159"/>
        <v>268546.53216730367</v>
      </c>
      <c r="V443">
        <f t="shared" ca="1" si="160"/>
        <v>196556.72195913742</v>
      </c>
      <c r="Y443" s="2">
        <f ca="1">IF(Table1[[#This Row],[Gender]]="Men",1,0)</f>
        <v>1</v>
      </c>
      <c r="Z443" s="2">
        <f ca="1">IF(Table1[[#This Row],[Gender]]="Women",1,0)</f>
        <v>0</v>
      </c>
      <c r="AA443" s="2"/>
      <c r="AB443" s="2"/>
      <c r="AC443" s="2"/>
      <c r="AD443" s="2"/>
      <c r="AE443" s="2"/>
      <c r="AF443" s="2"/>
      <c r="AG443" s="2"/>
      <c r="AH443" s="2"/>
      <c r="AI443" s="2"/>
      <c r="AJ443" s="4"/>
      <c r="AM443" s="2">
        <f ca="1">IF(Table1[[#This Row],[Field of Work]]="Teaching",1,0)</f>
        <v>0</v>
      </c>
      <c r="AN443" s="2">
        <f ca="1">IF(Table1[[#This Row],[Field of Work]]="Health",1,0)</f>
        <v>0</v>
      </c>
      <c r="AO443" s="2">
        <f ca="1">IF(Table1[[#This Row],[Field of Work]]="Agriculture",1,0)</f>
        <v>0</v>
      </c>
      <c r="AP443" s="2">
        <f ca="1">IF(Table1[[#This Row],[Field of Work]]="IT",1,0)</f>
        <v>0</v>
      </c>
      <c r="AQ443" s="2">
        <f ca="1">IF(Table1[[#This Row],[Field of Work]]="Construction",1,0)</f>
        <v>0</v>
      </c>
      <c r="AR443" s="2">
        <f ca="1">IF(Table1[[#This Row],[Field of Work]]="General Work",1,0)</f>
        <v>1</v>
      </c>
      <c r="AS443" s="2"/>
      <c r="AT443" s="2"/>
      <c r="AU443" s="2"/>
      <c r="AV443" s="2"/>
      <c r="AW443" s="2"/>
      <c r="AX443" s="2"/>
      <c r="BB443" s="2">
        <f ca="1">Table1[[#This Row],[Car Value]]/Table1[[#This Row],[Cars]]</f>
        <v>27760.400530329702</v>
      </c>
      <c r="BE443" s="2">
        <f ca="1">IF(Table1[[#This Row],[Debts]]&gt;$BG$6,1,0)</f>
        <v>1</v>
      </c>
      <c r="BJ443" s="11">
        <f ca="1">Table1[[#This Row],[Mortage Left]]/Table1[[#This Row],[Value of House]]</f>
        <v>0.43831652851765124</v>
      </c>
      <c r="BK443" s="2">
        <f t="shared" ca="1" si="161"/>
        <v>0</v>
      </c>
      <c r="BN443" s="14">
        <f ca="1">IF(Table1[[#This Row],[Area]]="Yukon",Table1[[#This Row],[Income]],0)</f>
        <v>0</v>
      </c>
      <c r="BO443" s="14">
        <f ca="1">IF(Table1[[#This Row],[Area]]="BC",Table1[[#This Row],[Income]],0)</f>
        <v>75764</v>
      </c>
      <c r="BP443" s="14">
        <f ca="1">IF(Table1[[#This Row],[Area]]="Northwest Territories",Table1[[#This Row],[Income]],0)</f>
        <v>0</v>
      </c>
      <c r="BQ443" s="14">
        <f ca="1">IF(Table1[[#This Row],[Area]]="Alberta",Table1[[#This Row],[Income]],0)</f>
        <v>0</v>
      </c>
      <c r="BR443" s="14">
        <f ca="1">IF(Table1[[#This Row],[Area]]="Nunavut",Table1[[#This Row],[Income]],0)</f>
        <v>0</v>
      </c>
      <c r="BS443" s="14">
        <f ca="1">IF(Table1[[#This Row],[Area]]="Saskatchewan",Table1[[#This Row],[Income]],0)</f>
        <v>0</v>
      </c>
      <c r="BT443" s="14">
        <f ca="1">IF(Table1[[#This Row],[Area]]="Manitoba",Table1[[#This Row],[Income]],0)</f>
        <v>0</v>
      </c>
      <c r="BU443" s="14">
        <f ca="1">IF(Table1[[#This Row],[Area]]="Ontario",Table1[[#This Row],[Income]],0)</f>
        <v>0</v>
      </c>
      <c r="BV443" s="14">
        <f ca="1">IF(Table1[[#This Row],[Area]]="Quebec",Table1[[#This Row],[Income]],0)</f>
        <v>0</v>
      </c>
      <c r="BW443" s="14">
        <f ca="1">IF(Table1[[#This Row],[Area]]="newfoundland",Table1[[#This Row],[Income]],0)</f>
        <v>0</v>
      </c>
      <c r="BX443" s="14">
        <f ca="1">IF(Table1[[#This Row],[Area]]="New Brunswick",Table1[[#This Row],[Income]],0)</f>
        <v>0</v>
      </c>
      <c r="BY443" s="14">
        <f ca="1">IF(Table1[[#This Row],[Area]]="Nova Scotia",Table1[[#This Row],[Income]],0)</f>
        <v>0</v>
      </c>
      <c r="BZ443" s="14">
        <f ca="1">IF(Table1[[#This Row],[Area]]="Prince Edward Island",Table1[[#This Row],[Income]],0)</f>
        <v>0</v>
      </c>
      <c r="CB443" s="12">
        <f ca="1">IF(Table1[[#This Row],[Field of Work]]="Health",Table1[[#This Row],[Income]],0)</f>
        <v>0</v>
      </c>
      <c r="CC443" s="12">
        <f ca="1">IF(Table1[[#This Row],[Field of Work]]="Construction",Table1[[#This Row],[Income]],0)</f>
        <v>0</v>
      </c>
      <c r="CD443" s="12">
        <f ca="1">IF(Table1[[#This Row],[Field of Work]]="Teaching",Table1[[#This Row],[Income]],0)</f>
        <v>0</v>
      </c>
      <c r="CE443" s="12">
        <f ca="1">IF(Table1[[#This Row],[Field of Work]]="IT",Table1[[#This Row],[Income]],0)</f>
        <v>0</v>
      </c>
      <c r="CF443" s="12">
        <f ca="1">IF(Table1[[#This Row],[Field of Work]]="General Work",Table1[[#This Row],[Income]],0)</f>
        <v>75764</v>
      </c>
      <c r="CG443" s="12">
        <f ca="1">IF(Table1[[#This Row],[Field of Work]]="Agriculture",Table1[[#This Row],[Income]],0)</f>
        <v>0</v>
      </c>
      <c r="CI443" s="2">
        <f ca="1">IF(Table1[[#This Row],[Debts]]&gt;Table1[[#This Row],[Income]],1,0)</f>
        <v>1</v>
      </c>
      <c r="CJ443" s="2"/>
      <c r="CL443" s="2">
        <f ca="1">IF(Table1[[#This Row],[Networth of Person ($)]]&gt;$CL$6,Table1[[#This Row],[Age]],0)</f>
        <v>35</v>
      </c>
    </row>
    <row r="444" spans="2:90" x14ac:dyDescent="0.3">
      <c r="B444">
        <f t="shared" ca="1" si="140"/>
        <v>2</v>
      </c>
      <c r="C444" t="str">
        <f t="shared" ca="1" si="141"/>
        <v>Women</v>
      </c>
      <c r="D444">
        <f t="shared" ca="1" si="142"/>
        <v>34</v>
      </c>
      <c r="E444">
        <f t="shared" ca="1" si="143"/>
        <v>6</v>
      </c>
      <c r="F444" t="str">
        <f t="shared" ca="1" si="144"/>
        <v>Agriculture</v>
      </c>
      <c r="G444">
        <f t="shared" ca="1" si="145"/>
        <v>4</v>
      </c>
      <c r="H444" t="str">
        <f t="shared" ca="1" si="146"/>
        <v xml:space="preserve">Technical </v>
      </c>
      <c r="I444">
        <f t="shared" ca="1" si="147"/>
        <v>0</v>
      </c>
      <c r="J444">
        <f t="shared" ca="1" si="148"/>
        <v>3</v>
      </c>
      <c r="K444">
        <f t="shared" ca="1" si="149"/>
        <v>64313</v>
      </c>
      <c r="L444">
        <f t="shared" ca="1" si="150"/>
        <v>13</v>
      </c>
      <c r="M444" t="str">
        <f t="shared" ca="1" si="151"/>
        <v>Prince Edward Island</v>
      </c>
      <c r="N444">
        <f t="shared" ca="1" si="152"/>
        <v>321565</v>
      </c>
      <c r="O444">
        <f t="shared" ca="1" si="153"/>
        <v>317670.96896728076</v>
      </c>
      <c r="P444">
        <f t="shared" ca="1" si="154"/>
        <v>76005.728254046131</v>
      </c>
      <c r="Q444">
        <f t="shared" ca="1" si="155"/>
        <v>26627</v>
      </c>
      <c r="R444">
        <f t="shared" ca="1" si="156"/>
        <v>76637.704550105467</v>
      </c>
      <c r="S444">
        <f t="shared" ca="1" si="157"/>
        <v>68260.482066379482</v>
      </c>
      <c r="T444">
        <f t="shared" ca="1" si="158"/>
        <v>465831.21032042557</v>
      </c>
      <c r="U444">
        <f t="shared" ca="1" si="159"/>
        <v>420935.6735173862</v>
      </c>
      <c r="V444">
        <f t="shared" ca="1" si="160"/>
        <v>44895.536803039373</v>
      </c>
      <c r="Y444" s="2">
        <f ca="1">IF(Table1[[#This Row],[Gender]]="Men",1,0)</f>
        <v>0</v>
      </c>
      <c r="Z444" s="2">
        <f ca="1">IF(Table1[[#This Row],[Gender]]="Women",1,0)</f>
        <v>1</v>
      </c>
      <c r="AA444" s="2"/>
      <c r="AB444" s="2"/>
      <c r="AC444" s="2"/>
      <c r="AD444" s="2"/>
      <c r="AE444" s="2"/>
      <c r="AF444" s="2"/>
      <c r="AG444" s="2"/>
      <c r="AH444" s="2"/>
      <c r="AI444" s="2"/>
      <c r="AJ444" s="4"/>
      <c r="AM444" s="2">
        <f ca="1">IF(Table1[[#This Row],[Field of Work]]="Teaching",1,0)</f>
        <v>0</v>
      </c>
      <c r="AN444" s="2">
        <f ca="1">IF(Table1[[#This Row],[Field of Work]]="Health",1,0)</f>
        <v>0</v>
      </c>
      <c r="AO444" s="2">
        <f ca="1">IF(Table1[[#This Row],[Field of Work]]="Agriculture",1,0)</f>
        <v>1</v>
      </c>
      <c r="AP444" s="2">
        <f ca="1">IF(Table1[[#This Row],[Field of Work]]="IT",1,0)</f>
        <v>0</v>
      </c>
      <c r="AQ444" s="2">
        <f ca="1">IF(Table1[[#This Row],[Field of Work]]="Construction",1,0)</f>
        <v>0</v>
      </c>
      <c r="AR444" s="2">
        <f ca="1">IF(Table1[[#This Row],[Field of Work]]="General Work",1,0)</f>
        <v>0</v>
      </c>
      <c r="AS444" s="2"/>
      <c r="AT444" s="2"/>
      <c r="AU444" s="2"/>
      <c r="AV444" s="2"/>
      <c r="AW444" s="2"/>
      <c r="AX444" s="2"/>
      <c r="BB444" s="2">
        <f ca="1">Table1[[#This Row],[Car Value]]/Table1[[#This Row],[Cars]]</f>
        <v>25335.242751348709</v>
      </c>
      <c r="BE444" s="2">
        <f ca="1">IF(Table1[[#This Row],[Debts]]&gt;$BG$6,1,0)</f>
        <v>1</v>
      </c>
      <c r="BJ444" s="11">
        <f ca="1">Table1[[#This Row],[Mortage Left]]/Table1[[#This Row],[Value of House]]</f>
        <v>0.98789037664945112</v>
      </c>
      <c r="BK444" s="2">
        <f t="shared" ca="1" si="161"/>
        <v>0</v>
      </c>
      <c r="BN444" s="14">
        <f ca="1">IF(Table1[[#This Row],[Area]]="Yukon",Table1[[#This Row],[Income]],0)</f>
        <v>0</v>
      </c>
      <c r="BO444" s="14">
        <f ca="1">IF(Table1[[#This Row],[Area]]="BC",Table1[[#This Row],[Income]],0)</f>
        <v>0</v>
      </c>
      <c r="BP444" s="14">
        <f ca="1">IF(Table1[[#This Row],[Area]]="Northwest Territories",Table1[[#This Row],[Income]],0)</f>
        <v>0</v>
      </c>
      <c r="BQ444" s="14">
        <f ca="1">IF(Table1[[#This Row],[Area]]="Alberta",Table1[[#This Row],[Income]],0)</f>
        <v>0</v>
      </c>
      <c r="BR444" s="14">
        <f ca="1">IF(Table1[[#This Row],[Area]]="Nunavut",Table1[[#This Row],[Income]],0)</f>
        <v>0</v>
      </c>
      <c r="BS444" s="14">
        <f ca="1">IF(Table1[[#This Row],[Area]]="Saskatchewan",Table1[[#This Row],[Income]],0)</f>
        <v>0</v>
      </c>
      <c r="BT444" s="14">
        <f ca="1">IF(Table1[[#This Row],[Area]]="Manitoba",Table1[[#This Row],[Income]],0)</f>
        <v>0</v>
      </c>
      <c r="BU444" s="14">
        <f ca="1">IF(Table1[[#This Row],[Area]]="Ontario",Table1[[#This Row],[Income]],0)</f>
        <v>0</v>
      </c>
      <c r="BV444" s="14">
        <f ca="1">IF(Table1[[#This Row],[Area]]="Quebec",Table1[[#This Row],[Income]],0)</f>
        <v>0</v>
      </c>
      <c r="BW444" s="14">
        <f ca="1">IF(Table1[[#This Row],[Area]]="newfoundland",Table1[[#This Row],[Income]],0)</f>
        <v>0</v>
      </c>
      <c r="BX444" s="14">
        <f ca="1">IF(Table1[[#This Row],[Area]]="New Brunswick",Table1[[#This Row],[Income]],0)</f>
        <v>0</v>
      </c>
      <c r="BY444" s="14">
        <f ca="1">IF(Table1[[#This Row],[Area]]="Nova Scotia",Table1[[#This Row],[Income]],0)</f>
        <v>0</v>
      </c>
      <c r="BZ444" s="14">
        <f ca="1">IF(Table1[[#This Row],[Area]]="Prince Edward Island",Table1[[#This Row],[Income]],0)</f>
        <v>64313</v>
      </c>
      <c r="CB444" s="12">
        <f ca="1">IF(Table1[[#This Row],[Field of Work]]="Health",Table1[[#This Row],[Income]],0)</f>
        <v>0</v>
      </c>
      <c r="CC444" s="12">
        <f ca="1">IF(Table1[[#This Row],[Field of Work]]="Construction",Table1[[#This Row],[Income]],0)</f>
        <v>0</v>
      </c>
      <c r="CD444" s="12">
        <f ca="1">IF(Table1[[#This Row],[Field of Work]]="Teaching",Table1[[#This Row],[Income]],0)</f>
        <v>0</v>
      </c>
      <c r="CE444" s="12">
        <f ca="1">IF(Table1[[#This Row],[Field of Work]]="IT",Table1[[#This Row],[Income]],0)</f>
        <v>0</v>
      </c>
      <c r="CF444" s="12">
        <f ca="1">IF(Table1[[#This Row],[Field of Work]]="General Work",Table1[[#This Row],[Income]],0)</f>
        <v>0</v>
      </c>
      <c r="CG444" s="12">
        <f ca="1">IF(Table1[[#This Row],[Field of Work]]="Agriculture",Table1[[#This Row],[Income]],0)</f>
        <v>64313</v>
      </c>
      <c r="CI444" s="2">
        <f ca="1">IF(Table1[[#This Row],[Debts]]&gt;Table1[[#This Row],[Income]],1,0)</f>
        <v>1</v>
      </c>
      <c r="CJ444" s="2"/>
      <c r="CL444" s="2">
        <f ca="1">IF(Table1[[#This Row],[Networth of Person ($)]]&gt;$CL$6,Table1[[#This Row],[Age]],0)</f>
        <v>0</v>
      </c>
    </row>
    <row r="445" spans="2:90" x14ac:dyDescent="0.3">
      <c r="B445">
        <f t="shared" ca="1" si="140"/>
        <v>1</v>
      </c>
      <c r="C445" t="str">
        <f t="shared" ca="1" si="141"/>
        <v>Men</v>
      </c>
      <c r="D445">
        <f t="shared" ca="1" si="142"/>
        <v>31</v>
      </c>
      <c r="E445">
        <f t="shared" ca="1" si="143"/>
        <v>6</v>
      </c>
      <c r="F445" t="str">
        <f t="shared" ca="1" si="144"/>
        <v>Agriculture</v>
      </c>
      <c r="G445">
        <f t="shared" ca="1" si="145"/>
        <v>4</v>
      </c>
      <c r="H445" t="str">
        <f t="shared" ca="1" si="146"/>
        <v xml:space="preserve">Technical </v>
      </c>
      <c r="I445">
        <f t="shared" ca="1" si="147"/>
        <v>1</v>
      </c>
      <c r="J445">
        <f t="shared" ca="1" si="148"/>
        <v>2</v>
      </c>
      <c r="K445">
        <f t="shared" ca="1" si="149"/>
        <v>32011</v>
      </c>
      <c r="L445">
        <f t="shared" ca="1" si="150"/>
        <v>10</v>
      </c>
      <c r="M445" t="str">
        <f t="shared" ca="1" si="151"/>
        <v>newfoundland</v>
      </c>
      <c r="N445">
        <f t="shared" ca="1" si="152"/>
        <v>192066</v>
      </c>
      <c r="O445">
        <f t="shared" ca="1" si="153"/>
        <v>1537.3470027973863</v>
      </c>
      <c r="P445">
        <f t="shared" ca="1" si="154"/>
        <v>59790.519834393388</v>
      </c>
      <c r="Q445">
        <f t="shared" ca="1" si="155"/>
        <v>57646</v>
      </c>
      <c r="R445">
        <f t="shared" ca="1" si="156"/>
        <v>9554.531602564557</v>
      </c>
      <c r="S445">
        <f t="shared" ca="1" si="157"/>
        <v>31845.154191938193</v>
      </c>
      <c r="T445">
        <f t="shared" ca="1" si="158"/>
        <v>283701.67402633157</v>
      </c>
      <c r="U445">
        <f t="shared" ca="1" si="159"/>
        <v>68737.878605361941</v>
      </c>
      <c r="V445">
        <f t="shared" ca="1" si="160"/>
        <v>214963.79542096963</v>
      </c>
      <c r="Y445" s="2">
        <f ca="1">IF(Table1[[#This Row],[Gender]]="Men",1,0)</f>
        <v>1</v>
      </c>
      <c r="Z445" s="2">
        <f ca="1">IF(Table1[[#This Row],[Gender]]="Women",1,0)</f>
        <v>0</v>
      </c>
      <c r="AA445" s="2"/>
      <c r="AB445" s="2"/>
      <c r="AC445" s="2"/>
      <c r="AD445" s="2"/>
      <c r="AE445" s="2"/>
      <c r="AF445" s="2"/>
      <c r="AG445" s="2"/>
      <c r="AH445" s="2"/>
      <c r="AI445" s="2"/>
      <c r="AJ445" s="4"/>
      <c r="AM445" s="2">
        <f ca="1">IF(Table1[[#This Row],[Field of Work]]="Teaching",1,0)</f>
        <v>0</v>
      </c>
      <c r="AN445" s="2">
        <f ca="1">IF(Table1[[#This Row],[Field of Work]]="Health",1,0)</f>
        <v>0</v>
      </c>
      <c r="AO445" s="2">
        <f ca="1">IF(Table1[[#This Row],[Field of Work]]="Agriculture",1,0)</f>
        <v>1</v>
      </c>
      <c r="AP445" s="2">
        <f ca="1">IF(Table1[[#This Row],[Field of Work]]="IT",1,0)</f>
        <v>0</v>
      </c>
      <c r="AQ445" s="2">
        <f ca="1">IF(Table1[[#This Row],[Field of Work]]="Construction",1,0)</f>
        <v>0</v>
      </c>
      <c r="AR445" s="2">
        <f ca="1">IF(Table1[[#This Row],[Field of Work]]="General Work",1,0)</f>
        <v>0</v>
      </c>
      <c r="AS445" s="2"/>
      <c r="AT445" s="2"/>
      <c r="AU445" s="2"/>
      <c r="AV445" s="2"/>
      <c r="AW445" s="2"/>
      <c r="AX445" s="2"/>
      <c r="BB445" s="2">
        <f ca="1">Table1[[#This Row],[Car Value]]/Table1[[#This Row],[Cars]]</f>
        <v>29895.259917196694</v>
      </c>
      <c r="BE445" s="2">
        <f ca="1">IF(Table1[[#This Row],[Debts]]&gt;$BG$6,1,0)</f>
        <v>0</v>
      </c>
      <c r="BJ445" s="11">
        <f ca="1">Table1[[#This Row],[Mortage Left]]/Table1[[#This Row],[Value of House]]</f>
        <v>8.0042641737599896E-3</v>
      </c>
      <c r="BK445" s="2">
        <f t="shared" ca="1" si="161"/>
        <v>1</v>
      </c>
      <c r="BN445" s="14">
        <f ca="1">IF(Table1[[#This Row],[Area]]="Yukon",Table1[[#This Row],[Income]],0)</f>
        <v>0</v>
      </c>
      <c r="BO445" s="14">
        <f ca="1">IF(Table1[[#This Row],[Area]]="BC",Table1[[#This Row],[Income]],0)</f>
        <v>0</v>
      </c>
      <c r="BP445" s="14">
        <f ca="1">IF(Table1[[#This Row],[Area]]="Northwest Territories",Table1[[#This Row],[Income]],0)</f>
        <v>0</v>
      </c>
      <c r="BQ445" s="14">
        <f ca="1">IF(Table1[[#This Row],[Area]]="Alberta",Table1[[#This Row],[Income]],0)</f>
        <v>0</v>
      </c>
      <c r="BR445" s="14">
        <f ca="1">IF(Table1[[#This Row],[Area]]="Nunavut",Table1[[#This Row],[Income]],0)</f>
        <v>0</v>
      </c>
      <c r="BS445" s="14">
        <f ca="1">IF(Table1[[#This Row],[Area]]="Saskatchewan",Table1[[#This Row],[Income]],0)</f>
        <v>0</v>
      </c>
      <c r="BT445" s="14">
        <f ca="1">IF(Table1[[#This Row],[Area]]="Manitoba",Table1[[#This Row],[Income]],0)</f>
        <v>0</v>
      </c>
      <c r="BU445" s="14">
        <f ca="1">IF(Table1[[#This Row],[Area]]="Ontario",Table1[[#This Row],[Income]],0)</f>
        <v>0</v>
      </c>
      <c r="BV445" s="14">
        <f ca="1">IF(Table1[[#This Row],[Area]]="Quebec",Table1[[#This Row],[Income]],0)</f>
        <v>0</v>
      </c>
      <c r="BW445" s="14">
        <f ca="1">IF(Table1[[#This Row],[Area]]="newfoundland",Table1[[#This Row],[Income]],0)</f>
        <v>32011</v>
      </c>
      <c r="BX445" s="14">
        <f ca="1">IF(Table1[[#This Row],[Area]]="New Brunswick",Table1[[#This Row],[Income]],0)</f>
        <v>0</v>
      </c>
      <c r="BY445" s="14">
        <f ca="1">IF(Table1[[#This Row],[Area]]="Nova Scotia",Table1[[#This Row],[Income]],0)</f>
        <v>0</v>
      </c>
      <c r="BZ445" s="14">
        <f ca="1">IF(Table1[[#This Row],[Area]]="Prince Edward Island",Table1[[#This Row],[Income]],0)</f>
        <v>0</v>
      </c>
      <c r="CB445" s="12">
        <f ca="1">IF(Table1[[#This Row],[Field of Work]]="Health",Table1[[#This Row],[Income]],0)</f>
        <v>0</v>
      </c>
      <c r="CC445" s="12">
        <f ca="1">IF(Table1[[#This Row],[Field of Work]]="Construction",Table1[[#This Row],[Income]],0)</f>
        <v>0</v>
      </c>
      <c r="CD445" s="12">
        <f ca="1">IF(Table1[[#This Row],[Field of Work]]="Teaching",Table1[[#This Row],[Income]],0)</f>
        <v>0</v>
      </c>
      <c r="CE445" s="12">
        <f ca="1">IF(Table1[[#This Row],[Field of Work]]="IT",Table1[[#This Row],[Income]],0)</f>
        <v>0</v>
      </c>
      <c r="CF445" s="12">
        <f ca="1">IF(Table1[[#This Row],[Field of Work]]="General Work",Table1[[#This Row],[Income]],0)</f>
        <v>0</v>
      </c>
      <c r="CG445" s="12">
        <f ca="1">IF(Table1[[#This Row],[Field of Work]]="Agriculture",Table1[[#This Row],[Income]],0)</f>
        <v>32011</v>
      </c>
      <c r="CI445" s="2">
        <f ca="1">IF(Table1[[#This Row],[Debts]]&gt;Table1[[#This Row],[Income]],1,0)</f>
        <v>0</v>
      </c>
      <c r="CJ445" s="2"/>
      <c r="CL445" s="2">
        <f ca="1">IF(Table1[[#This Row],[Networth of Person ($)]]&gt;$CL$6,Table1[[#This Row],[Age]],0)</f>
        <v>31</v>
      </c>
    </row>
    <row r="446" spans="2:90" x14ac:dyDescent="0.3">
      <c r="B446">
        <f t="shared" ca="1" si="140"/>
        <v>1</v>
      </c>
      <c r="C446" t="str">
        <f t="shared" ca="1" si="141"/>
        <v>Men</v>
      </c>
      <c r="D446">
        <f t="shared" ca="1" si="142"/>
        <v>38</v>
      </c>
      <c r="E446">
        <f t="shared" ca="1" si="143"/>
        <v>6</v>
      </c>
      <c r="F446" t="str">
        <f t="shared" ca="1" si="144"/>
        <v>Agriculture</v>
      </c>
      <c r="G446">
        <f t="shared" ca="1" si="145"/>
        <v>5</v>
      </c>
      <c r="H446" t="str">
        <f t="shared" ca="1" si="146"/>
        <v>Others</v>
      </c>
      <c r="I446">
        <f t="shared" ca="1" si="147"/>
        <v>3</v>
      </c>
      <c r="J446">
        <f t="shared" ca="1" si="148"/>
        <v>2</v>
      </c>
      <c r="K446">
        <f t="shared" ca="1" si="149"/>
        <v>58979</v>
      </c>
      <c r="L446">
        <f t="shared" ca="1" si="150"/>
        <v>8</v>
      </c>
      <c r="M446" t="str">
        <f t="shared" ca="1" si="151"/>
        <v>Ontario</v>
      </c>
      <c r="N446">
        <f t="shared" ca="1" si="152"/>
        <v>176937</v>
      </c>
      <c r="O446">
        <f t="shared" ca="1" si="153"/>
        <v>26535.515994852445</v>
      </c>
      <c r="P446">
        <f t="shared" ca="1" si="154"/>
        <v>63679.531813400907</v>
      </c>
      <c r="Q446">
        <f t="shared" ca="1" si="155"/>
        <v>48318</v>
      </c>
      <c r="R446">
        <f t="shared" ca="1" si="156"/>
        <v>30615.319176491877</v>
      </c>
      <c r="S446">
        <f t="shared" ca="1" si="157"/>
        <v>25429.401255009867</v>
      </c>
      <c r="T446">
        <f t="shared" ca="1" si="158"/>
        <v>266045.93306841078</v>
      </c>
      <c r="U446">
        <f t="shared" ca="1" si="159"/>
        <v>105468.83517134431</v>
      </c>
      <c r="V446">
        <f t="shared" ca="1" si="160"/>
        <v>160577.09789706647</v>
      </c>
      <c r="Y446" s="2">
        <f ca="1">IF(Table1[[#This Row],[Gender]]="Men",1,0)</f>
        <v>1</v>
      </c>
      <c r="Z446" s="2">
        <f ca="1">IF(Table1[[#This Row],[Gender]]="Women",1,0)</f>
        <v>0</v>
      </c>
      <c r="AA446" s="2"/>
      <c r="AB446" s="2"/>
      <c r="AC446" s="2"/>
      <c r="AD446" s="2"/>
      <c r="AE446" s="2"/>
      <c r="AF446" s="2"/>
      <c r="AG446" s="2"/>
      <c r="AH446" s="2"/>
      <c r="AI446" s="2"/>
      <c r="AJ446" s="4"/>
      <c r="AM446" s="2">
        <f ca="1">IF(Table1[[#This Row],[Field of Work]]="Teaching",1,0)</f>
        <v>0</v>
      </c>
      <c r="AN446" s="2">
        <f ca="1">IF(Table1[[#This Row],[Field of Work]]="Health",1,0)</f>
        <v>0</v>
      </c>
      <c r="AO446" s="2">
        <f ca="1">IF(Table1[[#This Row],[Field of Work]]="Agriculture",1,0)</f>
        <v>1</v>
      </c>
      <c r="AP446" s="2">
        <f ca="1">IF(Table1[[#This Row],[Field of Work]]="IT",1,0)</f>
        <v>0</v>
      </c>
      <c r="AQ446" s="2">
        <f ca="1">IF(Table1[[#This Row],[Field of Work]]="Construction",1,0)</f>
        <v>0</v>
      </c>
      <c r="AR446" s="2">
        <f ca="1">IF(Table1[[#This Row],[Field of Work]]="General Work",1,0)</f>
        <v>0</v>
      </c>
      <c r="AS446" s="2"/>
      <c r="AT446" s="2"/>
      <c r="AU446" s="2"/>
      <c r="AV446" s="2"/>
      <c r="AW446" s="2"/>
      <c r="AX446" s="2"/>
      <c r="BB446" s="2">
        <f ca="1">Table1[[#This Row],[Car Value]]/Table1[[#This Row],[Cars]]</f>
        <v>31839.765906700453</v>
      </c>
      <c r="BE446" s="2">
        <f ca="1">IF(Table1[[#This Row],[Debts]]&gt;$BG$6,1,0)</f>
        <v>1</v>
      </c>
      <c r="BJ446" s="11">
        <f ca="1">Table1[[#This Row],[Mortage Left]]/Table1[[#This Row],[Value of House]]</f>
        <v>0.14997154916638378</v>
      </c>
      <c r="BK446" s="2">
        <f t="shared" ca="1" si="161"/>
        <v>1</v>
      </c>
      <c r="BN446" s="14">
        <f ca="1">IF(Table1[[#This Row],[Area]]="Yukon",Table1[[#This Row],[Income]],0)</f>
        <v>0</v>
      </c>
      <c r="BO446" s="14">
        <f ca="1">IF(Table1[[#This Row],[Area]]="BC",Table1[[#This Row],[Income]],0)</f>
        <v>0</v>
      </c>
      <c r="BP446" s="14">
        <f ca="1">IF(Table1[[#This Row],[Area]]="Northwest Territories",Table1[[#This Row],[Income]],0)</f>
        <v>0</v>
      </c>
      <c r="BQ446" s="14">
        <f ca="1">IF(Table1[[#This Row],[Area]]="Alberta",Table1[[#This Row],[Income]],0)</f>
        <v>0</v>
      </c>
      <c r="BR446" s="14">
        <f ca="1">IF(Table1[[#This Row],[Area]]="Nunavut",Table1[[#This Row],[Income]],0)</f>
        <v>0</v>
      </c>
      <c r="BS446" s="14">
        <f ca="1">IF(Table1[[#This Row],[Area]]="Saskatchewan",Table1[[#This Row],[Income]],0)</f>
        <v>0</v>
      </c>
      <c r="BT446" s="14">
        <f ca="1">IF(Table1[[#This Row],[Area]]="Manitoba",Table1[[#This Row],[Income]],0)</f>
        <v>0</v>
      </c>
      <c r="BU446" s="14">
        <f ca="1">IF(Table1[[#This Row],[Area]]="Ontario",Table1[[#This Row],[Income]],0)</f>
        <v>58979</v>
      </c>
      <c r="BV446" s="14">
        <f ca="1">IF(Table1[[#This Row],[Area]]="Quebec",Table1[[#This Row],[Income]],0)</f>
        <v>0</v>
      </c>
      <c r="BW446" s="14">
        <f ca="1">IF(Table1[[#This Row],[Area]]="newfoundland",Table1[[#This Row],[Income]],0)</f>
        <v>0</v>
      </c>
      <c r="BX446" s="14">
        <f ca="1">IF(Table1[[#This Row],[Area]]="New Brunswick",Table1[[#This Row],[Income]],0)</f>
        <v>0</v>
      </c>
      <c r="BY446" s="14">
        <f ca="1">IF(Table1[[#This Row],[Area]]="Nova Scotia",Table1[[#This Row],[Income]],0)</f>
        <v>0</v>
      </c>
      <c r="BZ446" s="14">
        <f ca="1">IF(Table1[[#This Row],[Area]]="Prince Edward Island",Table1[[#This Row],[Income]],0)</f>
        <v>0</v>
      </c>
      <c r="CB446" s="12">
        <f ca="1">IF(Table1[[#This Row],[Field of Work]]="Health",Table1[[#This Row],[Income]],0)</f>
        <v>0</v>
      </c>
      <c r="CC446" s="12">
        <f ca="1">IF(Table1[[#This Row],[Field of Work]]="Construction",Table1[[#This Row],[Income]],0)</f>
        <v>0</v>
      </c>
      <c r="CD446" s="12">
        <f ca="1">IF(Table1[[#This Row],[Field of Work]]="Teaching",Table1[[#This Row],[Income]],0)</f>
        <v>0</v>
      </c>
      <c r="CE446" s="12">
        <f ca="1">IF(Table1[[#This Row],[Field of Work]]="IT",Table1[[#This Row],[Income]],0)</f>
        <v>0</v>
      </c>
      <c r="CF446" s="12">
        <f ca="1">IF(Table1[[#This Row],[Field of Work]]="General Work",Table1[[#This Row],[Income]],0)</f>
        <v>0</v>
      </c>
      <c r="CG446" s="12">
        <f ca="1">IF(Table1[[#This Row],[Field of Work]]="Agriculture",Table1[[#This Row],[Income]],0)</f>
        <v>58979</v>
      </c>
      <c r="CI446" s="2">
        <f ca="1">IF(Table1[[#This Row],[Debts]]&gt;Table1[[#This Row],[Income]],1,0)</f>
        <v>0</v>
      </c>
      <c r="CJ446" s="2"/>
      <c r="CL446" s="2">
        <f ca="1">IF(Table1[[#This Row],[Networth of Person ($)]]&gt;$CL$6,Table1[[#This Row],[Age]],0)</f>
        <v>38</v>
      </c>
    </row>
    <row r="447" spans="2:90" x14ac:dyDescent="0.3">
      <c r="B447">
        <f t="shared" ca="1" si="140"/>
        <v>1</v>
      </c>
      <c r="C447" t="str">
        <f t="shared" ca="1" si="141"/>
        <v>Men</v>
      </c>
      <c r="D447">
        <f t="shared" ca="1" si="142"/>
        <v>41</v>
      </c>
      <c r="E447">
        <f t="shared" ca="1" si="143"/>
        <v>3</v>
      </c>
      <c r="F447" t="str">
        <f t="shared" ca="1" si="144"/>
        <v>Teaching</v>
      </c>
      <c r="G447">
        <f t="shared" ca="1" si="145"/>
        <v>5</v>
      </c>
      <c r="H447" t="str">
        <f t="shared" ca="1" si="146"/>
        <v>Others</v>
      </c>
      <c r="I447">
        <f t="shared" ca="1" si="147"/>
        <v>4</v>
      </c>
      <c r="J447">
        <f t="shared" ca="1" si="148"/>
        <v>3</v>
      </c>
      <c r="K447">
        <f t="shared" ca="1" si="149"/>
        <v>65403</v>
      </c>
      <c r="L447">
        <f t="shared" ca="1" si="150"/>
        <v>4</v>
      </c>
      <c r="M447" t="str">
        <f t="shared" ca="1" si="151"/>
        <v>Alberta</v>
      </c>
      <c r="N447">
        <f t="shared" ca="1" si="152"/>
        <v>392418</v>
      </c>
      <c r="O447">
        <f t="shared" ca="1" si="153"/>
        <v>278862.40132761333</v>
      </c>
      <c r="P447">
        <f t="shared" ca="1" si="154"/>
        <v>24419.665905536429</v>
      </c>
      <c r="Q447">
        <f t="shared" ca="1" si="155"/>
        <v>1262</v>
      </c>
      <c r="R447">
        <f t="shared" ca="1" si="156"/>
        <v>51913.860542901435</v>
      </c>
      <c r="S447">
        <f t="shared" ca="1" si="157"/>
        <v>42010.723226120477</v>
      </c>
      <c r="T447">
        <f t="shared" ca="1" si="158"/>
        <v>458848.38913165691</v>
      </c>
      <c r="U447">
        <f t="shared" ca="1" si="159"/>
        <v>332038.26187051478</v>
      </c>
      <c r="V447">
        <f t="shared" ca="1" si="160"/>
        <v>126810.12726114213</v>
      </c>
      <c r="Y447" s="2">
        <f ca="1">IF(Table1[[#This Row],[Gender]]="Men",1,0)</f>
        <v>1</v>
      </c>
      <c r="Z447" s="2">
        <f ca="1">IF(Table1[[#This Row],[Gender]]="Women",1,0)</f>
        <v>0</v>
      </c>
      <c r="AA447" s="2"/>
      <c r="AB447" s="2"/>
      <c r="AC447" s="2"/>
      <c r="AD447" s="2"/>
      <c r="AE447" s="2"/>
      <c r="AF447" s="2"/>
      <c r="AG447" s="2"/>
      <c r="AH447" s="2"/>
      <c r="AI447" s="2"/>
      <c r="AJ447" s="4"/>
      <c r="AM447" s="2">
        <f ca="1">IF(Table1[[#This Row],[Field of Work]]="Teaching",1,0)</f>
        <v>1</v>
      </c>
      <c r="AN447" s="2">
        <f ca="1">IF(Table1[[#This Row],[Field of Work]]="Health",1,0)</f>
        <v>0</v>
      </c>
      <c r="AO447" s="2">
        <f ca="1">IF(Table1[[#This Row],[Field of Work]]="Agriculture",1,0)</f>
        <v>0</v>
      </c>
      <c r="AP447" s="2">
        <f ca="1">IF(Table1[[#This Row],[Field of Work]]="IT",1,0)</f>
        <v>0</v>
      </c>
      <c r="AQ447" s="2">
        <f ca="1">IF(Table1[[#This Row],[Field of Work]]="Construction",1,0)</f>
        <v>0</v>
      </c>
      <c r="AR447" s="2">
        <f ca="1">IF(Table1[[#This Row],[Field of Work]]="General Work",1,0)</f>
        <v>0</v>
      </c>
      <c r="AS447" s="2"/>
      <c r="AT447" s="2"/>
      <c r="AU447" s="2"/>
      <c r="AV447" s="2"/>
      <c r="AW447" s="2"/>
      <c r="AX447" s="2"/>
      <c r="BB447" s="2">
        <f ca="1">Table1[[#This Row],[Car Value]]/Table1[[#This Row],[Cars]]</f>
        <v>8139.8886351788096</v>
      </c>
      <c r="BE447" s="2">
        <f ca="1">IF(Table1[[#This Row],[Debts]]&gt;$BG$6,1,0)</f>
        <v>1</v>
      </c>
      <c r="BJ447" s="11">
        <f ca="1">Table1[[#This Row],[Mortage Left]]/Table1[[#This Row],[Value of House]]</f>
        <v>0.71062591758689286</v>
      </c>
      <c r="BK447" s="2">
        <f t="shared" ca="1" si="161"/>
        <v>0</v>
      </c>
      <c r="BN447" s="14">
        <f ca="1">IF(Table1[[#This Row],[Area]]="Yukon",Table1[[#This Row],[Income]],0)</f>
        <v>0</v>
      </c>
      <c r="BO447" s="14">
        <f ca="1">IF(Table1[[#This Row],[Area]]="BC",Table1[[#This Row],[Income]],0)</f>
        <v>0</v>
      </c>
      <c r="BP447" s="14">
        <f ca="1">IF(Table1[[#This Row],[Area]]="Northwest Territories",Table1[[#This Row],[Income]],0)</f>
        <v>0</v>
      </c>
      <c r="BQ447" s="14">
        <f ca="1">IF(Table1[[#This Row],[Area]]="Alberta",Table1[[#This Row],[Income]],0)</f>
        <v>65403</v>
      </c>
      <c r="BR447" s="14">
        <f ca="1">IF(Table1[[#This Row],[Area]]="Nunavut",Table1[[#This Row],[Income]],0)</f>
        <v>0</v>
      </c>
      <c r="BS447" s="14">
        <f ca="1">IF(Table1[[#This Row],[Area]]="Saskatchewan",Table1[[#This Row],[Income]],0)</f>
        <v>0</v>
      </c>
      <c r="BT447" s="14">
        <f ca="1">IF(Table1[[#This Row],[Area]]="Manitoba",Table1[[#This Row],[Income]],0)</f>
        <v>0</v>
      </c>
      <c r="BU447" s="14">
        <f ca="1">IF(Table1[[#This Row],[Area]]="Ontario",Table1[[#This Row],[Income]],0)</f>
        <v>0</v>
      </c>
      <c r="BV447" s="14">
        <f ca="1">IF(Table1[[#This Row],[Area]]="Quebec",Table1[[#This Row],[Income]],0)</f>
        <v>0</v>
      </c>
      <c r="BW447" s="14">
        <f ca="1">IF(Table1[[#This Row],[Area]]="newfoundland",Table1[[#This Row],[Income]],0)</f>
        <v>0</v>
      </c>
      <c r="BX447" s="14">
        <f ca="1">IF(Table1[[#This Row],[Area]]="New Brunswick",Table1[[#This Row],[Income]],0)</f>
        <v>0</v>
      </c>
      <c r="BY447" s="14">
        <f ca="1">IF(Table1[[#This Row],[Area]]="Nova Scotia",Table1[[#This Row],[Income]],0)</f>
        <v>0</v>
      </c>
      <c r="BZ447" s="14">
        <f ca="1">IF(Table1[[#This Row],[Area]]="Prince Edward Island",Table1[[#This Row],[Income]],0)</f>
        <v>0</v>
      </c>
      <c r="CB447" s="12">
        <f ca="1">IF(Table1[[#This Row],[Field of Work]]="Health",Table1[[#This Row],[Income]],0)</f>
        <v>0</v>
      </c>
      <c r="CC447" s="12">
        <f ca="1">IF(Table1[[#This Row],[Field of Work]]="Construction",Table1[[#This Row],[Income]],0)</f>
        <v>0</v>
      </c>
      <c r="CD447" s="12">
        <f ca="1">IF(Table1[[#This Row],[Field of Work]]="Teaching",Table1[[#This Row],[Income]],0)</f>
        <v>65403</v>
      </c>
      <c r="CE447" s="12">
        <f ca="1">IF(Table1[[#This Row],[Field of Work]]="IT",Table1[[#This Row],[Income]],0)</f>
        <v>0</v>
      </c>
      <c r="CF447" s="12">
        <f ca="1">IF(Table1[[#This Row],[Field of Work]]="General Work",Table1[[#This Row],[Income]],0)</f>
        <v>0</v>
      </c>
      <c r="CG447" s="12">
        <f ca="1">IF(Table1[[#This Row],[Field of Work]]="Agriculture",Table1[[#This Row],[Income]],0)</f>
        <v>0</v>
      </c>
      <c r="CI447" s="2">
        <f ca="1">IF(Table1[[#This Row],[Debts]]&gt;Table1[[#This Row],[Income]],1,0)</f>
        <v>0</v>
      </c>
      <c r="CJ447" s="2"/>
      <c r="CL447" s="2">
        <f ca="1">IF(Table1[[#This Row],[Networth of Person ($)]]&gt;$CL$6,Table1[[#This Row],[Age]],0)</f>
        <v>41</v>
      </c>
    </row>
    <row r="448" spans="2:90" x14ac:dyDescent="0.3">
      <c r="B448">
        <f t="shared" ca="1" si="140"/>
        <v>1</v>
      </c>
      <c r="C448" t="str">
        <f t="shared" ca="1" si="141"/>
        <v>Men</v>
      </c>
      <c r="D448">
        <f t="shared" ca="1" si="142"/>
        <v>41</v>
      </c>
      <c r="E448">
        <f t="shared" ca="1" si="143"/>
        <v>2</v>
      </c>
      <c r="F448" t="str">
        <f t="shared" ca="1" si="144"/>
        <v>Construction</v>
      </c>
      <c r="G448">
        <f t="shared" ca="1" si="145"/>
        <v>4</v>
      </c>
      <c r="H448" t="str">
        <f t="shared" ca="1" si="146"/>
        <v xml:space="preserve">Technical </v>
      </c>
      <c r="I448">
        <f t="shared" ca="1" si="147"/>
        <v>3</v>
      </c>
      <c r="J448">
        <f t="shared" ca="1" si="148"/>
        <v>2</v>
      </c>
      <c r="K448">
        <f t="shared" ca="1" si="149"/>
        <v>32550</v>
      </c>
      <c r="L448">
        <f t="shared" ca="1" si="150"/>
        <v>2</v>
      </c>
      <c r="M448" t="str">
        <f t="shared" ca="1" si="151"/>
        <v>BC</v>
      </c>
      <c r="N448">
        <f t="shared" ca="1" si="152"/>
        <v>97650</v>
      </c>
      <c r="O448">
        <f t="shared" ca="1" si="153"/>
        <v>72988.644627821966</v>
      </c>
      <c r="P448">
        <f t="shared" ca="1" si="154"/>
        <v>49819.370342239352</v>
      </c>
      <c r="Q448">
        <f t="shared" ca="1" si="155"/>
        <v>10588</v>
      </c>
      <c r="R448">
        <f t="shared" ca="1" si="156"/>
        <v>36893.86011082492</v>
      </c>
      <c r="S448">
        <f t="shared" ca="1" si="157"/>
        <v>36950.731758650436</v>
      </c>
      <c r="T448">
        <f t="shared" ca="1" si="158"/>
        <v>184420.10210088978</v>
      </c>
      <c r="U448">
        <f t="shared" ca="1" si="159"/>
        <v>120470.50473864688</v>
      </c>
      <c r="V448">
        <f t="shared" ca="1" si="160"/>
        <v>63949.597362242901</v>
      </c>
      <c r="Y448" s="2">
        <f ca="1">IF(Table1[[#This Row],[Gender]]="Men",1,0)</f>
        <v>1</v>
      </c>
      <c r="Z448" s="2">
        <f ca="1">IF(Table1[[#This Row],[Gender]]="Women",1,0)</f>
        <v>0</v>
      </c>
      <c r="AA448" s="2"/>
      <c r="AB448" s="2"/>
      <c r="AC448" s="2"/>
      <c r="AD448" s="2"/>
      <c r="AE448" s="2"/>
      <c r="AF448" s="2"/>
      <c r="AG448" s="2"/>
      <c r="AH448" s="2"/>
      <c r="AI448" s="2"/>
      <c r="AJ448" s="4"/>
      <c r="AM448" s="2">
        <f ca="1">IF(Table1[[#This Row],[Field of Work]]="Teaching",1,0)</f>
        <v>0</v>
      </c>
      <c r="AN448" s="2">
        <f ca="1">IF(Table1[[#This Row],[Field of Work]]="Health",1,0)</f>
        <v>0</v>
      </c>
      <c r="AO448" s="2">
        <f ca="1">IF(Table1[[#This Row],[Field of Work]]="Agriculture",1,0)</f>
        <v>0</v>
      </c>
      <c r="AP448" s="2">
        <f ca="1">IF(Table1[[#This Row],[Field of Work]]="IT",1,0)</f>
        <v>0</v>
      </c>
      <c r="AQ448" s="2">
        <f ca="1">IF(Table1[[#This Row],[Field of Work]]="Construction",1,0)</f>
        <v>1</v>
      </c>
      <c r="AR448" s="2">
        <f ca="1">IF(Table1[[#This Row],[Field of Work]]="General Work",1,0)</f>
        <v>0</v>
      </c>
      <c r="AS448" s="2"/>
      <c r="AT448" s="2"/>
      <c r="AU448" s="2"/>
      <c r="AV448" s="2"/>
      <c r="AW448" s="2"/>
      <c r="AX448" s="2"/>
      <c r="BB448" s="2">
        <f ca="1">Table1[[#This Row],[Car Value]]/Table1[[#This Row],[Cars]]</f>
        <v>24909.685171119676</v>
      </c>
      <c r="BE448" s="2">
        <f ca="1">IF(Table1[[#This Row],[Debts]]&gt;$BG$6,1,0)</f>
        <v>1</v>
      </c>
      <c r="BJ448" s="11">
        <f ca="1">Table1[[#This Row],[Mortage Left]]/Table1[[#This Row],[Value of House]]</f>
        <v>0.74745155788860185</v>
      </c>
      <c r="BK448" s="2">
        <f t="shared" ca="1" si="161"/>
        <v>0</v>
      </c>
      <c r="BN448" s="14">
        <f ca="1">IF(Table1[[#This Row],[Area]]="Yukon",Table1[[#This Row],[Income]],0)</f>
        <v>0</v>
      </c>
      <c r="BO448" s="14">
        <f ca="1">IF(Table1[[#This Row],[Area]]="BC",Table1[[#This Row],[Income]],0)</f>
        <v>32550</v>
      </c>
      <c r="BP448" s="14">
        <f ca="1">IF(Table1[[#This Row],[Area]]="Northwest Territories",Table1[[#This Row],[Income]],0)</f>
        <v>0</v>
      </c>
      <c r="BQ448" s="14">
        <f ca="1">IF(Table1[[#This Row],[Area]]="Alberta",Table1[[#This Row],[Income]],0)</f>
        <v>0</v>
      </c>
      <c r="BR448" s="14">
        <f ca="1">IF(Table1[[#This Row],[Area]]="Nunavut",Table1[[#This Row],[Income]],0)</f>
        <v>0</v>
      </c>
      <c r="BS448" s="14">
        <f ca="1">IF(Table1[[#This Row],[Area]]="Saskatchewan",Table1[[#This Row],[Income]],0)</f>
        <v>0</v>
      </c>
      <c r="BT448" s="14">
        <f ca="1">IF(Table1[[#This Row],[Area]]="Manitoba",Table1[[#This Row],[Income]],0)</f>
        <v>0</v>
      </c>
      <c r="BU448" s="14">
        <f ca="1">IF(Table1[[#This Row],[Area]]="Ontario",Table1[[#This Row],[Income]],0)</f>
        <v>0</v>
      </c>
      <c r="BV448" s="14">
        <f ca="1">IF(Table1[[#This Row],[Area]]="Quebec",Table1[[#This Row],[Income]],0)</f>
        <v>0</v>
      </c>
      <c r="BW448" s="14">
        <f ca="1">IF(Table1[[#This Row],[Area]]="newfoundland",Table1[[#This Row],[Income]],0)</f>
        <v>0</v>
      </c>
      <c r="BX448" s="14">
        <f ca="1">IF(Table1[[#This Row],[Area]]="New Brunswick",Table1[[#This Row],[Income]],0)</f>
        <v>0</v>
      </c>
      <c r="BY448" s="14">
        <f ca="1">IF(Table1[[#This Row],[Area]]="Nova Scotia",Table1[[#This Row],[Income]],0)</f>
        <v>0</v>
      </c>
      <c r="BZ448" s="14">
        <f ca="1">IF(Table1[[#This Row],[Area]]="Prince Edward Island",Table1[[#This Row],[Income]],0)</f>
        <v>0</v>
      </c>
      <c r="CB448" s="12">
        <f ca="1">IF(Table1[[#This Row],[Field of Work]]="Health",Table1[[#This Row],[Income]],0)</f>
        <v>0</v>
      </c>
      <c r="CC448" s="12">
        <f ca="1">IF(Table1[[#This Row],[Field of Work]]="Construction",Table1[[#This Row],[Income]],0)</f>
        <v>32550</v>
      </c>
      <c r="CD448" s="12">
        <f ca="1">IF(Table1[[#This Row],[Field of Work]]="Teaching",Table1[[#This Row],[Income]],0)</f>
        <v>0</v>
      </c>
      <c r="CE448" s="12">
        <f ca="1">IF(Table1[[#This Row],[Field of Work]]="IT",Table1[[#This Row],[Income]],0)</f>
        <v>0</v>
      </c>
      <c r="CF448" s="12">
        <f ca="1">IF(Table1[[#This Row],[Field of Work]]="General Work",Table1[[#This Row],[Income]],0)</f>
        <v>0</v>
      </c>
      <c r="CG448" s="12">
        <f ca="1">IF(Table1[[#This Row],[Field of Work]]="Agriculture",Table1[[#This Row],[Income]],0)</f>
        <v>0</v>
      </c>
      <c r="CI448" s="2">
        <f ca="1">IF(Table1[[#This Row],[Debts]]&gt;Table1[[#This Row],[Income]],1,0)</f>
        <v>1</v>
      </c>
      <c r="CJ448" s="2"/>
      <c r="CL448" s="2">
        <f ca="1">IF(Table1[[#This Row],[Networth of Person ($)]]&gt;$CL$6,Table1[[#This Row],[Age]],0)</f>
        <v>41</v>
      </c>
    </row>
    <row r="449" spans="2:90" x14ac:dyDescent="0.3">
      <c r="B449">
        <f t="shared" ca="1" si="140"/>
        <v>1</v>
      </c>
      <c r="C449" t="str">
        <f t="shared" ca="1" si="141"/>
        <v>Men</v>
      </c>
      <c r="D449">
        <f t="shared" ca="1" si="142"/>
        <v>40</v>
      </c>
      <c r="E449">
        <f t="shared" ca="1" si="143"/>
        <v>4</v>
      </c>
      <c r="F449" t="str">
        <f t="shared" ca="1" si="144"/>
        <v>IT</v>
      </c>
      <c r="G449">
        <f t="shared" ca="1" si="145"/>
        <v>2</v>
      </c>
      <c r="H449" t="str">
        <f t="shared" ca="1" si="146"/>
        <v>College</v>
      </c>
      <c r="I449">
        <f t="shared" ca="1" si="147"/>
        <v>3</v>
      </c>
      <c r="J449">
        <f t="shared" ca="1" si="148"/>
        <v>2</v>
      </c>
      <c r="K449">
        <f t="shared" ca="1" si="149"/>
        <v>66099</v>
      </c>
      <c r="L449">
        <f t="shared" ca="1" si="150"/>
        <v>5</v>
      </c>
      <c r="M449" t="str">
        <f t="shared" ca="1" si="151"/>
        <v>Nunavut</v>
      </c>
      <c r="N449">
        <f t="shared" ca="1" si="152"/>
        <v>198297</v>
      </c>
      <c r="O449">
        <f t="shared" ca="1" si="153"/>
        <v>99158.020272978509</v>
      </c>
      <c r="P449">
        <f t="shared" ca="1" si="154"/>
        <v>97431.540530863364</v>
      </c>
      <c r="Q449">
        <f t="shared" ca="1" si="155"/>
        <v>59372</v>
      </c>
      <c r="R449">
        <f t="shared" ca="1" si="156"/>
        <v>129644.89374854631</v>
      </c>
      <c r="S449">
        <f t="shared" ca="1" si="157"/>
        <v>16432.92306284772</v>
      </c>
      <c r="T449">
        <f t="shared" ca="1" si="158"/>
        <v>312161.46359371103</v>
      </c>
      <c r="U449">
        <f t="shared" ca="1" si="159"/>
        <v>288174.91402152483</v>
      </c>
      <c r="V449">
        <f t="shared" ca="1" si="160"/>
        <v>23986.549572186195</v>
      </c>
      <c r="Y449" s="2">
        <f ca="1">IF(Table1[[#This Row],[Gender]]="Men",1,0)</f>
        <v>1</v>
      </c>
      <c r="Z449" s="2">
        <f ca="1">IF(Table1[[#This Row],[Gender]]="Women",1,0)</f>
        <v>0</v>
      </c>
      <c r="AA449" s="2"/>
      <c r="AB449" s="2"/>
      <c r="AC449" s="2"/>
      <c r="AD449" s="2"/>
      <c r="AE449" s="2"/>
      <c r="AF449" s="2"/>
      <c r="AG449" s="2"/>
      <c r="AH449" s="2"/>
      <c r="AI449" s="2"/>
      <c r="AJ449" s="4"/>
      <c r="AM449" s="2">
        <f ca="1">IF(Table1[[#This Row],[Field of Work]]="Teaching",1,0)</f>
        <v>0</v>
      </c>
      <c r="AN449" s="2">
        <f ca="1">IF(Table1[[#This Row],[Field of Work]]="Health",1,0)</f>
        <v>0</v>
      </c>
      <c r="AO449" s="2">
        <f ca="1">IF(Table1[[#This Row],[Field of Work]]="Agriculture",1,0)</f>
        <v>0</v>
      </c>
      <c r="AP449" s="2">
        <f ca="1">IF(Table1[[#This Row],[Field of Work]]="IT",1,0)</f>
        <v>1</v>
      </c>
      <c r="AQ449" s="2">
        <f ca="1">IF(Table1[[#This Row],[Field of Work]]="Construction",1,0)</f>
        <v>0</v>
      </c>
      <c r="AR449" s="2">
        <f ca="1">IF(Table1[[#This Row],[Field of Work]]="General Work",1,0)</f>
        <v>0</v>
      </c>
      <c r="AS449" s="2"/>
      <c r="AT449" s="2"/>
      <c r="AU449" s="2"/>
      <c r="AV449" s="2"/>
      <c r="AW449" s="2"/>
      <c r="AX449" s="2"/>
      <c r="BB449" s="2">
        <f ca="1">Table1[[#This Row],[Car Value]]/Table1[[#This Row],[Cars]]</f>
        <v>48715.770265431682</v>
      </c>
      <c r="BE449" s="2">
        <f ca="1">IF(Table1[[#This Row],[Debts]]&gt;$BG$6,1,0)</f>
        <v>1</v>
      </c>
      <c r="BJ449" s="11">
        <f ca="1">Table1[[#This Row],[Mortage Left]]/Table1[[#This Row],[Value of House]]</f>
        <v>0.50004801017150291</v>
      </c>
      <c r="BK449" s="2">
        <f t="shared" ca="1" si="161"/>
        <v>0</v>
      </c>
      <c r="BN449" s="14">
        <f ca="1">IF(Table1[[#This Row],[Area]]="Yukon",Table1[[#This Row],[Income]],0)</f>
        <v>0</v>
      </c>
      <c r="BO449" s="14">
        <f ca="1">IF(Table1[[#This Row],[Area]]="BC",Table1[[#This Row],[Income]],0)</f>
        <v>0</v>
      </c>
      <c r="BP449" s="14">
        <f ca="1">IF(Table1[[#This Row],[Area]]="Northwest Territories",Table1[[#This Row],[Income]],0)</f>
        <v>0</v>
      </c>
      <c r="BQ449" s="14">
        <f ca="1">IF(Table1[[#This Row],[Area]]="Alberta",Table1[[#This Row],[Income]],0)</f>
        <v>0</v>
      </c>
      <c r="BR449" s="14">
        <f ca="1">IF(Table1[[#This Row],[Area]]="Nunavut",Table1[[#This Row],[Income]],0)</f>
        <v>66099</v>
      </c>
      <c r="BS449" s="14">
        <f ca="1">IF(Table1[[#This Row],[Area]]="Saskatchewan",Table1[[#This Row],[Income]],0)</f>
        <v>0</v>
      </c>
      <c r="BT449" s="14">
        <f ca="1">IF(Table1[[#This Row],[Area]]="Manitoba",Table1[[#This Row],[Income]],0)</f>
        <v>0</v>
      </c>
      <c r="BU449" s="14">
        <f ca="1">IF(Table1[[#This Row],[Area]]="Ontario",Table1[[#This Row],[Income]],0)</f>
        <v>0</v>
      </c>
      <c r="BV449" s="14">
        <f ca="1">IF(Table1[[#This Row],[Area]]="Quebec",Table1[[#This Row],[Income]],0)</f>
        <v>0</v>
      </c>
      <c r="BW449" s="14">
        <f ca="1">IF(Table1[[#This Row],[Area]]="newfoundland",Table1[[#This Row],[Income]],0)</f>
        <v>0</v>
      </c>
      <c r="BX449" s="14">
        <f ca="1">IF(Table1[[#This Row],[Area]]="New Brunswick",Table1[[#This Row],[Income]],0)</f>
        <v>0</v>
      </c>
      <c r="BY449" s="14">
        <f ca="1">IF(Table1[[#This Row],[Area]]="Nova Scotia",Table1[[#This Row],[Income]],0)</f>
        <v>0</v>
      </c>
      <c r="BZ449" s="14">
        <f ca="1">IF(Table1[[#This Row],[Area]]="Prince Edward Island",Table1[[#This Row],[Income]],0)</f>
        <v>0</v>
      </c>
      <c r="CB449" s="12">
        <f ca="1">IF(Table1[[#This Row],[Field of Work]]="Health",Table1[[#This Row],[Income]],0)</f>
        <v>0</v>
      </c>
      <c r="CC449" s="12">
        <f ca="1">IF(Table1[[#This Row],[Field of Work]]="Construction",Table1[[#This Row],[Income]],0)</f>
        <v>0</v>
      </c>
      <c r="CD449" s="12">
        <f ca="1">IF(Table1[[#This Row],[Field of Work]]="Teaching",Table1[[#This Row],[Income]],0)</f>
        <v>0</v>
      </c>
      <c r="CE449" s="12">
        <f ca="1">IF(Table1[[#This Row],[Field of Work]]="IT",Table1[[#This Row],[Income]],0)</f>
        <v>66099</v>
      </c>
      <c r="CF449" s="12">
        <f ca="1">IF(Table1[[#This Row],[Field of Work]]="General Work",Table1[[#This Row],[Income]],0)</f>
        <v>0</v>
      </c>
      <c r="CG449" s="12">
        <f ca="1">IF(Table1[[#This Row],[Field of Work]]="Agriculture",Table1[[#This Row],[Income]],0)</f>
        <v>0</v>
      </c>
      <c r="CI449" s="2">
        <f ca="1">IF(Table1[[#This Row],[Debts]]&gt;Table1[[#This Row],[Income]],1,0)</f>
        <v>1</v>
      </c>
      <c r="CJ449" s="2"/>
      <c r="CL449" s="2">
        <f ca="1">IF(Table1[[#This Row],[Networth of Person ($)]]&gt;$CL$6,Table1[[#This Row],[Age]],0)</f>
        <v>0</v>
      </c>
    </row>
    <row r="450" spans="2:90" x14ac:dyDescent="0.3">
      <c r="B450">
        <f t="shared" ca="1" si="140"/>
        <v>1</v>
      </c>
      <c r="C450" t="str">
        <f t="shared" ca="1" si="141"/>
        <v>Men</v>
      </c>
      <c r="D450">
        <f t="shared" ca="1" si="142"/>
        <v>35</v>
      </c>
      <c r="E450">
        <f t="shared" ca="1" si="143"/>
        <v>6</v>
      </c>
      <c r="F450" t="str">
        <f t="shared" ca="1" si="144"/>
        <v>Agriculture</v>
      </c>
      <c r="G450">
        <f t="shared" ca="1" si="145"/>
        <v>5</v>
      </c>
      <c r="H450" t="str">
        <f t="shared" ca="1" si="146"/>
        <v>Others</v>
      </c>
      <c r="I450">
        <f t="shared" ca="1" si="147"/>
        <v>1</v>
      </c>
      <c r="J450">
        <f t="shared" ca="1" si="148"/>
        <v>1</v>
      </c>
      <c r="K450">
        <f t="shared" ca="1" si="149"/>
        <v>43422</v>
      </c>
      <c r="L450">
        <f t="shared" ca="1" si="150"/>
        <v>12</v>
      </c>
      <c r="M450" t="str">
        <f t="shared" ca="1" si="151"/>
        <v>Nova Scotia</v>
      </c>
      <c r="N450">
        <f t="shared" ca="1" si="152"/>
        <v>130266</v>
      </c>
      <c r="O450">
        <f t="shared" ca="1" si="153"/>
        <v>88154.035000119169</v>
      </c>
      <c r="P450">
        <f t="shared" ca="1" si="154"/>
        <v>13791.798033789217</v>
      </c>
      <c r="Q450">
        <f t="shared" ca="1" si="155"/>
        <v>12091</v>
      </c>
      <c r="R450">
        <f t="shared" ca="1" si="156"/>
        <v>64293.176465035605</v>
      </c>
      <c r="S450">
        <f t="shared" ca="1" si="157"/>
        <v>59755.933511059673</v>
      </c>
      <c r="T450">
        <f t="shared" ca="1" si="158"/>
        <v>203813.73154484888</v>
      </c>
      <c r="U450">
        <f t="shared" ca="1" si="159"/>
        <v>164538.21146515477</v>
      </c>
      <c r="V450">
        <f t="shared" ca="1" si="160"/>
        <v>39275.520079694106</v>
      </c>
      <c r="Y450" s="2">
        <f ca="1">IF(Table1[[#This Row],[Gender]]="Men",1,0)</f>
        <v>1</v>
      </c>
      <c r="Z450" s="2">
        <f ca="1">IF(Table1[[#This Row],[Gender]]="Women",1,0)</f>
        <v>0</v>
      </c>
      <c r="AA450" s="2"/>
      <c r="AB450" s="2"/>
      <c r="AC450" s="2"/>
      <c r="AD450" s="2"/>
      <c r="AE450" s="2"/>
      <c r="AF450" s="2"/>
      <c r="AG450" s="2"/>
      <c r="AH450" s="2"/>
      <c r="AI450" s="2"/>
      <c r="AJ450" s="4"/>
      <c r="AM450" s="2">
        <f ca="1">IF(Table1[[#This Row],[Field of Work]]="Teaching",1,0)</f>
        <v>0</v>
      </c>
      <c r="AN450" s="2">
        <f ca="1">IF(Table1[[#This Row],[Field of Work]]="Health",1,0)</f>
        <v>0</v>
      </c>
      <c r="AO450" s="2">
        <f ca="1">IF(Table1[[#This Row],[Field of Work]]="Agriculture",1,0)</f>
        <v>1</v>
      </c>
      <c r="AP450" s="2">
        <f ca="1">IF(Table1[[#This Row],[Field of Work]]="IT",1,0)</f>
        <v>0</v>
      </c>
      <c r="AQ450" s="2">
        <f ca="1">IF(Table1[[#This Row],[Field of Work]]="Construction",1,0)</f>
        <v>0</v>
      </c>
      <c r="AR450" s="2">
        <f ca="1">IF(Table1[[#This Row],[Field of Work]]="General Work",1,0)</f>
        <v>0</v>
      </c>
      <c r="AS450" s="2"/>
      <c r="AT450" s="2"/>
      <c r="AU450" s="2"/>
      <c r="AV450" s="2"/>
      <c r="AW450" s="2"/>
      <c r="AX450" s="2"/>
      <c r="BB450" s="2">
        <f ca="1">Table1[[#This Row],[Car Value]]/Table1[[#This Row],[Cars]]</f>
        <v>13791.798033789217</v>
      </c>
      <c r="BE450" s="2">
        <f ca="1">IF(Table1[[#This Row],[Debts]]&gt;$BG$6,1,0)</f>
        <v>1</v>
      </c>
      <c r="BJ450" s="11">
        <f ca="1">Table1[[#This Row],[Mortage Left]]/Table1[[#This Row],[Value of House]]</f>
        <v>0.67672328159396289</v>
      </c>
      <c r="BK450" s="2">
        <f t="shared" ca="1" si="161"/>
        <v>0</v>
      </c>
      <c r="BN450" s="14">
        <f ca="1">IF(Table1[[#This Row],[Area]]="Yukon",Table1[[#This Row],[Income]],0)</f>
        <v>0</v>
      </c>
      <c r="BO450" s="14">
        <f ca="1">IF(Table1[[#This Row],[Area]]="BC",Table1[[#This Row],[Income]],0)</f>
        <v>0</v>
      </c>
      <c r="BP450" s="14">
        <f ca="1">IF(Table1[[#This Row],[Area]]="Northwest Territories",Table1[[#This Row],[Income]],0)</f>
        <v>0</v>
      </c>
      <c r="BQ450" s="14">
        <f ca="1">IF(Table1[[#This Row],[Area]]="Alberta",Table1[[#This Row],[Income]],0)</f>
        <v>0</v>
      </c>
      <c r="BR450" s="14">
        <f ca="1">IF(Table1[[#This Row],[Area]]="Nunavut",Table1[[#This Row],[Income]],0)</f>
        <v>0</v>
      </c>
      <c r="BS450" s="14">
        <f ca="1">IF(Table1[[#This Row],[Area]]="Saskatchewan",Table1[[#This Row],[Income]],0)</f>
        <v>0</v>
      </c>
      <c r="BT450" s="14">
        <f ca="1">IF(Table1[[#This Row],[Area]]="Manitoba",Table1[[#This Row],[Income]],0)</f>
        <v>0</v>
      </c>
      <c r="BU450" s="14">
        <f ca="1">IF(Table1[[#This Row],[Area]]="Ontario",Table1[[#This Row],[Income]],0)</f>
        <v>0</v>
      </c>
      <c r="BV450" s="14">
        <f ca="1">IF(Table1[[#This Row],[Area]]="Quebec",Table1[[#This Row],[Income]],0)</f>
        <v>0</v>
      </c>
      <c r="BW450" s="14">
        <f ca="1">IF(Table1[[#This Row],[Area]]="newfoundland",Table1[[#This Row],[Income]],0)</f>
        <v>0</v>
      </c>
      <c r="BX450" s="14">
        <f ca="1">IF(Table1[[#This Row],[Area]]="New Brunswick",Table1[[#This Row],[Income]],0)</f>
        <v>0</v>
      </c>
      <c r="BY450" s="14">
        <f ca="1">IF(Table1[[#This Row],[Area]]="Nova Scotia",Table1[[#This Row],[Income]],0)</f>
        <v>43422</v>
      </c>
      <c r="BZ450" s="14">
        <f ca="1">IF(Table1[[#This Row],[Area]]="Prince Edward Island",Table1[[#This Row],[Income]],0)</f>
        <v>0</v>
      </c>
      <c r="CB450" s="12">
        <f ca="1">IF(Table1[[#This Row],[Field of Work]]="Health",Table1[[#This Row],[Income]],0)</f>
        <v>0</v>
      </c>
      <c r="CC450" s="12">
        <f ca="1">IF(Table1[[#This Row],[Field of Work]]="Construction",Table1[[#This Row],[Income]],0)</f>
        <v>0</v>
      </c>
      <c r="CD450" s="12">
        <f ca="1">IF(Table1[[#This Row],[Field of Work]]="Teaching",Table1[[#This Row],[Income]],0)</f>
        <v>0</v>
      </c>
      <c r="CE450" s="12">
        <f ca="1">IF(Table1[[#This Row],[Field of Work]]="IT",Table1[[#This Row],[Income]],0)</f>
        <v>0</v>
      </c>
      <c r="CF450" s="12">
        <f ca="1">IF(Table1[[#This Row],[Field of Work]]="General Work",Table1[[#This Row],[Income]],0)</f>
        <v>0</v>
      </c>
      <c r="CG450" s="12">
        <f ca="1">IF(Table1[[#This Row],[Field of Work]]="Agriculture",Table1[[#This Row],[Income]],0)</f>
        <v>43422</v>
      </c>
      <c r="CI450" s="2">
        <f ca="1">IF(Table1[[#This Row],[Debts]]&gt;Table1[[#This Row],[Income]],1,0)</f>
        <v>1</v>
      </c>
      <c r="CJ450" s="2"/>
      <c r="CL450" s="2">
        <f ca="1">IF(Table1[[#This Row],[Networth of Person ($)]]&gt;$CL$6,Table1[[#This Row],[Age]],0)</f>
        <v>0</v>
      </c>
    </row>
    <row r="451" spans="2:90" x14ac:dyDescent="0.3">
      <c r="B451">
        <f t="shared" ca="1" si="140"/>
        <v>2</v>
      </c>
      <c r="C451" t="str">
        <f t="shared" ca="1" si="141"/>
        <v>Women</v>
      </c>
      <c r="D451">
        <f t="shared" ca="1" si="142"/>
        <v>38</v>
      </c>
      <c r="E451">
        <f t="shared" ca="1" si="143"/>
        <v>6</v>
      </c>
      <c r="F451" t="str">
        <f t="shared" ca="1" si="144"/>
        <v>Agriculture</v>
      </c>
      <c r="G451">
        <f t="shared" ca="1" si="145"/>
        <v>4</v>
      </c>
      <c r="H451" t="str">
        <f t="shared" ca="1" si="146"/>
        <v xml:space="preserve">Technical </v>
      </c>
      <c r="I451">
        <f t="shared" ca="1" si="147"/>
        <v>0</v>
      </c>
      <c r="J451">
        <f t="shared" ca="1" si="148"/>
        <v>1</v>
      </c>
      <c r="K451">
        <f t="shared" ca="1" si="149"/>
        <v>50101</v>
      </c>
      <c r="L451">
        <f t="shared" ca="1" si="150"/>
        <v>12</v>
      </c>
      <c r="M451" t="str">
        <f t="shared" ca="1" si="151"/>
        <v>Nova Scotia</v>
      </c>
      <c r="N451">
        <f t="shared" ca="1" si="152"/>
        <v>300606</v>
      </c>
      <c r="O451">
        <f t="shared" ca="1" si="153"/>
        <v>203294.13737803762</v>
      </c>
      <c r="P451">
        <f t="shared" ca="1" si="154"/>
        <v>14994.387641853726</v>
      </c>
      <c r="Q451">
        <f t="shared" ca="1" si="155"/>
        <v>910</v>
      </c>
      <c r="R451">
        <f t="shared" ca="1" si="156"/>
        <v>12464.561334514618</v>
      </c>
      <c r="S451">
        <f t="shared" ca="1" si="157"/>
        <v>62562.181136262938</v>
      </c>
      <c r="T451">
        <f t="shared" ca="1" si="158"/>
        <v>378162.56877811666</v>
      </c>
      <c r="U451">
        <f t="shared" ca="1" si="159"/>
        <v>216668.69871255223</v>
      </c>
      <c r="V451">
        <f t="shared" ca="1" si="160"/>
        <v>161493.87006556444</v>
      </c>
      <c r="Y451" s="2">
        <f ca="1">IF(Table1[[#This Row],[Gender]]="Men",1,0)</f>
        <v>0</v>
      </c>
      <c r="Z451" s="2">
        <f ca="1">IF(Table1[[#This Row],[Gender]]="Women",1,0)</f>
        <v>1</v>
      </c>
      <c r="AA451" s="2"/>
      <c r="AB451" s="2"/>
      <c r="AC451" s="2"/>
      <c r="AD451" s="2"/>
      <c r="AE451" s="2"/>
      <c r="AF451" s="2"/>
      <c r="AG451" s="2"/>
      <c r="AH451" s="2"/>
      <c r="AI451" s="2"/>
      <c r="AJ451" s="4"/>
      <c r="AM451" s="2">
        <f ca="1">IF(Table1[[#This Row],[Field of Work]]="Teaching",1,0)</f>
        <v>0</v>
      </c>
      <c r="AN451" s="2">
        <f ca="1">IF(Table1[[#This Row],[Field of Work]]="Health",1,0)</f>
        <v>0</v>
      </c>
      <c r="AO451" s="2">
        <f ca="1">IF(Table1[[#This Row],[Field of Work]]="Agriculture",1,0)</f>
        <v>1</v>
      </c>
      <c r="AP451" s="2">
        <f ca="1">IF(Table1[[#This Row],[Field of Work]]="IT",1,0)</f>
        <v>0</v>
      </c>
      <c r="AQ451" s="2">
        <f ca="1">IF(Table1[[#This Row],[Field of Work]]="Construction",1,0)</f>
        <v>0</v>
      </c>
      <c r="AR451" s="2">
        <f ca="1">IF(Table1[[#This Row],[Field of Work]]="General Work",1,0)</f>
        <v>0</v>
      </c>
      <c r="AS451" s="2"/>
      <c r="AT451" s="2"/>
      <c r="AU451" s="2"/>
      <c r="AV451" s="2"/>
      <c r="AW451" s="2"/>
      <c r="AX451" s="2"/>
      <c r="BB451" s="2">
        <f ca="1">Table1[[#This Row],[Car Value]]/Table1[[#This Row],[Cars]]</f>
        <v>14994.387641853726</v>
      </c>
      <c r="BE451" s="2">
        <f ca="1">IF(Table1[[#This Row],[Debts]]&gt;$BG$6,1,0)</f>
        <v>0</v>
      </c>
      <c r="BJ451" s="11">
        <f ca="1">Table1[[#This Row],[Mortage Left]]/Table1[[#This Row],[Value of House]]</f>
        <v>0.67628103689892294</v>
      </c>
      <c r="BK451" s="2">
        <f t="shared" ca="1" si="161"/>
        <v>0</v>
      </c>
      <c r="BN451" s="14">
        <f ca="1">IF(Table1[[#This Row],[Area]]="Yukon",Table1[[#This Row],[Income]],0)</f>
        <v>0</v>
      </c>
      <c r="BO451" s="14">
        <f ca="1">IF(Table1[[#This Row],[Area]]="BC",Table1[[#This Row],[Income]],0)</f>
        <v>0</v>
      </c>
      <c r="BP451" s="14">
        <f ca="1">IF(Table1[[#This Row],[Area]]="Northwest Territories",Table1[[#This Row],[Income]],0)</f>
        <v>0</v>
      </c>
      <c r="BQ451" s="14">
        <f ca="1">IF(Table1[[#This Row],[Area]]="Alberta",Table1[[#This Row],[Income]],0)</f>
        <v>0</v>
      </c>
      <c r="BR451" s="14">
        <f ca="1">IF(Table1[[#This Row],[Area]]="Nunavut",Table1[[#This Row],[Income]],0)</f>
        <v>0</v>
      </c>
      <c r="BS451" s="14">
        <f ca="1">IF(Table1[[#This Row],[Area]]="Saskatchewan",Table1[[#This Row],[Income]],0)</f>
        <v>0</v>
      </c>
      <c r="BT451" s="14">
        <f ca="1">IF(Table1[[#This Row],[Area]]="Manitoba",Table1[[#This Row],[Income]],0)</f>
        <v>0</v>
      </c>
      <c r="BU451" s="14">
        <f ca="1">IF(Table1[[#This Row],[Area]]="Ontario",Table1[[#This Row],[Income]],0)</f>
        <v>0</v>
      </c>
      <c r="BV451" s="14">
        <f ca="1">IF(Table1[[#This Row],[Area]]="Quebec",Table1[[#This Row],[Income]],0)</f>
        <v>0</v>
      </c>
      <c r="BW451" s="14">
        <f ca="1">IF(Table1[[#This Row],[Area]]="newfoundland",Table1[[#This Row],[Income]],0)</f>
        <v>0</v>
      </c>
      <c r="BX451" s="14">
        <f ca="1">IF(Table1[[#This Row],[Area]]="New Brunswick",Table1[[#This Row],[Income]],0)</f>
        <v>0</v>
      </c>
      <c r="BY451" s="14">
        <f ca="1">IF(Table1[[#This Row],[Area]]="Nova Scotia",Table1[[#This Row],[Income]],0)</f>
        <v>50101</v>
      </c>
      <c r="BZ451" s="14">
        <f ca="1">IF(Table1[[#This Row],[Area]]="Prince Edward Island",Table1[[#This Row],[Income]],0)</f>
        <v>0</v>
      </c>
      <c r="CB451" s="12">
        <f ca="1">IF(Table1[[#This Row],[Field of Work]]="Health",Table1[[#This Row],[Income]],0)</f>
        <v>0</v>
      </c>
      <c r="CC451" s="12">
        <f ca="1">IF(Table1[[#This Row],[Field of Work]]="Construction",Table1[[#This Row],[Income]],0)</f>
        <v>0</v>
      </c>
      <c r="CD451" s="12">
        <f ca="1">IF(Table1[[#This Row],[Field of Work]]="Teaching",Table1[[#This Row],[Income]],0)</f>
        <v>0</v>
      </c>
      <c r="CE451" s="12">
        <f ca="1">IF(Table1[[#This Row],[Field of Work]]="IT",Table1[[#This Row],[Income]],0)</f>
        <v>0</v>
      </c>
      <c r="CF451" s="12">
        <f ca="1">IF(Table1[[#This Row],[Field of Work]]="General Work",Table1[[#This Row],[Income]],0)</f>
        <v>0</v>
      </c>
      <c r="CG451" s="12">
        <f ca="1">IF(Table1[[#This Row],[Field of Work]]="Agriculture",Table1[[#This Row],[Income]],0)</f>
        <v>50101</v>
      </c>
      <c r="CI451" s="2">
        <f ca="1">IF(Table1[[#This Row],[Debts]]&gt;Table1[[#This Row],[Income]],1,0)</f>
        <v>0</v>
      </c>
      <c r="CJ451" s="2"/>
      <c r="CL451" s="2">
        <f ca="1">IF(Table1[[#This Row],[Networth of Person ($)]]&gt;$CL$6,Table1[[#This Row],[Age]],0)</f>
        <v>38</v>
      </c>
    </row>
    <row r="452" spans="2:90" x14ac:dyDescent="0.3">
      <c r="B452">
        <f t="shared" ca="1" si="140"/>
        <v>2</v>
      </c>
      <c r="C452" t="str">
        <f t="shared" ca="1" si="141"/>
        <v>Women</v>
      </c>
      <c r="D452">
        <f t="shared" ca="1" si="142"/>
        <v>35</v>
      </c>
      <c r="E452">
        <f t="shared" ca="1" si="143"/>
        <v>3</v>
      </c>
      <c r="F452" t="str">
        <f t="shared" ca="1" si="144"/>
        <v>Teaching</v>
      </c>
      <c r="G452">
        <f t="shared" ca="1" si="145"/>
        <v>1</v>
      </c>
      <c r="H452" t="str">
        <f t="shared" ca="1" si="146"/>
        <v>High School</v>
      </c>
      <c r="I452">
        <f t="shared" ca="1" si="147"/>
        <v>1</v>
      </c>
      <c r="J452">
        <f t="shared" ca="1" si="148"/>
        <v>2</v>
      </c>
      <c r="K452">
        <f t="shared" ca="1" si="149"/>
        <v>56842</v>
      </c>
      <c r="L452">
        <f t="shared" ca="1" si="150"/>
        <v>6</v>
      </c>
      <c r="M452" t="str">
        <f t="shared" ca="1" si="151"/>
        <v>Saskatchewan</v>
      </c>
      <c r="N452">
        <f t="shared" ca="1" si="152"/>
        <v>284210</v>
      </c>
      <c r="O452">
        <f t="shared" ca="1" si="153"/>
        <v>55070.019222967974</v>
      </c>
      <c r="P452">
        <f t="shared" ca="1" si="154"/>
        <v>69270.436455687901</v>
      </c>
      <c r="Q452">
        <f t="shared" ca="1" si="155"/>
        <v>39252</v>
      </c>
      <c r="R452">
        <f t="shared" ca="1" si="156"/>
        <v>75040.663832591104</v>
      </c>
      <c r="S452">
        <f t="shared" ca="1" si="157"/>
        <v>48544.382919570053</v>
      </c>
      <c r="T452">
        <f t="shared" ca="1" si="158"/>
        <v>402024.81937525794</v>
      </c>
      <c r="U452">
        <f t="shared" ca="1" si="159"/>
        <v>169362.68305555906</v>
      </c>
      <c r="V452">
        <f t="shared" ca="1" si="160"/>
        <v>232662.13631969888</v>
      </c>
      <c r="Y452" s="2">
        <f ca="1">IF(Table1[[#This Row],[Gender]]="Men",1,0)</f>
        <v>0</v>
      </c>
      <c r="Z452" s="2">
        <f ca="1">IF(Table1[[#This Row],[Gender]]="Women",1,0)</f>
        <v>1</v>
      </c>
      <c r="AA452" s="2"/>
      <c r="AB452" s="2"/>
      <c r="AC452" s="2"/>
      <c r="AD452" s="2"/>
      <c r="AE452" s="2"/>
      <c r="AF452" s="2"/>
      <c r="AG452" s="2"/>
      <c r="AH452" s="2"/>
      <c r="AI452" s="2"/>
      <c r="AJ452" s="4"/>
      <c r="AM452" s="2">
        <f ca="1">IF(Table1[[#This Row],[Field of Work]]="Teaching",1,0)</f>
        <v>1</v>
      </c>
      <c r="AN452" s="2">
        <f ca="1">IF(Table1[[#This Row],[Field of Work]]="Health",1,0)</f>
        <v>0</v>
      </c>
      <c r="AO452" s="2">
        <f ca="1">IF(Table1[[#This Row],[Field of Work]]="Agriculture",1,0)</f>
        <v>0</v>
      </c>
      <c r="AP452" s="2">
        <f ca="1">IF(Table1[[#This Row],[Field of Work]]="IT",1,0)</f>
        <v>0</v>
      </c>
      <c r="AQ452" s="2">
        <f ca="1">IF(Table1[[#This Row],[Field of Work]]="Construction",1,0)</f>
        <v>0</v>
      </c>
      <c r="AR452" s="2">
        <f ca="1">IF(Table1[[#This Row],[Field of Work]]="General Work",1,0)</f>
        <v>0</v>
      </c>
      <c r="AS452" s="2"/>
      <c r="AT452" s="2"/>
      <c r="AU452" s="2"/>
      <c r="AV452" s="2"/>
      <c r="AW452" s="2"/>
      <c r="AX452" s="2"/>
      <c r="BB452" s="2">
        <f ca="1">Table1[[#This Row],[Car Value]]/Table1[[#This Row],[Cars]]</f>
        <v>34635.21822784395</v>
      </c>
      <c r="BE452" s="2">
        <f ca="1">IF(Table1[[#This Row],[Debts]]&gt;$BG$6,1,0)</f>
        <v>1</v>
      </c>
      <c r="BJ452" s="11">
        <f ca="1">Table1[[#This Row],[Mortage Left]]/Table1[[#This Row],[Value of House]]</f>
        <v>0.19376524127570449</v>
      </c>
      <c r="BK452" s="2">
        <f t="shared" ca="1" si="161"/>
        <v>1</v>
      </c>
      <c r="BN452" s="14">
        <f ca="1">IF(Table1[[#This Row],[Area]]="Yukon",Table1[[#This Row],[Income]],0)</f>
        <v>0</v>
      </c>
      <c r="BO452" s="14">
        <f ca="1">IF(Table1[[#This Row],[Area]]="BC",Table1[[#This Row],[Income]],0)</f>
        <v>0</v>
      </c>
      <c r="BP452" s="14">
        <f ca="1">IF(Table1[[#This Row],[Area]]="Northwest Territories",Table1[[#This Row],[Income]],0)</f>
        <v>0</v>
      </c>
      <c r="BQ452" s="14">
        <f ca="1">IF(Table1[[#This Row],[Area]]="Alberta",Table1[[#This Row],[Income]],0)</f>
        <v>0</v>
      </c>
      <c r="BR452" s="14">
        <f ca="1">IF(Table1[[#This Row],[Area]]="Nunavut",Table1[[#This Row],[Income]],0)</f>
        <v>0</v>
      </c>
      <c r="BS452" s="14">
        <f ca="1">IF(Table1[[#This Row],[Area]]="Saskatchewan",Table1[[#This Row],[Income]],0)</f>
        <v>56842</v>
      </c>
      <c r="BT452" s="14">
        <f ca="1">IF(Table1[[#This Row],[Area]]="Manitoba",Table1[[#This Row],[Income]],0)</f>
        <v>0</v>
      </c>
      <c r="BU452" s="14">
        <f ca="1">IF(Table1[[#This Row],[Area]]="Ontario",Table1[[#This Row],[Income]],0)</f>
        <v>0</v>
      </c>
      <c r="BV452" s="14">
        <f ca="1">IF(Table1[[#This Row],[Area]]="Quebec",Table1[[#This Row],[Income]],0)</f>
        <v>0</v>
      </c>
      <c r="BW452" s="14">
        <f ca="1">IF(Table1[[#This Row],[Area]]="newfoundland",Table1[[#This Row],[Income]],0)</f>
        <v>0</v>
      </c>
      <c r="BX452" s="14">
        <f ca="1">IF(Table1[[#This Row],[Area]]="New Brunswick",Table1[[#This Row],[Income]],0)</f>
        <v>0</v>
      </c>
      <c r="BY452" s="14">
        <f ca="1">IF(Table1[[#This Row],[Area]]="Nova Scotia",Table1[[#This Row],[Income]],0)</f>
        <v>0</v>
      </c>
      <c r="BZ452" s="14">
        <f ca="1">IF(Table1[[#This Row],[Area]]="Prince Edward Island",Table1[[#This Row],[Income]],0)</f>
        <v>0</v>
      </c>
      <c r="CB452" s="12">
        <f ca="1">IF(Table1[[#This Row],[Field of Work]]="Health",Table1[[#This Row],[Income]],0)</f>
        <v>0</v>
      </c>
      <c r="CC452" s="12">
        <f ca="1">IF(Table1[[#This Row],[Field of Work]]="Construction",Table1[[#This Row],[Income]],0)</f>
        <v>0</v>
      </c>
      <c r="CD452" s="12">
        <f ca="1">IF(Table1[[#This Row],[Field of Work]]="Teaching",Table1[[#This Row],[Income]],0)</f>
        <v>56842</v>
      </c>
      <c r="CE452" s="12">
        <f ca="1">IF(Table1[[#This Row],[Field of Work]]="IT",Table1[[#This Row],[Income]],0)</f>
        <v>0</v>
      </c>
      <c r="CF452" s="12">
        <f ca="1">IF(Table1[[#This Row],[Field of Work]]="General Work",Table1[[#This Row],[Income]],0)</f>
        <v>0</v>
      </c>
      <c r="CG452" s="12">
        <f ca="1">IF(Table1[[#This Row],[Field of Work]]="Agriculture",Table1[[#This Row],[Income]],0)</f>
        <v>0</v>
      </c>
      <c r="CI452" s="2">
        <f ca="1">IF(Table1[[#This Row],[Debts]]&gt;Table1[[#This Row],[Income]],1,0)</f>
        <v>1</v>
      </c>
      <c r="CJ452" s="2"/>
      <c r="CL452" s="2">
        <f ca="1">IF(Table1[[#This Row],[Networth of Person ($)]]&gt;$CL$6,Table1[[#This Row],[Age]],0)</f>
        <v>35</v>
      </c>
    </row>
    <row r="453" spans="2:90" x14ac:dyDescent="0.3">
      <c r="B453">
        <f t="shared" ca="1" si="140"/>
        <v>1</v>
      </c>
      <c r="C453" t="str">
        <f t="shared" ca="1" si="141"/>
        <v>Men</v>
      </c>
      <c r="D453">
        <f t="shared" ca="1" si="142"/>
        <v>37</v>
      </c>
      <c r="E453">
        <f t="shared" ca="1" si="143"/>
        <v>5</v>
      </c>
      <c r="F453" t="str">
        <f t="shared" ca="1" si="144"/>
        <v>General Work</v>
      </c>
      <c r="G453">
        <f t="shared" ca="1" si="145"/>
        <v>5</v>
      </c>
      <c r="H453" t="str">
        <f t="shared" ca="1" si="146"/>
        <v>Others</v>
      </c>
      <c r="I453">
        <f t="shared" ca="1" si="147"/>
        <v>2</v>
      </c>
      <c r="J453">
        <f t="shared" ca="1" si="148"/>
        <v>1</v>
      </c>
      <c r="K453">
        <f t="shared" ca="1" si="149"/>
        <v>65092</v>
      </c>
      <c r="L453">
        <f t="shared" ca="1" si="150"/>
        <v>4</v>
      </c>
      <c r="M453" t="str">
        <f t="shared" ca="1" si="151"/>
        <v>Alberta</v>
      </c>
      <c r="N453">
        <f t="shared" ca="1" si="152"/>
        <v>325460</v>
      </c>
      <c r="O453">
        <f t="shared" ca="1" si="153"/>
        <v>314878.65617582004</v>
      </c>
      <c r="P453">
        <f t="shared" ca="1" si="154"/>
        <v>24784.161310500167</v>
      </c>
      <c r="Q453">
        <f t="shared" ca="1" si="155"/>
        <v>10420</v>
      </c>
      <c r="R453">
        <f t="shared" ca="1" si="156"/>
        <v>112851.26019529098</v>
      </c>
      <c r="S453">
        <f t="shared" ca="1" si="157"/>
        <v>54515.882239967235</v>
      </c>
      <c r="T453">
        <f t="shared" ca="1" si="158"/>
        <v>404760.04355046741</v>
      </c>
      <c r="U453">
        <f t="shared" ca="1" si="159"/>
        <v>438149.916371111</v>
      </c>
      <c r="V453">
        <f t="shared" ca="1" si="160"/>
        <v>-33389.872820643592</v>
      </c>
      <c r="Y453" s="2">
        <f ca="1">IF(Table1[[#This Row],[Gender]]="Men",1,0)</f>
        <v>1</v>
      </c>
      <c r="Z453" s="2">
        <f ca="1">IF(Table1[[#This Row],[Gender]]="Women",1,0)</f>
        <v>0</v>
      </c>
      <c r="AA453" s="2"/>
      <c r="AB453" s="2"/>
      <c r="AC453" s="2"/>
      <c r="AD453" s="2"/>
      <c r="AE453" s="2"/>
      <c r="AF453" s="2"/>
      <c r="AG453" s="2"/>
      <c r="AH453" s="2"/>
      <c r="AI453" s="2"/>
      <c r="AJ453" s="4"/>
      <c r="AM453" s="2">
        <f ca="1">IF(Table1[[#This Row],[Field of Work]]="Teaching",1,0)</f>
        <v>0</v>
      </c>
      <c r="AN453" s="2">
        <f ca="1">IF(Table1[[#This Row],[Field of Work]]="Health",1,0)</f>
        <v>0</v>
      </c>
      <c r="AO453" s="2">
        <f ca="1">IF(Table1[[#This Row],[Field of Work]]="Agriculture",1,0)</f>
        <v>0</v>
      </c>
      <c r="AP453" s="2">
        <f ca="1">IF(Table1[[#This Row],[Field of Work]]="IT",1,0)</f>
        <v>0</v>
      </c>
      <c r="AQ453" s="2">
        <f ca="1">IF(Table1[[#This Row],[Field of Work]]="Construction",1,0)</f>
        <v>0</v>
      </c>
      <c r="AR453" s="2">
        <f ca="1">IF(Table1[[#This Row],[Field of Work]]="General Work",1,0)</f>
        <v>1</v>
      </c>
      <c r="AS453" s="2"/>
      <c r="AT453" s="2"/>
      <c r="AU453" s="2"/>
      <c r="AV453" s="2"/>
      <c r="AW453" s="2"/>
      <c r="AX453" s="2"/>
      <c r="BB453" s="2">
        <f ca="1">Table1[[#This Row],[Car Value]]/Table1[[#This Row],[Cars]]</f>
        <v>24784.161310500167</v>
      </c>
      <c r="BE453" s="2">
        <f ca="1">IF(Table1[[#This Row],[Debts]]&gt;$BG$6,1,0)</f>
        <v>1</v>
      </c>
      <c r="BJ453" s="11">
        <f ca="1">Table1[[#This Row],[Mortage Left]]/Table1[[#This Row],[Value of House]]</f>
        <v>0.96748803593627497</v>
      </c>
      <c r="BK453" s="2">
        <f t="shared" ca="1" si="161"/>
        <v>0</v>
      </c>
      <c r="BN453" s="14">
        <f ca="1">IF(Table1[[#This Row],[Area]]="Yukon",Table1[[#This Row],[Income]],0)</f>
        <v>0</v>
      </c>
      <c r="BO453" s="14">
        <f ca="1">IF(Table1[[#This Row],[Area]]="BC",Table1[[#This Row],[Income]],0)</f>
        <v>0</v>
      </c>
      <c r="BP453" s="14">
        <f ca="1">IF(Table1[[#This Row],[Area]]="Northwest Territories",Table1[[#This Row],[Income]],0)</f>
        <v>0</v>
      </c>
      <c r="BQ453" s="14">
        <f ca="1">IF(Table1[[#This Row],[Area]]="Alberta",Table1[[#This Row],[Income]],0)</f>
        <v>65092</v>
      </c>
      <c r="BR453" s="14">
        <f ca="1">IF(Table1[[#This Row],[Area]]="Nunavut",Table1[[#This Row],[Income]],0)</f>
        <v>0</v>
      </c>
      <c r="BS453" s="14">
        <f ca="1">IF(Table1[[#This Row],[Area]]="Saskatchewan",Table1[[#This Row],[Income]],0)</f>
        <v>0</v>
      </c>
      <c r="BT453" s="14">
        <f ca="1">IF(Table1[[#This Row],[Area]]="Manitoba",Table1[[#This Row],[Income]],0)</f>
        <v>0</v>
      </c>
      <c r="BU453" s="14">
        <f ca="1">IF(Table1[[#This Row],[Area]]="Ontario",Table1[[#This Row],[Income]],0)</f>
        <v>0</v>
      </c>
      <c r="BV453" s="14">
        <f ca="1">IF(Table1[[#This Row],[Area]]="Quebec",Table1[[#This Row],[Income]],0)</f>
        <v>0</v>
      </c>
      <c r="BW453" s="14">
        <f ca="1">IF(Table1[[#This Row],[Area]]="newfoundland",Table1[[#This Row],[Income]],0)</f>
        <v>0</v>
      </c>
      <c r="BX453" s="14">
        <f ca="1">IF(Table1[[#This Row],[Area]]="New Brunswick",Table1[[#This Row],[Income]],0)</f>
        <v>0</v>
      </c>
      <c r="BY453" s="14">
        <f ca="1">IF(Table1[[#This Row],[Area]]="Nova Scotia",Table1[[#This Row],[Income]],0)</f>
        <v>0</v>
      </c>
      <c r="BZ453" s="14">
        <f ca="1">IF(Table1[[#This Row],[Area]]="Prince Edward Island",Table1[[#This Row],[Income]],0)</f>
        <v>0</v>
      </c>
      <c r="CB453" s="12">
        <f ca="1">IF(Table1[[#This Row],[Field of Work]]="Health",Table1[[#This Row],[Income]],0)</f>
        <v>0</v>
      </c>
      <c r="CC453" s="12">
        <f ca="1">IF(Table1[[#This Row],[Field of Work]]="Construction",Table1[[#This Row],[Income]],0)</f>
        <v>0</v>
      </c>
      <c r="CD453" s="12">
        <f ca="1">IF(Table1[[#This Row],[Field of Work]]="Teaching",Table1[[#This Row],[Income]],0)</f>
        <v>0</v>
      </c>
      <c r="CE453" s="12">
        <f ca="1">IF(Table1[[#This Row],[Field of Work]]="IT",Table1[[#This Row],[Income]],0)</f>
        <v>0</v>
      </c>
      <c r="CF453" s="12">
        <f ca="1">IF(Table1[[#This Row],[Field of Work]]="General Work",Table1[[#This Row],[Income]],0)</f>
        <v>65092</v>
      </c>
      <c r="CG453" s="12">
        <f ca="1">IF(Table1[[#This Row],[Field of Work]]="Agriculture",Table1[[#This Row],[Income]],0)</f>
        <v>0</v>
      </c>
      <c r="CI453" s="2">
        <f ca="1">IF(Table1[[#This Row],[Debts]]&gt;Table1[[#This Row],[Income]],1,0)</f>
        <v>1</v>
      </c>
      <c r="CJ453" s="2"/>
      <c r="CL453" s="2">
        <f ca="1">IF(Table1[[#This Row],[Networth of Person ($)]]&gt;$CL$6,Table1[[#This Row],[Age]],0)</f>
        <v>0</v>
      </c>
    </row>
    <row r="454" spans="2:90" x14ac:dyDescent="0.3">
      <c r="B454">
        <f t="shared" ca="1" si="140"/>
        <v>1</v>
      </c>
      <c r="C454" t="str">
        <f t="shared" ca="1" si="141"/>
        <v>Men</v>
      </c>
      <c r="D454">
        <f t="shared" ca="1" si="142"/>
        <v>29</v>
      </c>
      <c r="E454">
        <f t="shared" ca="1" si="143"/>
        <v>2</v>
      </c>
      <c r="F454" t="str">
        <f t="shared" ca="1" si="144"/>
        <v>Construction</v>
      </c>
      <c r="G454">
        <f t="shared" ca="1" si="145"/>
        <v>3</v>
      </c>
      <c r="H454" t="str">
        <f t="shared" ca="1" si="146"/>
        <v>University</v>
      </c>
      <c r="I454">
        <f t="shared" ca="1" si="147"/>
        <v>1</v>
      </c>
      <c r="J454">
        <f t="shared" ca="1" si="148"/>
        <v>1</v>
      </c>
      <c r="K454">
        <f t="shared" ca="1" si="149"/>
        <v>44981</v>
      </c>
      <c r="L454">
        <f t="shared" ca="1" si="150"/>
        <v>6</v>
      </c>
      <c r="M454" t="str">
        <f t="shared" ca="1" si="151"/>
        <v>Saskatchewan</v>
      </c>
      <c r="N454">
        <f t="shared" ca="1" si="152"/>
        <v>269886</v>
      </c>
      <c r="O454">
        <f t="shared" ca="1" si="153"/>
        <v>59154.689832709744</v>
      </c>
      <c r="P454">
        <f t="shared" ca="1" si="154"/>
        <v>13920.069512369177</v>
      </c>
      <c r="Q454">
        <f t="shared" ca="1" si="155"/>
        <v>701</v>
      </c>
      <c r="R454">
        <f t="shared" ca="1" si="156"/>
        <v>80683.838086402684</v>
      </c>
      <c r="S454">
        <f t="shared" ca="1" si="157"/>
        <v>67378.27953374217</v>
      </c>
      <c r="T454">
        <f t="shared" ca="1" si="158"/>
        <v>351184.34904611134</v>
      </c>
      <c r="U454">
        <f t="shared" ca="1" si="159"/>
        <v>140539.52791911241</v>
      </c>
      <c r="V454">
        <f t="shared" ca="1" si="160"/>
        <v>210644.82112699893</v>
      </c>
      <c r="Y454" s="2">
        <f ca="1">IF(Table1[[#This Row],[Gender]]="Men",1,0)</f>
        <v>1</v>
      </c>
      <c r="Z454" s="2">
        <f ca="1">IF(Table1[[#This Row],[Gender]]="Women",1,0)</f>
        <v>0</v>
      </c>
      <c r="AA454" s="2"/>
      <c r="AB454" s="2"/>
      <c r="AC454" s="2"/>
      <c r="AD454" s="2"/>
      <c r="AE454" s="2"/>
      <c r="AF454" s="2"/>
      <c r="AG454" s="2"/>
      <c r="AH454" s="2"/>
      <c r="AI454" s="2"/>
      <c r="AJ454" s="4"/>
      <c r="AM454" s="2">
        <f ca="1">IF(Table1[[#This Row],[Field of Work]]="Teaching",1,0)</f>
        <v>0</v>
      </c>
      <c r="AN454" s="2">
        <f ca="1">IF(Table1[[#This Row],[Field of Work]]="Health",1,0)</f>
        <v>0</v>
      </c>
      <c r="AO454" s="2">
        <f ca="1">IF(Table1[[#This Row],[Field of Work]]="Agriculture",1,0)</f>
        <v>0</v>
      </c>
      <c r="AP454" s="2">
        <f ca="1">IF(Table1[[#This Row],[Field of Work]]="IT",1,0)</f>
        <v>0</v>
      </c>
      <c r="AQ454" s="2">
        <f ca="1">IF(Table1[[#This Row],[Field of Work]]="Construction",1,0)</f>
        <v>1</v>
      </c>
      <c r="AR454" s="2">
        <f ca="1">IF(Table1[[#This Row],[Field of Work]]="General Work",1,0)</f>
        <v>0</v>
      </c>
      <c r="AS454" s="2"/>
      <c r="AT454" s="2"/>
      <c r="AU454" s="2"/>
      <c r="AV454" s="2"/>
      <c r="AW454" s="2"/>
      <c r="AX454" s="2"/>
      <c r="BB454" s="2">
        <f ca="1">Table1[[#This Row],[Car Value]]/Table1[[#This Row],[Cars]]</f>
        <v>13920.069512369177</v>
      </c>
      <c r="BE454" s="2">
        <f ca="1">IF(Table1[[#This Row],[Debts]]&gt;$BG$6,1,0)</f>
        <v>1</v>
      </c>
      <c r="BJ454" s="11">
        <f ca="1">Table1[[#This Row],[Mortage Left]]/Table1[[#This Row],[Value of House]]</f>
        <v>0.21918398817541385</v>
      </c>
      <c r="BK454" s="2">
        <f t="shared" ca="1" si="161"/>
        <v>1</v>
      </c>
      <c r="BN454" s="14">
        <f ca="1">IF(Table1[[#This Row],[Area]]="Yukon",Table1[[#This Row],[Income]],0)</f>
        <v>0</v>
      </c>
      <c r="BO454" s="14">
        <f ca="1">IF(Table1[[#This Row],[Area]]="BC",Table1[[#This Row],[Income]],0)</f>
        <v>0</v>
      </c>
      <c r="BP454" s="14">
        <f ca="1">IF(Table1[[#This Row],[Area]]="Northwest Territories",Table1[[#This Row],[Income]],0)</f>
        <v>0</v>
      </c>
      <c r="BQ454" s="14">
        <f ca="1">IF(Table1[[#This Row],[Area]]="Alberta",Table1[[#This Row],[Income]],0)</f>
        <v>0</v>
      </c>
      <c r="BR454" s="14">
        <f ca="1">IF(Table1[[#This Row],[Area]]="Nunavut",Table1[[#This Row],[Income]],0)</f>
        <v>0</v>
      </c>
      <c r="BS454" s="14">
        <f ca="1">IF(Table1[[#This Row],[Area]]="Saskatchewan",Table1[[#This Row],[Income]],0)</f>
        <v>44981</v>
      </c>
      <c r="BT454" s="14">
        <f ca="1">IF(Table1[[#This Row],[Area]]="Manitoba",Table1[[#This Row],[Income]],0)</f>
        <v>0</v>
      </c>
      <c r="BU454" s="14">
        <f ca="1">IF(Table1[[#This Row],[Area]]="Ontario",Table1[[#This Row],[Income]],0)</f>
        <v>0</v>
      </c>
      <c r="BV454" s="14">
        <f ca="1">IF(Table1[[#This Row],[Area]]="Quebec",Table1[[#This Row],[Income]],0)</f>
        <v>0</v>
      </c>
      <c r="BW454" s="14">
        <f ca="1">IF(Table1[[#This Row],[Area]]="newfoundland",Table1[[#This Row],[Income]],0)</f>
        <v>0</v>
      </c>
      <c r="BX454" s="14">
        <f ca="1">IF(Table1[[#This Row],[Area]]="New Brunswick",Table1[[#This Row],[Income]],0)</f>
        <v>0</v>
      </c>
      <c r="BY454" s="14">
        <f ca="1">IF(Table1[[#This Row],[Area]]="Nova Scotia",Table1[[#This Row],[Income]],0)</f>
        <v>0</v>
      </c>
      <c r="BZ454" s="14">
        <f ca="1">IF(Table1[[#This Row],[Area]]="Prince Edward Island",Table1[[#This Row],[Income]],0)</f>
        <v>0</v>
      </c>
      <c r="CB454" s="12">
        <f ca="1">IF(Table1[[#This Row],[Field of Work]]="Health",Table1[[#This Row],[Income]],0)</f>
        <v>0</v>
      </c>
      <c r="CC454" s="12">
        <f ca="1">IF(Table1[[#This Row],[Field of Work]]="Construction",Table1[[#This Row],[Income]],0)</f>
        <v>44981</v>
      </c>
      <c r="CD454" s="12">
        <f ca="1">IF(Table1[[#This Row],[Field of Work]]="Teaching",Table1[[#This Row],[Income]],0)</f>
        <v>0</v>
      </c>
      <c r="CE454" s="12">
        <f ca="1">IF(Table1[[#This Row],[Field of Work]]="IT",Table1[[#This Row],[Income]],0)</f>
        <v>0</v>
      </c>
      <c r="CF454" s="12">
        <f ca="1">IF(Table1[[#This Row],[Field of Work]]="General Work",Table1[[#This Row],[Income]],0)</f>
        <v>0</v>
      </c>
      <c r="CG454" s="12">
        <f ca="1">IF(Table1[[#This Row],[Field of Work]]="Agriculture",Table1[[#This Row],[Income]],0)</f>
        <v>0</v>
      </c>
      <c r="CI454" s="2">
        <f ca="1">IF(Table1[[#This Row],[Debts]]&gt;Table1[[#This Row],[Income]],1,0)</f>
        <v>1</v>
      </c>
      <c r="CJ454" s="2"/>
      <c r="CL454" s="2">
        <f ca="1">IF(Table1[[#This Row],[Networth of Person ($)]]&gt;$CL$6,Table1[[#This Row],[Age]],0)</f>
        <v>29</v>
      </c>
    </row>
    <row r="455" spans="2:90" x14ac:dyDescent="0.3">
      <c r="B455">
        <f t="shared" ca="1" si="140"/>
        <v>2</v>
      </c>
      <c r="C455" t="str">
        <f t="shared" ca="1" si="141"/>
        <v>Women</v>
      </c>
      <c r="D455">
        <f t="shared" ca="1" si="142"/>
        <v>45</v>
      </c>
      <c r="E455">
        <f t="shared" ca="1" si="143"/>
        <v>3</v>
      </c>
      <c r="F455" t="str">
        <f t="shared" ca="1" si="144"/>
        <v>Teaching</v>
      </c>
      <c r="G455">
        <f t="shared" ca="1" si="145"/>
        <v>5</v>
      </c>
      <c r="H455" t="str">
        <f t="shared" ca="1" si="146"/>
        <v>Others</v>
      </c>
      <c r="I455">
        <f t="shared" ca="1" si="147"/>
        <v>3</v>
      </c>
      <c r="J455">
        <f t="shared" ca="1" si="148"/>
        <v>3</v>
      </c>
      <c r="K455">
        <f t="shared" ca="1" si="149"/>
        <v>84763</v>
      </c>
      <c r="L455">
        <f t="shared" ca="1" si="150"/>
        <v>13</v>
      </c>
      <c r="M455" t="str">
        <f t="shared" ca="1" si="151"/>
        <v>Prince Edward Island</v>
      </c>
      <c r="N455">
        <f t="shared" ca="1" si="152"/>
        <v>339052</v>
      </c>
      <c r="O455">
        <f t="shared" ca="1" si="153"/>
        <v>111765.0457777585</v>
      </c>
      <c r="P455">
        <f t="shared" ca="1" si="154"/>
        <v>183533.14213209928</v>
      </c>
      <c r="Q455">
        <f t="shared" ca="1" si="155"/>
        <v>92275</v>
      </c>
      <c r="R455">
        <f t="shared" ca="1" si="156"/>
        <v>143439.99647057167</v>
      </c>
      <c r="S455">
        <f t="shared" ca="1" si="157"/>
        <v>20432.366274649467</v>
      </c>
      <c r="T455">
        <f t="shared" ca="1" si="158"/>
        <v>543017.50840674876</v>
      </c>
      <c r="U455">
        <f t="shared" ca="1" si="159"/>
        <v>347480.0422483302</v>
      </c>
      <c r="V455">
        <f t="shared" ca="1" si="160"/>
        <v>195537.46615841857</v>
      </c>
      <c r="Y455" s="2">
        <f ca="1">IF(Table1[[#This Row],[Gender]]="Men",1,0)</f>
        <v>0</v>
      </c>
      <c r="Z455" s="2">
        <f ca="1">IF(Table1[[#This Row],[Gender]]="Women",1,0)</f>
        <v>1</v>
      </c>
      <c r="AA455" s="2"/>
      <c r="AB455" s="2"/>
      <c r="AC455" s="2"/>
      <c r="AD455" s="2"/>
      <c r="AE455" s="2"/>
      <c r="AF455" s="2"/>
      <c r="AG455" s="2"/>
      <c r="AH455" s="2"/>
      <c r="AI455" s="2"/>
      <c r="AJ455" s="4"/>
      <c r="AM455" s="2">
        <f ca="1">IF(Table1[[#This Row],[Field of Work]]="Teaching",1,0)</f>
        <v>1</v>
      </c>
      <c r="AN455" s="2">
        <f ca="1">IF(Table1[[#This Row],[Field of Work]]="Health",1,0)</f>
        <v>0</v>
      </c>
      <c r="AO455" s="2">
        <f ca="1">IF(Table1[[#This Row],[Field of Work]]="Agriculture",1,0)</f>
        <v>0</v>
      </c>
      <c r="AP455" s="2">
        <f ca="1">IF(Table1[[#This Row],[Field of Work]]="IT",1,0)</f>
        <v>0</v>
      </c>
      <c r="AQ455" s="2">
        <f ca="1">IF(Table1[[#This Row],[Field of Work]]="Construction",1,0)</f>
        <v>0</v>
      </c>
      <c r="AR455" s="2">
        <f ca="1">IF(Table1[[#This Row],[Field of Work]]="General Work",1,0)</f>
        <v>0</v>
      </c>
      <c r="AS455" s="2"/>
      <c r="AT455" s="2"/>
      <c r="AU455" s="2"/>
      <c r="AV455" s="2"/>
      <c r="AW455" s="2"/>
      <c r="AX455" s="2"/>
      <c r="BB455" s="2">
        <f ca="1">Table1[[#This Row],[Car Value]]/Table1[[#This Row],[Cars]]</f>
        <v>61177.714044033091</v>
      </c>
      <c r="BE455" s="2">
        <f ca="1">IF(Table1[[#This Row],[Debts]]&gt;$BG$6,1,0)</f>
        <v>1</v>
      </c>
      <c r="BJ455" s="11">
        <f ca="1">Table1[[#This Row],[Mortage Left]]/Table1[[#This Row],[Value of House]]</f>
        <v>0.32963983630168381</v>
      </c>
      <c r="BK455" s="2">
        <f t="shared" ca="1" si="161"/>
        <v>0</v>
      </c>
      <c r="BN455" s="14">
        <f ca="1">IF(Table1[[#This Row],[Area]]="Yukon",Table1[[#This Row],[Income]],0)</f>
        <v>0</v>
      </c>
      <c r="BO455" s="14">
        <f ca="1">IF(Table1[[#This Row],[Area]]="BC",Table1[[#This Row],[Income]],0)</f>
        <v>0</v>
      </c>
      <c r="BP455" s="14">
        <f ca="1">IF(Table1[[#This Row],[Area]]="Northwest Territories",Table1[[#This Row],[Income]],0)</f>
        <v>0</v>
      </c>
      <c r="BQ455" s="14">
        <f ca="1">IF(Table1[[#This Row],[Area]]="Alberta",Table1[[#This Row],[Income]],0)</f>
        <v>0</v>
      </c>
      <c r="BR455" s="14">
        <f ca="1">IF(Table1[[#This Row],[Area]]="Nunavut",Table1[[#This Row],[Income]],0)</f>
        <v>0</v>
      </c>
      <c r="BS455" s="14">
        <f ca="1">IF(Table1[[#This Row],[Area]]="Saskatchewan",Table1[[#This Row],[Income]],0)</f>
        <v>0</v>
      </c>
      <c r="BT455" s="14">
        <f ca="1">IF(Table1[[#This Row],[Area]]="Manitoba",Table1[[#This Row],[Income]],0)</f>
        <v>0</v>
      </c>
      <c r="BU455" s="14">
        <f ca="1">IF(Table1[[#This Row],[Area]]="Ontario",Table1[[#This Row],[Income]],0)</f>
        <v>0</v>
      </c>
      <c r="BV455" s="14">
        <f ca="1">IF(Table1[[#This Row],[Area]]="Quebec",Table1[[#This Row],[Income]],0)</f>
        <v>0</v>
      </c>
      <c r="BW455" s="14">
        <f ca="1">IF(Table1[[#This Row],[Area]]="newfoundland",Table1[[#This Row],[Income]],0)</f>
        <v>0</v>
      </c>
      <c r="BX455" s="14">
        <f ca="1">IF(Table1[[#This Row],[Area]]="New Brunswick",Table1[[#This Row],[Income]],0)</f>
        <v>0</v>
      </c>
      <c r="BY455" s="14">
        <f ca="1">IF(Table1[[#This Row],[Area]]="Nova Scotia",Table1[[#This Row],[Income]],0)</f>
        <v>0</v>
      </c>
      <c r="BZ455" s="14">
        <f ca="1">IF(Table1[[#This Row],[Area]]="Prince Edward Island",Table1[[#This Row],[Income]],0)</f>
        <v>84763</v>
      </c>
      <c r="CB455" s="12">
        <f ca="1">IF(Table1[[#This Row],[Field of Work]]="Health",Table1[[#This Row],[Income]],0)</f>
        <v>0</v>
      </c>
      <c r="CC455" s="12">
        <f ca="1">IF(Table1[[#This Row],[Field of Work]]="Construction",Table1[[#This Row],[Income]],0)</f>
        <v>0</v>
      </c>
      <c r="CD455" s="12">
        <f ca="1">IF(Table1[[#This Row],[Field of Work]]="Teaching",Table1[[#This Row],[Income]],0)</f>
        <v>84763</v>
      </c>
      <c r="CE455" s="12">
        <f ca="1">IF(Table1[[#This Row],[Field of Work]]="IT",Table1[[#This Row],[Income]],0)</f>
        <v>0</v>
      </c>
      <c r="CF455" s="12">
        <f ca="1">IF(Table1[[#This Row],[Field of Work]]="General Work",Table1[[#This Row],[Income]],0)</f>
        <v>0</v>
      </c>
      <c r="CG455" s="12">
        <f ca="1">IF(Table1[[#This Row],[Field of Work]]="Agriculture",Table1[[#This Row],[Income]],0)</f>
        <v>0</v>
      </c>
      <c r="CI455" s="2">
        <f ca="1">IF(Table1[[#This Row],[Debts]]&gt;Table1[[#This Row],[Income]],1,0)</f>
        <v>1</v>
      </c>
      <c r="CJ455" s="2"/>
      <c r="CL455" s="2">
        <f ca="1">IF(Table1[[#This Row],[Networth of Person ($)]]&gt;$CL$6,Table1[[#This Row],[Age]],0)</f>
        <v>45</v>
      </c>
    </row>
    <row r="456" spans="2:90" x14ac:dyDescent="0.3">
      <c r="B456">
        <f t="shared" ref="B456:B500" ca="1" si="162">RANDBETWEEN(1,2)</f>
        <v>1</v>
      </c>
      <c r="C456" t="str">
        <f t="shared" ref="C456:C500" ca="1" si="163">IF(B456=1,"Men","Women")</f>
        <v>Men</v>
      </c>
      <c r="D456">
        <f t="shared" ref="D456:D500" ca="1" si="164">RANDBETWEEN(25,45)</f>
        <v>42</v>
      </c>
      <c r="E456">
        <f t="shared" ref="E456:E500" ca="1" si="165">RANDBETWEEN(1,6)</f>
        <v>2</v>
      </c>
      <c r="F456" t="str">
        <f t="shared" ref="F456:F500" ca="1" si="166">VLOOKUP(E456,$AA$6:$AB$11,2)</f>
        <v>Construction</v>
      </c>
      <c r="G456">
        <f t="shared" ref="G456:G500" ca="1" si="167">RANDBETWEEN(1,6)</f>
        <v>1</v>
      </c>
      <c r="H456" t="str">
        <f t="shared" ref="H456:H500" ca="1" si="168">VLOOKUP(G456,$AC$6:$AD$10,2)</f>
        <v>High School</v>
      </c>
      <c r="I456">
        <f t="shared" ref="I456:I500" ca="1" si="169">RANDBETWEEN(0,4)</f>
        <v>3</v>
      </c>
      <c r="J456">
        <f t="shared" ref="J456:J500" ca="1" si="170">RANDBETWEEN(1,3)</f>
        <v>3</v>
      </c>
      <c r="K456">
        <f t="shared" ref="K456:K500" ca="1" si="171">RANDBETWEEN(25000,90000)</f>
        <v>79276</v>
      </c>
      <c r="L456">
        <f t="shared" ref="L456:L500" ca="1" si="172">RANDBETWEEN(1,13)</f>
        <v>12</v>
      </c>
      <c r="M456" t="str">
        <f t="shared" ref="M456:M500" ca="1" si="173">VLOOKUP(L456,$AE$6:$AF$18,2)</f>
        <v>Nova Scotia</v>
      </c>
      <c r="N456">
        <f t="shared" ref="N456:N500" ca="1" si="174">K456*RANDBETWEEN(3,6)</f>
        <v>475656</v>
      </c>
      <c r="O456">
        <f t="shared" ref="O456:O500" ca="1" si="175">RAND()*N456</f>
        <v>157792.99277124781</v>
      </c>
      <c r="P456">
        <f t="shared" ref="P456:P500" ca="1" si="176">J456*RAND()*K456</f>
        <v>114039.54334804606</v>
      </c>
      <c r="Q456">
        <f t="shared" ref="Q456:Q500" ca="1" si="177">RANDBETWEEN(0,P456)</f>
        <v>86949</v>
      </c>
      <c r="R456">
        <f t="shared" ref="R456:R500" ca="1" si="178">RAND()*K456*2</f>
        <v>60207.91085763849</v>
      </c>
      <c r="S456">
        <f t="shared" ref="S456:S500" ca="1" si="179">RAND()*K456*1.5</f>
        <v>114851.8386666485</v>
      </c>
      <c r="T456">
        <f t="shared" ref="T456:T500" ca="1" si="180">N456+P456+S456</f>
        <v>704547.38201469451</v>
      </c>
      <c r="U456">
        <f t="shared" ref="U456:U500" ca="1" si="181">O456+Q456+R456</f>
        <v>304949.90362888633</v>
      </c>
      <c r="V456">
        <f t="shared" ref="V456:V500" ca="1" si="182">T456-U456</f>
        <v>399597.47838580818</v>
      </c>
      <c r="Y456" s="2">
        <f ca="1">IF(Table1[[#This Row],[Gender]]="Men",1,0)</f>
        <v>1</v>
      </c>
      <c r="Z456" s="2">
        <f ca="1">IF(Table1[[#This Row],[Gender]]="Women",1,0)</f>
        <v>0</v>
      </c>
      <c r="AA456" s="2"/>
      <c r="AB456" s="2"/>
      <c r="AC456" s="2"/>
      <c r="AD456" s="2"/>
      <c r="AE456" s="2"/>
      <c r="AF456" s="2"/>
      <c r="AG456" s="2"/>
      <c r="AH456" s="2"/>
      <c r="AI456" s="2"/>
      <c r="AJ456" s="4"/>
      <c r="AM456" s="2">
        <f ca="1">IF(Table1[[#This Row],[Field of Work]]="Teaching",1,0)</f>
        <v>0</v>
      </c>
      <c r="AN456" s="2">
        <f ca="1">IF(Table1[[#This Row],[Field of Work]]="Health",1,0)</f>
        <v>0</v>
      </c>
      <c r="AO456" s="2">
        <f ca="1">IF(Table1[[#This Row],[Field of Work]]="Agriculture",1,0)</f>
        <v>0</v>
      </c>
      <c r="AP456" s="2">
        <f ca="1">IF(Table1[[#This Row],[Field of Work]]="IT",1,0)</f>
        <v>0</v>
      </c>
      <c r="AQ456" s="2">
        <f ca="1">IF(Table1[[#This Row],[Field of Work]]="Construction",1,0)</f>
        <v>1</v>
      </c>
      <c r="AR456" s="2">
        <f ca="1">IF(Table1[[#This Row],[Field of Work]]="General Work",1,0)</f>
        <v>0</v>
      </c>
      <c r="AS456" s="2"/>
      <c r="AT456" s="2"/>
      <c r="AU456" s="2"/>
      <c r="AV456" s="2"/>
      <c r="AW456" s="2"/>
      <c r="AX456" s="2"/>
      <c r="BB456" s="2">
        <f ca="1">Table1[[#This Row],[Car Value]]/Table1[[#This Row],[Cars]]</f>
        <v>38013.181116015352</v>
      </c>
      <c r="BE456" s="2">
        <f ca="1">IF(Table1[[#This Row],[Debts]]&gt;$BG$6,1,0)</f>
        <v>1</v>
      </c>
      <c r="BJ456" s="11">
        <f ca="1">Table1[[#This Row],[Mortage Left]]/Table1[[#This Row],[Value of House]]</f>
        <v>0.33173762713231369</v>
      </c>
      <c r="BK456" s="2">
        <f t="shared" ref="BK456:BK500" ca="1" si="183">IF(BJ456&lt;$BK$6,1,0)</f>
        <v>0</v>
      </c>
      <c r="BN456" s="14">
        <f ca="1">IF(Table1[[#This Row],[Area]]="Yukon",Table1[[#This Row],[Income]],0)</f>
        <v>0</v>
      </c>
      <c r="BO456" s="14">
        <f ca="1">IF(Table1[[#This Row],[Area]]="BC",Table1[[#This Row],[Income]],0)</f>
        <v>0</v>
      </c>
      <c r="BP456" s="14">
        <f ca="1">IF(Table1[[#This Row],[Area]]="Northwest Territories",Table1[[#This Row],[Income]],0)</f>
        <v>0</v>
      </c>
      <c r="BQ456" s="14">
        <f ca="1">IF(Table1[[#This Row],[Area]]="Alberta",Table1[[#This Row],[Income]],0)</f>
        <v>0</v>
      </c>
      <c r="BR456" s="14">
        <f ca="1">IF(Table1[[#This Row],[Area]]="Nunavut",Table1[[#This Row],[Income]],0)</f>
        <v>0</v>
      </c>
      <c r="BS456" s="14">
        <f ca="1">IF(Table1[[#This Row],[Area]]="Saskatchewan",Table1[[#This Row],[Income]],0)</f>
        <v>0</v>
      </c>
      <c r="BT456" s="14">
        <f ca="1">IF(Table1[[#This Row],[Area]]="Manitoba",Table1[[#This Row],[Income]],0)</f>
        <v>0</v>
      </c>
      <c r="BU456" s="14">
        <f ca="1">IF(Table1[[#This Row],[Area]]="Ontario",Table1[[#This Row],[Income]],0)</f>
        <v>0</v>
      </c>
      <c r="BV456" s="14">
        <f ca="1">IF(Table1[[#This Row],[Area]]="Quebec",Table1[[#This Row],[Income]],0)</f>
        <v>0</v>
      </c>
      <c r="BW456" s="14">
        <f ca="1">IF(Table1[[#This Row],[Area]]="newfoundland",Table1[[#This Row],[Income]],0)</f>
        <v>0</v>
      </c>
      <c r="BX456" s="14">
        <f ca="1">IF(Table1[[#This Row],[Area]]="New Brunswick",Table1[[#This Row],[Income]],0)</f>
        <v>0</v>
      </c>
      <c r="BY456" s="14">
        <f ca="1">IF(Table1[[#This Row],[Area]]="Nova Scotia",Table1[[#This Row],[Income]],0)</f>
        <v>79276</v>
      </c>
      <c r="BZ456" s="14">
        <f ca="1">IF(Table1[[#This Row],[Area]]="Prince Edward Island",Table1[[#This Row],[Income]],0)</f>
        <v>0</v>
      </c>
      <c r="CB456" s="12">
        <f ca="1">IF(Table1[[#This Row],[Field of Work]]="Health",Table1[[#This Row],[Income]],0)</f>
        <v>0</v>
      </c>
      <c r="CC456" s="12">
        <f ca="1">IF(Table1[[#This Row],[Field of Work]]="Construction",Table1[[#This Row],[Income]],0)</f>
        <v>79276</v>
      </c>
      <c r="CD456" s="12">
        <f ca="1">IF(Table1[[#This Row],[Field of Work]]="Teaching",Table1[[#This Row],[Income]],0)</f>
        <v>0</v>
      </c>
      <c r="CE456" s="12">
        <f ca="1">IF(Table1[[#This Row],[Field of Work]]="IT",Table1[[#This Row],[Income]],0)</f>
        <v>0</v>
      </c>
      <c r="CF456" s="12">
        <f ca="1">IF(Table1[[#This Row],[Field of Work]]="General Work",Table1[[#This Row],[Income]],0)</f>
        <v>0</v>
      </c>
      <c r="CG456" s="12">
        <f ca="1">IF(Table1[[#This Row],[Field of Work]]="Agriculture",Table1[[#This Row],[Income]],0)</f>
        <v>0</v>
      </c>
      <c r="CI456" s="2">
        <f ca="1">IF(Table1[[#This Row],[Debts]]&gt;Table1[[#This Row],[Income]],1,0)</f>
        <v>0</v>
      </c>
      <c r="CJ456" s="2"/>
      <c r="CL456" s="2">
        <f ca="1">IF(Table1[[#This Row],[Networth of Person ($)]]&gt;$CL$6,Table1[[#This Row],[Age]],0)</f>
        <v>42</v>
      </c>
    </row>
    <row r="457" spans="2:90" x14ac:dyDescent="0.3">
      <c r="B457">
        <f t="shared" ca="1" si="162"/>
        <v>1</v>
      </c>
      <c r="C457" t="str">
        <f t="shared" ca="1" si="163"/>
        <v>Men</v>
      </c>
      <c r="D457">
        <f t="shared" ca="1" si="164"/>
        <v>35</v>
      </c>
      <c r="E457">
        <f t="shared" ca="1" si="165"/>
        <v>4</v>
      </c>
      <c r="F457" t="str">
        <f t="shared" ca="1" si="166"/>
        <v>IT</v>
      </c>
      <c r="G457">
        <f t="shared" ca="1" si="167"/>
        <v>4</v>
      </c>
      <c r="H457" t="str">
        <f t="shared" ca="1" si="168"/>
        <v xml:space="preserve">Technical </v>
      </c>
      <c r="I457">
        <f t="shared" ca="1" si="169"/>
        <v>1</v>
      </c>
      <c r="J457">
        <f t="shared" ca="1" si="170"/>
        <v>1</v>
      </c>
      <c r="K457">
        <f t="shared" ca="1" si="171"/>
        <v>84110</v>
      </c>
      <c r="L457">
        <f t="shared" ca="1" si="172"/>
        <v>1</v>
      </c>
      <c r="M457" t="str">
        <f t="shared" ca="1" si="173"/>
        <v>Yukon</v>
      </c>
      <c r="N457">
        <f t="shared" ca="1" si="174"/>
        <v>504660</v>
      </c>
      <c r="O457">
        <f t="shared" ca="1" si="175"/>
        <v>381263.94713833265</v>
      </c>
      <c r="P457">
        <f t="shared" ca="1" si="176"/>
        <v>62692.613580813006</v>
      </c>
      <c r="Q457">
        <f t="shared" ca="1" si="177"/>
        <v>2219</v>
      </c>
      <c r="R457">
        <f t="shared" ca="1" si="178"/>
        <v>163966.85668270625</v>
      </c>
      <c r="S457">
        <f t="shared" ca="1" si="179"/>
        <v>56444.374468961614</v>
      </c>
      <c r="T457">
        <f t="shared" ca="1" si="180"/>
        <v>623796.98804977466</v>
      </c>
      <c r="U457">
        <f t="shared" ca="1" si="181"/>
        <v>547449.80382103892</v>
      </c>
      <c r="V457">
        <f t="shared" ca="1" si="182"/>
        <v>76347.184228735743</v>
      </c>
      <c r="Y457" s="2">
        <f ca="1">IF(Table1[[#This Row],[Gender]]="Men",1,0)</f>
        <v>1</v>
      </c>
      <c r="Z457" s="2">
        <f ca="1">IF(Table1[[#This Row],[Gender]]="Women",1,0)</f>
        <v>0</v>
      </c>
      <c r="AA457" s="2"/>
      <c r="AB457" s="2"/>
      <c r="AC457" s="2"/>
      <c r="AD457" s="2"/>
      <c r="AE457" s="2"/>
      <c r="AF457" s="2"/>
      <c r="AG457" s="2"/>
      <c r="AH457" s="2"/>
      <c r="AI457" s="2"/>
      <c r="AJ457" s="4"/>
      <c r="AM457" s="2">
        <f ca="1">IF(Table1[[#This Row],[Field of Work]]="Teaching",1,0)</f>
        <v>0</v>
      </c>
      <c r="AN457" s="2">
        <f ca="1">IF(Table1[[#This Row],[Field of Work]]="Health",1,0)</f>
        <v>0</v>
      </c>
      <c r="AO457" s="2">
        <f ca="1">IF(Table1[[#This Row],[Field of Work]]="Agriculture",1,0)</f>
        <v>0</v>
      </c>
      <c r="AP457" s="2">
        <f ca="1">IF(Table1[[#This Row],[Field of Work]]="IT",1,0)</f>
        <v>1</v>
      </c>
      <c r="AQ457" s="2">
        <f ca="1">IF(Table1[[#This Row],[Field of Work]]="Construction",1,0)</f>
        <v>0</v>
      </c>
      <c r="AR457" s="2">
        <f ca="1">IF(Table1[[#This Row],[Field of Work]]="General Work",1,0)</f>
        <v>0</v>
      </c>
      <c r="AS457" s="2"/>
      <c r="AT457" s="2"/>
      <c r="AU457" s="2"/>
      <c r="AV457" s="2"/>
      <c r="AW457" s="2"/>
      <c r="AX457" s="2"/>
      <c r="BB457" s="2">
        <f ca="1">Table1[[#This Row],[Car Value]]/Table1[[#This Row],[Cars]]</f>
        <v>62692.613580813006</v>
      </c>
      <c r="BE457" s="2">
        <f ca="1">IF(Table1[[#This Row],[Debts]]&gt;$BG$6,1,0)</f>
        <v>1</v>
      </c>
      <c r="BJ457" s="11">
        <f ca="1">Table1[[#This Row],[Mortage Left]]/Table1[[#This Row],[Value of House]]</f>
        <v>0.75548675769494833</v>
      </c>
      <c r="BK457" s="2">
        <f t="shared" ca="1" si="183"/>
        <v>0</v>
      </c>
      <c r="BN457" s="14">
        <f ca="1">IF(Table1[[#This Row],[Area]]="Yukon",Table1[[#This Row],[Income]],0)</f>
        <v>84110</v>
      </c>
      <c r="BO457" s="14">
        <f ca="1">IF(Table1[[#This Row],[Area]]="BC",Table1[[#This Row],[Income]],0)</f>
        <v>0</v>
      </c>
      <c r="BP457" s="14">
        <f ca="1">IF(Table1[[#This Row],[Area]]="Northwest Territories",Table1[[#This Row],[Income]],0)</f>
        <v>0</v>
      </c>
      <c r="BQ457" s="14">
        <f ca="1">IF(Table1[[#This Row],[Area]]="Alberta",Table1[[#This Row],[Income]],0)</f>
        <v>0</v>
      </c>
      <c r="BR457" s="14">
        <f ca="1">IF(Table1[[#This Row],[Area]]="Nunavut",Table1[[#This Row],[Income]],0)</f>
        <v>0</v>
      </c>
      <c r="BS457" s="14">
        <f ca="1">IF(Table1[[#This Row],[Area]]="Saskatchewan",Table1[[#This Row],[Income]],0)</f>
        <v>0</v>
      </c>
      <c r="BT457" s="14">
        <f ca="1">IF(Table1[[#This Row],[Area]]="Manitoba",Table1[[#This Row],[Income]],0)</f>
        <v>0</v>
      </c>
      <c r="BU457" s="14">
        <f ca="1">IF(Table1[[#This Row],[Area]]="Ontario",Table1[[#This Row],[Income]],0)</f>
        <v>0</v>
      </c>
      <c r="BV457" s="14">
        <f ca="1">IF(Table1[[#This Row],[Area]]="Quebec",Table1[[#This Row],[Income]],0)</f>
        <v>0</v>
      </c>
      <c r="BW457" s="14">
        <f ca="1">IF(Table1[[#This Row],[Area]]="newfoundland",Table1[[#This Row],[Income]],0)</f>
        <v>0</v>
      </c>
      <c r="BX457" s="14">
        <f ca="1">IF(Table1[[#This Row],[Area]]="New Brunswick",Table1[[#This Row],[Income]],0)</f>
        <v>0</v>
      </c>
      <c r="BY457" s="14">
        <f ca="1">IF(Table1[[#This Row],[Area]]="Nova Scotia",Table1[[#This Row],[Income]],0)</f>
        <v>0</v>
      </c>
      <c r="BZ457" s="14">
        <f ca="1">IF(Table1[[#This Row],[Area]]="Prince Edward Island",Table1[[#This Row],[Income]],0)</f>
        <v>0</v>
      </c>
      <c r="CB457" s="12">
        <f ca="1">IF(Table1[[#This Row],[Field of Work]]="Health",Table1[[#This Row],[Income]],0)</f>
        <v>0</v>
      </c>
      <c r="CC457" s="12">
        <f ca="1">IF(Table1[[#This Row],[Field of Work]]="Construction",Table1[[#This Row],[Income]],0)</f>
        <v>0</v>
      </c>
      <c r="CD457" s="12">
        <f ca="1">IF(Table1[[#This Row],[Field of Work]]="Teaching",Table1[[#This Row],[Income]],0)</f>
        <v>0</v>
      </c>
      <c r="CE457" s="12">
        <f ca="1">IF(Table1[[#This Row],[Field of Work]]="IT",Table1[[#This Row],[Income]],0)</f>
        <v>84110</v>
      </c>
      <c r="CF457" s="12">
        <f ca="1">IF(Table1[[#This Row],[Field of Work]]="General Work",Table1[[#This Row],[Income]],0)</f>
        <v>0</v>
      </c>
      <c r="CG457" s="12">
        <f ca="1">IF(Table1[[#This Row],[Field of Work]]="Agriculture",Table1[[#This Row],[Income]],0)</f>
        <v>0</v>
      </c>
      <c r="CI457" s="2">
        <f ca="1">IF(Table1[[#This Row],[Debts]]&gt;Table1[[#This Row],[Income]],1,0)</f>
        <v>1</v>
      </c>
      <c r="CJ457" s="2"/>
      <c r="CL457" s="2">
        <f ca="1">IF(Table1[[#This Row],[Networth of Person ($)]]&gt;$CL$6,Table1[[#This Row],[Age]],0)</f>
        <v>35</v>
      </c>
    </row>
    <row r="458" spans="2:90" x14ac:dyDescent="0.3">
      <c r="B458">
        <f t="shared" ca="1" si="162"/>
        <v>2</v>
      </c>
      <c r="C458" t="str">
        <f t="shared" ca="1" si="163"/>
        <v>Women</v>
      </c>
      <c r="D458">
        <f t="shared" ca="1" si="164"/>
        <v>34</v>
      </c>
      <c r="E458">
        <f t="shared" ca="1" si="165"/>
        <v>3</v>
      </c>
      <c r="F458" t="str">
        <f t="shared" ca="1" si="166"/>
        <v>Teaching</v>
      </c>
      <c r="G458">
        <f t="shared" ca="1" si="167"/>
        <v>2</v>
      </c>
      <c r="H458" t="str">
        <f t="shared" ca="1" si="168"/>
        <v>College</v>
      </c>
      <c r="I458">
        <f t="shared" ca="1" si="169"/>
        <v>4</v>
      </c>
      <c r="J458">
        <f t="shared" ca="1" si="170"/>
        <v>1</v>
      </c>
      <c r="K458">
        <f t="shared" ca="1" si="171"/>
        <v>66863</v>
      </c>
      <c r="L458">
        <f t="shared" ca="1" si="172"/>
        <v>3</v>
      </c>
      <c r="M458" t="str">
        <f t="shared" ca="1" si="173"/>
        <v>Northwest Territories</v>
      </c>
      <c r="N458">
        <f t="shared" ca="1" si="174"/>
        <v>401178</v>
      </c>
      <c r="O458">
        <f t="shared" ca="1" si="175"/>
        <v>346021.21731310477</v>
      </c>
      <c r="P458">
        <f t="shared" ca="1" si="176"/>
        <v>12035.752726511737</v>
      </c>
      <c r="Q458">
        <f t="shared" ca="1" si="177"/>
        <v>9423</v>
      </c>
      <c r="R458">
        <f t="shared" ca="1" si="178"/>
        <v>70895.035751593619</v>
      </c>
      <c r="S458">
        <f t="shared" ca="1" si="179"/>
        <v>98216.302722986467</v>
      </c>
      <c r="T458">
        <f t="shared" ca="1" si="180"/>
        <v>511430.05544949824</v>
      </c>
      <c r="U458">
        <f t="shared" ca="1" si="181"/>
        <v>426339.25306469842</v>
      </c>
      <c r="V458">
        <f t="shared" ca="1" si="182"/>
        <v>85090.802384799812</v>
      </c>
      <c r="Y458" s="2">
        <f ca="1">IF(Table1[[#This Row],[Gender]]="Men",1,0)</f>
        <v>0</v>
      </c>
      <c r="Z458" s="2">
        <f ca="1">IF(Table1[[#This Row],[Gender]]="Women",1,0)</f>
        <v>1</v>
      </c>
      <c r="AA458" s="2"/>
      <c r="AB458" s="2"/>
      <c r="AC458" s="2"/>
      <c r="AD458" s="2"/>
      <c r="AE458" s="2"/>
      <c r="AF458" s="2"/>
      <c r="AG458" s="2"/>
      <c r="AH458" s="2"/>
      <c r="AI458" s="2"/>
      <c r="AJ458" s="4"/>
      <c r="AM458" s="2">
        <f ca="1">IF(Table1[[#This Row],[Field of Work]]="Teaching",1,0)</f>
        <v>1</v>
      </c>
      <c r="AN458" s="2">
        <f ca="1">IF(Table1[[#This Row],[Field of Work]]="Health",1,0)</f>
        <v>0</v>
      </c>
      <c r="AO458" s="2">
        <f ca="1">IF(Table1[[#This Row],[Field of Work]]="Agriculture",1,0)</f>
        <v>0</v>
      </c>
      <c r="AP458" s="2">
        <f ca="1">IF(Table1[[#This Row],[Field of Work]]="IT",1,0)</f>
        <v>0</v>
      </c>
      <c r="AQ458" s="2">
        <f ca="1">IF(Table1[[#This Row],[Field of Work]]="Construction",1,0)</f>
        <v>0</v>
      </c>
      <c r="AR458" s="2">
        <f ca="1">IF(Table1[[#This Row],[Field of Work]]="General Work",1,0)</f>
        <v>0</v>
      </c>
      <c r="AS458" s="2"/>
      <c r="AT458" s="2"/>
      <c r="AU458" s="2"/>
      <c r="AV458" s="2"/>
      <c r="AW458" s="2"/>
      <c r="AX458" s="2"/>
      <c r="BB458" s="2">
        <f ca="1">Table1[[#This Row],[Car Value]]/Table1[[#This Row],[Cars]]</f>
        <v>12035.752726511737</v>
      </c>
      <c r="BE458" s="2">
        <f ca="1">IF(Table1[[#This Row],[Debts]]&gt;$BG$6,1,0)</f>
        <v>1</v>
      </c>
      <c r="BJ458" s="11">
        <f ca="1">Table1[[#This Row],[Mortage Left]]/Table1[[#This Row],[Value of House]]</f>
        <v>0.86251294266660883</v>
      </c>
      <c r="BK458" s="2">
        <f t="shared" ca="1" si="183"/>
        <v>0</v>
      </c>
      <c r="BN458" s="14">
        <f ca="1">IF(Table1[[#This Row],[Area]]="Yukon",Table1[[#This Row],[Income]],0)</f>
        <v>0</v>
      </c>
      <c r="BO458" s="14">
        <f ca="1">IF(Table1[[#This Row],[Area]]="BC",Table1[[#This Row],[Income]],0)</f>
        <v>0</v>
      </c>
      <c r="BP458" s="14">
        <f ca="1">IF(Table1[[#This Row],[Area]]="Northwest Territories",Table1[[#This Row],[Income]],0)</f>
        <v>66863</v>
      </c>
      <c r="BQ458" s="14">
        <f ca="1">IF(Table1[[#This Row],[Area]]="Alberta",Table1[[#This Row],[Income]],0)</f>
        <v>0</v>
      </c>
      <c r="BR458" s="14">
        <f ca="1">IF(Table1[[#This Row],[Area]]="Nunavut",Table1[[#This Row],[Income]],0)</f>
        <v>0</v>
      </c>
      <c r="BS458" s="14">
        <f ca="1">IF(Table1[[#This Row],[Area]]="Saskatchewan",Table1[[#This Row],[Income]],0)</f>
        <v>0</v>
      </c>
      <c r="BT458" s="14">
        <f ca="1">IF(Table1[[#This Row],[Area]]="Manitoba",Table1[[#This Row],[Income]],0)</f>
        <v>0</v>
      </c>
      <c r="BU458" s="14">
        <f ca="1">IF(Table1[[#This Row],[Area]]="Ontario",Table1[[#This Row],[Income]],0)</f>
        <v>0</v>
      </c>
      <c r="BV458" s="14">
        <f ca="1">IF(Table1[[#This Row],[Area]]="Quebec",Table1[[#This Row],[Income]],0)</f>
        <v>0</v>
      </c>
      <c r="BW458" s="14">
        <f ca="1">IF(Table1[[#This Row],[Area]]="newfoundland",Table1[[#This Row],[Income]],0)</f>
        <v>0</v>
      </c>
      <c r="BX458" s="14">
        <f ca="1">IF(Table1[[#This Row],[Area]]="New Brunswick",Table1[[#This Row],[Income]],0)</f>
        <v>0</v>
      </c>
      <c r="BY458" s="14">
        <f ca="1">IF(Table1[[#This Row],[Area]]="Nova Scotia",Table1[[#This Row],[Income]],0)</f>
        <v>0</v>
      </c>
      <c r="BZ458" s="14">
        <f ca="1">IF(Table1[[#This Row],[Area]]="Prince Edward Island",Table1[[#This Row],[Income]],0)</f>
        <v>0</v>
      </c>
      <c r="CB458" s="12">
        <f ca="1">IF(Table1[[#This Row],[Field of Work]]="Health",Table1[[#This Row],[Income]],0)</f>
        <v>0</v>
      </c>
      <c r="CC458" s="12">
        <f ca="1">IF(Table1[[#This Row],[Field of Work]]="Construction",Table1[[#This Row],[Income]],0)</f>
        <v>0</v>
      </c>
      <c r="CD458" s="12">
        <f ca="1">IF(Table1[[#This Row],[Field of Work]]="Teaching",Table1[[#This Row],[Income]],0)</f>
        <v>66863</v>
      </c>
      <c r="CE458" s="12">
        <f ca="1">IF(Table1[[#This Row],[Field of Work]]="IT",Table1[[#This Row],[Income]],0)</f>
        <v>0</v>
      </c>
      <c r="CF458" s="12">
        <f ca="1">IF(Table1[[#This Row],[Field of Work]]="General Work",Table1[[#This Row],[Income]],0)</f>
        <v>0</v>
      </c>
      <c r="CG458" s="12">
        <f ca="1">IF(Table1[[#This Row],[Field of Work]]="Agriculture",Table1[[#This Row],[Income]],0)</f>
        <v>0</v>
      </c>
      <c r="CI458" s="2">
        <f ca="1">IF(Table1[[#This Row],[Debts]]&gt;Table1[[#This Row],[Income]],1,0)</f>
        <v>1</v>
      </c>
      <c r="CJ458" s="2"/>
      <c r="CL458" s="2">
        <f ca="1">IF(Table1[[#This Row],[Networth of Person ($)]]&gt;$CL$6,Table1[[#This Row],[Age]],0)</f>
        <v>34</v>
      </c>
    </row>
    <row r="459" spans="2:90" x14ac:dyDescent="0.3">
      <c r="B459">
        <f t="shared" ca="1" si="162"/>
        <v>2</v>
      </c>
      <c r="C459" t="str">
        <f t="shared" ca="1" si="163"/>
        <v>Women</v>
      </c>
      <c r="D459">
        <f t="shared" ca="1" si="164"/>
        <v>28</v>
      </c>
      <c r="E459">
        <f t="shared" ca="1" si="165"/>
        <v>5</v>
      </c>
      <c r="F459" t="str">
        <f t="shared" ca="1" si="166"/>
        <v>General Work</v>
      </c>
      <c r="G459">
        <f t="shared" ca="1" si="167"/>
        <v>5</v>
      </c>
      <c r="H459" t="str">
        <f t="shared" ca="1" si="168"/>
        <v>Others</v>
      </c>
      <c r="I459">
        <f t="shared" ca="1" si="169"/>
        <v>4</v>
      </c>
      <c r="J459">
        <f t="shared" ca="1" si="170"/>
        <v>3</v>
      </c>
      <c r="K459">
        <f t="shared" ca="1" si="171"/>
        <v>56519</v>
      </c>
      <c r="L459">
        <f t="shared" ca="1" si="172"/>
        <v>2</v>
      </c>
      <c r="M459" t="str">
        <f t="shared" ca="1" si="173"/>
        <v>BC</v>
      </c>
      <c r="N459">
        <f t="shared" ca="1" si="174"/>
        <v>339114</v>
      </c>
      <c r="O459">
        <f t="shared" ca="1" si="175"/>
        <v>223409.5500951797</v>
      </c>
      <c r="P459">
        <f t="shared" ca="1" si="176"/>
        <v>63681.122118737905</v>
      </c>
      <c r="Q459">
        <f t="shared" ca="1" si="177"/>
        <v>41933</v>
      </c>
      <c r="R459">
        <f t="shared" ca="1" si="178"/>
        <v>109144.41136249973</v>
      </c>
      <c r="S459">
        <f t="shared" ca="1" si="179"/>
        <v>9274.8386306253815</v>
      </c>
      <c r="T459">
        <f t="shared" ca="1" si="180"/>
        <v>412069.96074936329</v>
      </c>
      <c r="U459">
        <f t="shared" ca="1" si="181"/>
        <v>374486.9614576794</v>
      </c>
      <c r="V459">
        <f t="shared" ca="1" si="182"/>
        <v>37582.999291683896</v>
      </c>
      <c r="Y459" s="2">
        <f ca="1">IF(Table1[[#This Row],[Gender]]="Men",1,0)</f>
        <v>0</v>
      </c>
      <c r="Z459" s="2">
        <f ca="1">IF(Table1[[#This Row],[Gender]]="Women",1,0)</f>
        <v>1</v>
      </c>
      <c r="AA459" s="2"/>
      <c r="AB459" s="2"/>
      <c r="AC459" s="2"/>
      <c r="AD459" s="2"/>
      <c r="AE459" s="2"/>
      <c r="AF459" s="2"/>
      <c r="AG459" s="2"/>
      <c r="AH459" s="2"/>
      <c r="AI459" s="2"/>
      <c r="AJ459" s="4"/>
      <c r="AM459" s="2">
        <f ca="1">IF(Table1[[#This Row],[Field of Work]]="Teaching",1,0)</f>
        <v>0</v>
      </c>
      <c r="AN459" s="2">
        <f ca="1">IF(Table1[[#This Row],[Field of Work]]="Health",1,0)</f>
        <v>0</v>
      </c>
      <c r="AO459" s="2">
        <f ca="1">IF(Table1[[#This Row],[Field of Work]]="Agriculture",1,0)</f>
        <v>0</v>
      </c>
      <c r="AP459" s="2">
        <f ca="1">IF(Table1[[#This Row],[Field of Work]]="IT",1,0)</f>
        <v>0</v>
      </c>
      <c r="AQ459" s="2">
        <f ca="1">IF(Table1[[#This Row],[Field of Work]]="Construction",1,0)</f>
        <v>0</v>
      </c>
      <c r="AR459" s="2">
        <f ca="1">IF(Table1[[#This Row],[Field of Work]]="General Work",1,0)</f>
        <v>1</v>
      </c>
      <c r="AS459" s="2"/>
      <c r="AT459" s="2"/>
      <c r="AU459" s="2"/>
      <c r="AV459" s="2"/>
      <c r="AW459" s="2"/>
      <c r="AX459" s="2"/>
      <c r="BB459" s="2">
        <f ca="1">Table1[[#This Row],[Car Value]]/Table1[[#This Row],[Cars]]</f>
        <v>21227.040706245967</v>
      </c>
      <c r="BE459" s="2">
        <f ca="1">IF(Table1[[#This Row],[Debts]]&gt;$BG$6,1,0)</f>
        <v>1</v>
      </c>
      <c r="BJ459" s="11">
        <f ca="1">Table1[[#This Row],[Mortage Left]]/Table1[[#This Row],[Value of House]]</f>
        <v>0.65880367692038577</v>
      </c>
      <c r="BK459" s="2">
        <f t="shared" ca="1" si="183"/>
        <v>0</v>
      </c>
      <c r="BN459" s="14">
        <f ca="1">IF(Table1[[#This Row],[Area]]="Yukon",Table1[[#This Row],[Income]],0)</f>
        <v>0</v>
      </c>
      <c r="BO459" s="14">
        <f ca="1">IF(Table1[[#This Row],[Area]]="BC",Table1[[#This Row],[Income]],0)</f>
        <v>56519</v>
      </c>
      <c r="BP459" s="14">
        <f ca="1">IF(Table1[[#This Row],[Area]]="Northwest Territories",Table1[[#This Row],[Income]],0)</f>
        <v>0</v>
      </c>
      <c r="BQ459" s="14">
        <f ca="1">IF(Table1[[#This Row],[Area]]="Alberta",Table1[[#This Row],[Income]],0)</f>
        <v>0</v>
      </c>
      <c r="BR459" s="14">
        <f ca="1">IF(Table1[[#This Row],[Area]]="Nunavut",Table1[[#This Row],[Income]],0)</f>
        <v>0</v>
      </c>
      <c r="BS459" s="14">
        <f ca="1">IF(Table1[[#This Row],[Area]]="Saskatchewan",Table1[[#This Row],[Income]],0)</f>
        <v>0</v>
      </c>
      <c r="BT459" s="14">
        <f ca="1">IF(Table1[[#This Row],[Area]]="Manitoba",Table1[[#This Row],[Income]],0)</f>
        <v>0</v>
      </c>
      <c r="BU459" s="14">
        <f ca="1">IF(Table1[[#This Row],[Area]]="Ontario",Table1[[#This Row],[Income]],0)</f>
        <v>0</v>
      </c>
      <c r="BV459" s="14">
        <f ca="1">IF(Table1[[#This Row],[Area]]="Quebec",Table1[[#This Row],[Income]],0)</f>
        <v>0</v>
      </c>
      <c r="BW459" s="14">
        <f ca="1">IF(Table1[[#This Row],[Area]]="newfoundland",Table1[[#This Row],[Income]],0)</f>
        <v>0</v>
      </c>
      <c r="BX459" s="14">
        <f ca="1">IF(Table1[[#This Row],[Area]]="New Brunswick",Table1[[#This Row],[Income]],0)</f>
        <v>0</v>
      </c>
      <c r="BY459" s="14">
        <f ca="1">IF(Table1[[#This Row],[Area]]="Nova Scotia",Table1[[#This Row],[Income]],0)</f>
        <v>0</v>
      </c>
      <c r="BZ459" s="14">
        <f ca="1">IF(Table1[[#This Row],[Area]]="Prince Edward Island",Table1[[#This Row],[Income]],0)</f>
        <v>0</v>
      </c>
      <c r="CB459" s="12">
        <f ca="1">IF(Table1[[#This Row],[Field of Work]]="Health",Table1[[#This Row],[Income]],0)</f>
        <v>0</v>
      </c>
      <c r="CC459" s="12">
        <f ca="1">IF(Table1[[#This Row],[Field of Work]]="Construction",Table1[[#This Row],[Income]],0)</f>
        <v>0</v>
      </c>
      <c r="CD459" s="12">
        <f ca="1">IF(Table1[[#This Row],[Field of Work]]="Teaching",Table1[[#This Row],[Income]],0)</f>
        <v>0</v>
      </c>
      <c r="CE459" s="12">
        <f ca="1">IF(Table1[[#This Row],[Field of Work]]="IT",Table1[[#This Row],[Income]],0)</f>
        <v>0</v>
      </c>
      <c r="CF459" s="12">
        <f ca="1">IF(Table1[[#This Row],[Field of Work]]="General Work",Table1[[#This Row],[Income]],0)</f>
        <v>56519</v>
      </c>
      <c r="CG459" s="12">
        <f ca="1">IF(Table1[[#This Row],[Field of Work]]="Agriculture",Table1[[#This Row],[Income]],0)</f>
        <v>0</v>
      </c>
      <c r="CI459" s="2">
        <f ca="1">IF(Table1[[#This Row],[Debts]]&gt;Table1[[#This Row],[Income]],1,0)</f>
        <v>1</v>
      </c>
      <c r="CJ459" s="2"/>
      <c r="CL459" s="2">
        <f ca="1">IF(Table1[[#This Row],[Networth of Person ($)]]&gt;$CL$6,Table1[[#This Row],[Age]],0)</f>
        <v>0</v>
      </c>
    </row>
    <row r="460" spans="2:90" x14ac:dyDescent="0.3">
      <c r="B460">
        <f t="shared" ca="1" si="162"/>
        <v>2</v>
      </c>
      <c r="C460" t="str">
        <f t="shared" ca="1" si="163"/>
        <v>Women</v>
      </c>
      <c r="D460">
        <f t="shared" ca="1" si="164"/>
        <v>40</v>
      </c>
      <c r="E460">
        <f t="shared" ca="1" si="165"/>
        <v>2</v>
      </c>
      <c r="F460" t="str">
        <f t="shared" ca="1" si="166"/>
        <v>Construction</v>
      </c>
      <c r="G460">
        <f t="shared" ca="1" si="167"/>
        <v>5</v>
      </c>
      <c r="H460" t="str">
        <f t="shared" ca="1" si="168"/>
        <v>Others</v>
      </c>
      <c r="I460">
        <f t="shared" ca="1" si="169"/>
        <v>3</v>
      </c>
      <c r="J460">
        <f t="shared" ca="1" si="170"/>
        <v>2</v>
      </c>
      <c r="K460">
        <f t="shared" ca="1" si="171"/>
        <v>29847</v>
      </c>
      <c r="L460">
        <f t="shared" ca="1" si="172"/>
        <v>2</v>
      </c>
      <c r="M460" t="str">
        <f t="shared" ca="1" si="173"/>
        <v>BC</v>
      </c>
      <c r="N460">
        <f t="shared" ca="1" si="174"/>
        <v>149235</v>
      </c>
      <c r="O460">
        <f t="shared" ca="1" si="175"/>
        <v>39810.825310404769</v>
      </c>
      <c r="P460">
        <f t="shared" ca="1" si="176"/>
        <v>33257.030861904706</v>
      </c>
      <c r="Q460">
        <f t="shared" ca="1" si="177"/>
        <v>13191</v>
      </c>
      <c r="R460">
        <f t="shared" ca="1" si="178"/>
        <v>24117.697334014043</v>
      </c>
      <c r="S460">
        <f t="shared" ca="1" si="179"/>
        <v>29809.15503120665</v>
      </c>
      <c r="T460">
        <f t="shared" ca="1" si="180"/>
        <v>212301.18589311134</v>
      </c>
      <c r="U460">
        <f t="shared" ca="1" si="181"/>
        <v>77119.522644418816</v>
      </c>
      <c r="V460">
        <f t="shared" ca="1" si="182"/>
        <v>135181.66324869252</v>
      </c>
      <c r="Y460" s="2">
        <f ca="1">IF(Table1[[#This Row],[Gender]]="Men",1,0)</f>
        <v>0</v>
      </c>
      <c r="Z460" s="2">
        <f ca="1">IF(Table1[[#This Row],[Gender]]="Women",1,0)</f>
        <v>1</v>
      </c>
      <c r="AA460" s="2"/>
      <c r="AB460" s="2"/>
      <c r="AC460" s="2"/>
      <c r="AD460" s="2"/>
      <c r="AE460" s="2"/>
      <c r="AF460" s="2"/>
      <c r="AG460" s="2"/>
      <c r="AH460" s="2"/>
      <c r="AI460" s="2"/>
      <c r="AJ460" s="4"/>
      <c r="AM460" s="2">
        <f ca="1">IF(Table1[[#This Row],[Field of Work]]="Teaching",1,0)</f>
        <v>0</v>
      </c>
      <c r="AN460" s="2">
        <f ca="1">IF(Table1[[#This Row],[Field of Work]]="Health",1,0)</f>
        <v>0</v>
      </c>
      <c r="AO460" s="2">
        <f ca="1">IF(Table1[[#This Row],[Field of Work]]="Agriculture",1,0)</f>
        <v>0</v>
      </c>
      <c r="AP460" s="2">
        <f ca="1">IF(Table1[[#This Row],[Field of Work]]="IT",1,0)</f>
        <v>0</v>
      </c>
      <c r="AQ460" s="2">
        <f ca="1">IF(Table1[[#This Row],[Field of Work]]="Construction",1,0)</f>
        <v>1</v>
      </c>
      <c r="AR460" s="2">
        <f ca="1">IF(Table1[[#This Row],[Field of Work]]="General Work",1,0)</f>
        <v>0</v>
      </c>
      <c r="AS460" s="2"/>
      <c r="AT460" s="2"/>
      <c r="AU460" s="2"/>
      <c r="AV460" s="2"/>
      <c r="AW460" s="2"/>
      <c r="AX460" s="2"/>
      <c r="BB460" s="2">
        <f ca="1">Table1[[#This Row],[Car Value]]/Table1[[#This Row],[Cars]]</f>
        <v>16628.515430952353</v>
      </c>
      <c r="BE460" s="2">
        <f ca="1">IF(Table1[[#This Row],[Debts]]&gt;$BG$6,1,0)</f>
        <v>1</v>
      </c>
      <c r="BJ460" s="11">
        <f ca="1">Table1[[#This Row],[Mortage Left]]/Table1[[#This Row],[Value of House]]</f>
        <v>0.26676600871380551</v>
      </c>
      <c r="BK460" s="2">
        <f t="shared" ca="1" si="183"/>
        <v>1</v>
      </c>
      <c r="BN460" s="14">
        <f ca="1">IF(Table1[[#This Row],[Area]]="Yukon",Table1[[#This Row],[Income]],0)</f>
        <v>0</v>
      </c>
      <c r="BO460" s="14">
        <f ca="1">IF(Table1[[#This Row],[Area]]="BC",Table1[[#This Row],[Income]],0)</f>
        <v>29847</v>
      </c>
      <c r="BP460" s="14">
        <f ca="1">IF(Table1[[#This Row],[Area]]="Northwest Territories",Table1[[#This Row],[Income]],0)</f>
        <v>0</v>
      </c>
      <c r="BQ460" s="14">
        <f ca="1">IF(Table1[[#This Row],[Area]]="Alberta",Table1[[#This Row],[Income]],0)</f>
        <v>0</v>
      </c>
      <c r="BR460" s="14">
        <f ca="1">IF(Table1[[#This Row],[Area]]="Nunavut",Table1[[#This Row],[Income]],0)</f>
        <v>0</v>
      </c>
      <c r="BS460" s="14">
        <f ca="1">IF(Table1[[#This Row],[Area]]="Saskatchewan",Table1[[#This Row],[Income]],0)</f>
        <v>0</v>
      </c>
      <c r="BT460" s="14">
        <f ca="1">IF(Table1[[#This Row],[Area]]="Manitoba",Table1[[#This Row],[Income]],0)</f>
        <v>0</v>
      </c>
      <c r="BU460" s="14">
        <f ca="1">IF(Table1[[#This Row],[Area]]="Ontario",Table1[[#This Row],[Income]],0)</f>
        <v>0</v>
      </c>
      <c r="BV460" s="14">
        <f ca="1">IF(Table1[[#This Row],[Area]]="Quebec",Table1[[#This Row],[Income]],0)</f>
        <v>0</v>
      </c>
      <c r="BW460" s="14">
        <f ca="1">IF(Table1[[#This Row],[Area]]="newfoundland",Table1[[#This Row],[Income]],0)</f>
        <v>0</v>
      </c>
      <c r="BX460" s="14">
        <f ca="1">IF(Table1[[#This Row],[Area]]="New Brunswick",Table1[[#This Row],[Income]],0)</f>
        <v>0</v>
      </c>
      <c r="BY460" s="14">
        <f ca="1">IF(Table1[[#This Row],[Area]]="Nova Scotia",Table1[[#This Row],[Income]],0)</f>
        <v>0</v>
      </c>
      <c r="BZ460" s="14">
        <f ca="1">IF(Table1[[#This Row],[Area]]="Prince Edward Island",Table1[[#This Row],[Income]],0)</f>
        <v>0</v>
      </c>
      <c r="CB460" s="12">
        <f ca="1">IF(Table1[[#This Row],[Field of Work]]="Health",Table1[[#This Row],[Income]],0)</f>
        <v>0</v>
      </c>
      <c r="CC460" s="12">
        <f ca="1">IF(Table1[[#This Row],[Field of Work]]="Construction",Table1[[#This Row],[Income]],0)</f>
        <v>29847</v>
      </c>
      <c r="CD460" s="12">
        <f ca="1">IF(Table1[[#This Row],[Field of Work]]="Teaching",Table1[[#This Row],[Income]],0)</f>
        <v>0</v>
      </c>
      <c r="CE460" s="12">
        <f ca="1">IF(Table1[[#This Row],[Field of Work]]="IT",Table1[[#This Row],[Income]],0)</f>
        <v>0</v>
      </c>
      <c r="CF460" s="12">
        <f ca="1">IF(Table1[[#This Row],[Field of Work]]="General Work",Table1[[#This Row],[Income]],0)</f>
        <v>0</v>
      </c>
      <c r="CG460" s="12">
        <f ca="1">IF(Table1[[#This Row],[Field of Work]]="Agriculture",Table1[[#This Row],[Income]],0)</f>
        <v>0</v>
      </c>
      <c r="CI460" s="2">
        <f ca="1">IF(Table1[[#This Row],[Debts]]&gt;Table1[[#This Row],[Income]],1,0)</f>
        <v>0</v>
      </c>
      <c r="CJ460" s="2"/>
      <c r="CL460" s="2">
        <f ca="1">IF(Table1[[#This Row],[Networth of Person ($)]]&gt;$CL$6,Table1[[#This Row],[Age]],0)</f>
        <v>40</v>
      </c>
    </row>
    <row r="461" spans="2:90" x14ac:dyDescent="0.3">
      <c r="B461">
        <f t="shared" ca="1" si="162"/>
        <v>2</v>
      </c>
      <c r="C461" t="str">
        <f t="shared" ca="1" si="163"/>
        <v>Women</v>
      </c>
      <c r="D461">
        <f t="shared" ca="1" si="164"/>
        <v>34</v>
      </c>
      <c r="E461">
        <f t="shared" ca="1" si="165"/>
        <v>3</v>
      </c>
      <c r="F461" t="str">
        <f t="shared" ca="1" si="166"/>
        <v>Teaching</v>
      </c>
      <c r="G461">
        <f t="shared" ca="1" si="167"/>
        <v>4</v>
      </c>
      <c r="H461" t="str">
        <f t="shared" ca="1" si="168"/>
        <v xml:space="preserve">Technical </v>
      </c>
      <c r="I461">
        <f t="shared" ca="1" si="169"/>
        <v>1</v>
      </c>
      <c r="J461">
        <f t="shared" ca="1" si="170"/>
        <v>2</v>
      </c>
      <c r="K461">
        <f t="shared" ca="1" si="171"/>
        <v>26231</v>
      </c>
      <c r="L461">
        <f t="shared" ca="1" si="172"/>
        <v>1</v>
      </c>
      <c r="M461" t="str">
        <f t="shared" ca="1" si="173"/>
        <v>Yukon</v>
      </c>
      <c r="N461">
        <f t="shared" ca="1" si="174"/>
        <v>157386</v>
      </c>
      <c r="O461">
        <f t="shared" ca="1" si="175"/>
        <v>85474.416386471654</v>
      </c>
      <c r="P461">
        <f t="shared" ca="1" si="176"/>
        <v>24229.553650400594</v>
      </c>
      <c r="Q461">
        <f t="shared" ca="1" si="177"/>
        <v>14933</v>
      </c>
      <c r="R461">
        <f t="shared" ca="1" si="178"/>
        <v>7282.7280939078128</v>
      </c>
      <c r="S461">
        <f t="shared" ca="1" si="179"/>
        <v>29098.78704206409</v>
      </c>
      <c r="T461">
        <f t="shared" ca="1" si="180"/>
        <v>210714.3406924647</v>
      </c>
      <c r="U461">
        <f t="shared" ca="1" si="181"/>
        <v>107690.14448037947</v>
      </c>
      <c r="V461">
        <f t="shared" ca="1" si="182"/>
        <v>103024.19621208523</v>
      </c>
      <c r="Y461" s="2">
        <f ca="1">IF(Table1[[#This Row],[Gender]]="Men",1,0)</f>
        <v>0</v>
      </c>
      <c r="Z461" s="2">
        <f ca="1">IF(Table1[[#This Row],[Gender]]="Women",1,0)</f>
        <v>1</v>
      </c>
      <c r="AA461" s="2"/>
      <c r="AB461" s="2"/>
      <c r="AC461" s="2"/>
      <c r="AD461" s="2"/>
      <c r="AE461" s="2"/>
      <c r="AF461" s="2"/>
      <c r="AG461" s="2"/>
      <c r="AH461" s="2"/>
      <c r="AI461" s="2"/>
      <c r="AJ461" s="4"/>
      <c r="AM461" s="2">
        <f ca="1">IF(Table1[[#This Row],[Field of Work]]="Teaching",1,0)</f>
        <v>1</v>
      </c>
      <c r="AN461" s="2">
        <f ca="1">IF(Table1[[#This Row],[Field of Work]]="Health",1,0)</f>
        <v>0</v>
      </c>
      <c r="AO461" s="2">
        <f ca="1">IF(Table1[[#This Row],[Field of Work]]="Agriculture",1,0)</f>
        <v>0</v>
      </c>
      <c r="AP461" s="2">
        <f ca="1">IF(Table1[[#This Row],[Field of Work]]="IT",1,0)</f>
        <v>0</v>
      </c>
      <c r="AQ461" s="2">
        <f ca="1">IF(Table1[[#This Row],[Field of Work]]="Construction",1,0)</f>
        <v>0</v>
      </c>
      <c r="AR461" s="2">
        <f ca="1">IF(Table1[[#This Row],[Field of Work]]="General Work",1,0)</f>
        <v>0</v>
      </c>
      <c r="AS461" s="2"/>
      <c r="AT461" s="2"/>
      <c r="AU461" s="2"/>
      <c r="AV461" s="2"/>
      <c r="AW461" s="2"/>
      <c r="AX461" s="2"/>
      <c r="BB461" s="2">
        <f ca="1">Table1[[#This Row],[Car Value]]/Table1[[#This Row],[Cars]]</f>
        <v>12114.776825200297</v>
      </c>
      <c r="BE461" s="2">
        <f ca="1">IF(Table1[[#This Row],[Debts]]&gt;$BG$6,1,0)</f>
        <v>0</v>
      </c>
      <c r="BJ461" s="11">
        <f ca="1">Table1[[#This Row],[Mortage Left]]/Table1[[#This Row],[Value of House]]</f>
        <v>0.54308779933711804</v>
      </c>
      <c r="BK461" s="2">
        <f t="shared" ca="1" si="183"/>
        <v>0</v>
      </c>
      <c r="BN461" s="14">
        <f ca="1">IF(Table1[[#This Row],[Area]]="Yukon",Table1[[#This Row],[Income]],0)</f>
        <v>26231</v>
      </c>
      <c r="BO461" s="14">
        <f ca="1">IF(Table1[[#This Row],[Area]]="BC",Table1[[#This Row],[Income]],0)</f>
        <v>0</v>
      </c>
      <c r="BP461" s="14">
        <f ca="1">IF(Table1[[#This Row],[Area]]="Northwest Territories",Table1[[#This Row],[Income]],0)</f>
        <v>0</v>
      </c>
      <c r="BQ461" s="14">
        <f ca="1">IF(Table1[[#This Row],[Area]]="Alberta",Table1[[#This Row],[Income]],0)</f>
        <v>0</v>
      </c>
      <c r="BR461" s="14">
        <f ca="1">IF(Table1[[#This Row],[Area]]="Nunavut",Table1[[#This Row],[Income]],0)</f>
        <v>0</v>
      </c>
      <c r="BS461" s="14">
        <f ca="1">IF(Table1[[#This Row],[Area]]="Saskatchewan",Table1[[#This Row],[Income]],0)</f>
        <v>0</v>
      </c>
      <c r="BT461" s="14">
        <f ca="1">IF(Table1[[#This Row],[Area]]="Manitoba",Table1[[#This Row],[Income]],0)</f>
        <v>0</v>
      </c>
      <c r="BU461" s="14">
        <f ca="1">IF(Table1[[#This Row],[Area]]="Ontario",Table1[[#This Row],[Income]],0)</f>
        <v>0</v>
      </c>
      <c r="BV461" s="14">
        <f ca="1">IF(Table1[[#This Row],[Area]]="Quebec",Table1[[#This Row],[Income]],0)</f>
        <v>0</v>
      </c>
      <c r="BW461" s="14">
        <f ca="1">IF(Table1[[#This Row],[Area]]="newfoundland",Table1[[#This Row],[Income]],0)</f>
        <v>0</v>
      </c>
      <c r="BX461" s="14">
        <f ca="1">IF(Table1[[#This Row],[Area]]="New Brunswick",Table1[[#This Row],[Income]],0)</f>
        <v>0</v>
      </c>
      <c r="BY461" s="14">
        <f ca="1">IF(Table1[[#This Row],[Area]]="Nova Scotia",Table1[[#This Row],[Income]],0)</f>
        <v>0</v>
      </c>
      <c r="BZ461" s="14">
        <f ca="1">IF(Table1[[#This Row],[Area]]="Prince Edward Island",Table1[[#This Row],[Income]],0)</f>
        <v>0</v>
      </c>
      <c r="CB461" s="12">
        <f ca="1">IF(Table1[[#This Row],[Field of Work]]="Health",Table1[[#This Row],[Income]],0)</f>
        <v>0</v>
      </c>
      <c r="CC461" s="12">
        <f ca="1">IF(Table1[[#This Row],[Field of Work]]="Construction",Table1[[#This Row],[Income]],0)</f>
        <v>0</v>
      </c>
      <c r="CD461" s="12">
        <f ca="1">IF(Table1[[#This Row],[Field of Work]]="Teaching",Table1[[#This Row],[Income]],0)</f>
        <v>26231</v>
      </c>
      <c r="CE461" s="12">
        <f ca="1">IF(Table1[[#This Row],[Field of Work]]="IT",Table1[[#This Row],[Income]],0)</f>
        <v>0</v>
      </c>
      <c r="CF461" s="12">
        <f ca="1">IF(Table1[[#This Row],[Field of Work]]="General Work",Table1[[#This Row],[Income]],0)</f>
        <v>0</v>
      </c>
      <c r="CG461" s="12">
        <f ca="1">IF(Table1[[#This Row],[Field of Work]]="Agriculture",Table1[[#This Row],[Income]],0)</f>
        <v>0</v>
      </c>
      <c r="CI461" s="2">
        <f ca="1">IF(Table1[[#This Row],[Debts]]&gt;Table1[[#This Row],[Income]],1,0)</f>
        <v>0</v>
      </c>
      <c r="CJ461" s="2"/>
      <c r="CL461" s="2">
        <f ca="1">IF(Table1[[#This Row],[Networth of Person ($)]]&gt;$CL$6,Table1[[#This Row],[Age]],0)</f>
        <v>34</v>
      </c>
    </row>
    <row r="462" spans="2:90" x14ac:dyDescent="0.3">
      <c r="B462">
        <f t="shared" ca="1" si="162"/>
        <v>1</v>
      </c>
      <c r="C462" t="str">
        <f t="shared" ca="1" si="163"/>
        <v>Men</v>
      </c>
      <c r="D462">
        <f t="shared" ca="1" si="164"/>
        <v>31</v>
      </c>
      <c r="E462">
        <f t="shared" ca="1" si="165"/>
        <v>1</v>
      </c>
      <c r="F462" t="str">
        <f t="shared" ca="1" si="166"/>
        <v>Health</v>
      </c>
      <c r="G462">
        <f t="shared" ca="1" si="167"/>
        <v>2</v>
      </c>
      <c r="H462" t="str">
        <f t="shared" ca="1" si="168"/>
        <v>College</v>
      </c>
      <c r="I462">
        <f t="shared" ca="1" si="169"/>
        <v>2</v>
      </c>
      <c r="J462">
        <f t="shared" ca="1" si="170"/>
        <v>2</v>
      </c>
      <c r="K462">
        <f t="shared" ca="1" si="171"/>
        <v>73542</v>
      </c>
      <c r="L462">
        <f t="shared" ca="1" si="172"/>
        <v>7</v>
      </c>
      <c r="M462" t="str">
        <f t="shared" ca="1" si="173"/>
        <v>Manitoba</v>
      </c>
      <c r="N462">
        <f t="shared" ca="1" si="174"/>
        <v>441252</v>
      </c>
      <c r="O462">
        <f t="shared" ca="1" si="175"/>
        <v>282.49415214045604</v>
      </c>
      <c r="P462">
        <f t="shared" ca="1" si="176"/>
        <v>82127.208286684268</v>
      </c>
      <c r="Q462">
        <f t="shared" ca="1" si="177"/>
        <v>38824</v>
      </c>
      <c r="R462">
        <f t="shared" ca="1" si="178"/>
        <v>133849.6055679874</v>
      </c>
      <c r="S462">
        <f t="shared" ca="1" si="179"/>
        <v>70161.137749170899</v>
      </c>
      <c r="T462">
        <f t="shared" ca="1" si="180"/>
        <v>593540.34603585512</v>
      </c>
      <c r="U462">
        <f t="shared" ca="1" si="181"/>
        <v>172956.09972012785</v>
      </c>
      <c r="V462">
        <f t="shared" ca="1" si="182"/>
        <v>420584.24631572724</v>
      </c>
      <c r="Y462" s="2">
        <f ca="1">IF(Table1[[#This Row],[Gender]]="Men",1,0)</f>
        <v>1</v>
      </c>
      <c r="Z462" s="2">
        <f ca="1">IF(Table1[[#This Row],[Gender]]="Women",1,0)</f>
        <v>0</v>
      </c>
      <c r="AA462" s="2"/>
      <c r="AB462" s="2"/>
      <c r="AC462" s="2"/>
      <c r="AD462" s="2"/>
      <c r="AE462" s="2"/>
      <c r="AF462" s="2"/>
      <c r="AG462" s="2"/>
      <c r="AH462" s="2"/>
      <c r="AI462" s="2"/>
      <c r="AJ462" s="4"/>
      <c r="AM462" s="2">
        <f ca="1">IF(Table1[[#This Row],[Field of Work]]="Teaching",1,0)</f>
        <v>0</v>
      </c>
      <c r="AN462" s="2">
        <f ca="1">IF(Table1[[#This Row],[Field of Work]]="Health",1,0)</f>
        <v>1</v>
      </c>
      <c r="AO462" s="2">
        <f ca="1">IF(Table1[[#This Row],[Field of Work]]="Agriculture",1,0)</f>
        <v>0</v>
      </c>
      <c r="AP462" s="2">
        <f ca="1">IF(Table1[[#This Row],[Field of Work]]="IT",1,0)</f>
        <v>0</v>
      </c>
      <c r="AQ462" s="2">
        <f ca="1">IF(Table1[[#This Row],[Field of Work]]="Construction",1,0)</f>
        <v>0</v>
      </c>
      <c r="AR462" s="2">
        <f ca="1">IF(Table1[[#This Row],[Field of Work]]="General Work",1,0)</f>
        <v>0</v>
      </c>
      <c r="AS462" s="2"/>
      <c r="AT462" s="2"/>
      <c r="AU462" s="2"/>
      <c r="AV462" s="2"/>
      <c r="AW462" s="2"/>
      <c r="AX462" s="2"/>
      <c r="BB462" s="2">
        <f ca="1">Table1[[#This Row],[Car Value]]/Table1[[#This Row],[Cars]]</f>
        <v>41063.604143342134</v>
      </c>
      <c r="BE462" s="2">
        <f ca="1">IF(Table1[[#This Row],[Debts]]&gt;$BG$6,1,0)</f>
        <v>1</v>
      </c>
      <c r="BJ462" s="11">
        <f ca="1">Table1[[#This Row],[Mortage Left]]/Table1[[#This Row],[Value of House]]</f>
        <v>6.4021047415185894E-4</v>
      </c>
      <c r="BK462" s="2">
        <f t="shared" ca="1" si="183"/>
        <v>1</v>
      </c>
      <c r="BN462" s="14">
        <f ca="1">IF(Table1[[#This Row],[Area]]="Yukon",Table1[[#This Row],[Income]],0)</f>
        <v>0</v>
      </c>
      <c r="BO462" s="14">
        <f ca="1">IF(Table1[[#This Row],[Area]]="BC",Table1[[#This Row],[Income]],0)</f>
        <v>0</v>
      </c>
      <c r="BP462" s="14">
        <f ca="1">IF(Table1[[#This Row],[Area]]="Northwest Territories",Table1[[#This Row],[Income]],0)</f>
        <v>0</v>
      </c>
      <c r="BQ462" s="14">
        <f ca="1">IF(Table1[[#This Row],[Area]]="Alberta",Table1[[#This Row],[Income]],0)</f>
        <v>0</v>
      </c>
      <c r="BR462" s="14">
        <f ca="1">IF(Table1[[#This Row],[Area]]="Nunavut",Table1[[#This Row],[Income]],0)</f>
        <v>0</v>
      </c>
      <c r="BS462" s="14">
        <f ca="1">IF(Table1[[#This Row],[Area]]="Saskatchewan",Table1[[#This Row],[Income]],0)</f>
        <v>0</v>
      </c>
      <c r="BT462" s="14">
        <f ca="1">IF(Table1[[#This Row],[Area]]="Manitoba",Table1[[#This Row],[Income]],0)</f>
        <v>73542</v>
      </c>
      <c r="BU462" s="14">
        <f ca="1">IF(Table1[[#This Row],[Area]]="Ontario",Table1[[#This Row],[Income]],0)</f>
        <v>0</v>
      </c>
      <c r="BV462" s="14">
        <f ca="1">IF(Table1[[#This Row],[Area]]="Quebec",Table1[[#This Row],[Income]],0)</f>
        <v>0</v>
      </c>
      <c r="BW462" s="14">
        <f ca="1">IF(Table1[[#This Row],[Area]]="newfoundland",Table1[[#This Row],[Income]],0)</f>
        <v>0</v>
      </c>
      <c r="BX462" s="14">
        <f ca="1">IF(Table1[[#This Row],[Area]]="New Brunswick",Table1[[#This Row],[Income]],0)</f>
        <v>0</v>
      </c>
      <c r="BY462" s="14">
        <f ca="1">IF(Table1[[#This Row],[Area]]="Nova Scotia",Table1[[#This Row],[Income]],0)</f>
        <v>0</v>
      </c>
      <c r="BZ462" s="14">
        <f ca="1">IF(Table1[[#This Row],[Area]]="Prince Edward Island",Table1[[#This Row],[Income]],0)</f>
        <v>0</v>
      </c>
      <c r="CB462" s="12">
        <f ca="1">IF(Table1[[#This Row],[Field of Work]]="Health",Table1[[#This Row],[Income]],0)</f>
        <v>73542</v>
      </c>
      <c r="CC462" s="12">
        <f ca="1">IF(Table1[[#This Row],[Field of Work]]="Construction",Table1[[#This Row],[Income]],0)</f>
        <v>0</v>
      </c>
      <c r="CD462" s="12">
        <f ca="1">IF(Table1[[#This Row],[Field of Work]]="Teaching",Table1[[#This Row],[Income]],0)</f>
        <v>0</v>
      </c>
      <c r="CE462" s="12">
        <f ca="1">IF(Table1[[#This Row],[Field of Work]]="IT",Table1[[#This Row],[Income]],0)</f>
        <v>0</v>
      </c>
      <c r="CF462" s="12">
        <f ca="1">IF(Table1[[#This Row],[Field of Work]]="General Work",Table1[[#This Row],[Income]],0)</f>
        <v>0</v>
      </c>
      <c r="CG462" s="12">
        <f ca="1">IF(Table1[[#This Row],[Field of Work]]="Agriculture",Table1[[#This Row],[Income]],0)</f>
        <v>0</v>
      </c>
      <c r="CI462" s="2">
        <f ca="1">IF(Table1[[#This Row],[Debts]]&gt;Table1[[#This Row],[Income]],1,0)</f>
        <v>1</v>
      </c>
      <c r="CJ462" s="2"/>
      <c r="CL462" s="2">
        <f ca="1">IF(Table1[[#This Row],[Networth of Person ($)]]&gt;$CL$6,Table1[[#This Row],[Age]],0)</f>
        <v>31</v>
      </c>
    </row>
    <row r="463" spans="2:90" x14ac:dyDescent="0.3">
      <c r="B463">
        <f t="shared" ca="1" si="162"/>
        <v>1</v>
      </c>
      <c r="C463" t="str">
        <f t="shared" ca="1" si="163"/>
        <v>Men</v>
      </c>
      <c r="D463">
        <f t="shared" ca="1" si="164"/>
        <v>30</v>
      </c>
      <c r="E463">
        <f t="shared" ca="1" si="165"/>
        <v>4</v>
      </c>
      <c r="F463" t="str">
        <f t="shared" ca="1" si="166"/>
        <v>IT</v>
      </c>
      <c r="G463">
        <f t="shared" ca="1" si="167"/>
        <v>6</v>
      </c>
      <c r="H463" t="str">
        <f t="shared" ca="1" si="168"/>
        <v>Others</v>
      </c>
      <c r="I463">
        <f t="shared" ca="1" si="169"/>
        <v>3</v>
      </c>
      <c r="J463">
        <f t="shared" ca="1" si="170"/>
        <v>3</v>
      </c>
      <c r="K463">
        <f t="shared" ca="1" si="171"/>
        <v>53646</v>
      </c>
      <c r="L463">
        <f t="shared" ca="1" si="172"/>
        <v>1</v>
      </c>
      <c r="M463" t="str">
        <f t="shared" ca="1" si="173"/>
        <v>Yukon</v>
      </c>
      <c r="N463">
        <f t="shared" ca="1" si="174"/>
        <v>268230</v>
      </c>
      <c r="O463">
        <f t="shared" ca="1" si="175"/>
        <v>5522.7099001940824</v>
      </c>
      <c r="P463">
        <f t="shared" ca="1" si="176"/>
        <v>57268.590894442234</v>
      </c>
      <c r="Q463">
        <f t="shared" ca="1" si="177"/>
        <v>51830</v>
      </c>
      <c r="R463">
        <f t="shared" ca="1" si="178"/>
        <v>45692.645996853986</v>
      </c>
      <c r="S463">
        <f t="shared" ca="1" si="179"/>
        <v>45180.470407966124</v>
      </c>
      <c r="T463">
        <f t="shared" ca="1" si="180"/>
        <v>370679.06130240834</v>
      </c>
      <c r="U463">
        <f t="shared" ca="1" si="181"/>
        <v>103045.35589704807</v>
      </c>
      <c r="V463">
        <f t="shared" ca="1" si="182"/>
        <v>267633.70540536026</v>
      </c>
      <c r="Y463" s="2">
        <f ca="1">IF(Table1[[#This Row],[Gender]]="Men",1,0)</f>
        <v>1</v>
      </c>
      <c r="Z463" s="2">
        <f ca="1">IF(Table1[[#This Row],[Gender]]="Women",1,0)</f>
        <v>0</v>
      </c>
      <c r="AA463" s="2"/>
      <c r="AB463" s="2"/>
      <c r="AC463" s="2"/>
      <c r="AD463" s="2"/>
      <c r="AE463" s="2"/>
      <c r="AF463" s="2"/>
      <c r="AG463" s="2"/>
      <c r="AH463" s="2"/>
      <c r="AI463" s="2"/>
      <c r="AJ463" s="4"/>
      <c r="AM463" s="2">
        <f ca="1">IF(Table1[[#This Row],[Field of Work]]="Teaching",1,0)</f>
        <v>0</v>
      </c>
      <c r="AN463" s="2">
        <f ca="1">IF(Table1[[#This Row],[Field of Work]]="Health",1,0)</f>
        <v>0</v>
      </c>
      <c r="AO463" s="2">
        <f ca="1">IF(Table1[[#This Row],[Field of Work]]="Agriculture",1,0)</f>
        <v>0</v>
      </c>
      <c r="AP463" s="2">
        <f ca="1">IF(Table1[[#This Row],[Field of Work]]="IT",1,0)</f>
        <v>1</v>
      </c>
      <c r="AQ463" s="2">
        <f ca="1">IF(Table1[[#This Row],[Field of Work]]="Construction",1,0)</f>
        <v>0</v>
      </c>
      <c r="AR463" s="2">
        <f ca="1">IF(Table1[[#This Row],[Field of Work]]="General Work",1,0)</f>
        <v>0</v>
      </c>
      <c r="AS463" s="2"/>
      <c r="AT463" s="2"/>
      <c r="AU463" s="2"/>
      <c r="AV463" s="2"/>
      <c r="AW463" s="2"/>
      <c r="AX463" s="2"/>
      <c r="BB463" s="2">
        <f ca="1">Table1[[#This Row],[Car Value]]/Table1[[#This Row],[Cars]]</f>
        <v>19089.530298147412</v>
      </c>
      <c r="BE463" s="2">
        <f ca="1">IF(Table1[[#This Row],[Debts]]&gt;$BG$6,1,0)</f>
        <v>1</v>
      </c>
      <c r="BJ463" s="11">
        <f ca="1">Table1[[#This Row],[Mortage Left]]/Table1[[#This Row],[Value of House]]</f>
        <v>2.0589456437363762E-2</v>
      </c>
      <c r="BK463" s="2">
        <f t="shared" ca="1" si="183"/>
        <v>1</v>
      </c>
      <c r="BN463" s="14">
        <f ca="1">IF(Table1[[#This Row],[Area]]="Yukon",Table1[[#This Row],[Income]],0)</f>
        <v>53646</v>
      </c>
      <c r="BO463" s="14">
        <f ca="1">IF(Table1[[#This Row],[Area]]="BC",Table1[[#This Row],[Income]],0)</f>
        <v>0</v>
      </c>
      <c r="BP463" s="14">
        <f ca="1">IF(Table1[[#This Row],[Area]]="Northwest Territories",Table1[[#This Row],[Income]],0)</f>
        <v>0</v>
      </c>
      <c r="BQ463" s="14">
        <f ca="1">IF(Table1[[#This Row],[Area]]="Alberta",Table1[[#This Row],[Income]],0)</f>
        <v>0</v>
      </c>
      <c r="BR463" s="14">
        <f ca="1">IF(Table1[[#This Row],[Area]]="Nunavut",Table1[[#This Row],[Income]],0)</f>
        <v>0</v>
      </c>
      <c r="BS463" s="14">
        <f ca="1">IF(Table1[[#This Row],[Area]]="Saskatchewan",Table1[[#This Row],[Income]],0)</f>
        <v>0</v>
      </c>
      <c r="BT463" s="14">
        <f ca="1">IF(Table1[[#This Row],[Area]]="Manitoba",Table1[[#This Row],[Income]],0)</f>
        <v>0</v>
      </c>
      <c r="BU463" s="14">
        <f ca="1">IF(Table1[[#This Row],[Area]]="Ontario",Table1[[#This Row],[Income]],0)</f>
        <v>0</v>
      </c>
      <c r="BV463" s="14">
        <f ca="1">IF(Table1[[#This Row],[Area]]="Quebec",Table1[[#This Row],[Income]],0)</f>
        <v>0</v>
      </c>
      <c r="BW463" s="14">
        <f ca="1">IF(Table1[[#This Row],[Area]]="newfoundland",Table1[[#This Row],[Income]],0)</f>
        <v>0</v>
      </c>
      <c r="BX463" s="14">
        <f ca="1">IF(Table1[[#This Row],[Area]]="New Brunswick",Table1[[#This Row],[Income]],0)</f>
        <v>0</v>
      </c>
      <c r="BY463" s="14">
        <f ca="1">IF(Table1[[#This Row],[Area]]="Nova Scotia",Table1[[#This Row],[Income]],0)</f>
        <v>0</v>
      </c>
      <c r="BZ463" s="14">
        <f ca="1">IF(Table1[[#This Row],[Area]]="Prince Edward Island",Table1[[#This Row],[Income]],0)</f>
        <v>0</v>
      </c>
      <c r="CB463" s="12">
        <f ca="1">IF(Table1[[#This Row],[Field of Work]]="Health",Table1[[#This Row],[Income]],0)</f>
        <v>0</v>
      </c>
      <c r="CC463" s="12">
        <f ca="1">IF(Table1[[#This Row],[Field of Work]]="Construction",Table1[[#This Row],[Income]],0)</f>
        <v>0</v>
      </c>
      <c r="CD463" s="12">
        <f ca="1">IF(Table1[[#This Row],[Field of Work]]="Teaching",Table1[[#This Row],[Income]],0)</f>
        <v>0</v>
      </c>
      <c r="CE463" s="12">
        <f ca="1">IF(Table1[[#This Row],[Field of Work]]="IT",Table1[[#This Row],[Income]],0)</f>
        <v>53646</v>
      </c>
      <c r="CF463" s="12">
        <f ca="1">IF(Table1[[#This Row],[Field of Work]]="General Work",Table1[[#This Row],[Income]],0)</f>
        <v>0</v>
      </c>
      <c r="CG463" s="12">
        <f ca="1">IF(Table1[[#This Row],[Field of Work]]="Agriculture",Table1[[#This Row],[Income]],0)</f>
        <v>0</v>
      </c>
      <c r="CI463" s="2">
        <f ca="1">IF(Table1[[#This Row],[Debts]]&gt;Table1[[#This Row],[Income]],1,0)</f>
        <v>0</v>
      </c>
      <c r="CJ463" s="2"/>
      <c r="CL463" s="2">
        <f ca="1">IF(Table1[[#This Row],[Networth of Person ($)]]&gt;$CL$6,Table1[[#This Row],[Age]],0)</f>
        <v>30</v>
      </c>
    </row>
    <row r="464" spans="2:90" x14ac:dyDescent="0.3">
      <c r="B464">
        <f t="shared" ca="1" si="162"/>
        <v>2</v>
      </c>
      <c r="C464" t="str">
        <f t="shared" ca="1" si="163"/>
        <v>Women</v>
      </c>
      <c r="D464">
        <f t="shared" ca="1" si="164"/>
        <v>31</v>
      </c>
      <c r="E464">
        <f t="shared" ca="1" si="165"/>
        <v>3</v>
      </c>
      <c r="F464" t="str">
        <f t="shared" ca="1" si="166"/>
        <v>Teaching</v>
      </c>
      <c r="G464">
        <f t="shared" ca="1" si="167"/>
        <v>2</v>
      </c>
      <c r="H464" t="str">
        <f t="shared" ca="1" si="168"/>
        <v>College</v>
      </c>
      <c r="I464">
        <f t="shared" ca="1" si="169"/>
        <v>1</v>
      </c>
      <c r="J464">
        <f t="shared" ca="1" si="170"/>
        <v>3</v>
      </c>
      <c r="K464">
        <f t="shared" ca="1" si="171"/>
        <v>77697</v>
      </c>
      <c r="L464">
        <f t="shared" ca="1" si="172"/>
        <v>1</v>
      </c>
      <c r="M464" t="str">
        <f t="shared" ca="1" si="173"/>
        <v>Yukon</v>
      </c>
      <c r="N464">
        <f t="shared" ca="1" si="174"/>
        <v>233091</v>
      </c>
      <c r="O464">
        <f t="shared" ca="1" si="175"/>
        <v>232459.34591205601</v>
      </c>
      <c r="P464">
        <f t="shared" ca="1" si="176"/>
        <v>167277.43360750569</v>
      </c>
      <c r="Q464">
        <f t="shared" ca="1" si="177"/>
        <v>70894</v>
      </c>
      <c r="R464">
        <f t="shared" ca="1" si="178"/>
        <v>4169.6634566743733</v>
      </c>
      <c r="S464">
        <f t="shared" ca="1" si="179"/>
        <v>13645.072094952739</v>
      </c>
      <c r="T464">
        <f t="shared" ca="1" si="180"/>
        <v>414013.50570245844</v>
      </c>
      <c r="U464">
        <f t="shared" ca="1" si="181"/>
        <v>307523.00936873042</v>
      </c>
      <c r="V464">
        <f t="shared" ca="1" si="182"/>
        <v>106490.49633372802</v>
      </c>
      <c r="Y464" s="2">
        <f ca="1">IF(Table1[[#This Row],[Gender]]="Men",1,0)</f>
        <v>0</v>
      </c>
      <c r="Z464" s="2">
        <f ca="1">IF(Table1[[#This Row],[Gender]]="Women",1,0)</f>
        <v>1</v>
      </c>
      <c r="AA464" s="2"/>
      <c r="AB464" s="2"/>
      <c r="AC464" s="2"/>
      <c r="AD464" s="2"/>
      <c r="AE464" s="2"/>
      <c r="AF464" s="2"/>
      <c r="AG464" s="2"/>
      <c r="AH464" s="2"/>
      <c r="AI464" s="2"/>
      <c r="AJ464" s="4"/>
      <c r="AM464" s="2">
        <f ca="1">IF(Table1[[#This Row],[Field of Work]]="Teaching",1,0)</f>
        <v>1</v>
      </c>
      <c r="AN464" s="2">
        <f ca="1">IF(Table1[[#This Row],[Field of Work]]="Health",1,0)</f>
        <v>0</v>
      </c>
      <c r="AO464" s="2">
        <f ca="1">IF(Table1[[#This Row],[Field of Work]]="Agriculture",1,0)</f>
        <v>0</v>
      </c>
      <c r="AP464" s="2">
        <f ca="1">IF(Table1[[#This Row],[Field of Work]]="IT",1,0)</f>
        <v>0</v>
      </c>
      <c r="AQ464" s="2">
        <f ca="1">IF(Table1[[#This Row],[Field of Work]]="Construction",1,0)</f>
        <v>0</v>
      </c>
      <c r="AR464" s="2">
        <f ca="1">IF(Table1[[#This Row],[Field of Work]]="General Work",1,0)</f>
        <v>0</v>
      </c>
      <c r="AS464" s="2"/>
      <c r="AT464" s="2"/>
      <c r="AU464" s="2"/>
      <c r="AV464" s="2"/>
      <c r="AW464" s="2"/>
      <c r="AX464" s="2"/>
      <c r="BB464" s="2">
        <f ca="1">Table1[[#This Row],[Car Value]]/Table1[[#This Row],[Cars]]</f>
        <v>55759.144535835228</v>
      </c>
      <c r="BE464" s="2">
        <f ca="1">IF(Table1[[#This Row],[Debts]]&gt;$BG$6,1,0)</f>
        <v>0</v>
      </c>
      <c r="BJ464" s="11">
        <f ca="1">Table1[[#This Row],[Mortage Left]]/Table1[[#This Row],[Value of House]]</f>
        <v>0.99729009662344759</v>
      </c>
      <c r="BK464" s="2">
        <f t="shared" ca="1" si="183"/>
        <v>0</v>
      </c>
      <c r="BN464" s="14">
        <f ca="1">IF(Table1[[#This Row],[Area]]="Yukon",Table1[[#This Row],[Income]],0)</f>
        <v>77697</v>
      </c>
      <c r="BO464" s="14">
        <f ca="1">IF(Table1[[#This Row],[Area]]="BC",Table1[[#This Row],[Income]],0)</f>
        <v>0</v>
      </c>
      <c r="BP464" s="14">
        <f ca="1">IF(Table1[[#This Row],[Area]]="Northwest Territories",Table1[[#This Row],[Income]],0)</f>
        <v>0</v>
      </c>
      <c r="BQ464" s="14">
        <f ca="1">IF(Table1[[#This Row],[Area]]="Alberta",Table1[[#This Row],[Income]],0)</f>
        <v>0</v>
      </c>
      <c r="BR464" s="14">
        <f ca="1">IF(Table1[[#This Row],[Area]]="Nunavut",Table1[[#This Row],[Income]],0)</f>
        <v>0</v>
      </c>
      <c r="BS464" s="14">
        <f ca="1">IF(Table1[[#This Row],[Area]]="Saskatchewan",Table1[[#This Row],[Income]],0)</f>
        <v>0</v>
      </c>
      <c r="BT464" s="14">
        <f ca="1">IF(Table1[[#This Row],[Area]]="Manitoba",Table1[[#This Row],[Income]],0)</f>
        <v>0</v>
      </c>
      <c r="BU464" s="14">
        <f ca="1">IF(Table1[[#This Row],[Area]]="Ontario",Table1[[#This Row],[Income]],0)</f>
        <v>0</v>
      </c>
      <c r="BV464" s="14">
        <f ca="1">IF(Table1[[#This Row],[Area]]="Quebec",Table1[[#This Row],[Income]],0)</f>
        <v>0</v>
      </c>
      <c r="BW464" s="14">
        <f ca="1">IF(Table1[[#This Row],[Area]]="newfoundland",Table1[[#This Row],[Income]],0)</f>
        <v>0</v>
      </c>
      <c r="BX464" s="14">
        <f ca="1">IF(Table1[[#This Row],[Area]]="New Brunswick",Table1[[#This Row],[Income]],0)</f>
        <v>0</v>
      </c>
      <c r="BY464" s="14">
        <f ca="1">IF(Table1[[#This Row],[Area]]="Nova Scotia",Table1[[#This Row],[Income]],0)</f>
        <v>0</v>
      </c>
      <c r="BZ464" s="14">
        <f ca="1">IF(Table1[[#This Row],[Area]]="Prince Edward Island",Table1[[#This Row],[Income]],0)</f>
        <v>0</v>
      </c>
      <c r="CB464" s="12">
        <f ca="1">IF(Table1[[#This Row],[Field of Work]]="Health",Table1[[#This Row],[Income]],0)</f>
        <v>0</v>
      </c>
      <c r="CC464" s="12">
        <f ca="1">IF(Table1[[#This Row],[Field of Work]]="Construction",Table1[[#This Row],[Income]],0)</f>
        <v>0</v>
      </c>
      <c r="CD464" s="12">
        <f ca="1">IF(Table1[[#This Row],[Field of Work]]="Teaching",Table1[[#This Row],[Income]],0)</f>
        <v>77697</v>
      </c>
      <c r="CE464" s="12">
        <f ca="1">IF(Table1[[#This Row],[Field of Work]]="IT",Table1[[#This Row],[Income]],0)</f>
        <v>0</v>
      </c>
      <c r="CF464" s="12">
        <f ca="1">IF(Table1[[#This Row],[Field of Work]]="General Work",Table1[[#This Row],[Income]],0)</f>
        <v>0</v>
      </c>
      <c r="CG464" s="12">
        <f ca="1">IF(Table1[[#This Row],[Field of Work]]="Agriculture",Table1[[#This Row],[Income]],0)</f>
        <v>0</v>
      </c>
      <c r="CI464" s="2">
        <f ca="1">IF(Table1[[#This Row],[Debts]]&gt;Table1[[#This Row],[Income]],1,0)</f>
        <v>0</v>
      </c>
      <c r="CJ464" s="2"/>
      <c r="CL464" s="2">
        <f ca="1">IF(Table1[[#This Row],[Networth of Person ($)]]&gt;$CL$6,Table1[[#This Row],[Age]],0)</f>
        <v>31</v>
      </c>
    </row>
    <row r="465" spans="2:90" x14ac:dyDescent="0.3">
      <c r="B465">
        <f t="shared" ca="1" si="162"/>
        <v>2</v>
      </c>
      <c r="C465" t="str">
        <f t="shared" ca="1" si="163"/>
        <v>Women</v>
      </c>
      <c r="D465">
        <f t="shared" ca="1" si="164"/>
        <v>26</v>
      </c>
      <c r="E465">
        <f t="shared" ca="1" si="165"/>
        <v>2</v>
      </c>
      <c r="F465" t="str">
        <f t="shared" ca="1" si="166"/>
        <v>Construction</v>
      </c>
      <c r="G465">
        <f t="shared" ca="1" si="167"/>
        <v>3</v>
      </c>
      <c r="H465" t="str">
        <f t="shared" ca="1" si="168"/>
        <v>University</v>
      </c>
      <c r="I465">
        <f t="shared" ca="1" si="169"/>
        <v>4</v>
      </c>
      <c r="J465">
        <f t="shared" ca="1" si="170"/>
        <v>2</v>
      </c>
      <c r="K465">
        <f t="shared" ca="1" si="171"/>
        <v>84413</v>
      </c>
      <c r="L465">
        <f t="shared" ca="1" si="172"/>
        <v>9</v>
      </c>
      <c r="M465" t="str">
        <f t="shared" ca="1" si="173"/>
        <v>Quebec</v>
      </c>
      <c r="N465">
        <f t="shared" ca="1" si="174"/>
        <v>337652</v>
      </c>
      <c r="O465">
        <f t="shared" ca="1" si="175"/>
        <v>15805.763708064344</v>
      </c>
      <c r="P465">
        <f t="shared" ca="1" si="176"/>
        <v>54151.255526827619</v>
      </c>
      <c r="Q465">
        <f t="shared" ca="1" si="177"/>
        <v>26645</v>
      </c>
      <c r="R465">
        <f t="shared" ca="1" si="178"/>
        <v>163716.51989472931</v>
      </c>
      <c r="S465">
        <f t="shared" ca="1" si="179"/>
        <v>120721.88208333292</v>
      </c>
      <c r="T465">
        <f t="shared" ca="1" si="180"/>
        <v>512525.13761016057</v>
      </c>
      <c r="U465">
        <f t="shared" ca="1" si="181"/>
        <v>206167.28360279364</v>
      </c>
      <c r="V465">
        <f t="shared" ca="1" si="182"/>
        <v>306357.85400736693</v>
      </c>
      <c r="Y465" s="2">
        <f ca="1">IF(Table1[[#This Row],[Gender]]="Men",1,0)</f>
        <v>0</v>
      </c>
      <c r="Z465" s="2">
        <f ca="1">IF(Table1[[#This Row],[Gender]]="Women",1,0)</f>
        <v>1</v>
      </c>
      <c r="AA465" s="2"/>
      <c r="AB465" s="2"/>
      <c r="AC465" s="2"/>
      <c r="AD465" s="2"/>
      <c r="AE465" s="2"/>
      <c r="AF465" s="2"/>
      <c r="AG465" s="2"/>
      <c r="AH465" s="2"/>
      <c r="AI465" s="2"/>
      <c r="AJ465" s="4"/>
      <c r="AM465" s="2">
        <f ca="1">IF(Table1[[#This Row],[Field of Work]]="Teaching",1,0)</f>
        <v>0</v>
      </c>
      <c r="AN465" s="2">
        <f ca="1">IF(Table1[[#This Row],[Field of Work]]="Health",1,0)</f>
        <v>0</v>
      </c>
      <c r="AO465" s="2">
        <f ca="1">IF(Table1[[#This Row],[Field of Work]]="Agriculture",1,0)</f>
        <v>0</v>
      </c>
      <c r="AP465" s="2">
        <f ca="1">IF(Table1[[#This Row],[Field of Work]]="IT",1,0)</f>
        <v>0</v>
      </c>
      <c r="AQ465" s="2">
        <f ca="1">IF(Table1[[#This Row],[Field of Work]]="Construction",1,0)</f>
        <v>1</v>
      </c>
      <c r="AR465" s="2">
        <f ca="1">IF(Table1[[#This Row],[Field of Work]]="General Work",1,0)</f>
        <v>0</v>
      </c>
      <c r="AS465" s="2"/>
      <c r="AT465" s="2"/>
      <c r="AU465" s="2"/>
      <c r="AV465" s="2"/>
      <c r="AW465" s="2"/>
      <c r="AX465" s="2"/>
      <c r="BB465" s="2">
        <f ca="1">Table1[[#This Row],[Car Value]]/Table1[[#This Row],[Cars]]</f>
        <v>27075.62776341381</v>
      </c>
      <c r="BE465" s="2">
        <f ca="1">IF(Table1[[#This Row],[Debts]]&gt;$BG$6,1,0)</f>
        <v>1</v>
      </c>
      <c r="BJ465" s="11">
        <f ca="1">Table1[[#This Row],[Mortage Left]]/Table1[[#This Row],[Value of House]]</f>
        <v>4.6810810266381786E-2</v>
      </c>
      <c r="BK465" s="2">
        <f t="shared" ca="1" si="183"/>
        <v>1</v>
      </c>
      <c r="BN465" s="14">
        <f ca="1">IF(Table1[[#This Row],[Area]]="Yukon",Table1[[#This Row],[Income]],0)</f>
        <v>0</v>
      </c>
      <c r="BO465" s="14">
        <f ca="1">IF(Table1[[#This Row],[Area]]="BC",Table1[[#This Row],[Income]],0)</f>
        <v>0</v>
      </c>
      <c r="BP465" s="14">
        <f ca="1">IF(Table1[[#This Row],[Area]]="Northwest Territories",Table1[[#This Row],[Income]],0)</f>
        <v>0</v>
      </c>
      <c r="BQ465" s="14">
        <f ca="1">IF(Table1[[#This Row],[Area]]="Alberta",Table1[[#This Row],[Income]],0)</f>
        <v>0</v>
      </c>
      <c r="BR465" s="14">
        <f ca="1">IF(Table1[[#This Row],[Area]]="Nunavut",Table1[[#This Row],[Income]],0)</f>
        <v>0</v>
      </c>
      <c r="BS465" s="14">
        <f ca="1">IF(Table1[[#This Row],[Area]]="Saskatchewan",Table1[[#This Row],[Income]],0)</f>
        <v>0</v>
      </c>
      <c r="BT465" s="14">
        <f ca="1">IF(Table1[[#This Row],[Area]]="Manitoba",Table1[[#This Row],[Income]],0)</f>
        <v>0</v>
      </c>
      <c r="BU465" s="14">
        <f ca="1">IF(Table1[[#This Row],[Area]]="Ontario",Table1[[#This Row],[Income]],0)</f>
        <v>0</v>
      </c>
      <c r="BV465" s="14">
        <f ca="1">IF(Table1[[#This Row],[Area]]="Quebec",Table1[[#This Row],[Income]],0)</f>
        <v>84413</v>
      </c>
      <c r="BW465" s="14">
        <f ca="1">IF(Table1[[#This Row],[Area]]="newfoundland",Table1[[#This Row],[Income]],0)</f>
        <v>0</v>
      </c>
      <c r="BX465" s="14">
        <f ca="1">IF(Table1[[#This Row],[Area]]="New Brunswick",Table1[[#This Row],[Income]],0)</f>
        <v>0</v>
      </c>
      <c r="BY465" s="14">
        <f ca="1">IF(Table1[[#This Row],[Area]]="Nova Scotia",Table1[[#This Row],[Income]],0)</f>
        <v>0</v>
      </c>
      <c r="BZ465" s="14">
        <f ca="1">IF(Table1[[#This Row],[Area]]="Prince Edward Island",Table1[[#This Row],[Income]],0)</f>
        <v>0</v>
      </c>
      <c r="CB465" s="12">
        <f ca="1">IF(Table1[[#This Row],[Field of Work]]="Health",Table1[[#This Row],[Income]],0)</f>
        <v>0</v>
      </c>
      <c r="CC465" s="12">
        <f ca="1">IF(Table1[[#This Row],[Field of Work]]="Construction",Table1[[#This Row],[Income]],0)</f>
        <v>84413</v>
      </c>
      <c r="CD465" s="12">
        <f ca="1">IF(Table1[[#This Row],[Field of Work]]="Teaching",Table1[[#This Row],[Income]],0)</f>
        <v>0</v>
      </c>
      <c r="CE465" s="12">
        <f ca="1">IF(Table1[[#This Row],[Field of Work]]="IT",Table1[[#This Row],[Income]],0)</f>
        <v>0</v>
      </c>
      <c r="CF465" s="12">
        <f ca="1">IF(Table1[[#This Row],[Field of Work]]="General Work",Table1[[#This Row],[Income]],0)</f>
        <v>0</v>
      </c>
      <c r="CG465" s="12">
        <f ca="1">IF(Table1[[#This Row],[Field of Work]]="Agriculture",Table1[[#This Row],[Income]],0)</f>
        <v>0</v>
      </c>
      <c r="CI465" s="2">
        <f ca="1">IF(Table1[[#This Row],[Debts]]&gt;Table1[[#This Row],[Income]],1,0)</f>
        <v>1</v>
      </c>
      <c r="CJ465" s="2"/>
      <c r="CL465" s="2">
        <f ca="1">IF(Table1[[#This Row],[Networth of Person ($)]]&gt;$CL$6,Table1[[#This Row],[Age]],0)</f>
        <v>26</v>
      </c>
    </row>
    <row r="466" spans="2:90" x14ac:dyDescent="0.3">
      <c r="B466">
        <f t="shared" ca="1" si="162"/>
        <v>2</v>
      </c>
      <c r="C466" t="str">
        <f t="shared" ca="1" si="163"/>
        <v>Women</v>
      </c>
      <c r="D466">
        <f t="shared" ca="1" si="164"/>
        <v>39</v>
      </c>
      <c r="E466">
        <f t="shared" ca="1" si="165"/>
        <v>3</v>
      </c>
      <c r="F466" t="str">
        <f t="shared" ca="1" si="166"/>
        <v>Teaching</v>
      </c>
      <c r="G466">
        <f t="shared" ca="1" si="167"/>
        <v>4</v>
      </c>
      <c r="H466" t="str">
        <f t="shared" ca="1" si="168"/>
        <v xml:space="preserve">Technical </v>
      </c>
      <c r="I466">
        <f t="shared" ca="1" si="169"/>
        <v>4</v>
      </c>
      <c r="J466">
        <f t="shared" ca="1" si="170"/>
        <v>3</v>
      </c>
      <c r="K466">
        <f t="shared" ca="1" si="171"/>
        <v>87052</v>
      </c>
      <c r="L466">
        <f t="shared" ca="1" si="172"/>
        <v>10</v>
      </c>
      <c r="M466" t="str">
        <f t="shared" ca="1" si="173"/>
        <v>newfoundland</v>
      </c>
      <c r="N466">
        <f t="shared" ca="1" si="174"/>
        <v>435260</v>
      </c>
      <c r="O466">
        <f t="shared" ca="1" si="175"/>
        <v>28145.086164435314</v>
      </c>
      <c r="P466">
        <f t="shared" ca="1" si="176"/>
        <v>245537.98334450187</v>
      </c>
      <c r="Q466">
        <f t="shared" ca="1" si="177"/>
        <v>143663</v>
      </c>
      <c r="R466">
        <f t="shared" ca="1" si="178"/>
        <v>50032.53901489979</v>
      </c>
      <c r="S466">
        <f t="shared" ca="1" si="179"/>
        <v>68784.387579328759</v>
      </c>
      <c r="T466">
        <f t="shared" ca="1" si="180"/>
        <v>749582.37092383055</v>
      </c>
      <c r="U466">
        <f t="shared" ca="1" si="181"/>
        <v>221840.6251793351</v>
      </c>
      <c r="V466">
        <f t="shared" ca="1" si="182"/>
        <v>527741.74574449542</v>
      </c>
      <c r="Y466" s="2">
        <f ca="1">IF(Table1[[#This Row],[Gender]]="Men",1,0)</f>
        <v>0</v>
      </c>
      <c r="Z466" s="2">
        <f ca="1">IF(Table1[[#This Row],[Gender]]="Women",1,0)</f>
        <v>1</v>
      </c>
      <c r="AA466" s="2"/>
      <c r="AB466" s="2"/>
      <c r="AC466" s="2"/>
      <c r="AD466" s="2"/>
      <c r="AE466" s="2"/>
      <c r="AF466" s="2"/>
      <c r="AG466" s="2"/>
      <c r="AH466" s="2"/>
      <c r="AI466" s="2"/>
      <c r="AJ466" s="4"/>
      <c r="AM466" s="2">
        <f ca="1">IF(Table1[[#This Row],[Field of Work]]="Teaching",1,0)</f>
        <v>1</v>
      </c>
      <c r="AN466" s="2">
        <f ca="1">IF(Table1[[#This Row],[Field of Work]]="Health",1,0)</f>
        <v>0</v>
      </c>
      <c r="AO466" s="2">
        <f ca="1">IF(Table1[[#This Row],[Field of Work]]="Agriculture",1,0)</f>
        <v>0</v>
      </c>
      <c r="AP466" s="2">
        <f ca="1">IF(Table1[[#This Row],[Field of Work]]="IT",1,0)</f>
        <v>0</v>
      </c>
      <c r="AQ466" s="2">
        <f ca="1">IF(Table1[[#This Row],[Field of Work]]="Construction",1,0)</f>
        <v>0</v>
      </c>
      <c r="AR466" s="2">
        <f ca="1">IF(Table1[[#This Row],[Field of Work]]="General Work",1,0)</f>
        <v>0</v>
      </c>
      <c r="AS466" s="2"/>
      <c r="AT466" s="2"/>
      <c r="AU466" s="2"/>
      <c r="AV466" s="2"/>
      <c r="AW466" s="2"/>
      <c r="AX466" s="2"/>
      <c r="BB466" s="2">
        <f ca="1">Table1[[#This Row],[Car Value]]/Table1[[#This Row],[Cars]]</f>
        <v>81845.994448167286</v>
      </c>
      <c r="BE466" s="2">
        <f ca="1">IF(Table1[[#This Row],[Debts]]&gt;$BG$6,1,0)</f>
        <v>1</v>
      </c>
      <c r="BJ466" s="11">
        <f ca="1">Table1[[#This Row],[Mortage Left]]/Table1[[#This Row],[Value of House]]</f>
        <v>6.4662698535209562E-2</v>
      </c>
      <c r="BK466" s="2">
        <f t="shared" ca="1" si="183"/>
        <v>1</v>
      </c>
      <c r="BN466" s="14">
        <f ca="1">IF(Table1[[#This Row],[Area]]="Yukon",Table1[[#This Row],[Income]],0)</f>
        <v>0</v>
      </c>
      <c r="BO466" s="14">
        <f ca="1">IF(Table1[[#This Row],[Area]]="BC",Table1[[#This Row],[Income]],0)</f>
        <v>0</v>
      </c>
      <c r="BP466" s="14">
        <f ca="1">IF(Table1[[#This Row],[Area]]="Northwest Territories",Table1[[#This Row],[Income]],0)</f>
        <v>0</v>
      </c>
      <c r="BQ466" s="14">
        <f ca="1">IF(Table1[[#This Row],[Area]]="Alberta",Table1[[#This Row],[Income]],0)</f>
        <v>0</v>
      </c>
      <c r="BR466" s="14">
        <f ca="1">IF(Table1[[#This Row],[Area]]="Nunavut",Table1[[#This Row],[Income]],0)</f>
        <v>0</v>
      </c>
      <c r="BS466" s="14">
        <f ca="1">IF(Table1[[#This Row],[Area]]="Saskatchewan",Table1[[#This Row],[Income]],0)</f>
        <v>0</v>
      </c>
      <c r="BT466" s="14">
        <f ca="1">IF(Table1[[#This Row],[Area]]="Manitoba",Table1[[#This Row],[Income]],0)</f>
        <v>0</v>
      </c>
      <c r="BU466" s="14">
        <f ca="1">IF(Table1[[#This Row],[Area]]="Ontario",Table1[[#This Row],[Income]],0)</f>
        <v>0</v>
      </c>
      <c r="BV466" s="14">
        <f ca="1">IF(Table1[[#This Row],[Area]]="Quebec",Table1[[#This Row],[Income]],0)</f>
        <v>0</v>
      </c>
      <c r="BW466" s="14">
        <f ca="1">IF(Table1[[#This Row],[Area]]="newfoundland",Table1[[#This Row],[Income]],0)</f>
        <v>87052</v>
      </c>
      <c r="BX466" s="14">
        <f ca="1">IF(Table1[[#This Row],[Area]]="New Brunswick",Table1[[#This Row],[Income]],0)</f>
        <v>0</v>
      </c>
      <c r="BY466" s="14">
        <f ca="1">IF(Table1[[#This Row],[Area]]="Nova Scotia",Table1[[#This Row],[Income]],0)</f>
        <v>0</v>
      </c>
      <c r="BZ466" s="14">
        <f ca="1">IF(Table1[[#This Row],[Area]]="Prince Edward Island",Table1[[#This Row],[Income]],0)</f>
        <v>0</v>
      </c>
      <c r="CB466" s="12">
        <f ca="1">IF(Table1[[#This Row],[Field of Work]]="Health",Table1[[#This Row],[Income]],0)</f>
        <v>0</v>
      </c>
      <c r="CC466" s="12">
        <f ca="1">IF(Table1[[#This Row],[Field of Work]]="Construction",Table1[[#This Row],[Income]],0)</f>
        <v>0</v>
      </c>
      <c r="CD466" s="12">
        <f ca="1">IF(Table1[[#This Row],[Field of Work]]="Teaching",Table1[[#This Row],[Income]],0)</f>
        <v>87052</v>
      </c>
      <c r="CE466" s="12">
        <f ca="1">IF(Table1[[#This Row],[Field of Work]]="IT",Table1[[#This Row],[Income]],0)</f>
        <v>0</v>
      </c>
      <c r="CF466" s="12">
        <f ca="1">IF(Table1[[#This Row],[Field of Work]]="General Work",Table1[[#This Row],[Income]],0)</f>
        <v>0</v>
      </c>
      <c r="CG466" s="12">
        <f ca="1">IF(Table1[[#This Row],[Field of Work]]="Agriculture",Table1[[#This Row],[Income]],0)</f>
        <v>0</v>
      </c>
      <c r="CI466" s="2">
        <f ca="1">IF(Table1[[#This Row],[Debts]]&gt;Table1[[#This Row],[Income]],1,0)</f>
        <v>0</v>
      </c>
      <c r="CJ466" s="2"/>
      <c r="CL466" s="2">
        <f ca="1">IF(Table1[[#This Row],[Networth of Person ($)]]&gt;$CL$6,Table1[[#This Row],[Age]],0)</f>
        <v>39</v>
      </c>
    </row>
    <row r="467" spans="2:90" x14ac:dyDescent="0.3">
      <c r="B467">
        <f t="shared" ca="1" si="162"/>
        <v>2</v>
      </c>
      <c r="C467" t="str">
        <f t="shared" ca="1" si="163"/>
        <v>Women</v>
      </c>
      <c r="D467">
        <f t="shared" ca="1" si="164"/>
        <v>32</v>
      </c>
      <c r="E467">
        <f t="shared" ca="1" si="165"/>
        <v>5</v>
      </c>
      <c r="F467" t="str">
        <f t="shared" ca="1" si="166"/>
        <v>General Work</v>
      </c>
      <c r="G467">
        <f t="shared" ca="1" si="167"/>
        <v>5</v>
      </c>
      <c r="H467" t="str">
        <f t="shared" ca="1" si="168"/>
        <v>Others</v>
      </c>
      <c r="I467">
        <f t="shared" ca="1" si="169"/>
        <v>2</v>
      </c>
      <c r="J467">
        <f t="shared" ca="1" si="170"/>
        <v>3</v>
      </c>
      <c r="K467">
        <f t="shared" ca="1" si="171"/>
        <v>56629</v>
      </c>
      <c r="L467">
        <f t="shared" ca="1" si="172"/>
        <v>9</v>
      </c>
      <c r="M467" t="str">
        <f t="shared" ca="1" si="173"/>
        <v>Quebec</v>
      </c>
      <c r="N467">
        <f t="shared" ca="1" si="174"/>
        <v>339774</v>
      </c>
      <c r="O467">
        <f t="shared" ca="1" si="175"/>
        <v>316613.45280987484</v>
      </c>
      <c r="P467">
        <f t="shared" ca="1" si="176"/>
        <v>41810.962406428291</v>
      </c>
      <c r="Q467">
        <f t="shared" ca="1" si="177"/>
        <v>4990</v>
      </c>
      <c r="R467">
        <f t="shared" ca="1" si="178"/>
        <v>30725.661139106305</v>
      </c>
      <c r="S467">
        <f t="shared" ca="1" si="179"/>
        <v>4489.3913368732537</v>
      </c>
      <c r="T467">
        <f t="shared" ca="1" si="180"/>
        <v>386074.35374330153</v>
      </c>
      <c r="U467">
        <f t="shared" ca="1" si="181"/>
        <v>352329.11394898116</v>
      </c>
      <c r="V467">
        <f t="shared" ca="1" si="182"/>
        <v>33745.239794320369</v>
      </c>
      <c r="Y467" s="2">
        <f ca="1">IF(Table1[[#This Row],[Gender]]="Men",1,0)</f>
        <v>0</v>
      </c>
      <c r="Z467" s="2">
        <f ca="1">IF(Table1[[#This Row],[Gender]]="Women",1,0)</f>
        <v>1</v>
      </c>
      <c r="AA467" s="2"/>
      <c r="AB467" s="2"/>
      <c r="AC467" s="2"/>
      <c r="AD467" s="2"/>
      <c r="AE467" s="2"/>
      <c r="AF467" s="2"/>
      <c r="AG467" s="2"/>
      <c r="AH467" s="2"/>
      <c r="AI467" s="2"/>
      <c r="AJ467" s="4"/>
      <c r="AM467" s="2">
        <f ca="1">IF(Table1[[#This Row],[Field of Work]]="Teaching",1,0)</f>
        <v>0</v>
      </c>
      <c r="AN467" s="2">
        <f ca="1">IF(Table1[[#This Row],[Field of Work]]="Health",1,0)</f>
        <v>0</v>
      </c>
      <c r="AO467" s="2">
        <f ca="1">IF(Table1[[#This Row],[Field of Work]]="Agriculture",1,0)</f>
        <v>0</v>
      </c>
      <c r="AP467" s="2">
        <f ca="1">IF(Table1[[#This Row],[Field of Work]]="IT",1,0)</f>
        <v>0</v>
      </c>
      <c r="AQ467" s="2">
        <f ca="1">IF(Table1[[#This Row],[Field of Work]]="Construction",1,0)</f>
        <v>0</v>
      </c>
      <c r="AR467" s="2">
        <f ca="1">IF(Table1[[#This Row],[Field of Work]]="General Work",1,0)</f>
        <v>1</v>
      </c>
      <c r="AS467" s="2"/>
      <c r="AT467" s="2"/>
      <c r="AU467" s="2"/>
      <c r="AV467" s="2"/>
      <c r="AW467" s="2"/>
      <c r="AX467" s="2"/>
      <c r="BB467" s="2">
        <f ca="1">Table1[[#This Row],[Car Value]]/Table1[[#This Row],[Cars]]</f>
        <v>13936.98746880943</v>
      </c>
      <c r="BE467" s="2">
        <f ca="1">IF(Table1[[#This Row],[Debts]]&gt;$BG$6,1,0)</f>
        <v>1</v>
      </c>
      <c r="BJ467" s="11">
        <f ca="1">Table1[[#This Row],[Mortage Left]]/Table1[[#This Row],[Value of House]]</f>
        <v>0.93183543417058057</v>
      </c>
      <c r="BK467" s="2">
        <f t="shared" ca="1" si="183"/>
        <v>0</v>
      </c>
      <c r="BN467" s="14">
        <f ca="1">IF(Table1[[#This Row],[Area]]="Yukon",Table1[[#This Row],[Income]],0)</f>
        <v>0</v>
      </c>
      <c r="BO467" s="14">
        <f ca="1">IF(Table1[[#This Row],[Area]]="BC",Table1[[#This Row],[Income]],0)</f>
        <v>0</v>
      </c>
      <c r="BP467" s="14">
        <f ca="1">IF(Table1[[#This Row],[Area]]="Northwest Territories",Table1[[#This Row],[Income]],0)</f>
        <v>0</v>
      </c>
      <c r="BQ467" s="14">
        <f ca="1">IF(Table1[[#This Row],[Area]]="Alberta",Table1[[#This Row],[Income]],0)</f>
        <v>0</v>
      </c>
      <c r="BR467" s="14">
        <f ca="1">IF(Table1[[#This Row],[Area]]="Nunavut",Table1[[#This Row],[Income]],0)</f>
        <v>0</v>
      </c>
      <c r="BS467" s="14">
        <f ca="1">IF(Table1[[#This Row],[Area]]="Saskatchewan",Table1[[#This Row],[Income]],0)</f>
        <v>0</v>
      </c>
      <c r="BT467" s="14">
        <f ca="1">IF(Table1[[#This Row],[Area]]="Manitoba",Table1[[#This Row],[Income]],0)</f>
        <v>0</v>
      </c>
      <c r="BU467" s="14">
        <f ca="1">IF(Table1[[#This Row],[Area]]="Ontario",Table1[[#This Row],[Income]],0)</f>
        <v>0</v>
      </c>
      <c r="BV467" s="14">
        <f ca="1">IF(Table1[[#This Row],[Area]]="Quebec",Table1[[#This Row],[Income]],0)</f>
        <v>56629</v>
      </c>
      <c r="BW467" s="14">
        <f ca="1">IF(Table1[[#This Row],[Area]]="newfoundland",Table1[[#This Row],[Income]],0)</f>
        <v>0</v>
      </c>
      <c r="BX467" s="14">
        <f ca="1">IF(Table1[[#This Row],[Area]]="New Brunswick",Table1[[#This Row],[Income]],0)</f>
        <v>0</v>
      </c>
      <c r="BY467" s="14">
        <f ca="1">IF(Table1[[#This Row],[Area]]="Nova Scotia",Table1[[#This Row],[Income]],0)</f>
        <v>0</v>
      </c>
      <c r="BZ467" s="14">
        <f ca="1">IF(Table1[[#This Row],[Area]]="Prince Edward Island",Table1[[#This Row],[Income]],0)</f>
        <v>0</v>
      </c>
      <c r="CB467" s="12">
        <f ca="1">IF(Table1[[#This Row],[Field of Work]]="Health",Table1[[#This Row],[Income]],0)</f>
        <v>0</v>
      </c>
      <c r="CC467" s="12">
        <f ca="1">IF(Table1[[#This Row],[Field of Work]]="Construction",Table1[[#This Row],[Income]],0)</f>
        <v>0</v>
      </c>
      <c r="CD467" s="12">
        <f ca="1">IF(Table1[[#This Row],[Field of Work]]="Teaching",Table1[[#This Row],[Income]],0)</f>
        <v>0</v>
      </c>
      <c r="CE467" s="12">
        <f ca="1">IF(Table1[[#This Row],[Field of Work]]="IT",Table1[[#This Row],[Income]],0)</f>
        <v>0</v>
      </c>
      <c r="CF467" s="12">
        <f ca="1">IF(Table1[[#This Row],[Field of Work]]="General Work",Table1[[#This Row],[Income]],0)</f>
        <v>56629</v>
      </c>
      <c r="CG467" s="12">
        <f ca="1">IF(Table1[[#This Row],[Field of Work]]="Agriculture",Table1[[#This Row],[Income]],0)</f>
        <v>0</v>
      </c>
      <c r="CI467" s="2">
        <f ca="1">IF(Table1[[#This Row],[Debts]]&gt;Table1[[#This Row],[Income]],1,0)</f>
        <v>0</v>
      </c>
      <c r="CJ467" s="2"/>
      <c r="CL467" s="2">
        <f ca="1">IF(Table1[[#This Row],[Networth of Person ($)]]&gt;$CL$6,Table1[[#This Row],[Age]],0)</f>
        <v>0</v>
      </c>
    </row>
    <row r="468" spans="2:90" x14ac:dyDescent="0.3">
      <c r="B468">
        <f t="shared" ca="1" si="162"/>
        <v>1</v>
      </c>
      <c r="C468" t="str">
        <f t="shared" ca="1" si="163"/>
        <v>Men</v>
      </c>
      <c r="D468">
        <f t="shared" ca="1" si="164"/>
        <v>41</v>
      </c>
      <c r="E468">
        <f t="shared" ca="1" si="165"/>
        <v>5</v>
      </c>
      <c r="F468" t="str">
        <f t="shared" ca="1" si="166"/>
        <v>General Work</v>
      </c>
      <c r="G468">
        <f t="shared" ca="1" si="167"/>
        <v>3</v>
      </c>
      <c r="H468" t="str">
        <f t="shared" ca="1" si="168"/>
        <v>University</v>
      </c>
      <c r="I468">
        <f t="shared" ca="1" si="169"/>
        <v>1</v>
      </c>
      <c r="J468">
        <f t="shared" ca="1" si="170"/>
        <v>3</v>
      </c>
      <c r="K468">
        <f t="shared" ca="1" si="171"/>
        <v>70983</v>
      </c>
      <c r="L468">
        <f t="shared" ca="1" si="172"/>
        <v>5</v>
      </c>
      <c r="M468" t="str">
        <f t="shared" ca="1" si="173"/>
        <v>Nunavut</v>
      </c>
      <c r="N468">
        <f t="shared" ca="1" si="174"/>
        <v>425898</v>
      </c>
      <c r="O468">
        <f t="shared" ca="1" si="175"/>
        <v>268668.75407071383</v>
      </c>
      <c r="P468">
        <f t="shared" ca="1" si="176"/>
        <v>6764.4181890538739</v>
      </c>
      <c r="Q468">
        <f t="shared" ca="1" si="177"/>
        <v>1971</v>
      </c>
      <c r="R468">
        <f t="shared" ca="1" si="178"/>
        <v>128563.06626324143</v>
      </c>
      <c r="S468">
        <f t="shared" ca="1" si="179"/>
        <v>66906.805447475243</v>
      </c>
      <c r="T468">
        <f t="shared" ca="1" si="180"/>
        <v>499569.22363652912</v>
      </c>
      <c r="U468">
        <f t="shared" ca="1" si="181"/>
        <v>399202.82033395523</v>
      </c>
      <c r="V468">
        <f t="shared" ca="1" si="182"/>
        <v>100366.40330257389</v>
      </c>
      <c r="Y468" s="2">
        <f ca="1">IF(Table1[[#This Row],[Gender]]="Men",1,0)</f>
        <v>1</v>
      </c>
      <c r="Z468" s="2">
        <f ca="1">IF(Table1[[#This Row],[Gender]]="Women",1,0)</f>
        <v>0</v>
      </c>
      <c r="AA468" s="2"/>
      <c r="AB468" s="2"/>
      <c r="AC468" s="2"/>
      <c r="AD468" s="2"/>
      <c r="AE468" s="2"/>
      <c r="AF468" s="2"/>
      <c r="AG468" s="2"/>
      <c r="AH468" s="2"/>
      <c r="AI468" s="2"/>
      <c r="AJ468" s="4"/>
      <c r="AM468" s="2">
        <f ca="1">IF(Table1[[#This Row],[Field of Work]]="Teaching",1,0)</f>
        <v>0</v>
      </c>
      <c r="AN468" s="2">
        <f ca="1">IF(Table1[[#This Row],[Field of Work]]="Health",1,0)</f>
        <v>0</v>
      </c>
      <c r="AO468" s="2">
        <f ca="1">IF(Table1[[#This Row],[Field of Work]]="Agriculture",1,0)</f>
        <v>0</v>
      </c>
      <c r="AP468" s="2">
        <f ca="1">IF(Table1[[#This Row],[Field of Work]]="IT",1,0)</f>
        <v>0</v>
      </c>
      <c r="AQ468" s="2">
        <f ca="1">IF(Table1[[#This Row],[Field of Work]]="Construction",1,0)</f>
        <v>0</v>
      </c>
      <c r="AR468" s="2">
        <f ca="1">IF(Table1[[#This Row],[Field of Work]]="General Work",1,0)</f>
        <v>1</v>
      </c>
      <c r="AS468" s="2"/>
      <c r="AT468" s="2"/>
      <c r="AU468" s="2"/>
      <c r="AV468" s="2"/>
      <c r="AW468" s="2"/>
      <c r="AX468" s="2"/>
      <c r="BB468" s="2">
        <f ca="1">Table1[[#This Row],[Car Value]]/Table1[[#This Row],[Cars]]</f>
        <v>2254.806063017958</v>
      </c>
      <c r="BE468" s="2">
        <f ca="1">IF(Table1[[#This Row],[Debts]]&gt;$BG$6,1,0)</f>
        <v>1</v>
      </c>
      <c r="BJ468" s="11">
        <f ca="1">Table1[[#This Row],[Mortage Left]]/Table1[[#This Row],[Value of House]]</f>
        <v>0.63082886998932564</v>
      </c>
      <c r="BK468" s="2">
        <f t="shared" ca="1" si="183"/>
        <v>0</v>
      </c>
      <c r="BN468" s="14">
        <f ca="1">IF(Table1[[#This Row],[Area]]="Yukon",Table1[[#This Row],[Income]],0)</f>
        <v>0</v>
      </c>
      <c r="BO468" s="14">
        <f ca="1">IF(Table1[[#This Row],[Area]]="BC",Table1[[#This Row],[Income]],0)</f>
        <v>0</v>
      </c>
      <c r="BP468" s="14">
        <f ca="1">IF(Table1[[#This Row],[Area]]="Northwest Territories",Table1[[#This Row],[Income]],0)</f>
        <v>0</v>
      </c>
      <c r="BQ468" s="14">
        <f ca="1">IF(Table1[[#This Row],[Area]]="Alberta",Table1[[#This Row],[Income]],0)</f>
        <v>0</v>
      </c>
      <c r="BR468" s="14">
        <f ca="1">IF(Table1[[#This Row],[Area]]="Nunavut",Table1[[#This Row],[Income]],0)</f>
        <v>70983</v>
      </c>
      <c r="BS468" s="14">
        <f ca="1">IF(Table1[[#This Row],[Area]]="Saskatchewan",Table1[[#This Row],[Income]],0)</f>
        <v>0</v>
      </c>
      <c r="BT468" s="14">
        <f ca="1">IF(Table1[[#This Row],[Area]]="Manitoba",Table1[[#This Row],[Income]],0)</f>
        <v>0</v>
      </c>
      <c r="BU468" s="14">
        <f ca="1">IF(Table1[[#This Row],[Area]]="Ontario",Table1[[#This Row],[Income]],0)</f>
        <v>0</v>
      </c>
      <c r="BV468" s="14">
        <f ca="1">IF(Table1[[#This Row],[Area]]="Quebec",Table1[[#This Row],[Income]],0)</f>
        <v>0</v>
      </c>
      <c r="BW468" s="14">
        <f ca="1">IF(Table1[[#This Row],[Area]]="newfoundland",Table1[[#This Row],[Income]],0)</f>
        <v>0</v>
      </c>
      <c r="BX468" s="14">
        <f ca="1">IF(Table1[[#This Row],[Area]]="New Brunswick",Table1[[#This Row],[Income]],0)</f>
        <v>0</v>
      </c>
      <c r="BY468" s="14">
        <f ca="1">IF(Table1[[#This Row],[Area]]="Nova Scotia",Table1[[#This Row],[Income]],0)</f>
        <v>0</v>
      </c>
      <c r="BZ468" s="14">
        <f ca="1">IF(Table1[[#This Row],[Area]]="Prince Edward Island",Table1[[#This Row],[Income]],0)</f>
        <v>0</v>
      </c>
      <c r="CB468" s="12">
        <f ca="1">IF(Table1[[#This Row],[Field of Work]]="Health",Table1[[#This Row],[Income]],0)</f>
        <v>0</v>
      </c>
      <c r="CC468" s="12">
        <f ca="1">IF(Table1[[#This Row],[Field of Work]]="Construction",Table1[[#This Row],[Income]],0)</f>
        <v>0</v>
      </c>
      <c r="CD468" s="12">
        <f ca="1">IF(Table1[[#This Row],[Field of Work]]="Teaching",Table1[[#This Row],[Income]],0)</f>
        <v>0</v>
      </c>
      <c r="CE468" s="12">
        <f ca="1">IF(Table1[[#This Row],[Field of Work]]="IT",Table1[[#This Row],[Income]],0)</f>
        <v>0</v>
      </c>
      <c r="CF468" s="12">
        <f ca="1">IF(Table1[[#This Row],[Field of Work]]="General Work",Table1[[#This Row],[Income]],0)</f>
        <v>70983</v>
      </c>
      <c r="CG468" s="12">
        <f ca="1">IF(Table1[[#This Row],[Field of Work]]="Agriculture",Table1[[#This Row],[Income]],0)</f>
        <v>0</v>
      </c>
      <c r="CI468" s="2">
        <f ca="1">IF(Table1[[#This Row],[Debts]]&gt;Table1[[#This Row],[Income]],1,0)</f>
        <v>1</v>
      </c>
      <c r="CJ468" s="2"/>
      <c r="CL468" s="2">
        <f ca="1">IF(Table1[[#This Row],[Networth of Person ($)]]&gt;$CL$6,Table1[[#This Row],[Age]],0)</f>
        <v>41</v>
      </c>
    </row>
    <row r="469" spans="2:90" x14ac:dyDescent="0.3">
      <c r="B469">
        <f t="shared" ca="1" si="162"/>
        <v>1</v>
      </c>
      <c r="C469" t="str">
        <f t="shared" ca="1" si="163"/>
        <v>Men</v>
      </c>
      <c r="D469">
        <f t="shared" ca="1" si="164"/>
        <v>30</v>
      </c>
      <c r="E469">
        <f t="shared" ca="1" si="165"/>
        <v>3</v>
      </c>
      <c r="F469" t="str">
        <f t="shared" ca="1" si="166"/>
        <v>Teaching</v>
      </c>
      <c r="G469">
        <f t="shared" ca="1" si="167"/>
        <v>2</v>
      </c>
      <c r="H469" t="str">
        <f t="shared" ca="1" si="168"/>
        <v>College</v>
      </c>
      <c r="I469">
        <f t="shared" ca="1" si="169"/>
        <v>3</v>
      </c>
      <c r="J469">
        <f t="shared" ca="1" si="170"/>
        <v>1</v>
      </c>
      <c r="K469">
        <f t="shared" ca="1" si="171"/>
        <v>51889</v>
      </c>
      <c r="L469">
        <f t="shared" ca="1" si="172"/>
        <v>12</v>
      </c>
      <c r="M469" t="str">
        <f t="shared" ca="1" si="173"/>
        <v>Nova Scotia</v>
      </c>
      <c r="N469">
        <f t="shared" ca="1" si="174"/>
        <v>155667</v>
      </c>
      <c r="O469">
        <f t="shared" ca="1" si="175"/>
        <v>122563.34436843457</v>
      </c>
      <c r="P469">
        <f t="shared" ca="1" si="176"/>
        <v>15623.617906556081</v>
      </c>
      <c r="Q469">
        <f t="shared" ca="1" si="177"/>
        <v>13625</v>
      </c>
      <c r="R469">
        <f t="shared" ca="1" si="178"/>
        <v>75731.799622624167</v>
      </c>
      <c r="S469">
        <f t="shared" ca="1" si="179"/>
        <v>52595.543870743364</v>
      </c>
      <c r="T469">
        <f t="shared" ca="1" si="180"/>
        <v>223886.16177729945</v>
      </c>
      <c r="U469">
        <f t="shared" ca="1" si="181"/>
        <v>211920.14399105875</v>
      </c>
      <c r="V469">
        <f t="shared" ca="1" si="182"/>
        <v>11966.0177862407</v>
      </c>
      <c r="Y469" s="2">
        <f ca="1">IF(Table1[[#This Row],[Gender]]="Men",1,0)</f>
        <v>1</v>
      </c>
      <c r="Z469" s="2">
        <f ca="1">IF(Table1[[#This Row],[Gender]]="Women",1,0)</f>
        <v>0</v>
      </c>
      <c r="AA469" s="2"/>
      <c r="AB469" s="2"/>
      <c r="AC469" s="2"/>
      <c r="AD469" s="2"/>
      <c r="AE469" s="2"/>
      <c r="AF469" s="2"/>
      <c r="AG469" s="2"/>
      <c r="AH469" s="2"/>
      <c r="AI469" s="2"/>
      <c r="AJ469" s="4"/>
      <c r="AM469" s="2">
        <f ca="1">IF(Table1[[#This Row],[Field of Work]]="Teaching",1,0)</f>
        <v>1</v>
      </c>
      <c r="AN469" s="2">
        <f ca="1">IF(Table1[[#This Row],[Field of Work]]="Health",1,0)</f>
        <v>0</v>
      </c>
      <c r="AO469" s="2">
        <f ca="1">IF(Table1[[#This Row],[Field of Work]]="Agriculture",1,0)</f>
        <v>0</v>
      </c>
      <c r="AP469" s="2">
        <f ca="1">IF(Table1[[#This Row],[Field of Work]]="IT",1,0)</f>
        <v>0</v>
      </c>
      <c r="AQ469" s="2">
        <f ca="1">IF(Table1[[#This Row],[Field of Work]]="Construction",1,0)</f>
        <v>0</v>
      </c>
      <c r="AR469" s="2">
        <f ca="1">IF(Table1[[#This Row],[Field of Work]]="General Work",1,0)</f>
        <v>0</v>
      </c>
      <c r="AS469" s="2"/>
      <c r="AT469" s="2"/>
      <c r="AU469" s="2"/>
      <c r="AV469" s="2"/>
      <c r="AW469" s="2"/>
      <c r="AX469" s="2"/>
      <c r="BB469" s="2">
        <f ca="1">Table1[[#This Row],[Car Value]]/Table1[[#This Row],[Cars]]</f>
        <v>15623.617906556081</v>
      </c>
      <c r="BE469" s="2">
        <f ca="1">IF(Table1[[#This Row],[Debts]]&gt;$BG$6,1,0)</f>
        <v>1</v>
      </c>
      <c r="BJ469" s="11">
        <f ca="1">Table1[[#This Row],[Mortage Left]]/Table1[[#This Row],[Value of House]]</f>
        <v>0.78734313867701289</v>
      </c>
      <c r="BK469" s="2">
        <f t="shared" ca="1" si="183"/>
        <v>0</v>
      </c>
      <c r="BN469" s="14">
        <f ca="1">IF(Table1[[#This Row],[Area]]="Yukon",Table1[[#This Row],[Income]],0)</f>
        <v>0</v>
      </c>
      <c r="BO469" s="14">
        <f ca="1">IF(Table1[[#This Row],[Area]]="BC",Table1[[#This Row],[Income]],0)</f>
        <v>0</v>
      </c>
      <c r="BP469" s="14">
        <f ca="1">IF(Table1[[#This Row],[Area]]="Northwest Territories",Table1[[#This Row],[Income]],0)</f>
        <v>0</v>
      </c>
      <c r="BQ469" s="14">
        <f ca="1">IF(Table1[[#This Row],[Area]]="Alberta",Table1[[#This Row],[Income]],0)</f>
        <v>0</v>
      </c>
      <c r="BR469" s="14">
        <f ca="1">IF(Table1[[#This Row],[Area]]="Nunavut",Table1[[#This Row],[Income]],0)</f>
        <v>0</v>
      </c>
      <c r="BS469" s="14">
        <f ca="1">IF(Table1[[#This Row],[Area]]="Saskatchewan",Table1[[#This Row],[Income]],0)</f>
        <v>0</v>
      </c>
      <c r="BT469" s="14">
        <f ca="1">IF(Table1[[#This Row],[Area]]="Manitoba",Table1[[#This Row],[Income]],0)</f>
        <v>0</v>
      </c>
      <c r="BU469" s="14">
        <f ca="1">IF(Table1[[#This Row],[Area]]="Ontario",Table1[[#This Row],[Income]],0)</f>
        <v>0</v>
      </c>
      <c r="BV469" s="14">
        <f ca="1">IF(Table1[[#This Row],[Area]]="Quebec",Table1[[#This Row],[Income]],0)</f>
        <v>0</v>
      </c>
      <c r="BW469" s="14">
        <f ca="1">IF(Table1[[#This Row],[Area]]="newfoundland",Table1[[#This Row],[Income]],0)</f>
        <v>0</v>
      </c>
      <c r="BX469" s="14">
        <f ca="1">IF(Table1[[#This Row],[Area]]="New Brunswick",Table1[[#This Row],[Income]],0)</f>
        <v>0</v>
      </c>
      <c r="BY469" s="14">
        <f ca="1">IF(Table1[[#This Row],[Area]]="Nova Scotia",Table1[[#This Row],[Income]],0)</f>
        <v>51889</v>
      </c>
      <c r="BZ469" s="14">
        <f ca="1">IF(Table1[[#This Row],[Area]]="Prince Edward Island",Table1[[#This Row],[Income]],0)</f>
        <v>0</v>
      </c>
      <c r="CB469" s="12">
        <f ca="1">IF(Table1[[#This Row],[Field of Work]]="Health",Table1[[#This Row],[Income]],0)</f>
        <v>0</v>
      </c>
      <c r="CC469" s="12">
        <f ca="1">IF(Table1[[#This Row],[Field of Work]]="Construction",Table1[[#This Row],[Income]],0)</f>
        <v>0</v>
      </c>
      <c r="CD469" s="12">
        <f ca="1">IF(Table1[[#This Row],[Field of Work]]="Teaching",Table1[[#This Row],[Income]],0)</f>
        <v>51889</v>
      </c>
      <c r="CE469" s="12">
        <f ca="1">IF(Table1[[#This Row],[Field of Work]]="IT",Table1[[#This Row],[Income]],0)</f>
        <v>0</v>
      </c>
      <c r="CF469" s="12">
        <f ca="1">IF(Table1[[#This Row],[Field of Work]]="General Work",Table1[[#This Row],[Income]],0)</f>
        <v>0</v>
      </c>
      <c r="CG469" s="12">
        <f ca="1">IF(Table1[[#This Row],[Field of Work]]="Agriculture",Table1[[#This Row],[Income]],0)</f>
        <v>0</v>
      </c>
      <c r="CI469" s="2">
        <f ca="1">IF(Table1[[#This Row],[Debts]]&gt;Table1[[#This Row],[Income]],1,0)</f>
        <v>1</v>
      </c>
      <c r="CJ469" s="2"/>
      <c r="CL469" s="2">
        <f ca="1">IF(Table1[[#This Row],[Networth of Person ($)]]&gt;$CL$6,Table1[[#This Row],[Age]],0)</f>
        <v>0</v>
      </c>
    </row>
    <row r="470" spans="2:90" x14ac:dyDescent="0.3">
      <c r="B470">
        <f t="shared" ca="1" si="162"/>
        <v>1</v>
      </c>
      <c r="C470" t="str">
        <f t="shared" ca="1" si="163"/>
        <v>Men</v>
      </c>
      <c r="D470">
        <f t="shared" ca="1" si="164"/>
        <v>35</v>
      </c>
      <c r="E470">
        <f t="shared" ca="1" si="165"/>
        <v>2</v>
      </c>
      <c r="F470" t="str">
        <f t="shared" ca="1" si="166"/>
        <v>Construction</v>
      </c>
      <c r="G470">
        <f t="shared" ca="1" si="167"/>
        <v>3</v>
      </c>
      <c r="H470" t="str">
        <f t="shared" ca="1" si="168"/>
        <v>University</v>
      </c>
      <c r="I470">
        <f t="shared" ca="1" si="169"/>
        <v>0</v>
      </c>
      <c r="J470">
        <f t="shared" ca="1" si="170"/>
        <v>1</v>
      </c>
      <c r="K470">
        <f t="shared" ca="1" si="171"/>
        <v>81502</v>
      </c>
      <c r="L470">
        <f t="shared" ca="1" si="172"/>
        <v>2</v>
      </c>
      <c r="M470" t="str">
        <f t="shared" ca="1" si="173"/>
        <v>BC</v>
      </c>
      <c r="N470">
        <f t="shared" ca="1" si="174"/>
        <v>407510</v>
      </c>
      <c r="O470">
        <f t="shared" ca="1" si="175"/>
        <v>319363.00628520537</v>
      </c>
      <c r="P470">
        <f t="shared" ca="1" si="176"/>
        <v>68570.145894661837</v>
      </c>
      <c r="Q470">
        <f t="shared" ca="1" si="177"/>
        <v>36338</v>
      </c>
      <c r="R470">
        <f t="shared" ca="1" si="178"/>
        <v>157872.32717426971</v>
      </c>
      <c r="S470">
        <f t="shared" ca="1" si="179"/>
        <v>59215.703481713659</v>
      </c>
      <c r="T470">
        <f t="shared" ca="1" si="180"/>
        <v>535295.84937637555</v>
      </c>
      <c r="U470">
        <f t="shared" ca="1" si="181"/>
        <v>513573.33345947508</v>
      </c>
      <c r="V470">
        <f t="shared" ca="1" si="182"/>
        <v>21722.515916900476</v>
      </c>
      <c r="Y470" s="2">
        <f ca="1">IF(Table1[[#This Row],[Gender]]="Men",1,0)</f>
        <v>1</v>
      </c>
      <c r="Z470" s="2">
        <f ca="1">IF(Table1[[#This Row],[Gender]]="Women",1,0)</f>
        <v>0</v>
      </c>
      <c r="AA470" s="2"/>
      <c r="AB470" s="2"/>
      <c r="AC470" s="2"/>
      <c r="AD470" s="2"/>
      <c r="AE470" s="2"/>
      <c r="AF470" s="2"/>
      <c r="AG470" s="2"/>
      <c r="AH470" s="2"/>
      <c r="AI470" s="2"/>
      <c r="AJ470" s="4"/>
      <c r="AM470" s="2">
        <f ca="1">IF(Table1[[#This Row],[Field of Work]]="Teaching",1,0)</f>
        <v>0</v>
      </c>
      <c r="AN470" s="2">
        <f ca="1">IF(Table1[[#This Row],[Field of Work]]="Health",1,0)</f>
        <v>0</v>
      </c>
      <c r="AO470" s="2">
        <f ca="1">IF(Table1[[#This Row],[Field of Work]]="Agriculture",1,0)</f>
        <v>0</v>
      </c>
      <c r="AP470" s="2">
        <f ca="1">IF(Table1[[#This Row],[Field of Work]]="IT",1,0)</f>
        <v>0</v>
      </c>
      <c r="AQ470" s="2">
        <f ca="1">IF(Table1[[#This Row],[Field of Work]]="Construction",1,0)</f>
        <v>1</v>
      </c>
      <c r="AR470" s="2">
        <f ca="1">IF(Table1[[#This Row],[Field of Work]]="General Work",1,0)</f>
        <v>0</v>
      </c>
      <c r="AS470" s="2"/>
      <c r="AT470" s="2"/>
      <c r="AU470" s="2"/>
      <c r="AV470" s="2"/>
      <c r="AW470" s="2"/>
      <c r="AX470" s="2"/>
      <c r="BB470" s="2">
        <f ca="1">Table1[[#This Row],[Car Value]]/Table1[[#This Row],[Cars]]</f>
        <v>68570.145894661837</v>
      </c>
      <c r="BE470" s="2">
        <f ca="1">IF(Table1[[#This Row],[Debts]]&gt;$BG$6,1,0)</f>
        <v>1</v>
      </c>
      <c r="BJ470" s="11">
        <f ca="1">Table1[[#This Row],[Mortage Left]]/Table1[[#This Row],[Value of House]]</f>
        <v>0.78369366711296751</v>
      </c>
      <c r="BK470" s="2">
        <f t="shared" ca="1" si="183"/>
        <v>0</v>
      </c>
      <c r="BN470" s="14">
        <f ca="1">IF(Table1[[#This Row],[Area]]="Yukon",Table1[[#This Row],[Income]],0)</f>
        <v>0</v>
      </c>
      <c r="BO470" s="14">
        <f ca="1">IF(Table1[[#This Row],[Area]]="BC",Table1[[#This Row],[Income]],0)</f>
        <v>81502</v>
      </c>
      <c r="BP470" s="14">
        <f ca="1">IF(Table1[[#This Row],[Area]]="Northwest Territories",Table1[[#This Row],[Income]],0)</f>
        <v>0</v>
      </c>
      <c r="BQ470" s="14">
        <f ca="1">IF(Table1[[#This Row],[Area]]="Alberta",Table1[[#This Row],[Income]],0)</f>
        <v>0</v>
      </c>
      <c r="BR470" s="14">
        <f ca="1">IF(Table1[[#This Row],[Area]]="Nunavut",Table1[[#This Row],[Income]],0)</f>
        <v>0</v>
      </c>
      <c r="BS470" s="14">
        <f ca="1">IF(Table1[[#This Row],[Area]]="Saskatchewan",Table1[[#This Row],[Income]],0)</f>
        <v>0</v>
      </c>
      <c r="BT470" s="14">
        <f ca="1">IF(Table1[[#This Row],[Area]]="Manitoba",Table1[[#This Row],[Income]],0)</f>
        <v>0</v>
      </c>
      <c r="BU470" s="14">
        <f ca="1">IF(Table1[[#This Row],[Area]]="Ontario",Table1[[#This Row],[Income]],0)</f>
        <v>0</v>
      </c>
      <c r="BV470" s="14">
        <f ca="1">IF(Table1[[#This Row],[Area]]="Quebec",Table1[[#This Row],[Income]],0)</f>
        <v>0</v>
      </c>
      <c r="BW470" s="14">
        <f ca="1">IF(Table1[[#This Row],[Area]]="newfoundland",Table1[[#This Row],[Income]],0)</f>
        <v>0</v>
      </c>
      <c r="BX470" s="14">
        <f ca="1">IF(Table1[[#This Row],[Area]]="New Brunswick",Table1[[#This Row],[Income]],0)</f>
        <v>0</v>
      </c>
      <c r="BY470" s="14">
        <f ca="1">IF(Table1[[#This Row],[Area]]="Nova Scotia",Table1[[#This Row],[Income]],0)</f>
        <v>0</v>
      </c>
      <c r="BZ470" s="14">
        <f ca="1">IF(Table1[[#This Row],[Area]]="Prince Edward Island",Table1[[#This Row],[Income]],0)</f>
        <v>0</v>
      </c>
      <c r="CB470" s="12">
        <f ca="1">IF(Table1[[#This Row],[Field of Work]]="Health",Table1[[#This Row],[Income]],0)</f>
        <v>0</v>
      </c>
      <c r="CC470" s="12">
        <f ca="1">IF(Table1[[#This Row],[Field of Work]]="Construction",Table1[[#This Row],[Income]],0)</f>
        <v>81502</v>
      </c>
      <c r="CD470" s="12">
        <f ca="1">IF(Table1[[#This Row],[Field of Work]]="Teaching",Table1[[#This Row],[Income]],0)</f>
        <v>0</v>
      </c>
      <c r="CE470" s="12">
        <f ca="1">IF(Table1[[#This Row],[Field of Work]]="IT",Table1[[#This Row],[Income]],0)</f>
        <v>0</v>
      </c>
      <c r="CF470" s="12">
        <f ca="1">IF(Table1[[#This Row],[Field of Work]]="General Work",Table1[[#This Row],[Income]],0)</f>
        <v>0</v>
      </c>
      <c r="CG470" s="12">
        <f ca="1">IF(Table1[[#This Row],[Field of Work]]="Agriculture",Table1[[#This Row],[Income]],0)</f>
        <v>0</v>
      </c>
      <c r="CI470" s="2">
        <f ca="1">IF(Table1[[#This Row],[Debts]]&gt;Table1[[#This Row],[Income]],1,0)</f>
        <v>1</v>
      </c>
      <c r="CJ470" s="2"/>
      <c r="CL470" s="2">
        <f ca="1">IF(Table1[[#This Row],[Networth of Person ($)]]&gt;$CL$6,Table1[[#This Row],[Age]],0)</f>
        <v>0</v>
      </c>
    </row>
    <row r="471" spans="2:90" x14ac:dyDescent="0.3">
      <c r="B471">
        <f t="shared" ca="1" si="162"/>
        <v>2</v>
      </c>
      <c r="C471" t="str">
        <f t="shared" ca="1" si="163"/>
        <v>Women</v>
      </c>
      <c r="D471">
        <f t="shared" ca="1" si="164"/>
        <v>40</v>
      </c>
      <c r="E471">
        <f t="shared" ca="1" si="165"/>
        <v>1</v>
      </c>
      <c r="F471" t="str">
        <f t="shared" ca="1" si="166"/>
        <v>Health</v>
      </c>
      <c r="G471">
        <f t="shared" ca="1" si="167"/>
        <v>1</v>
      </c>
      <c r="H471" t="str">
        <f t="shared" ca="1" si="168"/>
        <v>High School</v>
      </c>
      <c r="I471">
        <f t="shared" ca="1" si="169"/>
        <v>4</v>
      </c>
      <c r="J471">
        <f t="shared" ca="1" si="170"/>
        <v>2</v>
      </c>
      <c r="K471">
        <f t="shared" ca="1" si="171"/>
        <v>62365</v>
      </c>
      <c r="L471">
        <f t="shared" ca="1" si="172"/>
        <v>9</v>
      </c>
      <c r="M471" t="str">
        <f t="shared" ca="1" si="173"/>
        <v>Quebec</v>
      </c>
      <c r="N471">
        <f t="shared" ca="1" si="174"/>
        <v>311825</v>
      </c>
      <c r="O471">
        <f t="shared" ca="1" si="175"/>
        <v>275236.08932671591</v>
      </c>
      <c r="P471">
        <f t="shared" ca="1" si="176"/>
        <v>60638.813342404523</v>
      </c>
      <c r="Q471">
        <f t="shared" ca="1" si="177"/>
        <v>38457</v>
      </c>
      <c r="R471">
        <f t="shared" ca="1" si="178"/>
        <v>96348.476152353338</v>
      </c>
      <c r="S471">
        <f t="shared" ca="1" si="179"/>
        <v>3093.1897006444442</v>
      </c>
      <c r="T471">
        <f t="shared" ca="1" si="180"/>
        <v>375557.00304304902</v>
      </c>
      <c r="U471">
        <f t="shared" ca="1" si="181"/>
        <v>410041.56547906925</v>
      </c>
      <c r="V471">
        <f t="shared" ca="1" si="182"/>
        <v>-34484.562436020235</v>
      </c>
      <c r="Y471" s="2">
        <f ca="1">IF(Table1[[#This Row],[Gender]]="Men",1,0)</f>
        <v>0</v>
      </c>
      <c r="Z471" s="2">
        <f ca="1">IF(Table1[[#This Row],[Gender]]="Women",1,0)</f>
        <v>1</v>
      </c>
      <c r="AA471" s="2"/>
      <c r="AB471" s="2"/>
      <c r="AC471" s="2"/>
      <c r="AD471" s="2"/>
      <c r="AE471" s="2"/>
      <c r="AF471" s="2"/>
      <c r="AG471" s="2"/>
      <c r="AH471" s="2"/>
      <c r="AI471" s="2"/>
      <c r="AJ471" s="4"/>
      <c r="AM471" s="2">
        <f ca="1">IF(Table1[[#This Row],[Field of Work]]="Teaching",1,0)</f>
        <v>0</v>
      </c>
      <c r="AN471" s="2">
        <f ca="1">IF(Table1[[#This Row],[Field of Work]]="Health",1,0)</f>
        <v>1</v>
      </c>
      <c r="AO471" s="2">
        <f ca="1">IF(Table1[[#This Row],[Field of Work]]="Agriculture",1,0)</f>
        <v>0</v>
      </c>
      <c r="AP471" s="2">
        <f ca="1">IF(Table1[[#This Row],[Field of Work]]="IT",1,0)</f>
        <v>0</v>
      </c>
      <c r="AQ471" s="2">
        <f ca="1">IF(Table1[[#This Row],[Field of Work]]="Construction",1,0)</f>
        <v>0</v>
      </c>
      <c r="AR471" s="2">
        <f ca="1">IF(Table1[[#This Row],[Field of Work]]="General Work",1,0)</f>
        <v>0</v>
      </c>
      <c r="AS471" s="2"/>
      <c r="AT471" s="2"/>
      <c r="AU471" s="2"/>
      <c r="AV471" s="2"/>
      <c r="AW471" s="2"/>
      <c r="AX471" s="2"/>
      <c r="BB471" s="2">
        <f ca="1">Table1[[#This Row],[Car Value]]/Table1[[#This Row],[Cars]]</f>
        <v>30319.406671202261</v>
      </c>
      <c r="BE471" s="2">
        <f ca="1">IF(Table1[[#This Row],[Debts]]&gt;$BG$6,1,0)</f>
        <v>1</v>
      </c>
      <c r="BJ471" s="11">
        <f ca="1">Table1[[#This Row],[Mortage Left]]/Table1[[#This Row],[Value of House]]</f>
        <v>0.88266203584291159</v>
      </c>
      <c r="BK471" s="2">
        <f t="shared" ca="1" si="183"/>
        <v>0</v>
      </c>
      <c r="BN471" s="14">
        <f ca="1">IF(Table1[[#This Row],[Area]]="Yukon",Table1[[#This Row],[Income]],0)</f>
        <v>0</v>
      </c>
      <c r="BO471" s="14">
        <f ca="1">IF(Table1[[#This Row],[Area]]="BC",Table1[[#This Row],[Income]],0)</f>
        <v>0</v>
      </c>
      <c r="BP471" s="14">
        <f ca="1">IF(Table1[[#This Row],[Area]]="Northwest Territories",Table1[[#This Row],[Income]],0)</f>
        <v>0</v>
      </c>
      <c r="BQ471" s="14">
        <f ca="1">IF(Table1[[#This Row],[Area]]="Alberta",Table1[[#This Row],[Income]],0)</f>
        <v>0</v>
      </c>
      <c r="BR471" s="14">
        <f ca="1">IF(Table1[[#This Row],[Area]]="Nunavut",Table1[[#This Row],[Income]],0)</f>
        <v>0</v>
      </c>
      <c r="BS471" s="14">
        <f ca="1">IF(Table1[[#This Row],[Area]]="Saskatchewan",Table1[[#This Row],[Income]],0)</f>
        <v>0</v>
      </c>
      <c r="BT471" s="14">
        <f ca="1">IF(Table1[[#This Row],[Area]]="Manitoba",Table1[[#This Row],[Income]],0)</f>
        <v>0</v>
      </c>
      <c r="BU471" s="14">
        <f ca="1">IF(Table1[[#This Row],[Area]]="Ontario",Table1[[#This Row],[Income]],0)</f>
        <v>0</v>
      </c>
      <c r="BV471" s="14">
        <f ca="1">IF(Table1[[#This Row],[Area]]="Quebec",Table1[[#This Row],[Income]],0)</f>
        <v>62365</v>
      </c>
      <c r="BW471" s="14">
        <f ca="1">IF(Table1[[#This Row],[Area]]="newfoundland",Table1[[#This Row],[Income]],0)</f>
        <v>0</v>
      </c>
      <c r="BX471" s="14">
        <f ca="1">IF(Table1[[#This Row],[Area]]="New Brunswick",Table1[[#This Row],[Income]],0)</f>
        <v>0</v>
      </c>
      <c r="BY471" s="14">
        <f ca="1">IF(Table1[[#This Row],[Area]]="Nova Scotia",Table1[[#This Row],[Income]],0)</f>
        <v>0</v>
      </c>
      <c r="BZ471" s="14">
        <f ca="1">IF(Table1[[#This Row],[Area]]="Prince Edward Island",Table1[[#This Row],[Income]],0)</f>
        <v>0</v>
      </c>
      <c r="CB471" s="12">
        <f ca="1">IF(Table1[[#This Row],[Field of Work]]="Health",Table1[[#This Row],[Income]],0)</f>
        <v>62365</v>
      </c>
      <c r="CC471" s="12">
        <f ca="1">IF(Table1[[#This Row],[Field of Work]]="Construction",Table1[[#This Row],[Income]],0)</f>
        <v>0</v>
      </c>
      <c r="CD471" s="12">
        <f ca="1">IF(Table1[[#This Row],[Field of Work]]="Teaching",Table1[[#This Row],[Income]],0)</f>
        <v>0</v>
      </c>
      <c r="CE471" s="12">
        <f ca="1">IF(Table1[[#This Row],[Field of Work]]="IT",Table1[[#This Row],[Income]],0)</f>
        <v>0</v>
      </c>
      <c r="CF471" s="12">
        <f ca="1">IF(Table1[[#This Row],[Field of Work]]="General Work",Table1[[#This Row],[Income]],0)</f>
        <v>0</v>
      </c>
      <c r="CG471" s="12">
        <f ca="1">IF(Table1[[#This Row],[Field of Work]]="Agriculture",Table1[[#This Row],[Income]],0)</f>
        <v>0</v>
      </c>
      <c r="CI471" s="2">
        <f ca="1">IF(Table1[[#This Row],[Debts]]&gt;Table1[[#This Row],[Income]],1,0)</f>
        <v>1</v>
      </c>
      <c r="CJ471" s="2"/>
      <c r="CL471" s="2">
        <f ca="1">IF(Table1[[#This Row],[Networth of Person ($)]]&gt;$CL$6,Table1[[#This Row],[Age]],0)</f>
        <v>0</v>
      </c>
    </row>
    <row r="472" spans="2:90" x14ac:dyDescent="0.3">
      <c r="B472">
        <f t="shared" ca="1" si="162"/>
        <v>1</v>
      </c>
      <c r="C472" t="str">
        <f t="shared" ca="1" si="163"/>
        <v>Men</v>
      </c>
      <c r="D472">
        <f t="shared" ca="1" si="164"/>
        <v>41</v>
      </c>
      <c r="E472">
        <f t="shared" ca="1" si="165"/>
        <v>2</v>
      </c>
      <c r="F472" t="str">
        <f t="shared" ca="1" si="166"/>
        <v>Construction</v>
      </c>
      <c r="G472">
        <f t="shared" ca="1" si="167"/>
        <v>3</v>
      </c>
      <c r="H472" t="str">
        <f t="shared" ca="1" si="168"/>
        <v>University</v>
      </c>
      <c r="I472">
        <f t="shared" ca="1" si="169"/>
        <v>2</v>
      </c>
      <c r="J472">
        <f t="shared" ca="1" si="170"/>
        <v>1</v>
      </c>
      <c r="K472">
        <f t="shared" ca="1" si="171"/>
        <v>26154</v>
      </c>
      <c r="L472">
        <f t="shared" ca="1" si="172"/>
        <v>12</v>
      </c>
      <c r="M472" t="str">
        <f t="shared" ca="1" si="173"/>
        <v>Nova Scotia</v>
      </c>
      <c r="N472">
        <f t="shared" ca="1" si="174"/>
        <v>104616</v>
      </c>
      <c r="O472">
        <f t="shared" ca="1" si="175"/>
        <v>88339.65886902019</v>
      </c>
      <c r="P472">
        <f t="shared" ca="1" si="176"/>
        <v>20128.173232158035</v>
      </c>
      <c r="Q472">
        <f t="shared" ca="1" si="177"/>
        <v>17998</v>
      </c>
      <c r="R472">
        <f t="shared" ca="1" si="178"/>
        <v>28511.905694137462</v>
      </c>
      <c r="S472">
        <f t="shared" ca="1" si="179"/>
        <v>25358.821348155761</v>
      </c>
      <c r="T472">
        <f t="shared" ca="1" si="180"/>
        <v>150102.9945803138</v>
      </c>
      <c r="U472">
        <f t="shared" ca="1" si="181"/>
        <v>134849.56456315765</v>
      </c>
      <c r="V472">
        <f t="shared" ca="1" si="182"/>
        <v>15253.430017156148</v>
      </c>
      <c r="Y472" s="2">
        <f ca="1">IF(Table1[[#This Row],[Gender]]="Men",1,0)</f>
        <v>1</v>
      </c>
      <c r="Z472" s="2">
        <f ca="1">IF(Table1[[#This Row],[Gender]]="Women",1,0)</f>
        <v>0</v>
      </c>
      <c r="AA472" s="2"/>
      <c r="AB472" s="2"/>
      <c r="AC472" s="2"/>
      <c r="AD472" s="2"/>
      <c r="AE472" s="2"/>
      <c r="AF472" s="2"/>
      <c r="AG472" s="2"/>
      <c r="AH472" s="2"/>
      <c r="AI472" s="2"/>
      <c r="AJ472" s="4"/>
      <c r="AM472" s="2">
        <f ca="1">IF(Table1[[#This Row],[Field of Work]]="Teaching",1,0)</f>
        <v>0</v>
      </c>
      <c r="AN472" s="2">
        <f ca="1">IF(Table1[[#This Row],[Field of Work]]="Health",1,0)</f>
        <v>0</v>
      </c>
      <c r="AO472" s="2">
        <f ca="1">IF(Table1[[#This Row],[Field of Work]]="Agriculture",1,0)</f>
        <v>0</v>
      </c>
      <c r="AP472" s="2">
        <f ca="1">IF(Table1[[#This Row],[Field of Work]]="IT",1,0)</f>
        <v>0</v>
      </c>
      <c r="AQ472" s="2">
        <f ca="1">IF(Table1[[#This Row],[Field of Work]]="Construction",1,0)</f>
        <v>1</v>
      </c>
      <c r="AR472" s="2">
        <f ca="1">IF(Table1[[#This Row],[Field of Work]]="General Work",1,0)</f>
        <v>0</v>
      </c>
      <c r="AS472" s="2"/>
      <c r="AT472" s="2"/>
      <c r="AU472" s="2"/>
      <c r="AV472" s="2"/>
      <c r="AW472" s="2"/>
      <c r="AX472" s="2"/>
      <c r="BB472" s="2">
        <f ca="1">Table1[[#This Row],[Car Value]]/Table1[[#This Row],[Cars]]</f>
        <v>20128.173232158035</v>
      </c>
      <c r="BE472" s="2">
        <f ca="1">IF(Table1[[#This Row],[Debts]]&gt;$BG$6,1,0)</f>
        <v>1</v>
      </c>
      <c r="BJ472" s="11">
        <f ca="1">Table1[[#This Row],[Mortage Left]]/Table1[[#This Row],[Value of House]]</f>
        <v>0.84441824261126586</v>
      </c>
      <c r="BK472" s="2">
        <f t="shared" ca="1" si="183"/>
        <v>0</v>
      </c>
      <c r="BN472" s="14">
        <f ca="1">IF(Table1[[#This Row],[Area]]="Yukon",Table1[[#This Row],[Income]],0)</f>
        <v>0</v>
      </c>
      <c r="BO472" s="14">
        <f ca="1">IF(Table1[[#This Row],[Area]]="BC",Table1[[#This Row],[Income]],0)</f>
        <v>0</v>
      </c>
      <c r="BP472" s="14">
        <f ca="1">IF(Table1[[#This Row],[Area]]="Northwest Territories",Table1[[#This Row],[Income]],0)</f>
        <v>0</v>
      </c>
      <c r="BQ472" s="14">
        <f ca="1">IF(Table1[[#This Row],[Area]]="Alberta",Table1[[#This Row],[Income]],0)</f>
        <v>0</v>
      </c>
      <c r="BR472" s="14">
        <f ca="1">IF(Table1[[#This Row],[Area]]="Nunavut",Table1[[#This Row],[Income]],0)</f>
        <v>0</v>
      </c>
      <c r="BS472" s="14">
        <f ca="1">IF(Table1[[#This Row],[Area]]="Saskatchewan",Table1[[#This Row],[Income]],0)</f>
        <v>0</v>
      </c>
      <c r="BT472" s="14">
        <f ca="1">IF(Table1[[#This Row],[Area]]="Manitoba",Table1[[#This Row],[Income]],0)</f>
        <v>0</v>
      </c>
      <c r="BU472" s="14">
        <f ca="1">IF(Table1[[#This Row],[Area]]="Ontario",Table1[[#This Row],[Income]],0)</f>
        <v>0</v>
      </c>
      <c r="BV472" s="14">
        <f ca="1">IF(Table1[[#This Row],[Area]]="Quebec",Table1[[#This Row],[Income]],0)</f>
        <v>0</v>
      </c>
      <c r="BW472" s="14">
        <f ca="1">IF(Table1[[#This Row],[Area]]="newfoundland",Table1[[#This Row],[Income]],0)</f>
        <v>0</v>
      </c>
      <c r="BX472" s="14">
        <f ca="1">IF(Table1[[#This Row],[Area]]="New Brunswick",Table1[[#This Row],[Income]],0)</f>
        <v>0</v>
      </c>
      <c r="BY472" s="14">
        <f ca="1">IF(Table1[[#This Row],[Area]]="Nova Scotia",Table1[[#This Row],[Income]],0)</f>
        <v>26154</v>
      </c>
      <c r="BZ472" s="14">
        <f ca="1">IF(Table1[[#This Row],[Area]]="Prince Edward Island",Table1[[#This Row],[Income]],0)</f>
        <v>0</v>
      </c>
      <c r="CB472" s="12">
        <f ca="1">IF(Table1[[#This Row],[Field of Work]]="Health",Table1[[#This Row],[Income]],0)</f>
        <v>0</v>
      </c>
      <c r="CC472" s="12">
        <f ca="1">IF(Table1[[#This Row],[Field of Work]]="Construction",Table1[[#This Row],[Income]],0)</f>
        <v>26154</v>
      </c>
      <c r="CD472" s="12">
        <f ca="1">IF(Table1[[#This Row],[Field of Work]]="Teaching",Table1[[#This Row],[Income]],0)</f>
        <v>0</v>
      </c>
      <c r="CE472" s="12">
        <f ca="1">IF(Table1[[#This Row],[Field of Work]]="IT",Table1[[#This Row],[Income]],0)</f>
        <v>0</v>
      </c>
      <c r="CF472" s="12">
        <f ca="1">IF(Table1[[#This Row],[Field of Work]]="General Work",Table1[[#This Row],[Income]],0)</f>
        <v>0</v>
      </c>
      <c r="CG472" s="12">
        <f ca="1">IF(Table1[[#This Row],[Field of Work]]="Agriculture",Table1[[#This Row],[Income]],0)</f>
        <v>0</v>
      </c>
      <c r="CI472" s="2">
        <f ca="1">IF(Table1[[#This Row],[Debts]]&gt;Table1[[#This Row],[Income]],1,0)</f>
        <v>1</v>
      </c>
      <c r="CJ472" s="2"/>
      <c r="CL472" s="2">
        <f ca="1">IF(Table1[[#This Row],[Networth of Person ($)]]&gt;$CL$6,Table1[[#This Row],[Age]],0)</f>
        <v>0</v>
      </c>
    </row>
    <row r="473" spans="2:90" x14ac:dyDescent="0.3">
      <c r="B473">
        <f t="shared" ca="1" si="162"/>
        <v>2</v>
      </c>
      <c r="C473" t="str">
        <f t="shared" ca="1" si="163"/>
        <v>Women</v>
      </c>
      <c r="D473">
        <f t="shared" ca="1" si="164"/>
        <v>32</v>
      </c>
      <c r="E473">
        <f t="shared" ca="1" si="165"/>
        <v>6</v>
      </c>
      <c r="F473" t="str">
        <f t="shared" ca="1" si="166"/>
        <v>Agriculture</v>
      </c>
      <c r="G473">
        <f t="shared" ca="1" si="167"/>
        <v>5</v>
      </c>
      <c r="H473" t="str">
        <f t="shared" ca="1" si="168"/>
        <v>Others</v>
      </c>
      <c r="I473">
        <f t="shared" ca="1" si="169"/>
        <v>1</v>
      </c>
      <c r="J473">
        <f t="shared" ca="1" si="170"/>
        <v>1</v>
      </c>
      <c r="K473">
        <f t="shared" ca="1" si="171"/>
        <v>74298</v>
      </c>
      <c r="L473">
        <f t="shared" ca="1" si="172"/>
        <v>11</v>
      </c>
      <c r="M473" t="str">
        <f t="shared" ca="1" si="173"/>
        <v>New Brunswick</v>
      </c>
      <c r="N473">
        <f t="shared" ca="1" si="174"/>
        <v>371490</v>
      </c>
      <c r="O473">
        <f t="shared" ca="1" si="175"/>
        <v>308792.88795370032</v>
      </c>
      <c r="P473">
        <f t="shared" ca="1" si="176"/>
        <v>8350.8591810634898</v>
      </c>
      <c r="Q473">
        <f t="shared" ca="1" si="177"/>
        <v>6068</v>
      </c>
      <c r="R473">
        <f t="shared" ca="1" si="178"/>
        <v>102808.95340521127</v>
      </c>
      <c r="S473">
        <f t="shared" ca="1" si="179"/>
        <v>83184.192186602799</v>
      </c>
      <c r="T473">
        <f t="shared" ca="1" si="180"/>
        <v>463025.05136766628</v>
      </c>
      <c r="U473">
        <f t="shared" ca="1" si="181"/>
        <v>417669.8413589116</v>
      </c>
      <c r="V473">
        <f t="shared" ca="1" si="182"/>
        <v>45355.210008754686</v>
      </c>
      <c r="Y473" s="2">
        <f ca="1">IF(Table1[[#This Row],[Gender]]="Men",1,0)</f>
        <v>0</v>
      </c>
      <c r="Z473" s="2">
        <f ca="1">IF(Table1[[#This Row],[Gender]]="Women",1,0)</f>
        <v>1</v>
      </c>
      <c r="AA473" s="2"/>
      <c r="AB473" s="2"/>
      <c r="AC473" s="2"/>
      <c r="AD473" s="2"/>
      <c r="AE473" s="2"/>
      <c r="AF473" s="2"/>
      <c r="AG473" s="2"/>
      <c r="AH473" s="2"/>
      <c r="AI473" s="2"/>
      <c r="AJ473" s="4"/>
      <c r="AM473" s="2">
        <f ca="1">IF(Table1[[#This Row],[Field of Work]]="Teaching",1,0)</f>
        <v>0</v>
      </c>
      <c r="AN473" s="2">
        <f ca="1">IF(Table1[[#This Row],[Field of Work]]="Health",1,0)</f>
        <v>0</v>
      </c>
      <c r="AO473" s="2">
        <f ca="1">IF(Table1[[#This Row],[Field of Work]]="Agriculture",1,0)</f>
        <v>1</v>
      </c>
      <c r="AP473" s="2">
        <f ca="1">IF(Table1[[#This Row],[Field of Work]]="IT",1,0)</f>
        <v>0</v>
      </c>
      <c r="AQ473" s="2">
        <f ca="1">IF(Table1[[#This Row],[Field of Work]]="Construction",1,0)</f>
        <v>0</v>
      </c>
      <c r="AR473" s="2">
        <f ca="1">IF(Table1[[#This Row],[Field of Work]]="General Work",1,0)</f>
        <v>0</v>
      </c>
      <c r="AS473" s="2"/>
      <c r="AT473" s="2"/>
      <c r="AU473" s="2"/>
      <c r="AV473" s="2"/>
      <c r="AW473" s="2"/>
      <c r="AX473" s="2"/>
      <c r="BB473" s="2">
        <f ca="1">Table1[[#This Row],[Car Value]]/Table1[[#This Row],[Cars]]</f>
        <v>8350.8591810634898</v>
      </c>
      <c r="BE473" s="2">
        <f ca="1">IF(Table1[[#This Row],[Debts]]&gt;$BG$6,1,0)</f>
        <v>1</v>
      </c>
      <c r="BJ473" s="11">
        <f ca="1">Table1[[#This Row],[Mortage Left]]/Table1[[#This Row],[Value of House]]</f>
        <v>0.83122799524536417</v>
      </c>
      <c r="BK473" s="2">
        <f t="shared" ca="1" si="183"/>
        <v>0</v>
      </c>
      <c r="BN473" s="14">
        <f ca="1">IF(Table1[[#This Row],[Area]]="Yukon",Table1[[#This Row],[Income]],0)</f>
        <v>0</v>
      </c>
      <c r="BO473" s="14">
        <f ca="1">IF(Table1[[#This Row],[Area]]="BC",Table1[[#This Row],[Income]],0)</f>
        <v>0</v>
      </c>
      <c r="BP473" s="14">
        <f ca="1">IF(Table1[[#This Row],[Area]]="Northwest Territories",Table1[[#This Row],[Income]],0)</f>
        <v>0</v>
      </c>
      <c r="BQ473" s="14">
        <f ca="1">IF(Table1[[#This Row],[Area]]="Alberta",Table1[[#This Row],[Income]],0)</f>
        <v>0</v>
      </c>
      <c r="BR473" s="14">
        <f ca="1">IF(Table1[[#This Row],[Area]]="Nunavut",Table1[[#This Row],[Income]],0)</f>
        <v>0</v>
      </c>
      <c r="BS473" s="14">
        <f ca="1">IF(Table1[[#This Row],[Area]]="Saskatchewan",Table1[[#This Row],[Income]],0)</f>
        <v>0</v>
      </c>
      <c r="BT473" s="14">
        <f ca="1">IF(Table1[[#This Row],[Area]]="Manitoba",Table1[[#This Row],[Income]],0)</f>
        <v>0</v>
      </c>
      <c r="BU473" s="14">
        <f ca="1">IF(Table1[[#This Row],[Area]]="Ontario",Table1[[#This Row],[Income]],0)</f>
        <v>0</v>
      </c>
      <c r="BV473" s="14">
        <f ca="1">IF(Table1[[#This Row],[Area]]="Quebec",Table1[[#This Row],[Income]],0)</f>
        <v>0</v>
      </c>
      <c r="BW473" s="14">
        <f ca="1">IF(Table1[[#This Row],[Area]]="newfoundland",Table1[[#This Row],[Income]],0)</f>
        <v>0</v>
      </c>
      <c r="BX473" s="14">
        <f ca="1">IF(Table1[[#This Row],[Area]]="New Brunswick",Table1[[#This Row],[Income]],0)</f>
        <v>74298</v>
      </c>
      <c r="BY473" s="14">
        <f ca="1">IF(Table1[[#This Row],[Area]]="Nova Scotia",Table1[[#This Row],[Income]],0)</f>
        <v>0</v>
      </c>
      <c r="BZ473" s="14">
        <f ca="1">IF(Table1[[#This Row],[Area]]="Prince Edward Island",Table1[[#This Row],[Income]],0)</f>
        <v>0</v>
      </c>
      <c r="CB473" s="12">
        <f ca="1">IF(Table1[[#This Row],[Field of Work]]="Health",Table1[[#This Row],[Income]],0)</f>
        <v>0</v>
      </c>
      <c r="CC473" s="12">
        <f ca="1">IF(Table1[[#This Row],[Field of Work]]="Construction",Table1[[#This Row],[Income]],0)</f>
        <v>0</v>
      </c>
      <c r="CD473" s="12">
        <f ca="1">IF(Table1[[#This Row],[Field of Work]]="Teaching",Table1[[#This Row],[Income]],0)</f>
        <v>0</v>
      </c>
      <c r="CE473" s="12">
        <f ca="1">IF(Table1[[#This Row],[Field of Work]]="IT",Table1[[#This Row],[Income]],0)</f>
        <v>0</v>
      </c>
      <c r="CF473" s="12">
        <f ca="1">IF(Table1[[#This Row],[Field of Work]]="General Work",Table1[[#This Row],[Income]],0)</f>
        <v>0</v>
      </c>
      <c r="CG473" s="12">
        <f ca="1">IF(Table1[[#This Row],[Field of Work]]="Agriculture",Table1[[#This Row],[Income]],0)</f>
        <v>74298</v>
      </c>
      <c r="CI473" s="2">
        <f ca="1">IF(Table1[[#This Row],[Debts]]&gt;Table1[[#This Row],[Income]],1,0)</f>
        <v>1</v>
      </c>
      <c r="CJ473" s="2"/>
      <c r="CL473" s="2">
        <f ca="1">IF(Table1[[#This Row],[Networth of Person ($)]]&gt;$CL$6,Table1[[#This Row],[Age]],0)</f>
        <v>0</v>
      </c>
    </row>
    <row r="474" spans="2:90" x14ac:dyDescent="0.3">
      <c r="B474">
        <f t="shared" ca="1" si="162"/>
        <v>2</v>
      </c>
      <c r="C474" t="str">
        <f t="shared" ca="1" si="163"/>
        <v>Women</v>
      </c>
      <c r="D474">
        <f t="shared" ca="1" si="164"/>
        <v>41</v>
      </c>
      <c r="E474">
        <f t="shared" ca="1" si="165"/>
        <v>5</v>
      </c>
      <c r="F474" t="str">
        <f t="shared" ca="1" si="166"/>
        <v>General Work</v>
      </c>
      <c r="G474">
        <f t="shared" ca="1" si="167"/>
        <v>2</v>
      </c>
      <c r="H474" t="str">
        <f t="shared" ca="1" si="168"/>
        <v>College</v>
      </c>
      <c r="I474">
        <f t="shared" ca="1" si="169"/>
        <v>3</v>
      </c>
      <c r="J474">
        <f t="shared" ca="1" si="170"/>
        <v>3</v>
      </c>
      <c r="K474">
        <f t="shared" ca="1" si="171"/>
        <v>74340</v>
      </c>
      <c r="L474">
        <f t="shared" ca="1" si="172"/>
        <v>9</v>
      </c>
      <c r="M474" t="str">
        <f t="shared" ca="1" si="173"/>
        <v>Quebec</v>
      </c>
      <c r="N474">
        <f t="shared" ca="1" si="174"/>
        <v>297360</v>
      </c>
      <c r="O474">
        <f t="shared" ca="1" si="175"/>
        <v>63429.744634199575</v>
      </c>
      <c r="P474">
        <f t="shared" ca="1" si="176"/>
        <v>96027.46402097473</v>
      </c>
      <c r="Q474">
        <f t="shared" ca="1" si="177"/>
        <v>31837</v>
      </c>
      <c r="R474">
        <f t="shared" ca="1" si="178"/>
        <v>121428.24430691751</v>
      </c>
      <c r="S474">
        <f t="shared" ca="1" si="179"/>
        <v>36805.67819725447</v>
      </c>
      <c r="T474">
        <f t="shared" ca="1" si="180"/>
        <v>430193.14221822919</v>
      </c>
      <c r="U474">
        <f t="shared" ca="1" si="181"/>
        <v>216694.98894111707</v>
      </c>
      <c r="V474">
        <f t="shared" ca="1" si="182"/>
        <v>213498.15327711211</v>
      </c>
      <c r="Y474" s="2">
        <f ca="1">IF(Table1[[#This Row],[Gender]]="Men",1,0)</f>
        <v>0</v>
      </c>
      <c r="Z474" s="2">
        <f ca="1">IF(Table1[[#This Row],[Gender]]="Women",1,0)</f>
        <v>1</v>
      </c>
      <c r="AA474" s="2"/>
      <c r="AB474" s="2"/>
      <c r="AC474" s="2"/>
      <c r="AD474" s="2"/>
      <c r="AE474" s="2"/>
      <c r="AF474" s="2"/>
      <c r="AG474" s="2"/>
      <c r="AH474" s="2"/>
      <c r="AI474" s="2"/>
      <c r="AJ474" s="4"/>
      <c r="AM474" s="2">
        <f ca="1">IF(Table1[[#This Row],[Field of Work]]="Teaching",1,0)</f>
        <v>0</v>
      </c>
      <c r="AN474" s="2">
        <f ca="1">IF(Table1[[#This Row],[Field of Work]]="Health",1,0)</f>
        <v>0</v>
      </c>
      <c r="AO474" s="2">
        <f ca="1">IF(Table1[[#This Row],[Field of Work]]="Agriculture",1,0)</f>
        <v>0</v>
      </c>
      <c r="AP474" s="2">
        <f ca="1">IF(Table1[[#This Row],[Field of Work]]="IT",1,0)</f>
        <v>0</v>
      </c>
      <c r="AQ474" s="2">
        <f ca="1">IF(Table1[[#This Row],[Field of Work]]="Construction",1,0)</f>
        <v>0</v>
      </c>
      <c r="AR474" s="2">
        <f ca="1">IF(Table1[[#This Row],[Field of Work]]="General Work",1,0)</f>
        <v>1</v>
      </c>
      <c r="AS474" s="2"/>
      <c r="AT474" s="2"/>
      <c r="AU474" s="2"/>
      <c r="AV474" s="2"/>
      <c r="AW474" s="2"/>
      <c r="AX474" s="2"/>
      <c r="BB474" s="2">
        <f ca="1">Table1[[#This Row],[Car Value]]/Table1[[#This Row],[Cars]]</f>
        <v>32009.154673658242</v>
      </c>
      <c r="BE474" s="2">
        <f ca="1">IF(Table1[[#This Row],[Debts]]&gt;$BG$6,1,0)</f>
        <v>1</v>
      </c>
      <c r="BJ474" s="11">
        <f ca="1">Table1[[#This Row],[Mortage Left]]/Table1[[#This Row],[Value of House]]</f>
        <v>0.21330960665254095</v>
      </c>
      <c r="BK474" s="2">
        <f t="shared" ca="1" si="183"/>
        <v>1</v>
      </c>
      <c r="BN474" s="14">
        <f ca="1">IF(Table1[[#This Row],[Area]]="Yukon",Table1[[#This Row],[Income]],0)</f>
        <v>0</v>
      </c>
      <c r="BO474" s="14">
        <f ca="1">IF(Table1[[#This Row],[Area]]="BC",Table1[[#This Row],[Income]],0)</f>
        <v>0</v>
      </c>
      <c r="BP474" s="14">
        <f ca="1">IF(Table1[[#This Row],[Area]]="Northwest Territories",Table1[[#This Row],[Income]],0)</f>
        <v>0</v>
      </c>
      <c r="BQ474" s="14">
        <f ca="1">IF(Table1[[#This Row],[Area]]="Alberta",Table1[[#This Row],[Income]],0)</f>
        <v>0</v>
      </c>
      <c r="BR474" s="14">
        <f ca="1">IF(Table1[[#This Row],[Area]]="Nunavut",Table1[[#This Row],[Income]],0)</f>
        <v>0</v>
      </c>
      <c r="BS474" s="14">
        <f ca="1">IF(Table1[[#This Row],[Area]]="Saskatchewan",Table1[[#This Row],[Income]],0)</f>
        <v>0</v>
      </c>
      <c r="BT474" s="14">
        <f ca="1">IF(Table1[[#This Row],[Area]]="Manitoba",Table1[[#This Row],[Income]],0)</f>
        <v>0</v>
      </c>
      <c r="BU474" s="14">
        <f ca="1">IF(Table1[[#This Row],[Area]]="Ontario",Table1[[#This Row],[Income]],0)</f>
        <v>0</v>
      </c>
      <c r="BV474" s="14">
        <f ca="1">IF(Table1[[#This Row],[Area]]="Quebec",Table1[[#This Row],[Income]],0)</f>
        <v>74340</v>
      </c>
      <c r="BW474" s="14">
        <f ca="1">IF(Table1[[#This Row],[Area]]="newfoundland",Table1[[#This Row],[Income]],0)</f>
        <v>0</v>
      </c>
      <c r="BX474" s="14">
        <f ca="1">IF(Table1[[#This Row],[Area]]="New Brunswick",Table1[[#This Row],[Income]],0)</f>
        <v>0</v>
      </c>
      <c r="BY474" s="14">
        <f ca="1">IF(Table1[[#This Row],[Area]]="Nova Scotia",Table1[[#This Row],[Income]],0)</f>
        <v>0</v>
      </c>
      <c r="BZ474" s="14">
        <f ca="1">IF(Table1[[#This Row],[Area]]="Prince Edward Island",Table1[[#This Row],[Income]],0)</f>
        <v>0</v>
      </c>
      <c r="CB474" s="12">
        <f ca="1">IF(Table1[[#This Row],[Field of Work]]="Health",Table1[[#This Row],[Income]],0)</f>
        <v>0</v>
      </c>
      <c r="CC474" s="12">
        <f ca="1">IF(Table1[[#This Row],[Field of Work]]="Construction",Table1[[#This Row],[Income]],0)</f>
        <v>0</v>
      </c>
      <c r="CD474" s="12">
        <f ca="1">IF(Table1[[#This Row],[Field of Work]]="Teaching",Table1[[#This Row],[Income]],0)</f>
        <v>0</v>
      </c>
      <c r="CE474" s="12">
        <f ca="1">IF(Table1[[#This Row],[Field of Work]]="IT",Table1[[#This Row],[Income]],0)</f>
        <v>0</v>
      </c>
      <c r="CF474" s="12">
        <f ca="1">IF(Table1[[#This Row],[Field of Work]]="General Work",Table1[[#This Row],[Income]],0)</f>
        <v>74340</v>
      </c>
      <c r="CG474" s="12">
        <f ca="1">IF(Table1[[#This Row],[Field of Work]]="Agriculture",Table1[[#This Row],[Income]],0)</f>
        <v>0</v>
      </c>
      <c r="CI474" s="2">
        <f ca="1">IF(Table1[[#This Row],[Debts]]&gt;Table1[[#This Row],[Income]],1,0)</f>
        <v>1</v>
      </c>
      <c r="CJ474" s="2"/>
      <c r="CL474" s="2">
        <f ca="1">IF(Table1[[#This Row],[Networth of Person ($)]]&gt;$CL$6,Table1[[#This Row],[Age]],0)</f>
        <v>41</v>
      </c>
    </row>
    <row r="475" spans="2:90" x14ac:dyDescent="0.3">
      <c r="B475">
        <f t="shared" ca="1" si="162"/>
        <v>1</v>
      </c>
      <c r="C475" t="str">
        <f t="shared" ca="1" si="163"/>
        <v>Men</v>
      </c>
      <c r="D475">
        <f t="shared" ca="1" si="164"/>
        <v>31</v>
      </c>
      <c r="E475">
        <f t="shared" ca="1" si="165"/>
        <v>4</v>
      </c>
      <c r="F475" t="str">
        <f t="shared" ca="1" si="166"/>
        <v>IT</v>
      </c>
      <c r="G475">
        <f t="shared" ca="1" si="167"/>
        <v>2</v>
      </c>
      <c r="H475" t="str">
        <f t="shared" ca="1" si="168"/>
        <v>College</v>
      </c>
      <c r="I475">
        <f t="shared" ca="1" si="169"/>
        <v>4</v>
      </c>
      <c r="J475">
        <f t="shared" ca="1" si="170"/>
        <v>2</v>
      </c>
      <c r="K475">
        <f t="shared" ca="1" si="171"/>
        <v>57657</v>
      </c>
      <c r="L475">
        <f t="shared" ca="1" si="172"/>
        <v>12</v>
      </c>
      <c r="M475" t="str">
        <f t="shared" ca="1" si="173"/>
        <v>Nova Scotia</v>
      </c>
      <c r="N475">
        <f t="shared" ca="1" si="174"/>
        <v>230628</v>
      </c>
      <c r="O475">
        <f t="shared" ca="1" si="175"/>
        <v>116800.06445262347</v>
      </c>
      <c r="P475">
        <f t="shared" ca="1" si="176"/>
        <v>90607.710870182942</v>
      </c>
      <c r="Q475">
        <f t="shared" ca="1" si="177"/>
        <v>26614</v>
      </c>
      <c r="R475">
        <f t="shared" ca="1" si="178"/>
        <v>59517.754972350689</v>
      </c>
      <c r="S475">
        <f t="shared" ca="1" si="179"/>
        <v>73128.090031031519</v>
      </c>
      <c r="T475">
        <f t="shared" ca="1" si="180"/>
        <v>394363.80090121448</v>
      </c>
      <c r="U475">
        <f t="shared" ca="1" si="181"/>
        <v>202931.81942497418</v>
      </c>
      <c r="V475">
        <f t="shared" ca="1" si="182"/>
        <v>191431.9814762403</v>
      </c>
      <c r="Y475" s="2">
        <f ca="1">IF(Table1[[#This Row],[Gender]]="Men",1,0)</f>
        <v>1</v>
      </c>
      <c r="Z475" s="2">
        <f ca="1">IF(Table1[[#This Row],[Gender]]="Women",1,0)</f>
        <v>0</v>
      </c>
      <c r="AA475" s="2"/>
      <c r="AB475" s="2"/>
      <c r="AC475" s="2"/>
      <c r="AD475" s="2"/>
      <c r="AE475" s="2"/>
      <c r="AF475" s="2"/>
      <c r="AG475" s="2"/>
      <c r="AH475" s="2"/>
      <c r="AI475" s="2"/>
      <c r="AJ475" s="4"/>
      <c r="AM475" s="2">
        <f ca="1">IF(Table1[[#This Row],[Field of Work]]="Teaching",1,0)</f>
        <v>0</v>
      </c>
      <c r="AN475" s="2">
        <f ca="1">IF(Table1[[#This Row],[Field of Work]]="Health",1,0)</f>
        <v>0</v>
      </c>
      <c r="AO475" s="2">
        <f ca="1">IF(Table1[[#This Row],[Field of Work]]="Agriculture",1,0)</f>
        <v>0</v>
      </c>
      <c r="AP475" s="2">
        <f ca="1">IF(Table1[[#This Row],[Field of Work]]="IT",1,0)</f>
        <v>1</v>
      </c>
      <c r="AQ475" s="2">
        <f ca="1">IF(Table1[[#This Row],[Field of Work]]="Construction",1,0)</f>
        <v>0</v>
      </c>
      <c r="AR475" s="2">
        <f ca="1">IF(Table1[[#This Row],[Field of Work]]="General Work",1,0)</f>
        <v>0</v>
      </c>
      <c r="AS475" s="2"/>
      <c r="AT475" s="2"/>
      <c r="AU475" s="2"/>
      <c r="AV475" s="2"/>
      <c r="AW475" s="2"/>
      <c r="AX475" s="2"/>
      <c r="BB475" s="2">
        <f ca="1">Table1[[#This Row],[Car Value]]/Table1[[#This Row],[Cars]]</f>
        <v>45303.855435091471</v>
      </c>
      <c r="BE475" s="2">
        <f ca="1">IF(Table1[[#This Row],[Debts]]&gt;$BG$6,1,0)</f>
        <v>1</v>
      </c>
      <c r="BJ475" s="11">
        <f ca="1">Table1[[#This Row],[Mortage Left]]/Table1[[#This Row],[Value of House]]</f>
        <v>0.50644355608435865</v>
      </c>
      <c r="BK475" s="2">
        <f t="shared" ca="1" si="183"/>
        <v>0</v>
      </c>
      <c r="BN475" s="14">
        <f ca="1">IF(Table1[[#This Row],[Area]]="Yukon",Table1[[#This Row],[Income]],0)</f>
        <v>0</v>
      </c>
      <c r="BO475" s="14">
        <f ca="1">IF(Table1[[#This Row],[Area]]="BC",Table1[[#This Row],[Income]],0)</f>
        <v>0</v>
      </c>
      <c r="BP475" s="14">
        <f ca="1">IF(Table1[[#This Row],[Area]]="Northwest Territories",Table1[[#This Row],[Income]],0)</f>
        <v>0</v>
      </c>
      <c r="BQ475" s="14">
        <f ca="1">IF(Table1[[#This Row],[Area]]="Alberta",Table1[[#This Row],[Income]],0)</f>
        <v>0</v>
      </c>
      <c r="BR475" s="14">
        <f ca="1">IF(Table1[[#This Row],[Area]]="Nunavut",Table1[[#This Row],[Income]],0)</f>
        <v>0</v>
      </c>
      <c r="BS475" s="14">
        <f ca="1">IF(Table1[[#This Row],[Area]]="Saskatchewan",Table1[[#This Row],[Income]],0)</f>
        <v>0</v>
      </c>
      <c r="BT475" s="14">
        <f ca="1">IF(Table1[[#This Row],[Area]]="Manitoba",Table1[[#This Row],[Income]],0)</f>
        <v>0</v>
      </c>
      <c r="BU475" s="14">
        <f ca="1">IF(Table1[[#This Row],[Area]]="Ontario",Table1[[#This Row],[Income]],0)</f>
        <v>0</v>
      </c>
      <c r="BV475" s="14">
        <f ca="1">IF(Table1[[#This Row],[Area]]="Quebec",Table1[[#This Row],[Income]],0)</f>
        <v>0</v>
      </c>
      <c r="BW475" s="14">
        <f ca="1">IF(Table1[[#This Row],[Area]]="newfoundland",Table1[[#This Row],[Income]],0)</f>
        <v>0</v>
      </c>
      <c r="BX475" s="14">
        <f ca="1">IF(Table1[[#This Row],[Area]]="New Brunswick",Table1[[#This Row],[Income]],0)</f>
        <v>0</v>
      </c>
      <c r="BY475" s="14">
        <f ca="1">IF(Table1[[#This Row],[Area]]="Nova Scotia",Table1[[#This Row],[Income]],0)</f>
        <v>57657</v>
      </c>
      <c r="BZ475" s="14">
        <f ca="1">IF(Table1[[#This Row],[Area]]="Prince Edward Island",Table1[[#This Row],[Income]],0)</f>
        <v>0</v>
      </c>
      <c r="CB475" s="12">
        <f ca="1">IF(Table1[[#This Row],[Field of Work]]="Health",Table1[[#This Row],[Income]],0)</f>
        <v>0</v>
      </c>
      <c r="CC475" s="12">
        <f ca="1">IF(Table1[[#This Row],[Field of Work]]="Construction",Table1[[#This Row],[Income]],0)</f>
        <v>0</v>
      </c>
      <c r="CD475" s="12">
        <f ca="1">IF(Table1[[#This Row],[Field of Work]]="Teaching",Table1[[#This Row],[Income]],0)</f>
        <v>0</v>
      </c>
      <c r="CE475" s="12">
        <f ca="1">IF(Table1[[#This Row],[Field of Work]]="IT",Table1[[#This Row],[Income]],0)</f>
        <v>57657</v>
      </c>
      <c r="CF475" s="12">
        <f ca="1">IF(Table1[[#This Row],[Field of Work]]="General Work",Table1[[#This Row],[Income]],0)</f>
        <v>0</v>
      </c>
      <c r="CG475" s="12">
        <f ca="1">IF(Table1[[#This Row],[Field of Work]]="Agriculture",Table1[[#This Row],[Income]],0)</f>
        <v>0</v>
      </c>
      <c r="CI475" s="2">
        <f ca="1">IF(Table1[[#This Row],[Debts]]&gt;Table1[[#This Row],[Income]],1,0)</f>
        <v>1</v>
      </c>
      <c r="CJ475" s="2"/>
      <c r="CL475" s="2">
        <f ca="1">IF(Table1[[#This Row],[Networth of Person ($)]]&gt;$CL$6,Table1[[#This Row],[Age]],0)</f>
        <v>31</v>
      </c>
    </row>
    <row r="476" spans="2:90" x14ac:dyDescent="0.3">
      <c r="B476">
        <f t="shared" ca="1" si="162"/>
        <v>1</v>
      </c>
      <c r="C476" t="str">
        <f t="shared" ca="1" si="163"/>
        <v>Men</v>
      </c>
      <c r="D476">
        <f t="shared" ca="1" si="164"/>
        <v>30</v>
      </c>
      <c r="E476">
        <f t="shared" ca="1" si="165"/>
        <v>5</v>
      </c>
      <c r="F476" t="str">
        <f t="shared" ca="1" si="166"/>
        <v>General Work</v>
      </c>
      <c r="G476">
        <f t="shared" ca="1" si="167"/>
        <v>5</v>
      </c>
      <c r="H476" t="str">
        <f t="shared" ca="1" si="168"/>
        <v>Others</v>
      </c>
      <c r="I476">
        <f t="shared" ca="1" si="169"/>
        <v>3</v>
      </c>
      <c r="J476">
        <f t="shared" ca="1" si="170"/>
        <v>2</v>
      </c>
      <c r="K476">
        <f t="shared" ca="1" si="171"/>
        <v>65718</v>
      </c>
      <c r="L476">
        <f t="shared" ca="1" si="172"/>
        <v>9</v>
      </c>
      <c r="M476" t="str">
        <f t="shared" ca="1" si="173"/>
        <v>Quebec</v>
      </c>
      <c r="N476">
        <f t="shared" ca="1" si="174"/>
        <v>328590</v>
      </c>
      <c r="O476">
        <f t="shared" ca="1" si="175"/>
        <v>182550.54530959303</v>
      </c>
      <c r="P476">
        <f t="shared" ca="1" si="176"/>
        <v>4146.9550162068253</v>
      </c>
      <c r="Q476">
        <f t="shared" ca="1" si="177"/>
        <v>2947</v>
      </c>
      <c r="R476">
        <f t="shared" ca="1" si="178"/>
        <v>37637.676380391749</v>
      </c>
      <c r="S476">
        <f t="shared" ca="1" si="179"/>
        <v>30483.422310143927</v>
      </c>
      <c r="T476">
        <f t="shared" ca="1" si="180"/>
        <v>363220.37732635078</v>
      </c>
      <c r="U476">
        <f t="shared" ca="1" si="181"/>
        <v>223135.22168998478</v>
      </c>
      <c r="V476">
        <f t="shared" ca="1" si="182"/>
        <v>140085.15563636599</v>
      </c>
      <c r="Y476" s="2">
        <f ca="1">IF(Table1[[#This Row],[Gender]]="Men",1,0)</f>
        <v>1</v>
      </c>
      <c r="Z476" s="2">
        <f ca="1">IF(Table1[[#This Row],[Gender]]="Women",1,0)</f>
        <v>0</v>
      </c>
      <c r="AA476" s="2"/>
      <c r="AB476" s="2"/>
      <c r="AC476" s="2"/>
      <c r="AD476" s="2"/>
      <c r="AE476" s="2"/>
      <c r="AF476" s="2"/>
      <c r="AG476" s="2"/>
      <c r="AH476" s="2"/>
      <c r="AI476" s="2"/>
      <c r="AJ476" s="4"/>
      <c r="AM476" s="2">
        <f ca="1">IF(Table1[[#This Row],[Field of Work]]="Teaching",1,0)</f>
        <v>0</v>
      </c>
      <c r="AN476" s="2">
        <f ca="1">IF(Table1[[#This Row],[Field of Work]]="Health",1,0)</f>
        <v>0</v>
      </c>
      <c r="AO476" s="2">
        <f ca="1">IF(Table1[[#This Row],[Field of Work]]="Agriculture",1,0)</f>
        <v>0</v>
      </c>
      <c r="AP476" s="2">
        <f ca="1">IF(Table1[[#This Row],[Field of Work]]="IT",1,0)</f>
        <v>0</v>
      </c>
      <c r="AQ476" s="2">
        <f ca="1">IF(Table1[[#This Row],[Field of Work]]="Construction",1,0)</f>
        <v>0</v>
      </c>
      <c r="AR476" s="2">
        <f ca="1">IF(Table1[[#This Row],[Field of Work]]="General Work",1,0)</f>
        <v>1</v>
      </c>
      <c r="AS476" s="2"/>
      <c r="AT476" s="2"/>
      <c r="AU476" s="2"/>
      <c r="AV476" s="2"/>
      <c r="AW476" s="2"/>
      <c r="AX476" s="2"/>
      <c r="BB476" s="2">
        <f ca="1">Table1[[#This Row],[Car Value]]/Table1[[#This Row],[Cars]]</f>
        <v>2073.4775081034127</v>
      </c>
      <c r="BE476" s="2">
        <f ca="1">IF(Table1[[#This Row],[Debts]]&gt;$BG$6,1,0)</f>
        <v>1</v>
      </c>
      <c r="BJ476" s="11">
        <f ca="1">Table1[[#This Row],[Mortage Left]]/Table1[[#This Row],[Value of House]]</f>
        <v>0.55555721509964706</v>
      </c>
      <c r="BK476" s="2">
        <f t="shared" ca="1" si="183"/>
        <v>0</v>
      </c>
      <c r="BN476" s="14">
        <f ca="1">IF(Table1[[#This Row],[Area]]="Yukon",Table1[[#This Row],[Income]],0)</f>
        <v>0</v>
      </c>
      <c r="BO476" s="14">
        <f ca="1">IF(Table1[[#This Row],[Area]]="BC",Table1[[#This Row],[Income]],0)</f>
        <v>0</v>
      </c>
      <c r="BP476" s="14">
        <f ca="1">IF(Table1[[#This Row],[Area]]="Northwest Territories",Table1[[#This Row],[Income]],0)</f>
        <v>0</v>
      </c>
      <c r="BQ476" s="14">
        <f ca="1">IF(Table1[[#This Row],[Area]]="Alberta",Table1[[#This Row],[Income]],0)</f>
        <v>0</v>
      </c>
      <c r="BR476" s="14">
        <f ca="1">IF(Table1[[#This Row],[Area]]="Nunavut",Table1[[#This Row],[Income]],0)</f>
        <v>0</v>
      </c>
      <c r="BS476" s="14">
        <f ca="1">IF(Table1[[#This Row],[Area]]="Saskatchewan",Table1[[#This Row],[Income]],0)</f>
        <v>0</v>
      </c>
      <c r="BT476" s="14">
        <f ca="1">IF(Table1[[#This Row],[Area]]="Manitoba",Table1[[#This Row],[Income]],0)</f>
        <v>0</v>
      </c>
      <c r="BU476" s="14">
        <f ca="1">IF(Table1[[#This Row],[Area]]="Ontario",Table1[[#This Row],[Income]],0)</f>
        <v>0</v>
      </c>
      <c r="BV476" s="14">
        <f ca="1">IF(Table1[[#This Row],[Area]]="Quebec",Table1[[#This Row],[Income]],0)</f>
        <v>65718</v>
      </c>
      <c r="BW476" s="14">
        <f ca="1">IF(Table1[[#This Row],[Area]]="newfoundland",Table1[[#This Row],[Income]],0)</f>
        <v>0</v>
      </c>
      <c r="BX476" s="14">
        <f ca="1">IF(Table1[[#This Row],[Area]]="New Brunswick",Table1[[#This Row],[Income]],0)</f>
        <v>0</v>
      </c>
      <c r="BY476" s="14">
        <f ca="1">IF(Table1[[#This Row],[Area]]="Nova Scotia",Table1[[#This Row],[Income]],0)</f>
        <v>0</v>
      </c>
      <c r="BZ476" s="14">
        <f ca="1">IF(Table1[[#This Row],[Area]]="Prince Edward Island",Table1[[#This Row],[Income]],0)</f>
        <v>0</v>
      </c>
      <c r="CB476" s="12">
        <f ca="1">IF(Table1[[#This Row],[Field of Work]]="Health",Table1[[#This Row],[Income]],0)</f>
        <v>0</v>
      </c>
      <c r="CC476" s="12">
        <f ca="1">IF(Table1[[#This Row],[Field of Work]]="Construction",Table1[[#This Row],[Income]],0)</f>
        <v>0</v>
      </c>
      <c r="CD476" s="12">
        <f ca="1">IF(Table1[[#This Row],[Field of Work]]="Teaching",Table1[[#This Row],[Income]],0)</f>
        <v>0</v>
      </c>
      <c r="CE476" s="12">
        <f ca="1">IF(Table1[[#This Row],[Field of Work]]="IT",Table1[[#This Row],[Income]],0)</f>
        <v>0</v>
      </c>
      <c r="CF476" s="12">
        <f ca="1">IF(Table1[[#This Row],[Field of Work]]="General Work",Table1[[#This Row],[Income]],0)</f>
        <v>65718</v>
      </c>
      <c r="CG476" s="12">
        <f ca="1">IF(Table1[[#This Row],[Field of Work]]="Agriculture",Table1[[#This Row],[Income]],0)</f>
        <v>0</v>
      </c>
      <c r="CI476" s="2">
        <f ca="1">IF(Table1[[#This Row],[Debts]]&gt;Table1[[#This Row],[Income]],1,0)</f>
        <v>0</v>
      </c>
      <c r="CJ476" s="2"/>
      <c r="CL476" s="2">
        <f ca="1">IF(Table1[[#This Row],[Networth of Person ($)]]&gt;$CL$6,Table1[[#This Row],[Age]],0)</f>
        <v>30</v>
      </c>
    </row>
    <row r="477" spans="2:90" x14ac:dyDescent="0.3">
      <c r="B477">
        <f t="shared" ca="1" si="162"/>
        <v>2</v>
      </c>
      <c r="C477" t="str">
        <f t="shared" ca="1" si="163"/>
        <v>Women</v>
      </c>
      <c r="D477">
        <f t="shared" ca="1" si="164"/>
        <v>31</v>
      </c>
      <c r="E477">
        <f t="shared" ca="1" si="165"/>
        <v>4</v>
      </c>
      <c r="F477" t="str">
        <f t="shared" ca="1" si="166"/>
        <v>IT</v>
      </c>
      <c r="G477">
        <f t="shared" ca="1" si="167"/>
        <v>1</v>
      </c>
      <c r="H477" t="str">
        <f t="shared" ca="1" si="168"/>
        <v>High School</v>
      </c>
      <c r="I477">
        <f t="shared" ca="1" si="169"/>
        <v>1</v>
      </c>
      <c r="J477">
        <f t="shared" ca="1" si="170"/>
        <v>1</v>
      </c>
      <c r="K477">
        <f t="shared" ca="1" si="171"/>
        <v>78416</v>
      </c>
      <c r="L477">
        <f t="shared" ca="1" si="172"/>
        <v>5</v>
      </c>
      <c r="M477" t="str">
        <f t="shared" ca="1" si="173"/>
        <v>Nunavut</v>
      </c>
      <c r="N477">
        <f t="shared" ca="1" si="174"/>
        <v>470496</v>
      </c>
      <c r="O477">
        <f t="shared" ca="1" si="175"/>
        <v>326553.78940275277</v>
      </c>
      <c r="P477">
        <f t="shared" ca="1" si="176"/>
        <v>71398.954800968393</v>
      </c>
      <c r="Q477">
        <f t="shared" ca="1" si="177"/>
        <v>5603</v>
      </c>
      <c r="R477">
        <f t="shared" ca="1" si="178"/>
        <v>3426.229032192693</v>
      </c>
      <c r="S477">
        <f t="shared" ca="1" si="179"/>
        <v>33769.44124470574</v>
      </c>
      <c r="T477">
        <f t="shared" ca="1" si="180"/>
        <v>575664.3960456741</v>
      </c>
      <c r="U477">
        <f t="shared" ca="1" si="181"/>
        <v>335583.01843494544</v>
      </c>
      <c r="V477">
        <f t="shared" ca="1" si="182"/>
        <v>240081.37761072867</v>
      </c>
      <c r="Y477" s="2">
        <f ca="1">IF(Table1[[#This Row],[Gender]]="Men",1,0)</f>
        <v>0</v>
      </c>
      <c r="Z477" s="2">
        <f ca="1">IF(Table1[[#This Row],[Gender]]="Women",1,0)</f>
        <v>1</v>
      </c>
      <c r="AA477" s="2"/>
      <c r="AB477" s="2"/>
      <c r="AC477" s="2"/>
      <c r="AD477" s="2"/>
      <c r="AE477" s="2"/>
      <c r="AF477" s="2"/>
      <c r="AG477" s="2"/>
      <c r="AH477" s="2"/>
      <c r="AI477" s="2"/>
      <c r="AJ477" s="4"/>
      <c r="AM477" s="2">
        <f ca="1">IF(Table1[[#This Row],[Field of Work]]="Teaching",1,0)</f>
        <v>0</v>
      </c>
      <c r="AN477" s="2">
        <f ca="1">IF(Table1[[#This Row],[Field of Work]]="Health",1,0)</f>
        <v>0</v>
      </c>
      <c r="AO477" s="2">
        <f ca="1">IF(Table1[[#This Row],[Field of Work]]="Agriculture",1,0)</f>
        <v>0</v>
      </c>
      <c r="AP477" s="2">
        <f ca="1">IF(Table1[[#This Row],[Field of Work]]="IT",1,0)</f>
        <v>1</v>
      </c>
      <c r="AQ477" s="2">
        <f ca="1">IF(Table1[[#This Row],[Field of Work]]="Construction",1,0)</f>
        <v>0</v>
      </c>
      <c r="AR477" s="2">
        <f ca="1">IF(Table1[[#This Row],[Field of Work]]="General Work",1,0)</f>
        <v>0</v>
      </c>
      <c r="AS477" s="2"/>
      <c r="AT477" s="2"/>
      <c r="AU477" s="2"/>
      <c r="AV477" s="2"/>
      <c r="AW477" s="2"/>
      <c r="AX477" s="2"/>
      <c r="BB477" s="2">
        <f ca="1">Table1[[#This Row],[Car Value]]/Table1[[#This Row],[Cars]]</f>
        <v>71398.954800968393</v>
      </c>
      <c r="BE477" s="2">
        <f ca="1">IF(Table1[[#This Row],[Debts]]&gt;$BG$6,1,0)</f>
        <v>0</v>
      </c>
      <c r="BJ477" s="11">
        <f ca="1">Table1[[#This Row],[Mortage Left]]/Table1[[#This Row],[Value of House]]</f>
        <v>0.69406283879725383</v>
      </c>
      <c r="BK477" s="2">
        <f t="shared" ca="1" si="183"/>
        <v>0</v>
      </c>
      <c r="BN477" s="14">
        <f ca="1">IF(Table1[[#This Row],[Area]]="Yukon",Table1[[#This Row],[Income]],0)</f>
        <v>0</v>
      </c>
      <c r="BO477" s="14">
        <f ca="1">IF(Table1[[#This Row],[Area]]="BC",Table1[[#This Row],[Income]],0)</f>
        <v>0</v>
      </c>
      <c r="BP477" s="14">
        <f ca="1">IF(Table1[[#This Row],[Area]]="Northwest Territories",Table1[[#This Row],[Income]],0)</f>
        <v>0</v>
      </c>
      <c r="BQ477" s="14">
        <f ca="1">IF(Table1[[#This Row],[Area]]="Alberta",Table1[[#This Row],[Income]],0)</f>
        <v>0</v>
      </c>
      <c r="BR477" s="14">
        <f ca="1">IF(Table1[[#This Row],[Area]]="Nunavut",Table1[[#This Row],[Income]],0)</f>
        <v>78416</v>
      </c>
      <c r="BS477" s="14">
        <f ca="1">IF(Table1[[#This Row],[Area]]="Saskatchewan",Table1[[#This Row],[Income]],0)</f>
        <v>0</v>
      </c>
      <c r="BT477" s="14">
        <f ca="1">IF(Table1[[#This Row],[Area]]="Manitoba",Table1[[#This Row],[Income]],0)</f>
        <v>0</v>
      </c>
      <c r="BU477" s="14">
        <f ca="1">IF(Table1[[#This Row],[Area]]="Ontario",Table1[[#This Row],[Income]],0)</f>
        <v>0</v>
      </c>
      <c r="BV477" s="14">
        <f ca="1">IF(Table1[[#This Row],[Area]]="Quebec",Table1[[#This Row],[Income]],0)</f>
        <v>0</v>
      </c>
      <c r="BW477" s="14">
        <f ca="1">IF(Table1[[#This Row],[Area]]="newfoundland",Table1[[#This Row],[Income]],0)</f>
        <v>0</v>
      </c>
      <c r="BX477" s="14">
        <f ca="1">IF(Table1[[#This Row],[Area]]="New Brunswick",Table1[[#This Row],[Income]],0)</f>
        <v>0</v>
      </c>
      <c r="BY477" s="14">
        <f ca="1">IF(Table1[[#This Row],[Area]]="Nova Scotia",Table1[[#This Row],[Income]],0)</f>
        <v>0</v>
      </c>
      <c r="BZ477" s="14">
        <f ca="1">IF(Table1[[#This Row],[Area]]="Prince Edward Island",Table1[[#This Row],[Income]],0)</f>
        <v>0</v>
      </c>
      <c r="CB477" s="12">
        <f ca="1">IF(Table1[[#This Row],[Field of Work]]="Health",Table1[[#This Row],[Income]],0)</f>
        <v>0</v>
      </c>
      <c r="CC477" s="12">
        <f ca="1">IF(Table1[[#This Row],[Field of Work]]="Construction",Table1[[#This Row],[Income]],0)</f>
        <v>0</v>
      </c>
      <c r="CD477" s="12">
        <f ca="1">IF(Table1[[#This Row],[Field of Work]]="Teaching",Table1[[#This Row],[Income]],0)</f>
        <v>0</v>
      </c>
      <c r="CE477" s="12">
        <f ca="1">IF(Table1[[#This Row],[Field of Work]]="IT",Table1[[#This Row],[Income]],0)</f>
        <v>78416</v>
      </c>
      <c r="CF477" s="12">
        <f ca="1">IF(Table1[[#This Row],[Field of Work]]="General Work",Table1[[#This Row],[Income]],0)</f>
        <v>0</v>
      </c>
      <c r="CG477" s="12">
        <f ca="1">IF(Table1[[#This Row],[Field of Work]]="Agriculture",Table1[[#This Row],[Income]],0)</f>
        <v>0</v>
      </c>
      <c r="CI477" s="2">
        <f ca="1">IF(Table1[[#This Row],[Debts]]&gt;Table1[[#This Row],[Income]],1,0)</f>
        <v>0</v>
      </c>
      <c r="CJ477" s="2"/>
      <c r="CL477" s="2">
        <f ca="1">IF(Table1[[#This Row],[Networth of Person ($)]]&gt;$CL$6,Table1[[#This Row],[Age]],0)</f>
        <v>31</v>
      </c>
    </row>
    <row r="478" spans="2:90" x14ac:dyDescent="0.3">
      <c r="B478">
        <f t="shared" ca="1" si="162"/>
        <v>2</v>
      </c>
      <c r="C478" t="str">
        <f t="shared" ca="1" si="163"/>
        <v>Women</v>
      </c>
      <c r="D478">
        <f t="shared" ca="1" si="164"/>
        <v>41</v>
      </c>
      <c r="E478">
        <f t="shared" ca="1" si="165"/>
        <v>2</v>
      </c>
      <c r="F478" t="str">
        <f t="shared" ca="1" si="166"/>
        <v>Construction</v>
      </c>
      <c r="G478">
        <f t="shared" ca="1" si="167"/>
        <v>4</v>
      </c>
      <c r="H478" t="str">
        <f t="shared" ca="1" si="168"/>
        <v xml:space="preserve">Technical </v>
      </c>
      <c r="I478">
        <f t="shared" ca="1" si="169"/>
        <v>0</v>
      </c>
      <c r="J478">
        <f t="shared" ca="1" si="170"/>
        <v>1</v>
      </c>
      <c r="K478">
        <f t="shared" ca="1" si="171"/>
        <v>52530</v>
      </c>
      <c r="L478">
        <f t="shared" ca="1" si="172"/>
        <v>8</v>
      </c>
      <c r="M478" t="str">
        <f t="shared" ca="1" si="173"/>
        <v>Ontario</v>
      </c>
      <c r="N478">
        <f t="shared" ca="1" si="174"/>
        <v>210120</v>
      </c>
      <c r="O478">
        <f t="shared" ca="1" si="175"/>
        <v>8724.5743039859481</v>
      </c>
      <c r="P478">
        <f t="shared" ca="1" si="176"/>
        <v>34579.459209932756</v>
      </c>
      <c r="Q478">
        <f t="shared" ca="1" si="177"/>
        <v>19302</v>
      </c>
      <c r="R478">
        <f t="shared" ca="1" si="178"/>
        <v>53385.836426840717</v>
      </c>
      <c r="S478">
        <f t="shared" ca="1" si="179"/>
        <v>52610.156428541159</v>
      </c>
      <c r="T478">
        <f t="shared" ca="1" si="180"/>
        <v>297309.61563847394</v>
      </c>
      <c r="U478">
        <f t="shared" ca="1" si="181"/>
        <v>81412.410730826668</v>
      </c>
      <c r="V478">
        <f t="shared" ca="1" si="182"/>
        <v>215897.20490764728</v>
      </c>
      <c r="Y478" s="2">
        <f ca="1">IF(Table1[[#This Row],[Gender]]="Men",1,0)</f>
        <v>0</v>
      </c>
      <c r="Z478" s="2">
        <f ca="1">IF(Table1[[#This Row],[Gender]]="Women",1,0)</f>
        <v>1</v>
      </c>
      <c r="AA478" s="2"/>
      <c r="AB478" s="2"/>
      <c r="AC478" s="2"/>
      <c r="AD478" s="2"/>
      <c r="AE478" s="2"/>
      <c r="AF478" s="2"/>
      <c r="AG478" s="2"/>
      <c r="AH478" s="2"/>
      <c r="AI478" s="2"/>
      <c r="AJ478" s="4"/>
      <c r="AM478" s="2">
        <f ca="1">IF(Table1[[#This Row],[Field of Work]]="Teaching",1,0)</f>
        <v>0</v>
      </c>
      <c r="AN478" s="2">
        <f ca="1">IF(Table1[[#This Row],[Field of Work]]="Health",1,0)</f>
        <v>0</v>
      </c>
      <c r="AO478" s="2">
        <f ca="1">IF(Table1[[#This Row],[Field of Work]]="Agriculture",1,0)</f>
        <v>0</v>
      </c>
      <c r="AP478" s="2">
        <f ca="1">IF(Table1[[#This Row],[Field of Work]]="IT",1,0)</f>
        <v>0</v>
      </c>
      <c r="AQ478" s="2">
        <f ca="1">IF(Table1[[#This Row],[Field of Work]]="Construction",1,0)</f>
        <v>1</v>
      </c>
      <c r="AR478" s="2">
        <f ca="1">IF(Table1[[#This Row],[Field of Work]]="General Work",1,0)</f>
        <v>0</v>
      </c>
      <c r="AS478" s="2"/>
      <c r="AT478" s="2"/>
      <c r="AU478" s="2"/>
      <c r="AV478" s="2"/>
      <c r="AW478" s="2"/>
      <c r="AX478" s="2"/>
      <c r="BB478" s="2">
        <f ca="1">Table1[[#This Row],[Car Value]]/Table1[[#This Row],[Cars]]</f>
        <v>34579.459209932756</v>
      </c>
      <c r="BE478" s="2">
        <f ca="1">IF(Table1[[#This Row],[Debts]]&gt;$BG$6,1,0)</f>
        <v>1</v>
      </c>
      <c r="BJ478" s="11">
        <f ca="1">Table1[[#This Row],[Mortage Left]]/Table1[[#This Row],[Value of House]]</f>
        <v>4.1521865143660519E-2</v>
      </c>
      <c r="BK478" s="2">
        <f t="shared" ca="1" si="183"/>
        <v>1</v>
      </c>
      <c r="BN478" s="14">
        <f ca="1">IF(Table1[[#This Row],[Area]]="Yukon",Table1[[#This Row],[Income]],0)</f>
        <v>0</v>
      </c>
      <c r="BO478" s="14">
        <f ca="1">IF(Table1[[#This Row],[Area]]="BC",Table1[[#This Row],[Income]],0)</f>
        <v>0</v>
      </c>
      <c r="BP478" s="14">
        <f ca="1">IF(Table1[[#This Row],[Area]]="Northwest Territories",Table1[[#This Row],[Income]],0)</f>
        <v>0</v>
      </c>
      <c r="BQ478" s="14">
        <f ca="1">IF(Table1[[#This Row],[Area]]="Alberta",Table1[[#This Row],[Income]],0)</f>
        <v>0</v>
      </c>
      <c r="BR478" s="14">
        <f ca="1">IF(Table1[[#This Row],[Area]]="Nunavut",Table1[[#This Row],[Income]],0)</f>
        <v>0</v>
      </c>
      <c r="BS478" s="14">
        <f ca="1">IF(Table1[[#This Row],[Area]]="Saskatchewan",Table1[[#This Row],[Income]],0)</f>
        <v>0</v>
      </c>
      <c r="BT478" s="14">
        <f ca="1">IF(Table1[[#This Row],[Area]]="Manitoba",Table1[[#This Row],[Income]],0)</f>
        <v>0</v>
      </c>
      <c r="BU478" s="14">
        <f ca="1">IF(Table1[[#This Row],[Area]]="Ontario",Table1[[#This Row],[Income]],0)</f>
        <v>52530</v>
      </c>
      <c r="BV478" s="14">
        <f ca="1">IF(Table1[[#This Row],[Area]]="Quebec",Table1[[#This Row],[Income]],0)</f>
        <v>0</v>
      </c>
      <c r="BW478" s="14">
        <f ca="1">IF(Table1[[#This Row],[Area]]="newfoundland",Table1[[#This Row],[Income]],0)</f>
        <v>0</v>
      </c>
      <c r="BX478" s="14">
        <f ca="1">IF(Table1[[#This Row],[Area]]="New Brunswick",Table1[[#This Row],[Income]],0)</f>
        <v>0</v>
      </c>
      <c r="BY478" s="14">
        <f ca="1">IF(Table1[[#This Row],[Area]]="Nova Scotia",Table1[[#This Row],[Income]],0)</f>
        <v>0</v>
      </c>
      <c r="BZ478" s="14">
        <f ca="1">IF(Table1[[#This Row],[Area]]="Prince Edward Island",Table1[[#This Row],[Income]],0)</f>
        <v>0</v>
      </c>
      <c r="CB478" s="12">
        <f ca="1">IF(Table1[[#This Row],[Field of Work]]="Health",Table1[[#This Row],[Income]],0)</f>
        <v>0</v>
      </c>
      <c r="CC478" s="12">
        <f ca="1">IF(Table1[[#This Row],[Field of Work]]="Construction",Table1[[#This Row],[Income]],0)</f>
        <v>52530</v>
      </c>
      <c r="CD478" s="12">
        <f ca="1">IF(Table1[[#This Row],[Field of Work]]="Teaching",Table1[[#This Row],[Income]],0)</f>
        <v>0</v>
      </c>
      <c r="CE478" s="12">
        <f ca="1">IF(Table1[[#This Row],[Field of Work]]="IT",Table1[[#This Row],[Income]],0)</f>
        <v>0</v>
      </c>
      <c r="CF478" s="12">
        <f ca="1">IF(Table1[[#This Row],[Field of Work]]="General Work",Table1[[#This Row],[Income]],0)</f>
        <v>0</v>
      </c>
      <c r="CG478" s="12">
        <f ca="1">IF(Table1[[#This Row],[Field of Work]]="Agriculture",Table1[[#This Row],[Income]],0)</f>
        <v>0</v>
      </c>
      <c r="CI478" s="2">
        <f ca="1">IF(Table1[[#This Row],[Debts]]&gt;Table1[[#This Row],[Income]],1,0)</f>
        <v>1</v>
      </c>
      <c r="CJ478" s="2"/>
      <c r="CL478" s="2">
        <f ca="1">IF(Table1[[#This Row],[Networth of Person ($)]]&gt;$CL$6,Table1[[#This Row],[Age]],0)</f>
        <v>41</v>
      </c>
    </row>
    <row r="479" spans="2:90" x14ac:dyDescent="0.3">
      <c r="B479">
        <f t="shared" ca="1" si="162"/>
        <v>1</v>
      </c>
      <c r="C479" t="str">
        <f t="shared" ca="1" si="163"/>
        <v>Men</v>
      </c>
      <c r="D479">
        <f t="shared" ca="1" si="164"/>
        <v>43</v>
      </c>
      <c r="E479">
        <f t="shared" ca="1" si="165"/>
        <v>6</v>
      </c>
      <c r="F479" t="str">
        <f t="shared" ca="1" si="166"/>
        <v>Agriculture</v>
      </c>
      <c r="G479">
        <f t="shared" ca="1" si="167"/>
        <v>3</v>
      </c>
      <c r="H479" t="str">
        <f t="shared" ca="1" si="168"/>
        <v>University</v>
      </c>
      <c r="I479">
        <f t="shared" ca="1" si="169"/>
        <v>2</v>
      </c>
      <c r="J479">
        <f t="shared" ca="1" si="170"/>
        <v>2</v>
      </c>
      <c r="K479">
        <f t="shared" ca="1" si="171"/>
        <v>87667</v>
      </c>
      <c r="L479">
        <f t="shared" ca="1" si="172"/>
        <v>2</v>
      </c>
      <c r="M479" t="str">
        <f t="shared" ca="1" si="173"/>
        <v>BC</v>
      </c>
      <c r="N479">
        <f t="shared" ca="1" si="174"/>
        <v>526002</v>
      </c>
      <c r="O479">
        <f t="shared" ca="1" si="175"/>
        <v>301748.99895720673</v>
      </c>
      <c r="P479">
        <f t="shared" ca="1" si="176"/>
        <v>14381.355023513393</v>
      </c>
      <c r="Q479">
        <f t="shared" ca="1" si="177"/>
        <v>1393</v>
      </c>
      <c r="R479">
        <f t="shared" ca="1" si="178"/>
        <v>150516.77627003711</v>
      </c>
      <c r="S479">
        <f t="shared" ca="1" si="179"/>
        <v>28685.495531908105</v>
      </c>
      <c r="T479">
        <f t="shared" ca="1" si="180"/>
        <v>569068.85055542155</v>
      </c>
      <c r="U479">
        <f t="shared" ca="1" si="181"/>
        <v>453658.77522724384</v>
      </c>
      <c r="V479">
        <f t="shared" ca="1" si="182"/>
        <v>115410.07532817771</v>
      </c>
      <c r="Y479" s="2">
        <f ca="1">IF(Table1[[#This Row],[Gender]]="Men",1,0)</f>
        <v>1</v>
      </c>
      <c r="Z479" s="2">
        <f ca="1">IF(Table1[[#This Row],[Gender]]="Women",1,0)</f>
        <v>0</v>
      </c>
      <c r="AA479" s="2"/>
      <c r="AB479" s="2"/>
      <c r="AC479" s="2"/>
      <c r="AD479" s="2"/>
      <c r="AE479" s="2"/>
      <c r="AF479" s="2"/>
      <c r="AG479" s="2"/>
      <c r="AH479" s="2"/>
      <c r="AI479" s="2"/>
      <c r="AJ479" s="4"/>
      <c r="AM479" s="2">
        <f ca="1">IF(Table1[[#This Row],[Field of Work]]="Teaching",1,0)</f>
        <v>0</v>
      </c>
      <c r="AN479" s="2">
        <f ca="1">IF(Table1[[#This Row],[Field of Work]]="Health",1,0)</f>
        <v>0</v>
      </c>
      <c r="AO479" s="2">
        <f ca="1">IF(Table1[[#This Row],[Field of Work]]="Agriculture",1,0)</f>
        <v>1</v>
      </c>
      <c r="AP479" s="2">
        <f ca="1">IF(Table1[[#This Row],[Field of Work]]="IT",1,0)</f>
        <v>0</v>
      </c>
      <c r="AQ479" s="2">
        <f ca="1">IF(Table1[[#This Row],[Field of Work]]="Construction",1,0)</f>
        <v>0</v>
      </c>
      <c r="AR479" s="2">
        <f ca="1">IF(Table1[[#This Row],[Field of Work]]="General Work",1,0)</f>
        <v>0</v>
      </c>
      <c r="AS479" s="2"/>
      <c r="AT479" s="2"/>
      <c r="AU479" s="2"/>
      <c r="AV479" s="2"/>
      <c r="AW479" s="2"/>
      <c r="AX479" s="2"/>
      <c r="BB479" s="2">
        <f ca="1">Table1[[#This Row],[Car Value]]/Table1[[#This Row],[Cars]]</f>
        <v>7190.6775117566967</v>
      </c>
      <c r="BE479" s="2">
        <f ca="1">IF(Table1[[#This Row],[Debts]]&gt;$BG$6,1,0)</f>
        <v>1</v>
      </c>
      <c r="BJ479" s="11">
        <f ca="1">Table1[[#This Row],[Mortage Left]]/Table1[[#This Row],[Value of House]]</f>
        <v>0.57366511716154445</v>
      </c>
      <c r="BK479" s="2">
        <f t="shared" ca="1" si="183"/>
        <v>0</v>
      </c>
      <c r="BN479" s="14">
        <f ca="1">IF(Table1[[#This Row],[Area]]="Yukon",Table1[[#This Row],[Income]],0)</f>
        <v>0</v>
      </c>
      <c r="BO479" s="14">
        <f ca="1">IF(Table1[[#This Row],[Area]]="BC",Table1[[#This Row],[Income]],0)</f>
        <v>87667</v>
      </c>
      <c r="BP479" s="14">
        <f ca="1">IF(Table1[[#This Row],[Area]]="Northwest Territories",Table1[[#This Row],[Income]],0)</f>
        <v>0</v>
      </c>
      <c r="BQ479" s="14">
        <f ca="1">IF(Table1[[#This Row],[Area]]="Alberta",Table1[[#This Row],[Income]],0)</f>
        <v>0</v>
      </c>
      <c r="BR479" s="14">
        <f ca="1">IF(Table1[[#This Row],[Area]]="Nunavut",Table1[[#This Row],[Income]],0)</f>
        <v>0</v>
      </c>
      <c r="BS479" s="14">
        <f ca="1">IF(Table1[[#This Row],[Area]]="Saskatchewan",Table1[[#This Row],[Income]],0)</f>
        <v>0</v>
      </c>
      <c r="BT479" s="14">
        <f ca="1">IF(Table1[[#This Row],[Area]]="Manitoba",Table1[[#This Row],[Income]],0)</f>
        <v>0</v>
      </c>
      <c r="BU479" s="14">
        <f ca="1">IF(Table1[[#This Row],[Area]]="Ontario",Table1[[#This Row],[Income]],0)</f>
        <v>0</v>
      </c>
      <c r="BV479" s="14">
        <f ca="1">IF(Table1[[#This Row],[Area]]="Quebec",Table1[[#This Row],[Income]],0)</f>
        <v>0</v>
      </c>
      <c r="BW479" s="14">
        <f ca="1">IF(Table1[[#This Row],[Area]]="newfoundland",Table1[[#This Row],[Income]],0)</f>
        <v>0</v>
      </c>
      <c r="BX479" s="14">
        <f ca="1">IF(Table1[[#This Row],[Area]]="New Brunswick",Table1[[#This Row],[Income]],0)</f>
        <v>0</v>
      </c>
      <c r="BY479" s="14">
        <f ca="1">IF(Table1[[#This Row],[Area]]="Nova Scotia",Table1[[#This Row],[Income]],0)</f>
        <v>0</v>
      </c>
      <c r="BZ479" s="14">
        <f ca="1">IF(Table1[[#This Row],[Area]]="Prince Edward Island",Table1[[#This Row],[Income]],0)</f>
        <v>0</v>
      </c>
      <c r="CB479" s="12">
        <f ca="1">IF(Table1[[#This Row],[Field of Work]]="Health",Table1[[#This Row],[Income]],0)</f>
        <v>0</v>
      </c>
      <c r="CC479" s="12">
        <f ca="1">IF(Table1[[#This Row],[Field of Work]]="Construction",Table1[[#This Row],[Income]],0)</f>
        <v>0</v>
      </c>
      <c r="CD479" s="12">
        <f ca="1">IF(Table1[[#This Row],[Field of Work]]="Teaching",Table1[[#This Row],[Income]],0)</f>
        <v>0</v>
      </c>
      <c r="CE479" s="12">
        <f ca="1">IF(Table1[[#This Row],[Field of Work]]="IT",Table1[[#This Row],[Income]],0)</f>
        <v>0</v>
      </c>
      <c r="CF479" s="12">
        <f ca="1">IF(Table1[[#This Row],[Field of Work]]="General Work",Table1[[#This Row],[Income]],0)</f>
        <v>0</v>
      </c>
      <c r="CG479" s="12">
        <f ca="1">IF(Table1[[#This Row],[Field of Work]]="Agriculture",Table1[[#This Row],[Income]],0)</f>
        <v>87667</v>
      </c>
      <c r="CI479" s="2">
        <f ca="1">IF(Table1[[#This Row],[Debts]]&gt;Table1[[#This Row],[Income]],1,0)</f>
        <v>1</v>
      </c>
      <c r="CJ479" s="2"/>
      <c r="CL479" s="2">
        <f ca="1">IF(Table1[[#This Row],[Networth of Person ($)]]&gt;$CL$6,Table1[[#This Row],[Age]],0)</f>
        <v>43</v>
      </c>
    </row>
    <row r="480" spans="2:90" x14ac:dyDescent="0.3">
      <c r="B480">
        <f t="shared" ca="1" si="162"/>
        <v>1</v>
      </c>
      <c r="C480" t="str">
        <f t="shared" ca="1" si="163"/>
        <v>Men</v>
      </c>
      <c r="D480">
        <f t="shared" ca="1" si="164"/>
        <v>29</v>
      </c>
      <c r="E480">
        <f t="shared" ca="1" si="165"/>
        <v>2</v>
      </c>
      <c r="F480" t="str">
        <f t="shared" ca="1" si="166"/>
        <v>Construction</v>
      </c>
      <c r="G480">
        <f t="shared" ca="1" si="167"/>
        <v>3</v>
      </c>
      <c r="H480" t="str">
        <f t="shared" ca="1" si="168"/>
        <v>University</v>
      </c>
      <c r="I480">
        <f t="shared" ca="1" si="169"/>
        <v>3</v>
      </c>
      <c r="J480">
        <f t="shared" ca="1" si="170"/>
        <v>2</v>
      </c>
      <c r="K480">
        <f t="shared" ca="1" si="171"/>
        <v>75938</v>
      </c>
      <c r="L480">
        <f t="shared" ca="1" si="172"/>
        <v>12</v>
      </c>
      <c r="M480" t="str">
        <f t="shared" ca="1" si="173"/>
        <v>Nova Scotia</v>
      </c>
      <c r="N480">
        <f t="shared" ca="1" si="174"/>
        <v>379690</v>
      </c>
      <c r="O480">
        <f t="shared" ca="1" si="175"/>
        <v>353925.57323525677</v>
      </c>
      <c r="P480">
        <f t="shared" ca="1" si="176"/>
        <v>23811.51996106005</v>
      </c>
      <c r="Q480">
        <f t="shared" ca="1" si="177"/>
        <v>4436</v>
      </c>
      <c r="R480">
        <f t="shared" ca="1" si="178"/>
        <v>106128.56987991765</v>
      </c>
      <c r="S480">
        <f t="shared" ca="1" si="179"/>
        <v>72217.924322775172</v>
      </c>
      <c r="T480">
        <f t="shared" ca="1" si="180"/>
        <v>475719.44428383518</v>
      </c>
      <c r="U480">
        <f t="shared" ca="1" si="181"/>
        <v>464490.14311517443</v>
      </c>
      <c r="V480">
        <f t="shared" ca="1" si="182"/>
        <v>11229.30116866075</v>
      </c>
      <c r="Y480" s="2">
        <f ca="1">IF(Table1[[#This Row],[Gender]]="Men",1,0)</f>
        <v>1</v>
      </c>
      <c r="Z480" s="2">
        <f ca="1">IF(Table1[[#This Row],[Gender]]="Women",1,0)</f>
        <v>0</v>
      </c>
      <c r="AA480" s="2"/>
      <c r="AB480" s="2"/>
      <c r="AC480" s="2"/>
      <c r="AD480" s="2"/>
      <c r="AE480" s="2"/>
      <c r="AF480" s="2"/>
      <c r="AG480" s="2"/>
      <c r="AH480" s="2"/>
      <c r="AI480" s="2"/>
      <c r="AJ480" s="4"/>
      <c r="AM480" s="2">
        <f ca="1">IF(Table1[[#This Row],[Field of Work]]="Teaching",1,0)</f>
        <v>0</v>
      </c>
      <c r="AN480" s="2">
        <f ca="1">IF(Table1[[#This Row],[Field of Work]]="Health",1,0)</f>
        <v>0</v>
      </c>
      <c r="AO480" s="2">
        <f ca="1">IF(Table1[[#This Row],[Field of Work]]="Agriculture",1,0)</f>
        <v>0</v>
      </c>
      <c r="AP480" s="2">
        <f ca="1">IF(Table1[[#This Row],[Field of Work]]="IT",1,0)</f>
        <v>0</v>
      </c>
      <c r="AQ480" s="2">
        <f ca="1">IF(Table1[[#This Row],[Field of Work]]="Construction",1,0)</f>
        <v>1</v>
      </c>
      <c r="AR480" s="2">
        <f ca="1">IF(Table1[[#This Row],[Field of Work]]="General Work",1,0)</f>
        <v>0</v>
      </c>
      <c r="AS480" s="2"/>
      <c r="AT480" s="2"/>
      <c r="AU480" s="2"/>
      <c r="AV480" s="2"/>
      <c r="AW480" s="2"/>
      <c r="AX480" s="2"/>
      <c r="BB480" s="2">
        <f ca="1">Table1[[#This Row],[Car Value]]/Table1[[#This Row],[Cars]]</f>
        <v>11905.759980530025</v>
      </c>
      <c r="BE480" s="2">
        <f ca="1">IF(Table1[[#This Row],[Debts]]&gt;$BG$6,1,0)</f>
        <v>1</v>
      </c>
      <c r="BJ480" s="11">
        <f ca="1">Table1[[#This Row],[Mortage Left]]/Table1[[#This Row],[Value of House]]</f>
        <v>0.9321435203330527</v>
      </c>
      <c r="BK480" s="2">
        <f t="shared" ca="1" si="183"/>
        <v>0</v>
      </c>
      <c r="BN480" s="14">
        <f ca="1">IF(Table1[[#This Row],[Area]]="Yukon",Table1[[#This Row],[Income]],0)</f>
        <v>0</v>
      </c>
      <c r="BO480" s="14">
        <f ca="1">IF(Table1[[#This Row],[Area]]="BC",Table1[[#This Row],[Income]],0)</f>
        <v>0</v>
      </c>
      <c r="BP480" s="14">
        <f ca="1">IF(Table1[[#This Row],[Area]]="Northwest Territories",Table1[[#This Row],[Income]],0)</f>
        <v>0</v>
      </c>
      <c r="BQ480" s="14">
        <f ca="1">IF(Table1[[#This Row],[Area]]="Alberta",Table1[[#This Row],[Income]],0)</f>
        <v>0</v>
      </c>
      <c r="BR480" s="14">
        <f ca="1">IF(Table1[[#This Row],[Area]]="Nunavut",Table1[[#This Row],[Income]],0)</f>
        <v>0</v>
      </c>
      <c r="BS480" s="14">
        <f ca="1">IF(Table1[[#This Row],[Area]]="Saskatchewan",Table1[[#This Row],[Income]],0)</f>
        <v>0</v>
      </c>
      <c r="BT480" s="14">
        <f ca="1">IF(Table1[[#This Row],[Area]]="Manitoba",Table1[[#This Row],[Income]],0)</f>
        <v>0</v>
      </c>
      <c r="BU480" s="14">
        <f ca="1">IF(Table1[[#This Row],[Area]]="Ontario",Table1[[#This Row],[Income]],0)</f>
        <v>0</v>
      </c>
      <c r="BV480" s="14">
        <f ca="1">IF(Table1[[#This Row],[Area]]="Quebec",Table1[[#This Row],[Income]],0)</f>
        <v>0</v>
      </c>
      <c r="BW480" s="14">
        <f ca="1">IF(Table1[[#This Row],[Area]]="newfoundland",Table1[[#This Row],[Income]],0)</f>
        <v>0</v>
      </c>
      <c r="BX480" s="14">
        <f ca="1">IF(Table1[[#This Row],[Area]]="New Brunswick",Table1[[#This Row],[Income]],0)</f>
        <v>0</v>
      </c>
      <c r="BY480" s="14">
        <f ca="1">IF(Table1[[#This Row],[Area]]="Nova Scotia",Table1[[#This Row],[Income]],0)</f>
        <v>75938</v>
      </c>
      <c r="BZ480" s="14">
        <f ca="1">IF(Table1[[#This Row],[Area]]="Prince Edward Island",Table1[[#This Row],[Income]],0)</f>
        <v>0</v>
      </c>
      <c r="CB480" s="12">
        <f ca="1">IF(Table1[[#This Row],[Field of Work]]="Health",Table1[[#This Row],[Income]],0)</f>
        <v>0</v>
      </c>
      <c r="CC480" s="12">
        <f ca="1">IF(Table1[[#This Row],[Field of Work]]="Construction",Table1[[#This Row],[Income]],0)</f>
        <v>75938</v>
      </c>
      <c r="CD480" s="12">
        <f ca="1">IF(Table1[[#This Row],[Field of Work]]="Teaching",Table1[[#This Row],[Income]],0)</f>
        <v>0</v>
      </c>
      <c r="CE480" s="12">
        <f ca="1">IF(Table1[[#This Row],[Field of Work]]="IT",Table1[[#This Row],[Income]],0)</f>
        <v>0</v>
      </c>
      <c r="CF480" s="12">
        <f ca="1">IF(Table1[[#This Row],[Field of Work]]="General Work",Table1[[#This Row],[Income]],0)</f>
        <v>0</v>
      </c>
      <c r="CG480" s="12">
        <f ca="1">IF(Table1[[#This Row],[Field of Work]]="Agriculture",Table1[[#This Row],[Income]],0)</f>
        <v>0</v>
      </c>
      <c r="CI480" s="2">
        <f ca="1">IF(Table1[[#This Row],[Debts]]&gt;Table1[[#This Row],[Income]],1,0)</f>
        <v>1</v>
      </c>
      <c r="CJ480" s="2"/>
      <c r="CL480" s="2">
        <f ca="1">IF(Table1[[#This Row],[Networth of Person ($)]]&gt;$CL$6,Table1[[#This Row],[Age]],0)</f>
        <v>0</v>
      </c>
    </row>
    <row r="481" spans="2:90" x14ac:dyDescent="0.3">
      <c r="B481">
        <f t="shared" ca="1" si="162"/>
        <v>1</v>
      </c>
      <c r="C481" t="str">
        <f t="shared" ca="1" si="163"/>
        <v>Men</v>
      </c>
      <c r="D481">
        <f t="shared" ca="1" si="164"/>
        <v>30</v>
      </c>
      <c r="E481">
        <f t="shared" ca="1" si="165"/>
        <v>2</v>
      </c>
      <c r="F481" t="str">
        <f t="shared" ca="1" si="166"/>
        <v>Construction</v>
      </c>
      <c r="G481">
        <f t="shared" ca="1" si="167"/>
        <v>2</v>
      </c>
      <c r="H481" t="str">
        <f t="shared" ca="1" si="168"/>
        <v>College</v>
      </c>
      <c r="I481">
        <f t="shared" ca="1" si="169"/>
        <v>4</v>
      </c>
      <c r="J481">
        <f t="shared" ca="1" si="170"/>
        <v>3</v>
      </c>
      <c r="K481">
        <f t="shared" ca="1" si="171"/>
        <v>59756</v>
      </c>
      <c r="L481">
        <f t="shared" ca="1" si="172"/>
        <v>1</v>
      </c>
      <c r="M481" t="str">
        <f t="shared" ca="1" si="173"/>
        <v>Yukon</v>
      </c>
      <c r="N481">
        <f t="shared" ca="1" si="174"/>
        <v>298780</v>
      </c>
      <c r="O481">
        <f t="shared" ca="1" si="175"/>
        <v>58929.77957844505</v>
      </c>
      <c r="P481">
        <f t="shared" ca="1" si="176"/>
        <v>148954.93184015166</v>
      </c>
      <c r="Q481">
        <f t="shared" ca="1" si="177"/>
        <v>92260</v>
      </c>
      <c r="R481">
        <f t="shared" ca="1" si="178"/>
        <v>21360.582671193857</v>
      </c>
      <c r="S481">
        <f t="shared" ca="1" si="179"/>
        <v>81609.373557741535</v>
      </c>
      <c r="T481">
        <f t="shared" ca="1" si="180"/>
        <v>529344.30539789319</v>
      </c>
      <c r="U481">
        <f t="shared" ca="1" si="181"/>
        <v>172550.36224963889</v>
      </c>
      <c r="V481">
        <f t="shared" ca="1" si="182"/>
        <v>356793.9431482543</v>
      </c>
      <c r="Y481" s="2">
        <f ca="1">IF(Table1[[#This Row],[Gender]]="Men",1,0)</f>
        <v>1</v>
      </c>
      <c r="Z481" s="2">
        <f ca="1">IF(Table1[[#This Row],[Gender]]="Women",1,0)</f>
        <v>0</v>
      </c>
      <c r="AA481" s="2"/>
      <c r="AB481" s="2"/>
      <c r="AC481" s="2"/>
      <c r="AD481" s="2"/>
      <c r="AE481" s="2"/>
      <c r="AF481" s="2"/>
      <c r="AG481" s="2"/>
      <c r="AH481" s="2"/>
      <c r="AI481" s="2"/>
      <c r="AJ481" s="4"/>
      <c r="AM481" s="2">
        <f ca="1">IF(Table1[[#This Row],[Field of Work]]="Teaching",1,0)</f>
        <v>0</v>
      </c>
      <c r="AN481" s="2">
        <f ca="1">IF(Table1[[#This Row],[Field of Work]]="Health",1,0)</f>
        <v>0</v>
      </c>
      <c r="AO481" s="2">
        <f ca="1">IF(Table1[[#This Row],[Field of Work]]="Agriculture",1,0)</f>
        <v>0</v>
      </c>
      <c r="AP481" s="2">
        <f ca="1">IF(Table1[[#This Row],[Field of Work]]="IT",1,0)</f>
        <v>0</v>
      </c>
      <c r="AQ481" s="2">
        <f ca="1">IF(Table1[[#This Row],[Field of Work]]="Construction",1,0)</f>
        <v>1</v>
      </c>
      <c r="AR481" s="2">
        <f ca="1">IF(Table1[[#This Row],[Field of Work]]="General Work",1,0)</f>
        <v>0</v>
      </c>
      <c r="AS481" s="2"/>
      <c r="AT481" s="2"/>
      <c r="AU481" s="2"/>
      <c r="AV481" s="2"/>
      <c r="AW481" s="2"/>
      <c r="AX481" s="2"/>
      <c r="BB481" s="2">
        <f ca="1">Table1[[#This Row],[Car Value]]/Table1[[#This Row],[Cars]]</f>
        <v>49651.643946717224</v>
      </c>
      <c r="BE481" s="2">
        <f ca="1">IF(Table1[[#This Row],[Debts]]&gt;$BG$6,1,0)</f>
        <v>1</v>
      </c>
      <c r="BJ481" s="11">
        <f ca="1">Table1[[#This Row],[Mortage Left]]/Table1[[#This Row],[Value of House]]</f>
        <v>0.19723468631918151</v>
      </c>
      <c r="BK481" s="2">
        <f t="shared" ca="1" si="183"/>
        <v>1</v>
      </c>
      <c r="BN481" s="14">
        <f ca="1">IF(Table1[[#This Row],[Area]]="Yukon",Table1[[#This Row],[Income]],0)</f>
        <v>59756</v>
      </c>
      <c r="BO481" s="14">
        <f ca="1">IF(Table1[[#This Row],[Area]]="BC",Table1[[#This Row],[Income]],0)</f>
        <v>0</v>
      </c>
      <c r="BP481" s="14">
        <f ca="1">IF(Table1[[#This Row],[Area]]="Northwest Territories",Table1[[#This Row],[Income]],0)</f>
        <v>0</v>
      </c>
      <c r="BQ481" s="14">
        <f ca="1">IF(Table1[[#This Row],[Area]]="Alberta",Table1[[#This Row],[Income]],0)</f>
        <v>0</v>
      </c>
      <c r="BR481" s="14">
        <f ca="1">IF(Table1[[#This Row],[Area]]="Nunavut",Table1[[#This Row],[Income]],0)</f>
        <v>0</v>
      </c>
      <c r="BS481" s="14">
        <f ca="1">IF(Table1[[#This Row],[Area]]="Saskatchewan",Table1[[#This Row],[Income]],0)</f>
        <v>0</v>
      </c>
      <c r="BT481" s="14">
        <f ca="1">IF(Table1[[#This Row],[Area]]="Manitoba",Table1[[#This Row],[Income]],0)</f>
        <v>0</v>
      </c>
      <c r="BU481" s="14">
        <f ca="1">IF(Table1[[#This Row],[Area]]="Ontario",Table1[[#This Row],[Income]],0)</f>
        <v>0</v>
      </c>
      <c r="BV481" s="14">
        <f ca="1">IF(Table1[[#This Row],[Area]]="Quebec",Table1[[#This Row],[Income]],0)</f>
        <v>0</v>
      </c>
      <c r="BW481" s="14">
        <f ca="1">IF(Table1[[#This Row],[Area]]="newfoundland",Table1[[#This Row],[Income]],0)</f>
        <v>0</v>
      </c>
      <c r="BX481" s="14">
        <f ca="1">IF(Table1[[#This Row],[Area]]="New Brunswick",Table1[[#This Row],[Income]],0)</f>
        <v>0</v>
      </c>
      <c r="BY481" s="14">
        <f ca="1">IF(Table1[[#This Row],[Area]]="Nova Scotia",Table1[[#This Row],[Income]],0)</f>
        <v>0</v>
      </c>
      <c r="BZ481" s="14">
        <f ca="1">IF(Table1[[#This Row],[Area]]="Prince Edward Island",Table1[[#This Row],[Income]],0)</f>
        <v>0</v>
      </c>
      <c r="CB481" s="12">
        <f ca="1">IF(Table1[[#This Row],[Field of Work]]="Health",Table1[[#This Row],[Income]],0)</f>
        <v>0</v>
      </c>
      <c r="CC481" s="12">
        <f ca="1">IF(Table1[[#This Row],[Field of Work]]="Construction",Table1[[#This Row],[Income]],0)</f>
        <v>59756</v>
      </c>
      <c r="CD481" s="12">
        <f ca="1">IF(Table1[[#This Row],[Field of Work]]="Teaching",Table1[[#This Row],[Income]],0)</f>
        <v>0</v>
      </c>
      <c r="CE481" s="12">
        <f ca="1">IF(Table1[[#This Row],[Field of Work]]="IT",Table1[[#This Row],[Income]],0)</f>
        <v>0</v>
      </c>
      <c r="CF481" s="12">
        <f ca="1">IF(Table1[[#This Row],[Field of Work]]="General Work",Table1[[#This Row],[Income]],0)</f>
        <v>0</v>
      </c>
      <c r="CG481" s="12">
        <f ca="1">IF(Table1[[#This Row],[Field of Work]]="Agriculture",Table1[[#This Row],[Income]],0)</f>
        <v>0</v>
      </c>
      <c r="CI481" s="2">
        <f ca="1">IF(Table1[[#This Row],[Debts]]&gt;Table1[[#This Row],[Income]],1,0)</f>
        <v>0</v>
      </c>
      <c r="CJ481" s="2"/>
      <c r="CL481" s="2">
        <f ca="1">IF(Table1[[#This Row],[Networth of Person ($)]]&gt;$CL$6,Table1[[#This Row],[Age]],0)</f>
        <v>30</v>
      </c>
    </row>
    <row r="482" spans="2:90" x14ac:dyDescent="0.3">
      <c r="B482">
        <f t="shared" ca="1" si="162"/>
        <v>1</v>
      </c>
      <c r="C482" t="str">
        <f t="shared" ca="1" si="163"/>
        <v>Men</v>
      </c>
      <c r="D482">
        <f t="shared" ca="1" si="164"/>
        <v>33</v>
      </c>
      <c r="E482">
        <f t="shared" ca="1" si="165"/>
        <v>4</v>
      </c>
      <c r="F482" t="str">
        <f t="shared" ca="1" si="166"/>
        <v>IT</v>
      </c>
      <c r="G482">
        <f t="shared" ca="1" si="167"/>
        <v>3</v>
      </c>
      <c r="H482" t="str">
        <f t="shared" ca="1" si="168"/>
        <v>University</v>
      </c>
      <c r="I482">
        <f t="shared" ca="1" si="169"/>
        <v>1</v>
      </c>
      <c r="J482">
        <f t="shared" ca="1" si="170"/>
        <v>1</v>
      </c>
      <c r="K482">
        <f t="shared" ca="1" si="171"/>
        <v>44019</v>
      </c>
      <c r="L482">
        <f t="shared" ca="1" si="172"/>
        <v>8</v>
      </c>
      <c r="M482" t="str">
        <f t="shared" ca="1" si="173"/>
        <v>Ontario</v>
      </c>
      <c r="N482">
        <f t="shared" ca="1" si="174"/>
        <v>264114</v>
      </c>
      <c r="O482">
        <f t="shared" ca="1" si="175"/>
        <v>116684.43987513648</v>
      </c>
      <c r="P482">
        <f t="shared" ca="1" si="176"/>
        <v>1110.0815591800465</v>
      </c>
      <c r="Q482">
        <f t="shared" ca="1" si="177"/>
        <v>160</v>
      </c>
      <c r="R482">
        <f t="shared" ca="1" si="178"/>
        <v>75348.940301058028</v>
      </c>
      <c r="S482">
        <f t="shared" ca="1" si="179"/>
        <v>62703.551406603263</v>
      </c>
      <c r="T482">
        <f t="shared" ca="1" si="180"/>
        <v>327927.6329657833</v>
      </c>
      <c r="U482">
        <f t="shared" ca="1" si="181"/>
        <v>192193.38017619451</v>
      </c>
      <c r="V482">
        <f t="shared" ca="1" si="182"/>
        <v>135734.25278958879</v>
      </c>
      <c r="Y482" s="2">
        <f ca="1">IF(Table1[[#This Row],[Gender]]="Men",1,0)</f>
        <v>1</v>
      </c>
      <c r="Z482" s="2">
        <f ca="1">IF(Table1[[#This Row],[Gender]]="Women",1,0)</f>
        <v>0</v>
      </c>
      <c r="AA482" s="2"/>
      <c r="AB482" s="2"/>
      <c r="AC482" s="2"/>
      <c r="AD482" s="2"/>
      <c r="AE482" s="2"/>
      <c r="AF482" s="2"/>
      <c r="AG482" s="2"/>
      <c r="AH482" s="2"/>
      <c r="AI482" s="2"/>
      <c r="AJ482" s="4"/>
      <c r="AM482" s="2">
        <f ca="1">IF(Table1[[#This Row],[Field of Work]]="Teaching",1,0)</f>
        <v>0</v>
      </c>
      <c r="AN482" s="2">
        <f ca="1">IF(Table1[[#This Row],[Field of Work]]="Health",1,0)</f>
        <v>0</v>
      </c>
      <c r="AO482" s="2">
        <f ca="1">IF(Table1[[#This Row],[Field of Work]]="Agriculture",1,0)</f>
        <v>0</v>
      </c>
      <c r="AP482" s="2">
        <f ca="1">IF(Table1[[#This Row],[Field of Work]]="IT",1,0)</f>
        <v>1</v>
      </c>
      <c r="AQ482" s="2">
        <f ca="1">IF(Table1[[#This Row],[Field of Work]]="Construction",1,0)</f>
        <v>0</v>
      </c>
      <c r="AR482" s="2">
        <f ca="1">IF(Table1[[#This Row],[Field of Work]]="General Work",1,0)</f>
        <v>0</v>
      </c>
      <c r="AS482" s="2"/>
      <c r="AT482" s="2"/>
      <c r="AU482" s="2"/>
      <c r="AV482" s="2"/>
      <c r="AW482" s="2"/>
      <c r="AX482" s="2"/>
      <c r="BB482" s="2">
        <f ca="1">Table1[[#This Row],[Car Value]]/Table1[[#This Row],[Cars]]</f>
        <v>1110.0815591800465</v>
      </c>
      <c r="BE482" s="2">
        <f ca="1">IF(Table1[[#This Row],[Debts]]&gt;$BG$6,1,0)</f>
        <v>1</v>
      </c>
      <c r="BJ482" s="11">
        <f ca="1">Table1[[#This Row],[Mortage Left]]/Table1[[#This Row],[Value of House]]</f>
        <v>0.44179573924569115</v>
      </c>
      <c r="BK482" s="2">
        <f t="shared" ca="1" si="183"/>
        <v>0</v>
      </c>
      <c r="BN482" s="14">
        <f ca="1">IF(Table1[[#This Row],[Area]]="Yukon",Table1[[#This Row],[Income]],0)</f>
        <v>0</v>
      </c>
      <c r="BO482" s="14">
        <f ca="1">IF(Table1[[#This Row],[Area]]="BC",Table1[[#This Row],[Income]],0)</f>
        <v>0</v>
      </c>
      <c r="BP482" s="14">
        <f ca="1">IF(Table1[[#This Row],[Area]]="Northwest Territories",Table1[[#This Row],[Income]],0)</f>
        <v>0</v>
      </c>
      <c r="BQ482" s="14">
        <f ca="1">IF(Table1[[#This Row],[Area]]="Alberta",Table1[[#This Row],[Income]],0)</f>
        <v>0</v>
      </c>
      <c r="BR482" s="14">
        <f ca="1">IF(Table1[[#This Row],[Area]]="Nunavut",Table1[[#This Row],[Income]],0)</f>
        <v>0</v>
      </c>
      <c r="BS482" s="14">
        <f ca="1">IF(Table1[[#This Row],[Area]]="Saskatchewan",Table1[[#This Row],[Income]],0)</f>
        <v>0</v>
      </c>
      <c r="BT482" s="14">
        <f ca="1">IF(Table1[[#This Row],[Area]]="Manitoba",Table1[[#This Row],[Income]],0)</f>
        <v>0</v>
      </c>
      <c r="BU482" s="14">
        <f ca="1">IF(Table1[[#This Row],[Area]]="Ontario",Table1[[#This Row],[Income]],0)</f>
        <v>44019</v>
      </c>
      <c r="BV482" s="14">
        <f ca="1">IF(Table1[[#This Row],[Area]]="Quebec",Table1[[#This Row],[Income]],0)</f>
        <v>0</v>
      </c>
      <c r="BW482" s="14">
        <f ca="1">IF(Table1[[#This Row],[Area]]="newfoundland",Table1[[#This Row],[Income]],0)</f>
        <v>0</v>
      </c>
      <c r="BX482" s="14">
        <f ca="1">IF(Table1[[#This Row],[Area]]="New Brunswick",Table1[[#This Row],[Income]],0)</f>
        <v>0</v>
      </c>
      <c r="BY482" s="14">
        <f ca="1">IF(Table1[[#This Row],[Area]]="Nova Scotia",Table1[[#This Row],[Income]],0)</f>
        <v>0</v>
      </c>
      <c r="BZ482" s="14">
        <f ca="1">IF(Table1[[#This Row],[Area]]="Prince Edward Island",Table1[[#This Row],[Income]],0)</f>
        <v>0</v>
      </c>
      <c r="CB482" s="12">
        <f ca="1">IF(Table1[[#This Row],[Field of Work]]="Health",Table1[[#This Row],[Income]],0)</f>
        <v>0</v>
      </c>
      <c r="CC482" s="12">
        <f ca="1">IF(Table1[[#This Row],[Field of Work]]="Construction",Table1[[#This Row],[Income]],0)</f>
        <v>0</v>
      </c>
      <c r="CD482" s="12">
        <f ca="1">IF(Table1[[#This Row],[Field of Work]]="Teaching",Table1[[#This Row],[Income]],0)</f>
        <v>0</v>
      </c>
      <c r="CE482" s="12">
        <f ca="1">IF(Table1[[#This Row],[Field of Work]]="IT",Table1[[#This Row],[Income]],0)</f>
        <v>44019</v>
      </c>
      <c r="CF482" s="12">
        <f ca="1">IF(Table1[[#This Row],[Field of Work]]="General Work",Table1[[#This Row],[Income]],0)</f>
        <v>0</v>
      </c>
      <c r="CG482" s="12">
        <f ca="1">IF(Table1[[#This Row],[Field of Work]]="Agriculture",Table1[[#This Row],[Income]],0)</f>
        <v>0</v>
      </c>
      <c r="CI482" s="2">
        <f ca="1">IF(Table1[[#This Row],[Debts]]&gt;Table1[[#This Row],[Income]],1,0)</f>
        <v>1</v>
      </c>
      <c r="CJ482" s="2"/>
      <c r="CL482" s="2">
        <f ca="1">IF(Table1[[#This Row],[Networth of Person ($)]]&gt;$CL$6,Table1[[#This Row],[Age]],0)</f>
        <v>33</v>
      </c>
    </row>
    <row r="483" spans="2:90" x14ac:dyDescent="0.3">
      <c r="B483">
        <f t="shared" ca="1" si="162"/>
        <v>2</v>
      </c>
      <c r="C483" t="str">
        <f t="shared" ca="1" si="163"/>
        <v>Women</v>
      </c>
      <c r="D483">
        <f t="shared" ca="1" si="164"/>
        <v>34</v>
      </c>
      <c r="E483">
        <f t="shared" ca="1" si="165"/>
        <v>6</v>
      </c>
      <c r="F483" t="str">
        <f t="shared" ca="1" si="166"/>
        <v>Agriculture</v>
      </c>
      <c r="G483">
        <f t="shared" ca="1" si="167"/>
        <v>1</v>
      </c>
      <c r="H483" t="str">
        <f t="shared" ca="1" si="168"/>
        <v>High School</v>
      </c>
      <c r="I483">
        <f t="shared" ca="1" si="169"/>
        <v>4</v>
      </c>
      <c r="J483">
        <f t="shared" ca="1" si="170"/>
        <v>1</v>
      </c>
      <c r="K483">
        <f t="shared" ca="1" si="171"/>
        <v>40994</v>
      </c>
      <c r="L483">
        <f t="shared" ca="1" si="172"/>
        <v>8</v>
      </c>
      <c r="M483" t="str">
        <f t="shared" ca="1" si="173"/>
        <v>Ontario</v>
      </c>
      <c r="N483">
        <f t="shared" ca="1" si="174"/>
        <v>163976</v>
      </c>
      <c r="O483">
        <f t="shared" ca="1" si="175"/>
        <v>135707.18679732917</v>
      </c>
      <c r="P483">
        <f t="shared" ca="1" si="176"/>
        <v>19493.300651070735</v>
      </c>
      <c r="Q483">
        <f t="shared" ca="1" si="177"/>
        <v>14386</v>
      </c>
      <c r="R483">
        <f t="shared" ca="1" si="178"/>
        <v>70457.997532034613</v>
      </c>
      <c r="S483">
        <f t="shared" ca="1" si="179"/>
        <v>16790.164400164875</v>
      </c>
      <c r="T483">
        <f t="shared" ca="1" si="180"/>
        <v>200259.4650512356</v>
      </c>
      <c r="U483">
        <f t="shared" ca="1" si="181"/>
        <v>220551.18432936378</v>
      </c>
      <c r="V483">
        <f t="shared" ca="1" si="182"/>
        <v>-20291.719278128177</v>
      </c>
      <c r="Y483" s="2">
        <f ca="1">IF(Table1[[#This Row],[Gender]]="Men",1,0)</f>
        <v>0</v>
      </c>
      <c r="Z483" s="2">
        <f ca="1">IF(Table1[[#This Row],[Gender]]="Women",1,0)</f>
        <v>1</v>
      </c>
      <c r="AA483" s="2"/>
      <c r="AB483" s="2"/>
      <c r="AC483" s="2"/>
      <c r="AD483" s="2"/>
      <c r="AE483" s="2"/>
      <c r="AF483" s="2"/>
      <c r="AG483" s="2"/>
      <c r="AH483" s="2"/>
      <c r="AI483" s="2"/>
      <c r="AJ483" s="4"/>
      <c r="AM483" s="2">
        <f ca="1">IF(Table1[[#This Row],[Field of Work]]="Teaching",1,0)</f>
        <v>0</v>
      </c>
      <c r="AN483" s="2">
        <f ca="1">IF(Table1[[#This Row],[Field of Work]]="Health",1,0)</f>
        <v>0</v>
      </c>
      <c r="AO483" s="2">
        <f ca="1">IF(Table1[[#This Row],[Field of Work]]="Agriculture",1,0)</f>
        <v>1</v>
      </c>
      <c r="AP483" s="2">
        <f ca="1">IF(Table1[[#This Row],[Field of Work]]="IT",1,0)</f>
        <v>0</v>
      </c>
      <c r="AQ483" s="2">
        <f ca="1">IF(Table1[[#This Row],[Field of Work]]="Construction",1,0)</f>
        <v>0</v>
      </c>
      <c r="AR483" s="2">
        <f ca="1">IF(Table1[[#This Row],[Field of Work]]="General Work",1,0)</f>
        <v>0</v>
      </c>
      <c r="AS483" s="2"/>
      <c r="AT483" s="2"/>
      <c r="AU483" s="2"/>
      <c r="AV483" s="2"/>
      <c r="AW483" s="2"/>
      <c r="AX483" s="2"/>
      <c r="BB483" s="2">
        <f ca="1">Table1[[#This Row],[Car Value]]/Table1[[#This Row],[Cars]]</f>
        <v>19493.300651070735</v>
      </c>
      <c r="BE483" s="2">
        <f ca="1">IF(Table1[[#This Row],[Debts]]&gt;$BG$6,1,0)</f>
        <v>1</v>
      </c>
      <c r="BJ483" s="11">
        <f ca="1">Table1[[#This Row],[Mortage Left]]/Table1[[#This Row],[Value of House]]</f>
        <v>0.82760395909968021</v>
      </c>
      <c r="BK483" s="2">
        <f t="shared" ca="1" si="183"/>
        <v>0</v>
      </c>
      <c r="BN483" s="14">
        <f ca="1">IF(Table1[[#This Row],[Area]]="Yukon",Table1[[#This Row],[Income]],0)</f>
        <v>0</v>
      </c>
      <c r="BO483" s="14">
        <f ca="1">IF(Table1[[#This Row],[Area]]="BC",Table1[[#This Row],[Income]],0)</f>
        <v>0</v>
      </c>
      <c r="BP483" s="14">
        <f ca="1">IF(Table1[[#This Row],[Area]]="Northwest Territories",Table1[[#This Row],[Income]],0)</f>
        <v>0</v>
      </c>
      <c r="BQ483" s="14">
        <f ca="1">IF(Table1[[#This Row],[Area]]="Alberta",Table1[[#This Row],[Income]],0)</f>
        <v>0</v>
      </c>
      <c r="BR483" s="14">
        <f ca="1">IF(Table1[[#This Row],[Area]]="Nunavut",Table1[[#This Row],[Income]],0)</f>
        <v>0</v>
      </c>
      <c r="BS483" s="14">
        <f ca="1">IF(Table1[[#This Row],[Area]]="Saskatchewan",Table1[[#This Row],[Income]],0)</f>
        <v>0</v>
      </c>
      <c r="BT483" s="14">
        <f ca="1">IF(Table1[[#This Row],[Area]]="Manitoba",Table1[[#This Row],[Income]],0)</f>
        <v>0</v>
      </c>
      <c r="BU483" s="14">
        <f ca="1">IF(Table1[[#This Row],[Area]]="Ontario",Table1[[#This Row],[Income]],0)</f>
        <v>40994</v>
      </c>
      <c r="BV483" s="14">
        <f ca="1">IF(Table1[[#This Row],[Area]]="Quebec",Table1[[#This Row],[Income]],0)</f>
        <v>0</v>
      </c>
      <c r="BW483" s="14">
        <f ca="1">IF(Table1[[#This Row],[Area]]="newfoundland",Table1[[#This Row],[Income]],0)</f>
        <v>0</v>
      </c>
      <c r="BX483" s="14">
        <f ca="1">IF(Table1[[#This Row],[Area]]="New Brunswick",Table1[[#This Row],[Income]],0)</f>
        <v>0</v>
      </c>
      <c r="BY483" s="14">
        <f ca="1">IF(Table1[[#This Row],[Area]]="Nova Scotia",Table1[[#This Row],[Income]],0)</f>
        <v>0</v>
      </c>
      <c r="BZ483" s="14">
        <f ca="1">IF(Table1[[#This Row],[Area]]="Prince Edward Island",Table1[[#This Row],[Income]],0)</f>
        <v>0</v>
      </c>
      <c r="CB483" s="12">
        <f ca="1">IF(Table1[[#This Row],[Field of Work]]="Health",Table1[[#This Row],[Income]],0)</f>
        <v>0</v>
      </c>
      <c r="CC483" s="12">
        <f ca="1">IF(Table1[[#This Row],[Field of Work]]="Construction",Table1[[#This Row],[Income]],0)</f>
        <v>0</v>
      </c>
      <c r="CD483" s="12">
        <f ca="1">IF(Table1[[#This Row],[Field of Work]]="Teaching",Table1[[#This Row],[Income]],0)</f>
        <v>0</v>
      </c>
      <c r="CE483" s="12">
        <f ca="1">IF(Table1[[#This Row],[Field of Work]]="IT",Table1[[#This Row],[Income]],0)</f>
        <v>0</v>
      </c>
      <c r="CF483" s="12">
        <f ca="1">IF(Table1[[#This Row],[Field of Work]]="General Work",Table1[[#This Row],[Income]],0)</f>
        <v>0</v>
      </c>
      <c r="CG483" s="12">
        <f ca="1">IF(Table1[[#This Row],[Field of Work]]="Agriculture",Table1[[#This Row],[Income]],0)</f>
        <v>40994</v>
      </c>
      <c r="CI483" s="2">
        <f ca="1">IF(Table1[[#This Row],[Debts]]&gt;Table1[[#This Row],[Income]],1,0)</f>
        <v>1</v>
      </c>
      <c r="CJ483" s="2"/>
      <c r="CL483" s="2">
        <f ca="1">IF(Table1[[#This Row],[Networth of Person ($)]]&gt;$CL$6,Table1[[#This Row],[Age]],0)</f>
        <v>0</v>
      </c>
    </row>
    <row r="484" spans="2:90" x14ac:dyDescent="0.3">
      <c r="B484">
        <f t="shared" ca="1" si="162"/>
        <v>1</v>
      </c>
      <c r="C484" t="str">
        <f t="shared" ca="1" si="163"/>
        <v>Men</v>
      </c>
      <c r="D484">
        <f t="shared" ca="1" si="164"/>
        <v>31</v>
      </c>
      <c r="E484">
        <f t="shared" ca="1" si="165"/>
        <v>3</v>
      </c>
      <c r="F484" t="str">
        <f t="shared" ca="1" si="166"/>
        <v>Teaching</v>
      </c>
      <c r="G484">
        <f t="shared" ca="1" si="167"/>
        <v>5</v>
      </c>
      <c r="H484" t="str">
        <f t="shared" ca="1" si="168"/>
        <v>Others</v>
      </c>
      <c r="I484">
        <f t="shared" ca="1" si="169"/>
        <v>1</v>
      </c>
      <c r="J484">
        <f t="shared" ca="1" si="170"/>
        <v>2</v>
      </c>
      <c r="K484">
        <f t="shared" ca="1" si="171"/>
        <v>65673</v>
      </c>
      <c r="L484">
        <f t="shared" ca="1" si="172"/>
        <v>1</v>
      </c>
      <c r="M484" t="str">
        <f t="shared" ca="1" si="173"/>
        <v>Yukon</v>
      </c>
      <c r="N484">
        <f t="shared" ca="1" si="174"/>
        <v>394038</v>
      </c>
      <c r="O484">
        <f t="shared" ca="1" si="175"/>
        <v>371940.39222549612</v>
      </c>
      <c r="P484">
        <f t="shared" ca="1" si="176"/>
        <v>104123.01740743099</v>
      </c>
      <c r="Q484">
        <f t="shared" ca="1" si="177"/>
        <v>7586</v>
      </c>
      <c r="R484">
        <f t="shared" ca="1" si="178"/>
        <v>36607.819555340633</v>
      </c>
      <c r="S484">
        <f t="shared" ca="1" si="179"/>
        <v>21385.923672161247</v>
      </c>
      <c r="T484">
        <f t="shared" ca="1" si="180"/>
        <v>519546.94107959222</v>
      </c>
      <c r="U484">
        <f t="shared" ca="1" si="181"/>
        <v>416134.21178083675</v>
      </c>
      <c r="V484">
        <f t="shared" ca="1" si="182"/>
        <v>103412.72929875547</v>
      </c>
      <c r="Y484" s="2">
        <f ca="1">IF(Table1[[#This Row],[Gender]]="Men",1,0)</f>
        <v>1</v>
      </c>
      <c r="Z484" s="2">
        <f ca="1">IF(Table1[[#This Row],[Gender]]="Women",1,0)</f>
        <v>0</v>
      </c>
      <c r="AA484" s="2"/>
      <c r="AB484" s="2"/>
      <c r="AC484" s="2"/>
      <c r="AD484" s="2"/>
      <c r="AE484" s="2"/>
      <c r="AF484" s="2"/>
      <c r="AG484" s="2"/>
      <c r="AH484" s="2"/>
      <c r="AI484" s="2"/>
      <c r="AJ484" s="4"/>
      <c r="AM484" s="2">
        <f ca="1">IF(Table1[[#This Row],[Field of Work]]="Teaching",1,0)</f>
        <v>1</v>
      </c>
      <c r="AN484" s="2">
        <f ca="1">IF(Table1[[#This Row],[Field of Work]]="Health",1,0)</f>
        <v>0</v>
      </c>
      <c r="AO484" s="2">
        <f ca="1">IF(Table1[[#This Row],[Field of Work]]="Agriculture",1,0)</f>
        <v>0</v>
      </c>
      <c r="AP484" s="2">
        <f ca="1">IF(Table1[[#This Row],[Field of Work]]="IT",1,0)</f>
        <v>0</v>
      </c>
      <c r="AQ484" s="2">
        <f ca="1">IF(Table1[[#This Row],[Field of Work]]="Construction",1,0)</f>
        <v>0</v>
      </c>
      <c r="AR484" s="2">
        <f ca="1">IF(Table1[[#This Row],[Field of Work]]="General Work",1,0)</f>
        <v>0</v>
      </c>
      <c r="AS484" s="2"/>
      <c r="AT484" s="2"/>
      <c r="AU484" s="2"/>
      <c r="AV484" s="2"/>
      <c r="AW484" s="2"/>
      <c r="AX484" s="2"/>
      <c r="BB484" s="2">
        <f ca="1">Table1[[#This Row],[Car Value]]/Table1[[#This Row],[Cars]]</f>
        <v>52061.508703715495</v>
      </c>
      <c r="BE484" s="2">
        <f ca="1">IF(Table1[[#This Row],[Debts]]&gt;$BG$6,1,0)</f>
        <v>1</v>
      </c>
      <c r="BJ484" s="11">
        <f ca="1">Table1[[#This Row],[Mortage Left]]/Table1[[#This Row],[Value of House]]</f>
        <v>0.94392010980031393</v>
      </c>
      <c r="BK484" s="2">
        <f t="shared" ca="1" si="183"/>
        <v>0</v>
      </c>
      <c r="BN484" s="14">
        <f ca="1">IF(Table1[[#This Row],[Area]]="Yukon",Table1[[#This Row],[Income]],0)</f>
        <v>65673</v>
      </c>
      <c r="BO484" s="14">
        <f ca="1">IF(Table1[[#This Row],[Area]]="BC",Table1[[#This Row],[Income]],0)</f>
        <v>0</v>
      </c>
      <c r="BP484" s="14">
        <f ca="1">IF(Table1[[#This Row],[Area]]="Northwest Territories",Table1[[#This Row],[Income]],0)</f>
        <v>0</v>
      </c>
      <c r="BQ484" s="14">
        <f ca="1">IF(Table1[[#This Row],[Area]]="Alberta",Table1[[#This Row],[Income]],0)</f>
        <v>0</v>
      </c>
      <c r="BR484" s="14">
        <f ca="1">IF(Table1[[#This Row],[Area]]="Nunavut",Table1[[#This Row],[Income]],0)</f>
        <v>0</v>
      </c>
      <c r="BS484" s="14">
        <f ca="1">IF(Table1[[#This Row],[Area]]="Saskatchewan",Table1[[#This Row],[Income]],0)</f>
        <v>0</v>
      </c>
      <c r="BT484" s="14">
        <f ca="1">IF(Table1[[#This Row],[Area]]="Manitoba",Table1[[#This Row],[Income]],0)</f>
        <v>0</v>
      </c>
      <c r="BU484" s="14">
        <f ca="1">IF(Table1[[#This Row],[Area]]="Ontario",Table1[[#This Row],[Income]],0)</f>
        <v>0</v>
      </c>
      <c r="BV484" s="14">
        <f ca="1">IF(Table1[[#This Row],[Area]]="Quebec",Table1[[#This Row],[Income]],0)</f>
        <v>0</v>
      </c>
      <c r="BW484" s="14">
        <f ca="1">IF(Table1[[#This Row],[Area]]="newfoundland",Table1[[#This Row],[Income]],0)</f>
        <v>0</v>
      </c>
      <c r="BX484" s="14">
        <f ca="1">IF(Table1[[#This Row],[Area]]="New Brunswick",Table1[[#This Row],[Income]],0)</f>
        <v>0</v>
      </c>
      <c r="BY484" s="14">
        <f ca="1">IF(Table1[[#This Row],[Area]]="Nova Scotia",Table1[[#This Row],[Income]],0)</f>
        <v>0</v>
      </c>
      <c r="BZ484" s="14">
        <f ca="1">IF(Table1[[#This Row],[Area]]="Prince Edward Island",Table1[[#This Row],[Income]],0)</f>
        <v>0</v>
      </c>
      <c r="CB484" s="12">
        <f ca="1">IF(Table1[[#This Row],[Field of Work]]="Health",Table1[[#This Row],[Income]],0)</f>
        <v>0</v>
      </c>
      <c r="CC484" s="12">
        <f ca="1">IF(Table1[[#This Row],[Field of Work]]="Construction",Table1[[#This Row],[Income]],0)</f>
        <v>0</v>
      </c>
      <c r="CD484" s="12">
        <f ca="1">IF(Table1[[#This Row],[Field of Work]]="Teaching",Table1[[#This Row],[Income]],0)</f>
        <v>65673</v>
      </c>
      <c r="CE484" s="12">
        <f ca="1">IF(Table1[[#This Row],[Field of Work]]="IT",Table1[[#This Row],[Income]],0)</f>
        <v>0</v>
      </c>
      <c r="CF484" s="12">
        <f ca="1">IF(Table1[[#This Row],[Field of Work]]="General Work",Table1[[#This Row],[Income]],0)</f>
        <v>0</v>
      </c>
      <c r="CG484" s="12">
        <f ca="1">IF(Table1[[#This Row],[Field of Work]]="Agriculture",Table1[[#This Row],[Income]],0)</f>
        <v>0</v>
      </c>
      <c r="CI484" s="2">
        <f ca="1">IF(Table1[[#This Row],[Debts]]&gt;Table1[[#This Row],[Income]],1,0)</f>
        <v>0</v>
      </c>
      <c r="CJ484" s="2"/>
      <c r="CL484" s="2">
        <f ca="1">IF(Table1[[#This Row],[Networth of Person ($)]]&gt;$CL$6,Table1[[#This Row],[Age]],0)</f>
        <v>31</v>
      </c>
    </row>
    <row r="485" spans="2:90" x14ac:dyDescent="0.3">
      <c r="B485">
        <f t="shared" ca="1" si="162"/>
        <v>2</v>
      </c>
      <c r="C485" t="str">
        <f t="shared" ca="1" si="163"/>
        <v>Women</v>
      </c>
      <c r="D485">
        <f t="shared" ca="1" si="164"/>
        <v>45</v>
      </c>
      <c r="E485">
        <f t="shared" ca="1" si="165"/>
        <v>5</v>
      </c>
      <c r="F485" t="str">
        <f t="shared" ca="1" si="166"/>
        <v>General Work</v>
      </c>
      <c r="G485">
        <f t="shared" ca="1" si="167"/>
        <v>6</v>
      </c>
      <c r="H485" t="str">
        <f t="shared" ca="1" si="168"/>
        <v>Others</v>
      </c>
      <c r="I485">
        <f t="shared" ca="1" si="169"/>
        <v>1</v>
      </c>
      <c r="J485">
        <f t="shared" ca="1" si="170"/>
        <v>3</v>
      </c>
      <c r="K485">
        <f t="shared" ca="1" si="171"/>
        <v>77244</v>
      </c>
      <c r="L485">
        <f t="shared" ca="1" si="172"/>
        <v>4</v>
      </c>
      <c r="M485" t="str">
        <f t="shared" ca="1" si="173"/>
        <v>Alberta</v>
      </c>
      <c r="N485">
        <f t="shared" ca="1" si="174"/>
        <v>308976</v>
      </c>
      <c r="O485">
        <f t="shared" ca="1" si="175"/>
        <v>288409.28141969902</v>
      </c>
      <c r="P485">
        <f t="shared" ca="1" si="176"/>
        <v>213829.05307235519</v>
      </c>
      <c r="Q485">
        <f t="shared" ca="1" si="177"/>
        <v>194241</v>
      </c>
      <c r="R485">
        <f t="shared" ca="1" si="178"/>
        <v>152045.21284383201</v>
      </c>
      <c r="S485">
        <f t="shared" ca="1" si="179"/>
        <v>24158.166306643172</v>
      </c>
      <c r="T485">
        <f t="shared" ca="1" si="180"/>
        <v>546963.21937899839</v>
      </c>
      <c r="U485">
        <f t="shared" ca="1" si="181"/>
        <v>634695.49426353106</v>
      </c>
      <c r="V485">
        <f t="shared" ca="1" si="182"/>
        <v>-87732.274884532671</v>
      </c>
      <c r="Y485" s="2">
        <f ca="1">IF(Table1[[#This Row],[Gender]]="Men",1,0)</f>
        <v>0</v>
      </c>
      <c r="Z485" s="2">
        <f ca="1">IF(Table1[[#This Row],[Gender]]="Women",1,0)</f>
        <v>1</v>
      </c>
      <c r="AA485" s="2"/>
      <c r="AB485" s="2"/>
      <c r="AC485" s="2"/>
      <c r="AD485" s="2"/>
      <c r="AE485" s="2"/>
      <c r="AF485" s="2"/>
      <c r="AG485" s="2"/>
      <c r="AH485" s="2"/>
      <c r="AI485" s="2"/>
      <c r="AJ485" s="4"/>
      <c r="AM485" s="2">
        <f ca="1">IF(Table1[[#This Row],[Field of Work]]="Teaching",1,0)</f>
        <v>0</v>
      </c>
      <c r="AN485" s="2">
        <f ca="1">IF(Table1[[#This Row],[Field of Work]]="Health",1,0)</f>
        <v>0</v>
      </c>
      <c r="AO485" s="2">
        <f ca="1">IF(Table1[[#This Row],[Field of Work]]="Agriculture",1,0)</f>
        <v>0</v>
      </c>
      <c r="AP485" s="2">
        <f ca="1">IF(Table1[[#This Row],[Field of Work]]="IT",1,0)</f>
        <v>0</v>
      </c>
      <c r="AQ485" s="2">
        <f ca="1">IF(Table1[[#This Row],[Field of Work]]="Construction",1,0)</f>
        <v>0</v>
      </c>
      <c r="AR485" s="2">
        <f ca="1">IF(Table1[[#This Row],[Field of Work]]="General Work",1,0)</f>
        <v>1</v>
      </c>
      <c r="AS485" s="2"/>
      <c r="AT485" s="2"/>
      <c r="AU485" s="2"/>
      <c r="AV485" s="2"/>
      <c r="AW485" s="2"/>
      <c r="AX485" s="2"/>
      <c r="BB485" s="2">
        <f ca="1">Table1[[#This Row],[Car Value]]/Table1[[#This Row],[Cars]]</f>
        <v>71276.351024118398</v>
      </c>
      <c r="BE485" s="2">
        <f ca="1">IF(Table1[[#This Row],[Debts]]&gt;$BG$6,1,0)</f>
        <v>1</v>
      </c>
      <c r="BJ485" s="11">
        <f ca="1">Table1[[#This Row],[Mortage Left]]/Table1[[#This Row],[Value of House]]</f>
        <v>0.93343587016369889</v>
      </c>
      <c r="BK485" s="2">
        <f t="shared" ca="1" si="183"/>
        <v>0</v>
      </c>
      <c r="BN485" s="14">
        <f ca="1">IF(Table1[[#This Row],[Area]]="Yukon",Table1[[#This Row],[Income]],0)</f>
        <v>0</v>
      </c>
      <c r="BO485" s="14">
        <f ca="1">IF(Table1[[#This Row],[Area]]="BC",Table1[[#This Row],[Income]],0)</f>
        <v>0</v>
      </c>
      <c r="BP485" s="14">
        <f ca="1">IF(Table1[[#This Row],[Area]]="Northwest Territories",Table1[[#This Row],[Income]],0)</f>
        <v>0</v>
      </c>
      <c r="BQ485" s="14">
        <f ca="1">IF(Table1[[#This Row],[Area]]="Alberta",Table1[[#This Row],[Income]],0)</f>
        <v>77244</v>
      </c>
      <c r="BR485" s="14">
        <f ca="1">IF(Table1[[#This Row],[Area]]="Nunavut",Table1[[#This Row],[Income]],0)</f>
        <v>0</v>
      </c>
      <c r="BS485" s="14">
        <f ca="1">IF(Table1[[#This Row],[Area]]="Saskatchewan",Table1[[#This Row],[Income]],0)</f>
        <v>0</v>
      </c>
      <c r="BT485" s="14">
        <f ca="1">IF(Table1[[#This Row],[Area]]="Manitoba",Table1[[#This Row],[Income]],0)</f>
        <v>0</v>
      </c>
      <c r="BU485" s="14">
        <f ca="1">IF(Table1[[#This Row],[Area]]="Ontario",Table1[[#This Row],[Income]],0)</f>
        <v>0</v>
      </c>
      <c r="BV485" s="14">
        <f ca="1">IF(Table1[[#This Row],[Area]]="Quebec",Table1[[#This Row],[Income]],0)</f>
        <v>0</v>
      </c>
      <c r="BW485" s="14">
        <f ca="1">IF(Table1[[#This Row],[Area]]="newfoundland",Table1[[#This Row],[Income]],0)</f>
        <v>0</v>
      </c>
      <c r="BX485" s="14">
        <f ca="1">IF(Table1[[#This Row],[Area]]="New Brunswick",Table1[[#This Row],[Income]],0)</f>
        <v>0</v>
      </c>
      <c r="BY485" s="14">
        <f ca="1">IF(Table1[[#This Row],[Area]]="Nova Scotia",Table1[[#This Row],[Income]],0)</f>
        <v>0</v>
      </c>
      <c r="BZ485" s="14">
        <f ca="1">IF(Table1[[#This Row],[Area]]="Prince Edward Island",Table1[[#This Row],[Income]],0)</f>
        <v>0</v>
      </c>
      <c r="CB485" s="12">
        <f ca="1">IF(Table1[[#This Row],[Field of Work]]="Health",Table1[[#This Row],[Income]],0)</f>
        <v>0</v>
      </c>
      <c r="CC485" s="12">
        <f ca="1">IF(Table1[[#This Row],[Field of Work]]="Construction",Table1[[#This Row],[Income]],0)</f>
        <v>0</v>
      </c>
      <c r="CD485" s="12">
        <f ca="1">IF(Table1[[#This Row],[Field of Work]]="Teaching",Table1[[#This Row],[Income]],0)</f>
        <v>0</v>
      </c>
      <c r="CE485" s="12">
        <f ca="1">IF(Table1[[#This Row],[Field of Work]]="IT",Table1[[#This Row],[Income]],0)</f>
        <v>0</v>
      </c>
      <c r="CF485" s="12">
        <f ca="1">IF(Table1[[#This Row],[Field of Work]]="General Work",Table1[[#This Row],[Income]],0)</f>
        <v>77244</v>
      </c>
      <c r="CG485" s="12">
        <f ca="1">IF(Table1[[#This Row],[Field of Work]]="Agriculture",Table1[[#This Row],[Income]],0)</f>
        <v>0</v>
      </c>
      <c r="CI485" s="2">
        <f ca="1">IF(Table1[[#This Row],[Debts]]&gt;Table1[[#This Row],[Income]],1,0)</f>
        <v>1</v>
      </c>
      <c r="CJ485" s="2"/>
      <c r="CL485" s="2">
        <f ca="1">IF(Table1[[#This Row],[Networth of Person ($)]]&gt;$CL$6,Table1[[#This Row],[Age]],0)</f>
        <v>0</v>
      </c>
    </row>
    <row r="486" spans="2:90" x14ac:dyDescent="0.3">
      <c r="B486">
        <f t="shared" ca="1" si="162"/>
        <v>1</v>
      </c>
      <c r="C486" t="str">
        <f t="shared" ca="1" si="163"/>
        <v>Men</v>
      </c>
      <c r="D486">
        <f t="shared" ca="1" si="164"/>
        <v>38</v>
      </c>
      <c r="E486">
        <f t="shared" ca="1" si="165"/>
        <v>4</v>
      </c>
      <c r="F486" t="str">
        <f t="shared" ca="1" si="166"/>
        <v>IT</v>
      </c>
      <c r="G486">
        <f t="shared" ca="1" si="167"/>
        <v>3</v>
      </c>
      <c r="H486" t="str">
        <f t="shared" ca="1" si="168"/>
        <v>University</v>
      </c>
      <c r="I486">
        <f t="shared" ca="1" si="169"/>
        <v>2</v>
      </c>
      <c r="J486">
        <f t="shared" ca="1" si="170"/>
        <v>1</v>
      </c>
      <c r="K486">
        <f t="shared" ca="1" si="171"/>
        <v>31322</v>
      </c>
      <c r="L486">
        <f t="shared" ca="1" si="172"/>
        <v>12</v>
      </c>
      <c r="M486" t="str">
        <f t="shared" ca="1" si="173"/>
        <v>Nova Scotia</v>
      </c>
      <c r="N486">
        <f t="shared" ca="1" si="174"/>
        <v>93966</v>
      </c>
      <c r="O486">
        <f t="shared" ca="1" si="175"/>
        <v>4335.9537988905113</v>
      </c>
      <c r="P486">
        <f t="shared" ca="1" si="176"/>
        <v>4073.0073728359275</v>
      </c>
      <c r="Q486">
        <f t="shared" ca="1" si="177"/>
        <v>2627</v>
      </c>
      <c r="R486">
        <f t="shared" ca="1" si="178"/>
        <v>12569.460548864647</v>
      </c>
      <c r="S486">
        <f t="shared" ca="1" si="179"/>
        <v>37337.97684692304</v>
      </c>
      <c r="T486">
        <f t="shared" ca="1" si="180"/>
        <v>135376.98421975898</v>
      </c>
      <c r="U486">
        <f t="shared" ca="1" si="181"/>
        <v>19532.414347755159</v>
      </c>
      <c r="V486">
        <f t="shared" ca="1" si="182"/>
        <v>115844.56987200382</v>
      </c>
      <c r="Y486" s="2">
        <f ca="1">IF(Table1[[#This Row],[Gender]]="Men",1,0)</f>
        <v>1</v>
      </c>
      <c r="Z486" s="2">
        <f ca="1">IF(Table1[[#This Row],[Gender]]="Women",1,0)</f>
        <v>0</v>
      </c>
      <c r="AA486" s="2"/>
      <c r="AB486" s="2"/>
      <c r="AC486" s="2"/>
      <c r="AD486" s="2"/>
      <c r="AE486" s="2"/>
      <c r="AF486" s="2"/>
      <c r="AG486" s="2"/>
      <c r="AH486" s="2"/>
      <c r="AI486" s="2"/>
      <c r="AJ486" s="4"/>
      <c r="AM486" s="2">
        <f ca="1">IF(Table1[[#This Row],[Field of Work]]="Teaching",1,0)</f>
        <v>0</v>
      </c>
      <c r="AN486" s="2">
        <f ca="1">IF(Table1[[#This Row],[Field of Work]]="Health",1,0)</f>
        <v>0</v>
      </c>
      <c r="AO486" s="2">
        <f ca="1">IF(Table1[[#This Row],[Field of Work]]="Agriculture",1,0)</f>
        <v>0</v>
      </c>
      <c r="AP486" s="2">
        <f ca="1">IF(Table1[[#This Row],[Field of Work]]="IT",1,0)</f>
        <v>1</v>
      </c>
      <c r="AQ486" s="2">
        <f ca="1">IF(Table1[[#This Row],[Field of Work]]="Construction",1,0)</f>
        <v>0</v>
      </c>
      <c r="AR486" s="2">
        <f ca="1">IF(Table1[[#This Row],[Field of Work]]="General Work",1,0)</f>
        <v>0</v>
      </c>
      <c r="AS486" s="2"/>
      <c r="AT486" s="2"/>
      <c r="AU486" s="2"/>
      <c r="AV486" s="2"/>
      <c r="AW486" s="2"/>
      <c r="AX486" s="2"/>
      <c r="BB486" s="2">
        <f ca="1">Table1[[#This Row],[Car Value]]/Table1[[#This Row],[Cars]]</f>
        <v>4073.0073728359275</v>
      </c>
      <c r="BE486" s="2">
        <f ca="1">IF(Table1[[#This Row],[Debts]]&gt;$BG$6,1,0)</f>
        <v>0</v>
      </c>
      <c r="BJ486" s="11">
        <f ca="1">Table1[[#This Row],[Mortage Left]]/Table1[[#This Row],[Value of House]]</f>
        <v>4.6143858405066844E-2</v>
      </c>
      <c r="BK486" s="2">
        <f t="shared" ca="1" si="183"/>
        <v>1</v>
      </c>
      <c r="BN486" s="14">
        <f ca="1">IF(Table1[[#This Row],[Area]]="Yukon",Table1[[#This Row],[Income]],0)</f>
        <v>0</v>
      </c>
      <c r="BO486" s="14">
        <f ca="1">IF(Table1[[#This Row],[Area]]="BC",Table1[[#This Row],[Income]],0)</f>
        <v>0</v>
      </c>
      <c r="BP486" s="14">
        <f ca="1">IF(Table1[[#This Row],[Area]]="Northwest Territories",Table1[[#This Row],[Income]],0)</f>
        <v>0</v>
      </c>
      <c r="BQ486" s="14">
        <f ca="1">IF(Table1[[#This Row],[Area]]="Alberta",Table1[[#This Row],[Income]],0)</f>
        <v>0</v>
      </c>
      <c r="BR486" s="14">
        <f ca="1">IF(Table1[[#This Row],[Area]]="Nunavut",Table1[[#This Row],[Income]],0)</f>
        <v>0</v>
      </c>
      <c r="BS486" s="14">
        <f ca="1">IF(Table1[[#This Row],[Area]]="Saskatchewan",Table1[[#This Row],[Income]],0)</f>
        <v>0</v>
      </c>
      <c r="BT486" s="14">
        <f ca="1">IF(Table1[[#This Row],[Area]]="Manitoba",Table1[[#This Row],[Income]],0)</f>
        <v>0</v>
      </c>
      <c r="BU486" s="14">
        <f ca="1">IF(Table1[[#This Row],[Area]]="Ontario",Table1[[#This Row],[Income]],0)</f>
        <v>0</v>
      </c>
      <c r="BV486" s="14">
        <f ca="1">IF(Table1[[#This Row],[Area]]="Quebec",Table1[[#This Row],[Income]],0)</f>
        <v>0</v>
      </c>
      <c r="BW486" s="14">
        <f ca="1">IF(Table1[[#This Row],[Area]]="newfoundland",Table1[[#This Row],[Income]],0)</f>
        <v>0</v>
      </c>
      <c r="BX486" s="14">
        <f ca="1">IF(Table1[[#This Row],[Area]]="New Brunswick",Table1[[#This Row],[Income]],0)</f>
        <v>0</v>
      </c>
      <c r="BY486" s="14">
        <f ca="1">IF(Table1[[#This Row],[Area]]="Nova Scotia",Table1[[#This Row],[Income]],0)</f>
        <v>31322</v>
      </c>
      <c r="BZ486" s="14">
        <f ca="1">IF(Table1[[#This Row],[Area]]="Prince Edward Island",Table1[[#This Row],[Income]],0)</f>
        <v>0</v>
      </c>
      <c r="CB486" s="12">
        <f ca="1">IF(Table1[[#This Row],[Field of Work]]="Health",Table1[[#This Row],[Income]],0)</f>
        <v>0</v>
      </c>
      <c r="CC486" s="12">
        <f ca="1">IF(Table1[[#This Row],[Field of Work]]="Construction",Table1[[#This Row],[Income]],0)</f>
        <v>0</v>
      </c>
      <c r="CD486" s="12">
        <f ca="1">IF(Table1[[#This Row],[Field of Work]]="Teaching",Table1[[#This Row],[Income]],0)</f>
        <v>0</v>
      </c>
      <c r="CE486" s="12">
        <f ca="1">IF(Table1[[#This Row],[Field of Work]]="IT",Table1[[#This Row],[Income]],0)</f>
        <v>31322</v>
      </c>
      <c r="CF486" s="12">
        <f ca="1">IF(Table1[[#This Row],[Field of Work]]="General Work",Table1[[#This Row],[Income]],0)</f>
        <v>0</v>
      </c>
      <c r="CG486" s="12">
        <f ca="1">IF(Table1[[#This Row],[Field of Work]]="Agriculture",Table1[[#This Row],[Income]],0)</f>
        <v>0</v>
      </c>
      <c r="CI486" s="2">
        <f ca="1">IF(Table1[[#This Row],[Debts]]&gt;Table1[[#This Row],[Income]],1,0)</f>
        <v>0</v>
      </c>
      <c r="CJ486" s="2"/>
      <c r="CL486" s="2">
        <f ca="1">IF(Table1[[#This Row],[Networth of Person ($)]]&gt;$CL$6,Table1[[#This Row],[Age]],0)</f>
        <v>38</v>
      </c>
    </row>
    <row r="487" spans="2:90" x14ac:dyDescent="0.3">
      <c r="B487">
        <f t="shared" ca="1" si="162"/>
        <v>1</v>
      </c>
      <c r="C487" t="str">
        <f t="shared" ca="1" si="163"/>
        <v>Men</v>
      </c>
      <c r="D487">
        <f t="shared" ca="1" si="164"/>
        <v>35</v>
      </c>
      <c r="E487">
        <f t="shared" ca="1" si="165"/>
        <v>2</v>
      </c>
      <c r="F487" t="str">
        <f t="shared" ca="1" si="166"/>
        <v>Construction</v>
      </c>
      <c r="G487">
        <f t="shared" ca="1" si="167"/>
        <v>2</v>
      </c>
      <c r="H487" t="str">
        <f t="shared" ca="1" si="168"/>
        <v>College</v>
      </c>
      <c r="I487">
        <f t="shared" ca="1" si="169"/>
        <v>3</v>
      </c>
      <c r="J487">
        <f t="shared" ca="1" si="170"/>
        <v>2</v>
      </c>
      <c r="K487">
        <f t="shared" ca="1" si="171"/>
        <v>68353</v>
      </c>
      <c r="L487">
        <f t="shared" ca="1" si="172"/>
        <v>12</v>
      </c>
      <c r="M487" t="str">
        <f t="shared" ca="1" si="173"/>
        <v>Nova Scotia</v>
      </c>
      <c r="N487">
        <f t="shared" ca="1" si="174"/>
        <v>273412</v>
      </c>
      <c r="O487">
        <f t="shared" ca="1" si="175"/>
        <v>130720.14031653693</v>
      </c>
      <c r="P487">
        <f t="shared" ca="1" si="176"/>
        <v>18229.869110181451</v>
      </c>
      <c r="Q487">
        <f t="shared" ca="1" si="177"/>
        <v>1845</v>
      </c>
      <c r="R487">
        <f t="shared" ca="1" si="178"/>
        <v>31668.02208653577</v>
      </c>
      <c r="S487">
        <f t="shared" ca="1" si="179"/>
        <v>2781.1357380999034</v>
      </c>
      <c r="T487">
        <f t="shared" ca="1" si="180"/>
        <v>294423.00484828139</v>
      </c>
      <c r="U487">
        <f t="shared" ca="1" si="181"/>
        <v>164233.1624030727</v>
      </c>
      <c r="V487">
        <f t="shared" ca="1" si="182"/>
        <v>130189.84244520869</v>
      </c>
      <c r="Y487" s="2">
        <f ca="1">IF(Table1[[#This Row],[Gender]]="Men",1,0)</f>
        <v>1</v>
      </c>
      <c r="Z487" s="2">
        <f ca="1">IF(Table1[[#This Row],[Gender]]="Women",1,0)</f>
        <v>0</v>
      </c>
      <c r="AA487" s="2"/>
      <c r="AB487" s="2"/>
      <c r="AC487" s="2"/>
      <c r="AD487" s="2"/>
      <c r="AE487" s="2"/>
      <c r="AF487" s="2"/>
      <c r="AG487" s="2"/>
      <c r="AH487" s="2"/>
      <c r="AI487" s="2"/>
      <c r="AJ487" s="4"/>
      <c r="AM487" s="2">
        <f ca="1">IF(Table1[[#This Row],[Field of Work]]="Teaching",1,0)</f>
        <v>0</v>
      </c>
      <c r="AN487" s="2">
        <f ca="1">IF(Table1[[#This Row],[Field of Work]]="Health",1,0)</f>
        <v>0</v>
      </c>
      <c r="AO487" s="2">
        <f ca="1">IF(Table1[[#This Row],[Field of Work]]="Agriculture",1,0)</f>
        <v>0</v>
      </c>
      <c r="AP487" s="2">
        <f ca="1">IF(Table1[[#This Row],[Field of Work]]="IT",1,0)</f>
        <v>0</v>
      </c>
      <c r="AQ487" s="2">
        <f ca="1">IF(Table1[[#This Row],[Field of Work]]="Construction",1,0)</f>
        <v>1</v>
      </c>
      <c r="AR487" s="2">
        <f ca="1">IF(Table1[[#This Row],[Field of Work]]="General Work",1,0)</f>
        <v>0</v>
      </c>
      <c r="AS487" s="2"/>
      <c r="AT487" s="2"/>
      <c r="AU487" s="2"/>
      <c r="AV487" s="2"/>
      <c r="AW487" s="2"/>
      <c r="AX487" s="2"/>
      <c r="BB487" s="2">
        <f ca="1">Table1[[#This Row],[Car Value]]/Table1[[#This Row],[Cars]]</f>
        <v>9114.9345550907256</v>
      </c>
      <c r="BE487" s="2">
        <f ca="1">IF(Table1[[#This Row],[Debts]]&gt;$BG$6,1,0)</f>
        <v>1</v>
      </c>
      <c r="BJ487" s="11">
        <f ca="1">Table1[[#This Row],[Mortage Left]]/Table1[[#This Row],[Value of House]]</f>
        <v>0.47810681431881896</v>
      </c>
      <c r="BK487" s="2">
        <f t="shared" ca="1" si="183"/>
        <v>0</v>
      </c>
      <c r="BN487" s="14">
        <f ca="1">IF(Table1[[#This Row],[Area]]="Yukon",Table1[[#This Row],[Income]],0)</f>
        <v>0</v>
      </c>
      <c r="BO487" s="14">
        <f ca="1">IF(Table1[[#This Row],[Area]]="BC",Table1[[#This Row],[Income]],0)</f>
        <v>0</v>
      </c>
      <c r="BP487" s="14">
        <f ca="1">IF(Table1[[#This Row],[Area]]="Northwest Territories",Table1[[#This Row],[Income]],0)</f>
        <v>0</v>
      </c>
      <c r="BQ487" s="14">
        <f ca="1">IF(Table1[[#This Row],[Area]]="Alberta",Table1[[#This Row],[Income]],0)</f>
        <v>0</v>
      </c>
      <c r="BR487" s="14">
        <f ca="1">IF(Table1[[#This Row],[Area]]="Nunavut",Table1[[#This Row],[Income]],0)</f>
        <v>0</v>
      </c>
      <c r="BS487" s="14">
        <f ca="1">IF(Table1[[#This Row],[Area]]="Saskatchewan",Table1[[#This Row],[Income]],0)</f>
        <v>0</v>
      </c>
      <c r="BT487" s="14">
        <f ca="1">IF(Table1[[#This Row],[Area]]="Manitoba",Table1[[#This Row],[Income]],0)</f>
        <v>0</v>
      </c>
      <c r="BU487" s="14">
        <f ca="1">IF(Table1[[#This Row],[Area]]="Ontario",Table1[[#This Row],[Income]],0)</f>
        <v>0</v>
      </c>
      <c r="BV487" s="14">
        <f ca="1">IF(Table1[[#This Row],[Area]]="Quebec",Table1[[#This Row],[Income]],0)</f>
        <v>0</v>
      </c>
      <c r="BW487" s="14">
        <f ca="1">IF(Table1[[#This Row],[Area]]="newfoundland",Table1[[#This Row],[Income]],0)</f>
        <v>0</v>
      </c>
      <c r="BX487" s="14">
        <f ca="1">IF(Table1[[#This Row],[Area]]="New Brunswick",Table1[[#This Row],[Income]],0)</f>
        <v>0</v>
      </c>
      <c r="BY487" s="14">
        <f ca="1">IF(Table1[[#This Row],[Area]]="Nova Scotia",Table1[[#This Row],[Income]],0)</f>
        <v>68353</v>
      </c>
      <c r="BZ487" s="14">
        <f ca="1">IF(Table1[[#This Row],[Area]]="Prince Edward Island",Table1[[#This Row],[Income]],0)</f>
        <v>0</v>
      </c>
      <c r="CB487" s="12">
        <f ca="1">IF(Table1[[#This Row],[Field of Work]]="Health",Table1[[#This Row],[Income]],0)</f>
        <v>0</v>
      </c>
      <c r="CC487" s="12">
        <f ca="1">IF(Table1[[#This Row],[Field of Work]]="Construction",Table1[[#This Row],[Income]],0)</f>
        <v>68353</v>
      </c>
      <c r="CD487" s="12">
        <f ca="1">IF(Table1[[#This Row],[Field of Work]]="Teaching",Table1[[#This Row],[Income]],0)</f>
        <v>0</v>
      </c>
      <c r="CE487" s="12">
        <f ca="1">IF(Table1[[#This Row],[Field of Work]]="IT",Table1[[#This Row],[Income]],0)</f>
        <v>0</v>
      </c>
      <c r="CF487" s="12">
        <f ca="1">IF(Table1[[#This Row],[Field of Work]]="General Work",Table1[[#This Row],[Income]],0)</f>
        <v>0</v>
      </c>
      <c r="CG487" s="12">
        <f ca="1">IF(Table1[[#This Row],[Field of Work]]="Agriculture",Table1[[#This Row],[Income]],0)</f>
        <v>0</v>
      </c>
      <c r="CI487" s="2">
        <f ca="1">IF(Table1[[#This Row],[Debts]]&gt;Table1[[#This Row],[Income]],1,0)</f>
        <v>0</v>
      </c>
      <c r="CJ487" s="2"/>
      <c r="CL487" s="2">
        <f ca="1">IF(Table1[[#This Row],[Networth of Person ($)]]&gt;$CL$6,Table1[[#This Row],[Age]],0)</f>
        <v>35</v>
      </c>
    </row>
    <row r="488" spans="2:90" x14ac:dyDescent="0.3">
      <c r="B488">
        <f t="shared" ca="1" si="162"/>
        <v>1</v>
      </c>
      <c r="C488" t="str">
        <f t="shared" ca="1" si="163"/>
        <v>Men</v>
      </c>
      <c r="D488">
        <f t="shared" ca="1" si="164"/>
        <v>32</v>
      </c>
      <c r="E488">
        <f t="shared" ca="1" si="165"/>
        <v>4</v>
      </c>
      <c r="F488" t="str">
        <f t="shared" ca="1" si="166"/>
        <v>IT</v>
      </c>
      <c r="G488">
        <f t="shared" ca="1" si="167"/>
        <v>1</v>
      </c>
      <c r="H488" t="str">
        <f t="shared" ca="1" si="168"/>
        <v>High School</v>
      </c>
      <c r="I488">
        <f t="shared" ca="1" si="169"/>
        <v>3</v>
      </c>
      <c r="J488">
        <f t="shared" ca="1" si="170"/>
        <v>2</v>
      </c>
      <c r="K488">
        <f t="shared" ca="1" si="171"/>
        <v>50677</v>
      </c>
      <c r="L488">
        <f t="shared" ca="1" si="172"/>
        <v>13</v>
      </c>
      <c r="M488" t="str">
        <f t="shared" ca="1" si="173"/>
        <v>Prince Edward Island</v>
      </c>
      <c r="N488">
        <f t="shared" ca="1" si="174"/>
        <v>253385</v>
      </c>
      <c r="O488">
        <f t="shared" ca="1" si="175"/>
        <v>9477.9742771652909</v>
      </c>
      <c r="P488">
        <f t="shared" ca="1" si="176"/>
        <v>83142.984303816775</v>
      </c>
      <c r="Q488">
        <f t="shared" ca="1" si="177"/>
        <v>49768</v>
      </c>
      <c r="R488">
        <f t="shared" ca="1" si="178"/>
        <v>36526.137544923695</v>
      </c>
      <c r="S488">
        <f t="shared" ca="1" si="179"/>
        <v>5368.3864005573832</v>
      </c>
      <c r="T488">
        <f t="shared" ca="1" si="180"/>
        <v>341896.37070437416</v>
      </c>
      <c r="U488">
        <f t="shared" ca="1" si="181"/>
        <v>95772.111822088977</v>
      </c>
      <c r="V488">
        <f t="shared" ca="1" si="182"/>
        <v>246124.25888228518</v>
      </c>
      <c r="Y488" s="2">
        <f ca="1">IF(Table1[[#This Row],[Gender]]="Men",1,0)</f>
        <v>1</v>
      </c>
      <c r="Z488" s="2">
        <f ca="1">IF(Table1[[#This Row],[Gender]]="Women",1,0)</f>
        <v>0</v>
      </c>
      <c r="AA488" s="2"/>
      <c r="AB488" s="2"/>
      <c r="AC488" s="2"/>
      <c r="AD488" s="2"/>
      <c r="AE488" s="2"/>
      <c r="AF488" s="2"/>
      <c r="AG488" s="2"/>
      <c r="AH488" s="2"/>
      <c r="AI488" s="2"/>
      <c r="AJ488" s="4"/>
      <c r="AM488" s="2">
        <f ca="1">IF(Table1[[#This Row],[Field of Work]]="Teaching",1,0)</f>
        <v>0</v>
      </c>
      <c r="AN488" s="2">
        <f ca="1">IF(Table1[[#This Row],[Field of Work]]="Health",1,0)</f>
        <v>0</v>
      </c>
      <c r="AO488" s="2">
        <f ca="1">IF(Table1[[#This Row],[Field of Work]]="Agriculture",1,0)</f>
        <v>0</v>
      </c>
      <c r="AP488" s="2">
        <f ca="1">IF(Table1[[#This Row],[Field of Work]]="IT",1,0)</f>
        <v>1</v>
      </c>
      <c r="AQ488" s="2">
        <f ca="1">IF(Table1[[#This Row],[Field of Work]]="Construction",1,0)</f>
        <v>0</v>
      </c>
      <c r="AR488" s="2">
        <f ca="1">IF(Table1[[#This Row],[Field of Work]]="General Work",1,0)</f>
        <v>0</v>
      </c>
      <c r="AS488" s="2"/>
      <c r="AT488" s="2"/>
      <c r="AU488" s="2"/>
      <c r="AV488" s="2"/>
      <c r="AW488" s="2"/>
      <c r="AX488" s="2"/>
      <c r="BB488" s="2">
        <f ca="1">Table1[[#This Row],[Car Value]]/Table1[[#This Row],[Cars]]</f>
        <v>41571.492151908387</v>
      </c>
      <c r="BE488" s="2">
        <f ca="1">IF(Table1[[#This Row],[Debts]]&gt;$BG$6,1,0)</f>
        <v>1</v>
      </c>
      <c r="BJ488" s="11">
        <f ca="1">Table1[[#This Row],[Mortage Left]]/Table1[[#This Row],[Value of House]]</f>
        <v>3.7405427618703913E-2</v>
      </c>
      <c r="BK488" s="2">
        <f t="shared" ca="1" si="183"/>
        <v>1</v>
      </c>
      <c r="BN488" s="14">
        <f ca="1">IF(Table1[[#This Row],[Area]]="Yukon",Table1[[#This Row],[Income]],0)</f>
        <v>0</v>
      </c>
      <c r="BO488" s="14">
        <f ca="1">IF(Table1[[#This Row],[Area]]="BC",Table1[[#This Row],[Income]],0)</f>
        <v>0</v>
      </c>
      <c r="BP488" s="14">
        <f ca="1">IF(Table1[[#This Row],[Area]]="Northwest Territories",Table1[[#This Row],[Income]],0)</f>
        <v>0</v>
      </c>
      <c r="BQ488" s="14">
        <f ca="1">IF(Table1[[#This Row],[Area]]="Alberta",Table1[[#This Row],[Income]],0)</f>
        <v>0</v>
      </c>
      <c r="BR488" s="14">
        <f ca="1">IF(Table1[[#This Row],[Area]]="Nunavut",Table1[[#This Row],[Income]],0)</f>
        <v>0</v>
      </c>
      <c r="BS488" s="14">
        <f ca="1">IF(Table1[[#This Row],[Area]]="Saskatchewan",Table1[[#This Row],[Income]],0)</f>
        <v>0</v>
      </c>
      <c r="BT488" s="14">
        <f ca="1">IF(Table1[[#This Row],[Area]]="Manitoba",Table1[[#This Row],[Income]],0)</f>
        <v>0</v>
      </c>
      <c r="BU488" s="14">
        <f ca="1">IF(Table1[[#This Row],[Area]]="Ontario",Table1[[#This Row],[Income]],0)</f>
        <v>0</v>
      </c>
      <c r="BV488" s="14">
        <f ca="1">IF(Table1[[#This Row],[Area]]="Quebec",Table1[[#This Row],[Income]],0)</f>
        <v>0</v>
      </c>
      <c r="BW488" s="14">
        <f ca="1">IF(Table1[[#This Row],[Area]]="newfoundland",Table1[[#This Row],[Income]],0)</f>
        <v>0</v>
      </c>
      <c r="BX488" s="14">
        <f ca="1">IF(Table1[[#This Row],[Area]]="New Brunswick",Table1[[#This Row],[Income]],0)</f>
        <v>0</v>
      </c>
      <c r="BY488" s="14">
        <f ca="1">IF(Table1[[#This Row],[Area]]="Nova Scotia",Table1[[#This Row],[Income]],0)</f>
        <v>0</v>
      </c>
      <c r="BZ488" s="14">
        <f ca="1">IF(Table1[[#This Row],[Area]]="Prince Edward Island",Table1[[#This Row],[Income]],0)</f>
        <v>50677</v>
      </c>
      <c r="CB488" s="12">
        <f ca="1">IF(Table1[[#This Row],[Field of Work]]="Health",Table1[[#This Row],[Income]],0)</f>
        <v>0</v>
      </c>
      <c r="CC488" s="12">
        <f ca="1">IF(Table1[[#This Row],[Field of Work]]="Construction",Table1[[#This Row],[Income]],0)</f>
        <v>0</v>
      </c>
      <c r="CD488" s="12">
        <f ca="1">IF(Table1[[#This Row],[Field of Work]]="Teaching",Table1[[#This Row],[Income]],0)</f>
        <v>0</v>
      </c>
      <c r="CE488" s="12">
        <f ca="1">IF(Table1[[#This Row],[Field of Work]]="IT",Table1[[#This Row],[Income]],0)</f>
        <v>50677</v>
      </c>
      <c r="CF488" s="12">
        <f ca="1">IF(Table1[[#This Row],[Field of Work]]="General Work",Table1[[#This Row],[Income]],0)</f>
        <v>0</v>
      </c>
      <c r="CG488" s="12">
        <f ca="1">IF(Table1[[#This Row],[Field of Work]]="Agriculture",Table1[[#This Row],[Income]],0)</f>
        <v>0</v>
      </c>
      <c r="CI488" s="2">
        <f ca="1">IF(Table1[[#This Row],[Debts]]&gt;Table1[[#This Row],[Income]],1,0)</f>
        <v>0</v>
      </c>
      <c r="CJ488" s="2"/>
      <c r="CL488" s="2">
        <f ca="1">IF(Table1[[#This Row],[Networth of Person ($)]]&gt;$CL$6,Table1[[#This Row],[Age]],0)</f>
        <v>32</v>
      </c>
    </row>
    <row r="489" spans="2:90" x14ac:dyDescent="0.3">
      <c r="B489">
        <f t="shared" ca="1" si="162"/>
        <v>1</v>
      </c>
      <c r="C489" t="str">
        <f t="shared" ca="1" si="163"/>
        <v>Men</v>
      </c>
      <c r="D489">
        <f t="shared" ca="1" si="164"/>
        <v>34</v>
      </c>
      <c r="E489">
        <f t="shared" ca="1" si="165"/>
        <v>6</v>
      </c>
      <c r="F489" t="str">
        <f t="shared" ca="1" si="166"/>
        <v>Agriculture</v>
      </c>
      <c r="G489">
        <f t="shared" ca="1" si="167"/>
        <v>5</v>
      </c>
      <c r="H489" t="str">
        <f t="shared" ca="1" si="168"/>
        <v>Others</v>
      </c>
      <c r="I489">
        <f t="shared" ca="1" si="169"/>
        <v>1</v>
      </c>
      <c r="J489">
        <f t="shared" ca="1" si="170"/>
        <v>1</v>
      </c>
      <c r="K489">
        <f t="shared" ca="1" si="171"/>
        <v>70229</v>
      </c>
      <c r="L489">
        <f t="shared" ca="1" si="172"/>
        <v>6</v>
      </c>
      <c r="M489" t="str">
        <f t="shared" ca="1" si="173"/>
        <v>Saskatchewan</v>
      </c>
      <c r="N489">
        <f t="shared" ca="1" si="174"/>
        <v>280916</v>
      </c>
      <c r="O489">
        <f t="shared" ca="1" si="175"/>
        <v>116842.27671034317</v>
      </c>
      <c r="P489">
        <f t="shared" ca="1" si="176"/>
        <v>32069.639956050789</v>
      </c>
      <c r="Q489">
        <f t="shared" ca="1" si="177"/>
        <v>15351</v>
      </c>
      <c r="R489">
        <f t="shared" ca="1" si="178"/>
        <v>77488.098292718365</v>
      </c>
      <c r="S489">
        <f t="shared" ca="1" si="179"/>
        <v>48177.449755759895</v>
      </c>
      <c r="T489">
        <f t="shared" ca="1" si="180"/>
        <v>361163.0897118107</v>
      </c>
      <c r="U489">
        <f t="shared" ca="1" si="181"/>
        <v>209681.37500306155</v>
      </c>
      <c r="V489">
        <f t="shared" ca="1" si="182"/>
        <v>151481.71470874915</v>
      </c>
      <c r="Y489" s="2">
        <f ca="1">IF(Table1[[#This Row],[Gender]]="Men",1,0)</f>
        <v>1</v>
      </c>
      <c r="Z489" s="2">
        <f ca="1">IF(Table1[[#This Row],[Gender]]="Women",1,0)</f>
        <v>0</v>
      </c>
      <c r="AA489" s="2"/>
      <c r="AB489" s="2"/>
      <c r="AC489" s="2"/>
      <c r="AD489" s="2"/>
      <c r="AE489" s="2"/>
      <c r="AF489" s="2"/>
      <c r="AG489" s="2"/>
      <c r="AH489" s="2"/>
      <c r="AI489" s="2"/>
      <c r="AJ489" s="4"/>
      <c r="AM489" s="2">
        <f ca="1">IF(Table1[[#This Row],[Field of Work]]="Teaching",1,0)</f>
        <v>0</v>
      </c>
      <c r="AN489" s="2">
        <f ca="1">IF(Table1[[#This Row],[Field of Work]]="Health",1,0)</f>
        <v>0</v>
      </c>
      <c r="AO489" s="2">
        <f ca="1">IF(Table1[[#This Row],[Field of Work]]="Agriculture",1,0)</f>
        <v>1</v>
      </c>
      <c r="AP489" s="2">
        <f ca="1">IF(Table1[[#This Row],[Field of Work]]="IT",1,0)</f>
        <v>0</v>
      </c>
      <c r="AQ489" s="2">
        <f ca="1">IF(Table1[[#This Row],[Field of Work]]="Construction",1,0)</f>
        <v>0</v>
      </c>
      <c r="AR489" s="2">
        <f ca="1">IF(Table1[[#This Row],[Field of Work]]="General Work",1,0)</f>
        <v>0</v>
      </c>
      <c r="AS489" s="2"/>
      <c r="AT489" s="2"/>
      <c r="AU489" s="2"/>
      <c r="AV489" s="2"/>
      <c r="AW489" s="2"/>
      <c r="AX489" s="2"/>
      <c r="BB489" s="2">
        <f ca="1">Table1[[#This Row],[Car Value]]/Table1[[#This Row],[Cars]]</f>
        <v>32069.639956050789</v>
      </c>
      <c r="BE489" s="2">
        <f ca="1">IF(Table1[[#This Row],[Debts]]&gt;$BG$6,1,0)</f>
        <v>1</v>
      </c>
      <c r="BJ489" s="11">
        <f ca="1">Table1[[#This Row],[Mortage Left]]/Table1[[#This Row],[Value of House]]</f>
        <v>0.41593314980400964</v>
      </c>
      <c r="BK489" s="2">
        <f t="shared" ca="1" si="183"/>
        <v>0</v>
      </c>
      <c r="BN489" s="14">
        <f ca="1">IF(Table1[[#This Row],[Area]]="Yukon",Table1[[#This Row],[Income]],0)</f>
        <v>0</v>
      </c>
      <c r="BO489" s="14">
        <f ca="1">IF(Table1[[#This Row],[Area]]="BC",Table1[[#This Row],[Income]],0)</f>
        <v>0</v>
      </c>
      <c r="BP489" s="14">
        <f ca="1">IF(Table1[[#This Row],[Area]]="Northwest Territories",Table1[[#This Row],[Income]],0)</f>
        <v>0</v>
      </c>
      <c r="BQ489" s="14">
        <f ca="1">IF(Table1[[#This Row],[Area]]="Alberta",Table1[[#This Row],[Income]],0)</f>
        <v>0</v>
      </c>
      <c r="BR489" s="14">
        <f ca="1">IF(Table1[[#This Row],[Area]]="Nunavut",Table1[[#This Row],[Income]],0)</f>
        <v>0</v>
      </c>
      <c r="BS489" s="14">
        <f ca="1">IF(Table1[[#This Row],[Area]]="Saskatchewan",Table1[[#This Row],[Income]],0)</f>
        <v>70229</v>
      </c>
      <c r="BT489" s="14">
        <f ca="1">IF(Table1[[#This Row],[Area]]="Manitoba",Table1[[#This Row],[Income]],0)</f>
        <v>0</v>
      </c>
      <c r="BU489" s="14">
        <f ca="1">IF(Table1[[#This Row],[Area]]="Ontario",Table1[[#This Row],[Income]],0)</f>
        <v>0</v>
      </c>
      <c r="BV489" s="14">
        <f ca="1">IF(Table1[[#This Row],[Area]]="Quebec",Table1[[#This Row],[Income]],0)</f>
        <v>0</v>
      </c>
      <c r="BW489" s="14">
        <f ca="1">IF(Table1[[#This Row],[Area]]="newfoundland",Table1[[#This Row],[Income]],0)</f>
        <v>0</v>
      </c>
      <c r="BX489" s="14">
        <f ca="1">IF(Table1[[#This Row],[Area]]="New Brunswick",Table1[[#This Row],[Income]],0)</f>
        <v>0</v>
      </c>
      <c r="BY489" s="14">
        <f ca="1">IF(Table1[[#This Row],[Area]]="Nova Scotia",Table1[[#This Row],[Income]],0)</f>
        <v>0</v>
      </c>
      <c r="BZ489" s="14">
        <f ca="1">IF(Table1[[#This Row],[Area]]="Prince Edward Island",Table1[[#This Row],[Income]],0)</f>
        <v>0</v>
      </c>
      <c r="CB489" s="12">
        <f ca="1">IF(Table1[[#This Row],[Field of Work]]="Health",Table1[[#This Row],[Income]],0)</f>
        <v>0</v>
      </c>
      <c r="CC489" s="12">
        <f ca="1">IF(Table1[[#This Row],[Field of Work]]="Construction",Table1[[#This Row],[Income]],0)</f>
        <v>0</v>
      </c>
      <c r="CD489" s="12">
        <f ca="1">IF(Table1[[#This Row],[Field of Work]]="Teaching",Table1[[#This Row],[Income]],0)</f>
        <v>0</v>
      </c>
      <c r="CE489" s="12">
        <f ca="1">IF(Table1[[#This Row],[Field of Work]]="IT",Table1[[#This Row],[Income]],0)</f>
        <v>0</v>
      </c>
      <c r="CF489" s="12">
        <f ca="1">IF(Table1[[#This Row],[Field of Work]]="General Work",Table1[[#This Row],[Income]],0)</f>
        <v>0</v>
      </c>
      <c r="CG489" s="12">
        <f ca="1">IF(Table1[[#This Row],[Field of Work]]="Agriculture",Table1[[#This Row],[Income]],0)</f>
        <v>70229</v>
      </c>
      <c r="CI489" s="2">
        <f ca="1">IF(Table1[[#This Row],[Debts]]&gt;Table1[[#This Row],[Income]],1,0)</f>
        <v>1</v>
      </c>
      <c r="CJ489" s="2"/>
      <c r="CL489" s="2">
        <f ca="1">IF(Table1[[#This Row],[Networth of Person ($)]]&gt;$CL$6,Table1[[#This Row],[Age]],0)</f>
        <v>34</v>
      </c>
    </row>
    <row r="490" spans="2:90" x14ac:dyDescent="0.3">
      <c r="B490">
        <f t="shared" ca="1" si="162"/>
        <v>1</v>
      </c>
      <c r="C490" t="str">
        <f t="shared" ca="1" si="163"/>
        <v>Men</v>
      </c>
      <c r="D490">
        <f t="shared" ca="1" si="164"/>
        <v>35</v>
      </c>
      <c r="E490">
        <f t="shared" ca="1" si="165"/>
        <v>2</v>
      </c>
      <c r="F490" t="str">
        <f t="shared" ca="1" si="166"/>
        <v>Construction</v>
      </c>
      <c r="G490">
        <f t="shared" ca="1" si="167"/>
        <v>1</v>
      </c>
      <c r="H490" t="str">
        <f t="shared" ca="1" si="168"/>
        <v>High School</v>
      </c>
      <c r="I490">
        <f t="shared" ca="1" si="169"/>
        <v>2</v>
      </c>
      <c r="J490">
        <f t="shared" ca="1" si="170"/>
        <v>2</v>
      </c>
      <c r="K490">
        <f t="shared" ca="1" si="171"/>
        <v>70854</v>
      </c>
      <c r="L490">
        <f t="shared" ca="1" si="172"/>
        <v>3</v>
      </c>
      <c r="M490" t="str">
        <f t="shared" ca="1" si="173"/>
        <v>Northwest Territories</v>
      </c>
      <c r="N490">
        <f t="shared" ca="1" si="174"/>
        <v>283416</v>
      </c>
      <c r="O490">
        <f t="shared" ca="1" si="175"/>
        <v>238228.32260492208</v>
      </c>
      <c r="P490">
        <f t="shared" ca="1" si="176"/>
        <v>60318.470823123527</v>
      </c>
      <c r="Q490">
        <f t="shared" ca="1" si="177"/>
        <v>22520</v>
      </c>
      <c r="R490">
        <f t="shared" ca="1" si="178"/>
        <v>78007.70074883959</v>
      </c>
      <c r="S490">
        <f t="shared" ca="1" si="179"/>
        <v>37616.332553886779</v>
      </c>
      <c r="T490">
        <f t="shared" ca="1" si="180"/>
        <v>381350.80337701028</v>
      </c>
      <c r="U490">
        <f t="shared" ca="1" si="181"/>
        <v>338756.02335376164</v>
      </c>
      <c r="V490">
        <f t="shared" ca="1" si="182"/>
        <v>42594.780023248633</v>
      </c>
      <c r="Y490" s="2">
        <f ca="1">IF(Table1[[#This Row],[Gender]]="Men",1,0)</f>
        <v>1</v>
      </c>
      <c r="Z490" s="2">
        <f ca="1">IF(Table1[[#This Row],[Gender]]="Women",1,0)</f>
        <v>0</v>
      </c>
      <c r="AA490" s="2"/>
      <c r="AB490" s="2"/>
      <c r="AC490" s="2"/>
      <c r="AD490" s="2"/>
      <c r="AE490" s="2"/>
      <c r="AF490" s="2"/>
      <c r="AG490" s="2"/>
      <c r="AH490" s="2"/>
      <c r="AI490" s="2"/>
      <c r="AJ490" s="4"/>
      <c r="AM490" s="2">
        <f ca="1">IF(Table1[[#This Row],[Field of Work]]="Teaching",1,0)</f>
        <v>0</v>
      </c>
      <c r="AN490" s="2">
        <f ca="1">IF(Table1[[#This Row],[Field of Work]]="Health",1,0)</f>
        <v>0</v>
      </c>
      <c r="AO490" s="2">
        <f ca="1">IF(Table1[[#This Row],[Field of Work]]="Agriculture",1,0)</f>
        <v>0</v>
      </c>
      <c r="AP490" s="2">
        <f ca="1">IF(Table1[[#This Row],[Field of Work]]="IT",1,0)</f>
        <v>0</v>
      </c>
      <c r="AQ490" s="2">
        <f ca="1">IF(Table1[[#This Row],[Field of Work]]="Construction",1,0)</f>
        <v>1</v>
      </c>
      <c r="AR490" s="2">
        <f ca="1">IF(Table1[[#This Row],[Field of Work]]="General Work",1,0)</f>
        <v>0</v>
      </c>
      <c r="AS490" s="2"/>
      <c r="AT490" s="2"/>
      <c r="AU490" s="2"/>
      <c r="AV490" s="2"/>
      <c r="AW490" s="2"/>
      <c r="AX490" s="2"/>
      <c r="BB490" s="2">
        <f ca="1">Table1[[#This Row],[Car Value]]/Table1[[#This Row],[Cars]]</f>
        <v>30159.235411561764</v>
      </c>
      <c r="BE490" s="2">
        <f ca="1">IF(Table1[[#This Row],[Debts]]&gt;$BG$6,1,0)</f>
        <v>1</v>
      </c>
      <c r="BJ490" s="11">
        <f ca="1">Table1[[#This Row],[Mortage Left]]/Table1[[#This Row],[Value of House]]</f>
        <v>0.8405605985721416</v>
      </c>
      <c r="BK490" s="2">
        <f t="shared" ca="1" si="183"/>
        <v>0</v>
      </c>
      <c r="BN490" s="14">
        <f ca="1">IF(Table1[[#This Row],[Area]]="Yukon",Table1[[#This Row],[Income]],0)</f>
        <v>0</v>
      </c>
      <c r="BO490" s="14">
        <f ca="1">IF(Table1[[#This Row],[Area]]="BC",Table1[[#This Row],[Income]],0)</f>
        <v>0</v>
      </c>
      <c r="BP490" s="14">
        <f ca="1">IF(Table1[[#This Row],[Area]]="Northwest Territories",Table1[[#This Row],[Income]],0)</f>
        <v>70854</v>
      </c>
      <c r="BQ490" s="14">
        <f ca="1">IF(Table1[[#This Row],[Area]]="Alberta",Table1[[#This Row],[Income]],0)</f>
        <v>0</v>
      </c>
      <c r="BR490" s="14">
        <f ca="1">IF(Table1[[#This Row],[Area]]="Nunavut",Table1[[#This Row],[Income]],0)</f>
        <v>0</v>
      </c>
      <c r="BS490" s="14">
        <f ca="1">IF(Table1[[#This Row],[Area]]="Saskatchewan",Table1[[#This Row],[Income]],0)</f>
        <v>0</v>
      </c>
      <c r="BT490" s="14">
        <f ca="1">IF(Table1[[#This Row],[Area]]="Manitoba",Table1[[#This Row],[Income]],0)</f>
        <v>0</v>
      </c>
      <c r="BU490" s="14">
        <f ca="1">IF(Table1[[#This Row],[Area]]="Ontario",Table1[[#This Row],[Income]],0)</f>
        <v>0</v>
      </c>
      <c r="BV490" s="14">
        <f ca="1">IF(Table1[[#This Row],[Area]]="Quebec",Table1[[#This Row],[Income]],0)</f>
        <v>0</v>
      </c>
      <c r="BW490" s="14">
        <f ca="1">IF(Table1[[#This Row],[Area]]="newfoundland",Table1[[#This Row],[Income]],0)</f>
        <v>0</v>
      </c>
      <c r="BX490" s="14">
        <f ca="1">IF(Table1[[#This Row],[Area]]="New Brunswick",Table1[[#This Row],[Income]],0)</f>
        <v>0</v>
      </c>
      <c r="BY490" s="14">
        <f ca="1">IF(Table1[[#This Row],[Area]]="Nova Scotia",Table1[[#This Row],[Income]],0)</f>
        <v>0</v>
      </c>
      <c r="BZ490" s="14">
        <f ca="1">IF(Table1[[#This Row],[Area]]="Prince Edward Island",Table1[[#This Row],[Income]],0)</f>
        <v>0</v>
      </c>
      <c r="CB490" s="12">
        <f ca="1">IF(Table1[[#This Row],[Field of Work]]="Health",Table1[[#This Row],[Income]],0)</f>
        <v>0</v>
      </c>
      <c r="CC490" s="12">
        <f ca="1">IF(Table1[[#This Row],[Field of Work]]="Construction",Table1[[#This Row],[Income]],0)</f>
        <v>70854</v>
      </c>
      <c r="CD490" s="12">
        <f ca="1">IF(Table1[[#This Row],[Field of Work]]="Teaching",Table1[[#This Row],[Income]],0)</f>
        <v>0</v>
      </c>
      <c r="CE490" s="12">
        <f ca="1">IF(Table1[[#This Row],[Field of Work]]="IT",Table1[[#This Row],[Income]],0)</f>
        <v>0</v>
      </c>
      <c r="CF490" s="12">
        <f ca="1">IF(Table1[[#This Row],[Field of Work]]="General Work",Table1[[#This Row],[Income]],0)</f>
        <v>0</v>
      </c>
      <c r="CG490" s="12">
        <f ca="1">IF(Table1[[#This Row],[Field of Work]]="Agriculture",Table1[[#This Row],[Income]],0)</f>
        <v>0</v>
      </c>
      <c r="CI490" s="2">
        <f ca="1">IF(Table1[[#This Row],[Debts]]&gt;Table1[[#This Row],[Income]],1,0)</f>
        <v>1</v>
      </c>
      <c r="CJ490" s="2"/>
      <c r="CL490" s="2">
        <f ca="1">IF(Table1[[#This Row],[Networth of Person ($)]]&gt;$CL$6,Table1[[#This Row],[Age]],0)</f>
        <v>0</v>
      </c>
    </row>
    <row r="491" spans="2:90" x14ac:dyDescent="0.3">
      <c r="B491">
        <f t="shared" ca="1" si="162"/>
        <v>2</v>
      </c>
      <c r="C491" t="str">
        <f t="shared" ca="1" si="163"/>
        <v>Women</v>
      </c>
      <c r="D491">
        <f t="shared" ca="1" si="164"/>
        <v>30</v>
      </c>
      <c r="E491">
        <f t="shared" ca="1" si="165"/>
        <v>4</v>
      </c>
      <c r="F491" t="str">
        <f t="shared" ca="1" si="166"/>
        <v>IT</v>
      </c>
      <c r="G491">
        <f t="shared" ca="1" si="167"/>
        <v>6</v>
      </c>
      <c r="H491" t="str">
        <f t="shared" ca="1" si="168"/>
        <v>Others</v>
      </c>
      <c r="I491">
        <f t="shared" ca="1" si="169"/>
        <v>2</v>
      </c>
      <c r="J491">
        <f t="shared" ca="1" si="170"/>
        <v>3</v>
      </c>
      <c r="K491">
        <f t="shared" ca="1" si="171"/>
        <v>73346</v>
      </c>
      <c r="L491">
        <f t="shared" ca="1" si="172"/>
        <v>5</v>
      </c>
      <c r="M491" t="str">
        <f t="shared" ca="1" si="173"/>
        <v>Nunavut</v>
      </c>
      <c r="N491">
        <f t="shared" ca="1" si="174"/>
        <v>220038</v>
      </c>
      <c r="O491">
        <f t="shared" ca="1" si="175"/>
        <v>73593.736039815471</v>
      </c>
      <c r="P491">
        <f t="shared" ca="1" si="176"/>
        <v>55461.206104263438</v>
      </c>
      <c r="Q491">
        <f t="shared" ca="1" si="177"/>
        <v>52077</v>
      </c>
      <c r="R491">
        <f t="shared" ca="1" si="178"/>
        <v>73931.721472092628</v>
      </c>
      <c r="S491">
        <f t="shared" ca="1" si="179"/>
        <v>99906.677155433528</v>
      </c>
      <c r="T491">
        <f t="shared" ca="1" si="180"/>
        <v>375405.88325969694</v>
      </c>
      <c r="U491">
        <f t="shared" ca="1" si="181"/>
        <v>199602.45751190808</v>
      </c>
      <c r="V491">
        <f t="shared" ca="1" si="182"/>
        <v>175803.42574778886</v>
      </c>
      <c r="Y491" s="2">
        <f ca="1">IF(Table1[[#This Row],[Gender]]="Men",1,0)</f>
        <v>0</v>
      </c>
      <c r="Z491" s="2">
        <f ca="1">IF(Table1[[#This Row],[Gender]]="Women",1,0)</f>
        <v>1</v>
      </c>
      <c r="AA491" s="2"/>
      <c r="AB491" s="2"/>
      <c r="AC491" s="2"/>
      <c r="AD491" s="2"/>
      <c r="AE491" s="2"/>
      <c r="AF491" s="2"/>
      <c r="AG491" s="2"/>
      <c r="AH491" s="2"/>
      <c r="AI491" s="2"/>
      <c r="AJ491" s="4"/>
      <c r="AM491" s="2">
        <f ca="1">IF(Table1[[#This Row],[Field of Work]]="Teaching",1,0)</f>
        <v>0</v>
      </c>
      <c r="AN491" s="2">
        <f ca="1">IF(Table1[[#This Row],[Field of Work]]="Health",1,0)</f>
        <v>0</v>
      </c>
      <c r="AO491" s="2">
        <f ca="1">IF(Table1[[#This Row],[Field of Work]]="Agriculture",1,0)</f>
        <v>0</v>
      </c>
      <c r="AP491" s="2">
        <f ca="1">IF(Table1[[#This Row],[Field of Work]]="IT",1,0)</f>
        <v>1</v>
      </c>
      <c r="AQ491" s="2">
        <f ca="1">IF(Table1[[#This Row],[Field of Work]]="Construction",1,0)</f>
        <v>0</v>
      </c>
      <c r="AR491" s="2">
        <f ca="1">IF(Table1[[#This Row],[Field of Work]]="General Work",1,0)</f>
        <v>0</v>
      </c>
      <c r="AS491" s="2"/>
      <c r="AT491" s="2"/>
      <c r="AU491" s="2"/>
      <c r="AV491" s="2"/>
      <c r="AW491" s="2"/>
      <c r="AX491" s="2"/>
      <c r="BB491" s="2">
        <f ca="1">Table1[[#This Row],[Car Value]]/Table1[[#This Row],[Cars]]</f>
        <v>18487.068701421147</v>
      </c>
      <c r="BE491" s="2">
        <f ca="1">IF(Table1[[#This Row],[Debts]]&gt;$BG$6,1,0)</f>
        <v>1</v>
      </c>
      <c r="BJ491" s="11">
        <f ca="1">Table1[[#This Row],[Mortage Left]]/Table1[[#This Row],[Value of House]]</f>
        <v>0.33445921177167337</v>
      </c>
      <c r="BK491" s="2">
        <f t="shared" ca="1" si="183"/>
        <v>0</v>
      </c>
      <c r="BN491" s="14">
        <f ca="1">IF(Table1[[#This Row],[Area]]="Yukon",Table1[[#This Row],[Income]],0)</f>
        <v>0</v>
      </c>
      <c r="BO491" s="14">
        <f ca="1">IF(Table1[[#This Row],[Area]]="BC",Table1[[#This Row],[Income]],0)</f>
        <v>0</v>
      </c>
      <c r="BP491" s="14">
        <f ca="1">IF(Table1[[#This Row],[Area]]="Northwest Territories",Table1[[#This Row],[Income]],0)</f>
        <v>0</v>
      </c>
      <c r="BQ491" s="14">
        <f ca="1">IF(Table1[[#This Row],[Area]]="Alberta",Table1[[#This Row],[Income]],0)</f>
        <v>0</v>
      </c>
      <c r="BR491" s="14">
        <f ca="1">IF(Table1[[#This Row],[Area]]="Nunavut",Table1[[#This Row],[Income]],0)</f>
        <v>73346</v>
      </c>
      <c r="BS491" s="14">
        <f ca="1">IF(Table1[[#This Row],[Area]]="Saskatchewan",Table1[[#This Row],[Income]],0)</f>
        <v>0</v>
      </c>
      <c r="BT491" s="14">
        <f ca="1">IF(Table1[[#This Row],[Area]]="Manitoba",Table1[[#This Row],[Income]],0)</f>
        <v>0</v>
      </c>
      <c r="BU491" s="14">
        <f ca="1">IF(Table1[[#This Row],[Area]]="Ontario",Table1[[#This Row],[Income]],0)</f>
        <v>0</v>
      </c>
      <c r="BV491" s="14">
        <f ca="1">IF(Table1[[#This Row],[Area]]="Quebec",Table1[[#This Row],[Income]],0)</f>
        <v>0</v>
      </c>
      <c r="BW491" s="14">
        <f ca="1">IF(Table1[[#This Row],[Area]]="newfoundland",Table1[[#This Row],[Income]],0)</f>
        <v>0</v>
      </c>
      <c r="BX491" s="14">
        <f ca="1">IF(Table1[[#This Row],[Area]]="New Brunswick",Table1[[#This Row],[Income]],0)</f>
        <v>0</v>
      </c>
      <c r="BY491" s="14">
        <f ca="1">IF(Table1[[#This Row],[Area]]="Nova Scotia",Table1[[#This Row],[Income]],0)</f>
        <v>0</v>
      </c>
      <c r="BZ491" s="14">
        <f ca="1">IF(Table1[[#This Row],[Area]]="Prince Edward Island",Table1[[#This Row],[Income]],0)</f>
        <v>0</v>
      </c>
      <c r="CB491" s="12">
        <f ca="1">IF(Table1[[#This Row],[Field of Work]]="Health",Table1[[#This Row],[Income]],0)</f>
        <v>0</v>
      </c>
      <c r="CC491" s="12">
        <f ca="1">IF(Table1[[#This Row],[Field of Work]]="Construction",Table1[[#This Row],[Income]],0)</f>
        <v>0</v>
      </c>
      <c r="CD491" s="12">
        <f ca="1">IF(Table1[[#This Row],[Field of Work]]="Teaching",Table1[[#This Row],[Income]],0)</f>
        <v>0</v>
      </c>
      <c r="CE491" s="12">
        <f ca="1">IF(Table1[[#This Row],[Field of Work]]="IT",Table1[[#This Row],[Income]],0)</f>
        <v>73346</v>
      </c>
      <c r="CF491" s="12">
        <f ca="1">IF(Table1[[#This Row],[Field of Work]]="General Work",Table1[[#This Row],[Income]],0)</f>
        <v>0</v>
      </c>
      <c r="CG491" s="12">
        <f ca="1">IF(Table1[[#This Row],[Field of Work]]="Agriculture",Table1[[#This Row],[Income]],0)</f>
        <v>0</v>
      </c>
      <c r="CI491" s="2">
        <f ca="1">IF(Table1[[#This Row],[Debts]]&gt;Table1[[#This Row],[Income]],1,0)</f>
        <v>1</v>
      </c>
      <c r="CJ491" s="2"/>
      <c r="CL491" s="2">
        <f ca="1">IF(Table1[[#This Row],[Networth of Person ($)]]&gt;$CL$6,Table1[[#This Row],[Age]],0)</f>
        <v>30</v>
      </c>
    </row>
    <row r="492" spans="2:90" x14ac:dyDescent="0.3">
      <c r="B492">
        <f t="shared" ca="1" si="162"/>
        <v>2</v>
      </c>
      <c r="C492" t="str">
        <f t="shared" ca="1" si="163"/>
        <v>Women</v>
      </c>
      <c r="D492">
        <f t="shared" ca="1" si="164"/>
        <v>29</v>
      </c>
      <c r="E492">
        <f t="shared" ca="1" si="165"/>
        <v>3</v>
      </c>
      <c r="F492" t="str">
        <f t="shared" ca="1" si="166"/>
        <v>Teaching</v>
      </c>
      <c r="G492">
        <f t="shared" ca="1" si="167"/>
        <v>1</v>
      </c>
      <c r="H492" t="str">
        <f t="shared" ca="1" si="168"/>
        <v>High School</v>
      </c>
      <c r="I492">
        <f t="shared" ca="1" si="169"/>
        <v>4</v>
      </c>
      <c r="J492">
        <f t="shared" ca="1" si="170"/>
        <v>1</v>
      </c>
      <c r="K492">
        <f t="shared" ca="1" si="171"/>
        <v>51858</v>
      </c>
      <c r="L492">
        <f t="shared" ca="1" si="172"/>
        <v>8</v>
      </c>
      <c r="M492" t="str">
        <f t="shared" ca="1" si="173"/>
        <v>Ontario</v>
      </c>
      <c r="N492">
        <f t="shared" ca="1" si="174"/>
        <v>259290</v>
      </c>
      <c r="O492">
        <f t="shared" ca="1" si="175"/>
        <v>62005.386116058471</v>
      </c>
      <c r="P492">
        <f t="shared" ca="1" si="176"/>
        <v>10894.672881541084</v>
      </c>
      <c r="Q492">
        <f t="shared" ca="1" si="177"/>
        <v>8273</v>
      </c>
      <c r="R492">
        <f t="shared" ca="1" si="178"/>
        <v>13560.305020793237</v>
      </c>
      <c r="S492">
        <f t="shared" ca="1" si="179"/>
        <v>45094.311312375488</v>
      </c>
      <c r="T492">
        <f t="shared" ca="1" si="180"/>
        <v>315278.98419391655</v>
      </c>
      <c r="U492">
        <f t="shared" ca="1" si="181"/>
        <v>83838.691136851718</v>
      </c>
      <c r="V492">
        <f t="shared" ca="1" si="182"/>
        <v>231440.29305706482</v>
      </c>
      <c r="Y492" s="2">
        <f ca="1">IF(Table1[[#This Row],[Gender]]="Men",1,0)</f>
        <v>0</v>
      </c>
      <c r="Z492" s="2">
        <f ca="1">IF(Table1[[#This Row],[Gender]]="Women",1,0)</f>
        <v>1</v>
      </c>
      <c r="AA492" s="2"/>
      <c r="AB492" s="2"/>
      <c r="AC492" s="2"/>
      <c r="AD492" s="2"/>
      <c r="AE492" s="2"/>
      <c r="AF492" s="2"/>
      <c r="AG492" s="2"/>
      <c r="AH492" s="2"/>
      <c r="AI492" s="2"/>
      <c r="AJ492" s="4"/>
      <c r="AM492" s="2">
        <f ca="1">IF(Table1[[#This Row],[Field of Work]]="Teaching",1,0)</f>
        <v>1</v>
      </c>
      <c r="AN492" s="2">
        <f ca="1">IF(Table1[[#This Row],[Field of Work]]="Health",1,0)</f>
        <v>0</v>
      </c>
      <c r="AO492" s="2">
        <f ca="1">IF(Table1[[#This Row],[Field of Work]]="Agriculture",1,0)</f>
        <v>0</v>
      </c>
      <c r="AP492" s="2">
        <f ca="1">IF(Table1[[#This Row],[Field of Work]]="IT",1,0)</f>
        <v>0</v>
      </c>
      <c r="AQ492" s="2">
        <f ca="1">IF(Table1[[#This Row],[Field of Work]]="Construction",1,0)</f>
        <v>0</v>
      </c>
      <c r="AR492" s="2">
        <f ca="1">IF(Table1[[#This Row],[Field of Work]]="General Work",1,0)</f>
        <v>0</v>
      </c>
      <c r="AS492" s="2"/>
      <c r="AT492" s="2"/>
      <c r="AU492" s="2"/>
      <c r="AV492" s="2"/>
      <c r="AW492" s="2"/>
      <c r="AX492" s="2"/>
      <c r="BB492" s="2">
        <f ca="1">Table1[[#This Row],[Car Value]]/Table1[[#This Row],[Cars]]</f>
        <v>10894.672881541084</v>
      </c>
      <c r="BE492" s="2">
        <f ca="1">IF(Table1[[#This Row],[Debts]]&gt;$BG$6,1,0)</f>
        <v>0</v>
      </c>
      <c r="BJ492" s="11">
        <f ca="1">Table1[[#This Row],[Mortage Left]]/Table1[[#This Row],[Value of House]]</f>
        <v>0.23913527755045882</v>
      </c>
      <c r="BK492" s="2">
        <f t="shared" ca="1" si="183"/>
        <v>1</v>
      </c>
      <c r="BN492" s="14">
        <f ca="1">IF(Table1[[#This Row],[Area]]="Yukon",Table1[[#This Row],[Income]],0)</f>
        <v>0</v>
      </c>
      <c r="BO492" s="14">
        <f ca="1">IF(Table1[[#This Row],[Area]]="BC",Table1[[#This Row],[Income]],0)</f>
        <v>0</v>
      </c>
      <c r="BP492" s="14">
        <f ca="1">IF(Table1[[#This Row],[Area]]="Northwest Territories",Table1[[#This Row],[Income]],0)</f>
        <v>0</v>
      </c>
      <c r="BQ492" s="14">
        <f ca="1">IF(Table1[[#This Row],[Area]]="Alberta",Table1[[#This Row],[Income]],0)</f>
        <v>0</v>
      </c>
      <c r="BR492" s="14">
        <f ca="1">IF(Table1[[#This Row],[Area]]="Nunavut",Table1[[#This Row],[Income]],0)</f>
        <v>0</v>
      </c>
      <c r="BS492" s="14">
        <f ca="1">IF(Table1[[#This Row],[Area]]="Saskatchewan",Table1[[#This Row],[Income]],0)</f>
        <v>0</v>
      </c>
      <c r="BT492" s="14">
        <f ca="1">IF(Table1[[#This Row],[Area]]="Manitoba",Table1[[#This Row],[Income]],0)</f>
        <v>0</v>
      </c>
      <c r="BU492" s="14">
        <f ca="1">IF(Table1[[#This Row],[Area]]="Ontario",Table1[[#This Row],[Income]],0)</f>
        <v>51858</v>
      </c>
      <c r="BV492" s="14">
        <f ca="1">IF(Table1[[#This Row],[Area]]="Quebec",Table1[[#This Row],[Income]],0)</f>
        <v>0</v>
      </c>
      <c r="BW492" s="14">
        <f ca="1">IF(Table1[[#This Row],[Area]]="newfoundland",Table1[[#This Row],[Income]],0)</f>
        <v>0</v>
      </c>
      <c r="BX492" s="14">
        <f ca="1">IF(Table1[[#This Row],[Area]]="New Brunswick",Table1[[#This Row],[Income]],0)</f>
        <v>0</v>
      </c>
      <c r="BY492" s="14">
        <f ca="1">IF(Table1[[#This Row],[Area]]="Nova Scotia",Table1[[#This Row],[Income]],0)</f>
        <v>0</v>
      </c>
      <c r="BZ492" s="14">
        <f ca="1">IF(Table1[[#This Row],[Area]]="Prince Edward Island",Table1[[#This Row],[Income]],0)</f>
        <v>0</v>
      </c>
      <c r="CB492" s="12">
        <f ca="1">IF(Table1[[#This Row],[Field of Work]]="Health",Table1[[#This Row],[Income]],0)</f>
        <v>0</v>
      </c>
      <c r="CC492" s="12">
        <f ca="1">IF(Table1[[#This Row],[Field of Work]]="Construction",Table1[[#This Row],[Income]],0)</f>
        <v>0</v>
      </c>
      <c r="CD492" s="12">
        <f ca="1">IF(Table1[[#This Row],[Field of Work]]="Teaching",Table1[[#This Row],[Income]],0)</f>
        <v>51858</v>
      </c>
      <c r="CE492" s="12">
        <f ca="1">IF(Table1[[#This Row],[Field of Work]]="IT",Table1[[#This Row],[Income]],0)</f>
        <v>0</v>
      </c>
      <c r="CF492" s="12">
        <f ca="1">IF(Table1[[#This Row],[Field of Work]]="General Work",Table1[[#This Row],[Income]],0)</f>
        <v>0</v>
      </c>
      <c r="CG492" s="12">
        <f ca="1">IF(Table1[[#This Row],[Field of Work]]="Agriculture",Table1[[#This Row],[Income]],0)</f>
        <v>0</v>
      </c>
      <c r="CI492" s="2">
        <f ca="1">IF(Table1[[#This Row],[Debts]]&gt;Table1[[#This Row],[Income]],1,0)</f>
        <v>0</v>
      </c>
      <c r="CJ492" s="2"/>
      <c r="CL492" s="2">
        <f ca="1">IF(Table1[[#This Row],[Networth of Person ($)]]&gt;$CL$6,Table1[[#This Row],[Age]],0)</f>
        <v>29</v>
      </c>
    </row>
    <row r="493" spans="2:90" x14ac:dyDescent="0.3">
      <c r="B493">
        <f t="shared" ca="1" si="162"/>
        <v>1</v>
      </c>
      <c r="C493" t="str">
        <f t="shared" ca="1" si="163"/>
        <v>Men</v>
      </c>
      <c r="D493">
        <f t="shared" ca="1" si="164"/>
        <v>45</v>
      </c>
      <c r="E493">
        <f t="shared" ca="1" si="165"/>
        <v>4</v>
      </c>
      <c r="F493" t="str">
        <f t="shared" ca="1" si="166"/>
        <v>IT</v>
      </c>
      <c r="G493">
        <f t="shared" ca="1" si="167"/>
        <v>6</v>
      </c>
      <c r="H493" t="str">
        <f t="shared" ca="1" si="168"/>
        <v>Others</v>
      </c>
      <c r="I493">
        <f t="shared" ca="1" si="169"/>
        <v>0</v>
      </c>
      <c r="J493">
        <f t="shared" ca="1" si="170"/>
        <v>3</v>
      </c>
      <c r="K493">
        <f t="shared" ca="1" si="171"/>
        <v>80407</v>
      </c>
      <c r="L493">
        <f t="shared" ca="1" si="172"/>
        <v>3</v>
      </c>
      <c r="M493" t="str">
        <f t="shared" ca="1" si="173"/>
        <v>Northwest Territories</v>
      </c>
      <c r="N493">
        <f t="shared" ca="1" si="174"/>
        <v>402035</v>
      </c>
      <c r="O493">
        <f t="shared" ca="1" si="175"/>
        <v>27548.071311634849</v>
      </c>
      <c r="P493">
        <f t="shared" ca="1" si="176"/>
        <v>155065.55498530591</v>
      </c>
      <c r="Q493">
        <f t="shared" ca="1" si="177"/>
        <v>85632</v>
      </c>
      <c r="R493">
        <f t="shared" ca="1" si="178"/>
        <v>8327.2207930038421</v>
      </c>
      <c r="S493">
        <f t="shared" ca="1" si="179"/>
        <v>18713.138602952549</v>
      </c>
      <c r="T493">
        <f t="shared" ca="1" si="180"/>
        <v>575813.69358825847</v>
      </c>
      <c r="U493">
        <f t="shared" ca="1" si="181"/>
        <v>121507.29210463869</v>
      </c>
      <c r="V493">
        <f t="shared" ca="1" si="182"/>
        <v>454306.40148361976</v>
      </c>
      <c r="Y493" s="2">
        <f ca="1">IF(Table1[[#This Row],[Gender]]="Men",1,0)</f>
        <v>1</v>
      </c>
      <c r="Z493" s="2">
        <f ca="1">IF(Table1[[#This Row],[Gender]]="Women",1,0)</f>
        <v>0</v>
      </c>
      <c r="AA493" s="2"/>
      <c r="AB493" s="2"/>
      <c r="AC493" s="2"/>
      <c r="AD493" s="2"/>
      <c r="AE493" s="2"/>
      <c r="AF493" s="2"/>
      <c r="AG493" s="2"/>
      <c r="AH493" s="2"/>
      <c r="AI493" s="2"/>
      <c r="AJ493" s="4"/>
      <c r="AM493" s="2">
        <f ca="1">IF(Table1[[#This Row],[Field of Work]]="Teaching",1,0)</f>
        <v>0</v>
      </c>
      <c r="AN493" s="2">
        <f ca="1">IF(Table1[[#This Row],[Field of Work]]="Health",1,0)</f>
        <v>0</v>
      </c>
      <c r="AO493" s="2">
        <f ca="1">IF(Table1[[#This Row],[Field of Work]]="Agriculture",1,0)</f>
        <v>0</v>
      </c>
      <c r="AP493" s="2">
        <f ca="1">IF(Table1[[#This Row],[Field of Work]]="IT",1,0)</f>
        <v>1</v>
      </c>
      <c r="AQ493" s="2">
        <f ca="1">IF(Table1[[#This Row],[Field of Work]]="Construction",1,0)</f>
        <v>0</v>
      </c>
      <c r="AR493" s="2">
        <f ca="1">IF(Table1[[#This Row],[Field of Work]]="General Work",1,0)</f>
        <v>0</v>
      </c>
      <c r="AS493" s="2"/>
      <c r="AT493" s="2"/>
      <c r="AU493" s="2"/>
      <c r="AV493" s="2"/>
      <c r="AW493" s="2"/>
      <c r="AX493" s="2"/>
      <c r="BB493" s="2">
        <f ca="1">Table1[[#This Row],[Car Value]]/Table1[[#This Row],[Cars]]</f>
        <v>51688.518328435304</v>
      </c>
      <c r="BE493" s="2">
        <f ca="1">IF(Table1[[#This Row],[Debts]]&gt;$BG$6,1,0)</f>
        <v>0</v>
      </c>
      <c r="BJ493" s="11">
        <f ca="1">Table1[[#This Row],[Mortage Left]]/Table1[[#This Row],[Value of House]]</f>
        <v>6.8521574767457682E-2</v>
      </c>
      <c r="BK493" s="2">
        <f t="shared" ca="1" si="183"/>
        <v>1</v>
      </c>
      <c r="BN493" s="14">
        <f ca="1">IF(Table1[[#This Row],[Area]]="Yukon",Table1[[#This Row],[Income]],0)</f>
        <v>0</v>
      </c>
      <c r="BO493" s="14">
        <f ca="1">IF(Table1[[#This Row],[Area]]="BC",Table1[[#This Row],[Income]],0)</f>
        <v>0</v>
      </c>
      <c r="BP493" s="14">
        <f ca="1">IF(Table1[[#This Row],[Area]]="Northwest Territories",Table1[[#This Row],[Income]],0)</f>
        <v>80407</v>
      </c>
      <c r="BQ493" s="14">
        <f ca="1">IF(Table1[[#This Row],[Area]]="Alberta",Table1[[#This Row],[Income]],0)</f>
        <v>0</v>
      </c>
      <c r="BR493" s="14">
        <f ca="1">IF(Table1[[#This Row],[Area]]="Nunavut",Table1[[#This Row],[Income]],0)</f>
        <v>0</v>
      </c>
      <c r="BS493" s="14">
        <f ca="1">IF(Table1[[#This Row],[Area]]="Saskatchewan",Table1[[#This Row],[Income]],0)</f>
        <v>0</v>
      </c>
      <c r="BT493" s="14">
        <f ca="1">IF(Table1[[#This Row],[Area]]="Manitoba",Table1[[#This Row],[Income]],0)</f>
        <v>0</v>
      </c>
      <c r="BU493" s="14">
        <f ca="1">IF(Table1[[#This Row],[Area]]="Ontario",Table1[[#This Row],[Income]],0)</f>
        <v>0</v>
      </c>
      <c r="BV493" s="14">
        <f ca="1">IF(Table1[[#This Row],[Area]]="Quebec",Table1[[#This Row],[Income]],0)</f>
        <v>0</v>
      </c>
      <c r="BW493" s="14">
        <f ca="1">IF(Table1[[#This Row],[Area]]="newfoundland",Table1[[#This Row],[Income]],0)</f>
        <v>0</v>
      </c>
      <c r="BX493" s="14">
        <f ca="1">IF(Table1[[#This Row],[Area]]="New Brunswick",Table1[[#This Row],[Income]],0)</f>
        <v>0</v>
      </c>
      <c r="BY493" s="14">
        <f ca="1">IF(Table1[[#This Row],[Area]]="Nova Scotia",Table1[[#This Row],[Income]],0)</f>
        <v>0</v>
      </c>
      <c r="BZ493" s="14">
        <f ca="1">IF(Table1[[#This Row],[Area]]="Prince Edward Island",Table1[[#This Row],[Income]],0)</f>
        <v>0</v>
      </c>
      <c r="CB493" s="12">
        <f ca="1">IF(Table1[[#This Row],[Field of Work]]="Health",Table1[[#This Row],[Income]],0)</f>
        <v>0</v>
      </c>
      <c r="CC493" s="12">
        <f ca="1">IF(Table1[[#This Row],[Field of Work]]="Construction",Table1[[#This Row],[Income]],0)</f>
        <v>0</v>
      </c>
      <c r="CD493" s="12">
        <f ca="1">IF(Table1[[#This Row],[Field of Work]]="Teaching",Table1[[#This Row],[Income]],0)</f>
        <v>0</v>
      </c>
      <c r="CE493" s="12">
        <f ca="1">IF(Table1[[#This Row],[Field of Work]]="IT",Table1[[#This Row],[Income]],0)</f>
        <v>80407</v>
      </c>
      <c r="CF493" s="12">
        <f ca="1">IF(Table1[[#This Row],[Field of Work]]="General Work",Table1[[#This Row],[Income]],0)</f>
        <v>0</v>
      </c>
      <c r="CG493" s="12">
        <f ca="1">IF(Table1[[#This Row],[Field of Work]]="Agriculture",Table1[[#This Row],[Income]],0)</f>
        <v>0</v>
      </c>
      <c r="CI493" s="2">
        <f ca="1">IF(Table1[[#This Row],[Debts]]&gt;Table1[[#This Row],[Income]],1,0)</f>
        <v>0</v>
      </c>
      <c r="CJ493" s="2"/>
      <c r="CL493" s="2">
        <f ca="1">IF(Table1[[#This Row],[Networth of Person ($)]]&gt;$CL$6,Table1[[#This Row],[Age]],0)</f>
        <v>45</v>
      </c>
    </row>
    <row r="494" spans="2:90" x14ac:dyDescent="0.3">
      <c r="B494">
        <f t="shared" ca="1" si="162"/>
        <v>1</v>
      </c>
      <c r="C494" t="str">
        <f t="shared" ca="1" si="163"/>
        <v>Men</v>
      </c>
      <c r="D494">
        <f t="shared" ca="1" si="164"/>
        <v>33</v>
      </c>
      <c r="E494">
        <f t="shared" ca="1" si="165"/>
        <v>3</v>
      </c>
      <c r="F494" t="str">
        <f t="shared" ca="1" si="166"/>
        <v>Teaching</v>
      </c>
      <c r="G494">
        <f t="shared" ca="1" si="167"/>
        <v>4</v>
      </c>
      <c r="H494" t="str">
        <f t="shared" ca="1" si="168"/>
        <v xml:space="preserve">Technical </v>
      </c>
      <c r="I494">
        <f t="shared" ca="1" si="169"/>
        <v>4</v>
      </c>
      <c r="J494">
        <f t="shared" ca="1" si="170"/>
        <v>1</v>
      </c>
      <c r="K494">
        <f t="shared" ca="1" si="171"/>
        <v>66198</v>
      </c>
      <c r="L494">
        <f t="shared" ca="1" si="172"/>
        <v>4</v>
      </c>
      <c r="M494" t="str">
        <f t="shared" ca="1" si="173"/>
        <v>Alberta</v>
      </c>
      <c r="N494">
        <f t="shared" ca="1" si="174"/>
        <v>198594</v>
      </c>
      <c r="O494">
        <f t="shared" ca="1" si="175"/>
        <v>114890.64769455641</v>
      </c>
      <c r="P494">
        <f t="shared" ca="1" si="176"/>
        <v>40933.254403348597</v>
      </c>
      <c r="Q494">
        <f t="shared" ca="1" si="177"/>
        <v>9422</v>
      </c>
      <c r="R494">
        <f t="shared" ca="1" si="178"/>
        <v>95039.029509276734</v>
      </c>
      <c r="S494">
        <f t="shared" ca="1" si="179"/>
        <v>42723.697617169433</v>
      </c>
      <c r="T494">
        <f t="shared" ca="1" si="180"/>
        <v>282250.95202051802</v>
      </c>
      <c r="U494">
        <f t="shared" ca="1" si="181"/>
        <v>219351.67720383313</v>
      </c>
      <c r="V494">
        <f t="shared" ca="1" si="182"/>
        <v>62899.274816684891</v>
      </c>
      <c r="Y494" s="2">
        <f ca="1">IF(Table1[[#This Row],[Gender]]="Men",1,0)</f>
        <v>1</v>
      </c>
      <c r="Z494" s="2">
        <f ca="1">IF(Table1[[#This Row],[Gender]]="Women",1,0)</f>
        <v>0</v>
      </c>
      <c r="AA494" s="2"/>
      <c r="AB494" s="2"/>
      <c r="AC494" s="2"/>
      <c r="AD494" s="2"/>
      <c r="AE494" s="2"/>
      <c r="AF494" s="2"/>
      <c r="AG494" s="2"/>
      <c r="AH494" s="2"/>
      <c r="AI494" s="2"/>
      <c r="AJ494" s="4"/>
      <c r="AM494" s="2">
        <f ca="1">IF(Table1[[#This Row],[Field of Work]]="Teaching",1,0)</f>
        <v>1</v>
      </c>
      <c r="AN494" s="2">
        <f ca="1">IF(Table1[[#This Row],[Field of Work]]="Health",1,0)</f>
        <v>0</v>
      </c>
      <c r="AO494" s="2">
        <f ca="1">IF(Table1[[#This Row],[Field of Work]]="Agriculture",1,0)</f>
        <v>0</v>
      </c>
      <c r="AP494" s="2">
        <f ca="1">IF(Table1[[#This Row],[Field of Work]]="IT",1,0)</f>
        <v>0</v>
      </c>
      <c r="AQ494" s="2">
        <f ca="1">IF(Table1[[#This Row],[Field of Work]]="Construction",1,0)</f>
        <v>0</v>
      </c>
      <c r="AR494" s="2">
        <f ca="1">IF(Table1[[#This Row],[Field of Work]]="General Work",1,0)</f>
        <v>0</v>
      </c>
      <c r="AS494" s="2"/>
      <c r="AT494" s="2"/>
      <c r="AU494" s="2"/>
      <c r="AV494" s="2"/>
      <c r="AW494" s="2"/>
      <c r="AX494" s="2"/>
      <c r="BB494" s="2">
        <f ca="1">Table1[[#This Row],[Car Value]]/Table1[[#This Row],[Cars]]</f>
        <v>40933.254403348597</v>
      </c>
      <c r="BE494" s="2">
        <f ca="1">IF(Table1[[#This Row],[Debts]]&gt;$BG$6,1,0)</f>
        <v>1</v>
      </c>
      <c r="BJ494" s="11">
        <f ca="1">Table1[[#This Row],[Mortage Left]]/Table1[[#This Row],[Value of House]]</f>
        <v>0.57852023572996369</v>
      </c>
      <c r="BK494" s="2">
        <f t="shared" ca="1" si="183"/>
        <v>0</v>
      </c>
      <c r="BN494" s="14">
        <f ca="1">IF(Table1[[#This Row],[Area]]="Yukon",Table1[[#This Row],[Income]],0)</f>
        <v>0</v>
      </c>
      <c r="BO494" s="14">
        <f ca="1">IF(Table1[[#This Row],[Area]]="BC",Table1[[#This Row],[Income]],0)</f>
        <v>0</v>
      </c>
      <c r="BP494" s="14">
        <f ca="1">IF(Table1[[#This Row],[Area]]="Northwest Territories",Table1[[#This Row],[Income]],0)</f>
        <v>0</v>
      </c>
      <c r="BQ494" s="14">
        <f ca="1">IF(Table1[[#This Row],[Area]]="Alberta",Table1[[#This Row],[Income]],0)</f>
        <v>66198</v>
      </c>
      <c r="BR494" s="14">
        <f ca="1">IF(Table1[[#This Row],[Area]]="Nunavut",Table1[[#This Row],[Income]],0)</f>
        <v>0</v>
      </c>
      <c r="BS494" s="14">
        <f ca="1">IF(Table1[[#This Row],[Area]]="Saskatchewan",Table1[[#This Row],[Income]],0)</f>
        <v>0</v>
      </c>
      <c r="BT494" s="14">
        <f ca="1">IF(Table1[[#This Row],[Area]]="Manitoba",Table1[[#This Row],[Income]],0)</f>
        <v>0</v>
      </c>
      <c r="BU494" s="14">
        <f ca="1">IF(Table1[[#This Row],[Area]]="Ontario",Table1[[#This Row],[Income]],0)</f>
        <v>0</v>
      </c>
      <c r="BV494" s="14">
        <f ca="1">IF(Table1[[#This Row],[Area]]="Quebec",Table1[[#This Row],[Income]],0)</f>
        <v>0</v>
      </c>
      <c r="BW494" s="14">
        <f ca="1">IF(Table1[[#This Row],[Area]]="newfoundland",Table1[[#This Row],[Income]],0)</f>
        <v>0</v>
      </c>
      <c r="BX494" s="14">
        <f ca="1">IF(Table1[[#This Row],[Area]]="New Brunswick",Table1[[#This Row],[Income]],0)</f>
        <v>0</v>
      </c>
      <c r="BY494" s="14">
        <f ca="1">IF(Table1[[#This Row],[Area]]="Nova Scotia",Table1[[#This Row],[Income]],0)</f>
        <v>0</v>
      </c>
      <c r="BZ494" s="14">
        <f ca="1">IF(Table1[[#This Row],[Area]]="Prince Edward Island",Table1[[#This Row],[Income]],0)</f>
        <v>0</v>
      </c>
      <c r="CB494" s="12">
        <f ca="1">IF(Table1[[#This Row],[Field of Work]]="Health",Table1[[#This Row],[Income]],0)</f>
        <v>0</v>
      </c>
      <c r="CC494" s="12">
        <f ca="1">IF(Table1[[#This Row],[Field of Work]]="Construction",Table1[[#This Row],[Income]],0)</f>
        <v>0</v>
      </c>
      <c r="CD494" s="12">
        <f ca="1">IF(Table1[[#This Row],[Field of Work]]="Teaching",Table1[[#This Row],[Income]],0)</f>
        <v>66198</v>
      </c>
      <c r="CE494" s="12">
        <f ca="1">IF(Table1[[#This Row],[Field of Work]]="IT",Table1[[#This Row],[Income]],0)</f>
        <v>0</v>
      </c>
      <c r="CF494" s="12">
        <f ca="1">IF(Table1[[#This Row],[Field of Work]]="General Work",Table1[[#This Row],[Income]],0)</f>
        <v>0</v>
      </c>
      <c r="CG494" s="12">
        <f ca="1">IF(Table1[[#This Row],[Field of Work]]="Agriculture",Table1[[#This Row],[Income]],0)</f>
        <v>0</v>
      </c>
      <c r="CI494" s="2">
        <f ca="1">IF(Table1[[#This Row],[Debts]]&gt;Table1[[#This Row],[Income]],1,0)</f>
        <v>1</v>
      </c>
      <c r="CJ494" s="2"/>
      <c r="CL494" s="2">
        <f ca="1">IF(Table1[[#This Row],[Networth of Person ($)]]&gt;$CL$6,Table1[[#This Row],[Age]],0)</f>
        <v>33</v>
      </c>
    </row>
    <row r="495" spans="2:90" x14ac:dyDescent="0.3">
      <c r="B495">
        <f t="shared" ca="1" si="162"/>
        <v>2</v>
      </c>
      <c r="C495" t="str">
        <f t="shared" ca="1" si="163"/>
        <v>Women</v>
      </c>
      <c r="D495">
        <f t="shared" ca="1" si="164"/>
        <v>42</v>
      </c>
      <c r="E495">
        <f t="shared" ca="1" si="165"/>
        <v>1</v>
      </c>
      <c r="F495" t="str">
        <f t="shared" ca="1" si="166"/>
        <v>Health</v>
      </c>
      <c r="G495">
        <f t="shared" ca="1" si="167"/>
        <v>4</v>
      </c>
      <c r="H495" t="str">
        <f t="shared" ca="1" si="168"/>
        <v xml:space="preserve">Technical </v>
      </c>
      <c r="I495">
        <f t="shared" ca="1" si="169"/>
        <v>4</v>
      </c>
      <c r="J495">
        <f t="shared" ca="1" si="170"/>
        <v>1</v>
      </c>
      <c r="K495">
        <f t="shared" ca="1" si="171"/>
        <v>44434</v>
      </c>
      <c r="L495">
        <f t="shared" ca="1" si="172"/>
        <v>9</v>
      </c>
      <c r="M495" t="str">
        <f t="shared" ca="1" si="173"/>
        <v>Quebec</v>
      </c>
      <c r="N495">
        <f t="shared" ca="1" si="174"/>
        <v>133302</v>
      </c>
      <c r="O495">
        <f t="shared" ca="1" si="175"/>
        <v>112396.92980081245</v>
      </c>
      <c r="P495">
        <f t="shared" ca="1" si="176"/>
        <v>18420.243936527517</v>
      </c>
      <c r="Q495">
        <f t="shared" ca="1" si="177"/>
        <v>10967</v>
      </c>
      <c r="R495">
        <f t="shared" ca="1" si="178"/>
        <v>29876.657755625496</v>
      </c>
      <c r="S495">
        <f t="shared" ca="1" si="179"/>
        <v>53914.557288881886</v>
      </c>
      <c r="T495">
        <f t="shared" ca="1" si="180"/>
        <v>205636.80122540941</v>
      </c>
      <c r="U495">
        <f t="shared" ca="1" si="181"/>
        <v>153240.58755643794</v>
      </c>
      <c r="V495">
        <f t="shared" ca="1" si="182"/>
        <v>52396.213668971468</v>
      </c>
      <c r="Y495" s="2">
        <f ca="1">IF(Table1[[#This Row],[Gender]]="Men",1,0)</f>
        <v>0</v>
      </c>
      <c r="Z495" s="2">
        <f ca="1">IF(Table1[[#This Row],[Gender]]="Women",1,0)</f>
        <v>1</v>
      </c>
      <c r="AA495" s="2"/>
      <c r="AB495" s="2"/>
      <c r="AC495" s="2"/>
      <c r="AD495" s="2"/>
      <c r="AE495" s="2"/>
      <c r="AF495" s="2"/>
      <c r="AG495" s="2"/>
      <c r="AH495" s="2"/>
      <c r="AI495" s="2"/>
      <c r="AJ495" s="4"/>
      <c r="AM495" s="2">
        <f ca="1">IF(Table1[[#This Row],[Field of Work]]="Teaching",1,0)</f>
        <v>0</v>
      </c>
      <c r="AN495" s="2">
        <f ca="1">IF(Table1[[#This Row],[Field of Work]]="Health",1,0)</f>
        <v>1</v>
      </c>
      <c r="AO495" s="2">
        <f ca="1">IF(Table1[[#This Row],[Field of Work]]="Agriculture",1,0)</f>
        <v>0</v>
      </c>
      <c r="AP495" s="2">
        <f ca="1">IF(Table1[[#This Row],[Field of Work]]="IT",1,0)</f>
        <v>0</v>
      </c>
      <c r="AQ495" s="2">
        <f ca="1">IF(Table1[[#This Row],[Field of Work]]="Construction",1,0)</f>
        <v>0</v>
      </c>
      <c r="AR495" s="2">
        <f ca="1">IF(Table1[[#This Row],[Field of Work]]="General Work",1,0)</f>
        <v>0</v>
      </c>
      <c r="AS495" s="2"/>
      <c r="AT495" s="2"/>
      <c r="AU495" s="2"/>
      <c r="AV495" s="2"/>
      <c r="AW495" s="2"/>
      <c r="AX495" s="2"/>
      <c r="BB495" s="2">
        <f ca="1">Table1[[#This Row],[Car Value]]/Table1[[#This Row],[Cars]]</f>
        <v>18420.243936527517</v>
      </c>
      <c r="BE495" s="2">
        <f ca="1">IF(Table1[[#This Row],[Debts]]&gt;$BG$6,1,0)</f>
        <v>1</v>
      </c>
      <c r="BJ495" s="11">
        <f ca="1">Table1[[#This Row],[Mortage Left]]/Table1[[#This Row],[Value of House]]</f>
        <v>0.84317511965921321</v>
      </c>
      <c r="BK495" s="2">
        <f t="shared" ca="1" si="183"/>
        <v>0</v>
      </c>
      <c r="BN495" s="14">
        <f ca="1">IF(Table1[[#This Row],[Area]]="Yukon",Table1[[#This Row],[Income]],0)</f>
        <v>0</v>
      </c>
      <c r="BO495" s="14">
        <f ca="1">IF(Table1[[#This Row],[Area]]="BC",Table1[[#This Row],[Income]],0)</f>
        <v>0</v>
      </c>
      <c r="BP495" s="14">
        <f ca="1">IF(Table1[[#This Row],[Area]]="Northwest Territories",Table1[[#This Row],[Income]],0)</f>
        <v>0</v>
      </c>
      <c r="BQ495" s="14">
        <f ca="1">IF(Table1[[#This Row],[Area]]="Alberta",Table1[[#This Row],[Income]],0)</f>
        <v>0</v>
      </c>
      <c r="BR495" s="14">
        <f ca="1">IF(Table1[[#This Row],[Area]]="Nunavut",Table1[[#This Row],[Income]],0)</f>
        <v>0</v>
      </c>
      <c r="BS495" s="14">
        <f ca="1">IF(Table1[[#This Row],[Area]]="Saskatchewan",Table1[[#This Row],[Income]],0)</f>
        <v>0</v>
      </c>
      <c r="BT495" s="14">
        <f ca="1">IF(Table1[[#This Row],[Area]]="Manitoba",Table1[[#This Row],[Income]],0)</f>
        <v>0</v>
      </c>
      <c r="BU495" s="14">
        <f ca="1">IF(Table1[[#This Row],[Area]]="Ontario",Table1[[#This Row],[Income]],0)</f>
        <v>0</v>
      </c>
      <c r="BV495" s="14">
        <f ca="1">IF(Table1[[#This Row],[Area]]="Quebec",Table1[[#This Row],[Income]],0)</f>
        <v>44434</v>
      </c>
      <c r="BW495" s="14">
        <f ca="1">IF(Table1[[#This Row],[Area]]="newfoundland",Table1[[#This Row],[Income]],0)</f>
        <v>0</v>
      </c>
      <c r="BX495" s="14">
        <f ca="1">IF(Table1[[#This Row],[Area]]="New Brunswick",Table1[[#This Row],[Income]],0)</f>
        <v>0</v>
      </c>
      <c r="BY495" s="14">
        <f ca="1">IF(Table1[[#This Row],[Area]]="Nova Scotia",Table1[[#This Row],[Income]],0)</f>
        <v>0</v>
      </c>
      <c r="BZ495" s="14">
        <f ca="1">IF(Table1[[#This Row],[Area]]="Prince Edward Island",Table1[[#This Row],[Income]],0)</f>
        <v>0</v>
      </c>
      <c r="CB495" s="12">
        <f ca="1">IF(Table1[[#This Row],[Field of Work]]="Health",Table1[[#This Row],[Income]],0)</f>
        <v>44434</v>
      </c>
      <c r="CC495" s="12">
        <f ca="1">IF(Table1[[#This Row],[Field of Work]]="Construction",Table1[[#This Row],[Income]],0)</f>
        <v>0</v>
      </c>
      <c r="CD495" s="12">
        <f ca="1">IF(Table1[[#This Row],[Field of Work]]="Teaching",Table1[[#This Row],[Income]],0)</f>
        <v>0</v>
      </c>
      <c r="CE495" s="12">
        <f ca="1">IF(Table1[[#This Row],[Field of Work]]="IT",Table1[[#This Row],[Income]],0)</f>
        <v>0</v>
      </c>
      <c r="CF495" s="12">
        <f ca="1">IF(Table1[[#This Row],[Field of Work]]="General Work",Table1[[#This Row],[Income]],0)</f>
        <v>0</v>
      </c>
      <c r="CG495" s="12">
        <f ca="1">IF(Table1[[#This Row],[Field of Work]]="Agriculture",Table1[[#This Row],[Income]],0)</f>
        <v>0</v>
      </c>
      <c r="CI495" s="2">
        <f ca="1">IF(Table1[[#This Row],[Debts]]&gt;Table1[[#This Row],[Income]],1,0)</f>
        <v>0</v>
      </c>
      <c r="CJ495" s="2"/>
      <c r="CL495" s="2">
        <f ca="1">IF(Table1[[#This Row],[Networth of Person ($)]]&gt;$CL$6,Table1[[#This Row],[Age]],0)</f>
        <v>42</v>
      </c>
    </row>
    <row r="496" spans="2:90" x14ac:dyDescent="0.3">
      <c r="B496">
        <f t="shared" ca="1" si="162"/>
        <v>2</v>
      </c>
      <c r="C496" t="str">
        <f t="shared" ca="1" si="163"/>
        <v>Women</v>
      </c>
      <c r="D496">
        <f t="shared" ca="1" si="164"/>
        <v>35</v>
      </c>
      <c r="E496">
        <f t="shared" ca="1" si="165"/>
        <v>1</v>
      </c>
      <c r="F496" t="str">
        <f t="shared" ca="1" si="166"/>
        <v>Health</v>
      </c>
      <c r="G496">
        <f t="shared" ca="1" si="167"/>
        <v>6</v>
      </c>
      <c r="H496" t="str">
        <f t="shared" ca="1" si="168"/>
        <v>Others</v>
      </c>
      <c r="I496">
        <f t="shared" ca="1" si="169"/>
        <v>0</v>
      </c>
      <c r="J496">
        <f t="shared" ca="1" si="170"/>
        <v>1</v>
      </c>
      <c r="K496">
        <f t="shared" ca="1" si="171"/>
        <v>66084</v>
      </c>
      <c r="L496">
        <f t="shared" ca="1" si="172"/>
        <v>11</v>
      </c>
      <c r="M496" t="str">
        <f t="shared" ca="1" si="173"/>
        <v>New Brunswick</v>
      </c>
      <c r="N496">
        <f t="shared" ca="1" si="174"/>
        <v>396504</v>
      </c>
      <c r="O496">
        <f t="shared" ca="1" si="175"/>
        <v>120988.39540775558</v>
      </c>
      <c r="P496">
        <f t="shared" ca="1" si="176"/>
        <v>59946.986888586282</v>
      </c>
      <c r="Q496">
        <f t="shared" ca="1" si="177"/>
        <v>7497</v>
      </c>
      <c r="R496">
        <f t="shared" ca="1" si="178"/>
        <v>48507.527709559639</v>
      </c>
      <c r="S496">
        <f t="shared" ca="1" si="179"/>
        <v>34991.970620301028</v>
      </c>
      <c r="T496">
        <f t="shared" ca="1" si="180"/>
        <v>491442.95750888734</v>
      </c>
      <c r="U496">
        <f t="shared" ca="1" si="181"/>
        <v>176992.92311731522</v>
      </c>
      <c r="V496">
        <f t="shared" ca="1" si="182"/>
        <v>314450.03439157212</v>
      </c>
      <c r="Y496" s="2">
        <f ca="1">IF(Table1[[#This Row],[Gender]]="Men",1,0)</f>
        <v>0</v>
      </c>
      <c r="Z496" s="2">
        <f ca="1">IF(Table1[[#This Row],[Gender]]="Women",1,0)</f>
        <v>1</v>
      </c>
      <c r="AA496" s="2"/>
      <c r="AB496" s="2"/>
      <c r="AC496" s="2"/>
      <c r="AD496" s="2"/>
      <c r="AE496" s="2"/>
      <c r="AF496" s="2"/>
      <c r="AG496" s="2"/>
      <c r="AH496" s="2"/>
      <c r="AI496" s="2"/>
      <c r="AJ496" s="4"/>
      <c r="AM496" s="2">
        <f ca="1">IF(Table1[[#This Row],[Field of Work]]="Teaching",1,0)</f>
        <v>0</v>
      </c>
      <c r="AN496" s="2">
        <f ca="1">IF(Table1[[#This Row],[Field of Work]]="Health",1,0)</f>
        <v>1</v>
      </c>
      <c r="AO496" s="2">
        <f ca="1">IF(Table1[[#This Row],[Field of Work]]="Agriculture",1,0)</f>
        <v>0</v>
      </c>
      <c r="AP496" s="2">
        <f ca="1">IF(Table1[[#This Row],[Field of Work]]="IT",1,0)</f>
        <v>0</v>
      </c>
      <c r="AQ496" s="2">
        <f ca="1">IF(Table1[[#This Row],[Field of Work]]="Construction",1,0)</f>
        <v>0</v>
      </c>
      <c r="AR496" s="2">
        <f ca="1">IF(Table1[[#This Row],[Field of Work]]="General Work",1,0)</f>
        <v>0</v>
      </c>
      <c r="AS496" s="2"/>
      <c r="AT496" s="2"/>
      <c r="AU496" s="2"/>
      <c r="AV496" s="2"/>
      <c r="AW496" s="2"/>
      <c r="AX496" s="2"/>
      <c r="BB496" s="2">
        <f ca="1">Table1[[#This Row],[Car Value]]/Table1[[#This Row],[Cars]]</f>
        <v>59946.986888586282</v>
      </c>
      <c r="BE496" s="2">
        <f ca="1">IF(Table1[[#This Row],[Debts]]&gt;$BG$6,1,0)</f>
        <v>1</v>
      </c>
      <c r="BJ496" s="11">
        <f ca="1">Table1[[#This Row],[Mortage Left]]/Table1[[#This Row],[Value of House]]</f>
        <v>0.305137893710418</v>
      </c>
      <c r="BK496" s="2">
        <f t="shared" ca="1" si="183"/>
        <v>0</v>
      </c>
      <c r="BN496" s="14">
        <f ca="1">IF(Table1[[#This Row],[Area]]="Yukon",Table1[[#This Row],[Income]],0)</f>
        <v>0</v>
      </c>
      <c r="BO496" s="14">
        <f ca="1">IF(Table1[[#This Row],[Area]]="BC",Table1[[#This Row],[Income]],0)</f>
        <v>0</v>
      </c>
      <c r="BP496" s="14">
        <f ca="1">IF(Table1[[#This Row],[Area]]="Northwest Territories",Table1[[#This Row],[Income]],0)</f>
        <v>0</v>
      </c>
      <c r="BQ496" s="14">
        <f ca="1">IF(Table1[[#This Row],[Area]]="Alberta",Table1[[#This Row],[Income]],0)</f>
        <v>0</v>
      </c>
      <c r="BR496" s="14">
        <f ca="1">IF(Table1[[#This Row],[Area]]="Nunavut",Table1[[#This Row],[Income]],0)</f>
        <v>0</v>
      </c>
      <c r="BS496" s="14">
        <f ca="1">IF(Table1[[#This Row],[Area]]="Saskatchewan",Table1[[#This Row],[Income]],0)</f>
        <v>0</v>
      </c>
      <c r="BT496" s="14">
        <f ca="1">IF(Table1[[#This Row],[Area]]="Manitoba",Table1[[#This Row],[Income]],0)</f>
        <v>0</v>
      </c>
      <c r="BU496" s="14">
        <f ca="1">IF(Table1[[#This Row],[Area]]="Ontario",Table1[[#This Row],[Income]],0)</f>
        <v>0</v>
      </c>
      <c r="BV496" s="14">
        <f ca="1">IF(Table1[[#This Row],[Area]]="Quebec",Table1[[#This Row],[Income]],0)</f>
        <v>0</v>
      </c>
      <c r="BW496" s="14">
        <f ca="1">IF(Table1[[#This Row],[Area]]="newfoundland",Table1[[#This Row],[Income]],0)</f>
        <v>0</v>
      </c>
      <c r="BX496" s="14">
        <f ca="1">IF(Table1[[#This Row],[Area]]="New Brunswick",Table1[[#This Row],[Income]],0)</f>
        <v>66084</v>
      </c>
      <c r="BY496" s="14">
        <f ca="1">IF(Table1[[#This Row],[Area]]="Nova Scotia",Table1[[#This Row],[Income]],0)</f>
        <v>0</v>
      </c>
      <c r="BZ496" s="14">
        <f ca="1">IF(Table1[[#This Row],[Area]]="Prince Edward Island",Table1[[#This Row],[Income]],0)</f>
        <v>0</v>
      </c>
      <c r="CB496" s="12">
        <f ca="1">IF(Table1[[#This Row],[Field of Work]]="Health",Table1[[#This Row],[Income]],0)</f>
        <v>66084</v>
      </c>
      <c r="CC496" s="12">
        <f ca="1">IF(Table1[[#This Row],[Field of Work]]="Construction",Table1[[#This Row],[Income]],0)</f>
        <v>0</v>
      </c>
      <c r="CD496" s="12">
        <f ca="1">IF(Table1[[#This Row],[Field of Work]]="Teaching",Table1[[#This Row],[Income]],0)</f>
        <v>0</v>
      </c>
      <c r="CE496" s="12">
        <f ca="1">IF(Table1[[#This Row],[Field of Work]]="IT",Table1[[#This Row],[Income]],0)</f>
        <v>0</v>
      </c>
      <c r="CF496" s="12">
        <f ca="1">IF(Table1[[#This Row],[Field of Work]]="General Work",Table1[[#This Row],[Income]],0)</f>
        <v>0</v>
      </c>
      <c r="CG496" s="12">
        <f ca="1">IF(Table1[[#This Row],[Field of Work]]="Agriculture",Table1[[#This Row],[Income]],0)</f>
        <v>0</v>
      </c>
      <c r="CI496" s="2">
        <f ca="1">IF(Table1[[#This Row],[Debts]]&gt;Table1[[#This Row],[Income]],1,0)</f>
        <v>0</v>
      </c>
      <c r="CJ496" s="2"/>
      <c r="CL496" s="2">
        <f ca="1">IF(Table1[[#This Row],[Networth of Person ($)]]&gt;$CL$6,Table1[[#This Row],[Age]],0)</f>
        <v>35</v>
      </c>
    </row>
    <row r="497" spans="2:90" x14ac:dyDescent="0.3">
      <c r="B497">
        <f t="shared" ca="1" si="162"/>
        <v>1</v>
      </c>
      <c r="C497" t="str">
        <f t="shared" ca="1" si="163"/>
        <v>Men</v>
      </c>
      <c r="D497">
        <f t="shared" ca="1" si="164"/>
        <v>34</v>
      </c>
      <c r="E497">
        <f t="shared" ca="1" si="165"/>
        <v>2</v>
      </c>
      <c r="F497" t="str">
        <f t="shared" ca="1" si="166"/>
        <v>Construction</v>
      </c>
      <c r="G497">
        <f t="shared" ca="1" si="167"/>
        <v>4</v>
      </c>
      <c r="H497" t="str">
        <f t="shared" ca="1" si="168"/>
        <v xml:space="preserve">Technical </v>
      </c>
      <c r="I497">
        <f t="shared" ca="1" si="169"/>
        <v>1</v>
      </c>
      <c r="J497">
        <f t="shared" ca="1" si="170"/>
        <v>2</v>
      </c>
      <c r="K497">
        <f t="shared" ca="1" si="171"/>
        <v>40577</v>
      </c>
      <c r="L497">
        <f t="shared" ca="1" si="172"/>
        <v>11</v>
      </c>
      <c r="M497" t="str">
        <f t="shared" ca="1" si="173"/>
        <v>New Brunswick</v>
      </c>
      <c r="N497">
        <f t="shared" ca="1" si="174"/>
        <v>121731</v>
      </c>
      <c r="O497">
        <f t="shared" ca="1" si="175"/>
        <v>36886.742734513369</v>
      </c>
      <c r="P497">
        <f t="shared" ca="1" si="176"/>
        <v>58126.179631998712</v>
      </c>
      <c r="Q497">
        <f t="shared" ca="1" si="177"/>
        <v>7144</v>
      </c>
      <c r="R497">
        <f t="shared" ca="1" si="178"/>
        <v>56147.009001976374</v>
      </c>
      <c r="S497">
        <f t="shared" ca="1" si="179"/>
        <v>22936.813986109166</v>
      </c>
      <c r="T497">
        <f t="shared" ca="1" si="180"/>
        <v>202793.99361810787</v>
      </c>
      <c r="U497">
        <f t="shared" ca="1" si="181"/>
        <v>100177.75173648974</v>
      </c>
      <c r="V497">
        <f t="shared" ca="1" si="182"/>
        <v>102616.24188161813</v>
      </c>
      <c r="Y497" s="2">
        <f ca="1">IF(Table1[[#This Row],[Gender]]="Men",1,0)</f>
        <v>1</v>
      </c>
      <c r="Z497" s="2">
        <f ca="1">IF(Table1[[#This Row],[Gender]]="Women",1,0)</f>
        <v>0</v>
      </c>
      <c r="AA497" s="2"/>
      <c r="AB497" s="2"/>
      <c r="AC497" s="2"/>
      <c r="AD497" s="2"/>
      <c r="AE497" s="2"/>
      <c r="AF497" s="2"/>
      <c r="AG497" s="2"/>
      <c r="AH497" s="2"/>
      <c r="AI497" s="2"/>
      <c r="AJ497" s="4"/>
      <c r="AM497" s="2">
        <f ca="1">IF(Table1[[#This Row],[Field of Work]]="Teaching",1,0)</f>
        <v>0</v>
      </c>
      <c r="AN497" s="2">
        <f ca="1">IF(Table1[[#This Row],[Field of Work]]="Health",1,0)</f>
        <v>0</v>
      </c>
      <c r="AO497" s="2">
        <f ca="1">IF(Table1[[#This Row],[Field of Work]]="Agriculture",1,0)</f>
        <v>0</v>
      </c>
      <c r="AP497" s="2">
        <f ca="1">IF(Table1[[#This Row],[Field of Work]]="IT",1,0)</f>
        <v>0</v>
      </c>
      <c r="AQ497" s="2">
        <f ca="1">IF(Table1[[#This Row],[Field of Work]]="Construction",1,0)</f>
        <v>1</v>
      </c>
      <c r="AR497" s="2">
        <f ca="1">IF(Table1[[#This Row],[Field of Work]]="General Work",1,0)</f>
        <v>0</v>
      </c>
      <c r="AS497" s="2"/>
      <c r="AT497" s="2"/>
      <c r="AU497" s="2"/>
      <c r="AV497" s="2"/>
      <c r="AW497" s="2"/>
      <c r="AX497" s="2"/>
      <c r="BB497" s="2">
        <f ca="1">Table1[[#This Row],[Car Value]]/Table1[[#This Row],[Cars]]</f>
        <v>29063.089815999356</v>
      </c>
      <c r="BE497" s="2">
        <f ca="1">IF(Table1[[#This Row],[Debts]]&gt;$BG$6,1,0)</f>
        <v>1</v>
      </c>
      <c r="BJ497" s="11">
        <f ca="1">Table1[[#This Row],[Mortage Left]]/Table1[[#This Row],[Value of House]]</f>
        <v>0.30301848119635399</v>
      </c>
      <c r="BK497" s="2">
        <f t="shared" ca="1" si="183"/>
        <v>0</v>
      </c>
      <c r="BN497" s="14">
        <f ca="1">IF(Table1[[#This Row],[Area]]="Yukon",Table1[[#This Row],[Income]],0)</f>
        <v>0</v>
      </c>
      <c r="BO497" s="14">
        <f ca="1">IF(Table1[[#This Row],[Area]]="BC",Table1[[#This Row],[Income]],0)</f>
        <v>0</v>
      </c>
      <c r="BP497" s="14">
        <f ca="1">IF(Table1[[#This Row],[Area]]="Northwest Territories",Table1[[#This Row],[Income]],0)</f>
        <v>0</v>
      </c>
      <c r="BQ497" s="14">
        <f ca="1">IF(Table1[[#This Row],[Area]]="Alberta",Table1[[#This Row],[Income]],0)</f>
        <v>0</v>
      </c>
      <c r="BR497" s="14">
        <f ca="1">IF(Table1[[#This Row],[Area]]="Nunavut",Table1[[#This Row],[Income]],0)</f>
        <v>0</v>
      </c>
      <c r="BS497" s="14">
        <f ca="1">IF(Table1[[#This Row],[Area]]="Saskatchewan",Table1[[#This Row],[Income]],0)</f>
        <v>0</v>
      </c>
      <c r="BT497" s="14">
        <f ca="1">IF(Table1[[#This Row],[Area]]="Manitoba",Table1[[#This Row],[Income]],0)</f>
        <v>0</v>
      </c>
      <c r="BU497" s="14">
        <f ca="1">IF(Table1[[#This Row],[Area]]="Ontario",Table1[[#This Row],[Income]],0)</f>
        <v>0</v>
      </c>
      <c r="BV497" s="14">
        <f ca="1">IF(Table1[[#This Row],[Area]]="Quebec",Table1[[#This Row],[Income]],0)</f>
        <v>0</v>
      </c>
      <c r="BW497" s="14">
        <f ca="1">IF(Table1[[#This Row],[Area]]="newfoundland",Table1[[#This Row],[Income]],0)</f>
        <v>0</v>
      </c>
      <c r="BX497" s="14">
        <f ca="1">IF(Table1[[#This Row],[Area]]="New Brunswick",Table1[[#This Row],[Income]],0)</f>
        <v>40577</v>
      </c>
      <c r="BY497" s="14">
        <f ca="1">IF(Table1[[#This Row],[Area]]="Nova Scotia",Table1[[#This Row],[Income]],0)</f>
        <v>0</v>
      </c>
      <c r="BZ497" s="14">
        <f ca="1">IF(Table1[[#This Row],[Area]]="Prince Edward Island",Table1[[#This Row],[Income]],0)</f>
        <v>0</v>
      </c>
      <c r="CB497" s="12">
        <f ca="1">IF(Table1[[#This Row],[Field of Work]]="Health",Table1[[#This Row],[Income]],0)</f>
        <v>0</v>
      </c>
      <c r="CC497" s="12">
        <f ca="1">IF(Table1[[#This Row],[Field of Work]]="Construction",Table1[[#This Row],[Income]],0)</f>
        <v>40577</v>
      </c>
      <c r="CD497" s="12">
        <f ca="1">IF(Table1[[#This Row],[Field of Work]]="Teaching",Table1[[#This Row],[Income]],0)</f>
        <v>0</v>
      </c>
      <c r="CE497" s="12">
        <f ca="1">IF(Table1[[#This Row],[Field of Work]]="IT",Table1[[#This Row],[Income]],0)</f>
        <v>0</v>
      </c>
      <c r="CF497" s="12">
        <f ca="1">IF(Table1[[#This Row],[Field of Work]]="General Work",Table1[[#This Row],[Income]],0)</f>
        <v>0</v>
      </c>
      <c r="CG497" s="12">
        <f ca="1">IF(Table1[[#This Row],[Field of Work]]="Agriculture",Table1[[#This Row],[Income]],0)</f>
        <v>0</v>
      </c>
      <c r="CI497" s="2">
        <f ca="1">IF(Table1[[#This Row],[Debts]]&gt;Table1[[#This Row],[Income]],1,0)</f>
        <v>1</v>
      </c>
      <c r="CJ497" s="2"/>
      <c r="CL497" s="2">
        <f ca="1">IF(Table1[[#This Row],[Networth of Person ($)]]&gt;$CL$6,Table1[[#This Row],[Age]],0)</f>
        <v>34</v>
      </c>
    </row>
    <row r="498" spans="2:90" x14ac:dyDescent="0.3">
      <c r="B498">
        <f t="shared" ca="1" si="162"/>
        <v>1</v>
      </c>
      <c r="C498" t="str">
        <f t="shared" ca="1" si="163"/>
        <v>Men</v>
      </c>
      <c r="D498">
        <f t="shared" ca="1" si="164"/>
        <v>29</v>
      </c>
      <c r="E498">
        <f t="shared" ca="1" si="165"/>
        <v>6</v>
      </c>
      <c r="F498" t="str">
        <f t="shared" ca="1" si="166"/>
        <v>Agriculture</v>
      </c>
      <c r="G498">
        <f t="shared" ca="1" si="167"/>
        <v>6</v>
      </c>
      <c r="H498" t="str">
        <f t="shared" ca="1" si="168"/>
        <v>Others</v>
      </c>
      <c r="I498">
        <f t="shared" ca="1" si="169"/>
        <v>4</v>
      </c>
      <c r="J498">
        <f t="shared" ca="1" si="170"/>
        <v>1</v>
      </c>
      <c r="K498">
        <f t="shared" ca="1" si="171"/>
        <v>48683</v>
      </c>
      <c r="L498">
        <f t="shared" ca="1" si="172"/>
        <v>8</v>
      </c>
      <c r="M498" t="str">
        <f t="shared" ca="1" si="173"/>
        <v>Ontario</v>
      </c>
      <c r="N498">
        <f t="shared" ca="1" si="174"/>
        <v>243415</v>
      </c>
      <c r="O498">
        <f t="shared" ca="1" si="175"/>
        <v>241901.60651382897</v>
      </c>
      <c r="P498">
        <f t="shared" ca="1" si="176"/>
        <v>43208.716722481913</v>
      </c>
      <c r="Q498">
        <f t="shared" ca="1" si="177"/>
        <v>467</v>
      </c>
      <c r="R498">
        <f t="shared" ca="1" si="178"/>
        <v>72815.998102990299</v>
      </c>
      <c r="S498">
        <f t="shared" ca="1" si="179"/>
        <v>68752.60064774155</v>
      </c>
      <c r="T498">
        <f t="shared" ca="1" si="180"/>
        <v>355376.31737022346</v>
      </c>
      <c r="U498">
        <f t="shared" ca="1" si="181"/>
        <v>315184.6046168193</v>
      </c>
      <c r="V498">
        <f t="shared" ca="1" si="182"/>
        <v>40191.712753404165</v>
      </c>
      <c r="Y498" s="2">
        <f ca="1">IF(Table1[[#This Row],[Gender]]="Men",1,0)</f>
        <v>1</v>
      </c>
      <c r="Z498" s="2">
        <f ca="1">IF(Table1[[#This Row],[Gender]]="Women",1,0)</f>
        <v>0</v>
      </c>
      <c r="AA498" s="2"/>
      <c r="AB498" s="2"/>
      <c r="AC498" s="2"/>
      <c r="AD498" s="2"/>
      <c r="AE498" s="2"/>
      <c r="AF498" s="2"/>
      <c r="AG498" s="2"/>
      <c r="AH498" s="2"/>
      <c r="AI498" s="2"/>
      <c r="AJ498" s="4"/>
      <c r="AM498" s="2">
        <f ca="1">IF(Table1[[#This Row],[Field of Work]]="Teaching",1,0)</f>
        <v>0</v>
      </c>
      <c r="AN498" s="2">
        <f ca="1">IF(Table1[[#This Row],[Field of Work]]="Health",1,0)</f>
        <v>0</v>
      </c>
      <c r="AO498" s="2">
        <f ca="1">IF(Table1[[#This Row],[Field of Work]]="Agriculture",1,0)</f>
        <v>1</v>
      </c>
      <c r="AP498" s="2">
        <f ca="1">IF(Table1[[#This Row],[Field of Work]]="IT",1,0)</f>
        <v>0</v>
      </c>
      <c r="AQ498" s="2">
        <f ca="1">IF(Table1[[#This Row],[Field of Work]]="Construction",1,0)</f>
        <v>0</v>
      </c>
      <c r="AR498" s="2">
        <f ca="1">IF(Table1[[#This Row],[Field of Work]]="General Work",1,0)</f>
        <v>0</v>
      </c>
      <c r="AS498" s="2"/>
      <c r="AT498" s="2"/>
      <c r="AU498" s="2"/>
      <c r="AV498" s="2"/>
      <c r="AW498" s="2"/>
      <c r="AX498" s="2"/>
      <c r="BB498" s="2">
        <f ca="1">Table1[[#This Row],[Car Value]]/Table1[[#This Row],[Cars]]</f>
        <v>43208.716722481913</v>
      </c>
      <c r="BE498" s="2">
        <f ca="1">IF(Table1[[#This Row],[Debts]]&gt;$BG$6,1,0)</f>
        <v>1</v>
      </c>
      <c r="BJ498" s="11">
        <f ca="1">Table1[[#This Row],[Mortage Left]]/Table1[[#This Row],[Value of House]]</f>
        <v>0.9937826613554176</v>
      </c>
      <c r="BK498" s="2">
        <f t="shared" ca="1" si="183"/>
        <v>0</v>
      </c>
      <c r="BN498" s="14">
        <f ca="1">IF(Table1[[#This Row],[Area]]="Yukon",Table1[[#This Row],[Income]],0)</f>
        <v>0</v>
      </c>
      <c r="BO498" s="14">
        <f ca="1">IF(Table1[[#This Row],[Area]]="BC",Table1[[#This Row],[Income]],0)</f>
        <v>0</v>
      </c>
      <c r="BP498" s="14">
        <f ca="1">IF(Table1[[#This Row],[Area]]="Northwest Territories",Table1[[#This Row],[Income]],0)</f>
        <v>0</v>
      </c>
      <c r="BQ498" s="14">
        <f ca="1">IF(Table1[[#This Row],[Area]]="Alberta",Table1[[#This Row],[Income]],0)</f>
        <v>0</v>
      </c>
      <c r="BR498" s="14">
        <f ca="1">IF(Table1[[#This Row],[Area]]="Nunavut",Table1[[#This Row],[Income]],0)</f>
        <v>0</v>
      </c>
      <c r="BS498" s="14">
        <f ca="1">IF(Table1[[#This Row],[Area]]="Saskatchewan",Table1[[#This Row],[Income]],0)</f>
        <v>0</v>
      </c>
      <c r="BT498" s="14">
        <f ca="1">IF(Table1[[#This Row],[Area]]="Manitoba",Table1[[#This Row],[Income]],0)</f>
        <v>0</v>
      </c>
      <c r="BU498" s="14">
        <f ca="1">IF(Table1[[#This Row],[Area]]="Ontario",Table1[[#This Row],[Income]],0)</f>
        <v>48683</v>
      </c>
      <c r="BV498" s="14">
        <f ca="1">IF(Table1[[#This Row],[Area]]="Quebec",Table1[[#This Row],[Income]],0)</f>
        <v>0</v>
      </c>
      <c r="BW498" s="14">
        <f ca="1">IF(Table1[[#This Row],[Area]]="newfoundland",Table1[[#This Row],[Income]],0)</f>
        <v>0</v>
      </c>
      <c r="BX498" s="14">
        <f ca="1">IF(Table1[[#This Row],[Area]]="New Brunswick",Table1[[#This Row],[Income]],0)</f>
        <v>0</v>
      </c>
      <c r="BY498" s="14">
        <f ca="1">IF(Table1[[#This Row],[Area]]="Nova Scotia",Table1[[#This Row],[Income]],0)</f>
        <v>0</v>
      </c>
      <c r="BZ498" s="14">
        <f ca="1">IF(Table1[[#This Row],[Area]]="Prince Edward Island",Table1[[#This Row],[Income]],0)</f>
        <v>0</v>
      </c>
      <c r="CB498" s="12">
        <f ca="1">IF(Table1[[#This Row],[Field of Work]]="Health",Table1[[#This Row],[Income]],0)</f>
        <v>0</v>
      </c>
      <c r="CC498" s="12">
        <f ca="1">IF(Table1[[#This Row],[Field of Work]]="Construction",Table1[[#This Row],[Income]],0)</f>
        <v>0</v>
      </c>
      <c r="CD498" s="12">
        <f ca="1">IF(Table1[[#This Row],[Field of Work]]="Teaching",Table1[[#This Row],[Income]],0)</f>
        <v>0</v>
      </c>
      <c r="CE498" s="12">
        <f ca="1">IF(Table1[[#This Row],[Field of Work]]="IT",Table1[[#This Row],[Income]],0)</f>
        <v>0</v>
      </c>
      <c r="CF498" s="12">
        <f ca="1">IF(Table1[[#This Row],[Field of Work]]="General Work",Table1[[#This Row],[Income]],0)</f>
        <v>0</v>
      </c>
      <c r="CG498" s="12">
        <f ca="1">IF(Table1[[#This Row],[Field of Work]]="Agriculture",Table1[[#This Row],[Income]],0)</f>
        <v>48683</v>
      </c>
      <c r="CI498" s="2">
        <f ca="1">IF(Table1[[#This Row],[Debts]]&gt;Table1[[#This Row],[Income]],1,0)</f>
        <v>1</v>
      </c>
      <c r="CJ498" s="2"/>
      <c r="CL498" s="2">
        <f ca="1">IF(Table1[[#This Row],[Networth of Person ($)]]&gt;$CL$6,Table1[[#This Row],[Age]],0)</f>
        <v>0</v>
      </c>
    </row>
    <row r="499" spans="2:90" x14ac:dyDescent="0.3">
      <c r="B499">
        <f t="shared" ca="1" si="162"/>
        <v>2</v>
      </c>
      <c r="C499" t="str">
        <f t="shared" ca="1" si="163"/>
        <v>Women</v>
      </c>
      <c r="D499">
        <f t="shared" ca="1" si="164"/>
        <v>34</v>
      </c>
      <c r="E499">
        <f t="shared" ca="1" si="165"/>
        <v>2</v>
      </c>
      <c r="F499" t="str">
        <f t="shared" ca="1" si="166"/>
        <v>Construction</v>
      </c>
      <c r="G499">
        <f t="shared" ca="1" si="167"/>
        <v>6</v>
      </c>
      <c r="H499" t="str">
        <f t="shared" ca="1" si="168"/>
        <v>Others</v>
      </c>
      <c r="I499">
        <f t="shared" ca="1" si="169"/>
        <v>3</v>
      </c>
      <c r="J499">
        <f t="shared" ca="1" si="170"/>
        <v>1</v>
      </c>
      <c r="K499">
        <f t="shared" ca="1" si="171"/>
        <v>26484</v>
      </c>
      <c r="L499">
        <f t="shared" ca="1" si="172"/>
        <v>13</v>
      </c>
      <c r="M499" t="str">
        <f t="shared" ca="1" si="173"/>
        <v>Prince Edward Island</v>
      </c>
      <c r="N499">
        <f t="shared" ca="1" si="174"/>
        <v>79452</v>
      </c>
      <c r="O499">
        <f t="shared" ca="1" si="175"/>
        <v>35395.078374620229</v>
      </c>
      <c r="P499">
        <f t="shared" ca="1" si="176"/>
        <v>20709.844048398987</v>
      </c>
      <c r="Q499">
        <f t="shared" ca="1" si="177"/>
        <v>9872</v>
      </c>
      <c r="R499">
        <f t="shared" ca="1" si="178"/>
        <v>5744.20508913509</v>
      </c>
      <c r="S499">
        <f t="shared" ca="1" si="179"/>
        <v>34409.168746618263</v>
      </c>
      <c r="T499">
        <f t="shared" ca="1" si="180"/>
        <v>134571.01279501725</v>
      </c>
      <c r="U499">
        <f t="shared" ca="1" si="181"/>
        <v>51011.283463755317</v>
      </c>
      <c r="V499">
        <f t="shared" ca="1" si="182"/>
        <v>83559.729331261929</v>
      </c>
      <c r="Y499" s="2">
        <f ca="1">IF(Table1[[#This Row],[Gender]]="Men",1,0)</f>
        <v>0</v>
      </c>
      <c r="Z499" s="2">
        <f ca="1">IF(Table1[[#This Row],[Gender]]="Women",1,0)</f>
        <v>1</v>
      </c>
      <c r="AA499" s="2"/>
      <c r="AB499" s="2"/>
      <c r="AC499" s="2"/>
      <c r="AD499" s="2"/>
      <c r="AE499" s="2"/>
      <c r="AF499" s="2"/>
      <c r="AG499" s="2"/>
      <c r="AH499" s="2"/>
      <c r="AI499" s="2"/>
      <c r="AJ499" s="4"/>
      <c r="AM499" s="2">
        <f ca="1">IF(Table1[[#This Row],[Field of Work]]="Teaching",1,0)</f>
        <v>0</v>
      </c>
      <c r="AN499" s="2">
        <f ca="1">IF(Table1[[#This Row],[Field of Work]]="Health",1,0)</f>
        <v>0</v>
      </c>
      <c r="AO499" s="2">
        <f ca="1">IF(Table1[[#This Row],[Field of Work]]="Agriculture",1,0)</f>
        <v>0</v>
      </c>
      <c r="AP499" s="2">
        <f ca="1">IF(Table1[[#This Row],[Field of Work]]="IT",1,0)</f>
        <v>0</v>
      </c>
      <c r="AQ499" s="2">
        <f ca="1">IF(Table1[[#This Row],[Field of Work]]="Construction",1,0)</f>
        <v>1</v>
      </c>
      <c r="AR499" s="2">
        <f ca="1">IF(Table1[[#This Row],[Field of Work]]="General Work",1,0)</f>
        <v>0</v>
      </c>
      <c r="AS499" s="2"/>
      <c r="AT499" s="2"/>
      <c r="AU499" s="2"/>
      <c r="AV499" s="2"/>
      <c r="AW499" s="2"/>
      <c r="AX499" s="2"/>
      <c r="BB499" s="2">
        <f ca="1">Table1[[#This Row],[Car Value]]/Table1[[#This Row],[Cars]]</f>
        <v>20709.844048398987</v>
      </c>
      <c r="BE499" s="2">
        <f ca="1">IF(Table1[[#This Row],[Debts]]&gt;$BG$6,1,0)</f>
        <v>0</v>
      </c>
      <c r="BJ499" s="11">
        <f ca="1">Table1[[#This Row],[Mortage Left]]/Table1[[#This Row],[Value of House]]</f>
        <v>0.4454900867771765</v>
      </c>
      <c r="BK499" s="2">
        <f t="shared" ca="1" si="183"/>
        <v>0</v>
      </c>
      <c r="BN499" s="14">
        <f ca="1">IF(Table1[[#This Row],[Area]]="Yukon",Table1[[#This Row],[Income]],0)</f>
        <v>0</v>
      </c>
      <c r="BO499" s="14">
        <f ca="1">IF(Table1[[#This Row],[Area]]="BC",Table1[[#This Row],[Income]],0)</f>
        <v>0</v>
      </c>
      <c r="BP499" s="14">
        <f ca="1">IF(Table1[[#This Row],[Area]]="Northwest Territories",Table1[[#This Row],[Income]],0)</f>
        <v>0</v>
      </c>
      <c r="BQ499" s="14">
        <f ca="1">IF(Table1[[#This Row],[Area]]="Alberta",Table1[[#This Row],[Income]],0)</f>
        <v>0</v>
      </c>
      <c r="BR499" s="14">
        <f ca="1">IF(Table1[[#This Row],[Area]]="Nunavut",Table1[[#This Row],[Income]],0)</f>
        <v>0</v>
      </c>
      <c r="BS499" s="14">
        <f ca="1">IF(Table1[[#This Row],[Area]]="Saskatchewan",Table1[[#This Row],[Income]],0)</f>
        <v>0</v>
      </c>
      <c r="BT499" s="14">
        <f ca="1">IF(Table1[[#This Row],[Area]]="Manitoba",Table1[[#This Row],[Income]],0)</f>
        <v>0</v>
      </c>
      <c r="BU499" s="14">
        <f ca="1">IF(Table1[[#This Row],[Area]]="Ontario",Table1[[#This Row],[Income]],0)</f>
        <v>0</v>
      </c>
      <c r="BV499" s="14">
        <f ca="1">IF(Table1[[#This Row],[Area]]="Quebec",Table1[[#This Row],[Income]],0)</f>
        <v>0</v>
      </c>
      <c r="BW499" s="14">
        <f ca="1">IF(Table1[[#This Row],[Area]]="newfoundland",Table1[[#This Row],[Income]],0)</f>
        <v>0</v>
      </c>
      <c r="BX499" s="14">
        <f ca="1">IF(Table1[[#This Row],[Area]]="New Brunswick",Table1[[#This Row],[Income]],0)</f>
        <v>0</v>
      </c>
      <c r="BY499" s="14">
        <f ca="1">IF(Table1[[#This Row],[Area]]="Nova Scotia",Table1[[#This Row],[Income]],0)</f>
        <v>0</v>
      </c>
      <c r="BZ499" s="14">
        <f ca="1">IF(Table1[[#This Row],[Area]]="Prince Edward Island",Table1[[#This Row],[Income]],0)</f>
        <v>26484</v>
      </c>
      <c r="CB499" s="12">
        <f ca="1">IF(Table1[[#This Row],[Field of Work]]="Health",Table1[[#This Row],[Income]],0)</f>
        <v>0</v>
      </c>
      <c r="CC499" s="12">
        <f ca="1">IF(Table1[[#This Row],[Field of Work]]="Construction",Table1[[#This Row],[Income]],0)</f>
        <v>26484</v>
      </c>
      <c r="CD499" s="12">
        <f ca="1">IF(Table1[[#This Row],[Field of Work]]="Teaching",Table1[[#This Row],[Income]],0)</f>
        <v>0</v>
      </c>
      <c r="CE499" s="12">
        <f ca="1">IF(Table1[[#This Row],[Field of Work]]="IT",Table1[[#This Row],[Income]],0)</f>
        <v>0</v>
      </c>
      <c r="CF499" s="12">
        <f ca="1">IF(Table1[[#This Row],[Field of Work]]="General Work",Table1[[#This Row],[Income]],0)</f>
        <v>0</v>
      </c>
      <c r="CG499" s="12">
        <f ca="1">IF(Table1[[#This Row],[Field of Work]]="Agriculture",Table1[[#This Row],[Income]],0)</f>
        <v>0</v>
      </c>
      <c r="CI499" s="2">
        <f ca="1">IF(Table1[[#This Row],[Debts]]&gt;Table1[[#This Row],[Income]],1,0)</f>
        <v>0</v>
      </c>
      <c r="CJ499" s="2"/>
      <c r="CL499" s="2">
        <f ca="1">IF(Table1[[#This Row],[Networth of Person ($)]]&gt;$CL$6,Table1[[#This Row],[Age]],0)</f>
        <v>34</v>
      </c>
    </row>
    <row r="500" spans="2:90" x14ac:dyDescent="0.3">
      <c r="B500">
        <f t="shared" ca="1" si="162"/>
        <v>1</v>
      </c>
      <c r="C500" t="str">
        <f t="shared" ca="1" si="163"/>
        <v>Men</v>
      </c>
      <c r="D500">
        <f t="shared" ca="1" si="164"/>
        <v>42</v>
      </c>
      <c r="E500">
        <f t="shared" ca="1" si="165"/>
        <v>2</v>
      </c>
      <c r="F500" t="str">
        <f t="shared" ca="1" si="166"/>
        <v>Construction</v>
      </c>
      <c r="G500">
        <f t="shared" ca="1" si="167"/>
        <v>3</v>
      </c>
      <c r="H500" t="str">
        <f t="shared" ca="1" si="168"/>
        <v>University</v>
      </c>
      <c r="I500">
        <f t="shared" ca="1" si="169"/>
        <v>1</v>
      </c>
      <c r="J500">
        <f t="shared" ca="1" si="170"/>
        <v>2</v>
      </c>
      <c r="K500">
        <f t="shared" ca="1" si="171"/>
        <v>68208</v>
      </c>
      <c r="L500">
        <f t="shared" ca="1" si="172"/>
        <v>1</v>
      </c>
      <c r="M500" t="str">
        <f t="shared" ca="1" si="173"/>
        <v>Yukon</v>
      </c>
      <c r="N500">
        <f t="shared" ca="1" si="174"/>
        <v>409248</v>
      </c>
      <c r="O500">
        <f t="shared" ca="1" si="175"/>
        <v>138481.7085919643</v>
      </c>
      <c r="P500">
        <f t="shared" ca="1" si="176"/>
        <v>40501.101982181783</v>
      </c>
      <c r="Q500">
        <f t="shared" ca="1" si="177"/>
        <v>5856</v>
      </c>
      <c r="R500">
        <f t="shared" ca="1" si="178"/>
        <v>44726.17257549418</v>
      </c>
      <c r="S500">
        <f t="shared" ca="1" si="179"/>
        <v>89098.651530790507</v>
      </c>
      <c r="T500">
        <f t="shared" ca="1" si="180"/>
        <v>538847.75351297227</v>
      </c>
      <c r="U500">
        <f t="shared" ca="1" si="181"/>
        <v>189063.88116745849</v>
      </c>
      <c r="V500">
        <f t="shared" ca="1" si="182"/>
        <v>349783.87234551378</v>
      </c>
      <c r="Y500" s="2">
        <f ca="1">IF(Table1[[#This Row],[Gender]]="Men",1,0)</f>
        <v>1</v>
      </c>
      <c r="Z500" s="2">
        <f ca="1">IF(Table1[[#This Row],[Gender]]="Women",1,0)</f>
        <v>0</v>
      </c>
      <c r="AA500" s="2"/>
      <c r="AB500" s="2"/>
      <c r="AC500" s="2"/>
      <c r="AD500" s="2"/>
      <c r="AE500" s="2"/>
      <c r="AF500" s="2"/>
      <c r="AG500" s="2"/>
      <c r="AH500" s="2"/>
      <c r="AI500" s="2"/>
      <c r="AJ500" s="4"/>
      <c r="AM500" s="2">
        <f ca="1">IF(Table1[[#This Row],[Field of Work]]="Teaching",1,0)</f>
        <v>0</v>
      </c>
      <c r="AN500" s="2">
        <f ca="1">IF(Table1[[#This Row],[Field of Work]]="Health",1,0)</f>
        <v>0</v>
      </c>
      <c r="AO500" s="2">
        <f ca="1">IF(Table1[[#This Row],[Field of Work]]="Agriculture",1,0)</f>
        <v>0</v>
      </c>
      <c r="AP500" s="2">
        <f ca="1">IF(Table1[[#This Row],[Field of Work]]="IT",1,0)</f>
        <v>0</v>
      </c>
      <c r="AQ500" s="2">
        <f ca="1">IF(Table1[[#This Row],[Field of Work]]="Construction",1,0)</f>
        <v>1</v>
      </c>
      <c r="AR500" s="2">
        <f ca="1">IF(Table1[[#This Row],[Field of Work]]="General Work",1,0)</f>
        <v>0</v>
      </c>
      <c r="AS500" s="2"/>
      <c r="AT500" s="2"/>
      <c r="AU500" s="2"/>
      <c r="AV500" s="2"/>
      <c r="AW500" s="2"/>
      <c r="AX500" s="2"/>
      <c r="BB500" s="2">
        <f ca="1">Table1[[#This Row],[Car Value]]/Table1[[#This Row],[Cars]]</f>
        <v>20250.550991090891</v>
      </c>
      <c r="BE500" s="2">
        <f ca="1">IF(Table1[[#This Row],[Debts]]&gt;$BG$6,1,0)</f>
        <v>1</v>
      </c>
      <c r="BJ500" s="11">
        <f ca="1">Table1[[#This Row],[Mortage Left]]/Table1[[#This Row],[Value of House]]</f>
        <v>0.338380904957298</v>
      </c>
      <c r="BK500" s="2">
        <f t="shared" ca="1" si="183"/>
        <v>0</v>
      </c>
      <c r="BN500" s="14">
        <f ca="1">IF(Table1[[#This Row],[Area]]="Yukon",Table1[[#This Row],[Income]],0)</f>
        <v>68208</v>
      </c>
      <c r="BO500" s="14">
        <f ca="1">IF(Table1[[#This Row],[Area]]="BC",Table1[[#This Row],[Income]],0)</f>
        <v>0</v>
      </c>
      <c r="BP500" s="14">
        <f ca="1">IF(Table1[[#This Row],[Area]]="Northwest Territories",Table1[[#This Row],[Income]],0)</f>
        <v>0</v>
      </c>
      <c r="BQ500" s="14">
        <f ca="1">IF(Table1[[#This Row],[Area]]="Alberta",Table1[[#This Row],[Income]],0)</f>
        <v>0</v>
      </c>
      <c r="BR500" s="14">
        <f ca="1">IF(Table1[[#This Row],[Area]]="Nunavut",Table1[[#This Row],[Income]],0)</f>
        <v>0</v>
      </c>
      <c r="BS500" s="14">
        <f ca="1">IF(Table1[[#This Row],[Area]]="Saskatchewan",Table1[[#This Row],[Income]],0)</f>
        <v>0</v>
      </c>
      <c r="BT500" s="14">
        <f ca="1">IF(Table1[[#This Row],[Area]]="Manitoba",Table1[[#This Row],[Income]],0)</f>
        <v>0</v>
      </c>
      <c r="BU500" s="14">
        <f ca="1">IF(Table1[[#This Row],[Area]]="Ontario",Table1[[#This Row],[Income]],0)</f>
        <v>0</v>
      </c>
      <c r="BV500" s="14">
        <f ca="1">IF(Table1[[#This Row],[Area]]="Quebec",Table1[[#This Row],[Income]],0)</f>
        <v>0</v>
      </c>
      <c r="BW500" s="14">
        <f ca="1">IF(Table1[[#This Row],[Area]]="newfoundland",Table1[[#This Row],[Income]],0)</f>
        <v>0</v>
      </c>
      <c r="BX500" s="14">
        <f ca="1">IF(Table1[[#This Row],[Area]]="New Brunswick",Table1[[#This Row],[Income]],0)</f>
        <v>0</v>
      </c>
      <c r="BY500" s="14">
        <f ca="1">IF(Table1[[#This Row],[Area]]="Nova Scotia",Table1[[#This Row],[Income]],0)</f>
        <v>0</v>
      </c>
      <c r="BZ500" s="14">
        <f ca="1">IF(Table1[[#This Row],[Area]]="Prince Edward Island",Table1[[#This Row],[Income]],0)</f>
        <v>0</v>
      </c>
      <c r="CB500" s="12">
        <f ca="1">IF(Table1[[#This Row],[Field of Work]]="Health",Table1[[#This Row],[Income]],0)</f>
        <v>0</v>
      </c>
      <c r="CC500" s="12">
        <f ca="1">IF(Table1[[#This Row],[Field of Work]]="Construction",Table1[[#This Row],[Income]],0)</f>
        <v>68208</v>
      </c>
      <c r="CD500" s="12">
        <f ca="1">IF(Table1[[#This Row],[Field of Work]]="Teaching",Table1[[#This Row],[Income]],0)</f>
        <v>0</v>
      </c>
      <c r="CE500" s="12">
        <f ca="1">IF(Table1[[#This Row],[Field of Work]]="IT",Table1[[#This Row],[Income]],0)</f>
        <v>0</v>
      </c>
      <c r="CF500" s="12">
        <f ca="1">IF(Table1[[#This Row],[Field of Work]]="General Work",Table1[[#This Row],[Income]],0)</f>
        <v>0</v>
      </c>
      <c r="CG500" s="12">
        <f ca="1">IF(Table1[[#This Row],[Field of Work]]="Agriculture",Table1[[#This Row],[Income]],0)</f>
        <v>0</v>
      </c>
      <c r="CI500" s="2">
        <f ca="1">IF(Table1[[#This Row],[Debts]]&gt;Table1[[#This Row],[Income]],1,0)</f>
        <v>0</v>
      </c>
      <c r="CJ500" s="2"/>
      <c r="CL500" s="2">
        <f ca="1">IF(Table1[[#This Row],[Networth of Person ($)]]&gt;$CL$6,Table1[[#This Row],[Age]],0)</f>
        <v>42</v>
      </c>
    </row>
    <row r="501" spans="2:90" x14ac:dyDescent="0.3">
      <c r="BN501" s="14">
        <f t="shared" ref="BN501:BZ501" ca="1" si="184">AVERAGEIF(BN7:BN500,"&lt;&gt;0")</f>
        <v>59647.705882352944</v>
      </c>
      <c r="BO501" s="14">
        <f t="shared" ca="1" si="184"/>
        <v>63223.2972972973</v>
      </c>
      <c r="BP501" s="14">
        <f t="shared" ca="1" si="184"/>
        <v>58532.90625</v>
      </c>
      <c r="BQ501" s="14">
        <f t="shared" ca="1" si="184"/>
        <v>55381.137931034486</v>
      </c>
      <c r="BR501" s="14">
        <f t="shared" ca="1" si="184"/>
        <v>57562.938775510207</v>
      </c>
      <c r="BS501" s="14">
        <f t="shared" ca="1" si="184"/>
        <v>68072.71428571429</v>
      </c>
      <c r="BT501" s="14">
        <f t="shared" ca="1" si="184"/>
        <v>64589.833333333336</v>
      </c>
      <c r="BU501" s="14">
        <f t="shared" ca="1" si="184"/>
        <v>54548.272727272728</v>
      </c>
      <c r="BV501" s="14">
        <f t="shared" ca="1" si="184"/>
        <v>56399.804878048781</v>
      </c>
      <c r="BW501" s="14">
        <f t="shared" ca="1" si="184"/>
        <v>53389.368421052633</v>
      </c>
      <c r="BX501" s="14">
        <f t="shared" ca="1" si="184"/>
        <v>57129.239130434784</v>
      </c>
      <c r="BY501" s="14">
        <f t="shared" ca="1" si="184"/>
        <v>56103.690476190473</v>
      </c>
      <c r="BZ501" s="14">
        <f t="shared" ca="1" si="184"/>
        <v>56521.612903225803</v>
      </c>
      <c r="CB501" s="13">
        <f ca="1">AVERAGEIF(CB7:CB500,"&lt;&gt;0")</f>
        <v>61339.346153846156</v>
      </c>
      <c r="CC501" s="13">
        <f t="shared" ref="CC501:CG501" ca="1" si="185">AVERAGEIF(CC7:CC500,"&lt;&gt;0")</f>
        <v>58932.168539325845</v>
      </c>
      <c r="CD501" s="13">
        <f t="shared" ca="1" si="185"/>
        <v>57230.308510638301</v>
      </c>
      <c r="CE501" s="13">
        <f t="shared" ca="1" si="185"/>
        <v>58905.448717948719</v>
      </c>
      <c r="CF501" s="13">
        <f t="shared" ca="1" si="185"/>
        <v>59557.135802469136</v>
      </c>
      <c r="CG501" s="13">
        <f t="shared" ca="1" si="185"/>
        <v>54387.851351351354</v>
      </c>
      <c r="CL501" s="15">
        <f ca="1">AVERAGEIF(CL7:CL500,"&lt;&gt;0")</f>
        <v>35.523560209424083</v>
      </c>
    </row>
  </sheetData>
  <mergeCells count="5">
    <mergeCell ref="CB5:CG5"/>
    <mergeCell ref="CI5:CJ5"/>
    <mergeCell ref="Y5:AI5"/>
    <mergeCell ref="AM5:AX5"/>
    <mergeCell ref="BN5:BZ5"/>
  </mergeCells>
  <hyperlinks>
    <hyperlink ref="A1" location="Goals!A1" display="Previous" xr:uid="{1F5917BB-B5EF-4B3F-807D-DCB9CA7EDCAA}"/>
    <hyperlink ref="S1" location="Dashboard!A1" display="Next" xr:uid="{8868167F-2436-49E4-B6EA-AD4706B1C02A}"/>
  </hyperlinks>
  <pageMargins left="0.7" right="0.7" top="0.75" bottom="0.75" header="0.3" footer="0.3"/>
  <pageSetup orientation="portrait"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900233-AE82-4EFE-8C59-2E7547ADF437}">
  <sheetPr>
    <tabColor rgb="FF0070C0"/>
  </sheetPr>
  <dimension ref="B1:AC47"/>
  <sheetViews>
    <sheetView showGridLines="0" showRowColHeaders="0" topLeftCell="B1" zoomScale="80" zoomScaleNormal="80" workbookViewId="0">
      <selection activeCell="D6" sqref="D6:W7"/>
    </sheetView>
  </sheetViews>
  <sheetFormatPr defaultRowHeight="14.4" x14ac:dyDescent="0.3"/>
  <cols>
    <col min="9" max="9" width="11.6640625" bestFit="1" customWidth="1"/>
  </cols>
  <sheetData>
    <row r="1" spans="2:29" x14ac:dyDescent="0.3">
      <c r="B1" s="117" t="s">
        <v>100</v>
      </c>
      <c r="W1" s="117" t="s">
        <v>102</v>
      </c>
    </row>
    <row r="5" spans="2:29" ht="15" thickBot="1" x14ac:dyDescent="0.35"/>
    <row r="6" spans="2:29" x14ac:dyDescent="0.3">
      <c r="D6" s="64" t="s">
        <v>67</v>
      </c>
      <c r="E6" s="65"/>
      <c r="F6" s="65"/>
      <c r="G6" s="65"/>
      <c r="H6" s="65"/>
      <c r="I6" s="65"/>
      <c r="J6" s="65"/>
      <c r="K6" s="65"/>
      <c r="L6" s="65"/>
      <c r="M6" s="65"/>
      <c r="N6" s="65"/>
      <c r="O6" s="65"/>
      <c r="P6" s="65"/>
      <c r="Q6" s="65"/>
      <c r="R6" s="65"/>
      <c r="S6" s="65"/>
      <c r="T6" s="65"/>
      <c r="U6" s="65"/>
      <c r="V6" s="65"/>
      <c r="W6" s="66"/>
    </row>
    <row r="7" spans="2:29" ht="15" thickBot="1" x14ac:dyDescent="0.35">
      <c r="D7" s="67"/>
      <c r="E7" s="68"/>
      <c r="F7" s="68"/>
      <c r="G7" s="68"/>
      <c r="H7" s="68"/>
      <c r="I7" s="68"/>
      <c r="J7" s="68"/>
      <c r="K7" s="68"/>
      <c r="L7" s="68"/>
      <c r="M7" s="68"/>
      <c r="N7" s="68"/>
      <c r="O7" s="68"/>
      <c r="P7" s="68"/>
      <c r="Q7" s="68"/>
      <c r="R7" s="68"/>
      <c r="S7" s="68"/>
      <c r="T7" s="68"/>
      <c r="U7" s="68"/>
      <c r="V7" s="68"/>
      <c r="W7" s="69"/>
    </row>
    <row r="8" spans="2:29" x14ac:dyDescent="0.3">
      <c r="D8" s="70" t="s">
        <v>68</v>
      </c>
      <c r="E8" s="71"/>
      <c r="F8" s="71"/>
      <c r="G8" s="72"/>
      <c r="H8" s="70" t="s">
        <v>44</v>
      </c>
      <c r="I8" s="71"/>
      <c r="J8" s="71"/>
      <c r="K8" s="72"/>
      <c r="L8" s="70" t="s">
        <v>69</v>
      </c>
      <c r="M8" s="71"/>
      <c r="N8" s="71"/>
      <c r="O8" s="71"/>
      <c r="P8" s="71"/>
      <c r="Q8" s="71"/>
      <c r="R8" s="71"/>
      <c r="S8" s="71"/>
      <c r="T8" s="71"/>
      <c r="U8" s="71"/>
      <c r="V8" s="71"/>
      <c r="W8" s="72"/>
    </row>
    <row r="9" spans="2:29" ht="15" thickBot="1" x14ac:dyDescent="0.35">
      <c r="D9" s="73"/>
      <c r="E9" s="74"/>
      <c r="F9" s="74"/>
      <c r="G9" s="75"/>
      <c r="H9" s="73"/>
      <c r="I9" s="74"/>
      <c r="J9" s="74"/>
      <c r="K9" s="75"/>
      <c r="L9" s="73"/>
      <c r="M9" s="74"/>
      <c r="N9" s="74"/>
      <c r="O9" s="74"/>
      <c r="P9" s="74"/>
      <c r="Q9" s="74"/>
      <c r="R9" s="74"/>
      <c r="S9" s="74"/>
      <c r="T9" s="74"/>
      <c r="U9" s="74"/>
      <c r="V9" s="74"/>
      <c r="W9" s="75"/>
    </row>
    <row r="10" spans="2:29" ht="15" thickBot="1" x14ac:dyDescent="0.35">
      <c r="D10" s="26" t="s">
        <v>103</v>
      </c>
      <c r="E10" s="27"/>
      <c r="F10" s="26" t="s">
        <v>104</v>
      </c>
      <c r="G10" s="27"/>
      <c r="H10" s="40">
        <f ca="1">Database!AK7</f>
        <v>35.406882591093115</v>
      </c>
      <c r="I10" s="41"/>
      <c r="J10" s="41"/>
      <c r="K10" s="37"/>
      <c r="L10" s="26" t="s">
        <v>5</v>
      </c>
      <c r="M10" s="27"/>
      <c r="N10" s="34" t="s">
        <v>3</v>
      </c>
      <c r="O10" s="35"/>
      <c r="P10" s="26" t="s">
        <v>8</v>
      </c>
      <c r="Q10" s="27"/>
      <c r="R10" s="26" t="s">
        <v>6</v>
      </c>
      <c r="S10" s="27"/>
      <c r="T10" s="26" t="s">
        <v>4</v>
      </c>
      <c r="U10" s="27"/>
      <c r="V10" s="26" t="s">
        <v>7</v>
      </c>
      <c r="W10" s="27"/>
    </row>
    <row r="11" spans="2:29" x14ac:dyDescent="0.3">
      <c r="D11" s="36">
        <f ca="1">Database!AH7</f>
        <v>265</v>
      </c>
      <c r="E11" s="37"/>
      <c r="F11" s="36">
        <f ca="1">Database!AI7</f>
        <v>229</v>
      </c>
      <c r="G11" s="37"/>
      <c r="H11" s="42"/>
      <c r="I11" s="43"/>
      <c r="J11" s="43"/>
      <c r="K11" s="44"/>
      <c r="L11" s="36">
        <f ca="1">Database!AS7</f>
        <v>94</v>
      </c>
      <c r="M11" s="37"/>
      <c r="N11" s="36">
        <f ca="1">Database!AT7</f>
        <v>78</v>
      </c>
      <c r="O11" s="37"/>
      <c r="P11" s="36">
        <f ca="1">Database!AU7</f>
        <v>74</v>
      </c>
      <c r="Q11" s="37"/>
      <c r="R11" s="36">
        <f ca="1">Database!AV7</f>
        <v>78</v>
      </c>
      <c r="S11" s="37"/>
      <c r="T11" s="36">
        <f ca="1">Database!AW7</f>
        <v>89</v>
      </c>
      <c r="U11" s="37"/>
      <c r="V11" s="36">
        <f ca="1">Database!AX7</f>
        <v>81</v>
      </c>
      <c r="W11" s="37"/>
    </row>
    <row r="12" spans="2:29" ht="15" thickBot="1" x14ac:dyDescent="0.35">
      <c r="D12" s="38"/>
      <c r="E12" s="39"/>
      <c r="F12" s="38"/>
      <c r="G12" s="39"/>
      <c r="H12" s="38"/>
      <c r="I12" s="45"/>
      <c r="J12" s="45"/>
      <c r="K12" s="39"/>
      <c r="L12" s="38"/>
      <c r="M12" s="39"/>
      <c r="N12" s="38"/>
      <c r="O12" s="39"/>
      <c r="P12" s="38"/>
      <c r="Q12" s="39"/>
      <c r="R12" s="38"/>
      <c r="S12" s="39"/>
      <c r="T12" s="38"/>
      <c r="U12" s="39"/>
      <c r="V12" s="38"/>
      <c r="W12" s="39"/>
    </row>
    <row r="13" spans="2:29" ht="15" thickBot="1" x14ac:dyDescent="0.35">
      <c r="D13" s="21"/>
      <c r="E13" s="20"/>
      <c r="F13" s="20"/>
      <c r="G13" s="22"/>
      <c r="H13" s="70" t="s">
        <v>53</v>
      </c>
      <c r="I13" s="71"/>
      <c r="J13" s="71"/>
      <c r="K13" s="72"/>
      <c r="L13" s="21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2"/>
      <c r="X13" s="34" t="s">
        <v>81</v>
      </c>
      <c r="Y13" s="96"/>
      <c r="Z13" s="96"/>
      <c r="AA13" s="96"/>
      <c r="AB13" s="96"/>
      <c r="AC13" s="35"/>
    </row>
    <row r="14" spans="2:29" ht="15" thickBot="1" x14ac:dyDescent="0.35">
      <c r="D14" s="28"/>
      <c r="E14" s="19"/>
      <c r="F14" s="19"/>
      <c r="G14" s="29"/>
      <c r="H14" s="73"/>
      <c r="I14" s="74"/>
      <c r="J14" s="74"/>
      <c r="K14" s="75"/>
      <c r="L14" s="28"/>
      <c r="M14" s="19"/>
      <c r="N14" s="19"/>
      <c r="O14" s="19"/>
      <c r="P14" s="19"/>
      <c r="Q14" s="19"/>
      <c r="R14" s="19"/>
      <c r="S14" s="19"/>
      <c r="T14" s="19"/>
      <c r="U14" s="19"/>
      <c r="V14" s="19"/>
      <c r="W14" s="29"/>
      <c r="X14" s="30">
        <v>1</v>
      </c>
      <c r="Y14" s="31"/>
      <c r="Z14" s="30">
        <v>2</v>
      </c>
      <c r="AA14" s="31"/>
      <c r="AB14" s="30">
        <v>3</v>
      </c>
      <c r="AC14" s="31"/>
    </row>
    <row r="15" spans="2:29" ht="15" thickBot="1" x14ac:dyDescent="0.35">
      <c r="D15" s="28"/>
      <c r="E15" s="19"/>
      <c r="F15" s="19"/>
      <c r="G15" s="29"/>
      <c r="H15" s="46">
        <f ca="1">Database!AZ7</f>
        <v>58405.94129554656</v>
      </c>
      <c r="I15" s="47"/>
      <c r="J15" s="47"/>
      <c r="K15" s="48"/>
      <c r="L15" s="28"/>
      <c r="M15" s="19"/>
      <c r="N15" s="19"/>
      <c r="O15" s="19"/>
      <c r="P15" s="19"/>
      <c r="Q15" s="19"/>
      <c r="R15" s="19"/>
      <c r="S15" s="19"/>
      <c r="T15" s="19"/>
      <c r="U15" s="19"/>
      <c r="V15" s="19"/>
      <c r="W15" s="29"/>
      <c r="X15" s="32"/>
      <c r="Y15" s="33"/>
      <c r="Z15" s="32"/>
      <c r="AA15" s="33"/>
      <c r="AB15" s="32"/>
      <c r="AC15" s="33"/>
    </row>
    <row r="16" spans="2:29" x14ac:dyDescent="0.3">
      <c r="D16" s="28"/>
      <c r="E16" s="19"/>
      <c r="F16" s="19"/>
      <c r="G16" s="29"/>
      <c r="H16" s="49"/>
      <c r="I16" s="50"/>
      <c r="J16" s="50"/>
      <c r="K16" s="51"/>
      <c r="L16" s="28"/>
      <c r="M16" s="19"/>
      <c r="N16" s="19"/>
      <c r="O16" s="19"/>
      <c r="P16" s="19"/>
      <c r="Q16" s="19"/>
      <c r="R16" s="19"/>
      <c r="S16" s="19"/>
      <c r="T16" s="19"/>
      <c r="U16" s="19"/>
      <c r="V16" s="19"/>
      <c r="W16" s="29"/>
      <c r="X16" s="85">
        <v>20000</v>
      </c>
      <c r="Y16" s="86"/>
      <c r="Z16" s="118">
        <v>0.3</v>
      </c>
      <c r="AA16" s="119"/>
      <c r="AB16" s="85">
        <v>50000</v>
      </c>
      <c r="AC16" s="86"/>
    </row>
    <row r="17" spans="4:29" ht="15" thickBot="1" x14ac:dyDescent="0.35">
      <c r="D17" s="28"/>
      <c r="E17" s="19"/>
      <c r="F17" s="19"/>
      <c r="G17" s="29"/>
      <c r="H17" s="52"/>
      <c r="I17" s="53"/>
      <c r="J17" s="53"/>
      <c r="K17" s="54"/>
      <c r="L17" s="28"/>
      <c r="M17" s="19"/>
      <c r="N17" s="19"/>
      <c r="O17" s="19"/>
      <c r="P17" s="19"/>
      <c r="Q17" s="19"/>
      <c r="R17" s="19"/>
      <c r="S17" s="19"/>
      <c r="T17" s="19"/>
      <c r="U17" s="19"/>
      <c r="V17" s="19"/>
      <c r="W17" s="29"/>
      <c r="X17" s="87"/>
      <c r="Y17" s="88"/>
      <c r="Z17" s="120"/>
      <c r="AA17" s="121"/>
      <c r="AB17" s="87"/>
      <c r="AC17" s="88"/>
    </row>
    <row r="18" spans="4:29" x14ac:dyDescent="0.3">
      <c r="D18" s="28"/>
      <c r="E18" s="19"/>
      <c r="F18" s="19"/>
      <c r="G18" s="29"/>
      <c r="H18" s="70" t="s">
        <v>70</v>
      </c>
      <c r="I18" s="71"/>
      <c r="J18" s="71"/>
      <c r="K18" s="72"/>
      <c r="L18" s="28"/>
      <c r="M18" s="19"/>
      <c r="N18" s="19"/>
      <c r="O18" s="19"/>
      <c r="P18" s="19"/>
      <c r="Q18" s="19"/>
      <c r="R18" s="19"/>
      <c r="S18" s="19"/>
      <c r="T18" s="19"/>
      <c r="U18" s="19"/>
      <c r="V18" s="19"/>
      <c r="W18" s="29"/>
    </row>
    <row r="19" spans="4:29" ht="15" thickBot="1" x14ac:dyDescent="0.35">
      <c r="D19" s="28"/>
      <c r="E19" s="19"/>
      <c r="F19" s="19"/>
      <c r="G19" s="29"/>
      <c r="H19" s="73"/>
      <c r="I19" s="74"/>
      <c r="J19" s="74"/>
      <c r="K19" s="75"/>
      <c r="L19" s="28"/>
      <c r="M19" s="19"/>
      <c r="N19" s="19"/>
      <c r="O19" s="19"/>
      <c r="P19" s="19"/>
      <c r="Q19" s="19"/>
      <c r="R19" s="19"/>
      <c r="S19" s="19"/>
      <c r="T19" s="19"/>
      <c r="U19" s="19"/>
      <c r="V19" s="19"/>
      <c r="W19" s="29"/>
    </row>
    <row r="20" spans="4:29" x14ac:dyDescent="0.3">
      <c r="D20" s="28"/>
      <c r="E20" s="19"/>
      <c r="F20" s="19"/>
      <c r="G20" s="29"/>
      <c r="H20" s="55">
        <f ca="1">Database!BC7</f>
        <v>28262.240539847917</v>
      </c>
      <c r="I20" s="56"/>
      <c r="J20" s="56"/>
      <c r="K20" s="57"/>
      <c r="L20" s="28"/>
      <c r="M20" s="19"/>
      <c r="N20" s="19"/>
      <c r="O20" s="19"/>
      <c r="P20" s="19"/>
      <c r="Q20" s="19"/>
      <c r="R20" s="19"/>
      <c r="S20" s="19"/>
      <c r="T20" s="19"/>
      <c r="U20" s="19"/>
      <c r="V20" s="19"/>
      <c r="W20" s="29"/>
    </row>
    <row r="21" spans="4:29" x14ac:dyDescent="0.3">
      <c r="D21" s="28"/>
      <c r="E21" s="19"/>
      <c r="F21" s="19"/>
      <c r="G21" s="29"/>
      <c r="H21" s="58"/>
      <c r="I21" s="59"/>
      <c r="J21" s="59"/>
      <c r="K21" s="60"/>
      <c r="L21" s="28"/>
      <c r="M21" s="19"/>
      <c r="N21" s="19"/>
      <c r="O21" s="19"/>
      <c r="P21" s="19"/>
      <c r="Q21" s="19"/>
      <c r="R21" s="19"/>
      <c r="S21" s="19"/>
      <c r="T21" s="19"/>
      <c r="U21" s="19"/>
      <c r="V21" s="19"/>
      <c r="W21" s="29"/>
    </row>
    <row r="22" spans="4:29" ht="15" thickBot="1" x14ac:dyDescent="0.35">
      <c r="D22" s="28"/>
      <c r="E22" s="19"/>
      <c r="F22" s="19"/>
      <c r="G22" s="29"/>
      <c r="H22" s="61"/>
      <c r="I22" s="62"/>
      <c r="J22" s="62"/>
      <c r="K22" s="63"/>
      <c r="L22" s="28"/>
      <c r="M22" s="19"/>
      <c r="N22" s="19"/>
      <c r="O22" s="19"/>
      <c r="P22" s="19"/>
      <c r="Q22" s="19"/>
      <c r="R22" s="19"/>
      <c r="S22" s="19"/>
      <c r="T22" s="19"/>
      <c r="U22" s="19"/>
      <c r="V22" s="19"/>
      <c r="W22" s="29"/>
    </row>
    <row r="23" spans="4:29" x14ac:dyDescent="0.3">
      <c r="D23" s="28"/>
      <c r="E23" s="19"/>
      <c r="F23" s="19"/>
      <c r="G23" s="29"/>
      <c r="H23" s="76" t="s">
        <v>71</v>
      </c>
      <c r="I23" s="77"/>
      <c r="J23" s="77"/>
      <c r="K23" s="78"/>
      <c r="L23" s="28"/>
      <c r="M23" s="19"/>
      <c r="N23" s="19"/>
      <c r="O23" s="19"/>
      <c r="P23" s="19"/>
      <c r="Q23" s="19"/>
      <c r="R23" s="19"/>
      <c r="S23" s="19"/>
      <c r="T23" s="19"/>
      <c r="U23" s="19"/>
      <c r="V23" s="19"/>
      <c r="W23" s="29"/>
    </row>
    <row r="24" spans="4:29" ht="15" thickBot="1" x14ac:dyDescent="0.35">
      <c r="D24" s="28"/>
      <c r="E24" s="19"/>
      <c r="F24" s="19"/>
      <c r="G24" s="29"/>
      <c r="H24" s="79"/>
      <c r="I24" s="80"/>
      <c r="J24" s="80"/>
      <c r="K24" s="81"/>
      <c r="L24" s="28"/>
      <c r="M24" s="19"/>
      <c r="N24" s="19"/>
      <c r="O24" s="19"/>
      <c r="P24" s="19"/>
      <c r="Q24" s="19"/>
      <c r="R24" s="19"/>
      <c r="S24" s="19"/>
      <c r="T24" s="19"/>
      <c r="U24" s="19"/>
      <c r="V24" s="19"/>
      <c r="W24" s="29"/>
    </row>
    <row r="25" spans="4:29" x14ac:dyDescent="0.3">
      <c r="D25" s="28"/>
      <c r="E25" s="19"/>
      <c r="F25" s="19"/>
      <c r="G25" s="29"/>
      <c r="H25" s="40">
        <f ca="1">Database!BI6</f>
        <v>407</v>
      </c>
      <c r="I25" s="41"/>
      <c r="J25" s="41"/>
      <c r="K25" s="37"/>
      <c r="L25" s="28"/>
      <c r="M25" s="19"/>
      <c r="N25" s="19"/>
      <c r="O25" s="19"/>
      <c r="P25" s="19"/>
      <c r="Q25" s="19"/>
      <c r="R25" s="19"/>
      <c r="S25" s="19"/>
      <c r="T25" s="19"/>
      <c r="U25" s="19"/>
      <c r="V25" s="19"/>
      <c r="W25" s="29"/>
    </row>
    <row r="26" spans="4:29" x14ac:dyDescent="0.3">
      <c r="D26" s="28"/>
      <c r="E26" s="19"/>
      <c r="F26" s="19"/>
      <c r="G26" s="29"/>
      <c r="H26" s="42"/>
      <c r="I26" s="43"/>
      <c r="J26" s="43"/>
      <c r="K26" s="44"/>
      <c r="L26" s="28"/>
      <c r="M26" s="19"/>
      <c r="N26" s="19"/>
      <c r="O26" s="19"/>
      <c r="P26" s="19"/>
      <c r="Q26" s="19"/>
      <c r="R26" s="19"/>
      <c r="S26" s="19"/>
      <c r="T26" s="19"/>
      <c r="U26" s="19"/>
      <c r="V26" s="19"/>
      <c r="W26" s="29"/>
    </row>
    <row r="27" spans="4:29" ht="15" thickBot="1" x14ac:dyDescent="0.35">
      <c r="D27" s="28"/>
      <c r="E27" s="19"/>
      <c r="F27" s="19"/>
      <c r="G27" s="29"/>
      <c r="H27" s="38"/>
      <c r="I27" s="45"/>
      <c r="J27" s="45"/>
      <c r="K27" s="39"/>
      <c r="L27" s="28"/>
      <c r="M27" s="19"/>
      <c r="N27" s="19"/>
      <c r="O27" s="19"/>
      <c r="P27" s="19"/>
      <c r="Q27" s="19"/>
      <c r="R27" s="19"/>
      <c r="S27" s="19"/>
      <c r="T27" s="19"/>
      <c r="U27" s="19"/>
      <c r="V27" s="19"/>
      <c r="W27" s="29"/>
    </row>
    <row r="28" spans="4:29" x14ac:dyDescent="0.3">
      <c r="D28" s="28"/>
      <c r="E28" s="19"/>
      <c r="F28" s="19"/>
      <c r="G28" s="29"/>
      <c r="H28" s="76" t="s">
        <v>72</v>
      </c>
      <c r="I28" s="77"/>
      <c r="J28" s="77"/>
      <c r="K28" s="78"/>
      <c r="L28" s="28"/>
      <c r="M28" s="19"/>
      <c r="N28" s="19"/>
      <c r="O28" s="19"/>
      <c r="P28" s="19"/>
      <c r="Q28" s="19"/>
      <c r="R28" s="19"/>
      <c r="S28" s="19"/>
      <c r="T28" s="19"/>
      <c r="U28" s="19"/>
      <c r="V28" s="19"/>
      <c r="W28" s="29"/>
    </row>
    <row r="29" spans="4:29" ht="15" thickBot="1" x14ac:dyDescent="0.35">
      <c r="D29" s="28"/>
      <c r="E29" s="19"/>
      <c r="F29" s="19"/>
      <c r="G29" s="29"/>
      <c r="H29" s="79"/>
      <c r="I29" s="80"/>
      <c r="J29" s="80"/>
      <c r="K29" s="81"/>
      <c r="L29" s="28"/>
      <c r="M29" s="19"/>
      <c r="N29" s="19"/>
      <c r="O29" s="19"/>
      <c r="P29" s="19"/>
      <c r="Q29" s="19"/>
      <c r="R29" s="19"/>
      <c r="S29" s="19"/>
      <c r="T29" s="19"/>
      <c r="U29" s="19"/>
      <c r="V29" s="19"/>
      <c r="W29" s="29"/>
    </row>
    <row r="30" spans="4:29" x14ac:dyDescent="0.3">
      <c r="D30" s="28"/>
      <c r="E30" s="19"/>
      <c r="F30" s="19"/>
      <c r="G30" s="29"/>
      <c r="H30" s="40">
        <f ca="1">Database!BL7</f>
        <v>140</v>
      </c>
      <c r="I30" s="41"/>
      <c r="J30" s="41"/>
      <c r="K30" s="37"/>
      <c r="L30" s="28"/>
      <c r="M30" s="19"/>
      <c r="N30" s="19"/>
      <c r="O30" s="19"/>
      <c r="P30" s="19"/>
      <c r="Q30" s="19"/>
      <c r="R30" s="19"/>
      <c r="S30" s="19"/>
      <c r="T30" s="19"/>
      <c r="U30" s="19"/>
      <c r="V30" s="19"/>
      <c r="W30" s="29"/>
    </row>
    <row r="31" spans="4:29" x14ac:dyDescent="0.3">
      <c r="D31" s="28"/>
      <c r="E31" s="19"/>
      <c r="F31" s="19"/>
      <c r="G31" s="29"/>
      <c r="H31" s="42"/>
      <c r="I31" s="43"/>
      <c r="J31" s="43"/>
      <c r="K31" s="44"/>
      <c r="L31" s="28"/>
      <c r="M31" s="19"/>
      <c r="N31" s="19"/>
      <c r="O31" s="19"/>
      <c r="P31" s="19"/>
      <c r="Q31" s="19"/>
      <c r="R31" s="19"/>
      <c r="S31" s="19"/>
      <c r="T31" s="19"/>
      <c r="U31" s="19"/>
      <c r="V31" s="19"/>
      <c r="W31" s="29"/>
    </row>
    <row r="32" spans="4:29" ht="15" thickBot="1" x14ac:dyDescent="0.35">
      <c r="D32" s="28"/>
      <c r="E32" s="19"/>
      <c r="F32" s="19"/>
      <c r="G32" s="29"/>
      <c r="H32" s="42"/>
      <c r="I32" s="43"/>
      <c r="J32" s="43"/>
      <c r="K32" s="44"/>
      <c r="L32" s="28"/>
      <c r="M32" s="19"/>
      <c r="N32" s="19"/>
      <c r="O32" s="19"/>
      <c r="P32" s="19"/>
      <c r="Q32" s="19"/>
      <c r="R32" s="19"/>
      <c r="S32" s="19"/>
      <c r="T32" s="19"/>
      <c r="U32" s="19"/>
      <c r="V32" s="19"/>
      <c r="W32" s="29"/>
    </row>
    <row r="33" spans="4:29" ht="14.4" customHeight="1" x14ac:dyDescent="0.3">
      <c r="D33" s="28"/>
      <c r="E33" s="19"/>
      <c r="F33" s="19"/>
      <c r="G33" s="29"/>
      <c r="H33" s="76" t="s">
        <v>74</v>
      </c>
      <c r="I33" s="77"/>
      <c r="J33" s="77"/>
      <c r="K33" s="78"/>
      <c r="L33" s="70" t="s">
        <v>73</v>
      </c>
      <c r="M33" s="71"/>
      <c r="N33" s="71"/>
      <c r="O33" s="71"/>
      <c r="P33" s="71"/>
      <c r="Q33" s="71"/>
      <c r="R33" s="71"/>
      <c r="S33" s="71"/>
      <c r="T33" s="71"/>
      <c r="U33" s="71"/>
      <c r="V33" s="71"/>
      <c r="W33" s="72"/>
    </row>
    <row r="34" spans="4:29" ht="15" customHeight="1" thickBot="1" x14ac:dyDescent="0.35">
      <c r="D34" s="28"/>
      <c r="E34" s="19"/>
      <c r="F34" s="19"/>
      <c r="G34" s="29"/>
      <c r="H34" s="79"/>
      <c r="I34" s="80"/>
      <c r="J34" s="80"/>
      <c r="K34" s="81"/>
      <c r="L34" s="73"/>
      <c r="M34" s="74"/>
      <c r="N34" s="74"/>
      <c r="O34" s="74"/>
      <c r="P34" s="74"/>
      <c r="Q34" s="74"/>
      <c r="R34" s="74"/>
      <c r="S34" s="74"/>
      <c r="T34" s="74"/>
      <c r="U34" s="74"/>
      <c r="V34" s="74"/>
      <c r="W34" s="75"/>
    </row>
    <row r="35" spans="4:29" ht="14.4" customHeight="1" thickBot="1" x14ac:dyDescent="0.35">
      <c r="D35" s="28"/>
      <c r="E35" s="19"/>
      <c r="F35" s="19"/>
      <c r="G35" s="29"/>
      <c r="H35" s="90">
        <f ca="1">Database!CJ7</f>
        <v>0.52</v>
      </c>
      <c r="I35" s="91"/>
      <c r="J35" s="91"/>
      <c r="K35" s="92"/>
      <c r="L35" s="26" t="s">
        <v>5</v>
      </c>
      <c r="M35" s="27"/>
      <c r="N35" s="34" t="s">
        <v>3</v>
      </c>
      <c r="O35" s="35"/>
      <c r="P35" s="26" t="s">
        <v>8</v>
      </c>
      <c r="Q35" s="27"/>
      <c r="R35" s="26" t="s">
        <v>6</v>
      </c>
      <c r="S35" s="27"/>
      <c r="T35" s="26" t="s">
        <v>4</v>
      </c>
      <c r="U35" s="27"/>
      <c r="V35" s="26" t="s">
        <v>7</v>
      </c>
      <c r="W35" s="27"/>
    </row>
    <row r="36" spans="4:29" ht="14.4" customHeight="1" x14ac:dyDescent="0.3">
      <c r="D36" s="28"/>
      <c r="E36" s="19"/>
      <c r="F36" s="19"/>
      <c r="G36" s="29"/>
      <c r="H36" s="93"/>
      <c r="I36" s="94"/>
      <c r="J36" s="94"/>
      <c r="K36" s="95"/>
      <c r="L36" s="85">
        <f ca="1">Database!CB501</f>
        <v>61339.346153846156</v>
      </c>
      <c r="M36" s="86"/>
      <c r="N36" s="85">
        <f ca="1">Database!CC501</f>
        <v>58932.168539325845</v>
      </c>
      <c r="O36" s="86"/>
      <c r="P36" s="85">
        <f ca="1">Database!CD501</f>
        <v>57230.308510638301</v>
      </c>
      <c r="Q36" s="86"/>
      <c r="R36" s="85">
        <f ca="1">Database!CE501</f>
        <v>58905.448717948719</v>
      </c>
      <c r="S36" s="86"/>
      <c r="T36" s="85">
        <f ca="1">Database!CF501</f>
        <v>59557.135802469136</v>
      </c>
      <c r="U36" s="86"/>
      <c r="V36" s="85">
        <f ca="1">Database!CG501</f>
        <v>54387.851351351354</v>
      </c>
      <c r="W36" s="86"/>
    </row>
    <row r="37" spans="4:29" ht="14.4" customHeight="1" thickBot="1" x14ac:dyDescent="0.35">
      <c r="D37" s="28"/>
      <c r="E37" s="19"/>
      <c r="F37" s="19"/>
      <c r="G37" s="29"/>
      <c r="H37" s="93"/>
      <c r="I37" s="94"/>
      <c r="J37" s="94"/>
      <c r="K37" s="95"/>
      <c r="L37" s="87"/>
      <c r="M37" s="88"/>
      <c r="N37" s="87"/>
      <c r="O37" s="88"/>
      <c r="P37" s="87"/>
      <c r="Q37" s="88"/>
      <c r="R37" s="87"/>
      <c r="S37" s="88"/>
      <c r="T37" s="87"/>
      <c r="U37" s="88"/>
      <c r="V37" s="87"/>
      <c r="W37" s="88"/>
    </row>
    <row r="38" spans="4:29" s="89" customFormat="1" ht="14.4" customHeight="1" x14ac:dyDescent="0.3">
      <c r="D38" s="28"/>
      <c r="E38" s="19"/>
      <c r="F38" s="19"/>
      <c r="G38" s="29"/>
      <c r="H38" s="76" t="s">
        <v>75</v>
      </c>
      <c r="I38" s="77"/>
      <c r="J38" s="77"/>
      <c r="K38" s="78"/>
      <c r="L38" s="21"/>
      <c r="M38" s="20"/>
      <c r="N38" s="20"/>
      <c r="O38" s="20"/>
      <c r="P38" s="20"/>
      <c r="Q38" s="20"/>
      <c r="R38" s="20"/>
      <c r="S38" s="20"/>
      <c r="T38" s="20"/>
      <c r="U38" s="20"/>
      <c r="V38" s="20"/>
      <c r="W38" s="22"/>
    </row>
    <row r="39" spans="4:29" s="89" customFormat="1" ht="14.4" customHeight="1" thickBot="1" x14ac:dyDescent="0.35">
      <c r="D39" s="28"/>
      <c r="E39" s="19"/>
      <c r="F39" s="19"/>
      <c r="G39" s="29"/>
      <c r="H39" s="79"/>
      <c r="I39" s="80"/>
      <c r="J39" s="80"/>
      <c r="K39" s="81"/>
      <c r="L39" s="28"/>
      <c r="M39" s="19"/>
      <c r="N39" s="19"/>
      <c r="O39" s="19"/>
      <c r="P39" s="19"/>
      <c r="Q39" s="19"/>
      <c r="R39" s="19"/>
      <c r="S39" s="19"/>
      <c r="T39" s="19"/>
      <c r="U39" s="19"/>
      <c r="V39" s="19"/>
      <c r="W39" s="29"/>
    </row>
    <row r="40" spans="4:29" s="89" customFormat="1" ht="14.4" customHeight="1" x14ac:dyDescent="0.3">
      <c r="D40" s="28"/>
      <c r="E40" s="19"/>
      <c r="F40" s="19"/>
      <c r="G40" s="29"/>
      <c r="H40" s="40">
        <f ca="1">Database!CL501</f>
        <v>35.523560209424083</v>
      </c>
      <c r="I40" s="41"/>
      <c r="J40" s="41"/>
      <c r="K40" s="37"/>
      <c r="L40" s="28"/>
      <c r="M40" s="19"/>
      <c r="N40" s="19"/>
      <c r="O40" s="19"/>
      <c r="P40" s="19"/>
      <c r="Q40" s="19"/>
      <c r="R40" s="19"/>
      <c r="S40" s="19"/>
      <c r="T40" s="19"/>
      <c r="U40" s="19"/>
      <c r="V40" s="19"/>
      <c r="W40" s="29"/>
    </row>
    <row r="41" spans="4:29" s="89" customFormat="1" ht="14.4" customHeight="1" x14ac:dyDescent="0.3">
      <c r="D41" s="28"/>
      <c r="E41" s="19"/>
      <c r="F41" s="19"/>
      <c r="G41" s="29"/>
      <c r="H41" s="42"/>
      <c r="I41" s="43"/>
      <c r="J41" s="43"/>
      <c r="K41" s="44"/>
      <c r="L41" s="28"/>
      <c r="M41" s="19"/>
      <c r="N41" s="19"/>
      <c r="O41" s="19"/>
      <c r="P41" s="19"/>
      <c r="Q41" s="19"/>
      <c r="R41" s="19"/>
      <c r="S41" s="19"/>
      <c r="T41" s="19"/>
      <c r="U41" s="19"/>
      <c r="V41" s="19"/>
      <c r="W41" s="29"/>
    </row>
    <row r="42" spans="4:29" s="89" customFormat="1" ht="14.4" customHeight="1" thickBot="1" x14ac:dyDescent="0.35">
      <c r="D42" s="23"/>
      <c r="E42" s="24"/>
      <c r="F42" s="24"/>
      <c r="G42" s="25"/>
      <c r="H42" s="38"/>
      <c r="I42" s="45"/>
      <c r="J42" s="45"/>
      <c r="K42" s="39"/>
      <c r="L42" s="28"/>
      <c r="M42" s="19"/>
      <c r="N42" s="19"/>
      <c r="O42" s="19"/>
      <c r="P42" s="19"/>
      <c r="Q42" s="19"/>
      <c r="R42" s="19"/>
      <c r="S42" s="19"/>
      <c r="T42" s="19"/>
      <c r="U42" s="19"/>
      <c r="V42" s="19"/>
      <c r="W42" s="29"/>
    </row>
    <row r="43" spans="4:29" x14ac:dyDescent="0.3">
      <c r="D43" s="127" t="s">
        <v>61</v>
      </c>
      <c r="E43" s="128"/>
      <c r="F43" s="128"/>
      <c r="G43" s="128"/>
      <c r="H43" s="128"/>
      <c r="I43" s="128"/>
      <c r="J43" s="128"/>
      <c r="K43" s="128"/>
      <c r="L43" s="128"/>
      <c r="M43" s="128"/>
      <c r="N43" s="128"/>
      <c r="O43" s="128"/>
      <c r="P43" s="128"/>
      <c r="Q43" s="128"/>
      <c r="R43" s="128"/>
      <c r="S43" s="128"/>
      <c r="T43" s="128"/>
      <c r="U43" s="128"/>
      <c r="V43" s="128"/>
      <c r="W43" s="128"/>
      <c r="X43" s="128"/>
      <c r="Y43" s="128"/>
      <c r="Z43" s="128"/>
      <c r="AA43" s="128"/>
      <c r="AB43" s="128"/>
      <c r="AC43" s="129"/>
    </row>
    <row r="44" spans="4:29" ht="15" thickBot="1" x14ac:dyDescent="0.35">
      <c r="D44" s="130"/>
      <c r="E44" s="131"/>
      <c r="F44" s="131"/>
      <c r="G44" s="131"/>
      <c r="H44" s="131"/>
      <c r="I44" s="131"/>
      <c r="J44" s="131"/>
      <c r="K44" s="131"/>
      <c r="L44" s="131"/>
      <c r="M44" s="131"/>
      <c r="N44" s="131"/>
      <c r="O44" s="131"/>
      <c r="P44" s="131"/>
      <c r="Q44" s="131"/>
      <c r="R44" s="131"/>
      <c r="S44" s="131"/>
      <c r="T44" s="131"/>
      <c r="U44" s="131"/>
      <c r="V44" s="131"/>
      <c r="W44" s="131"/>
      <c r="X44" s="131"/>
      <c r="Y44" s="131"/>
      <c r="Z44" s="131"/>
      <c r="AA44" s="131"/>
      <c r="AB44" s="131"/>
      <c r="AC44" s="132"/>
    </row>
    <row r="45" spans="4:29" ht="15" thickBot="1" x14ac:dyDescent="0.35">
      <c r="D45" s="82" t="s">
        <v>18</v>
      </c>
      <c r="E45" s="83"/>
      <c r="F45" s="82" t="s">
        <v>19</v>
      </c>
      <c r="G45" s="83"/>
      <c r="H45" s="82" t="s">
        <v>76</v>
      </c>
      <c r="I45" s="83"/>
      <c r="J45" s="82" t="s">
        <v>20</v>
      </c>
      <c r="K45" s="83"/>
      <c r="L45" s="82" t="s">
        <v>21</v>
      </c>
      <c r="M45" s="83"/>
      <c r="N45" s="82" t="s">
        <v>77</v>
      </c>
      <c r="O45" s="84"/>
      <c r="P45" s="82" t="s">
        <v>22</v>
      </c>
      <c r="Q45" s="83"/>
      <c r="R45" s="82" t="s">
        <v>23</v>
      </c>
      <c r="S45" s="83"/>
      <c r="T45" s="82" t="s">
        <v>24</v>
      </c>
      <c r="U45" s="83"/>
      <c r="V45" s="82" t="s">
        <v>80</v>
      </c>
      <c r="W45" s="83"/>
      <c r="X45" s="82" t="s">
        <v>78</v>
      </c>
      <c r="Y45" s="83"/>
      <c r="Z45" s="82" t="s">
        <v>25</v>
      </c>
      <c r="AA45" s="83"/>
      <c r="AB45" s="82" t="s">
        <v>26</v>
      </c>
      <c r="AC45" s="83"/>
    </row>
    <row r="46" spans="4:29" x14ac:dyDescent="0.3">
      <c r="D46" s="85">
        <f ca="1">Database!BN501</f>
        <v>59647.705882352944</v>
      </c>
      <c r="E46" s="86"/>
      <c r="F46" s="85">
        <f ca="1">Database!BO501</f>
        <v>63223.2972972973</v>
      </c>
      <c r="G46" s="86"/>
      <c r="H46" s="85">
        <f ca="1">Database!BP501</f>
        <v>58532.90625</v>
      </c>
      <c r="I46" s="86"/>
      <c r="J46" s="85">
        <f ca="1">Database!BQ501</f>
        <v>55381.137931034486</v>
      </c>
      <c r="K46" s="86"/>
      <c r="L46" s="85">
        <f ca="1">Database!BR501</f>
        <v>57562.938775510207</v>
      </c>
      <c r="M46" s="86"/>
      <c r="N46" s="85">
        <f ca="1">Database!BS501</f>
        <v>68072.71428571429</v>
      </c>
      <c r="O46" s="86"/>
      <c r="P46" s="85">
        <f ca="1">Database!BT501</f>
        <v>64589.833333333336</v>
      </c>
      <c r="Q46" s="86"/>
      <c r="R46" s="85">
        <f ca="1">Database!BU501</f>
        <v>54548.272727272728</v>
      </c>
      <c r="S46" s="86"/>
      <c r="T46" s="85">
        <f ca="1">Database!BV501</f>
        <v>56399.804878048781</v>
      </c>
      <c r="U46" s="86"/>
      <c r="V46" s="85">
        <f ca="1">Database!BW501</f>
        <v>53389.368421052633</v>
      </c>
      <c r="W46" s="86"/>
      <c r="X46" s="85">
        <f ca="1">Database!BX501</f>
        <v>57129.239130434784</v>
      </c>
      <c r="Y46" s="86"/>
      <c r="Z46" s="85">
        <f ca="1">Database!BY501</f>
        <v>56103.690476190473</v>
      </c>
      <c r="AA46" s="86"/>
      <c r="AB46" s="85">
        <f ca="1">Database!BZ501</f>
        <v>56521.612903225803</v>
      </c>
      <c r="AC46" s="86"/>
    </row>
    <row r="47" spans="4:29" ht="15" thickBot="1" x14ac:dyDescent="0.35">
      <c r="D47" s="87"/>
      <c r="E47" s="88"/>
      <c r="F47" s="87"/>
      <c r="G47" s="88"/>
      <c r="H47" s="87"/>
      <c r="I47" s="88"/>
      <c r="J47" s="87"/>
      <c r="K47" s="88"/>
      <c r="L47" s="87"/>
      <c r="M47" s="88"/>
      <c r="N47" s="87"/>
      <c r="O47" s="88"/>
      <c r="P47" s="87"/>
      <c r="Q47" s="88"/>
      <c r="R47" s="87"/>
      <c r="S47" s="88"/>
      <c r="T47" s="87"/>
      <c r="U47" s="88"/>
      <c r="V47" s="87"/>
      <c r="W47" s="88"/>
      <c r="X47" s="87"/>
      <c r="Y47" s="88"/>
      <c r="Z47" s="87"/>
      <c r="AA47" s="88"/>
      <c r="AB47" s="87"/>
      <c r="AC47" s="88"/>
    </row>
  </sheetData>
  <mergeCells count="83">
    <mergeCell ref="X13:AC13"/>
    <mergeCell ref="X14:Y15"/>
    <mergeCell ref="Z14:AA15"/>
    <mergeCell ref="AB14:AC15"/>
    <mergeCell ref="X16:Y17"/>
    <mergeCell ref="Z16:AA17"/>
    <mergeCell ref="AB16:AC17"/>
    <mergeCell ref="L38:W42"/>
    <mergeCell ref="H33:K34"/>
    <mergeCell ref="H35:K37"/>
    <mergeCell ref="H38:K39"/>
    <mergeCell ref="H40:K42"/>
    <mergeCell ref="D13:G42"/>
    <mergeCell ref="V35:W35"/>
    <mergeCell ref="L36:M37"/>
    <mergeCell ref="N36:O37"/>
    <mergeCell ref="P36:Q37"/>
    <mergeCell ref="R36:S37"/>
    <mergeCell ref="T36:U37"/>
    <mergeCell ref="V36:W37"/>
    <mergeCell ref="Z46:AA47"/>
    <mergeCell ref="AB46:AC47"/>
    <mergeCell ref="D43:AC44"/>
    <mergeCell ref="L33:W34"/>
    <mergeCell ref="L35:M35"/>
    <mergeCell ref="N35:O35"/>
    <mergeCell ref="P35:Q35"/>
    <mergeCell ref="R35:S35"/>
    <mergeCell ref="T35:U35"/>
    <mergeCell ref="N46:O47"/>
    <mergeCell ref="P46:Q47"/>
    <mergeCell ref="R46:S47"/>
    <mergeCell ref="T46:U47"/>
    <mergeCell ref="V46:W47"/>
    <mergeCell ref="X46:Y47"/>
    <mergeCell ref="V45:W45"/>
    <mergeCell ref="X45:Y45"/>
    <mergeCell ref="Z45:AA45"/>
    <mergeCell ref="AB45:AC45"/>
    <mergeCell ref="D46:E47"/>
    <mergeCell ref="F46:G47"/>
    <mergeCell ref="H46:I47"/>
    <mergeCell ref="J46:K47"/>
    <mergeCell ref="L46:M47"/>
    <mergeCell ref="N45:O45"/>
    <mergeCell ref="D45:E45"/>
    <mergeCell ref="F45:G45"/>
    <mergeCell ref="H45:I45"/>
    <mergeCell ref="J45:K45"/>
    <mergeCell ref="L45:M45"/>
    <mergeCell ref="P45:Q45"/>
    <mergeCell ref="R45:S45"/>
    <mergeCell ref="T45:U45"/>
    <mergeCell ref="H25:K27"/>
    <mergeCell ref="H28:K29"/>
    <mergeCell ref="H30:K32"/>
    <mergeCell ref="L13:W32"/>
    <mergeCell ref="V11:W12"/>
    <mergeCell ref="H13:K14"/>
    <mergeCell ref="H15:K17"/>
    <mergeCell ref="H18:K19"/>
    <mergeCell ref="H20:K22"/>
    <mergeCell ref="H23:K24"/>
    <mergeCell ref="N10:O10"/>
    <mergeCell ref="P10:Q10"/>
    <mergeCell ref="R10:S10"/>
    <mergeCell ref="T10:U10"/>
    <mergeCell ref="V10:W10"/>
    <mergeCell ref="L11:M12"/>
    <mergeCell ref="N11:O12"/>
    <mergeCell ref="P11:Q12"/>
    <mergeCell ref="R11:S12"/>
    <mergeCell ref="T11:U12"/>
    <mergeCell ref="D6:W7"/>
    <mergeCell ref="D8:G9"/>
    <mergeCell ref="D10:E10"/>
    <mergeCell ref="F10:G10"/>
    <mergeCell ref="D11:E12"/>
    <mergeCell ref="F11:G12"/>
    <mergeCell ref="H8:K9"/>
    <mergeCell ref="H10:K12"/>
    <mergeCell ref="L8:W9"/>
    <mergeCell ref="L10:M10"/>
  </mergeCells>
  <hyperlinks>
    <hyperlink ref="B1" location="Database!A1" display="Previous" xr:uid="{847C6C6B-2E69-4BF7-93B2-5D08CCD4F459}"/>
    <hyperlink ref="W1" location="'Cover Page'!A1" display="Cover Page" xr:uid="{897CC182-9F0B-4119-BA3C-2F8070D918C6}"/>
  </hyperlink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2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Cover Page</vt:lpstr>
      <vt:lpstr>Goals</vt:lpstr>
      <vt:lpstr>Database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Pallav Kulkarni</dc:creator>
  <cp:keywords>Excel Data Analysis</cp:keywords>
  <cp:lastModifiedBy>Pallav Kulkarni</cp:lastModifiedBy>
  <dcterms:created xsi:type="dcterms:W3CDTF">2015-06-05T18:17:20Z</dcterms:created>
  <dcterms:modified xsi:type="dcterms:W3CDTF">2020-05-29T19:37:56Z</dcterms:modified>
</cp:coreProperties>
</file>